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70"/>
  </bookViews>
  <sheets>
    <sheet name="主页" sheetId="25" r:id="rId1"/>
    <sheet name="商品参数" sheetId="1" r:id="rId2"/>
    <sheet name="进货台账" sheetId="2" r:id="rId3"/>
    <sheet name="销售台账" sheetId="3" r:id="rId4"/>
    <sheet name="损耗登记" sheetId="8" r:id="rId5"/>
    <sheet name="库存统计表" sheetId="23" r:id="rId6"/>
    <sheet name="商品进销存（自动生成）" sheetId="4" r:id="rId7"/>
    <sheet name="毛利测算（自动生成）" sheetId="6" r:id="rId8"/>
    <sheet name="利润统计及分析（自动生成）" sheetId="9" r:id="rId9"/>
    <sheet name="供应商信息" sheetId="16" r:id="rId10"/>
    <sheet name="客户信息" sheetId="17" r:id="rId11"/>
    <sheet name="付款明细表" sheetId="18" r:id="rId12"/>
    <sheet name="应付统计表" sheetId="20" r:id="rId13"/>
    <sheet name="收款明细" sheetId="19" r:id="rId14"/>
    <sheet name="应收统计表" sheetId="21" r:id="rId15"/>
    <sheet name="使用说明" sheetId="13" r:id="rId16"/>
  </sheets>
  <definedNames>
    <definedName name="_xlnm._FilterDatabase" localSheetId="6" hidden="1">'商品进销存（自动生成）'!$A$5:$BE$236</definedName>
    <definedName name="_xlnm._FilterDatabase" localSheetId="7" hidden="1">'毛利测算（自动生成）'!$A$6:$EJ$207</definedName>
    <definedName name="_xlnm._FilterDatabase" localSheetId="1" hidden="1">商品参数!$A$2:$E$499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年份必须修改，本系统只能统计某一个年度，不能跨年度，如果跨年度直接将期末库存记录复制到第二年的年初库存即可</t>
        </r>
      </text>
    </comment>
  </commentList>
</comments>
</file>

<file path=xl/sharedStrings.xml><?xml version="1.0" encoding="utf-8"?>
<sst xmlns="http://schemas.openxmlformats.org/spreadsheetml/2006/main" count="134">
  <si>
    <t>商品参数</t>
  </si>
  <si>
    <t>商品编码</t>
  </si>
  <si>
    <t>商品名称</t>
  </si>
  <si>
    <t>规格</t>
  </si>
  <si>
    <t>单位</t>
  </si>
  <si>
    <t>进货单价</t>
  </si>
  <si>
    <t>青岛啤酒</t>
  </si>
  <si>
    <t>500ml</t>
  </si>
  <si>
    <t>箱</t>
  </si>
  <si>
    <t>雪花啤酒</t>
  </si>
  <si>
    <t>480ml</t>
  </si>
  <si>
    <t>燕京啤酒</t>
  </si>
  <si>
    <t>330ml</t>
  </si>
  <si>
    <t>哈尔滨啤酒</t>
  </si>
  <si>
    <t>商品进货台账</t>
  </si>
  <si>
    <t>进货日期</t>
  </si>
  <si>
    <t>年</t>
  </si>
  <si>
    <t>月</t>
  </si>
  <si>
    <t>日</t>
  </si>
  <si>
    <t>进货数量</t>
  </si>
  <si>
    <t>金额</t>
  </si>
  <si>
    <t>供应商名称</t>
  </si>
  <si>
    <t>备注</t>
  </si>
  <si>
    <t>供应商1</t>
  </si>
  <si>
    <t>供应商2</t>
  </si>
  <si>
    <t>供应商3</t>
  </si>
  <si>
    <t>商品销售台账</t>
  </si>
  <si>
    <t>销售日期</t>
  </si>
  <si>
    <t>颜色</t>
  </si>
  <si>
    <t>销售数量</t>
  </si>
  <si>
    <t>销售价格</t>
  </si>
  <si>
    <t>销售金额</t>
  </si>
  <si>
    <t>客户名称</t>
  </si>
  <si>
    <t>客户1</t>
  </si>
  <si>
    <t>客户2</t>
  </si>
  <si>
    <t>客户3</t>
  </si>
  <si>
    <t>客户4</t>
  </si>
  <si>
    <t>商品损耗登记台账</t>
  </si>
  <si>
    <t>日期</t>
  </si>
  <si>
    <t>数量</t>
  </si>
  <si>
    <t>损耗原因</t>
  </si>
  <si>
    <t>摔碎</t>
  </si>
  <si>
    <t>库存统计表</t>
  </si>
  <si>
    <t>安全库存</t>
  </si>
  <si>
    <t>期初库存</t>
  </si>
  <si>
    <t>入库数量</t>
  </si>
  <si>
    <t>出库数量</t>
  </si>
  <si>
    <t>退货数量</t>
  </si>
  <si>
    <t>库存</t>
  </si>
  <si>
    <t>库存预警</t>
  </si>
  <si>
    <t xml:space="preserve">                        商品进销存台账(分别统计商品每月的进货，销售，损耗，库存）</t>
  </si>
  <si>
    <t>说明：本表自动生成，无需填写</t>
  </si>
  <si>
    <t>序号</t>
  </si>
  <si>
    <t>累计进货数量</t>
  </si>
  <si>
    <t>累计销售数量</t>
  </si>
  <si>
    <t>销售进货比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</si>
  <si>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</si>
  <si>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</si>
  <si>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</si>
  <si>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</si>
  <si>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</si>
  <si>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</si>
  <si>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</si>
  <si>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</si>
  <si>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</si>
  <si>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</si>
  <si>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</si>
  <si>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</si>
  <si>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进货</t>
  </si>
  <si>
    <t>销售</t>
  </si>
  <si>
    <t>损耗</t>
  </si>
  <si>
    <t>月末库存</t>
  </si>
  <si>
    <t xml:space="preserve">             商品销售毛利测算</t>
  </si>
  <si>
    <t>成本价</t>
  </si>
  <si>
    <t>库存成本</t>
  </si>
  <si>
    <t>进货金额</t>
  </si>
  <si>
    <t>进货均价</t>
  </si>
  <si>
    <t>平均成本</t>
  </si>
  <si>
    <t>销售均价</t>
  </si>
  <si>
    <t>损耗数量</t>
  </si>
  <si>
    <t>损耗金额</t>
  </si>
  <si>
    <t>销售毛利</t>
  </si>
  <si>
    <t>合计</t>
  </si>
  <si>
    <t>经营情况及利润分析</t>
  </si>
  <si>
    <t>单位：元</t>
  </si>
  <si>
    <t>年份及月度</t>
  </si>
  <si>
    <t>经营数据</t>
  </si>
  <si>
    <t>经营效益分析</t>
  </si>
  <si>
    <t>进货投入</t>
  </si>
  <si>
    <t>销售额</t>
  </si>
  <si>
    <t>损耗损失</t>
  </si>
  <si>
    <t>经营利润</t>
  </si>
  <si>
    <t>毛利率</t>
  </si>
  <si>
    <t>利润率</t>
  </si>
  <si>
    <t>供应商信息</t>
  </si>
  <si>
    <t>供应商</t>
  </si>
  <si>
    <t>联系人</t>
  </si>
  <si>
    <t>联系电话</t>
  </si>
  <si>
    <t>地址</t>
  </si>
  <si>
    <t>邮箱</t>
  </si>
  <si>
    <t>传真</t>
  </si>
  <si>
    <t>张三</t>
  </si>
  <si>
    <t>上海</t>
  </si>
  <si>
    <t>李四</t>
  </si>
  <si>
    <t>张琳</t>
  </si>
  <si>
    <t>供应商4</t>
  </si>
  <si>
    <t>小美</t>
  </si>
  <si>
    <t>客户信息</t>
  </si>
  <si>
    <t>电话</t>
  </si>
  <si>
    <t>赵1</t>
  </si>
  <si>
    <t>广州</t>
  </si>
  <si>
    <t>赵2</t>
  </si>
  <si>
    <t>赵3</t>
  </si>
  <si>
    <t>赵4</t>
  </si>
  <si>
    <t>付款明细表</t>
  </si>
  <si>
    <t>付款方式</t>
  </si>
  <si>
    <t>付款人</t>
  </si>
  <si>
    <t>应付统计表</t>
  </si>
  <si>
    <t>已付金额</t>
  </si>
  <si>
    <t>剩余金额</t>
  </si>
  <si>
    <t>收款明细</t>
  </si>
  <si>
    <t>应收统计表</t>
  </si>
  <si>
    <t>应收金额</t>
  </si>
  <si>
    <t>使用说明</t>
  </si>
  <si>
    <t>1,商品目录：首先填写在参照表填写商品对应的编码，名称，颜色，单位。</t>
  </si>
  <si>
    <t>2,进货：在进货中填写日期，编码，数量，供应商名称，带颜色部分自动生成。</t>
  </si>
  <si>
    <t>3,销售：在销售出库表中填写日期、编码，数量，价格，客户名称，带颜色部分自动生成。</t>
  </si>
  <si>
    <t>4,损耗登记：在损耗登记中填写日期、编码，数量，带颜色部分自动生成。</t>
  </si>
  <si>
    <t>5,库存统计表：该表自动生成，无需手动输入。</t>
  </si>
  <si>
    <t>6，商品进销存，毛利测算。利润统计及分析自动生成。</t>
  </si>
  <si>
    <t>7，付款明细表和收款明细表依次录入信息。</t>
  </si>
  <si>
    <t>8，应付统计表：只需输入供应商名称，其他设有公式，自动生成。</t>
  </si>
  <si>
    <t>9，应收统计表：只需输入客户名称，其他设有公式，自动生成。</t>
  </si>
  <si>
    <t>所有表格，颜色区域设有公式，自动生成，无需手动输入。</t>
  </si>
</sst>
</file>

<file path=xl/styles.xml><?xml version="1.0" encoding="utf-8"?>
<styleSheet xmlns="http://schemas.openxmlformats.org/spreadsheetml/2006/main">
  <numFmts count="7">
    <numFmt numFmtId="176" formatCode="yyyy&quot;年&quot;m&quot;月&quot;;@"/>
    <numFmt numFmtId="42" formatCode="_ &quot;￥&quot;* #,##0_ ;_ &quot;￥&quot;* \-#,##0_ ;_ &quot;￥&quot;* &quot;-&quot;_ ;_ @_ "/>
    <numFmt numFmtId="177" formatCode="0_);[Red]\(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%"/>
  </numFmts>
  <fonts count="45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b/>
      <sz val="12"/>
      <color theme="1"/>
      <name val="微软雅黑"/>
      <charset val="134"/>
    </font>
    <font>
      <b/>
      <sz val="16"/>
      <color theme="0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微软雅黑"/>
      <charset val="134"/>
    </font>
    <font>
      <sz val="18"/>
      <name val="微软雅黑"/>
      <charset val="134"/>
    </font>
    <font>
      <sz val="12"/>
      <color theme="0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8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theme="0"/>
      <name val="微软雅黑"/>
      <charset val="134"/>
    </font>
    <font>
      <sz val="9"/>
      <color theme="1"/>
      <name val="微软雅黑"/>
      <charset val="134"/>
    </font>
    <font>
      <sz val="10"/>
      <color theme="1"/>
      <name val="微软雅黑"/>
      <charset val="134"/>
    </font>
    <font>
      <sz val="9"/>
      <color theme="0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宋体"/>
      <charset val="134"/>
      <scheme val="minor"/>
    </font>
    <font>
      <sz val="24"/>
      <name val="微软雅黑"/>
      <charset val="134"/>
    </font>
    <font>
      <b/>
      <sz val="16"/>
      <name val="微软雅黑"/>
      <charset val="134"/>
    </font>
    <font>
      <sz val="12"/>
      <name val="微软雅黑"/>
      <charset val="134"/>
    </font>
    <font>
      <sz val="1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0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9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14" borderId="9" applyNumberFormat="0" applyAlignment="0" applyProtection="0">
      <alignment vertical="center"/>
    </xf>
    <xf numFmtId="0" fontId="36" fillId="14" borderId="8" applyNumberFormat="0" applyAlignment="0" applyProtection="0">
      <alignment vertical="center"/>
    </xf>
    <xf numFmtId="0" fontId="42" fillId="29" borderId="13" applyNumberFormat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58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2" borderId="0" xfId="0" applyFont="1" applyFill="1">
      <alignment vertical="center"/>
    </xf>
    <xf numFmtId="0" fontId="7" fillId="3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0" fontId="11" fillId="2" borderId="0" xfId="0" applyFont="1" applyFill="1">
      <alignment vertical="center"/>
    </xf>
    <xf numFmtId="0" fontId="5" fillId="2" borderId="0" xfId="0" applyFont="1" applyFill="1" applyAlignment="1">
      <alignment horizontal="right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176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8" fontId="5" fillId="5" borderId="4" xfId="1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6" fillId="2" borderId="0" xfId="0" applyFont="1" applyFill="1" applyAlignment="1">
      <alignment horizontal="center" vertical="center"/>
    </xf>
    <xf numFmtId="49" fontId="9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5" fillId="3" borderId="5" xfId="0" applyNumberFormat="1" applyFont="1" applyFill="1" applyBorder="1" applyAlignment="1">
      <alignment horizontal="center" vertical="center" wrapText="1"/>
    </xf>
    <xf numFmtId="49" fontId="15" fillId="3" borderId="5" xfId="0" applyNumberFormat="1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7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6" fillId="6" borderId="1" xfId="0" applyNumberFormat="1" applyFont="1" applyFill="1" applyBorder="1" applyAlignment="1">
      <alignment horizontal="center" vertical="center"/>
    </xf>
    <xf numFmtId="0" fontId="16" fillId="6" borderId="2" xfId="0" applyNumberFormat="1" applyFont="1" applyFill="1" applyBorder="1" applyAlignment="1">
      <alignment horizontal="center" vertical="center"/>
    </xf>
    <xf numFmtId="0" fontId="16" fillId="6" borderId="3" xfId="0" applyNumberFormat="1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7" fillId="6" borderId="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9" fillId="2" borderId="0" xfId="0" applyFont="1" applyFill="1">
      <alignment vertical="center"/>
    </xf>
    <xf numFmtId="0" fontId="19" fillId="0" borderId="0" xfId="0" applyNumberFormat="1" applyFont="1" applyAlignment="1">
      <alignment horizontal="center" vertical="center"/>
    </xf>
    <xf numFmtId="49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20" fillId="2" borderId="0" xfId="0" applyFont="1" applyFill="1" applyAlignment="1">
      <alignment horizontal="center" vertical="center"/>
    </xf>
    <xf numFmtId="0" fontId="8" fillId="3" borderId="5" xfId="0" applyNumberFormat="1" applyFont="1" applyFill="1" applyBorder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NumberFormat="1" applyFont="1" applyFill="1" applyBorder="1" applyAlignment="1">
      <alignment horizontal="center" vertical="center"/>
    </xf>
    <xf numFmtId="49" fontId="8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3" borderId="6" xfId="0" applyNumberFormat="1" applyFont="1" applyFill="1" applyBorder="1" applyAlignment="1">
      <alignment horizontal="center" vertical="center"/>
    </xf>
    <xf numFmtId="49" fontId="8" fillId="3" borderId="6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9" fillId="5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9" fontId="9" fillId="5" borderId="4" xfId="1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21" fillId="2" borderId="0" xfId="0" applyFont="1" applyFill="1" applyAlignment="1">
      <alignment vertical="center"/>
    </xf>
    <xf numFmtId="0" fontId="19" fillId="7" borderId="0" xfId="0" applyNumberFormat="1" applyFont="1" applyFill="1" applyAlignment="1">
      <alignment horizontal="center" vertical="center"/>
    </xf>
    <xf numFmtId="49" fontId="19" fillId="7" borderId="0" xfId="0" applyNumberFormat="1" applyFont="1" applyFill="1">
      <alignment vertical="center"/>
    </xf>
    <xf numFmtId="0" fontId="19" fillId="7" borderId="0" xfId="0" applyFont="1" applyFill="1">
      <alignment vertical="center"/>
    </xf>
    <xf numFmtId="0" fontId="22" fillId="4" borderId="0" xfId="0" applyFont="1" applyFill="1">
      <alignment vertical="center"/>
    </xf>
    <xf numFmtId="0" fontId="22" fillId="2" borderId="0" xfId="0" applyFont="1" applyFill="1">
      <alignment vertical="center"/>
    </xf>
    <xf numFmtId="0" fontId="6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NumberFormat="1" applyFont="1">
      <alignment vertical="center"/>
    </xf>
    <xf numFmtId="0" fontId="5" fillId="5" borderId="0" xfId="0" applyFont="1" applyFill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177" fontId="7" fillId="3" borderId="4" xfId="0" applyNumberFormat="1" applyFont="1" applyFill="1" applyBorder="1" applyAlignment="1">
      <alignment horizontal="center" vertical="center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177" fontId="5" fillId="8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4" xfId="0" applyNumberFormat="1" applyFont="1" applyBorder="1" applyProtection="1">
      <alignment vertical="center"/>
      <protection locked="0"/>
    </xf>
    <xf numFmtId="0" fontId="7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Protection="1">
      <alignment vertical="center"/>
      <protection locked="0"/>
    </xf>
    <xf numFmtId="0" fontId="22" fillId="2" borderId="0" xfId="0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177" fontId="23" fillId="3" borderId="4" xfId="0" applyNumberFormat="1" applyFont="1" applyFill="1" applyBorder="1" applyAlignment="1">
      <alignment horizontal="center" vertical="center"/>
    </xf>
    <xf numFmtId="0" fontId="23" fillId="3" borderId="4" xfId="0" applyNumberFormat="1" applyFont="1" applyFill="1" applyBorder="1" applyAlignment="1">
      <alignment horizontal="center" vertical="center"/>
    </xf>
    <xf numFmtId="14" fontId="22" fillId="2" borderId="4" xfId="0" applyNumberFormat="1" applyFont="1" applyFill="1" applyBorder="1" applyAlignment="1" applyProtection="1">
      <alignment horizontal="center" vertical="center"/>
      <protection locked="0"/>
    </xf>
    <xf numFmtId="177" fontId="22" fillId="2" borderId="4" xfId="0" applyNumberFormat="1" applyFont="1" applyFill="1" applyBorder="1" applyAlignment="1" applyProtection="1">
      <alignment horizontal="center" vertical="center"/>
      <protection locked="0"/>
    </xf>
    <xf numFmtId="0" fontId="22" fillId="2" borderId="4" xfId="0" applyNumberFormat="1" applyFont="1" applyFill="1" applyBorder="1" applyAlignment="1" applyProtection="1">
      <alignment horizontal="center" vertical="center"/>
      <protection locked="0"/>
    </xf>
    <xf numFmtId="0" fontId="23" fillId="3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 applyProtection="1">
      <alignment horizontal="center" vertical="center"/>
      <protection locked="0"/>
    </xf>
    <xf numFmtId="0" fontId="22" fillId="2" borderId="4" xfId="0" applyFont="1" applyFill="1" applyBorder="1" applyProtection="1">
      <alignment vertical="center"/>
      <protection locked="0"/>
    </xf>
    <xf numFmtId="0" fontId="24" fillId="0" borderId="0" xfId="0" applyFont="1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24" fillId="0" borderId="0" xfId="0" applyNumberFormat="1" applyFont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4" fillId="4" borderId="0" xfId="0" applyFont="1" applyFill="1" applyAlignment="1" applyProtection="1">
      <alignment horizontal="center" vertical="center"/>
    </xf>
    <xf numFmtId="14" fontId="24" fillId="0" borderId="4" xfId="0" applyNumberFormat="1" applyFont="1" applyBorder="1" applyAlignment="1" applyProtection="1">
      <alignment horizontal="center" vertical="center"/>
      <protection locked="0"/>
    </xf>
    <xf numFmtId="177" fontId="24" fillId="8" borderId="4" xfId="0" applyNumberFormat="1" applyFont="1" applyFill="1" applyBorder="1" applyAlignment="1">
      <alignment horizontal="center" vertical="center"/>
    </xf>
    <xf numFmtId="0" fontId="24" fillId="0" borderId="4" xfId="0" applyNumberFormat="1" applyFont="1" applyBorder="1" applyAlignment="1" applyProtection="1">
      <alignment horizontal="center" vertical="center"/>
      <protection locked="0"/>
    </xf>
    <xf numFmtId="0" fontId="24" fillId="4" borderId="4" xfId="0" applyFont="1" applyFill="1" applyBorder="1" applyAlignment="1">
      <alignment horizontal="center" vertical="center"/>
    </xf>
    <xf numFmtId="0" fontId="6" fillId="4" borderId="0" xfId="0" applyFont="1" applyFill="1" applyAlignment="1" applyProtection="1">
      <alignment horizontal="center" vertical="center"/>
    </xf>
    <xf numFmtId="0" fontId="23" fillId="3" borderId="4" xfId="0" applyFont="1" applyFill="1" applyBorder="1" applyAlignment="1" applyProtection="1">
      <alignment horizontal="center" vertical="center" wrapText="1"/>
    </xf>
    <xf numFmtId="0" fontId="24" fillId="0" borderId="4" xfId="0" applyFont="1" applyBorder="1" applyAlignment="1" applyProtection="1">
      <alignment horizontal="center" vertical="center"/>
      <protection locked="0"/>
    </xf>
    <xf numFmtId="0" fontId="24" fillId="4" borderId="4" xfId="0" applyFont="1" applyFill="1" applyBorder="1" applyAlignment="1" applyProtection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4" xfId="0" applyNumberFormat="1" applyFont="1" applyFill="1" applyBorder="1" applyAlignment="1">
      <alignment horizontal="center" vertical="center"/>
    </xf>
    <xf numFmtId="0" fontId="25" fillId="2" borderId="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9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00FF9999"/>
      <color rgb="00CC99FF"/>
      <color rgb="00CCCCFF"/>
      <color rgb="00DDDDDD"/>
      <color rgb="009B5DC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&#24211;&#23384;&#32479;&#35745;&#34920;!A1"/><Relationship Id="rId8" Type="http://schemas.openxmlformats.org/officeDocument/2006/relationships/hyperlink" Target="#'&#21033;&#28070;&#32479;&#35745;&#21450;&#20998;&#26512;&#65288;&#33258;&#21160;&#29983;&#25104;&#65289;'!A1"/><Relationship Id="rId7" Type="http://schemas.openxmlformats.org/officeDocument/2006/relationships/hyperlink" Target="#&#25439;&#32791;&#30331;&#35760;!A1"/><Relationship Id="rId6" Type="http://schemas.openxmlformats.org/officeDocument/2006/relationships/hyperlink" Target="#&#38144;&#21806;&#21488;&#36134;!A1"/><Relationship Id="rId5" Type="http://schemas.openxmlformats.org/officeDocument/2006/relationships/hyperlink" Target="#&#36827;&#36135;&#21488;&#36134;!A1"/><Relationship Id="rId4" Type="http://schemas.openxmlformats.org/officeDocument/2006/relationships/hyperlink" Target="#&#23458;&#25143;&#20449;&#24687;!A1"/><Relationship Id="rId3" Type="http://schemas.openxmlformats.org/officeDocument/2006/relationships/hyperlink" Target="#&#20379;&#24212;&#21830;&#20449;&#24687;!A1"/><Relationship Id="rId2" Type="http://schemas.openxmlformats.org/officeDocument/2006/relationships/hyperlink" Target="#&#21830;&#21697;&#21442;&#25968;!A1"/><Relationship Id="rId15" Type="http://schemas.openxmlformats.org/officeDocument/2006/relationships/hyperlink" Target="#&#24212;&#20184;&#32479;&#35745;&#34920;!A1"/><Relationship Id="rId14" Type="http://schemas.openxmlformats.org/officeDocument/2006/relationships/hyperlink" Target="#&#25910;&#27454;&#26126;&#32454;!A1"/><Relationship Id="rId13" Type="http://schemas.openxmlformats.org/officeDocument/2006/relationships/hyperlink" Target="#&#20184;&#27454;&#26126;&#32454;&#34920;!A1"/><Relationship Id="rId12" Type="http://schemas.openxmlformats.org/officeDocument/2006/relationships/hyperlink" Target="#&#24212;&#25910;&#32479;&#35745;&#34920;!A1"/><Relationship Id="rId11" Type="http://schemas.openxmlformats.org/officeDocument/2006/relationships/hyperlink" Target="#'&#27611;&#21033;&#27979;&#31639;&#65288;&#33258;&#21160;&#29983;&#25104;&#65289;'!A1"/><Relationship Id="rId10" Type="http://schemas.openxmlformats.org/officeDocument/2006/relationships/hyperlink" Target="#'&#21830;&#21697;&#36827;&#38144;&#23384;&#65288;&#33258;&#21160;&#29983;&#25104;&#65289;'!A1"/><Relationship Id="rId1" Type="http://schemas.openxmlformats.org/officeDocument/2006/relationships/hyperlink" Target="#&#20351;&#29992;&#35828;&#26126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</xdr:colOff>
      <xdr:row>11</xdr:row>
      <xdr:rowOff>142875</xdr:rowOff>
    </xdr:from>
    <xdr:to>
      <xdr:col>2</xdr:col>
      <xdr:colOff>619125</xdr:colOff>
      <xdr:row>26</xdr:row>
      <xdr:rowOff>18415</xdr:rowOff>
    </xdr:to>
    <xdr:sp>
      <xdr:nvSpPr>
        <xdr:cNvPr id="2" name="流程图: 可选过程 1"/>
        <xdr:cNvSpPr/>
      </xdr:nvSpPr>
      <xdr:spPr>
        <a:xfrm>
          <a:off x="733425" y="2028825"/>
          <a:ext cx="1257300" cy="2447290"/>
        </a:xfrm>
        <a:prstGeom prst="flowChartAlternateProcess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161925</xdr:colOff>
      <xdr:row>9</xdr:row>
      <xdr:rowOff>19050</xdr:rowOff>
    </xdr:from>
    <xdr:to>
      <xdr:col>2</xdr:col>
      <xdr:colOff>600075</xdr:colOff>
      <xdr:row>10</xdr:row>
      <xdr:rowOff>153035</xdr:rowOff>
    </xdr:to>
    <xdr:sp>
      <xdr:nvSpPr>
        <xdr:cNvPr id="3" name="文本框 2"/>
        <xdr:cNvSpPr txBox="1"/>
      </xdr:nvSpPr>
      <xdr:spPr>
        <a:xfrm>
          <a:off x="847725" y="1562100"/>
          <a:ext cx="1123950" cy="305435"/>
        </a:xfrm>
        <a:prstGeom prst="flowChartAlternateProcess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基础信息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127000</xdr:colOff>
      <xdr:row>13</xdr:row>
      <xdr:rowOff>165100</xdr:rowOff>
    </xdr:from>
    <xdr:to>
      <xdr:col>2</xdr:col>
      <xdr:colOff>565150</xdr:colOff>
      <xdr:row>15</xdr:row>
      <xdr:rowOff>136525</xdr:rowOff>
    </xdr:to>
    <xdr:sp>
      <xdr:nvSpPr>
        <xdr:cNvPr id="6" name="文本框 5"/>
        <xdr:cNvSpPr txBox="1"/>
      </xdr:nvSpPr>
      <xdr:spPr>
        <a:xfrm>
          <a:off x="812800" y="2393950"/>
          <a:ext cx="1123950" cy="314325"/>
        </a:xfrm>
        <a:prstGeom prst="flowChartAlternateProcess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基础信息</a:t>
          </a:r>
          <a:endParaRPr lang="zh-CN" altLang="en-US" sz="14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133350</xdr:colOff>
      <xdr:row>16</xdr:row>
      <xdr:rowOff>104775</xdr:rowOff>
    </xdr:from>
    <xdr:to>
      <xdr:col>2</xdr:col>
      <xdr:colOff>571500</xdr:colOff>
      <xdr:row>18</xdr:row>
      <xdr:rowOff>76200</xdr:rowOff>
    </xdr:to>
    <xdr:sp>
      <xdr:nvSpPr>
        <xdr:cNvPr id="8" name="文本框 7"/>
        <xdr:cNvSpPr txBox="1"/>
      </xdr:nvSpPr>
      <xdr:spPr>
        <a:xfrm>
          <a:off x="819150" y="2847975"/>
          <a:ext cx="1123950" cy="314325"/>
        </a:xfrm>
        <a:prstGeom prst="flowChartAlternateProcess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基础信息</a:t>
          </a:r>
          <a:endParaRPr lang="zh-CN" altLang="en-US" sz="14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136525</xdr:colOff>
      <xdr:row>19</xdr:row>
      <xdr:rowOff>41275</xdr:rowOff>
    </xdr:from>
    <xdr:to>
      <xdr:col>2</xdr:col>
      <xdr:colOff>574675</xdr:colOff>
      <xdr:row>21</xdr:row>
      <xdr:rowOff>12700</xdr:rowOff>
    </xdr:to>
    <xdr:sp>
      <xdr:nvSpPr>
        <xdr:cNvPr id="9" name="文本框 8"/>
        <xdr:cNvSpPr txBox="1"/>
      </xdr:nvSpPr>
      <xdr:spPr>
        <a:xfrm>
          <a:off x="822325" y="3298825"/>
          <a:ext cx="1123950" cy="314325"/>
        </a:xfrm>
        <a:prstGeom prst="flowChartAlternateProcess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基础信息</a:t>
          </a:r>
          <a:endParaRPr lang="zh-CN" altLang="en-US" sz="14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130175</xdr:colOff>
      <xdr:row>21</xdr:row>
      <xdr:rowOff>168275</xdr:rowOff>
    </xdr:from>
    <xdr:to>
      <xdr:col>2</xdr:col>
      <xdr:colOff>568325</xdr:colOff>
      <xdr:row>23</xdr:row>
      <xdr:rowOff>139700</xdr:rowOff>
    </xdr:to>
    <xdr:sp>
      <xdr:nvSpPr>
        <xdr:cNvPr id="10" name="文本框 9"/>
        <xdr:cNvSpPr txBox="1"/>
      </xdr:nvSpPr>
      <xdr:spPr>
        <a:xfrm>
          <a:off x="815975" y="3768725"/>
          <a:ext cx="1123950" cy="314325"/>
        </a:xfrm>
        <a:prstGeom prst="flowChartAlternateProcess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基础信息</a:t>
          </a:r>
          <a:endParaRPr lang="zh-CN" altLang="en-US" sz="14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317500</xdr:colOff>
      <xdr:row>9</xdr:row>
      <xdr:rowOff>60325</xdr:rowOff>
    </xdr:from>
    <xdr:to>
      <xdr:col>11</xdr:col>
      <xdr:colOff>69850</xdr:colOff>
      <xdr:row>11</xdr:row>
      <xdr:rowOff>22860</xdr:rowOff>
    </xdr:to>
    <xdr:sp>
      <xdr:nvSpPr>
        <xdr:cNvPr id="11" name="文本框 10"/>
        <xdr:cNvSpPr txBox="1"/>
      </xdr:nvSpPr>
      <xdr:spPr>
        <a:xfrm>
          <a:off x="6489700" y="1603375"/>
          <a:ext cx="1123950" cy="305435"/>
        </a:xfrm>
        <a:prstGeom prst="flowChartAlternateProcess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应收应付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568325</xdr:colOff>
      <xdr:row>9</xdr:row>
      <xdr:rowOff>63500</xdr:rowOff>
    </xdr:from>
    <xdr:to>
      <xdr:col>8</xdr:col>
      <xdr:colOff>320675</xdr:colOff>
      <xdr:row>11</xdr:row>
      <xdr:rowOff>26035</xdr:rowOff>
    </xdr:to>
    <xdr:sp>
      <xdr:nvSpPr>
        <xdr:cNvPr id="12" name="文本框 11"/>
        <xdr:cNvSpPr txBox="1"/>
      </xdr:nvSpPr>
      <xdr:spPr>
        <a:xfrm>
          <a:off x="4683125" y="1606550"/>
          <a:ext cx="1123950" cy="305435"/>
        </a:xfrm>
        <a:prstGeom prst="flowChartAlternateProcess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进销存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123825</xdr:colOff>
      <xdr:row>9</xdr:row>
      <xdr:rowOff>38100</xdr:rowOff>
    </xdr:from>
    <xdr:to>
      <xdr:col>5</xdr:col>
      <xdr:colOff>561975</xdr:colOff>
      <xdr:row>10</xdr:row>
      <xdr:rowOff>172085</xdr:rowOff>
    </xdr:to>
    <xdr:sp>
      <xdr:nvSpPr>
        <xdr:cNvPr id="13" name="文本框 12"/>
        <xdr:cNvSpPr txBox="1"/>
      </xdr:nvSpPr>
      <xdr:spPr>
        <a:xfrm>
          <a:off x="2867025" y="1581150"/>
          <a:ext cx="1123950" cy="304800"/>
        </a:xfrm>
        <a:prstGeom prst="flowChartAlternateProcess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数据录入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127000</xdr:colOff>
      <xdr:row>14</xdr:row>
      <xdr:rowOff>3175</xdr:rowOff>
    </xdr:from>
    <xdr:to>
      <xdr:col>2</xdr:col>
      <xdr:colOff>565150</xdr:colOff>
      <xdr:row>15</xdr:row>
      <xdr:rowOff>146050</xdr:rowOff>
    </xdr:to>
    <xdr:sp>
      <xdr:nvSpPr>
        <xdr:cNvPr id="16" name="文本框 15"/>
        <xdr:cNvSpPr txBox="1"/>
      </xdr:nvSpPr>
      <xdr:spPr>
        <a:xfrm>
          <a:off x="812800" y="2403475"/>
          <a:ext cx="1123950" cy="314325"/>
        </a:xfrm>
        <a:prstGeom prst="flowChartAlternateProcess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基础信息</a:t>
          </a:r>
          <a:endParaRPr lang="zh-CN" altLang="en-US" sz="12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133350</xdr:colOff>
      <xdr:row>16</xdr:row>
      <xdr:rowOff>113665</xdr:rowOff>
    </xdr:from>
    <xdr:to>
      <xdr:col>2</xdr:col>
      <xdr:colOff>571500</xdr:colOff>
      <xdr:row>18</xdr:row>
      <xdr:rowOff>85090</xdr:rowOff>
    </xdr:to>
    <xdr:sp>
      <xdr:nvSpPr>
        <xdr:cNvPr id="17" name="文本框 16"/>
        <xdr:cNvSpPr txBox="1"/>
      </xdr:nvSpPr>
      <xdr:spPr>
        <a:xfrm>
          <a:off x="819150" y="2856865"/>
          <a:ext cx="1123950" cy="314325"/>
        </a:xfrm>
        <a:prstGeom prst="flowChartAlternateProcess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基础信息</a:t>
          </a:r>
          <a:endParaRPr lang="zh-CN" altLang="en-US" sz="12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135890</xdr:colOff>
      <xdr:row>19</xdr:row>
      <xdr:rowOff>50165</xdr:rowOff>
    </xdr:from>
    <xdr:to>
      <xdr:col>2</xdr:col>
      <xdr:colOff>574040</xdr:colOff>
      <xdr:row>21</xdr:row>
      <xdr:rowOff>21590</xdr:rowOff>
    </xdr:to>
    <xdr:sp>
      <xdr:nvSpPr>
        <xdr:cNvPr id="18" name="文本框 17"/>
        <xdr:cNvSpPr txBox="1"/>
      </xdr:nvSpPr>
      <xdr:spPr>
        <a:xfrm>
          <a:off x="821690" y="3307715"/>
          <a:ext cx="1123950" cy="314325"/>
        </a:xfrm>
        <a:prstGeom prst="flowChartAlternateProcess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基础信息</a:t>
          </a:r>
          <a:endParaRPr lang="zh-CN" altLang="en-US" sz="12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117475</xdr:colOff>
      <xdr:row>14</xdr:row>
      <xdr:rowOff>12700</xdr:rowOff>
    </xdr:from>
    <xdr:to>
      <xdr:col>2</xdr:col>
      <xdr:colOff>568325</xdr:colOff>
      <xdr:row>23</xdr:row>
      <xdr:rowOff>147955</xdr:rowOff>
    </xdr:to>
    <xdr:grpSp>
      <xdr:nvGrpSpPr>
        <xdr:cNvPr id="23" name="组合 22"/>
        <xdr:cNvGrpSpPr/>
      </xdr:nvGrpSpPr>
      <xdr:grpSpPr>
        <a:xfrm>
          <a:off x="803275" y="2413000"/>
          <a:ext cx="1136650" cy="1678305"/>
          <a:chOff x="1250" y="3785"/>
          <a:chExt cx="1790" cy="2643"/>
        </a:xfrm>
      </xdr:grpSpPr>
      <xdr:sp>
        <xdr:nvSpPr>
          <xdr:cNvPr id="19" name="文本框 18">
            <a:hlinkClick xmlns:r="http://schemas.openxmlformats.org/officeDocument/2006/relationships" r:id="rId1"/>
          </xdr:cNvPr>
          <xdr:cNvSpPr txBox="1"/>
        </xdr:nvSpPr>
        <xdr:spPr>
          <a:xfrm>
            <a:off x="1270" y="5934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使用说明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20" name="文本框 19">
            <a:hlinkClick xmlns:r="http://schemas.openxmlformats.org/officeDocument/2006/relationships" r:id="rId2"/>
          </xdr:cNvPr>
          <xdr:cNvSpPr txBox="1"/>
        </xdr:nvSpPr>
        <xdr:spPr>
          <a:xfrm>
            <a:off x="1250" y="3785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商品参数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21" name="文本框 20">
            <a:hlinkClick xmlns:r="http://schemas.openxmlformats.org/officeDocument/2006/relationships" r:id="rId3"/>
          </xdr:cNvPr>
          <xdr:cNvSpPr txBox="1"/>
        </xdr:nvSpPr>
        <xdr:spPr>
          <a:xfrm>
            <a:off x="1260" y="4498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供应商信息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22" name="文本框 21">
            <a:hlinkClick xmlns:r="http://schemas.openxmlformats.org/officeDocument/2006/relationships" r:id="rId4"/>
          </xdr:cNvPr>
          <xdr:cNvSpPr txBox="1"/>
        </xdr:nvSpPr>
        <xdr:spPr>
          <a:xfrm>
            <a:off x="1264" y="5208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客户信息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4</xdr:col>
      <xdr:colOff>31750</xdr:colOff>
      <xdr:row>12</xdr:row>
      <xdr:rowOff>22225</xdr:rowOff>
    </xdr:from>
    <xdr:to>
      <xdr:col>5</xdr:col>
      <xdr:colOff>631825</xdr:colOff>
      <xdr:row>26</xdr:row>
      <xdr:rowOff>31750</xdr:rowOff>
    </xdr:to>
    <xdr:sp>
      <xdr:nvSpPr>
        <xdr:cNvPr id="24" name="流程图: 可选过程 23"/>
        <xdr:cNvSpPr/>
      </xdr:nvSpPr>
      <xdr:spPr>
        <a:xfrm>
          <a:off x="2774950" y="2079625"/>
          <a:ext cx="1285875" cy="2409825"/>
        </a:xfrm>
        <a:prstGeom prst="flowChartAlternateProcess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276225</xdr:colOff>
      <xdr:row>12</xdr:row>
      <xdr:rowOff>114300</xdr:rowOff>
    </xdr:from>
    <xdr:to>
      <xdr:col>11</xdr:col>
      <xdr:colOff>189865</xdr:colOff>
      <xdr:row>26</xdr:row>
      <xdr:rowOff>66040</xdr:rowOff>
    </xdr:to>
    <xdr:sp>
      <xdr:nvSpPr>
        <xdr:cNvPr id="25" name="流程图: 可选过程 24"/>
        <xdr:cNvSpPr/>
      </xdr:nvSpPr>
      <xdr:spPr>
        <a:xfrm>
          <a:off x="6448425" y="2171700"/>
          <a:ext cx="1285240" cy="2352040"/>
        </a:xfrm>
        <a:prstGeom prst="flowChartAlternateProcess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517525</xdr:colOff>
      <xdr:row>12</xdr:row>
      <xdr:rowOff>60325</xdr:rowOff>
    </xdr:from>
    <xdr:to>
      <xdr:col>8</xdr:col>
      <xdr:colOff>384175</xdr:colOff>
      <xdr:row>26</xdr:row>
      <xdr:rowOff>60325</xdr:rowOff>
    </xdr:to>
    <xdr:sp>
      <xdr:nvSpPr>
        <xdr:cNvPr id="26" name="流程图: 可选过程 25"/>
        <xdr:cNvSpPr/>
      </xdr:nvSpPr>
      <xdr:spPr>
        <a:xfrm>
          <a:off x="4632325" y="2117725"/>
          <a:ext cx="1238250" cy="2400300"/>
        </a:xfrm>
        <a:prstGeom prst="flowChartAlternateProcess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120650</xdr:colOff>
      <xdr:row>14</xdr:row>
      <xdr:rowOff>25400</xdr:rowOff>
    </xdr:from>
    <xdr:to>
      <xdr:col>5</xdr:col>
      <xdr:colOff>567690</xdr:colOff>
      <xdr:row>21</xdr:row>
      <xdr:rowOff>43180</xdr:rowOff>
    </xdr:to>
    <xdr:grpSp>
      <xdr:nvGrpSpPr>
        <xdr:cNvPr id="27" name="组合 26"/>
        <xdr:cNvGrpSpPr/>
      </xdr:nvGrpSpPr>
      <xdr:grpSpPr>
        <a:xfrm>
          <a:off x="2863850" y="2425700"/>
          <a:ext cx="1132840" cy="1217930"/>
          <a:chOff x="1250" y="3785"/>
          <a:chExt cx="1784" cy="1918"/>
        </a:xfrm>
      </xdr:grpSpPr>
      <xdr:sp>
        <xdr:nvSpPr>
          <xdr:cNvPr id="29" name="文本框 28">
            <a:hlinkClick xmlns:r="http://schemas.openxmlformats.org/officeDocument/2006/relationships" r:id="rId5"/>
          </xdr:cNvPr>
          <xdr:cNvSpPr txBox="1"/>
        </xdr:nvSpPr>
        <xdr:spPr>
          <a:xfrm>
            <a:off x="1250" y="3785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进货台账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30" name="文本框 29">
            <a:hlinkClick xmlns:r="http://schemas.openxmlformats.org/officeDocument/2006/relationships" r:id="rId6"/>
          </xdr:cNvPr>
          <xdr:cNvSpPr txBox="1"/>
        </xdr:nvSpPr>
        <xdr:spPr>
          <a:xfrm>
            <a:off x="1260" y="4498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销售台账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31" name="文本框 30">
            <a:hlinkClick xmlns:r="http://schemas.openxmlformats.org/officeDocument/2006/relationships" r:id="rId7"/>
          </xdr:cNvPr>
          <xdr:cNvSpPr txBox="1"/>
        </xdr:nvSpPr>
        <xdr:spPr>
          <a:xfrm>
            <a:off x="1264" y="5208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损耗台账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6</xdr:col>
      <xdr:colOff>574675</xdr:colOff>
      <xdr:row>14</xdr:row>
      <xdr:rowOff>50800</xdr:rowOff>
    </xdr:from>
    <xdr:to>
      <xdr:col>8</xdr:col>
      <xdr:colOff>339725</xdr:colOff>
      <xdr:row>24</xdr:row>
      <xdr:rowOff>14605</xdr:rowOff>
    </xdr:to>
    <xdr:grpSp>
      <xdr:nvGrpSpPr>
        <xdr:cNvPr id="32" name="组合 31"/>
        <xdr:cNvGrpSpPr/>
      </xdr:nvGrpSpPr>
      <xdr:grpSpPr>
        <a:xfrm>
          <a:off x="4689475" y="2451100"/>
          <a:ext cx="1136650" cy="1678305"/>
          <a:chOff x="1250" y="3785"/>
          <a:chExt cx="1790" cy="2643"/>
        </a:xfrm>
      </xdr:grpSpPr>
      <xdr:sp>
        <xdr:nvSpPr>
          <xdr:cNvPr id="33" name="文本框 32">
            <a:hlinkClick xmlns:r="http://schemas.openxmlformats.org/officeDocument/2006/relationships" r:id="rId8"/>
          </xdr:cNvPr>
          <xdr:cNvSpPr txBox="1"/>
        </xdr:nvSpPr>
        <xdr:spPr>
          <a:xfrm>
            <a:off x="1270" y="5934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利润统计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34" name="文本框 33">
            <a:hlinkClick xmlns:r="http://schemas.openxmlformats.org/officeDocument/2006/relationships" r:id="rId9"/>
          </xdr:cNvPr>
          <xdr:cNvSpPr txBox="1"/>
        </xdr:nvSpPr>
        <xdr:spPr>
          <a:xfrm>
            <a:off x="1250" y="3785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库存统计表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35" name="文本框 34">
            <a:hlinkClick xmlns:r="http://schemas.openxmlformats.org/officeDocument/2006/relationships" r:id="rId10"/>
          </xdr:cNvPr>
          <xdr:cNvSpPr txBox="1"/>
        </xdr:nvSpPr>
        <xdr:spPr>
          <a:xfrm>
            <a:off x="1260" y="4498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商品进销存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36" name="文本框 35">
            <a:hlinkClick xmlns:r="http://schemas.openxmlformats.org/officeDocument/2006/relationships" r:id="rId11"/>
          </xdr:cNvPr>
          <xdr:cNvSpPr txBox="1"/>
        </xdr:nvSpPr>
        <xdr:spPr>
          <a:xfrm>
            <a:off x="1264" y="5208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毛利测算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9</xdr:col>
      <xdr:colOff>358775</xdr:colOff>
      <xdr:row>14</xdr:row>
      <xdr:rowOff>82550</xdr:rowOff>
    </xdr:from>
    <xdr:to>
      <xdr:col>11</xdr:col>
      <xdr:colOff>123825</xdr:colOff>
      <xdr:row>24</xdr:row>
      <xdr:rowOff>66040</xdr:rowOff>
    </xdr:to>
    <xdr:grpSp>
      <xdr:nvGrpSpPr>
        <xdr:cNvPr id="37" name="组合 36"/>
        <xdr:cNvGrpSpPr/>
      </xdr:nvGrpSpPr>
      <xdr:grpSpPr>
        <a:xfrm>
          <a:off x="6530975" y="2482850"/>
          <a:ext cx="1136650" cy="1697990"/>
          <a:chOff x="1250" y="3785"/>
          <a:chExt cx="1790" cy="2674"/>
        </a:xfrm>
      </xdr:grpSpPr>
      <xdr:sp>
        <xdr:nvSpPr>
          <xdr:cNvPr id="38" name="文本框 37">
            <a:hlinkClick xmlns:r="http://schemas.openxmlformats.org/officeDocument/2006/relationships" r:id="rId12"/>
          </xdr:cNvPr>
          <xdr:cNvSpPr txBox="1"/>
        </xdr:nvSpPr>
        <xdr:spPr>
          <a:xfrm>
            <a:off x="1270" y="5964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应收汇总表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39" name="文本框 38">
            <a:hlinkClick xmlns:r="http://schemas.openxmlformats.org/officeDocument/2006/relationships" r:id="rId13"/>
          </xdr:cNvPr>
          <xdr:cNvSpPr txBox="1"/>
        </xdr:nvSpPr>
        <xdr:spPr>
          <a:xfrm>
            <a:off x="1250" y="3785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付款明细表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40" name="文本框 39">
            <a:hlinkClick xmlns:r="http://schemas.openxmlformats.org/officeDocument/2006/relationships" r:id="rId14"/>
          </xdr:cNvPr>
          <xdr:cNvSpPr txBox="1"/>
        </xdr:nvSpPr>
        <xdr:spPr>
          <a:xfrm>
            <a:off x="1260" y="4498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收款明细表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41" name="文本框 40">
            <a:hlinkClick xmlns:r="http://schemas.openxmlformats.org/officeDocument/2006/relationships" r:id="rId15"/>
          </xdr:cNvPr>
          <xdr:cNvSpPr txBox="1"/>
        </xdr:nvSpPr>
        <xdr:spPr>
          <a:xfrm>
            <a:off x="1264" y="5208"/>
            <a:ext cx="1770" cy="495"/>
          </a:xfrm>
          <a:prstGeom prst="flowChartAlternateProcess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应付汇总表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1</xdr:col>
      <xdr:colOff>304800</xdr:colOff>
      <xdr:row>1</xdr:row>
      <xdr:rowOff>76200</xdr:rowOff>
    </xdr:from>
    <xdr:to>
      <xdr:col>11</xdr:col>
      <xdr:colOff>66675</xdr:colOff>
      <xdr:row>5</xdr:row>
      <xdr:rowOff>95250</xdr:rowOff>
    </xdr:to>
    <xdr:sp>
      <xdr:nvSpPr>
        <xdr:cNvPr id="42" name="文本框 41"/>
        <xdr:cNvSpPr txBox="1"/>
      </xdr:nvSpPr>
      <xdr:spPr>
        <a:xfrm>
          <a:off x="990600" y="247650"/>
          <a:ext cx="6619875" cy="70485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zh-CN" altLang="en-US" sz="4800">
              <a:solidFill>
                <a:schemeClr val="bg1"/>
              </a:solidFill>
              <a:latin typeface="微软简行楷" charset="0"/>
              <a:ea typeface="微软简行楷" charset="0"/>
            </a:rPr>
            <a:t>进销存管理系统</a:t>
          </a:r>
          <a:endParaRPr lang="zh-CN" altLang="en-US" sz="4800">
            <a:solidFill>
              <a:schemeClr val="bg1"/>
            </a:solidFill>
            <a:latin typeface="微软简行楷" charset="0"/>
            <a:ea typeface="微软简行楷" charset="0"/>
          </a:endParaRPr>
        </a:p>
      </xdr:txBody>
    </xdr:sp>
    <xdr:clientData/>
  </xdr:twoCellAnchor>
  <xdr:twoCellAnchor>
    <xdr:from>
      <xdr:col>2</xdr:col>
      <xdr:colOff>428625</xdr:colOff>
      <xdr:row>5</xdr:row>
      <xdr:rowOff>95250</xdr:rowOff>
    </xdr:from>
    <xdr:to>
      <xdr:col>9</xdr:col>
      <xdr:colOff>666750</xdr:colOff>
      <xdr:row>6</xdr:row>
      <xdr:rowOff>133350</xdr:rowOff>
    </xdr:to>
    <xdr:sp>
      <xdr:nvSpPr>
        <xdr:cNvPr id="43" name="文本框 42"/>
        <xdr:cNvSpPr txBox="1"/>
      </xdr:nvSpPr>
      <xdr:spPr>
        <a:xfrm>
          <a:off x="1800225" y="952500"/>
          <a:ext cx="5038725" cy="20955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zh-CN" altLang="en-US" sz="11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（自动生成商品进销存，毛利测算，利润统计，自动预警）</a:t>
          </a:r>
          <a:endParaRPr lang="zh-CN" altLang="en-US" sz="11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138430</xdr:colOff>
      <xdr:row>1</xdr:row>
      <xdr:rowOff>24765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7572375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0</xdr:rowOff>
    </xdr:from>
    <xdr:to>
      <xdr:col>10</xdr:col>
      <xdr:colOff>138430</xdr:colOff>
      <xdr:row>1</xdr:row>
      <xdr:rowOff>12065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8439150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0</xdr:rowOff>
    </xdr:from>
    <xdr:to>
      <xdr:col>10</xdr:col>
      <xdr:colOff>138430</xdr:colOff>
      <xdr:row>1</xdr:row>
      <xdr:rowOff>24765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7829550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138430</xdr:colOff>
      <xdr:row>1</xdr:row>
      <xdr:rowOff>12065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8239125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0</xdr:rowOff>
    </xdr:from>
    <xdr:to>
      <xdr:col>10</xdr:col>
      <xdr:colOff>138430</xdr:colOff>
      <xdr:row>0</xdr:row>
      <xdr:rowOff>367665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7829550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138430</xdr:colOff>
      <xdr:row>1</xdr:row>
      <xdr:rowOff>24765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8239125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138430</xdr:colOff>
      <xdr:row>0</xdr:row>
      <xdr:rowOff>367665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9858375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638175</xdr:colOff>
      <xdr:row>0</xdr:row>
      <xdr:rowOff>9525</xdr:rowOff>
    </xdr:from>
    <xdr:to>
      <xdr:col>8</xdr:col>
      <xdr:colOff>90805</xdr:colOff>
      <xdr:row>0</xdr:row>
      <xdr:rowOff>377190</xdr:rowOff>
    </xdr:to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6134100" y="9525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0</xdr:colOff>
      <xdr:row>0</xdr:row>
      <xdr:rowOff>0</xdr:rowOff>
    </xdr:from>
    <xdr:to>
      <xdr:col>16</xdr:col>
      <xdr:colOff>138430</xdr:colOff>
      <xdr:row>0</xdr:row>
      <xdr:rowOff>367665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10991850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0</xdr:row>
      <xdr:rowOff>0</xdr:rowOff>
    </xdr:from>
    <xdr:to>
      <xdr:col>15</xdr:col>
      <xdr:colOff>138430</xdr:colOff>
      <xdr:row>0</xdr:row>
      <xdr:rowOff>367665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10306050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0</xdr:row>
      <xdr:rowOff>0</xdr:rowOff>
    </xdr:from>
    <xdr:to>
      <xdr:col>13</xdr:col>
      <xdr:colOff>138430</xdr:colOff>
      <xdr:row>1</xdr:row>
      <xdr:rowOff>24765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8105775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0</xdr:row>
      <xdr:rowOff>0</xdr:rowOff>
    </xdr:from>
    <xdr:to>
      <xdr:col>14</xdr:col>
      <xdr:colOff>138430</xdr:colOff>
      <xdr:row>0</xdr:row>
      <xdr:rowOff>367665</xdr:rowOff>
    </xdr:to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10401300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452755</xdr:colOff>
      <xdr:row>0</xdr:row>
      <xdr:rowOff>367665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0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386715</xdr:colOff>
      <xdr:row>0</xdr:row>
      <xdr:rowOff>311150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9525" y="9525"/>
          <a:ext cx="748665" cy="30162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138430</xdr:colOff>
      <xdr:row>0</xdr:row>
      <xdr:rowOff>367665</xdr:rowOff>
    </xdr:to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7391400" y="0"/>
          <a:ext cx="824230" cy="367665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workbookViewId="0">
      <selection activeCell="P20" sqref="P20"/>
    </sheetView>
  </sheetViews>
  <sheetFormatPr defaultColWidth="9" defaultRowHeight="13.5"/>
  <cols>
    <col min="12" max="12" width="12.625" customWidth="1"/>
    <col min="13" max="20" width="9" style="10"/>
  </cols>
  <sheetData>
    <row r="1" spans="1:12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</row>
    <row r="2" spans="1:1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2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</row>
    <row r="4" spans="1:12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2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</row>
    <row r="6" spans="1:12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</row>
    <row r="7" spans="1:12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</row>
    <row r="8" spans="1:12">
      <c r="A8" s="149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</row>
    <row r="9" spans="1:12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</row>
    <row r="10" spans="1:12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</row>
    <row r="11" spans="1:12">
      <c r="A11" s="150"/>
      <c r="B11" s="151"/>
      <c r="C11" s="151"/>
      <c r="D11" s="150"/>
      <c r="E11" s="150"/>
      <c r="F11" s="150"/>
      <c r="G11" s="150"/>
      <c r="H11" s="150"/>
      <c r="I11" s="150"/>
      <c r="J11" s="150"/>
      <c r="K11" s="150"/>
      <c r="L11" s="150"/>
    </row>
    <row r="12" spans="1:12">
      <c r="A12" s="150"/>
      <c r="B12" s="151"/>
      <c r="C12" s="151"/>
      <c r="D12" s="150"/>
      <c r="E12" s="150"/>
      <c r="F12" s="150"/>
      <c r="G12" s="150"/>
      <c r="H12" s="150"/>
      <c r="I12" s="150"/>
      <c r="J12" s="150"/>
      <c r="K12" s="150"/>
      <c r="L12" s="150"/>
    </row>
    <row r="13" spans="1:12">
      <c r="A13" s="150"/>
      <c r="B13" s="151"/>
      <c r="C13" s="151"/>
      <c r="D13" s="150"/>
      <c r="E13" s="150"/>
      <c r="F13" s="150"/>
      <c r="G13" s="150"/>
      <c r="H13" s="150"/>
      <c r="I13" s="150"/>
      <c r="J13" s="150"/>
      <c r="K13" s="150"/>
      <c r="L13" s="150"/>
    </row>
    <row r="14" spans="1:12">
      <c r="A14" s="150"/>
      <c r="B14" s="151"/>
      <c r="C14" s="151"/>
      <c r="D14" s="150"/>
      <c r="E14" s="150"/>
      <c r="F14" s="150"/>
      <c r="G14" s="150"/>
      <c r="H14" s="150"/>
      <c r="I14" s="150"/>
      <c r="J14" s="150"/>
      <c r="K14" s="150"/>
      <c r="L14" s="150"/>
    </row>
    <row r="15" spans="1:12">
      <c r="A15" s="150"/>
      <c r="B15" s="151"/>
      <c r="C15" s="151"/>
      <c r="D15" s="150"/>
      <c r="E15" s="150"/>
      <c r="F15" s="150"/>
      <c r="G15" s="150"/>
      <c r="H15" s="150"/>
      <c r="I15" s="150"/>
      <c r="J15" s="150"/>
      <c r="K15" s="150"/>
      <c r="L15" s="150"/>
    </row>
    <row r="16" spans="1:12">
      <c r="A16" s="150"/>
      <c r="B16" s="151"/>
      <c r="C16" s="151"/>
      <c r="D16" s="150"/>
      <c r="E16" s="150"/>
      <c r="F16" s="150"/>
      <c r="G16" s="150"/>
      <c r="H16" s="150"/>
      <c r="I16" s="150"/>
      <c r="J16" s="150"/>
      <c r="K16" s="150"/>
      <c r="L16" s="150"/>
    </row>
    <row r="17" spans="1:12">
      <c r="A17" s="150"/>
      <c r="B17" s="151"/>
      <c r="C17" s="151"/>
      <c r="D17" s="150"/>
      <c r="E17" s="150"/>
      <c r="F17" s="150"/>
      <c r="G17" s="150"/>
      <c r="H17" s="150"/>
      <c r="I17" s="150"/>
      <c r="J17" s="150"/>
      <c r="K17" s="150"/>
      <c r="L17" s="150"/>
    </row>
    <row r="18" spans="1:12">
      <c r="A18" s="150"/>
      <c r="B18" s="151"/>
      <c r="C18" s="151"/>
      <c r="D18" s="150"/>
      <c r="E18" s="150"/>
      <c r="F18" s="150"/>
      <c r="G18" s="150"/>
      <c r="H18" s="150"/>
      <c r="I18" s="150"/>
      <c r="J18" s="150"/>
      <c r="K18" s="150"/>
      <c r="L18" s="150"/>
    </row>
    <row r="19" spans="1:12">
      <c r="A19" s="150"/>
      <c r="B19" s="151"/>
      <c r="C19" s="151"/>
      <c r="D19" s="150"/>
      <c r="E19" s="150"/>
      <c r="F19" s="150"/>
      <c r="G19" s="150"/>
      <c r="H19" s="150"/>
      <c r="I19" s="150"/>
      <c r="J19" s="150"/>
      <c r="K19" s="150"/>
      <c r="L19" s="150"/>
    </row>
    <row r="20" spans="1:12">
      <c r="A20" s="150"/>
      <c r="B20" s="151"/>
      <c r="C20" s="151"/>
      <c r="D20" s="150"/>
      <c r="E20" s="150"/>
      <c r="F20" s="150"/>
      <c r="G20" s="150"/>
      <c r="H20" s="150"/>
      <c r="I20" s="150"/>
      <c r="J20" s="150"/>
      <c r="K20" s="150"/>
      <c r="L20" s="150"/>
    </row>
    <row r="21" spans="1:12">
      <c r="A21" s="150"/>
      <c r="B21" s="151"/>
      <c r="C21" s="151"/>
      <c r="D21" s="150"/>
      <c r="E21" s="150"/>
      <c r="F21" s="150"/>
      <c r="G21" s="150"/>
      <c r="H21" s="150"/>
      <c r="I21" s="150"/>
      <c r="J21" s="150"/>
      <c r="K21" s="150"/>
      <c r="L21" s="150"/>
    </row>
    <row r="22" spans="1:12">
      <c r="A22" s="150"/>
      <c r="B22" s="151"/>
      <c r="C22" s="151"/>
      <c r="D22" s="150"/>
      <c r="E22" s="150"/>
      <c r="F22" s="150"/>
      <c r="G22" s="150"/>
      <c r="H22" s="150"/>
      <c r="I22" s="150"/>
      <c r="J22" s="150"/>
      <c r="K22" s="150"/>
      <c r="L22" s="150"/>
    </row>
    <row r="23" spans="1:12">
      <c r="A23" s="150"/>
      <c r="B23" s="151"/>
      <c r="C23" s="151"/>
      <c r="D23" s="150"/>
      <c r="E23" s="150"/>
      <c r="F23" s="150"/>
      <c r="G23" s="150"/>
      <c r="H23" s="150"/>
      <c r="I23" s="150"/>
      <c r="J23" s="150"/>
      <c r="K23" s="150"/>
      <c r="L23" s="150"/>
    </row>
    <row r="24" spans="1:12">
      <c r="A24" s="150"/>
      <c r="B24" s="151"/>
      <c r="C24" s="151"/>
      <c r="D24" s="150"/>
      <c r="E24" s="150"/>
      <c r="F24" s="150"/>
      <c r="G24" s="150"/>
      <c r="H24" s="150"/>
      <c r="I24" s="150"/>
      <c r="J24" s="150"/>
      <c r="K24" s="150"/>
      <c r="L24" s="150"/>
    </row>
    <row r="25" spans="1:12">
      <c r="A25" s="150"/>
      <c r="B25" s="151"/>
      <c r="C25" s="151"/>
      <c r="D25" s="150"/>
      <c r="E25" s="150"/>
      <c r="F25" s="150"/>
      <c r="G25" s="150"/>
      <c r="H25" s="150"/>
      <c r="I25" s="150"/>
      <c r="J25" s="150"/>
      <c r="K25" s="150"/>
      <c r="L25" s="150"/>
    </row>
    <row r="26" spans="1:12">
      <c r="A26" s="150"/>
      <c r="B26" s="151"/>
      <c r="C26" s="151"/>
      <c r="D26" s="150"/>
      <c r="E26" s="150"/>
      <c r="F26" s="150"/>
      <c r="G26" s="150"/>
      <c r="H26" s="150"/>
      <c r="I26" s="150"/>
      <c r="J26" s="150"/>
      <c r="K26" s="150"/>
      <c r="L26" s="150"/>
    </row>
    <row r="27" spans="1:12">
      <c r="A27" s="150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</row>
    <row r="29" spans="1:12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</row>
    <row r="30" spans="1:12">
      <c r="A30" s="149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</row>
    <row r="31" spans="1:12">
      <c r="A31" s="149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</row>
    <row r="32" spans="1:12">
      <c r="A32" s="149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</row>
    <row r="33" spans="1:12">
      <c r="A33" s="149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</row>
    <row r="34" spans="1:12">
      <c r="A34" s="149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</row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</sheetData>
  <mergeCells count="2">
    <mergeCell ref="A1:L8"/>
    <mergeCell ref="A30:L34"/>
  </mergeCells>
  <pageMargins left="0.75" right="0.75" top="1" bottom="1" header="0.511805555555556" footer="0.511805555555556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0"/>
  <sheetViews>
    <sheetView workbookViewId="0">
      <selection activeCell="M8" sqref="M8"/>
    </sheetView>
  </sheetViews>
  <sheetFormatPr defaultColWidth="9" defaultRowHeight="16.5" outlineLevelCol="5"/>
  <cols>
    <col min="1" max="3" width="12.625" style="8" customWidth="1"/>
    <col min="4" max="4" width="18.25" style="8" customWidth="1"/>
    <col min="5" max="6" width="12.625" style="8" customWidth="1"/>
    <col min="7" max="16" width="9" style="10"/>
  </cols>
  <sheetData>
    <row r="1" ht="27" customHeight="1" spans="1:6">
      <c r="A1" s="18" t="s">
        <v>94</v>
      </c>
      <c r="B1" s="18"/>
      <c r="C1" s="18"/>
      <c r="D1" s="18"/>
      <c r="E1" s="18"/>
      <c r="F1" s="18"/>
    </row>
    <row r="2" ht="27" customHeight="1" spans="1:6">
      <c r="A2" s="27" t="s">
        <v>95</v>
      </c>
      <c r="B2" s="27" t="s">
        <v>96</v>
      </c>
      <c r="C2" s="27" t="s">
        <v>97</v>
      </c>
      <c r="D2" s="27" t="s">
        <v>98</v>
      </c>
      <c r="E2" s="14" t="s">
        <v>99</v>
      </c>
      <c r="F2" s="14" t="s">
        <v>100</v>
      </c>
    </row>
    <row r="3" ht="22" customHeight="1" spans="1:6">
      <c r="A3" s="28" t="s">
        <v>23</v>
      </c>
      <c r="B3" s="28" t="s">
        <v>101</v>
      </c>
      <c r="C3" s="28">
        <v>123</v>
      </c>
      <c r="D3" s="28" t="s">
        <v>102</v>
      </c>
      <c r="E3" s="16"/>
      <c r="F3" s="16"/>
    </row>
    <row r="4" ht="22" customHeight="1" spans="1:6">
      <c r="A4" s="28" t="s">
        <v>24</v>
      </c>
      <c r="B4" s="28" t="s">
        <v>103</v>
      </c>
      <c r="C4" s="28">
        <v>234</v>
      </c>
      <c r="D4" s="28" t="s">
        <v>102</v>
      </c>
      <c r="E4" s="16"/>
      <c r="F4" s="16"/>
    </row>
    <row r="5" ht="22" customHeight="1" spans="1:6">
      <c r="A5" s="28" t="s">
        <v>25</v>
      </c>
      <c r="B5" s="28" t="s">
        <v>104</v>
      </c>
      <c r="C5" s="28">
        <v>345</v>
      </c>
      <c r="D5" s="28" t="s">
        <v>102</v>
      </c>
      <c r="E5" s="16"/>
      <c r="F5" s="16"/>
    </row>
    <row r="6" ht="22" customHeight="1" spans="1:6">
      <c r="A6" s="28" t="s">
        <v>105</v>
      </c>
      <c r="B6" s="28" t="s">
        <v>106</v>
      </c>
      <c r="C6" s="28">
        <v>456</v>
      </c>
      <c r="D6" s="28" t="s">
        <v>102</v>
      </c>
      <c r="E6" s="16"/>
      <c r="F6" s="16"/>
    </row>
    <row r="7" ht="22" customHeight="1" spans="1:6">
      <c r="A7" s="28"/>
      <c r="B7" s="28"/>
      <c r="C7" s="28"/>
      <c r="D7" s="28"/>
      <c r="E7" s="16"/>
      <c r="F7" s="16"/>
    </row>
    <row r="8" ht="22" customHeight="1" spans="1:6">
      <c r="A8" s="28"/>
      <c r="B8" s="28"/>
      <c r="C8" s="28"/>
      <c r="D8" s="28"/>
      <c r="E8" s="16"/>
      <c r="F8" s="16"/>
    </row>
    <row r="9" ht="22" customHeight="1" spans="1:6">
      <c r="A9" s="28"/>
      <c r="B9" s="28"/>
      <c r="C9" s="28"/>
      <c r="D9" s="28"/>
      <c r="E9" s="16"/>
      <c r="F9" s="16"/>
    </row>
    <row r="10" ht="22" customHeight="1" spans="1:6">
      <c r="A10" s="28"/>
      <c r="B10" s="28"/>
      <c r="C10" s="28"/>
      <c r="D10" s="28"/>
      <c r="E10" s="16"/>
      <c r="F10" s="16"/>
    </row>
    <row r="11" ht="22" customHeight="1" spans="1:6">
      <c r="A11" s="28"/>
      <c r="B11" s="28"/>
      <c r="C11" s="28"/>
      <c r="D11" s="28"/>
      <c r="E11" s="16"/>
      <c r="F11" s="16"/>
    </row>
    <row r="12" ht="22" customHeight="1" spans="1:6">
      <c r="A12" s="28"/>
      <c r="B12" s="28"/>
      <c r="C12" s="28"/>
      <c r="D12" s="28"/>
      <c r="E12" s="16"/>
      <c r="F12" s="16"/>
    </row>
    <row r="13" ht="22" customHeight="1" spans="1:6">
      <c r="A13" s="28"/>
      <c r="B13" s="28"/>
      <c r="C13" s="28"/>
      <c r="D13" s="28"/>
      <c r="E13" s="16"/>
      <c r="F13" s="16"/>
    </row>
    <row r="14" ht="22" customHeight="1" spans="1:6">
      <c r="A14" s="28"/>
      <c r="B14" s="28"/>
      <c r="C14" s="28"/>
      <c r="D14" s="28"/>
      <c r="E14" s="16"/>
      <c r="F14" s="16"/>
    </row>
    <row r="15" ht="22" customHeight="1" spans="1:6">
      <c r="A15" s="28"/>
      <c r="B15" s="28"/>
      <c r="C15" s="28"/>
      <c r="D15" s="28"/>
      <c r="E15" s="16"/>
      <c r="F15" s="16"/>
    </row>
    <row r="16" ht="22" customHeight="1" spans="1:6">
      <c r="A16" s="28"/>
      <c r="B16" s="28"/>
      <c r="C16" s="28"/>
      <c r="D16" s="28"/>
      <c r="E16" s="16"/>
      <c r="F16" s="16"/>
    </row>
    <row r="17" ht="22" customHeight="1" spans="1:6">
      <c r="A17" s="28"/>
      <c r="B17" s="28"/>
      <c r="C17" s="28"/>
      <c r="D17" s="28"/>
      <c r="E17" s="16"/>
      <c r="F17" s="16"/>
    </row>
    <row r="18" ht="22" customHeight="1" spans="1:6">
      <c r="A18" s="28"/>
      <c r="B18" s="28"/>
      <c r="C18" s="28"/>
      <c r="D18" s="28"/>
      <c r="E18" s="16"/>
      <c r="F18" s="16"/>
    </row>
    <row r="19" ht="22" customHeight="1" spans="1:6">
      <c r="A19" s="16"/>
      <c r="B19" s="16"/>
      <c r="C19" s="16"/>
      <c r="D19" s="16"/>
      <c r="E19" s="16"/>
      <c r="F19" s="16"/>
    </row>
    <row r="20" ht="22" customHeight="1" spans="1:6">
      <c r="A20" s="16"/>
      <c r="B20" s="16"/>
      <c r="C20" s="16"/>
      <c r="D20" s="16"/>
      <c r="E20" s="16"/>
      <c r="F20" s="16"/>
    </row>
    <row r="21" ht="22" customHeight="1" spans="1:6">
      <c r="A21" s="16"/>
      <c r="B21" s="16"/>
      <c r="C21" s="16"/>
      <c r="D21" s="16"/>
      <c r="E21" s="16"/>
      <c r="F21" s="16"/>
    </row>
    <row r="22" ht="22" customHeight="1" spans="1:6">
      <c r="A22" s="16"/>
      <c r="B22" s="16"/>
      <c r="C22" s="16"/>
      <c r="D22" s="16"/>
      <c r="E22" s="16"/>
      <c r="F22" s="16"/>
    </row>
    <row r="23" ht="22" customHeight="1" spans="1:6">
      <c r="A23" s="16"/>
      <c r="B23" s="16"/>
      <c r="C23" s="16"/>
      <c r="D23" s="16"/>
      <c r="E23" s="16"/>
      <c r="F23" s="16"/>
    </row>
    <row r="24" ht="22" customHeight="1" spans="1:6">
      <c r="A24" s="16"/>
      <c r="B24" s="16"/>
      <c r="C24" s="16"/>
      <c r="D24" s="16"/>
      <c r="E24" s="16"/>
      <c r="F24" s="16"/>
    </row>
    <row r="25" ht="22" customHeight="1" spans="1:6">
      <c r="A25" s="16"/>
      <c r="B25" s="16"/>
      <c r="C25" s="16"/>
      <c r="D25" s="16"/>
      <c r="E25" s="16"/>
      <c r="F25" s="16"/>
    </row>
    <row r="26" ht="22" customHeight="1" spans="1:6">
      <c r="A26" s="16"/>
      <c r="B26" s="16"/>
      <c r="C26" s="16"/>
      <c r="D26" s="16"/>
      <c r="E26" s="16"/>
      <c r="F26" s="16"/>
    </row>
    <row r="27" ht="22" customHeight="1" spans="1:6">
      <c r="A27" s="16"/>
      <c r="B27" s="16"/>
      <c r="C27" s="16"/>
      <c r="D27" s="16"/>
      <c r="E27" s="16"/>
      <c r="F27" s="16"/>
    </row>
    <row r="28" ht="22" customHeight="1" spans="1:6">
      <c r="A28" s="16"/>
      <c r="B28" s="16"/>
      <c r="C28" s="16"/>
      <c r="D28" s="16"/>
      <c r="E28" s="16"/>
      <c r="F28" s="16"/>
    </row>
    <row r="29" ht="22" customHeight="1" spans="1:6">
      <c r="A29" s="16"/>
      <c r="B29" s="16"/>
      <c r="C29" s="16"/>
      <c r="D29" s="16"/>
      <c r="E29" s="16"/>
      <c r="F29" s="16"/>
    </row>
    <row r="30" ht="22" customHeight="1" spans="1:6">
      <c r="A30" s="16"/>
      <c r="B30" s="16"/>
      <c r="C30" s="16"/>
      <c r="D30" s="16"/>
      <c r="E30" s="16"/>
      <c r="F30" s="16"/>
    </row>
    <row r="31" ht="22" customHeight="1" spans="1:6">
      <c r="A31" s="16"/>
      <c r="B31" s="16"/>
      <c r="C31" s="16"/>
      <c r="D31" s="16"/>
      <c r="E31" s="16"/>
      <c r="F31" s="16"/>
    </row>
    <row r="32" ht="22" customHeight="1" spans="1:6">
      <c r="A32" s="16"/>
      <c r="B32" s="16"/>
      <c r="C32" s="16"/>
      <c r="D32" s="16"/>
      <c r="E32" s="16"/>
      <c r="F32" s="16"/>
    </row>
    <row r="33" ht="22" customHeight="1" spans="1:6">
      <c r="A33" s="16"/>
      <c r="B33" s="16"/>
      <c r="C33" s="16"/>
      <c r="D33" s="16"/>
      <c r="E33" s="16"/>
      <c r="F33" s="16"/>
    </row>
    <row r="34" ht="22" customHeight="1" spans="1:6">
      <c r="A34" s="16"/>
      <c r="B34" s="16"/>
      <c r="C34" s="16"/>
      <c r="D34" s="16"/>
      <c r="E34" s="16"/>
      <c r="F34" s="16"/>
    </row>
    <row r="35" ht="22" customHeight="1" spans="1:6">
      <c r="A35" s="16"/>
      <c r="B35" s="16"/>
      <c r="C35" s="16"/>
      <c r="D35" s="16"/>
      <c r="E35" s="16"/>
      <c r="F35" s="16"/>
    </row>
    <row r="36" ht="22" customHeight="1" spans="1:6">
      <c r="A36" s="16"/>
      <c r="B36" s="16"/>
      <c r="C36" s="16"/>
      <c r="D36" s="16"/>
      <c r="E36" s="16"/>
      <c r="F36" s="16"/>
    </row>
    <row r="37" ht="22" customHeight="1" spans="1:6">
      <c r="A37" s="16"/>
      <c r="B37" s="16"/>
      <c r="C37" s="16"/>
      <c r="D37" s="16"/>
      <c r="E37" s="16"/>
      <c r="F37" s="16"/>
    </row>
    <row r="38" ht="22" customHeight="1" spans="1:6">
      <c r="A38" s="16"/>
      <c r="B38" s="16"/>
      <c r="C38" s="16"/>
      <c r="D38" s="16"/>
      <c r="E38" s="16"/>
      <c r="F38" s="16"/>
    </row>
    <row r="39" ht="22" customHeight="1" spans="1:6">
      <c r="A39" s="16"/>
      <c r="B39" s="16"/>
      <c r="C39" s="16"/>
      <c r="D39" s="16"/>
      <c r="E39" s="16"/>
      <c r="F39" s="16"/>
    </row>
    <row r="40" ht="22" customHeight="1" spans="1:6">
      <c r="A40" s="16"/>
      <c r="B40" s="16"/>
      <c r="C40" s="16"/>
      <c r="D40" s="16"/>
      <c r="E40" s="16"/>
      <c r="F40" s="16"/>
    </row>
    <row r="41" ht="22" customHeight="1" spans="1:6">
      <c r="A41" s="16"/>
      <c r="B41" s="16"/>
      <c r="C41" s="16"/>
      <c r="D41" s="16"/>
      <c r="E41" s="16"/>
      <c r="F41" s="16"/>
    </row>
    <row r="42" ht="22" customHeight="1" spans="1:6">
      <c r="A42" s="16"/>
      <c r="B42" s="16"/>
      <c r="C42" s="16"/>
      <c r="D42" s="16"/>
      <c r="E42" s="16"/>
      <c r="F42" s="16"/>
    </row>
    <row r="43" ht="22" customHeight="1" spans="1:6">
      <c r="A43" s="16"/>
      <c r="B43" s="16"/>
      <c r="C43" s="16"/>
      <c r="D43" s="16"/>
      <c r="E43" s="16"/>
      <c r="F43" s="16"/>
    </row>
    <row r="44" ht="22" customHeight="1" spans="1:6">
      <c r="A44" s="16"/>
      <c r="B44" s="16"/>
      <c r="C44" s="16"/>
      <c r="D44" s="16"/>
      <c r="E44" s="16"/>
      <c r="F44" s="16"/>
    </row>
    <row r="45" ht="22" customHeight="1" spans="1:6">
      <c r="A45" s="16"/>
      <c r="B45" s="16"/>
      <c r="C45" s="16"/>
      <c r="D45" s="16"/>
      <c r="E45" s="16"/>
      <c r="F45" s="16"/>
    </row>
    <row r="46" ht="22" customHeight="1" spans="1:6">
      <c r="A46" s="16"/>
      <c r="B46" s="16"/>
      <c r="C46" s="16"/>
      <c r="D46" s="16"/>
      <c r="E46" s="16"/>
      <c r="F46" s="16"/>
    </row>
    <row r="47" ht="22" customHeight="1" spans="1:6">
      <c r="A47" s="16"/>
      <c r="B47" s="16"/>
      <c r="C47" s="16"/>
      <c r="D47" s="16"/>
      <c r="E47" s="16"/>
      <c r="F47" s="16"/>
    </row>
    <row r="48" ht="22" customHeight="1" spans="1:6">
      <c r="A48" s="16"/>
      <c r="B48" s="16"/>
      <c r="C48" s="16"/>
      <c r="D48" s="16"/>
      <c r="E48" s="16"/>
      <c r="F48" s="16"/>
    </row>
    <row r="49" ht="22" customHeight="1" spans="1:6">
      <c r="A49" s="16"/>
      <c r="B49" s="16"/>
      <c r="C49" s="16"/>
      <c r="D49" s="16"/>
      <c r="E49" s="16"/>
      <c r="F49" s="16"/>
    </row>
    <row r="50" ht="22" customHeight="1" spans="1:6">
      <c r="A50" s="16"/>
      <c r="B50" s="16"/>
      <c r="C50" s="16"/>
      <c r="D50" s="16"/>
      <c r="E50" s="16"/>
      <c r="F50" s="16"/>
    </row>
    <row r="51" ht="22" customHeight="1" spans="1:6">
      <c r="A51" s="16"/>
      <c r="B51" s="16"/>
      <c r="C51" s="16"/>
      <c r="D51" s="16"/>
      <c r="E51" s="16"/>
      <c r="F51" s="16"/>
    </row>
    <row r="52" ht="22" customHeight="1" spans="1:6">
      <c r="A52" s="16"/>
      <c r="B52" s="16"/>
      <c r="C52" s="16"/>
      <c r="D52" s="16"/>
      <c r="E52" s="16"/>
      <c r="F52" s="16"/>
    </row>
    <row r="53" ht="22" customHeight="1" spans="1:6">
      <c r="A53" s="16"/>
      <c r="B53" s="16"/>
      <c r="C53" s="16"/>
      <c r="D53" s="16"/>
      <c r="E53" s="16"/>
      <c r="F53" s="16"/>
    </row>
    <row r="54" ht="22" customHeight="1" spans="1:6">
      <c r="A54" s="16"/>
      <c r="B54" s="16"/>
      <c r="C54" s="16"/>
      <c r="D54" s="16"/>
      <c r="E54" s="16"/>
      <c r="F54" s="16"/>
    </row>
    <row r="55" ht="22" customHeight="1" spans="1:6">
      <c r="A55" s="16"/>
      <c r="B55" s="16"/>
      <c r="C55" s="16"/>
      <c r="D55" s="16"/>
      <c r="E55" s="16"/>
      <c r="F55" s="16"/>
    </row>
    <row r="56" ht="22" customHeight="1" spans="1:6">
      <c r="A56" s="16"/>
      <c r="B56" s="16"/>
      <c r="C56" s="16"/>
      <c r="D56" s="16"/>
      <c r="E56" s="16"/>
      <c r="F56" s="16"/>
    </row>
    <row r="57" ht="22" customHeight="1" spans="1:6">
      <c r="A57" s="16"/>
      <c r="B57" s="16"/>
      <c r="C57" s="16"/>
      <c r="D57" s="16"/>
      <c r="E57" s="16"/>
      <c r="F57" s="16"/>
    </row>
    <row r="58" ht="22" customHeight="1" spans="1:6">
      <c r="A58" s="16"/>
      <c r="B58" s="16"/>
      <c r="C58" s="16"/>
      <c r="D58" s="16"/>
      <c r="E58" s="16"/>
      <c r="F58" s="16"/>
    </row>
    <row r="59" ht="22" customHeight="1" spans="1:6">
      <c r="A59" s="16"/>
      <c r="B59" s="16"/>
      <c r="C59" s="16"/>
      <c r="D59" s="16"/>
      <c r="E59" s="16"/>
      <c r="F59" s="16"/>
    </row>
    <row r="60" ht="22" customHeight="1" spans="1:6">
      <c r="A60" s="16"/>
      <c r="B60" s="16"/>
      <c r="C60" s="16"/>
      <c r="D60" s="16"/>
      <c r="E60" s="16"/>
      <c r="F60" s="16"/>
    </row>
    <row r="61" ht="22" customHeight="1" spans="1:6">
      <c r="A61" s="16"/>
      <c r="B61" s="16"/>
      <c r="C61" s="16"/>
      <c r="D61" s="16"/>
      <c r="E61" s="16"/>
      <c r="F61" s="16"/>
    </row>
    <row r="62" ht="22" customHeight="1" spans="1:6">
      <c r="A62" s="16"/>
      <c r="B62" s="16"/>
      <c r="C62" s="16"/>
      <c r="D62" s="16"/>
      <c r="E62" s="16"/>
      <c r="F62" s="16"/>
    </row>
    <row r="63" ht="22" customHeight="1" spans="1:6">
      <c r="A63" s="16"/>
      <c r="B63" s="16"/>
      <c r="C63" s="16"/>
      <c r="D63" s="16"/>
      <c r="E63" s="16"/>
      <c r="F63" s="16"/>
    </row>
    <row r="64" ht="22" customHeight="1" spans="1:6">
      <c r="A64" s="16"/>
      <c r="B64" s="16"/>
      <c r="C64" s="16"/>
      <c r="D64" s="16"/>
      <c r="E64" s="16"/>
      <c r="F64" s="16"/>
    </row>
    <row r="65" ht="22" customHeight="1" spans="1:6">
      <c r="A65" s="16"/>
      <c r="B65" s="16"/>
      <c r="C65" s="16"/>
      <c r="D65" s="16"/>
      <c r="E65" s="16"/>
      <c r="F65" s="16"/>
    </row>
    <row r="66" ht="22" customHeight="1" spans="1:6">
      <c r="A66" s="16"/>
      <c r="B66" s="16"/>
      <c r="C66" s="16"/>
      <c r="D66" s="16"/>
      <c r="E66" s="16"/>
      <c r="F66" s="16"/>
    </row>
    <row r="67" ht="22" customHeight="1" spans="1:6">
      <c r="A67" s="16"/>
      <c r="B67" s="16"/>
      <c r="C67" s="16"/>
      <c r="D67" s="16"/>
      <c r="E67" s="16"/>
      <c r="F67" s="16"/>
    </row>
    <row r="68" ht="22" customHeight="1" spans="1:6">
      <c r="A68" s="16"/>
      <c r="B68" s="16"/>
      <c r="C68" s="16"/>
      <c r="D68" s="16"/>
      <c r="E68" s="16"/>
      <c r="F68" s="16"/>
    </row>
    <row r="69" ht="22" customHeight="1" spans="1:6">
      <c r="A69" s="16"/>
      <c r="B69" s="16"/>
      <c r="C69" s="16"/>
      <c r="D69" s="16"/>
      <c r="E69" s="16"/>
      <c r="F69" s="16"/>
    </row>
    <row r="70" ht="22" customHeight="1" spans="1:6">
      <c r="A70" s="16"/>
      <c r="B70" s="16"/>
      <c r="C70" s="16"/>
      <c r="D70" s="16"/>
      <c r="E70" s="16"/>
      <c r="F70" s="16"/>
    </row>
    <row r="71" ht="22" customHeight="1" spans="1:6">
      <c r="A71" s="16"/>
      <c r="B71" s="16"/>
      <c r="C71" s="16"/>
      <c r="D71" s="16"/>
      <c r="E71" s="16"/>
      <c r="F71" s="16"/>
    </row>
    <row r="72" ht="22" customHeight="1" spans="1:6">
      <c r="A72" s="16"/>
      <c r="B72" s="16"/>
      <c r="C72" s="16"/>
      <c r="D72" s="16"/>
      <c r="E72" s="16"/>
      <c r="F72" s="16"/>
    </row>
    <row r="73" ht="22" customHeight="1" spans="1:6">
      <c r="A73" s="16"/>
      <c r="B73" s="16"/>
      <c r="C73" s="16"/>
      <c r="D73" s="16"/>
      <c r="E73" s="16"/>
      <c r="F73" s="16"/>
    </row>
    <row r="74" ht="22" customHeight="1" spans="1:6">
      <c r="A74" s="16"/>
      <c r="B74" s="16"/>
      <c r="C74" s="16"/>
      <c r="D74" s="16"/>
      <c r="E74" s="16"/>
      <c r="F74" s="16"/>
    </row>
    <row r="75" ht="22" customHeight="1" spans="1:6">
      <c r="A75" s="16"/>
      <c r="B75" s="16"/>
      <c r="C75" s="16"/>
      <c r="D75" s="16"/>
      <c r="E75" s="16"/>
      <c r="F75" s="16"/>
    </row>
    <row r="76" ht="22" customHeight="1" spans="1:6">
      <c r="A76" s="16"/>
      <c r="B76" s="16"/>
      <c r="C76" s="16"/>
      <c r="D76" s="16"/>
      <c r="E76" s="16"/>
      <c r="F76" s="16"/>
    </row>
    <row r="77" ht="22" customHeight="1" spans="1:6">
      <c r="A77" s="16"/>
      <c r="B77" s="16"/>
      <c r="C77" s="16"/>
      <c r="D77" s="16"/>
      <c r="E77" s="16"/>
      <c r="F77" s="16"/>
    </row>
    <row r="78" ht="22" customHeight="1" spans="1:6">
      <c r="A78" s="16"/>
      <c r="B78" s="16"/>
      <c r="C78" s="16"/>
      <c r="D78" s="16"/>
      <c r="E78" s="16"/>
      <c r="F78" s="16"/>
    </row>
    <row r="79" ht="22" customHeight="1" spans="1:6">
      <c r="A79" s="16"/>
      <c r="B79" s="16"/>
      <c r="C79" s="16"/>
      <c r="D79" s="16"/>
      <c r="E79" s="16"/>
      <c r="F79" s="16"/>
    </row>
    <row r="80" ht="22" customHeight="1" spans="1:6">
      <c r="A80" s="16"/>
      <c r="B80" s="16"/>
      <c r="C80" s="16"/>
      <c r="D80" s="16"/>
      <c r="E80" s="16"/>
      <c r="F80" s="16"/>
    </row>
    <row r="81" ht="22" customHeight="1" spans="1:6">
      <c r="A81" s="16"/>
      <c r="B81" s="16"/>
      <c r="C81" s="16"/>
      <c r="D81" s="16"/>
      <c r="E81" s="16"/>
      <c r="F81" s="16"/>
    </row>
    <row r="82" ht="22" customHeight="1" spans="1:6">
      <c r="A82" s="16"/>
      <c r="B82" s="16"/>
      <c r="C82" s="16"/>
      <c r="D82" s="16"/>
      <c r="E82" s="16"/>
      <c r="F82" s="16"/>
    </row>
    <row r="83" ht="22" customHeight="1" spans="1:6">
      <c r="A83" s="16"/>
      <c r="B83" s="16"/>
      <c r="C83" s="16"/>
      <c r="D83" s="16"/>
      <c r="E83" s="16"/>
      <c r="F83" s="16"/>
    </row>
    <row r="84" ht="22" customHeight="1" spans="1:6">
      <c r="A84" s="16"/>
      <c r="B84" s="16"/>
      <c r="C84" s="16"/>
      <c r="D84" s="16"/>
      <c r="E84" s="16"/>
      <c r="F84" s="16"/>
    </row>
    <row r="85" ht="22" customHeight="1" spans="1:6">
      <c r="A85" s="16"/>
      <c r="B85" s="16"/>
      <c r="C85" s="16"/>
      <c r="D85" s="16"/>
      <c r="E85" s="16"/>
      <c r="F85" s="16"/>
    </row>
    <row r="86" ht="22" customHeight="1" spans="1:6">
      <c r="A86" s="16"/>
      <c r="B86" s="16"/>
      <c r="C86" s="16"/>
      <c r="D86" s="16"/>
      <c r="E86" s="16"/>
      <c r="F86" s="16"/>
    </row>
    <row r="87" ht="22" customHeight="1" spans="1:6">
      <c r="A87" s="16"/>
      <c r="B87" s="16"/>
      <c r="C87" s="16"/>
      <c r="D87" s="16"/>
      <c r="E87" s="16"/>
      <c r="F87" s="16"/>
    </row>
    <row r="88" ht="22" customHeight="1" spans="1:6">
      <c r="A88" s="16"/>
      <c r="B88" s="16"/>
      <c r="C88" s="16"/>
      <c r="D88" s="16"/>
      <c r="E88" s="16"/>
      <c r="F88" s="16"/>
    </row>
    <row r="89" ht="22" customHeight="1" spans="1:6">
      <c r="A89" s="16"/>
      <c r="B89" s="16"/>
      <c r="C89" s="16"/>
      <c r="D89" s="16"/>
      <c r="E89" s="16"/>
      <c r="F89" s="16"/>
    </row>
    <row r="90" ht="22" customHeight="1" spans="1:6">
      <c r="A90" s="16"/>
      <c r="B90" s="16"/>
      <c r="C90" s="16"/>
      <c r="D90" s="16"/>
      <c r="E90" s="16"/>
      <c r="F90" s="16"/>
    </row>
    <row r="91" ht="22" customHeight="1" spans="1:6">
      <c r="A91" s="16"/>
      <c r="B91" s="16"/>
      <c r="C91" s="16"/>
      <c r="D91" s="16"/>
      <c r="E91" s="16"/>
      <c r="F91" s="16"/>
    </row>
    <row r="92" ht="22" customHeight="1" spans="1:6">
      <c r="A92" s="16"/>
      <c r="B92" s="16"/>
      <c r="C92" s="16"/>
      <c r="D92" s="16"/>
      <c r="E92" s="16"/>
      <c r="F92" s="16"/>
    </row>
    <row r="93" ht="22" customHeight="1" spans="1:6">
      <c r="A93" s="16"/>
      <c r="B93" s="16"/>
      <c r="C93" s="16"/>
      <c r="D93" s="16"/>
      <c r="E93" s="16"/>
      <c r="F93" s="16"/>
    </row>
    <row r="94" ht="22" customHeight="1" spans="1:6">
      <c r="A94" s="16"/>
      <c r="B94" s="16"/>
      <c r="C94" s="16"/>
      <c r="D94" s="16"/>
      <c r="E94" s="16"/>
      <c r="F94" s="16"/>
    </row>
    <row r="95" ht="22" customHeight="1" spans="1:6">
      <c r="A95" s="16"/>
      <c r="B95" s="16"/>
      <c r="C95" s="16"/>
      <c r="D95" s="16"/>
      <c r="E95" s="16"/>
      <c r="F95" s="16"/>
    </row>
    <row r="96" ht="22" customHeight="1" spans="1:6">
      <c r="A96" s="16"/>
      <c r="B96" s="16"/>
      <c r="C96" s="16"/>
      <c r="D96" s="16"/>
      <c r="E96" s="16"/>
      <c r="F96" s="16"/>
    </row>
    <row r="97" ht="22" customHeight="1" spans="1:6">
      <c r="A97" s="16"/>
      <c r="B97" s="16"/>
      <c r="C97" s="16"/>
      <c r="D97" s="16"/>
      <c r="E97" s="16"/>
      <c r="F97" s="16"/>
    </row>
    <row r="98" ht="22" customHeight="1" spans="1:6">
      <c r="A98" s="16"/>
      <c r="B98" s="16"/>
      <c r="C98" s="16"/>
      <c r="D98" s="16"/>
      <c r="E98" s="16"/>
      <c r="F98" s="16"/>
    </row>
    <row r="99" ht="22" customHeight="1" spans="1:6">
      <c r="A99" s="16"/>
      <c r="B99" s="16"/>
      <c r="C99" s="16"/>
      <c r="D99" s="16"/>
      <c r="E99" s="16"/>
      <c r="F99" s="16"/>
    </row>
    <row r="100" ht="22" customHeight="1" spans="1:6">
      <c r="A100" s="16"/>
      <c r="B100" s="16"/>
      <c r="C100" s="16"/>
      <c r="D100" s="16"/>
      <c r="E100" s="16"/>
      <c r="F100" s="16"/>
    </row>
    <row r="101" ht="22" customHeight="1" spans="1:6">
      <c r="A101" s="16"/>
      <c r="B101" s="16"/>
      <c r="C101" s="16"/>
      <c r="D101" s="16"/>
      <c r="E101" s="16"/>
      <c r="F101" s="16"/>
    </row>
    <row r="102" ht="22" customHeight="1" spans="1:6">
      <c r="A102" s="16"/>
      <c r="B102" s="16"/>
      <c r="C102" s="16"/>
      <c r="D102" s="16"/>
      <c r="E102" s="16"/>
      <c r="F102" s="16"/>
    </row>
    <row r="103" ht="22" customHeight="1" spans="1:6">
      <c r="A103" s="16"/>
      <c r="B103" s="16"/>
      <c r="C103" s="16"/>
      <c r="D103" s="16"/>
      <c r="E103" s="16"/>
      <c r="F103" s="16"/>
    </row>
    <row r="104" ht="22" customHeight="1" spans="1:6">
      <c r="A104" s="16"/>
      <c r="B104" s="16"/>
      <c r="C104" s="16"/>
      <c r="D104" s="16"/>
      <c r="E104" s="16"/>
      <c r="F104" s="16"/>
    </row>
    <row r="105" ht="22" customHeight="1" spans="1:6">
      <c r="A105" s="16"/>
      <c r="B105" s="16"/>
      <c r="C105" s="16"/>
      <c r="D105" s="16"/>
      <c r="E105" s="16"/>
      <c r="F105" s="16"/>
    </row>
    <row r="106" ht="22" customHeight="1" spans="1:6">
      <c r="A106" s="16"/>
      <c r="B106" s="16"/>
      <c r="C106" s="16"/>
      <c r="D106" s="16"/>
      <c r="E106" s="16"/>
      <c r="F106" s="16"/>
    </row>
    <row r="107" ht="22" customHeight="1" spans="1:6">
      <c r="A107" s="16"/>
      <c r="B107" s="16"/>
      <c r="C107" s="16"/>
      <c r="D107" s="16"/>
      <c r="E107" s="16"/>
      <c r="F107" s="16"/>
    </row>
    <row r="108" ht="22" customHeight="1" spans="1:6">
      <c r="A108" s="16"/>
      <c r="B108" s="16"/>
      <c r="C108" s="16"/>
      <c r="D108" s="16"/>
      <c r="E108" s="16"/>
      <c r="F108" s="16"/>
    </row>
    <row r="109" ht="22" customHeight="1" spans="1:6">
      <c r="A109" s="16"/>
      <c r="B109" s="16"/>
      <c r="C109" s="16"/>
      <c r="D109" s="16"/>
      <c r="E109" s="16"/>
      <c r="F109" s="16"/>
    </row>
    <row r="110" ht="22" customHeight="1" spans="1:6">
      <c r="A110" s="16"/>
      <c r="B110" s="16"/>
      <c r="C110" s="16"/>
      <c r="D110" s="16"/>
      <c r="E110" s="16"/>
      <c r="F110" s="16"/>
    </row>
    <row r="111" ht="22" customHeight="1" spans="1:6">
      <c r="A111" s="16"/>
      <c r="B111" s="16"/>
      <c r="C111" s="16"/>
      <c r="D111" s="16"/>
      <c r="E111" s="16"/>
      <c r="F111" s="16"/>
    </row>
    <row r="112" ht="22" customHeight="1" spans="1:6">
      <c r="A112" s="16"/>
      <c r="B112" s="16"/>
      <c r="C112" s="16"/>
      <c r="D112" s="16"/>
      <c r="E112" s="16"/>
      <c r="F112" s="16"/>
    </row>
    <row r="113" ht="22" customHeight="1" spans="1:6">
      <c r="A113" s="16"/>
      <c r="B113" s="16"/>
      <c r="C113" s="16"/>
      <c r="D113" s="16"/>
      <c r="E113" s="16"/>
      <c r="F113" s="16"/>
    </row>
    <row r="114" ht="22" customHeight="1" spans="1:6">
      <c r="A114" s="16"/>
      <c r="B114" s="16"/>
      <c r="C114" s="16"/>
      <c r="D114" s="16"/>
      <c r="E114" s="16"/>
      <c r="F114" s="16"/>
    </row>
    <row r="115" ht="22" customHeight="1" spans="1:6">
      <c r="A115" s="16"/>
      <c r="B115" s="16"/>
      <c r="C115" s="16"/>
      <c r="D115" s="16"/>
      <c r="E115" s="16"/>
      <c r="F115" s="16"/>
    </row>
    <row r="116" ht="22" customHeight="1" spans="1:6">
      <c r="A116" s="16"/>
      <c r="B116" s="16"/>
      <c r="C116" s="16"/>
      <c r="D116" s="16"/>
      <c r="E116" s="16"/>
      <c r="F116" s="16"/>
    </row>
    <row r="117" ht="22" customHeight="1" spans="1:6">
      <c r="A117" s="16"/>
      <c r="B117" s="16"/>
      <c r="C117" s="16"/>
      <c r="D117" s="16"/>
      <c r="E117" s="16"/>
      <c r="F117" s="16"/>
    </row>
    <row r="118" ht="22" customHeight="1" spans="1:6">
      <c r="A118" s="16"/>
      <c r="B118" s="16"/>
      <c r="C118" s="16"/>
      <c r="D118" s="16"/>
      <c r="E118" s="16"/>
      <c r="F118" s="16"/>
    </row>
    <row r="119" ht="22" customHeight="1" spans="1:6">
      <c r="A119" s="16"/>
      <c r="B119" s="16"/>
      <c r="C119" s="16"/>
      <c r="D119" s="16"/>
      <c r="E119" s="16"/>
      <c r="F119" s="16"/>
    </row>
    <row r="120" ht="22" customHeight="1" spans="1:6">
      <c r="A120" s="16"/>
      <c r="B120" s="16"/>
      <c r="C120" s="16"/>
      <c r="D120" s="16"/>
      <c r="E120" s="16"/>
      <c r="F120" s="16"/>
    </row>
    <row r="121" ht="22" customHeight="1" spans="1:6">
      <c r="A121" s="16"/>
      <c r="B121" s="16"/>
      <c r="C121" s="16"/>
      <c r="D121" s="16"/>
      <c r="E121" s="16"/>
      <c r="F121" s="16"/>
    </row>
    <row r="122" ht="22" customHeight="1" spans="1:6">
      <c r="A122" s="16"/>
      <c r="B122" s="16"/>
      <c r="C122" s="16"/>
      <c r="D122" s="16"/>
      <c r="E122" s="16"/>
      <c r="F122" s="16"/>
    </row>
    <row r="123" ht="22" customHeight="1" spans="1:6">
      <c r="A123" s="16"/>
      <c r="B123" s="16"/>
      <c r="C123" s="16"/>
      <c r="D123" s="16"/>
      <c r="E123" s="16"/>
      <c r="F123" s="16"/>
    </row>
    <row r="124" ht="22" customHeight="1" spans="1:6">
      <c r="A124" s="16"/>
      <c r="B124" s="16"/>
      <c r="C124" s="16"/>
      <c r="D124" s="16"/>
      <c r="E124" s="16"/>
      <c r="F124" s="16"/>
    </row>
    <row r="125" ht="22" customHeight="1" spans="1:6">
      <c r="A125" s="16"/>
      <c r="B125" s="16"/>
      <c r="C125" s="16"/>
      <c r="D125" s="16"/>
      <c r="E125" s="16"/>
      <c r="F125" s="16"/>
    </row>
    <row r="126" ht="22" customHeight="1" spans="1:6">
      <c r="A126" s="16"/>
      <c r="B126" s="16"/>
      <c r="C126" s="16"/>
      <c r="D126" s="16"/>
      <c r="E126" s="16"/>
      <c r="F126" s="16"/>
    </row>
    <row r="127" ht="22" customHeight="1" spans="1:6">
      <c r="A127" s="16"/>
      <c r="B127" s="16"/>
      <c r="C127" s="16"/>
      <c r="D127" s="16"/>
      <c r="E127" s="16"/>
      <c r="F127" s="16"/>
    </row>
    <row r="128" ht="22" customHeight="1" spans="1:6">
      <c r="A128" s="16"/>
      <c r="B128" s="16"/>
      <c r="C128" s="16"/>
      <c r="D128" s="16"/>
      <c r="E128" s="16"/>
      <c r="F128" s="16"/>
    </row>
    <row r="129" ht="22" customHeight="1" spans="1:6">
      <c r="A129" s="16"/>
      <c r="B129" s="16"/>
      <c r="C129" s="16"/>
      <c r="D129" s="16"/>
      <c r="E129" s="16"/>
      <c r="F129" s="16"/>
    </row>
    <row r="130" ht="22" customHeight="1" spans="1:6">
      <c r="A130" s="16"/>
      <c r="B130" s="16"/>
      <c r="C130" s="16"/>
      <c r="D130" s="16"/>
      <c r="E130" s="16"/>
      <c r="F130" s="16"/>
    </row>
    <row r="131" ht="22" customHeight="1" spans="1:6">
      <c r="A131" s="16"/>
      <c r="B131" s="16"/>
      <c r="C131" s="16"/>
      <c r="D131" s="16"/>
      <c r="E131" s="16"/>
      <c r="F131" s="16"/>
    </row>
    <row r="132" ht="22" customHeight="1" spans="1:6">
      <c r="A132" s="16"/>
      <c r="B132" s="16"/>
      <c r="C132" s="16"/>
      <c r="D132" s="16"/>
      <c r="E132" s="16"/>
      <c r="F132" s="16"/>
    </row>
    <row r="133" ht="22" customHeight="1" spans="1:6">
      <c r="A133" s="16"/>
      <c r="B133" s="16"/>
      <c r="C133" s="16"/>
      <c r="D133" s="16"/>
      <c r="E133" s="16"/>
      <c r="F133" s="16"/>
    </row>
    <row r="134" ht="22" customHeight="1" spans="1:6">
      <c r="A134" s="16"/>
      <c r="B134" s="16"/>
      <c r="C134" s="16"/>
      <c r="D134" s="16"/>
      <c r="E134" s="16"/>
      <c r="F134" s="16"/>
    </row>
    <row r="135" ht="22" customHeight="1" spans="1:6">
      <c r="A135" s="16"/>
      <c r="B135" s="16"/>
      <c r="C135" s="16"/>
      <c r="D135" s="16"/>
      <c r="E135" s="16"/>
      <c r="F135" s="16"/>
    </row>
    <row r="136" ht="22" customHeight="1" spans="1:6">
      <c r="A136" s="16"/>
      <c r="B136" s="16"/>
      <c r="C136" s="16"/>
      <c r="D136" s="16"/>
      <c r="E136" s="16"/>
      <c r="F136" s="16"/>
    </row>
    <row r="137" ht="22" customHeight="1" spans="1:6">
      <c r="A137" s="16"/>
      <c r="B137" s="16"/>
      <c r="C137" s="16"/>
      <c r="D137" s="16"/>
      <c r="E137" s="16"/>
      <c r="F137" s="16"/>
    </row>
    <row r="138" ht="22" customHeight="1" spans="1:6">
      <c r="A138" s="16"/>
      <c r="B138" s="16"/>
      <c r="C138" s="16"/>
      <c r="D138" s="16"/>
      <c r="E138" s="16"/>
      <c r="F138" s="16"/>
    </row>
    <row r="139" ht="22" customHeight="1" spans="1:6">
      <c r="A139" s="16"/>
      <c r="B139" s="16"/>
      <c r="C139" s="16"/>
      <c r="D139" s="16"/>
      <c r="E139" s="16"/>
      <c r="F139" s="16"/>
    </row>
    <row r="140" ht="22" customHeight="1" spans="1:6">
      <c r="A140" s="16"/>
      <c r="B140" s="16"/>
      <c r="C140" s="16"/>
      <c r="D140" s="16"/>
      <c r="E140" s="16"/>
      <c r="F140" s="16"/>
    </row>
    <row r="141" ht="22" customHeight="1" spans="1:6">
      <c r="A141" s="16"/>
      <c r="B141" s="16"/>
      <c r="C141" s="16"/>
      <c r="D141" s="16"/>
      <c r="E141" s="16"/>
      <c r="F141" s="16"/>
    </row>
    <row r="142" ht="22" customHeight="1" spans="1:6">
      <c r="A142" s="16"/>
      <c r="B142" s="16"/>
      <c r="C142" s="16"/>
      <c r="D142" s="16"/>
      <c r="E142" s="16"/>
      <c r="F142" s="16"/>
    </row>
    <row r="143" ht="22" customHeight="1" spans="1:6">
      <c r="A143" s="16"/>
      <c r="B143" s="16"/>
      <c r="C143" s="16"/>
      <c r="D143" s="16"/>
      <c r="E143" s="16"/>
      <c r="F143" s="16"/>
    </row>
    <row r="144" ht="22" customHeight="1" spans="1:6">
      <c r="A144" s="16"/>
      <c r="B144" s="16"/>
      <c r="C144" s="16"/>
      <c r="D144" s="16"/>
      <c r="E144" s="16"/>
      <c r="F144" s="16"/>
    </row>
    <row r="145" ht="22" customHeight="1" spans="1:6">
      <c r="A145" s="16"/>
      <c r="B145" s="16"/>
      <c r="C145" s="16"/>
      <c r="D145" s="16"/>
      <c r="E145" s="16"/>
      <c r="F145" s="16"/>
    </row>
    <row r="146" ht="22" customHeight="1" spans="1:6">
      <c r="A146" s="16"/>
      <c r="B146" s="16"/>
      <c r="C146" s="16"/>
      <c r="D146" s="16"/>
      <c r="E146" s="16"/>
      <c r="F146" s="16"/>
    </row>
    <row r="147" ht="22" customHeight="1" spans="1:6">
      <c r="A147" s="16"/>
      <c r="B147" s="16"/>
      <c r="C147" s="16"/>
      <c r="D147" s="16"/>
      <c r="E147" s="16"/>
      <c r="F147" s="16"/>
    </row>
    <row r="148" ht="22" customHeight="1" spans="1:6">
      <c r="A148" s="16"/>
      <c r="B148" s="16"/>
      <c r="C148" s="16"/>
      <c r="D148" s="16"/>
      <c r="E148" s="16"/>
      <c r="F148" s="16"/>
    </row>
    <row r="149" ht="22" customHeight="1" spans="1:6">
      <c r="A149" s="16"/>
      <c r="B149" s="16"/>
      <c r="C149" s="16"/>
      <c r="D149" s="16"/>
      <c r="E149" s="16"/>
      <c r="F149" s="16"/>
    </row>
    <row r="150" ht="22" customHeight="1" spans="1:6">
      <c r="A150" s="16"/>
      <c r="B150" s="16"/>
      <c r="C150" s="16"/>
      <c r="D150" s="16"/>
      <c r="E150" s="16"/>
      <c r="F150" s="16"/>
    </row>
    <row r="151" ht="22" customHeight="1" spans="1:6">
      <c r="A151" s="16"/>
      <c r="B151" s="16"/>
      <c r="C151" s="16"/>
      <c r="D151" s="16"/>
      <c r="E151" s="16"/>
      <c r="F151" s="16"/>
    </row>
    <row r="152" ht="22" customHeight="1" spans="1:6">
      <c r="A152" s="16"/>
      <c r="B152" s="16"/>
      <c r="C152" s="16"/>
      <c r="D152" s="16"/>
      <c r="E152" s="16"/>
      <c r="F152" s="16"/>
    </row>
    <row r="153" ht="22" customHeight="1" spans="1:6">
      <c r="A153" s="16"/>
      <c r="B153" s="16"/>
      <c r="C153" s="16"/>
      <c r="D153" s="16"/>
      <c r="E153" s="16"/>
      <c r="F153" s="16"/>
    </row>
    <row r="154" ht="22" customHeight="1" spans="1:6">
      <c r="A154" s="16"/>
      <c r="B154" s="16"/>
      <c r="C154" s="16"/>
      <c r="D154" s="16"/>
      <c r="E154" s="16"/>
      <c r="F154" s="16"/>
    </row>
    <row r="155" ht="22" customHeight="1" spans="1:6">
      <c r="A155" s="16"/>
      <c r="B155" s="16"/>
      <c r="C155" s="16"/>
      <c r="D155" s="16"/>
      <c r="E155" s="16"/>
      <c r="F155" s="16"/>
    </row>
    <row r="156" ht="22" customHeight="1" spans="1:6">
      <c r="A156" s="16"/>
      <c r="B156" s="16"/>
      <c r="C156" s="16"/>
      <c r="D156" s="16"/>
      <c r="E156" s="16"/>
      <c r="F156" s="16"/>
    </row>
    <row r="157" ht="22" customHeight="1" spans="1:6">
      <c r="A157" s="16"/>
      <c r="B157" s="16"/>
      <c r="C157" s="16"/>
      <c r="D157" s="16"/>
      <c r="E157" s="16"/>
      <c r="F157" s="16"/>
    </row>
    <row r="158" ht="22" customHeight="1" spans="1:6">
      <c r="A158" s="16"/>
      <c r="B158" s="16"/>
      <c r="C158" s="16"/>
      <c r="D158" s="16"/>
      <c r="E158" s="16"/>
      <c r="F158" s="16"/>
    </row>
    <row r="159" ht="22" customHeight="1" spans="1:6">
      <c r="A159" s="16"/>
      <c r="B159" s="16"/>
      <c r="C159" s="16"/>
      <c r="D159" s="16"/>
      <c r="E159" s="16"/>
      <c r="F159" s="16"/>
    </row>
    <row r="160" ht="22" customHeight="1" spans="1:6">
      <c r="A160" s="16"/>
      <c r="B160" s="16"/>
      <c r="C160" s="16"/>
      <c r="D160" s="16"/>
      <c r="E160" s="16"/>
      <c r="F160" s="16"/>
    </row>
    <row r="161" ht="22" customHeight="1" spans="1:6">
      <c r="A161" s="16"/>
      <c r="B161" s="16"/>
      <c r="C161" s="16"/>
      <c r="D161" s="16"/>
      <c r="E161" s="16"/>
      <c r="F161" s="16"/>
    </row>
    <row r="162" ht="22" customHeight="1" spans="1:6">
      <c r="A162" s="16"/>
      <c r="B162" s="16"/>
      <c r="C162" s="16"/>
      <c r="D162" s="16"/>
      <c r="E162" s="16"/>
      <c r="F162" s="16"/>
    </row>
    <row r="163" ht="22" customHeight="1" spans="1:6">
      <c r="A163" s="16"/>
      <c r="B163" s="16"/>
      <c r="C163" s="16"/>
      <c r="D163" s="16"/>
      <c r="E163" s="16"/>
      <c r="F163" s="16"/>
    </row>
    <row r="164" ht="22" customHeight="1" spans="1:6">
      <c r="A164" s="16"/>
      <c r="B164" s="16"/>
      <c r="C164" s="16"/>
      <c r="D164" s="16"/>
      <c r="E164" s="16"/>
      <c r="F164" s="16"/>
    </row>
    <row r="165" ht="22" customHeight="1" spans="1:6">
      <c r="A165" s="16"/>
      <c r="B165" s="16"/>
      <c r="C165" s="16"/>
      <c r="D165" s="16"/>
      <c r="E165" s="16"/>
      <c r="F165" s="16"/>
    </row>
    <row r="166" ht="22" customHeight="1" spans="1:6">
      <c r="A166" s="16"/>
      <c r="B166" s="16"/>
      <c r="C166" s="16"/>
      <c r="D166" s="16"/>
      <c r="E166" s="16"/>
      <c r="F166" s="16"/>
    </row>
    <row r="167" ht="22" customHeight="1" spans="1:6">
      <c r="A167" s="16"/>
      <c r="B167" s="16"/>
      <c r="C167" s="16"/>
      <c r="D167" s="16"/>
      <c r="E167" s="16"/>
      <c r="F167" s="16"/>
    </row>
    <row r="168" ht="22" customHeight="1" spans="1:6">
      <c r="A168" s="16"/>
      <c r="B168" s="16"/>
      <c r="C168" s="16"/>
      <c r="D168" s="16"/>
      <c r="E168" s="16"/>
      <c r="F168" s="16"/>
    </row>
    <row r="169" ht="22" customHeight="1" spans="1:6">
      <c r="A169" s="16"/>
      <c r="B169" s="16"/>
      <c r="C169" s="16"/>
      <c r="D169" s="16"/>
      <c r="E169" s="16"/>
      <c r="F169" s="16"/>
    </row>
    <row r="170" ht="22" customHeight="1" spans="1:6">
      <c r="A170" s="16"/>
      <c r="B170" s="16"/>
      <c r="C170" s="16"/>
      <c r="D170" s="16"/>
      <c r="E170" s="16"/>
      <c r="F170" s="16"/>
    </row>
    <row r="171" ht="22" customHeight="1" spans="1:6">
      <c r="A171" s="16"/>
      <c r="B171" s="16"/>
      <c r="C171" s="16"/>
      <c r="D171" s="16"/>
      <c r="E171" s="16"/>
      <c r="F171" s="16"/>
    </row>
    <row r="172" ht="22" customHeight="1" spans="1:6">
      <c r="A172" s="16"/>
      <c r="B172" s="16"/>
      <c r="C172" s="16"/>
      <c r="D172" s="16"/>
      <c r="E172" s="16"/>
      <c r="F172" s="16"/>
    </row>
    <row r="173" ht="22" customHeight="1" spans="1:6">
      <c r="A173" s="16"/>
      <c r="B173" s="16"/>
      <c r="C173" s="16"/>
      <c r="D173" s="16"/>
      <c r="E173" s="16"/>
      <c r="F173" s="16"/>
    </row>
    <row r="174" ht="22" customHeight="1" spans="1:6">
      <c r="A174" s="16"/>
      <c r="B174" s="16"/>
      <c r="C174" s="16"/>
      <c r="D174" s="16"/>
      <c r="E174" s="16"/>
      <c r="F174" s="16"/>
    </row>
    <row r="175" ht="22" customHeight="1" spans="1:6">
      <c r="A175" s="16"/>
      <c r="B175" s="16"/>
      <c r="C175" s="16"/>
      <c r="D175" s="16"/>
      <c r="E175" s="16"/>
      <c r="F175" s="16"/>
    </row>
    <row r="176" ht="22" customHeight="1" spans="1:6">
      <c r="A176" s="16"/>
      <c r="B176" s="16"/>
      <c r="C176" s="16"/>
      <c r="D176" s="16"/>
      <c r="E176" s="16"/>
      <c r="F176" s="16"/>
    </row>
    <row r="177" ht="22" customHeight="1" spans="1:6">
      <c r="A177" s="16"/>
      <c r="B177" s="16"/>
      <c r="C177" s="16"/>
      <c r="D177" s="16"/>
      <c r="E177" s="16"/>
      <c r="F177" s="16"/>
    </row>
    <row r="178" ht="22" customHeight="1" spans="1:6">
      <c r="A178" s="16"/>
      <c r="B178" s="16"/>
      <c r="C178" s="16"/>
      <c r="D178" s="16"/>
      <c r="E178" s="16"/>
      <c r="F178" s="16"/>
    </row>
    <row r="179" ht="22" customHeight="1" spans="1:6">
      <c r="A179" s="16"/>
      <c r="B179" s="16"/>
      <c r="C179" s="16"/>
      <c r="D179" s="16"/>
      <c r="E179" s="16"/>
      <c r="F179" s="16"/>
    </row>
    <row r="180" ht="22" customHeight="1" spans="1:6">
      <c r="A180" s="16"/>
      <c r="B180" s="16"/>
      <c r="C180" s="16"/>
      <c r="D180" s="16"/>
      <c r="E180" s="16"/>
      <c r="F180" s="16"/>
    </row>
    <row r="181" ht="22" customHeight="1" spans="1:6">
      <c r="A181" s="16"/>
      <c r="B181" s="16"/>
      <c r="C181" s="16"/>
      <c r="D181" s="16"/>
      <c r="E181" s="16"/>
      <c r="F181" s="16"/>
    </row>
    <row r="182" ht="22" customHeight="1" spans="1:6">
      <c r="A182" s="16"/>
      <c r="B182" s="16"/>
      <c r="C182" s="16"/>
      <c r="D182" s="16"/>
      <c r="E182" s="16"/>
      <c r="F182" s="16"/>
    </row>
    <row r="183" ht="22" customHeight="1" spans="1:6">
      <c r="A183" s="16"/>
      <c r="B183" s="16"/>
      <c r="C183" s="16"/>
      <c r="D183" s="16"/>
      <c r="E183" s="16"/>
      <c r="F183" s="16"/>
    </row>
    <row r="184" ht="22" customHeight="1" spans="1:6">
      <c r="A184" s="16"/>
      <c r="B184" s="16"/>
      <c r="C184" s="16"/>
      <c r="D184" s="16"/>
      <c r="E184" s="16"/>
      <c r="F184" s="16"/>
    </row>
    <row r="185" ht="22" customHeight="1" spans="1:6">
      <c r="A185" s="16"/>
      <c r="B185" s="16"/>
      <c r="C185" s="16"/>
      <c r="D185" s="16"/>
      <c r="E185" s="16"/>
      <c r="F185" s="16"/>
    </row>
    <row r="186" ht="22" customHeight="1" spans="1:6">
      <c r="A186" s="16"/>
      <c r="B186" s="16"/>
      <c r="C186" s="16"/>
      <c r="D186" s="16"/>
      <c r="E186" s="16"/>
      <c r="F186" s="16"/>
    </row>
    <row r="187" ht="22" customHeight="1" spans="1:6">
      <c r="A187" s="16"/>
      <c r="B187" s="16"/>
      <c r="C187" s="16"/>
      <c r="D187" s="16"/>
      <c r="E187" s="16"/>
      <c r="F187" s="16"/>
    </row>
    <row r="188" ht="22" customHeight="1" spans="1:6">
      <c r="A188" s="16"/>
      <c r="B188" s="16"/>
      <c r="C188" s="16"/>
      <c r="D188" s="16"/>
      <c r="E188" s="16"/>
      <c r="F188" s="16"/>
    </row>
    <row r="189" ht="22" customHeight="1" spans="1:6">
      <c r="A189" s="16"/>
      <c r="B189" s="16"/>
      <c r="C189" s="16"/>
      <c r="D189" s="16"/>
      <c r="E189" s="16"/>
      <c r="F189" s="16"/>
    </row>
    <row r="190" ht="22" customHeight="1" spans="1:6">
      <c r="A190" s="16"/>
      <c r="B190" s="16"/>
      <c r="C190" s="16"/>
      <c r="D190" s="16"/>
      <c r="E190" s="16"/>
      <c r="F190" s="16"/>
    </row>
    <row r="191" ht="22" customHeight="1" spans="1:6">
      <c r="A191" s="16"/>
      <c r="B191" s="16"/>
      <c r="C191" s="16"/>
      <c r="D191" s="16"/>
      <c r="E191" s="16"/>
      <c r="F191" s="16"/>
    </row>
    <row r="192" ht="22" customHeight="1" spans="1:6">
      <c r="A192" s="16"/>
      <c r="B192" s="16"/>
      <c r="C192" s="16"/>
      <c r="D192" s="16"/>
      <c r="E192" s="16"/>
      <c r="F192" s="16"/>
    </row>
    <row r="193" ht="22" customHeight="1" spans="1:6">
      <c r="A193" s="16"/>
      <c r="B193" s="16"/>
      <c r="C193" s="16"/>
      <c r="D193" s="16"/>
      <c r="E193" s="16"/>
      <c r="F193" s="16"/>
    </row>
    <row r="194" ht="22" customHeight="1" spans="1:6">
      <c r="A194" s="16"/>
      <c r="B194" s="16"/>
      <c r="C194" s="16"/>
      <c r="D194" s="16"/>
      <c r="E194" s="16"/>
      <c r="F194" s="16"/>
    </row>
    <row r="195" ht="22" customHeight="1" spans="1:6">
      <c r="A195" s="16"/>
      <c r="B195" s="16"/>
      <c r="C195" s="16"/>
      <c r="D195" s="16"/>
      <c r="E195" s="16"/>
      <c r="F195" s="16"/>
    </row>
    <row r="196" ht="22" customHeight="1" spans="1:6">
      <c r="A196" s="16"/>
      <c r="B196" s="16"/>
      <c r="C196" s="16"/>
      <c r="D196" s="16"/>
      <c r="E196" s="16"/>
      <c r="F196" s="16"/>
    </row>
    <row r="197" ht="22" customHeight="1" spans="1:6">
      <c r="A197" s="16"/>
      <c r="B197" s="16"/>
      <c r="C197" s="16"/>
      <c r="D197" s="16"/>
      <c r="E197" s="16"/>
      <c r="F197" s="16"/>
    </row>
    <row r="198" ht="22" customHeight="1" spans="1:6">
      <c r="A198" s="16"/>
      <c r="B198" s="16"/>
      <c r="C198" s="16"/>
      <c r="D198" s="16"/>
      <c r="E198" s="16"/>
      <c r="F198" s="16"/>
    </row>
    <row r="199" ht="22" customHeight="1" spans="1:6">
      <c r="A199" s="16"/>
      <c r="B199" s="16"/>
      <c r="C199" s="16"/>
      <c r="D199" s="16"/>
      <c r="E199" s="16"/>
      <c r="F199" s="16"/>
    </row>
    <row r="200" ht="22" customHeight="1" spans="1:6">
      <c r="A200" s="16"/>
      <c r="B200" s="16"/>
      <c r="C200" s="16"/>
      <c r="D200" s="16"/>
      <c r="E200" s="16"/>
      <c r="F200" s="16"/>
    </row>
  </sheetData>
  <mergeCells count="1">
    <mergeCell ref="A1:F1"/>
  </mergeCell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workbookViewId="0">
      <selection activeCell="M8" sqref="M8"/>
    </sheetView>
  </sheetViews>
  <sheetFormatPr defaultColWidth="9" defaultRowHeight="16.5"/>
  <cols>
    <col min="1" max="3" width="12.625" style="8" customWidth="1"/>
    <col min="4" max="4" width="20.625" style="8" customWidth="1"/>
    <col min="5" max="6" width="12.625" style="8" customWidth="1"/>
    <col min="7" max="15" width="9" style="10"/>
  </cols>
  <sheetData>
    <row r="1" ht="28" customHeight="1" spans="1:6">
      <c r="A1" s="18" t="s">
        <v>107</v>
      </c>
      <c r="B1" s="18"/>
      <c r="C1" s="18"/>
      <c r="D1" s="18"/>
      <c r="E1" s="18"/>
      <c r="F1" s="18"/>
    </row>
    <row r="2" ht="30" customHeight="1" spans="1:6">
      <c r="A2" s="24" t="s">
        <v>32</v>
      </c>
      <c r="B2" s="24" t="s">
        <v>96</v>
      </c>
      <c r="C2" s="24" t="s">
        <v>108</v>
      </c>
      <c r="D2" s="14" t="s">
        <v>98</v>
      </c>
      <c r="E2" s="14" t="s">
        <v>99</v>
      </c>
      <c r="F2" s="14" t="s">
        <v>100</v>
      </c>
    </row>
    <row r="3" s="23" customFormat="1" ht="22" customHeight="1" spans="1:15">
      <c r="A3" s="25" t="s">
        <v>33</v>
      </c>
      <c r="B3" s="25" t="s">
        <v>109</v>
      </c>
      <c r="C3" s="25">
        <v>111</v>
      </c>
      <c r="D3" s="25" t="s">
        <v>110</v>
      </c>
      <c r="E3" s="16"/>
      <c r="F3" s="16"/>
      <c r="G3" s="26"/>
      <c r="H3" s="26"/>
      <c r="I3" s="26"/>
      <c r="J3" s="26"/>
      <c r="K3" s="26"/>
      <c r="L3" s="26"/>
      <c r="M3" s="26"/>
      <c r="N3" s="26"/>
      <c r="O3" s="26"/>
    </row>
    <row r="4" s="23" customFormat="1" ht="22" customHeight="1" spans="1:15">
      <c r="A4" s="25" t="s">
        <v>34</v>
      </c>
      <c r="B4" s="25" t="s">
        <v>111</v>
      </c>
      <c r="C4" s="25">
        <v>222</v>
      </c>
      <c r="D4" s="25" t="s">
        <v>110</v>
      </c>
      <c r="E4" s="16"/>
      <c r="F4" s="16"/>
      <c r="G4" s="26"/>
      <c r="H4" s="26"/>
      <c r="I4" s="26"/>
      <c r="J4" s="26"/>
      <c r="K4" s="26"/>
      <c r="L4" s="26"/>
      <c r="M4" s="26"/>
      <c r="N4" s="26"/>
      <c r="O4" s="26"/>
    </row>
    <row r="5" s="23" customFormat="1" ht="22" customHeight="1" spans="1:15">
      <c r="A5" s="25" t="s">
        <v>35</v>
      </c>
      <c r="B5" s="25" t="s">
        <v>112</v>
      </c>
      <c r="C5" s="25">
        <v>333</v>
      </c>
      <c r="D5" s="25" t="s">
        <v>110</v>
      </c>
      <c r="E5" s="16"/>
      <c r="F5" s="16"/>
      <c r="G5" s="26"/>
      <c r="H5" s="26"/>
      <c r="I5" s="26"/>
      <c r="J5" s="26"/>
      <c r="K5" s="26"/>
      <c r="L5" s="26"/>
      <c r="M5" s="26"/>
      <c r="N5" s="26"/>
      <c r="O5" s="26"/>
    </row>
    <row r="6" s="23" customFormat="1" ht="22" customHeight="1" spans="1:15">
      <c r="A6" s="25" t="s">
        <v>36</v>
      </c>
      <c r="B6" s="25" t="s">
        <v>113</v>
      </c>
      <c r="C6" s="25">
        <v>444</v>
      </c>
      <c r="D6" s="25" t="s">
        <v>110</v>
      </c>
      <c r="E6" s="16"/>
      <c r="F6" s="16"/>
      <c r="G6" s="26"/>
      <c r="H6" s="26"/>
      <c r="I6" s="26"/>
      <c r="J6" s="26"/>
      <c r="K6" s="26"/>
      <c r="L6" s="26"/>
      <c r="M6" s="26"/>
      <c r="N6" s="26"/>
      <c r="O6" s="26"/>
    </row>
    <row r="7" s="23" customFormat="1" ht="22" customHeight="1" spans="1:15">
      <c r="A7" s="25"/>
      <c r="B7" s="25"/>
      <c r="C7" s="25"/>
      <c r="D7" s="25"/>
      <c r="E7" s="16"/>
      <c r="F7" s="16"/>
      <c r="G7" s="26"/>
      <c r="H7" s="26"/>
      <c r="I7" s="26"/>
      <c r="J7" s="26"/>
      <c r="K7" s="26"/>
      <c r="L7" s="26"/>
      <c r="M7" s="26"/>
      <c r="N7" s="26"/>
      <c r="O7" s="26"/>
    </row>
    <row r="8" s="23" customFormat="1" ht="22" customHeight="1" spans="1:15">
      <c r="A8" s="25"/>
      <c r="B8" s="25"/>
      <c r="C8" s="25"/>
      <c r="D8" s="25"/>
      <c r="E8" s="16"/>
      <c r="F8" s="16"/>
      <c r="G8" s="26"/>
      <c r="H8" s="26"/>
      <c r="I8" s="26"/>
      <c r="J8" s="26"/>
      <c r="K8" s="26"/>
      <c r="L8" s="26"/>
      <c r="M8" s="26"/>
      <c r="N8" s="26"/>
      <c r="O8" s="26"/>
    </row>
    <row r="9" s="23" customFormat="1" ht="22" customHeight="1" spans="1:15">
      <c r="A9" s="25"/>
      <c r="B9" s="25"/>
      <c r="C9" s="25"/>
      <c r="D9" s="25"/>
      <c r="E9" s="16"/>
      <c r="F9" s="16"/>
      <c r="G9" s="26"/>
      <c r="H9" s="26"/>
      <c r="I9" s="26"/>
      <c r="J9" s="26"/>
      <c r="K9" s="26"/>
      <c r="L9" s="26"/>
      <c r="M9" s="26"/>
      <c r="N9" s="26"/>
      <c r="O9" s="26"/>
    </row>
    <row r="10" s="23" customFormat="1" ht="22" customHeight="1" spans="1:15">
      <c r="A10" s="25"/>
      <c r="B10" s="25"/>
      <c r="C10" s="25"/>
      <c r="D10" s="25"/>
      <c r="E10" s="16"/>
      <c r="F10" s="16"/>
      <c r="G10" s="26"/>
      <c r="H10" s="26"/>
      <c r="I10" s="26"/>
      <c r="J10" s="26"/>
      <c r="K10" s="26"/>
      <c r="L10" s="26"/>
      <c r="M10" s="26"/>
      <c r="N10" s="26"/>
      <c r="O10" s="26"/>
    </row>
    <row r="11" s="23" customFormat="1" ht="22" customHeight="1" spans="1:15">
      <c r="A11" s="25"/>
      <c r="B11" s="25"/>
      <c r="C11" s="25"/>
      <c r="D11" s="25"/>
      <c r="E11" s="16"/>
      <c r="F11" s="16"/>
      <c r="G11" s="26"/>
      <c r="H11" s="26"/>
      <c r="I11" s="26"/>
      <c r="J11" s="26"/>
      <c r="K11" s="26"/>
      <c r="L11" s="26"/>
      <c r="M11" s="26"/>
      <c r="N11" s="26"/>
      <c r="O11" s="26"/>
    </row>
    <row r="12" s="23" customFormat="1" ht="22" customHeight="1" spans="1:15">
      <c r="A12" s="25"/>
      <c r="B12" s="25"/>
      <c r="C12" s="25"/>
      <c r="D12" s="25"/>
      <c r="E12" s="16"/>
      <c r="F12" s="16"/>
      <c r="G12" s="26"/>
      <c r="H12" s="26"/>
      <c r="I12" s="26"/>
      <c r="J12" s="26"/>
      <c r="K12" s="26"/>
      <c r="L12" s="26"/>
      <c r="M12" s="26"/>
      <c r="N12" s="26"/>
      <c r="O12" s="26"/>
    </row>
    <row r="13" s="23" customFormat="1" ht="22" customHeight="1" spans="1:15">
      <c r="A13" s="25"/>
      <c r="B13" s="25"/>
      <c r="C13" s="25"/>
      <c r="D13" s="25"/>
      <c r="E13" s="16"/>
      <c r="F13" s="16"/>
      <c r="G13" s="26"/>
      <c r="H13" s="26"/>
      <c r="I13" s="26"/>
      <c r="J13" s="26"/>
      <c r="K13" s="26"/>
      <c r="L13" s="26"/>
      <c r="M13" s="26"/>
      <c r="N13" s="26"/>
      <c r="O13" s="26"/>
    </row>
    <row r="14" s="23" customFormat="1" ht="22" customHeight="1" spans="1:15">
      <c r="A14" s="25"/>
      <c r="B14" s="25"/>
      <c r="C14" s="25"/>
      <c r="D14" s="25"/>
      <c r="E14" s="16"/>
      <c r="F14" s="16"/>
      <c r="G14" s="26"/>
      <c r="H14" s="26"/>
      <c r="I14" s="26"/>
      <c r="J14" s="26"/>
      <c r="K14" s="26"/>
      <c r="L14" s="26"/>
      <c r="M14" s="26"/>
      <c r="N14" s="26"/>
      <c r="O14" s="26"/>
    </row>
    <row r="15" s="23" customFormat="1" ht="22" customHeight="1" spans="1:15">
      <c r="A15" s="25"/>
      <c r="B15" s="25"/>
      <c r="C15" s="25"/>
      <c r="D15" s="25"/>
      <c r="E15" s="16"/>
      <c r="F15" s="16"/>
      <c r="G15" s="26"/>
      <c r="H15" s="26"/>
      <c r="I15" s="26"/>
      <c r="J15" s="26"/>
      <c r="K15" s="26"/>
      <c r="L15" s="26"/>
      <c r="M15" s="26"/>
      <c r="N15" s="26"/>
      <c r="O15" s="26"/>
    </row>
    <row r="16" s="23" customFormat="1" ht="22" customHeight="1" spans="1:15">
      <c r="A16" s="25"/>
      <c r="B16" s="25"/>
      <c r="C16" s="25"/>
      <c r="D16" s="25"/>
      <c r="E16" s="16"/>
      <c r="F16" s="16"/>
      <c r="G16" s="26"/>
      <c r="H16" s="26"/>
      <c r="I16" s="26"/>
      <c r="J16" s="26"/>
      <c r="K16" s="26"/>
      <c r="L16" s="26"/>
      <c r="M16" s="26"/>
      <c r="N16" s="26"/>
      <c r="O16" s="26"/>
    </row>
    <row r="17" s="23" customFormat="1" ht="22" customHeight="1" spans="1:15">
      <c r="A17" s="25"/>
      <c r="B17" s="25"/>
      <c r="C17" s="25"/>
      <c r="D17" s="25"/>
      <c r="E17" s="16"/>
      <c r="F17" s="16"/>
      <c r="G17" s="26"/>
      <c r="H17" s="26"/>
      <c r="I17" s="26"/>
      <c r="J17" s="26"/>
      <c r="K17" s="26"/>
      <c r="L17" s="26"/>
      <c r="M17" s="26"/>
      <c r="N17" s="26"/>
      <c r="O17" s="26"/>
    </row>
    <row r="18" s="23" customFormat="1" ht="22" customHeight="1" spans="1:15">
      <c r="A18" s="25"/>
      <c r="B18" s="25"/>
      <c r="C18" s="25"/>
      <c r="D18" s="25"/>
      <c r="E18" s="16"/>
      <c r="F18" s="16"/>
      <c r="G18" s="26"/>
      <c r="H18" s="26"/>
      <c r="I18" s="26"/>
      <c r="J18" s="26"/>
      <c r="K18" s="26"/>
      <c r="L18" s="26"/>
      <c r="M18" s="26"/>
      <c r="N18" s="26"/>
      <c r="O18" s="26"/>
    </row>
    <row r="19" s="23" customFormat="1" ht="22" customHeight="1" spans="1:15">
      <c r="A19" s="25"/>
      <c r="B19" s="25"/>
      <c r="C19" s="25"/>
      <c r="D19" s="25"/>
      <c r="E19" s="16"/>
      <c r="F19" s="16"/>
      <c r="G19" s="26"/>
      <c r="H19" s="26"/>
      <c r="I19" s="26"/>
      <c r="J19" s="26"/>
      <c r="K19" s="26"/>
      <c r="L19" s="26"/>
      <c r="M19" s="26"/>
      <c r="N19" s="26"/>
      <c r="O19" s="26"/>
    </row>
    <row r="20" s="23" customFormat="1" ht="22" customHeight="1" spans="1:15">
      <c r="A20" s="25"/>
      <c r="B20" s="25"/>
      <c r="C20" s="25"/>
      <c r="D20" s="25"/>
      <c r="E20" s="16"/>
      <c r="F20" s="16"/>
      <c r="G20" s="26"/>
      <c r="H20" s="26"/>
      <c r="I20" s="26"/>
      <c r="J20" s="26"/>
      <c r="K20" s="26"/>
      <c r="L20" s="26"/>
      <c r="M20" s="26"/>
      <c r="N20" s="26"/>
      <c r="O20" s="26"/>
    </row>
    <row r="21" s="23" customFormat="1" ht="22" customHeight="1" spans="1:15">
      <c r="A21" s="25"/>
      <c r="B21" s="25"/>
      <c r="C21" s="25"/>
      <c r="D21" s="25"/>
      <c r="E21" s="16"/>
      <c r="F21" s="16"/>
      <c r="G21" s="26"/>
      <c r="H21" s="26"/>
      <c r="I21" s="26"/>
      <c r="J21" s="26"/>
      <c r="K21" s="26"/>
      <c r="L21" s="26"/>
      <c r="M21" s="26"/>
      <c r="N21" s="26"/>
      <c r="O21" s="26"/>
    </row>
    <row r="22" s="23" customFormat="1" ht="22" customHeight="1" spans="1:15">
      <c r="A22" s="25"/>
      <c r="B22" s="25"/>
      <c r="C22" s="25"/>
      <c r="D22" s="25"/>
      <c r="E22" s="16"/>
      <c r="F22" s="16"/>
      <c r="G22" s="26"/>
      <c r="H22" s="26"/>
      <c r="I22" s="26"/>
      <c r="J22" s="26"/>
      <c r="K22" s="26"/>
      <c r="L22" s="26"/>
      <c r="M22" s="26"/>
      <c r="N22" s="26"/>
      <c r="O22" s="26"/>
    </row>
    <row r="23" s="23" customFormat="1" ht="22" customHeight="1" spans="1:15">
      <c r="A23" s="25"/>
      <c r="B23" s="25"/>
      <c r="C23" s="25"/>
      <c r="D23" s="25"/>
      <c r="E23" s="16"/>
      <c r="F23" s="16"/>
      <c r="G23" s="26"/>
      <c r="H23" s="26"/>
      <c r="I23" s="26"/>
      <c r="J23" s="26"/>
      <c r="K23" s="26"/>
      <c r="L23" s="26"/>
      <c r="M23" s="26"/>
      <c r="N23" s="26"/>
      <c r="O23" s="26"/>
    </row>
    <row r="24" s="23" customFormat="1" ht="22" customHeight="1" spans="1:15">
      <c r="A24" s="16"/>
      <c r="B24" s="16"/>
      <c r="C24" s="16"/>
      <c r="D24" s="16"/>
      <c r="E24" s="16"/>
      <c r="F24" s="16"/>
      <c r="G24" s="26"/>
      <c r="H24" s="26"/>
      <c r="I24" s="26"/>
      <c r="J24" s="26"/>
      <c r="K24" s="26"/>
      <c r="L24" s="26"/>
      <c r="M24" s="26"/>
      <c r="N24" s="26"/>
      <c r="O24" s="26"/>
    </row>
    <row r="25" s="23" customFormat="1" ht="22" customHeight="1" spans="1:15">
      <c r="A25" s="16"/>
      <c r="B25" s="16"/>
      <c r="C25" s="16"/>
      <c r="D25" s="16"/>
      <c r="E25" s="16"/>
      <c r="F25" s="16"/>
      <c r="G25" s="26"/>
      <c r="H25" s="26"/>
      <c r="I25" s="26"/>
      <c r="J25" s="26"/>
      <c r="K25" s="26"/>
      <c r="L25" s="26"/>
      <c r="M25" s="26"/>
      <c r="N25" s="26"/>
      <c r="O25" s="26"/>
    </row>
    <row r="26" s="23" customFormat="1" ht="22" customHeight="1" spans="1:15">
      <c r="A26" s="16"/>
      <c r="B26" s="16"/>
      <c r="C26" s="16"/>
      <c r="D26" s="16"/>
      <c r="E26" s="16"/>
      <c r="F26" s="16"/>
      <c r="G26" s="26"/>
      <c r="H26" s="26"/>
      <c r="I26" s="26"/>
      <c r="J26" s="26"/>
      <c r="K26" s="26"/>
      <c r="L26" s="26"/>
      <c r="M26" s="26"/>
      <c r="N26" s="26"/>
      <c r="O26" s="26"/>
    </row>
    <row r="27" s="23" customFormat="1" ht="22" customHeight="1" spans="1:15">
      <c r="A27" s="16"/>
      <c r="B27" s="16"/>
      <c r="C27" s="16"/>
      <c r="D27" s="16"/>
      <c r="E27" s="16"/>
      <c r="F27" s="16"/>
      <c r="G27" s="26"/>
      <c r="H27" s="26"/>
      <c r="I27" s="26"/>
      <c r="J27" s="26"/>
      <c r="K27" s="26"/>
      <c r="L27" s="26"/>
      <c r="M27" s="26"/>
      <c r="N27" s="26"/>
      <c r="O27" s="26"/>
    </row>
    <row r="28" s="23" customFormat="1" ht="22" customHeight="1" spans="1:15">
      <c r="A28" s="16"/>
      <c r="B28" s="16"/>
      <c r="C28" s="16"/>
      <c r="D28" s="16"/>
      <c r="E28" s="16"/>
      <c r="F28" s="16"/>
      <c r="G28" s="26"/>
      <c r="H28" s="26"/>
      <c r="I28" s="26"/>
      <c r="J28" s="26"/>
      <c r="K28" s="26"/>
      <c r="L28" s="26"/>
      <c r="M28" s="26"/>
      <c r="N28" s="26"/>
      <c r="O28" s="26"/>
    </row>
    <row r="29" s="23" customFormat="1" ht="22" customHeight="1" spans="1:15">
      <c r="A29" s="16"/>
      <c r="B29" s="16"/>
      <c r="C29" s="16"/>
      <c r="D29" s="16"/>
      <c r="E29" s="16"/>
      <c r="F29" s="16"/>
      <c r="G29" s="26"/>
      <c r="H29" s="26"/>
      <c r="I29" s="26"/>
      <c r="J29" s="26"/>
      <c r="K29" s="26"/>
      <c r="L29" s="26"/>
      <c r="M29" s="26"/>
      <c r="N29" s="26"/>
      <c r="O29" s="26"/>
    </row>
    <row r="30" s="23" customFormat="1" ht="22" customHeight="1" spans="1:15">
      <c r="A30" s="16"/>
      <c r="B30" s="16"/>
      <c r="C30" s="16"/>
      <c r="D30" s="16"/>
      <c r="E30" s="16"/>
      <c r="F30" s="16"/>
      <c r="G30" s="26"/>
      <c r="H30" s="26"/>
      <c r="I30" s="26"/>
      <c r="J30" s="26"/>
      <c r="K30" s="26"/>
      <c r="L30" s="26"/>
      <c r="M30" s="26"/>
      <c r="N30" s="26"/>
      <c r="O30" s="26"/>
    </row>
    <row r="31" s="23" customFormat="1" ht="22" customHeight="1" spans="1:15">
      <c r="A31" s="16"/>
      <c r="B31" s="16"/>
      <c r="C31" s="16"/>
      <c r="D31" s="16"/>
      <c r="E31" s="16"/>
      <c r="F31" s="16"/>
      <c r="G31" s="26"/>
      <c r="H31" s="26"/>
      <c r="I31" s="26"/>
      <c r="J31" s="26"/>
      <c r="K31" s="26"/>
      <c r="L31" s="26"/>
      <c r="M31" s="26"/>
      <c r="N31" s="26"/>
      <c r="O31" s="26"/>
    </row>
    <row r="32" s="23" customFormat="1" ht="22" customHeight="1" spans="1:15">
      <c r="A32" s="16"/>
      <c r="B32" s="16"/>
      <c r="C32" s="16"/>
      <c r="D32" s="16"/>
      <c r="E32" s="16"/>
      <c r="F32" s="16"/>
      <c r="G32" s="26"/>
      <c r="H32" s="26"/>
      <c r="I32" s="26"/>
      <c r="J32" s="26"/>
      <c r="K32" s="26"/>
      <c r="L32" s="26"/>
      <c r="M32" s="26"/>
      <c r="N32" s="26"/>
      <c r="O32" s="26"/>
    </row>
    <row r="33" s="23" customFormat="1" ht="22" customHeight="1" spans="1:15">
      <c r="A33" s="16"/>
      <c r="B33" s="16"/>
      <c r="C33" s="16"/>
      <c r="D33" s="16"/>
      <c r="E33" s="16"/>
      <c r="F33" s="16"/>
      <c r="G33" s="26"/>
      <c r="H33" s="26"/>
      <c r="I33" s="26"/>
      <c r="J33" s="26"/>
      <c r="K33" s="26"/>
      <c r="L33" s="26"/>
      <c r="M33" s="26"/>
      <c r="N33" s="26"/>
      <c r="O33" s="26"/>
    </row>
    <row r="34" s="23" customFormat="1" ht="22" customHeight="1" spans="1:15">
      <c r="A34" s="16"/>
      <c r="B34" s="16"/>
      <c r="C34" s="16"/>
      <c r="D34" s="16"/>
      <c r="E34" s="16"/>
      <c r="F34" s="16"/>
      <c r="G34" s="26"/>
      <c r="H34" s="26"/>
      <c r="I34" s="26"/>
      <c r="J34" s="26"/>
      <c r="K34" s="26"/>
      <c r="L34" s="26"/>
      <c r="M34" s="26"/>
      <c r="N34" s="26"/>
      <c r="O34" s="26"/>
    </row>
    <row r="35" s="23" customFormat="1" ht="22" customHeight="1" spans="1:15">
      <c r="A35" s="16"/>
      <c r="B35" s="16"/>
      <c r="C35" s="16"/>
      <c r="D35" s="16"/>
      <c r="E35" s="16"/>
      <c r="F35" s="16"/>
      <c r="G35" s="26"/>
      <c r="H35" s="26"/>
      <c r="I35" s="26"/>
      <c r="J35" s="26"/>
      <c r="K35" s="26"/>
      <c r="L35" s="26"/>
      <c r="M35" s="26"/>
      <c r="N35" s="26"/>
      <c r="O35" s="26"/>
    </row>
    <row r="36" s="23" customFormat="1" ht="22" customHeight="1" spans="1:15">
      <c r="A36" s="16"/>
      <c r="B36" s="16"/>
      <c r="C36" s="16"/>
      <c r="D36" s="16"/>
      <c r="E36" s="16"/>
      <c r="F36" s="16"/>
      <c r="G36" s="26"/>
      <c r="H36" s="26"/>
      <c r="I36" s="26"/>
      <c r="J36" s="26"/>
      <c r="K36" s="26"/>
      <c r="L36" s="26"/>
      <c r="M36" s="26"/>
      <c r="N36" s="26"/>
      <c r="O36" s="26"/>
    </row>
    <row r="37" s="23" customFormat="1" ht="22" customHeight="1" spans="1:15">
      <c r="A37" s="16"/>
      <c r="B37" s="16"/>
      <c r="C37" s="16"/>
      <c r="D37" s="16"/>
      <c r="E37" s="16"/>
      <c r="F37" s="16"/>
      <c r="G37" s="26"/>
      <c r="H37" s="26"/>
      <c r="I37" s="26"/>
      <c r="J37" s="26"/>
      <c r="K37" s="26"/>
      <c r="L37" s="26"/>
      <c r="M37" s="26"/>
      <c r="N37" s="26"/>
      <c r="O37" s="26"/>
    </row>
    <row r="38" s="23" customFormat="1" ht="22" customHeight="1" spans="1:15">
      <c r="A38" s="16"/>
      <c r="B38" s="16"/>
      <c r="C38" s="16"/>
      <c r="D38" s="16"/>
      <c r="E38" s="16"/>
      <c r="F38" s="16"/>
      <c r="G38" s="26"/>
      <c r="H38" s="26"/>
      <c r="I38" s="26"/>
      <c r="J38" s="26"/>
      <c r="K38" s="26"/>
      <c r="L38" s="26"/>
      <c r="M38" s="26"/>
      <c r="N38" s="26"/>
      <c r="O38" s="26"/>
    </row>
    <row r="39" s="23" customFormat="1" ht="22" customHeight="1" spans="1:15">
      <c r="A39" s="16"/>
      <c r="B39" s="16"/>
      <c r="C39" s="16"/>
      <c r="D39" s="16"/>
      <c r="E39" s="16"/>
      <c r="F39" s="16"/>
      <c r="G39" s="26"/>
      <c r="H39" s="26"/>
      <c r="I39" s="26"/>
      <c r="J39" s="26"/>
      <c r="K39" s="26"/>
      <c r="L39" s="26"/>
      <c r="M39" s="26"/>
      <c r="N39" s="26"/>
      <c r="O39" s="26"/>
    </row>
    <row r="40" s="23" customFormat="1" ht="22" customHeight="1" spans="1:15">
      <c r="A40" s="16"/>
      <c r="B40" s="16"/>
      <c r="C40" s="16"/>
      <c r="D40" s="16"/>
      <c r="E40" s="16"/>
      <c r="F40" s="16"/>
      <c r="G40" s="26"/>
      <c r="H40" s="26"/>
      <c r="I40" s="26"/>
      <c r="J40" s="26"/>
      <c r="K40" s="26"/>
      <c r="L40" s="26"/>
      <c r="M40" s="26"/>
      <c r="N40" s="26"/>
      <c r="O40" s="26"/>
    </row>
    <row r="41" s="23" customFormat="1" ht="22" customHeight="1" spans="1:15">
      <c r="A41" s="16"/>
      <c r="B41" s="16"/>
      <c r="C41" s="16"/>
      <c r="D41" s="16"/>
      <c r="E41" s="16"/>
      <c r="F41" s="16"/>
      <c r="G41" s="26"/>
      <c r="H41" s="26"/>
      <c r="I41" s="26"/>
      <c r="J41" s="26"/>
      <c r="K41" s="26"/>
      <c r="L41" s="26"/>
      <c r="M41" s="26"/>
      <c r="N41" s="26"/>
      <c r="O41" s="26"/>
    </row>
    <row r="42" s="23" customFormat="1" ht="22" customHeight="1" spans="1:15">
      <c r="A42" s="16"/>
      <c r="B42" s="16"/>
      <c r="C42" s="16"/>
      <c r="D42" s="16"/>
      <c r="E42" s="16"/>
      <c r="F42" s="16"/>
      <c r="G42" s="26"/>
      <c r="H42" s="26"/>
      <c r="I42" s="26"/>
      <c r="J42" s="26"/>
      <c r="K42" s="26"/>
      <c r="L42" s="26"/>
      <c r="M42" s="26"/>
      <c r="N42" s="26"/>
      <c r="O42" s="26"/>
    </row>
    <row r="43" s="23" customFormat="1" ht="22" customHeight="1" spans="1:15">
      <c r="A43" s="16"/>
      <c r="B43" s="16"/>
      <c r="C43" s="16"/>
      <c r="D43" s="16"/>
      <c r="E43" s="16"/>
      <c r="F43" s="16"/>
      <c r="G43" s="26"/>
      <c r="H43" s="26"/>
      <c r="I43" s="26"/>
      <c r="J43" s="26"/>
      <c r="K43" s="26"/>
      <c r="L43" s="26"/>
      <c r="M43" s="26"/>
      <c r="N43" s="26"/>
      <c r="O43" s="26"/>
    </row>
    <row r="44" s="23" customFormat="1" ht="22" customHeight="1" spans="1:15">
      <c r="A44" s="16"/>
      <c r="B44" s="16"/>
      <c r="C44" s="16"/>
      <c r="D44" s="16"/>
      <c r="E44" s="16"/>
      <c r="F44" s="16"/>
      <c r="G44" s="26"/>
      <c r="H44" s="26"/>
      <c r="I44" s="26"/>
      <c r="J44" s="26"/>
      <c r="K44" s="26"/>
      <c r="L44" s="26"/>
      <c r="M44" s="26"/>
      <c r="N44" s="26"/>
      <c r="O44" s="26"/>
    </row>
    <row r="45" s="23" customFormat="1" ht="22" customHeight="1" spans="1:15">
      <c r="A45" s="16"/>
      <c r="B45" s="16"/>
      <c r="C45" s="16"/>
      <c r="D45" s="16"/>
      <c r="E45" s="16"/>
      <c r="F45" s="16"/>
      <c r="G45" s="26"/>
      <c r="H45" s="26"/>
      <c r="I45" s="26"/>
      <c r="J45" s="26"/>
      <c r="K45" s="26"/>
      <c r="L45" s="26"/>
      <c r="M45" s="26"/>
      <c r="N45" s="26"/>
      <c r="O45" s="26"/>
    </row>
    <row r="46" s="23" customFormat="1" ht="22" customHeight="1" spans="1:15">
      <c r="A46" s="16"/>
      <c r="B46" s="16"/>
      <c r="C46" s="16"/>
      <c r="D46" s="16"/>
      <c r="E46" s="16"/>
      <c r="F46" s="16"/>
      <c r="G46" s="26"/>
      <c r="H46" s="26"/>
      <c r="I46" s="26"/>
      <c r="J46" s="26"/>
      <c r="K46" s="26"/>
      <c r="L46" s="26"/>
      <c r="M46" s="26"/>
      <c r="N46" s="26"/>
      <c r="O46" s="26"/>
    </row>
    <row r="47" s="23" customFormat="1" ht="22" customHeight="1" spans="1:15">
      <c r="A47" s="16"/>
      <c r="B47" s="16"/>
      <c r="C47" s="16"/>
      <c r="D47" s="16"/>
      <c r="E47" s="16"/>
      <c r="F47" s="16"/>
      <c r="G47" s="26"/>
      <c r="H47" s="26"/>
      <c r="I47" s="26"/>
      <c r="J47" s="26"/>
      <c r="K47" s="26"/>
      <c r="L47" s="26"/>
      <c r="M47" s="26"/>
      <c r="N47" s="26"/>
      <c r="O47" s="26"/>
    </row>
    <row r="48" s="23" customFormat="1" ht="22" customHeight="1" spans="1:15">
      <c r="A48" s="16"/>
      <c r="B48" s="16"/>
      <c r="C48" s="16"/>
      <c r="D48" s="16"/>
      <c r="E48" s="16"/>
      <c r="F48" s="16"/>
      <c r="G48" s="26"/>
      <c r="H48" s="26"/>
      <c r="I48" s="26"/>
      <c r="J48" s="26"/>
      <c r="K48" s="26"/>
      <c r="L48" s="26"/>
      <c r="M48" s="26"/>
      <c r="N48" s="26"/>
      <c r="O48" s="26"/>
    </row>
    <row r="49" s="23" customFormat="1" ht="22" customHeight="1" spans="1:15">
      <c r="A49" s="16"/>
      <c r="B49" s="16"/>
      <c r="C49" s="16"/>
      <c r="D49" s="16"/>
      <c r="E49" s="16"/>
      <c r="F49" s="16"/>
      <c r="G49" s="26"/>
      <c r="H49" s="26"/>
      <c r="I49" s="26"/>
      <c r="J49" s="26"/>
      <c r="K49" s="26"/>
      <c r="L49" s="26"/>
      <c r="M49" s="26"/>
      <c r="N49" s="26"/>
      <c r="O49" s="26"/>
    </row>
    <row r="50" s="23" customFormat="1" ht="22" customHeight="1" spans="1:15">
      <c r="A50" s="16"/>
      <c r="B50" s="16"/>
      <c r="C50" s="16"/>
      <c r="D50" s="16"/>
      <c r="E50" s="16"/>
      <c r="F50" s="16"/>
      <c r="G50" s="26"/>
      <c r="H50" s="26"/>
      <c r="I50" s="26"/>
      <c r="J50" s="26"/>
      <c r="K50" s="26"/>
      <c r="L50" s="26"/>
      <c r="M50" s="26"/>
      <c r="N50" s="26"/>
      <c r="O50" s="26"/>
    </row>
    <row r="51" s="23" customFormat="1" ht="22" customHeight="1" spans="1:15">
      <c r="A51" s="16"/>
      <c r="B51" s="16"/>
      <c r="C51" s="16"/>
      <c r="D51" s="16"/>
      <c r="E51" s="16"/>
      <c r="F51" s="16"/>
      <c r="G51" s="26"/>
      <c r="H51" s="26"/>
      <c r="I51" s="26"/>
      <c r="J51" s="26"/>
      <c r="K51" s="26"/>
      <c r="L51" s="26"/>
      <c r="M51" s="26"/>
      <c r="N51" s="26"/>
      <c r="O51" s="26"/>
    </row>
    <row r="52" s="23" customFormat="1" ht="22" customHeight="1" spans="1:15">
      <c r="A52" s="16"/>
      <c r="B52" s="16"/>
      <c r="C52" s="16"/>
      <c r="D52" s="16"/>
      <c r="E52" s="16"/>
      <c r="F52" s="16"/>
      <c r="G52" s="26"/>
      <c r="H52" s="26"/>
      <c r="I52" s="26"/>
      <c r="J52" s="26"/>
      <c r="K52" s="26"/>
      <c r="L52" s="26"/>
      <c r="M52" s="26"/>
      <c r="N52" s="26"/>
      <c r="O52" s="26"/>
    </row>
    <row r="53" s="23" customFormat="1" ht="22" customHeight="1" spans="1:15">
      <c r="A53" s="16"/>
      <c r="B53" s="16"/>
      <c r="C53" s="16"/>
      <c r="D53" s="16"/>
      <c r="E53" s="16"/>
      <c r="F53" s="16"/>
      <c r="G53" s="26"/>
      <c r="H53" s="26"/>
      <c r="I53" s="26"/>
      <c r="J53" s="26"/>
      <c r="K53" s="26"/>
      <c r="L53" s="26"/>
      <c r="M53" s="26"/>
      <c r="N53" s="26"/>
      <c r="O53" s="26"/>
    </row>
    <row r="54" s="23" customFormat="1" ht="22" customHeight="1" spans="1:15">
      <c r="A54" s="16"/>
      <c r="B54" s="16"/>
      <c r="C54" s="16"/>
      <c r="D54" s="16"/>
      <c r="E54" s="16"/>
      <c r="F54" s="16"/>
      <c r="G54" s="26"/>
      <c r="H54" s="26"/>
      <c r="I54" s="26"/>
      <c r="J54" s="26"/>
      <c r="K54" s="26"/>
      <c r="L54" s="26"/>
      <c r="M54" s="26"/>
      <c r="N54" s="26"/>
      <c r="O54" s="26"/>
    </row>
    <row r="55" s="23" customFormat="1" ht="22" customHeight="1" spans="1:15">
      <c r="A55" s="16"/>
      <c r="B55" s="16"/>
      <c r="C55" s="16"/>
      <c r="D55" s="16"/>
      <c r="E55" s="16"/>
      <c r="F55" s="16"/>
      <c r="G55" s="26"/>
      <c r="H55" s="26"/>
      <c r="I55" s="26"/>
      <c r="J55" s="26"/>
      <c r="K55" s="26"/>
      <c r="L55" s="26"/>
      <c r="M55" s="26"/>
      <c r="N55" s="26"/>
      <c r="O55" s="26"/>
    </row>
    <row r="56" s="23" customFormat="1" ht="22" customHeight="1" spans="1:15">
      <c r="A56" s="16"/>
      <c r="B56" s="16"/>
      <c r="C56" s="16"/>
      <c r="D56" s="16"/>
      <c r="E56" s="16"/>
      <c r="F56" s="16"/>
      <c r="G56" s="26"/>
      <c r="H56" s="26"/>
      <c r="I56" s="26"/>
      <c r="J56" s="26"/>
      <c r="K56" s="26"/>
      <c r="L56" s="26"/>
      <c r="M56" s="26"/>
      <c r="N56" s="26"/>
      <c r="O56" s="26"/>
    </row>
    <row r="57" s="23" customFormat="1" ht="22" customHeight="1" spans="1:15">
      <c r="A57" s="16"/>
      <c r="B57" s="16"/>
      <c r="C57" s="16"/>
      <c r="D57" s="16"/>
      <c r="E57" s="16"/>
      <c r="F57" s="16"/>
      <c r="G57" s="26"/>
      <c r="H57" s="26"/>
      <c r="I57" s="26"/>
      <c r="J57" s="26"/>
      <c r="K57" s="26"/>
      <c r="L57" s="26"/>
      <c r="M57" s="26"/>
      <c r="N57" s="26"/>
      <c r="O57" s="26"/>
    </row>
    <row r="58" s="23" customFormat="1" ht="22" customHeight="1" spans="1:15">
      <c r="A58" s="16"/>
      <c r="B58" s="16"/>
      <c r="C58" s="16"/>
      <c r="D58" s="16"/>
      <c r="E58" s="16"/>
      <c r="F58" s="16"/>
      <c r="G58" s="26"/>
      <c r="H58" s="26"/>
      <c r="I58" s="26"/>
      <c r="J58" s="26"/>
      <c r="K58" s="26"/>
      <c r="L58" s="26"/>
      <c r="M58" s="26"/>
      <c r="N58" s="26"/>
      <c r="O58" s="26"/>
    </row>
    <row r="59" s="23" customFormat="1" ht="22" customHeight="1" spans="1:15">
      <c r="A59" s="16"/>
      <c r="B59" s="16"/>
      <c r="C59" s="16"/>
      <c r="D59" s="16"/>
      <c r="E59" s="16"/>
      <c r="F59" s="16"/>
      <c r="G59" s="26"/>
      <c r="H59" s="26"/>
      <c r="I59" s="26"/>
      <c r="J59" s="26"/>
      <c r="K59" s="26"/>
      <c r="L59" s="26"/>
      <c r="M59" s="26"/>
      <c r="N59" s="26"/>
      <c r="O59" s="26"/>
    </row>
    <row r="60" s="23" customFormat="1" ht="22" customHeight="1" spans="1:15">
      <c r="A60" s="16"/>
      <c r="B60" s="16"/>
      <c r="C60" s="16"/>
      <c r="D60" s="16"/>
      <c r="E60" s="16"/>
      <c r="F60" s="16"/>
      <c r="G60" s="26"/>
      <c r="H60" s="26"/>
      <c r="I60" s="26"/>
      <c r="J60" s="26"/>
      <c r="K60" s="26"/>
      <c r="L60" s="26"/>
      <c r="M60" s="26"/>
      <c r="N60" s="26"/>
      <c r="O60" s="26"/>
    </row>
    <row r="61" s="23" customFormat="1" ht="22" customHeight="1" spans="1:15">
      <c r="A61" s="16"/>
      <c r="B61" s="16"/>
      <c r="C61" s="16"/>
      <c r="D61" s="16"/>
      <c r="E61" s="16"/>
      <c r="F61" s="16"/>
      <c r="G61" s="26"/>
      <c r="H61" s="26"/>
      <c r="I61" s="26"/>
      <c r="J61" s="26"/>
      <c r="K61" s="26"/>
      <c r="L61" s="26"/>
      <c r="M61" s="26"/>
      <c r="N61" s="26"/>
      <c r="O61" s="26"/>
    </row>
    <row r="62" s="23" customFormat="1" ht="22" customHeight="1" spans="1:15">
      <c r="A62" s="16"/>
      <c r="B62" s="16"/>
      <c r="C62" s="16"/>
      <c r="D62" s="16"/>
      <c r="E62" s="16"/>
      <c r="F62" s="16"/>
      <c r="G62" s="26"/>
      <c r="H62" s="26"/>
      <c r="I62" s="26"/>
      <c r="J62" s="26"/>
      <c r="K62" s="26"/>
      <c r="L62" s="26"/>
      <c r="M62" s="26"/>
      <c r="N62" s="26"/>
      <c r="O62" s="26"/>
    </row>
    <row r="63" s="23" customFormat="1" ht="22" customHeight="1" spans="1:15">
      <c r="A63" s="16"/>
      <c r="B63" s="16"/>
      <c r="C63" s="16"/>
      <c r="D63" s="16"/>
      <c r="E63" s="16"/>
      <c r="F63" s="16"/>
      <c r="G63" s="26"/>
      <c r="H63" s="26"/>
      <c r="I63" s="26"/>
      <c r="J63" s="26"/>
      <c r="K63" s="26"/>
      <c r="L63" s="26"/>
      <c r="M63" s="26"/>
      <c r="N63" s="26"/>
      <c r="O63" s="26"/>
    </row>
    <row r="64" s="23" customFormat="1" ht="22" customHeight="1" spans="1:15">
      <c r="A64" s="16"/>
      <c r="B64" s="16"/>
      <c r="C64" s="16"/>
      <c r="D64" s="16"/>
      <c r="E64" s="16"/>
      <c r="F64" s="16"/>
      <c r="G64" s="26"/>
      <c r="H64" s="26"/>
      <c r="I64" s="26"/>
      <c r="J64" s="26"/>
      <c r="K64" s="26"/>
      <c r="L64" s="26"/>
      <c r="M64" s="26"/>
      <c r="N64" s="26"/>
      <c r="O64" s="26"/>
    </row>
    <row r="65" s="23" customFormat="1" ht="22" customHeight="1" spans="1:15">
      <c r="A65" s="16"/>
      <c r="B65" s="16"/>
      <c r="C65" s="16"/>
      <c r="D65" s="16"/>
      <c r="E65" s="16"/>
      <c r="F65" s="16"/>
      <c r="G65" s="26"/>
      <c r="H65" s="26"/>
      <c r="I65" s="26"/>
      <c r="J65" s="26"/>
      <c r="K65" s="26"/>
      <c r="L65" s="26"/>
      <c r="M65" s="26"/>
      <c r="N65" s="26"/>
      <c r="O65" s="26"/>
    </row>
    <row r="66" s="23" customFormat="1" ht="22" customHeight="1" spans="1:15">
      <c r="A66" s="16"/>
      <c r="B66" s="16"/>
      <c r="C66" s="16"/>
      <c r="D66" s="16"/>
      <c r="E66" s="16"/>
      <c r="F66" s="16"/>
      <c r="G66" s="26"/>
      <c r="H66" s="26"/>
      <c r="I66" s="26"/>
      <c r="J66" s="26"/>
      <c r="K66" s="26"/>
      <c r="L66" s="26"/>
      <c r="M66" s="26"/>
      <c r="N66" s="26"/>
      <c r="O66" s="26"/>
    </row>
    <row r="67" s="23" customFormat="1" ht="22" customHeight="1" spans="1:15">
      <c r="A67" s="16"/>
      <c r="B67" s="16"/>
      <c r="C67" s="16"/>
      <c r="D67" s="16"/>
      <c r="E67" s="16"/>
      <c r="F67" s="16"/>
      <c r="G67" s="26"/>
      <c r="H67" s="26"/>
      <c r="I67" s="26"/>
      <c r="J67" s="26"/>
      <c r="K67" s="26"/>
      <c r="L67" s="26"/>
      <c r="M67" s="26"/>
      <c r="N67" s="26"/>
      <c r="O67" s="26"/>
    </row>
    <row r="68" s="23" customFormat="1" ht="22" customHeight="1" spans="1:15">
      <c r="A68" s="16"/>
      <c r="B68" s="16"/>
      <c r="C68" s="16"/>
      <c r="D68" s="16"/>
      <c r="E68" s="16"/>
      <c r="F68" s="16"/>
      <c r="G68" s="26"/>
      <c r="H68" s="26"/>
      <c r="I68" s="26"/>
      <c r="J68" s="26"/>
      <c r="K68" s="26"/>
      <c r="L68" s="26"/>
      <c r="M68" s="26"/>
      <c r="N68" s="26"/>
      <c r="O68" s="26"/>
    </row>
    <row r="69" s="23" customFormat="1" ht="22" customHeight="1" spans="1:15">
      <c r="A69" s="16"/>
      <c r="B69" s="16"/>
      <c r="C69" s="16"/>
      <c r="D69" s="16"/>
      <c r="E69" s="16"/>
      <c r="F69" s="16"/>
      <c r="G69" s="26"/>
      <c r="H69" s="26"/>
      <c r="I69" s="26"/>
      <c r="J69" s="26"/>
      <c r="K69" s="26"/>
      <c r="L69" s="26"/>
      <c r="M69" s="26"/>
      <c r="N69" s="26"/>
      <c r="O69" s="26"/>
    </row>
    <row r="70" s="23" customFormat="1" ht="22" customHeight="1" spans="1:15">
      <c r="A70" s="16"/>
      <c r="B70" s="16"/>
      <c r="C70" s="16"/>
      <c r="D70" s="16"/>
      <c r="E70" s="16"/>
      <c r="F70" s="16"/>
      <c r="G70" s="26"/>
      <c r="H70" s="26"/>
      <c r="I70" s="26"/>
      <c r="J70" s="26"/>
      <c r="K70" s="26"/>
      <c r="L70" s="26"/>
      <c r="M70" s="26"/>
      <c r="N70" s="26"/>
      <c r="O70" s="26"/>
    </row>
    <row r="71" s="23" customFormat="1" ht="22" customHeight="1" spans="1:15">
      <c r="A71" s="16"/>
      <c r="B71" s="16"/>
      <c r="C71" s="16"/>
      <c r="D71" s="16"/>
      <c r="E71" s="16"/>
      <c r="F71" s="16"/>
      <c r="G71" s="26"/>
      <c r="H71" s="26"/>
      <c r="I71" s="26"/>
      <c r="J71" s="26"/>
      <c r="K71" s="26"/>
      <c r="L71" s="26"/>
      <c r="M71" s="26"/>
      <c r="N71" s="26"/>
      <c r="O71" s="26"/>
    </row>
    <row r="72" s="23" customFormat="1" ht="22" customHeight="1" spans="1:15">
      <c r="A72" s="16"/>
      <c r="B72" s="16"/>
      <c r="C72" s="16"/>
      <c r="D72" s="16"/>
      <c r="E72" s="16"/>
      <c r="F72" s="16"/>
      <c r="G72" s="26"/>
      <c r="H72" s="26"/>
      <c r="I72" s="26"/>
      <c r="J72" s="26"/>
      <c r="K72" s="26"/>
      <c r="L72" s="26"/>
      <c r="M72" s="26"/>
      <c r="N72" s="26"/>
      <c r="O72" s="26"/>
    </row>
    <row r="73" s="23" customFormat="1" ht="22" customHeight="1" spans="1:15">
      <c r="A73" s="16"/>
      <c r="B73" s="16"/>
      <c r="C73" s="16"/>
      <c r="D73" s="16"/>
      <c r="E73" s="16"/>
      <c r="F73" s="16"/>
      <c r="G73" s="26"/>
      <c r="H73" s="26"/>
      <c r="I73" s="26"/>
      <c r="J73" s="26"/>
      <c r="K73" s="26"/>
      <c r="L73" s="26"/>
      <c r="M73" s="26"/>
      <c r="N73" s="26"/>
      <c r="O73" s="26"/>
    </row>
    <row r="74" s="23" customFormat="1" ht="22" customHeight="1" spans="1:15">
      <c r="A74" s="16"/>
      <c r="B74" s="16"/>
      <c r="C74" s="16"/>
      <c r="D74" s="16"/>
      <c r="E74" s="16"/>
      <c r="F74" s="16"/>
      <c r="G74" s="26"/>
      <c r="H74" s="26"/>
      <c r="I74" s="26"/>
      <c r="J74" s="26"/>
      <c r="K74" s="26"/>
      <c r="L74" s="26"/>
      <c r="M74" s="26"/>
      <c r="N74" s="26"/>
      <c r="O74" s="26"/>
    </row>
    <row r="75" s="23" customFormat="1" ht="22" customHeight="1" spans="1:15">
      <c r="A75" s="16"/>
      <c r="B75" s="16"/>
      <c r="C75" s="16"/>
      <c r="D75" s="16"/>
      <c r="E75" s="16"/>
      <c r="F75" s="16"/>
      <c r="G75" s="26"/>
      <c r="H75" s="26"/>
      <c r="I75" s="26"/>
      <c r="J75" s="26"/>
      <c r="K75" s="26"/>
      <c r="L75" s="26"/>
      <c r="M75" s="26"/>
      <c r="N75" s="26"/>
      <c r="O75" s="26"/>
    </row>
    <row r="76" s="23" customFormat="1" ht="22" customHeight="1" spans="1:15">
      <c r="A76" s="16"/>
      <c r="B76" s="16"/>
      <c r="C76" s="16"/>
      <c r="D76" s="16"/>
      <c r="E76" s="16"/>
      <c r="F76" s="16"/>
      <c r="G76" s="26"/>
      <c r="H76" s="26"/>
      <c r="I76" s="26"/>
      <c r="J76" s="26"/>
      <c r="K76" s="26"/>
      <c r="L76" s="26"/>
      <c r="M76" s="26"/>
      <c r="N76" s="26"/>
      <c r="O76" s="26"/>
    </row>
    <row r="77" s="23" customFormat="1" ht="22" customHeight="1" spans="1:15">
      <c r="A77" s="16"/>
      <c r="B77" s="16"/>
      <c r="C77" s="16"/>
      <c r="D77" s="16"/>
      <c r="E77" s="16"/>
      <c r="F77" s="16"/>
      <c r="G77" s="26"/>
      <c r="H77" s="26"/>
      <c r="I77" s="26"/>
      <c r="J77" s="26"/>
      <c r="K77" s="26"/>
      <c r="L77" s="26"/>
      <c r="M77" s="26"/>
      <c r="N77" s="26"/>
      <c r="O77" s="26"/>
    </row>
    <row r="78" s="23" customFormat="1" ht="22" customHeight="1" spans="1:15">
      <c r="A78" s="16"/>
      <c r="B78" s="16"/>
      <c r="C78" s="16"/>
      <c r="D78" s="16"/>
      <c r="E78" s="16"/>
      <c r="F78" s="16"/>
      <c r="G78" s="26"/>
      <c r="H78" s="26"/>
      <c r="I78" s="26"/>
      <c r="J78" s="26"/>
      <c r="K78" s="26"/>
      <c r="L78" s="26"/>
      <c r="M78" s="26"/>
      <c r="N78" s="26"/>
      <c r="O78" s="26"/>
    </row>
    <row r="79" s="23" customFormat="1" ht="22" customHeight="1" spans="1:15">
      <c r="A79" s="16"/>
      <c r="B79" s="16"/>
      <c r="C79" s="16"/>
      <c r="D79" s="16"/>
      <c r="E79" s="16"/>
      <c r="F79" s="16"/>
      <c r="G79" s="26"/>
      <c r="H79" s="26"/>
      <c r="I79" s="26"/>
      <c r="J79" s="26"/>
      <c r="K79" s="26"/>
      <c r="L79" s="26"/>
      <c r="M79" s="26"/>
      <c r="N79" s="26"/>
      <c r="O79" s="26"/>
    </row>
    <row r="80" s="23" customFormat="1" ht="22" customHeight="1" spans="1:15">
      <c r="A80" s="16"/>
      <c r="B80" s="16"/>
      <c r="C80" s="16"/>
      <c r="D80" s="16"/>
      <c r="E80" s="16"/>
      <c r="F80" s="16"/>
      <c r="G80" s="26"/>
      <c r="H80" s="26"/>
      <c r="I80" s="26"/>
      <c r="J80" s="26"/>
      <c r="K80" s="26"/>
      <c r="L80" s="26"/>
      <c r="M80" s="26"/>
      <c r="N80" s="26"/>
      <c r="O80" s="26"/>
    </row>
    <row r="81" s="23" customFormat="1" ht="22" customHeight="1" spans="1:15">
      <c r="A81" s="16"/>
      <c r="B81" s="16"/>
      <c r="C81" s="16"/>
      <c r="D81" s="16"/>
      <c r="E81" s="16"/>
      <c r="F81" s="16"/>
      <c r="G81" s="26"/>
      <c r="H81" s="26"/>
      <c r="I81" s="26"/>
      <c r="J81" s="26"/>
      <c r="K81" s="26"/>
      <c r="L81" s="26"/>
      <c r="M81" s="26"/>
      <c r="N81" s="26"/>
      <c r="O81" s="26"/>
    </row>
    <row r="82" s="23" customFormat="1" ht="22" customHeight="1" spans="1:15">
      <c r="A82" s="16"/>
      <c r="B82" s="16"/>
      <c r="C82" s="16"/>
      <c r="D82" s="16"/>
      <c r="E82" s="16"/>
      <c r="F82" s="16"/>
      <c r="G82" s="26"/>
      <c r="H82" s="26"/>
      <c r="I82" s="26"/>
      <c r="J82" s="26"/>
      <c r="K82" s="26"/>
      <c r="L82" s="26"/>
      <c r="M82" s="26"/>
      <c r="N82" s="26"/>
      <c r="O82" s="26"/>
    </row>
    <row r="83" s="23" customFormat="1" ht="22" customHeight="1" spans="1:15">
      <c r="A83" s="16"/>
      <c r="B83" s="16"/>
      <c r="C83" s="16"/>
      <c r="D83" s="16"/>
      <c r="E83" s="16"/>
      <c r="F83" s="16"/>
      <c r="G83" s="26"/>
      <c r="H83" s="26"/>
      <c r="I83" s="26"/>
      <c r="J83" s="26"/>
      <c r="K83" s="26"/>
      <c r="L83" s="26"/>
      <c r="M83" s="26"/>
      <c r="N83" s="26"/>
      <c r="O83" s="26"/>
    </row>
    <row r="84" s="23" customFormat="1" ht="22" customHeight="1" spans="1:15">
      <c r="A84" s="16"/>
      <c r="B84" s="16"/>
      <c r="C84" s="16"/>
      <c r="D84" s="16"/>
      <c r="E84" s="16"/>
      <c r="F84" s="16"/>
      <c r="G84" s="26"/>
      <c r="H84" s="26"/>
      <c r="I84" s="26"/>
      <c r="J84" s="26"/>
      <c r="K84" s="26"/>
      <c r="L84" s="26"/>
      <c r="M84" s="26"/>
      <c r="N84" s="26"/>
      <c r="O84" s="26"/>
    </row>
    <row r="85" s="23" customFormat="1" ht="22" customHeight="1" spans="1:15">
      <c r="A85" s="16"/>
      <c r="B85" s="16"/>
      <c r="C85" s="16"/>
      <c r="D85" s="16"/>
      <c r="E85" s="16"/>
      <c r="F85" s="16"/>
      <c r="G85" s="26"/>
      <c r="H85" s="26"/>
      <c r="I85" s="26"/>
      <c r="J85" s="26"/>
      <c r="K85" s="26"/>
      <c r="L85" s="26"/>
      <c r="M85" s="26"/>
      <c r="N85" s="26"/>
      <c r="O85" s="26"/>
    </row>
    <row r="86" s="23" customFormat="1" ht="22" customHeight="1" spans="1:15">
      <c r="A86" s="16"/>
      <c r="B86" s="16"/>
      <c r="C86" s="16"/>
      <c r="D86" s="16"/>
      <c r="E86" s="16"/>
      <c r="F86" s="16"/>
      <c r="G86" s="26"/>
      <c r="H86" s="26"/>
      <c r="I86" s="26"/>
      <c r="J86" s="26"/>
      <c r="K86" s="26"/>
      <c r="L86" s="26"/>
      <c r="M86" s="26"/>
      <c r="N86" s="26"/>
      <c r="O86" s="26"/>
    </row>
    <row r="87" s="23" customFormat="1" ht="22" customHeight="1" spans="1:15">
      <c r="A87" s="16"/>
      <c r="B87" s="16"/>
      <c r="C87" s="16"/>
      <c r="D87" s="16"/>
      <c r="E87" s="16"/>
      <c r="F87" s="16"/>
      <c r="G87" s="26"/>
      <c r="H87" s="26"/>
      <c r="I87" s="26"/>
      <c r="J87" s="26"/>
      <c r="K87" s="26"/>
      <c r="L87" s="26"/>
      <c r="M87" s="26"/>
      <c r="N87" s="26"/>
      <c r="O87" s="26"/>
    </row>
    <row r="88" s="23" customFormat="1" ht="22" customHeight="1" spans="1:15">
      <c r="A88" s="16"/>
      <c r="B88" s="16"/>
      <c r="C88" s="16"/>
      <c r="D88" s="16"/>
      <c r="E88" s="16"/>
      <c r="F88" s="16"/>
      <c r="G88" s="26"/>
      <c r="H88" s="26"/>
      <c r="I88" s="26"/>
      <c r="J88" s="26"/>
      <c r="K88" s="26"/>
      <c r="L88" s="26"/>
      <c r="M88" s="26"/>
      <c r="N88" s="26"/>
      <c r="O88" s="26"/>
    </row>
    <row r="89" s="23" customFormat="1" ht="22" customHeight="1" spans="1:15">
      <c r="A89" s="16"/>
      <c r="B89" s="16"/>
      <c r="C89" s="16"/>
      <c r="D89" s="16"/>
      <c r="E89" s="16"/>
      <c r="F89" s="16"/>
      <c r="G89" s="26"/>
      <c r="H89" s="26"/>
      <c r="I89" s="26"/>
      <c r="J89" s="26"/>
      <c r="K89" s="26"/>
      <c r="L89" s="26"/>
      <c r="M89" s="26"/>
      <c r="N89" s="26"/>
      <c r="O89" s="26"/>
    </row>
    <row r="90" s="23" customFormat="1" ht="22" customHeight="1" spans="1:15">
      <c r="A90" s="16"/>
      <c r="B90" s="16"/>
      <c r="C90" s="16"/>
      <c r="D90" s="16"/>
      <c r="E90" s="16"/>
      <c r="F90" s="16"/>
      <c r="G90" s="26"/>
      <c r="H90" s="26"/>
      <c r="I90" s="26"/>
      <c r="J90" s="26"/>
      <c r="K90" s="26"/>
      <c r="L90" s="26"/>
      <c r="M90" s="26"/>
      <c r="N90" s="26"/>
      <c r="O90" s="26"/>
    </row>
    <row r="91" s="23" customFormat="1" ht="22" customHeight="1" spans="1:15">
      <c r="A91" s="16"/>
      <c r="B91" s="16"/>
      <c r="C91" s="16"/>
      <c r="D91" s="16"/>
      <c r="E91" s="16"/>
      <c r="F91" s="16"/>
      <c r="G91" s="26"/>
      <c r="H91" s="26"/>
      <c r="I91" s="26"/>
      <c r="J91" s="26"/>
      <c r="K91" s="26"/>
      <c r="L91" s="26"/>
      <c r="M91" s="26"/>
      <c r="N91" s="26"/>
      <c r="O91" s="26"/>
    </row>
    <row r="92" s="23" customFormat="1" ht="22" customHeight="1" spans="1:15">
      <c r="A92" s="16"/>
      <c r="B92" s="16"/>
      <c r="C92" s="16"/>
      <c r="D92" s="16"/>
      <c r="E92" s="16"/>
      <c r="F92" s="16"/>
      <c r="G92" s="26"/>
      <c r="H92" s="26"/>
      <c r="I92" s="26"/>
      <c r="J92" s="26"/>
      <c r="K92" s="26"/>
      <c r="L92" s="26"/>
      <c r="M92" s="26"/>
      <c r="N92" s="26"/>
      <c r="O92" s="26"/>
    </row>
    <row r="93" s="23" customFormat="1" ht="22" customHeight="1" spans="1:15">
      <c r="A93" s="16"/>
      <c r="B93" s="16"/>
      <c r="C93" s="16"/>
      <c r="D93" s="16"/>
      <c r="E93" s="16"/>
      <c r="F93" s="16"/>
      <c r="G93" s="26"/>
      <c r="H93" s="26"/>
      <c r="I93" s="26"/>
      <c r="J93" s="26"/>
      <c r="K93" s="26"/>
      <c r="L93" s="26"/>
      <c r="M93" s="26"/>
      <c r="N93" s="26"/>
      <c r="O93" s="26"/>
    </row>
    <row r="94" s="23" customFormat="1" ht="22" customHeight="1" spans="1:15">
      <c r="A94" s="16"/>
      <c r="B94" s="16"/>
      <c r="C94" s="16"/>
      <c r="D94" s="16"/>
      <c r="E94" s="16"/>
      <c r="F94" s="16"/>
      <c r="G94" s="26"/>
      <c r="H94" s="26"/>
      <c r="I94" s="26"/>
      <c r="J94" s="26"/>
      <c r="K94" s="26"/>
      <c r="L94" s="26"/>
      <c r="M94" s="26"/>
      <c r="N94" s="26"/>
      <c r="O94" s="26"/>
    </row>
    <row r="95" s="23" customFormat="1" ht="22" customHeight="1" spans="1:15">
      <c r="A95" s="16"/>
      <c r="B95" s="16"/>
      <c r="C95" s="16"/>
      <c r="D95" s="16"/>
      <c r="E95" s="16"/>
      <c r="F95" s="16"/>
      <c r="G95" s="26"/>
      <c r="H95" s="26"/>
      <c r="I95" s="26"/>
      <c r="J95" s="26"/>
      <c r="K95" s="26"/>
      <c r="L95" s="26"/>
      <c r="M95" s="26"/>
      <c r="N95" s="26"/>
      <c r="O95" s="26"/>
    </row>
    <row r="96" s="23" customFormat="1" ht="22" customHeight="1" spans="1:15">
      <c r="A96" s="16"/>
      <c r="B96" s="16"/>
      <c r="C96" s="16"/>
      <c r="D96" s="16"/>
      <c r="E96" s="16"/>
      <c r="F96" s="16"/>
      <c r="G96" s="26"/>
      <c r="H96" s="26"/>
      <c r="I96" s="26"/>
      <c r="J96" s="26"/>
      <c r="K96" s="26"/>
      <c r="L96" s="26"/>
      <c r="M96" s="26"/>
      <c r="N96" s="26"/>
      <c r="O96" s="26"/>
    </row>
    <row r="97" s="23" customFormat="1" ht="22" customHeight="1" spans="1:15">
      <c r="A97" s="16"/>
      <c r="B97" s="16"/>
      <c r="C97" s="16"/>
      <c r="D97" s="16"/>
      <c r="E97" s="16"/>
      <c r="F97" s="16"/>
      <c r="G97" s="26"/>
      <c r="H97" s="26"/>
      <c r="I97" s="26"/>
      <c r="J97" s="26"/>
      <c r="K97" s="26"/>
      <c r="L97" s="26"/>
      <c r="M97" s="26"/>
      <c r="N97" s="26"/>
      <c r="O97" s="26"/>
    </row>
    <row r="98" s="23" customFormat="1" ht="22" customHeight="1" spans="1:15">
      <c r="A98" s="16"/>
      <c r="B98" s="16"/>
      <c r="C98" s="16"/>
      <c r="D98" s="16"/>
      <c r="E98" s="16"/>
      <c r="F98" s="16"/>
      <c r="G98" s="26"/>
      <c r="H98" s="26"/>
      <c r="I98" s="26"/>
      <c r="J98" s="26"/>
      <c r="K98" s="26"/>
      <c r="L98" s="26"/>
      <c r="M98" s="26"/>
      <c r="N98" s="26"/>
      <c r="O98" s="26"/>
    </row>
    <row r="99" s="23" customFormat="1" ht="22" customHeight="1" spans="1:15">
      <c r="A99" s="16"/>
      <c r="B99" s="16"/>
      <c r="C99" s="16"/>
      <c r="D99" s="16"/>
      <c r="E99" s="16"/>
      <c r="F99" s="16"/>
      <c r="G99" s="26"/>
      <c r="H99" s="26"/>
      <c r="I99" s="26"/>
      <c r="J99" s="26"/>
      <c r="K99" s="26"/>
      <c r="L99" s="26"/>
      <c r="M99" s="26"/>
      <c r="N99" s="26"/>
      <c r="O99" s="26"/>
    </row>
    <row r="100" s="23" customFormat="1" ht="22" customHeight="1" spans="1:15">
      <c r="A100" s="16"/>
      <c r="B100" s="16"/>
      <c r="C100" s="16"/>
      <c r="D100" s="16"/>
      <c r="E100" s="16"/>
      <c r="F100" s="16"/>
      <c r="G100" s="26"/>
      <c r="H100" s="26"/>
      <c r="I100" s="26"/>
      <c r="J100" s="26"/>
      <c r="K100" s="26"/>
      <c r="L100" s="26"/>
      <c r="M100" s="26"/>
      <c r="N100" s="26"/>
      <c r="O100" s="26"/>
    </row>
    <row r="101" s="23" customFormat="1" ht="22" customHeight="1" spans="1:15">
      <c r="A101" s="16"/>
      <c r="B101" s="16"/>
      <c r="C101" s="16"/>
      <c r="D101" s="16"/>
      <c r="E101" s="16"/>
      <c r="F101" s="16"/>
      <c r="G101" s="26"/>
      <c r="H101" s="26"/>
      <c r="I101" s="26"/>
      <c r="J101" s="26"/>
      <c r="K101" s="26"/>
      <c r="L101" s="26"/>
      <c r="M101" s="26"/>
      <c r="N101" s="26"/>
      <c r="O101" s="26"/>
    </row>
    <row r="102" s="23" customFormat="1" ht="22" customHeight="1" spans="1:15">
      <c r="A102" s="16"/>
      <c r="B102" s="16"/>
      <c r="C102" s="16"/>
      <c r="D102" s="16"/>
      <c r="E102" s="16"/>
      <c r="F102" s="16"/>
      <c r="G102" s="26"/>
      <c r="H102" s="26"/>
      <c r="I102" s="26"/>
      <c r="J102" s="26"/>
      <c r="K102" s="26"/>
      <c r="L102" s="26"/>
      <c r="M102" s="26"/>
      <c r="N102" s="26"/>
      <c r="O102" s="26"/>
    </row>
    <row r="103" s="23" customFormat="1" ht="22" customHeight="1" spans="1:15">
      <c r="A103" s="16"/>
      <c r="B103" s="16"/>
      <c r="C103" s="16"/>
      <c r="D103" s="16"/>
      <c r="E103" s="16"/>
      <c r="F103" s="16"/>
      <c r="G103" s="26"/>
      <c r="H103" s="26"/>
      <c r="I103" s="26"/>
      <c r="J103" s="26"/>
      <c r="K103" s="26"/>
      <c r="L103" s="26"/>
      <c r="M103" s="26"/>
      <c r="N103" s="26"/>
      <c r="O103" s="26"/>
    </row>
    <row r="104" s="23" customFormat="1" ht="22" customHeight="1" spans="1:15">
      <c r="A104" s="16"/>
      <c r="B104" s="16"/>
      <c r="C104" s="16"/>
      <c r="D104" s="16"/>
      <c r="E104" s="16"/>
      <c r="F104" s="16"/>
      <c r="G104" s="26"/>
      <c r="H104" s="26"/>
      <c r="I104" s="26"/>
      <c r="J104" s="26"/>
      <c r="K104" s="26"/>
      <c r="L104" s="26"/>
      <c r="M104" s="26"/>
      <c r="N104" s="26"/>
      <c r="O104" s="26"/>
    </row>
    <row r="105" s="23" customFormat="1" ht="22" customHeight="1" spans="1:15">
      <c r="A105" s="16"/>
      <c r="B105" s="16"/>
      <c r="C105" s="16"/>
      <c r="D105" s="16"/>
      <c r="E105" s="16"/>
      <c r="F105" s="16"/>
      <c r="G105" s="26"/>
      <c r="H105" s="26"/>
      <c r="I105" s="26"/>
      <c r="J105" s="26"/>
      <c r="K105" s="26"/>
      <c r="L105" s="26"/>
      <c r="M105" s="26"/>
      <c r="N105" s="26"/>
      <c r="O105" s="26"/>
    </row>
    <row r="106" s="23" customFormat="1" ht="22" customHeight="1" spans="1:15">
      <c r="A106" s="16"/>
      <c r="B106" s="16"/>
      <c r="C106" s="16"/>
      <c r="D106" s="16"/>
      <c r="E106" s="16"/>
      <c r="F106" s="16"/>
      <c r="G106" s="26"/>
      <c r="H106" s="26"/>
      <c r="I106" s="26"/>
      <c r="J106" s="26"/>
      <c r="K106" s="26"/>
      <c r="L106" s="26"/>
      <c r="M106" s="26"/>
      <c r="N106" s="26"/>
      <c r="O106" s="26"/>
    </row>
    <row r="107" s="23" customFormat="1" ht="22" customHeight="1" spans="1:15">
      <c r="A107" s="16"/>
      <c r="B107" s="16"/>
      <c r="C107" s="16"/>
      <c r="D107" s="16"/>
      <c r="E107" s="16"/>
      <c r="F107" s="16"/>
      <c r="G107" s="26"/>
      <c r="H107" s="26"/>
      <c r="I107" s="26"/>
      <c r="J107" s="26"/>
      <c r="K107" s="26"/>
      <c r="L107" s="26"/>
      <c r="M107" s="26"/>
      <c r="N107" s="26"/>
      <c r="O107" s="26"/>
    </row>
    <row r="108" s="23" customFormat="1" ht="22" customHeight="1" spans="1:15">
      <c r="A108" s="16"/>
      <c r="B108" s="16"/>
      <c r="C108" s="16"/>
      <c r="D108" s="16"/>
      <c r="E108" s="16"/>
      <c r="F108" s="16"/>
      <c r="G108" s="26"/>
      <c r="H108" s="26"/>
      <c r="I108" s="26"/>
      <c r="J108" s="26"/>
      <c r="K108" s="26"/>
      <c r="L108" s="26"/>
      <c r="M108" s="26"/>
      <c r="N108" s="26"/>
      <c r="O108" s="26"/>
    </row>
    <row r="109" s="23" customFormat="1" ht="22" customHeight="1" spans="1:15">
      <c r="A109" s="16"/>
      <c r="B109" s="16"/>
      <c r="C109" s="16"/>
      <c r="D109" s="16"/>
      <c r="E109" s="16"/>
      <c r="F109" s="16"/>
      <c r="G109" s="26"/>
      <c r="H109" s="26"/>
      <c r="I109" s="26"/>
      <c r="J109" s="26"/>
      <c r="K109" s="26"/>
      <c r="L109" s="26"/>
      <c r="M109" s="26"/>
      <c r="N109" s="26"/>
      <c r="O109" s="26"/>
    </row>
    <row r="110" s="23" customFormat="1" ht="22" customHeight="1" spans="1:15">
      <c r="A110" s="16"/>
      <c r="B110" s="16"/>
      <c r="C110" s="16"/>
      <c r="D110" s="16"/>
      <c r="E110" s="16"/>
      <c r="F110" s="16"/>
      <c r="G110" s="26"/>
      <c r="H110" s="26"/>
      <c r="I110" s="26"/>
      <c r="J110" s="26"/>
      <c r="K110" s="26"/>
      <c r="L110" s="26"/>
      <c r="M110" s="26"/>
      <c r="N110" s="26"/>
      <c r="O110" s="26"/>
    </row>
    <row r="111" s="23" customFormat="1" ht="22" customHeight="1" spans="1:15">
      <c r="A111" s="16"/>
      <c r="B111" s="16"/>
      <c r="C111" s="16"/>
      <c r="D111" s="16"/>
      <c r="E111" s="16"/>
      <c r="F111" s="16"/>
      <c r="G111" s="26"/>
      <c r="H111" s="26"/>
      <c r="I111" s="26"/>
      <c r="J111" s="26"/>
      <c r="K111" s="26"/>
      <c r="L111" s="26"/>
      <c r="M111" s="26"/>
      <c r="N111" s="26"/>
      <c r="O111" s="26"/>
    </row>
    <row r="112" s="23" customFormat="1" ht="22" customHeight="1" spans="1:15">
      <c r="A112" s="16"/>
      <c r="B112" s="16"/>
      <c r="C112" s="16"/>
      <c r="D112" s="16"/>
      <c r="E112" s="16"/>
      <c r="F112" s="16"/>
      <c r="G112" s="26"/>
      <c r="H112" s="26"/>
      <c r="I112" s="26"/>
      <c r="J112" s="26"/>
      <c r="K112" s="26"/>
      <c r="L112" s="26"/>
      <c r="M112" s="26"/>
      <c r="N112" s="26"/>
      <c r="O112" s="26"/>
    </row>
    <row r="113" s="23" customFormat="1" ht="22" customHeight="1" spans="1:15">
      <c r="A113" s="16"/>
      <c r="B113" s="16"/>
      <c r="C113" s="16"/>
      <c r="D113" s="16"/>
      <c r="E113" s="16"/>
      <c r="F113" s="16"/>
      <c r="G113" s="26"/>
      <c r="H113" s="26"/>
      <c r="I113" s="26"/>
      <c r="J113" s="26"/>
      <c r="K113" s="26"/>
      <c r="L113" s="26"/>
      <c r="M113" s="26"/>
      <c r="N113" s="26"/>
      <c r="O113" s="26"/>
    </row>
    <row r="114" s="23" customFormat="1" ht="22" customHeight="1" spans="1:15">
      <c r="A114" s="16"/>
      <c r="B114" s="16"/>
      <c r="C114" s="16"/>
      <c r="D114" s="16"/>
      <c r="E114" s="16"/>
      <c r="F114" s="16"/>
      <c r="G114" s="26"/>
      <c r="H114" s="26"/>
      <c r="I114" s="26"/>
      <c r="J114" s="26"/>
      <c r="K114" s="26"/>
      <c r="L114" s="26"/>
      <c r="M114" s="26"/>
      <c r="N114" s="26"/>
      <c r="O114" s="26"/>
    </row>
    <row r="115" s="23" customFormat="1" ht="22" customHeight="1" spans="1:15">
      <c r="A115" s="16"/>
      <c r="B115" s="16"/>
      <c r="C115" s="16"/>
      <c r="D115" s="16"/>
      <c r="E115" s="16"/>
      <c r="F115" s="16"/>
      <c r="G115" s="26"/>
      <c r="H115" s="26"/>
      <c r="I115" s="26"/>
      <c r="J115" s="26"/>
      <c r="K115" s="26"/>
      <c r="L115" s="26"/>
      <c r="M115" s="26"/>
      <c r="N115" s="26"/>
      <c r="O115" s="26"/>
    </row>
    <row r="116" s="23" customFormat="1" ht="22" customHeight="1" spans="1:15">
      <c r="A116" s="16"/>
      <c r="B116" s="16"/>
      <c r="C116" s="16"/>
      <c r="D116" s="16"/>
      <c r="E116" s="16"/>
      <c r="F116" s="16"/>
      <c r="G116" s="26"/>
      <c r="H116" s="26"/>
      <c r="I116" s="26"/>
      <c r="J116" s="26"/>
      <c r="K116" s="26"/>
      <c r="L116" s="26"/>
      <c r="M116" s="26"/>
      <c r="N116" s="26"/>
      <c r="O116" s="26"/>
    </row>
    <row r="117" s="23" customFormat="1" ht="22" customHeight="1" spans="1:15">
      <c r="A117" s="16"/>
      <c r="B117" s="16"/>
      <c r="C117" s="16"/>
      <c r="D117" s="16"/>
      <c r="E117" s="16"/>
      <c r="F117" s="16"/>
      <c r="G117" s="26"/>
      <c r="H117" s="26"/>
      <c r="I117" s="26"/>
      <c r="J117" s="26"/>
      <c r="K117" s="26"/>
      <c r="L117" s="26"/>
      <c r="M117" s="26"/>
      <c r="N117" s="26"/>
      <c r="O117" s="26"/>
    </row>
    <row r="118" s="23" customFormat="1" ht="22" customHeight="1" spans="1:15">
      <c r="A118" s="16"/>
      <c r="B118" s="16"/>
      <c r="C118" s="16"/>
      <c r="D118" s="16"/>
      <c r="E118" s="16"/>
      <c r="F118" s="16"/>
      <c r="G118" s="26"/>
      <c r="H118" s="26"/>
      <c r="I118" s="26"/>
      <c r="J118" s="26"/>
      <c r="K118" s="26"/>
      <c r="L118" s="26"/>
      <c r="M118" s="26"/>
      <c r="N118" s="26"/>
      <c r="O118" s="26"/>
    </row>
    <row r="119" s="23" customFormat="1" ht="22" customHeight="1" spans="1:15">
      <c r="A119" s="16"/>
      <c r="B119" s="16"/>
      <c r="C119" s="16"/>
      <c r="D119" s="16"/>
      <c r="E119" s="16"/>
      <c r="F119" s="16"/>
      <c r="G119" s="26"/>
      <c r="H119" s="26"/>
      <c r="I119" s="26"/>
      <c r="J119" s="26"/>
      <c r="K119" s="26"/>
      <c r="L119" s="26"/>
      <c r="M119" s="26"/>
      <c r="N119" s="26"/>
      <c r="O119" s="26"/>
    </row>
    <row r="120" s="23" customFormat="1" ht="22" customHeight="1" spans="1:15">
      <c r="A120" s="16"/>
      <c r="B120" s="16"/>
      <c r="C120" s="16"/>
      <c r="D120" s="16"/>
      <c r="E120" s="16"/>
      <c r="F120" s="16"/>
      <c r="G120" s="26"/>
      <c r="H120" s="26"/>
      <c r="I120" s="26"/>
      <c r="J120" s="26"/>
      <c r="K120" s="26"/>
      <c r="L120" s="26"/>
      <c r="M120" s="26"/>
      <c r="N120" s="26"/>
      <c r="O120" s="26"/>
    </row>
    <row r="121" s="23" customFormat="1" ht="22" customHeight="1" spans="1:15">
      <c r="A121" s="16"/>
      <c r="B121" s="16"/>
      <c r="C121" s="16"/>
      <c r="D121" s="16"/>
      <c r="E121" s="16"/>
      <c r="F121" s="16"/>
      <c r="G121" s="26"/>
      <c r="H121" s="26"/>
      <c r="I121" s="26"/>
      <c r="J121" s="26"/>
      <c r="K121" s="26"/>
      <c r="L121" s="26"/>
      <c r="M121" s="26"/>
      <c r="N121" s="26"/>
      <c r="O121" s="26"/>
    </row>
    <row r="122" s="23" customFormat="1" ht="22" customHeight="1" spans="1:15">
      <c r="A122" s="16"/>
      <c r="B122" s="16"/>
      <c r="C122" s="16"/>
      <c r="D122" s="16"/>
      <c r="E122" s="16"/>
      <c r="F122" s="16"/>
      <c r="G122" s="26"/>
      <c r="H122" s="26"/>
      <c r="I122" s="26"/>
      <c r="J122" s="26"/>
      <c r="K122" s="26"/>
      <c r="L122" s="26"/>
      <c r="M122" s="26"/>
      <c r="N122" s="26"/>
      <c r="O122" s="26"/>
    </row>
    <row r="123" s="23" customFormat="1" ht="22" customHeight="1" spans="1:15">
      <c r="A123" s="16"/>
      <c r="B123" s="16"/>
      <c r="C123" s="16"/>
      <c r="D123" s="16"/>
      <c r="E123" s="16"/>
      <c r="F123" s="16"/>
      <c r="G123" s="26"/>
      <c r="H123" s="26"/>
      <c r="I123" s="26"/>
      <c r="J123" s="26"/>
      <c r="K123" s="26"/>
      <c r="L123" s="26"/>
      <c r="M123" s="26"/>
      <c r="N123" s="26"/>
      <c r="O123" s="26"/>
    </row>
    <row r="124" s="23" customFormat="1" ht="22" customHeight="1" spans="1:15">
      <c r="A124" s="16"/>
      <c r="B124" s="16"/>
      <c r="C124" s="16"/>
      <c r="D124" s="16"/>
      <c r="E124" s="16"/>
      <c r="F124" s="16"/>
      <c r="G124" s="26"/>
      <c r="H124" s="26"/>
      <c r="I124" s="26"/>
      <c r="J124" s="26"/>
      <c r="K124" s="26"/>
      <c r="L124" s="26"/>
      <c r="M124" s="26"/>
      <c r="N124" s="26"/>
      <c r="O124" s="26"/>
    </row>
    <row r="125" s="23" customFormat="1" ht="22" customHeight="1" spans="1:15">
      <c r="A125" s="16"/>
      <c r="B125" s="16"/>
      <c r="C125" s="16"/>
      <c r="D125" s="16"/>
      <c r="E125" s="16"/>
      <c r="F125" s="16"/>
      <c r="G125" s="26"/>
      <c r="H125" s="26"/>
      <c r="I125" s="26"/>
      <c r="J125" s="26"/>
      <c r="K125" s="26"/>
      <c r="L125" s="26"/>
      <c r="M125" s="26"/>
      <c r="N125" s="26"/>
      <c r="O125" s="26"/>
    </row>
    <row r="126" s="23" customFormat="1" ht="22" customHeight="1" spans="1:15">
      <c r="A126" s="16"/>
      <c r="B126" s="16"/>
      <c r="C126" s="16"/>
      <c r="D126" s="16"/>
      <c r="E126" s="16"/>
      <c r="F126" s="16"/>
      <c r="G126" s="26"/>
      <c r="H126" s="26"/>
      <c r="I126" s="26"/>
      <c r="J126" s="26"/>
      <c r="K126" s="26"/>
      <c r="L126" s="26"/>
      <c r="M126" s="26"/>
      <c r="N126" s="26"/>
      <c r="O126" s="26"/>
    </row>
    <row r="127" s="23" customFormat="1" ht="22" customHeight="1" spans="1:15">
      <c r="A127" s="16"/>
      <c r="B127" s="16"/>
      <c r="C127" s="16"/>
      <c r="D127" s="16"/>
      <c r="E127" s="16"/>
      <c r="F127" s="16"/>
      <c r="G127" s="26"/>
      <c r="H127" s="26"/>
      <c r="I127" s="26"/>
      <c r="J127" s="26"/>
      <c r="K127" s="26"/>
      <c r="L127" s="26"/>
      <c r="M127" s="26"/>
      <c r="N127" s="26"/>
      <c r="O127" s="26"/>
    </row>
    <row r="128" s="23" customFormat="1" ht="22" customHeight="1" spans="1:15">
      <c r="A128" s="16"/>
      <c r="B128" s="16"/>
      <c r="C128" s="16"/>
      <c r="D128" s="16"/>
      <c r="E128" s="16"/>
      <c r="F128" s="16"/>
      <c r="G128" s="26"/>
      <c r="H128" s="26"/>
      <c r="I128" s="26"/>
      <c r="J128" s="26"/>
      <c r="K128" s="26"/>
      <c r="L128" s="26"/>
      <c r="M128" s="26"/>
      <c r="N128" s="26"/>
      <c r="O128" s="26"/>
    </row>
    <row r="129" s="23" customFormat="1" ht="22" customHeight="1" spans="1:15">
      <c r="A129" s="16"/>
      <c r="B129" s="16"/>
      <c r="C129" s="16"/>
      <c r="D129" s="16"/>
      <c r="E129" s="16"/>
      <c r="F129" s="16"/>
      <c r="G129" s="26"/>
      <c r="H129" s="26"/>
      <c r="I129" s="26"/>
      <c r="J129" s="26"/>
      <c r="K129" s="26"/>
      <c r="L129" s="26"/>
      <c r="M129" s="26"/>
      <c r="N129" s="26"/>
      <c r="O129" s="26"/>
    </row>
    <row r="130" s="23" customFormat="1" ht="22" customHeight="1" spans="1:15">
      <c r="A130" s="16"/>
      <c r="B130" s="16"/>
      <c r="C130" s="16"/>
      <c r="D130" s="16"/>
      <c r="E130" s="16"/>
      <c r="F130" s="16"/>
      <c r="G130" s="26"/>
      <c r="H130" s="26"/>
      <c r="I130" s="26"/>
      <c r="J130" s="26"/>
      <c r="K130" s="26"/>
      <c r="L130" s="26"/>
      <c r="M130" s="26"/>
      <c r="N130" s="26"/>
      <c r="O130" s="26"/>
    </row>
    <row r="131" s="23" customFormat="1" ht="22" customHeight="1" spans="1:15">
      <c r="A131" s="16"/>
      <c r="B131" s="16"/>
      <c r="C131" s="16"/>
      <c r="D131" s="16"/>
      <c r="E131" s="16"/>
      <c r="F131" s="16"/>
      <c r="G131" s="26"/>
      <c r="H131" s="26"/>
      <c r="I131" s="26"/>
      <c r="J131" s="26"/>
      <c r="K131" s="26"/>
      <c r="L131" s="26"/>
      <c r="M131" s="26"/>
      <c r="N131" s="26"/>
      <c r="O131" s="26"/>
    </row>
    <row r="132" s="23" customFormat="1" ht="22" customHeight="1" spans="1:15">
      <c r="A132" s="16"/>
      <c r="B132" s="16"/>
      <c r="C132" s="16"/>
      <c r="D132" s="16"/>
      <c r="E132" s="16"/>
      <c r="F132" s="16"/>
      <c r="G132" s="26"/>
      <c r="H132" s="26"/>
      <c r="I132" s="26"/>
      <c r="J132" s="26"/>
      <c r="K132" s="26"/>
      <c r="L132" s="26"/>
      <c r="M132" s="26"/>
      <c r="N132" s="26"/>
      <c r="O132" s="26"/>
    </row>
    <row r="133" s="23" customFormat="1" ht="22" customHeight="1" spans="1:15">
      <c r="A133" s="16"/>
      <c r="B133" s="16"/>
      <c r="C133" s="16"/>
      <c r="D133" s="16"/>
      <c r="E133" s="16"/>
      <c r="F133" s="16"/>
      <c r="G133" s="26"/>
      <c r="H133" s="26"/>
      <c r="I133" s="26"/>
      <c r="J133" s="26"/>
      <c r="K133" s="26"/>
      <c r="L133" s="26"/>
      <c r="M133" s="26"/>
      <c r="N133" s="26"/>
      <c r="O133" s="26"/>
    </row>
    <row r="134" s="23" customFormat="1" ht="22" customHeight="1" spans="1:15">
      <c r="A134" s="16"/>
      <c r="B134" s="16"/>
      <c r="C134" s="16"/>
      <c r="D134" s="16"/>
      <c r="E134" s="16"/>
      <c r="F134" s="16"/>
      <c r="G134" s="26"/>
      <c r="H134" s="26"/>
      <c r="I134" s="26"/>
      <c r="J134" s="26"/>
      <c r="K134" s="26"/>
      <c r="L134" s="26"/>
      <c r="M134" s="26"/>
      <c r="N134" s="26"/>
      <c r="O134" s="26"/>
    </row>
    <row r="135" s="23" customFormat="1" ht="22" customHeight="1" spans="1:15">
      <c r="A135" s="16"/>
      <c r="B135" s="16"/>
      <c r="C135" s="16"/>
      <c r="D135" s="16"/>
      <c r="E135" s="16"/>
      <c r="F135" s="16"/>
      <c r="G135" s="26"/>
      <c r="H135" s="26"/>
      <c r="I135" s="26"/>
      <c r="J135" s="26"/>
      <c r="K135" s="26"/>
      <c r="L135" s="26"/>
      <c r="M135" s="26"/>
      <c r="N135" s="26"/>
      <c r="O135" s="26"/>
    </row>
    <row r="136" s="23" customFormat="1" ht="22" customHeight="1" spans="1:15">
      <c r="A136" s="16"/>
      <c r="B136" s="16"/>
      <c r="C136" s="16"/>
      <c r="D136" s="16"/>
      <c r="E136" s="16"/>
      <c r="F136" s="16"/>
      <c r="G136" s="26"/>
      <c r="H136" s="26"/>
      <c r="I136" s="26"/>
      <c r="J136" s="26"/>
      <c r="K136" s="26"/>
      <c r="L136" s="26"/>
      <c r="M136" s="26"/>
      <c r="N136" s="26"/>
      <c r="O136" s="26"/>
    </row>
    <row r="137" s="23" customFormat="1" ht="22" customHeight="1" spans="1:15">
      <c r="A137" s="16"/>
      <c r="B137" s="16"/>
      <c r="C137" s="16"/>
      <c r="D137" s="16"/>
      <c r="E137" s="16"/>
      <c r="F137" s="16"/>
      <c r="G137" s="26"/>
      <c r="H137" s="26"/>
      <c r="I137" s="26"/>
      <c r="J137" s="26"/>
      <c r="K137" s="26"/>
      <c r="L137" s="26"/>
      <c r="M137" s="26"/>
      <c r="N137" s="26"/>
      <c r="O137" s="26"/>
    </row>
    <row r="138" s="23" customFormat="1" ht="22" customHeight="1" spans="1:15">
      <c r="A138" s="16"/>
      <c r="B138" s="16"/>
      <c r="C138" s="16"/>
      <c r="D138" s="16"/>
      <c r="E138" s="16"/>
      <c r="F138" s="16"/>
      <c r="G138" s="26"/>
      <c r="H138" s="26"/>
      <c r="I138" s="26"/>
      <c r="J138" s="26"/>
      <c r="K138" s="26"/>
      <c r="L138" s="26"/>
      <c r="M138" s="26"/>
      <c r="N138" s="26"/>
      <c r="O138" s="26"/>
    </row>
    <row r="139" s="23" customFormat="1" ht="22" customHeight="1" spans="1:15">
      <c r="A139" s="16"/>
      <c r="B139" s="16"/>
      <c r="C139" s="16"/>
      <c r="D139" s="16"/>
      <c r="E139" s="16"/>
      <c r="F139" s="16"/>
      <c r="G139" s="26"/>
      <c r="H139" s="26"/>
      <c r="I139" s="26"/>
      <c r="J139" s="26"/>
      <c r="K139" s="26"/>
      <c r="L139" s="26"/>
      <c r="M139" s="26"/>
      <c r="N139" s="26"/>
      <c r="O139" s="26"/>
    </row>
    <row r="140" s="23" customFormat="1" ht="22" customHeight="1" spans="1:15">
      <c r="A140" s="16"/>
      <c r="B140" s="16"/>
      <c r="C140" s="16"/>
      <c r="D140" s="16"/>
      <c r="E140" s="16"/>
      <c r="F140" s="16"/>
      <c r="G140" s="26"/>
      <c r="H140" s="26"/>
      <c r="I140" s="26"/>
      <c r="J140" s="26"/>
      <c r="K140" s="26"/>
      <c r="L140" s="26"/>
      <c r="M140" s="26"/>
      <c r="N140" s="26"/>
      <c r="O140" s="26"/>
    </row>
    <row r="141" s="23" customFormat="1" ht="22" customHeight="1" spans="1:15">
      <c r="A141" s="16"/>
      <c r="B141" s="16"/>
      <c r="C141" s="16"/>
      <c r="D141" s="16"/>
      <c r="E141" s="16"/>
      <c r="F141" s="16"/>
      <c r="G141" s="26"/>
      <c r="H141" s="26"/>
      <c r="I141" s="26"/>
      <c r="J141" s="26"/>
      <c r="K141" s="26"/>
      <c r="L141" s="26"/>
      <c r="M141" s="26"/>
      <c r="N141" s="26"/>
      <c r="O141" s="26"/>
    </row>
    <row r="142" s="23" customFormat="1" ht="22" customHeight="1" spans="1:15">
      <c r="A142" s="16"/>
      <c r="B142" s="16"/>
      <c r="C142" s="16"/>
      <c r="D142" s="16"/>
      <c r="E142" s="16"/>
      <c r="F142" s="16"/>
      <c r="G142" s="26"/>
      <c r="H142" s="26"/>
      <c r="I142" s="26"/>
      <c r="J142" s="26"/>
      <c r="K142" s="26"/>
      <c r="L142" s="26"/>
      <c r="M142" s="26"/>
      <c r="N142" s="26"/>
      <c r="O142" s="26"/>
    </row>
    <row r="143" s="23" customFormat="1" ht="22" customHeight="1" spans="1:15">
      <c r="A143" s="16"/>
      <c r="B143" s="16"/>
      <c r="C143" s="16"/>
      <c r="D143" s="16"/>
      <c r="E143" s="16"/>
      <c r="F143" s="16"/>
      <c r="G143" s="26"/>
      <c r="H143" s="26"/>
      <c r="I143" s="26"/>
      <c r="J143" s="26"/>
      <c r="K143" s="26"/>
      <c r="L143" s="26"/>
      <c r="M143" s="26"/>
      <c r="N143" s="26"/>
      <c r="O143" s="26"/>
    </row>
    <row r="144" s="23" customFormat="1" ht="22" customHeight="1" spans="1:15">
      <c r="A144" s="16"/>
      <c r="B144" s="16"/>
      <c r="C144" s="16"/>
      <c r="D144" s="16"/>
      <c r="E144" s="16"/>
      <c r="F144" s="16"/>
      <c r="G144" s="26"/>
      <c r="H144" s="26"/>
      <c r="I144" s="26"/>
      <c r="J144" s="26"/>
      <c r="K144" s="26"/>
      <c r="L144" s="26"/>
      <c r="M144" s="26"/>
      <c r="N144" s="26"/>
      <c r="O144" s="26"/>
    </row>
    <row r="145" s="23" customFormat="1" ht="22" customHeight="1" spans="1:15">
      <c r="A145" s="16"/>
      <c r="B145" s="16"/>
      <c r="C145" s="16"/>
      <c r="D145" s="16"/>
      <c r="E145" s="16"/>
      <c r="F145" s="16"/>
      <c r="G145" s="26"/>
      <c r="H145" s="26"/>
      <c r="I145" s="26"/>
      <c r="J145" s="26"/>
      <c r="K145" s="26"/>
      <c r="L145" s="26"/>
      <c r="M145" s="26"/>
      <c r="N145" s="26"/>
      <c r="O145" s="26"/>
    </row>
    <row r="146" s="23" customFormat="1" ht="22" customHeight="1" spans="1:15">
      <c r="A146" s="16"/>
      <c r="B146" s="16"/>
      <c r="C146" s="16"/>
      <c r="D146" s="16"/>
      <c r="E146" s="16"/>
      <c r="F146" s="16"/>
      <c r="G146" s="26"/>
      <c r="H146" s="26"/>
      <c r="I146" s="26"/>
      <c r="J146" s="26"/>
      <c r="K146" s="26"/>
      <c r="L146" s="26"/>
      <c r="M146" s="26"/>
      <c r="N146" s="26"/>
      <c r="O146" s="26"/>
    </row>
    <row r="147" s="23" customFormat="1" ht="22" customHeight="1" spans="1:15">
      <c r="A147" s="16"/>
      <c r="B147" s="16"/>
      <c r="C147" s="16"/>
      <c r="D147" s="16"/>
      <c r="E147" s="16"/>
      <c r="F147" s="16"/>
      <c r="G147" s="26"/>
      <c r="H147" s="26"/>
      <c r="I147" s="26"/>
      <c r="J147" s="26"/>
      <c r="K147" s="26"/>
      <c r="L147" s="26"/>
      <c r="M147" s="26"/>
      <c r="N147" s="26"/>
      <c r="O147" s="26"/>
    </row>
    <row r="148" s="23" customFormat="1" ht="22" customHeight="1" spans="1:15">
      <c r="A148" s="16"/>
      <c r="B148" s="16"/>
      <c r="C148" s="16"/>
      <c r="D148" s="16"/>
      <c r="E148" s="16"/>
      <c r="F148" s="16"/>
      <c r="G148" s="26"/>
      <c r="H148" s="26"/>
      <c r="I148" s="26"/>
      <c r="J148" s="26"/>
      <c r="K148" s="26"/>
      <c r="L148" s="26"/>
      <c r="M148" s="26"/>
      <c r="N148" s="26"/>
      <c r="O148" s="26"/>
    </row>
    <row r="149" s="23" customFormat="1" ht="22" customHeight="1" spans="1:15">
      <c r="A149" s="16"/>
      <c r="B149" s="16"/>
      <c r="C149" s="16"/>
      <c r="D149" s="16"/>
      <c r="E149" s="16"/>
      <c r="F149" s="16"/>
      <c r="G149" s="26"/>
      <c r="H149" s="26"/>
      <c r="I149" s="26"/>
      <c r="J149" s="26"/>
      <c r="K149" s="26"/>
      <c r="L149" s="26"/>
      <c r="M149" s="26"/>
      <c r="N149" s="26"/>
      <c r="O149" s="26"/>
    </row>
    <row r="150" s="23" customFormat="1" ht="22" customHeight="1" spans="1:15">
      <c r="A150" s="16"/>
      <c r="B150" s="16"/>
      <c r="C150" s="16"/>
      <c r="D150" s="16"/>
      <c r="E150" s="16"/>
      <c r="F150" s="16"/>
      <c r="G150" s="26"/>
      <c r="H150" s="26"/>
      <c r="I150" s="26"/>
      <c r="J150" s="26"/>
      <c r="K150" s="26"/>
      <c r="L150" s="26"/>
      <c r="M150" s="26"/>
      <c r="N150" s="26"/>
      <c r="O150" s="26"/>
    </row>
    <row r="151" s="23" customFormat="1" ht="22" customHeight="1" spans="1:15">
      <c r="A151" s="16"/>
      <c r="B151" s="16"/>
      <c r="C151" s="16"/>
      <c r="D151" s="16"/>
      <c r="E151" s="16"/>
      <c r="F151" s="16"/>
      <c r="G151" s="26"/>
      <c r="H151" s="26"/>
      <c r="I151" s="26"/>
      <c r="J151" s="26"/>
      <c r="K151" s="26"/>
      <c r="L151" s="26"/>
      <c r="M151" s="26"/>
      <c r="N151" s="26"/>
      <c r="O151" s="26"/>
    </row>
    <row r="152" s="23" customFormat="1" ht="22" customHeight="1" spans="1:15">
      <c r="A152" s="16"/>
      <c r="B152" s="16"/>
      <c r="C152" s="16"/>
      <c r="D152" s="16"/>
      <c r="E152" s="16"/>
      <c r="F152" s="16"/>
      <c r="G152" s="26"/>
      <c r="H152" s="26"/>
      <c r="I152" s="26"/>
      <c r="J152" s="26"/>
      <c r="K152" s="26"/>
      <c r="L152" s="26"/>
      <c r="M152" s="26"/>
      <c r="N152" s="26"/>
      <c r="O152" s="26"/>
    </row>
    <row r="153" s="23" customFormat="1" ht="22" customHeight="1" spans="1:15">
      <c r="A153" s="16"/>
      <c r="B153" s="16"/>
      <c r="C153" s="16"/>
      <c r="D153" s="16"/>
      <c r="E153" s="16"/>
      <c r="F153" s="16"/>
      <c r="G153" s="26"/>
      <c r="H153" s="26"/>
      <c r="I153" s="26"/>
      <c r="J153" s="26"/>
      <c r="K153" s="26"/>
      <c r="L153" s="26"/>
      <c r="M153" s="26"/>
      <c r="N153" s="26"/>
      <c r="O153" s="26"/>
    </row>
    <row r="154" s="23" customFormat="1" ht="22" customHeight="1" spans="1:15">
      <c r="A154" s="16"/>
      <c r="B154" s="16"/>
      <c r="C154" s="16"/>
      <c r="D154" s="16"/>
      <c r="E154" s="16"/>
      <c r="F154" s="16"/>
      <c r="G154" s="26"/>
      <c r="H154" s="26"/>
      <c r="I154" s="26"/>
      <c r="J154" s="26"/>
      <c r="K154" s="26"/>
      <c r="L154" s="26"/>
      <c r="M154" s="26"/>
      <c r="N154" s="26"/>
      <c r="O154" s="26"/>
    </row>
    <row r="155" s="23" customFormat="1" ht="22" customHeight="1" spans="1:15">
      <c r="A155" s="16"/>
      <c r="B155" s="16"/>
      <c r="C155" s="16"/>
      <c r="D155" s="16"/>
      <c r="E155" s="16"/>
      <c r="F155" s="16"/>
      <c r="G155" s="26"/>
      <c r="H155" s="26"/>
      <c r="I155" s="26"/>
      <c r="J155" s="26"/>
      <c r="K155" s="26"/>
      <c r="L155" s="26"/>
      <c r="M155" s="26"/>
      <c r="N155" s="26"/>
      <c r="O155" s="26"/>
    </row>
    <row r="156" s="23" customFormat="1" ht="22" customHeight="1" spans="1:15">
      <c r="A156" s="16"/>
      <c r="B156" s="16"/>
      <c r="C156" s="16"/>
      <c r="D156" s="16"/>
      <c r="E156" s="16"/>
      <c r="F156" s="16"/>
      <c r="G156" s="26"/>
      <c r="H156" s="26"/>
      <c r="I156" s="26"/>
      <c r="J156" s="26"/>
      <c r="K156" s="26"/>
      <c r="L156" s="26"/>
      <c r="M156" s="26"/>
      <c r="N156" s="26"/>
      <c r="O156" s="26"/>
    </row>
    <row r="157" s="23" customFormat="1" ht="22" customHeight="1" spans="1:15">
      <c r="A157" s="16"/>
      <c r="B157" s="16"/>
      <c r="C157" s="16"/>
      <c r="D157" s="16"/>
      <c r="E157" s="16"/>
      <c r="F157" s="16"/>
      <c r="G157" s="26"/>
      <c r="H157" s="26"/>
      <c r="I157" s="26"/>
      <c r="J157" s="26"/>
      <c r="K157" s="26"/>
      <c r="L157" s="26"/>
      <c r="M157" s="26"/>
      <c r="N157" s="26"/>
      <c r="O157" s="26"/>
    </row>
    <row r="158" s="23" customFormat="1" ht="22" customHeight="1" spans="1:15">
      <c r="A158" s="16"/>
      <c r="B158" s="16"/>
      <c r="C158" s="16"/>
      <c r="D158" s="16"/>
      <c r="E158" s="16"/>
      <c r="F158" s="16"/>
      <c r="G158" s="26"/>
      <c r="H158" s="26"/>
      <c r="I158" s="26"/>
      <c r="J158" s="26"/>
      <c r="K158" s="26"/>
      <c r="L158" s="26"/>
      <c r="M158" s="26"/>
      <c r="N158" s="26"/>
      <c r="O158" s="26"/>
    </row>
    <row r="159" s="23" customFormat="1" ht="22" customHeight="1" spans="1:15">
      <c r="A159" s="16"/>
      <c r="B159" s="16"/>
      <c r="C159" s="16"/>
      <c r="D159" s="16"/>
      <c r="E159" s="16"/>
      <c r="F159" s="16"/>
      <c r="G159" s="26"/>
      <c r="H159" s="26"/>
      <c r="I159" s="26"/>
      <c r="J159" s="26"/>
      <c r="K159" s="26"/>
      <c r="L159" s="26"/>
      <c r="M159" s="26"/>
      <c r="N159" s="26"/>
      <c r="O159" s="26"/>
    </row>
    <row r="160" s="23" customFormat="1" ht="22" customHeight="1" spans="1:15">
      <c r="A160" s="16"/>
      <c r="B160" s="16"/>
      <c r="C160" s="16"/>
      <c r="D160" s="16"/>
      <c r="E160" s="16"/>
      <c r="F160" s="16"/>
      <c r="G160" s="26"/>
      <c r="H160" s="26"/>
      <c r="I160" s="26"/>
      <c r="J160" s="26"/>
      <c r="K160" s="26"/>
      <c r="L160" s="26"/>
      <c r="M160" s="26"/>
      <c r="N160" s="26"/>
      <c r="O160" s="26"/>
    </row>
    <row r="161" s="23" customFormat="1" ht="22" customHeight="1" spans="1:15">
      <c r="A161" s="16"/>
      <c r="B161" s="16"/>
      <c r="C161" s="16"/>
      <c r="D161" s="16"/>
      <c r="E161" s="16"/>
      <c r="F161" s="16"/>
      <c r="G161" s="26"/>
      <c r="H161" s="26"/>
      <c r="I161" s="26"/>
      <c r="J161" s="26"/>
      <c r="K161" s="26"/>
      <c r="L161" s="26"/>
      <c r="M161" s="26"/>
      <c r="N161" s="26"/>
      <c r="O161" s="26"/>
    </row>
    <row r="162" s="23" customFormat="1" ht="22" customHeight="1" spans="1:15">
      <c r="A162" s="16"/>
      <c r="B162" s="16"/>
      <c r="C162" s="16"/>
      <c r="D162" s="16"/>
      <c r="E162" s="16"/>
      <c r="F162" s="16"/>
      <c r="G162" s="26"/>
      <c r="H162" s="26"/>
      <c r="I162" s="26"/>
      <c r="J162" s="26"/>
      <c r="K162" s="26"/>
      <c r="L162" s="26"/>
      <c r="M162" s="26"/>
      <c r="N162" s="26"/>
      <c r="O162" s="26"/>
    </row>
    <row r="163" s="23" customFormat="1" ht="22" customHeight="1" spans="1:15">
      <c r="A163" s="16"/>
      <c r="B163" s="16"/>
      <c r="C163" s="16"/>
      <c r="D163" s="16"/>
      <c r="E163" s="16"/>
      <c r="F163" s="16"/>
      <c r="G163" s="26"/>
      <c r="H163" s="26"/>
      <c r="I163" s="26"/>
      <c r="J163" s="26"/>
      <c r="K163" s="26"/>
      <c r="L163" s="26"/>
      <c r="M163" s="26"/>
      <c r="N163" s="26"/>
      <c r="O163" s="26"/>
    </row>
    <row r="164" s="23" customFormat="1" ht="22" customHeight="1" spans="1:15">
      <c r="A164" s="16"/>
      <c r="B164" s="16"/>
      <c r="C164" s="16"/>
      <c r="D164" s="16"/>
      <c r="E164" s="16"/>
      <c r="F164" s="16"/>
      <c r="G164" s="26"/>
      <c r="H164" s="26"/>
      <c r="I164" s="26"/>
      <c r="J164" s="26"/>
      <c r="K164" s="26"/>
      <c r="L164" s="26"/>
      <c r="M164" s="26"/>
      <c r="N164" s="26"/>
      <c r="O164" s="26"/>
    </row>
    <row r="165" s="23" customFormat="1" ht="22" customHeight="1" spans="1:15">
      <c r="A165" s="16"/>
      <c r="B165" s="16"/>
      <c r="C165" s="16"/>
      <c r="D165" s="16"/>
      <c r="E165" s="16"/>
      <c r="F165" s="16"/>
      <c r="G165" s="26"/>
      <c r="H165" s="26"/>
      <c r="I165" s="26"/>
      <c r="J165" s="26"/>
      <c r="K165" s="26"/>
      <c r="L165" s="26"/>
      <c r="M165" s="26"/>
      <c r="N165" s="26"/>
      <c r="O165" s="26"/>
    </row>
    <row r="166" s="23" customFormat="1" ht="22" customHeight="1" spans="1:15">
      <c r="A166" s="16"/>
      <c r="B166" s="16"/>
      <c r="C166" s="16"/>
      <c r="D166" s="16"/>
      <c r="E166" s="16"/>
      <c r="F166" s="16"/>
      <c r="G166" s="26"/>
      <c r="H166" s="26"/>
      <c r="I166" s="26"/>
      <c r="J166" s="26"/>
      <c r="K166" s="26"/>
      <c r="L166" s="26"/>
      <c r="M166" s="26"/>
      <c r="N166" s="26"/>
      <c r="O166" s="26"/>
    </row>
    <row r="167" s="23" customFormat="1" ht="22" customHeight="1" spans="1:15">
      <c r="A167" s="16"/>
      <c r="B167" s="16"/>
      <c r="C167" s="16"/>
      <c r="D167" s="16"/>
      <c r="E167" s="16"/>
      <c r="F167" s="16"/>
      <c r="G167" s="26"/>
      <c r="H167" s="26"/>
      <c r="I167" s="26"/>
      <c r="J167" s="26"/>
      <c r="K167" s="26"/>
      <c r="L167" s="26"/>
      <c r="M167" s="26"/>
      <c r="N167" s="26"/>
      <c r="O167" s="26"/>
    </row>
    <row r="168" s="23" customFormat="1" ht="22" customHeight="1" spans="1:15">
      <c r="A168" s="16"/>
      <c r="B168" s="16"/>
      <c r="C168" s="16"/>
      <c r="D168" s="16"/>
      <c r="E168" s="16"/>
      <c r="F168" s="16"/>
      <c r="G168" s="26"/>
      <c r="H168" s="26"/>
      <c r="I168" s="26"/>
      <c r="J168" s="26"/>
      <c r="K168" s="26"/>
      <c r="L168" s="26"/>
      <c r="M168" s="26"/>
      <c r="N168" s="26"/>
      <c r="O168" s="26"/>
    </row>
    <row r="169" s="23" customFormat="1" ht="22" customHeight="1" spans="1:15">
      <c r="A169" s="16"/>
      <c r="B169" s="16"/>
      <c r="C169" s="16"/>
      <c r="D169" s="16"/>
      <c r="E169" s="16"/>
      <c r="F169" s="16"/>
      <c r="G169" s="26"/>
      <c r="H169" s="26"/>
      <c r="I169" s="26"/>
      <c r="J169" s="26"/>
      <c r="K169" s="26"/>
      <c r="L169" s="26"/>
      <c r="M169" s="26"/>
      <c r="N169" s="26"/>
      <c r="O169" s="26"/>
    </row>
    <row r="170" s="23" customFormat="1" ht="22" customHeight="1" spans="1:15">
      <c r="A170" s="16"/>
      <c r="B170" s="16"/>
      <c r="C170" s="16"/>
      <c r="D170" s="16"/>
      <c r="E170" s="16"/>
      <c r="F170" s="16"/>
      <c r="G170" s="26"/>
      <c r="H170" s="26"/>
      <c r="I170" s="26"/>
      <c r="J170" s="26"/>
      <c r="K170" s="26"/>
      <c r="L170" s="26"/>
      <c r="M170" s="26"/>
      <c r="N170" s="26"/>
      <c r="O170" s="26"/>
    </row>
    <row r="171" s="23" customFormat="1" ht="22" customHeight="1" spans="1:15">
      <c r="A171" s="16"/>
      <c r="B171" s="16"/>
      <c r="C171" s="16"/>
      <c r="D171" s="16"/>
      <c r="E171" s="16"/>
      <c r="F171" s="16"/>
      <c r="G171" s="26"/>
      <c r="H171" s="26"/>
      <c r="I171" s="26"/>
      <c r="J171" s="26"/>
      <c r="K171" s="26"/>
      <c r="L171" s="26"/>
      <c r="M171" s="26"/>
      <c r="N171" s="26"/>
      <c r="O171" s="26"/>
    </row>
    <row r="172" s="23" customFormat="1" ht="22" customHeight="1" spans="1:15">
      <c r="A172" s="16"/>
      <c r="B172" s="16"/>
      <c r="C172" s="16"/>
      <c r="D172" s="16"/>
      <c r="E172" s="16"/>
      <c r="F172" s="16"/>
      <c r="G172" s="26"/>
      <c r="H172" s="26"/>
      <c r="I172" s="26"/>
      <c r="J172" s="26"/>
      <c r="K172" s="26"/>
      <c r="L172" s="26"/>
      <c r="M172" s="26"/>
      <c r="N172" s="26"/>
      <c r="O172" s="26"/>
    </row>
    <row r="173" s="23" customFormat="1" ht="22" customHeight="1" spans="1:15">
      <c r="A173" s="16"/>
      <c r="B173" s="16"/>
      <c r="C173" s="16"/>
      <c r="D173" s="16"/>
      <c r="E173" s="16"/>
      <c r="F173" s="16"/>
      <c r="G173" s="26"/>
      <c r="H173" s="26"/>
      <c r="I173" s="26"/>
      <c r="J173" s="26"/>
      <c r="K173" s="26"/>
      <c r="L173" s="26"/>
      <c r="M173" s="26"/>
      <c r="N173" s="26"/>
      <c r="O173" s="26"/>
    </row>
    <row r="174" s="23" customFormat="1" ht="22" customHeight="1" spans="1:15">
      <c r="A174" s="16"/>
      <c r="B174" s="16"/>
      <c r="C174" s="16"/>
      <c r="D174" s="16"/>
      <c r="E174" s="16"/>
      <c r="F174" s="16"/>
      <c r="G174" s="26"/>
      <c r="H174" s="26"/>
      <c r="I174" s="26"/>
      <c r="J174" s="26"/>
      <c r="K174" s="26"/>
      <c r="L174" s="26"/>
      <c r="M174" s="26"/>
      <c r="N174" s="26"/>
      <c r="O174" s="26"/>
    </row>
    <row r="175" s="23" customFormat="1" ht="22" customHeight="1" spans="1:15">
      <c r="A175" s="16"/>
      <c r="B175" s="16"/>
      <c r="C175" s="16"/>
      <c r="D175" s="16"/>
      <c r="E175" s="16"/>
      <c r="F175" s="16"/>
      <c r="G175" s="26"/>
      <c r="H175" s="26"/>
      <c r="I175" s="26"/>
      <c r="J175" s="26"/>
      <c r="K175" s="26"/>
      <c r="L175" s="26"/>
      <c r="M175" s="26"/>
      <c r="N175" s="26"/>
      <c r="O175" s="26"/>
    </row>
    <row r="176" s="23" customFormat="1" ht="22" customHeight="1" spans="1:15">
      <c r="A176" s="16"/>
      <c r="B176" s="16"/>
      <c r="C176" s="16"/>
      <c r="D176" s="16"/>
      <c r="E176" s="16"/>
      <c r="F176" s="16"/>
      <c r="G176" s="26"/>
      <c r="H176" s="26"/>
      <c r="I176" s="26"/>
      <c r="J176" s="26"/>
      <c r="K176" s="26"/>
      <c r="L176" s="26"/>
      <c r="M176" s="26"/>
      <c r="N176" s="26"/>
      <c r="O176" s="26"/>
    </row>
    <row r="177" s="23" customFormat="1" ht="22" customHeight="1" spans="1:15">
      <c r="A177" s="16"/>
      <c r="B177" s="16"/>
      <c r="C177" s="16"/>
      <c r="D177" s="16"/>
      <c r="E177" s="16"/>
      <c r="F177" s="16"/>
      <c r="G177" s="26"/>
      <c r="H177" s="26"/>
      <c r="I177" s="26"/>
      <c r="J177" s="26"/>
      <c r="K177" s="26"/>
      <c r="L177" s="26"/>
      <c r="M177" s="26"/>
      <c r="N177" s="26"/>
      <c r="O177" s="26"/>
    </row>
    <row r="178" s="23" customFormat="1" ht="22" customHeight="1" spans="1:15">
      <c r="A178" s="16"/>
      <c r="B178" s="16"/>
      <c r="C178" s="16"/>
      <c r="D178" s="16"/>
      <c r="E178" s="16"/>
      <c r="F178" s="16"/>
      <c r="G178" s="26"/>
      <c r="H178" s="26"/>
      <c r="I178" s="26"/>
      <c r="J178" s="26"/>
      <c r="K178" s="26"/>
      <c r="L178" s="26"/>
      <c r="M178" s="26"/>
      <c r="N178" s="26"/>
      <c r="O178" s="26"/>
    </row>
    <row r="179" s="23" customFormat="1" ht="22" customHeight="1" spans="1:15">
      <c r="A179" s="16"/>
      <c r="B179" s="16"/>
      <c r="C179" s="16"/>
      <c r="D179" s="16"/>
      <c r="E179" s="16"/>
      <c r="F179" s="16"/>
      <c r="G179" s="26"/>
      <c r="H179" s="26"/>
      <c r="I179" s="26"/>
      <c r="J179" s="26"/>
      <c r="K179" s="26"/>
      <c r="L179" s="26"/>
      <c r="M179" s="26"/>
      <c r="N179" s="26"/>
      <c r="O179" s="26"/>
    </row>
    <row r="180" s="23" customFormat="1" ht="22" customHeight="1" spans="1:15">
      <c r="A180" s="16"/>
      <c r="B180" s="16"/>
      <c r="C180" s="16"/>
      <c r="D180" s="16"/>
      <c r="E180" s="16"/>
      <c r="F180" s="16"/>
      <c r="G180" s="26"/>
      <c r="H180" s="26"/>
      <c r="I180" s="26"/>
      <c r="J180" s="26"/>
      <c r="K180" s="26"/>
      <c r="L180" s="26"/>
      <c r="M180" s="26"/>
      <c r="N180" s="26"/>
      <c r="O180" s="26"/>
    </row>
    <row r="181" s="23" customFormat="1" ht="22" customHeight="1" spans="1:15">
      <c r="A181" s="16"/>
      <c r="B181" s="16"/>
      <c r="C181" s="16"/>
      <c r="D181" s="16"/>
      <c r="E181" s="16"/>
      <c r="F181" s="16"/>
      <c r="G181" s="26"/>
      <c r="H181" s="26"/>
      <c r="I181" s="26"/>
      <c r="J181" s="26"/>
      <c r="K181" s="26"/>
      <c r="L181" s="26"/>
      <c r="M181" s="26"/>
      <c r="N181" s="26"/>
      <c r="O181" s="26"/>
    </row>
    <row r="182" s="23" customFormat="1" ht="22" customHeight="1" spans="1:15">
      <c r="A182" s="16"/>
      <c r="B182" s="16"/>
      <c r="C182" s="16"/>
      <c r="D182" s="16"/>
      <c r="E182" s="16"/>
      <c r="F182" s="16"/>
      <c r="G182" s="26"/>
      <c r="H182" s="26"/>
      <c r="I182" s="26"/>
      <c r="J182" s="26"/>
      <c r="K182" s="26"/>
      <c r="L182" s="26"/>
      <c r="M182" s="26"/>
      <c r="N182" s="26"/>
      <c r="O182" s="26"/>
    </row>
    <row r="183" s="23" customFormat="1" ht="22" customHeight="1" spans="1:15">
      <c r="A183" s="16"/>
      <c r="B183" s="16"/>
      <c r="C183" s="16"/>
      <c r="D183" s="16"/>
      <c r="E183" s="16"/>
      <c r="F183" s="16"/>
      <c r="G183" s="26"/>
      <c r="H183" s="26"/>
      <c r="I183" s="26"/>
      <c r="J183" s="26"/>
      <c r="K183" s="26"/>
      <c r="L183" s="26"/>
      <c r="M183" s="26"/>
      <c r="N183" s="26"/>
      <c r="O183" s="26"/>
    </row>
    <row r="184" s="23" customFormat="1" ht="22" customHeight="1" spans="1:15">
      <c r="A184" s="16"/>
      <c r="B184" s="16"/>
      <c r="C184" s="16"/>
      <c r="D184" s="16"/>
      <c r="E184" s="16"/>
      <c r="F184" s="16"/>
      <c r="G184" s="26"/>
      <c r="H184" s="26"/>
      <c r="I184" s="26"/>
      <c r="J184" s="26"/>
      <c r="K184" s="26"/>
      <c r="L184" s="26"/>
      <c r="M184" s="26"/>
      <c r="N184" s="26"/>
      <c r="O184" s="26"/>
    </row>
    <row r="185" s="23" customFormat="1" ht="22" customHeight="1" spans="1:15">
      <c r="A185" s="16"/>
      <c r="B185" s="16"/>
      <c r="C185" s="16"/>
      <c r="D185" s="16"/>
      <c r="E185" s="16"/>
      <c r="F185" s="16"/>
      <c r="G185" s="26"/>
      <c r="H185" s="26"/>
      <c r="I185" s="26"/>
      <c r="J185" s="26"/>
      <c r="K185" s="26"/>
      <c r="L185" s="26"/>
      <c r="M185" s="26"/>
      <c r="N185" s="26"/>
      <c r="O185" s="26"/>
    </row>
    <row r="186" s="23" customFormat="1" ht="22" customHeight="1" spans="1:15">
      <c r="A186" s="16"/>
      <c r="B186" s="16"/>
      <c r="C186" s="16"/>
      <c r="D186" s="16"/>
      <c r="E186" s="16"/>
      <c r="F186" s="16"/>
      <c r="G186" s="26"/>
      <c r="H186" s="26"/>
      <c r="I186" s="26"/>
      <c r="J186" s="26"/>
      <c r="K186" s="26"/>
      <c r="L186" s="26"/>
      <c r="M186" s="26"/>
      <c r="N186" s="26"/>
      <c r="O186" s="26"/>
    </row>
    <row r="187" s="23" customFormat="1" ht="22" customHeight="1" spans="1:15">
      <c r="A187" s="16"/>
      <c r="B187" s="16"/>
      <c r="C187" s="16"/>
      <c r="D187" s="16"/>
      <c r="E187" s="16"/>
      <c r="F187" s="16"/>
      <c r="G187" s="26"/>
      <c r="H187" s="26"/>
      <c r="I187" s="26"/>
      <c r="J187" s="26"/>
      <c r="K187" s="26"/>
      <c r="L187" s="26"/>
      <c r="M187" s="26"/>
      <c r="N187" s="26"/>
      <c r="O187" s="26"/>
    </row>
    <row r="188" s="23" customFormat="1" ht="22" customHeight="1" spans="1:15">
      <c r="A188" s="16"/>
      <c r="B188" s="16"/>
      <c r="C188" s="16"/>
      <c r="D188" s="16"/>
      <c r="E188" s="16"/>
      <c r="F188" s="16"/>
      <c r="G188" s="26"/>
      <c r="H188" s="26"/>
      <c r="I188" s="26"/>
      <c r="J188" s="26"/>
      <c r="K188" s="26"/>
      <c r="L188" s="26"/>
      <c r="M188" s="26"/>
      <c r="N188" s="26"/>
      <c r="O188" s="26"/>
    </row>
    <row r="189" s="23" customFormat="1" ht="22" customHeight="1" spans="1:15">
      <c r="A189" s="16"/>
      <c r="B189" s="16"/>
      <c r="C189" s="16"/>
      <c r="D189" s="16"/>
      <c r="E189" s="16"/>
      <c r="F189" s="16"/>
      <c r="G189" s="26"/>
      <c r="H189" s="26"/>
      <c r="I189" s="26"/>
      <c r="J189" s="26"/>
      <c r="K189" s="26"/>
      <c r="L189" s="26"/>
      <c r="M189" s="26"/>
      <c r="N189" s="26"/>
      <c r="O189" s="26"/>
    </row>
    <row r="190" s="23" customFormat="1" ht="22" customHeight="1" spans="1:15">
      <c r="A190" s="16"/>
      <c r="B190" s="16"/>
      <c r="C190" s="16"/>
      <c r="D190" s="16"/>
      <c r="E190" s="16"/>
      <c r="F190" s="16"/>
      <c r="G190" s="26"/>
      <c r="H190" s="26"/>
      <c r="I190" s="26"/>
      <c r="J190" s="26"/>
      <c r="K190" s="26"/>
      <c r="L190" s="26"/>
      <c r="M190" s="26"/>
      <c r="N190" s="26"/>
      <c r="O190" s="26"/>
    </row>
    <row r="191" s="23" customFormat="1" ht="22" customHeight="1" spans="1:15">
      <c r="A191" s="16"/>
      <c r="B191" s="16"/>
      <c r="C191" s="16"/>
      <c r="D191" s="16"/>
      <c r="E191" s="16"/>
      <c r="F191" s="16"/>
      <c r="G191" s="26"/>
      <c r="H191" s="26"/>
      <c r="I191" s="26"/>
      <c r="J191" s="26"/>
      <c r="K191" s="26"/>
      <c r="L191" s="26"/>
      <c r="M191" s="26"/>
      <c r="N191" s="26"/>
      <c r="O191" s="26"/>
    </row>
    <row r="192" s="23" customFormat="1" ht="22" customHeight="1" spans="1:15">
      <c r="A192" s="16"/>
      <c r="B192" s="16"/>
      <c r="C192" s="16"/>
      <c r="D192" s="16"/>
      <c r="E192" s="16"/>
      <c r="F192" s="16"/>
      <c r="G192" s="26"/>
      <c r="H192" s="26"/>
      <c r="I192" s="26"/>
      <c r="J192" s="26"/>
      <c r="K192" s="26"/>
      <c r="L192" s="26"/>
      <c r="M192" s="26"/>
      <c r="N192" s="26"/>
      <c r="O192" s="26"/>
    </row>
    <row r="193" s="23" customFormat="1" ht="22" customHeight="1" spans="1:15">
      <c r="A193" s="16"/>
      <c r="B193" s="16"/>
      <c r="C193" s="16"/>
      <c r="D193" s="16"/>
      <c r="E193" s="16"/>
      <c r="F193" s="16"/>
      <c r="G193" s="26"/>
      <c r="H193" s="26"/>
      <c r="I193" s="26"/>
      <c r="J193" s="26"/>
      <c r="K193" s="26"/>
      <c r="L193" s="26"/>
      <c r="M193" s="26"/>
      <c r="N193" s="26"/>
      <c r="O193" s="26"/>
    </row>
    <row r="194" s="23" customFormat="1" ht="22" customHeight="1" spans="1:15">
      <c r="A194" s="16"/>
      <c r="B194" s="16"/>
      <c r="C194" s="16"/>
      <c r="D194" s="16"/>
      <c r="E194" s="16"/>
      <c r="F194" s="16"/>
      <c r="G194" s="26"/>
      <c r="H194" s="26"/>
      <c r="I194" s="26"/>
      <c r="J194" s="26"/>
      <c r="K194" s="26"/>
      <c r="L194" s="26"/>
      <c r="M194" s="26"/>
      <c r="N194" s="26"/>
      <c r="O194" s="26"/>
    </row>
    <row r="195" s="23" customFormat="1" ht="22" customHeight="1" spans="1:15">
      <c r="A195" s="16"/>
      <c r="B195" s="16"/>
      <c r="C195" s="16"/>
      <c r="D195" s="16"/>
      <c r="E195" s="16"/>
      <c r="F195" s="16"/>
      <c r="G195" s="26"/>
      <c r="H195" s="26"/>
      <c r="I195" s="26"/>
      <c r="J195" s="26"/>
      <c r="K195" s="26"/>
      <c r="L195" s="26"/>
      <c r="M195" s="26"/>
      <c r="N195" s="26"/>
      <c r="O195" s="26"/>
    </row>
    <row r="196" s="23" customFormat="1" ht="22" customHeight="1" spans="1:15">
      <c r="A196" s="16"/>
      <c r="B196" s="16"/>
      <c r="C196" s="16"/>
      <c r="D196" s="16"/>
      <c r="E196" s="16"/>
      <c r="F196" s="16"/>
      <c r="G196" s="26"/>
      <c r="H196" s="26"/>
      <c r="I196" s="26"/>
      <c r="J196" s="26"/>
      <c r="K196" s="26"/>
      <c r="L196" s="26"/>
      <c r="M196" s="26"/>
      <c r="N196" s="26"/>
      <c r="O196" s="26"/>
    </row>
    <row r="197" s="23" customFormat="1" ht="22" customHeight="1" spans="1:15">
      <c r="A197" s="16"/>
      <c r="B197" s="16"/>
      <c r="C197" s="16"/>
      <c r="D197" s="16"/>
      <c r="E197" s="16"/>
      <c r="F197" s="16"/>
      <c r="G197" s="26"/>
      <c r="H197" s="26"/>
      <c r="I197" s="26"/>
      <c r="J197" s="26"/>
      <c r="K197" s="26"/>
      <c r="L197" s="26"/>
      <c r="M197" s="26"/>
      <c r="N197" s="26"/>
      <c r="O197" s="26"/>
    </row>
    <row r="198" s="23" customFormat="1" ht="22" customHeight="1" spans="1:15">
      <c r="A198" s="16"/>
      <c r="B198" s="16"/>
      <c r="C198" s="16"/>
      <c r="D198" s="16"/>
      <c r="E198" s="16"/>
      <c r="F198" s="16"/>
      <c r="G198" s="26"/>
      <c r="H198" s="26"/>
      <c r="I198" s="26"/>
      <c r="J198" s="26"/>
      <c r="K198" s="26"/>
      <c r="L198" s="26"/>
      <c r="M198" s="26"/>
      <c r="N198" s="26"/>
      <c r="O198" s="26"/>
    </row>
    <row r="199" s="23" customFormat="1" ht="22" customHeight="1" spans="1:15">
      <c r="A199" s="16"/>
      <c r="B199" s="16"/>
      <c r="C199" s="16"/>
      <c r="D199" s="16"/>
      <c r="E199" s="16"/>
      <c r="F199" s="16"/>
      <c r="G199" s="26"/>
      <c r="H199" s="26"/>
      <c r="I199" s="26"/>
      <c r="J199" s="26"/>
      <c r="K199" s="26"/>
      <c r="L199" s="26"/>
      <c r="M199" s="26"/>
      <c r="N199" s="26"/>
      <c r="O199" s="26"/>
    </row>
    <row r="200" s="23" customFormat="1" ht="22" customHeight="1" spans="1:15">
      <c r="A200" s="16"/>
      <c r="B200" s="16"/>
      <c r="C200" s="16"/>
      <c r="D200" s="16"/>
      <c r="E200" s="16"/>
      <c r="F200" s="16"/>
      <c r="G200" s="26"/>
      <c r="H200" s="26"/>
      <c r="I200" s="26"/>
      <c r="J200" s="26"/>
      <c r="K200" s="26"/>
      <c r="L200" s="26"/>
      <c r="M200" s="26"/>
      <c r="N200" s="26"/>
      <c r="O200" s="26"/>
    </row>
  </sheetData>
  <mergeCells count="1">
    <mergeCell ref="A1:F1"/>
  </mergeCells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0"/>
  <sheetViews>
    <sheetView workbookViewId="0">
      <selection activeCell="L8" sqref="L8"/>
    </sheetView>
  </sheetViews>
  <sheetFormatPr defaultColWidth="9" defaultRowHeight="16.5" outlineLevelCol="5"/>
  <cols>
    <col min="1" max="6" width="12.625" style="8" customWidth="1"/>
    <col min="7" max="16" width="9" style="10"/>
  </cols>
  <sheetData>
    <row r="1" ht="27" customHeight="1" spans="1:6">
      <c r="A1" s="11" t="s">
        <v>114</v>
      </c>
      <c r="B1" s="12"/>
      <c r="C1" s="12"/>
      <c r="D1" s="12"/>
      <c r="E1" s="12"/>
      <c r="F1" s="13"/>
    </row>
    <row r="2" ht="27" customHeight="1" spans="1:6">
      <c r="A2" s="14" t="s">
        <v>38</v>
      </c>
      <c r="B2" s="14" t="s">
        <v>95</v>
      </c>
      <c r="C2" s="14" t="s">
        <v>20</v>
      </c>
      <c r="D2" s="14" t="s">
        <v>115</v>
      </c>
      <c r="E2" s="14" t="s">
        <v>116</v>
      </c>
      <c r="F2" s="15" t="s">
        <v>22</v>
      </c>
    </row>
    <row r="3" ht="22" customHeight="1" spans="1:6">
      <c r="A3" s="21">
        <v>43164</v>
      </c>
      <c r="B3" s="16" t="s">
        <v>23</v>
      </c>
      <c r="C3" s="16">
        <v>1000</v>
      </c>
      <c r="D3" s="16"/>
      <c r="E3" s="16"/>
      <c r="F3" s="16"/>
    </row>
    <row r="4" ht="22" customHeight="1" spans="1:6">
      <c r="A4" s="21">
        <v>43165</v>
      </c>
      <c r="B4" s="16" t="s">
        <v>24</v>
      </c>
      <c r="C4" s="16">
        <v>975</v>
      </c>
      <c r="D4" s="16"/>
      <c r="E4" s="16"/>
      <c r="F4" s="16"/>
    </row>
    <row r="5" ht="22" customHeight="1" spans="1:6">
      <c r="A5" s="21">
        <v>43166</v>
      </c>
      <c r="B5" s="16" t="s">
        <v>25</v>
      </c>
      <c r="C5" s="16">
        <v>2000</v>
      </c>
      <c r="D5" s="16"/>
      <c r="E5" s="16"/>
      <c r="F5" s="16"/>
    </row>
    <row r="6" ht="22" customHeight="1" spans="1:6">
      <c r="A6" s="21"/>
      <c r="B6" s="16"/>
      <c r="C6" s="16"/>
      <c r="D6" s="16"/>
      <c r="E6" s="16"/>
      <c r="F6" s="16"/>
    </row>
    <row r="7" ht="22" customHeight="1" spans="1:6">
      <c r="A7" s="21"/>
      <c r="B7" s="16"/>
      <c r="C7" s="16"/>
      <c r="D7" s="16"/>
      <c r="E7" s="16"/>
      <c r="F7" s="16"/>
    </row>
    <row r="8" ht="22" customHeight="1" spans="1:6">
      <c r="A8" s="21"/>
      <c r="B8" s="16"/>
      <c r="C8" s="16"/>
      <c r="D8" s="16"/>
      <c r="E8" s="16"/>
      <c r="F8" s="16"/>
    </row>
    <row r="9" ht="22" customHeight="1" spans="1:6">
      <c r="A9" s="21"/>
      <c r="B9" s="16"/>
      <c r="C9" s="16"/>
      <c r="D9" s="16"/>
      <c r="E9" s="16"/>
      <c r="F9" s="16"/>
    </row>
    <row r="10" ht="22" customHeight="1" spans="1:6">
      <c r="A10" s="21"/>
      <c r="B10" s="16"/>
      <c r="C10" s="16"/>
      <c r="D10" s="16"/>
      <c r="E10" s="16"/>
      <c r="F10" s="16"/>
    </row>
    <row r="11" ht="22" customHeight="1" spans="1:6">
      <c r="A11" s="21"/>
      <c r="B11" s="16"/>
      <c r="C11" s="16"/>
      <c r="D11" s="16"/>
      <c r="E11" s="16"/>
      <c r="F11" s="16"/>
    </row>
    <row r="12" ht="22" customHeight="1" spans="1:6">
      <c r="A12" s="21"/>
      <c r="B12" s="16"/>
      <c r="C12" s="16"/>
      <c r="D12" s="16"/>
      <c r="E12" s="16"/>
      <c r="F12" s="16"/>
    </row>
    <row r="13" ht="22" customHeight="1" spans="1:6">
      <c r="A13" s="21"/>
      <c r="B13" s="16"/>
      <c r="C13" s="16"/>
      <c r="D13" s="16"/>
      <c r="E13" s="16"/>
      <c r="F13" s="16"/>
    </row>
    <row r="14" ht="22" customHeight="1" spans="1:6">
      <c r="A14" s="21"/>
      <c r="B14" s="16"/>
      <c r="C14" s="16"/>
      <c r="D14" s="16"/>
      <c r="E14" s="16"/>
      <c r="F14" s="16"/>
    </row>
    <row r="15" ht="22" customHeight="1" spans="1:6">
      <c r="A15" s="21"/>
      <c r="B15" s="16"/>
      <c r="C15" s="16"/>
      <c r="D15" s="16"/>
      <c r="E15" s="16"/>
      <c r="F15" s="16"/>
    </row>
    <row r="16" ht="22" customHeight="1" spans="1:6">
      <c r="A16" s="21"/>
      <c r="B16" s="16"/>
      <c r="C16" s="16"/>
      <c r="D16" s="16"/>
      <c r="E16" s="16"/>
      <c r="F16" s="16"/>
    </row>
    <row r="17" ht="22" customHeight="1" spans="1:6">
      <c r="A17" s="21"/>
      <c r="B17" s="16"/>
      <c r="C17" s="16"/>
      <c r="D17" s="16"/>
      <c r="E17" s="16"/>
      <c r="F17" s="16"/>
    </row>
    <row r="18" ht="22" customHeight="1" spans="1:6">
      <c r="A18" s="21"/>
      <c r="B18" s="16"/>
      <c r="C18" s="16"/>
      <c r="D18" s="16"/>
      <c r="E18" s="16"/>
      <c r="F18" s="16"/>
    </row>
    <row r="19" ht="22" customHeight="1" spans="1:6">
      <c r="A19" s="21"/>
      <c r="B19" s="16"/>
      <c r="C19" s="16"/>
      <c r="D19" s="16"/>
      <c r="E19" s="16"/>
      <c r="F19" s="16"/>
    </row>
    <row r="20" ht="22" customHeight="1" spans="1:6">
      <c r="A20" s="16"/>
      <c r="B20" s="16"/>
      <c r="C20" s="16"/>
      <c r="D20" s="16"/>
      <c r="E20" s="16"/>
      <c r="F20" s="16"/>
    </row>
    <row r="21" ht="22" customHeight="1" spans="1:6">
      <c r="A21" s="16"/>
      <c r="B21" s="16"/>
      <c r="C21" s="16"/>
      <c r="D21" s="16"/>
      <c r="E21" s="16"/>
      <c r="F21" s="16"/>
    </row>
    <row r="22" ht="22" customHeight="1" spans="1:6">
      <c r="A22" s="16"/>
      <c r="B22" s="16"/>
      <c r="C22" s="16"/>
      <c r="D22" s="16"/>
      <c r="E22" s="16"/>
      <c r="F22" s="16"/>
    </row>
    <row r="23" ht="22" customHeight="1" spans="1:6">
      <c r="A23" s="16"/>
      <c r="B23" s="16"/>
      <c r="C23" s="16"/>
      <c r="D23" s="16"/>
      <c r="E23" s="16"/>
      <c r="F23" s="16"/>
    </row>
    <row r="24" ht="22" customHeight="1" spans="1:6">
      <c r="A24" s="16"/>
      <c r="B24" s="16"/>
      <c r="C24" s="16"/>
      <c r="D24" s="16"/>
      <c r="E24" s="16"/>
      <c r="F24" s="16"/>
    </row>
    <row r="25" ht="22" customHeight="1" spans="1:6">
      <c r="A25" s="16"/>
      <c r="B25" s="16"/>
      <c r="C25" s="16"/>
      <c r="D25" s="16"/>
      <c r="E25" s="16"/>
      <c r="F25" s="16"/>
    </row>
    <row r="26" ht="22" customHeight="1" spans="1:6">
      <c r="A26" s="16"/>
      <c r="B26" s="16"/>
      <c r="C26" s="16"/>
      <c r="D26" s="16"/>
      <c r="E26" s="16"/>
      <c r="F26" s="16"/>
    </row>
    <row r="27" ht="22" customHeight="1" spans="1:6">
      <c r="A27" s="16"/>
      <c r="B27" s="16"/>
      <c r="C27" s="16"/>
      <c r="D27" s="16"/>
      <c r="E27" s="16"/>
      <c r="F27" s="16"/>
    </row>
    <row r="28" ht="22" customHeight="1" spans="1:6">
      <c r="A28" s="16"/>
      <c r="B28" s="16"/>
      <c r="C28" s="16"/>
      <c r="D28" s="16"/>
      <c r="E28" s="16"/>
      <c r="F28" s="16"/>
    </row>
    <row r="29" ht="22" customHeight="1" spans="1:6">
      <c r="A29" s="16"/>
      <c r="B29" s="16"/>
      <c r="C29" s="16"/>
      <c r="D29" s="16"/>
      <c r="E29" s="16"/>
      <c r="F29" s="16"/>
    </row>
    <row r="30" ht="22" customHeight="1" spans="1:6">
      <c r="A30" s="16"/>
      <c r="B30" s="16"/>
      <c r="C30" s="16"/>
      <c r="D30" s="16"/>
      <c r="E30" s="16"/>
      <c r="F30" s="16"/>
    </row>
    <row r="31" ht="22" customHeight="1" spans="1:6">
      <c r="A31" s="16"/>
      <c r="B31" s="16"/>
      <c r="C31" s="16"/>
      <c r="D31" s="16"/>
      <c r="E31" s="16"/>
      <c r="F31" s="16"/>
    </row>
    <row r="32" ht="22" customHeight="1" spans="1:6">
      <c r="A32" s="16"/>
      <c r="B32" s="16"/>
      <c r="C32" s="16"/>
      <c r="D32" s="16"/>
      <c r="E32" s="16"/>
      <c r="F32" s="16"/>
    </row>
    <row r="33" ht="22" customHeight="1" spans="1:6">
      <c r="A33" s="16"/>
      <c r="B33" s="16"/>
      <c r="C33" s="16"/>
      <c r="D33" s="16"/>
      <c r="E33" s="16"/>
      <c r="F33" s="16"/>
    </row>
    <row r="34" ht="22" customHeight="1" spans="1:6">
      <c r="A34" s="16"/>
      <c r="B34" s="16"/>
      <c r="C34" s="16"/>
      <c r="D34" s="16"/>
      <c r="E34" s="16"/>
      <c r="F34" s="16"/>
    </row>
    <row r="35" ht="22" customHeight="1" spans="1:6">
      <c r="A35" s="16"/>
      <c r="B35" s="16"/>
      <c r="C35" s="16"/>
      <c r="D35" s="16"/>
      <c r="E35" s="16"/>
      <c r="F35" s="16"/>
    </row>
    <row r="36" ht="22" customHeight="1" spans="1:6">
      <c r="A36" s="16"/>
      <c r="B36" s="16"/>
      <c r="C36" s="16"/>
      <c r="D36" s="16"/>
      <c r="E36" s="16"/>
      <c r="F36" s="16"/>
    </row>
    <row r="37" ht="22" customHeight="1" spans="1:6">
      <c r="A37" s="16"/>
      <c r="B37" s="16"/>
      <c r="C37" s="16"/>
      <c r="D37" s="16"/>
      <c r="E37" s="16"/>
      <c r="F37" s="16"/>
    </row>
    <row r="38" ht="22" customHeight="1" spans="1:6">
      <c r="A38" s="16"/>
      <c r="B38" s="16"/>
      <c r="C38" s="16"/>
      <c r="D38" s="16"/>
      <c r="E38" s="16"/>
      <c r="F38" s="16"/>
    </row>
    <row r="39" ht="22" customHeight="1" spans="1:6">
      <c r="A39" s="16"/>
      <c r="B39" s="16"/>
      <c r="C39" s="16"/>
      <c r="D39" s="16"/>
      <c r="E39" s="16"/>
      <c r="F39" s="16"/>
    </row>
    <row r="40" ht="22" customHeight="1" spans="1:6">
      <c r="A40" s="16"/>
      <c r="B40" s="16"/>
      <c r="C40" s="16"/>
      <c r="D40" s="16"/>
      <c r="E40" s="16"/>
      <c r="F40" s="16"/>
    </row>
    <row r="41" ht="22" customHeight="1" spans="1:6">
      <c r="A41" s="16"/>
      <c r="B41" s="16"/>
      <c r="C41" s="16"/>
      <c r="D41" s="16"/>
      <c r="E41" s="16"/>
      <c r="F41" s="16"/>
    </row>
    <row r="42" ht="22" customHeight="1" spans="1:6">
      <c r="A42" s="16"/>
      <c r="B42" s="16"/>
      <c r="C42" s="16"/>
      <c r="D42" s="16"/>
      <c r="E42" s="16"/>
      <c r="F42" s="16"/>
    </row>
    <row r="43" ht="22" customHeight="1" spans="1:6">
      <c r="A43" s="16"/>
      <c r="B43" s="16"/>
      <c r="C43" s="16"/>
      <c r="D43" s="16"/>
      <c r="E43" s="16"/>
      <c r="F43" s="16"/>
    </row>
    <row r="44" ht="22" customHeight="1" spans="1:6">
      <c r="A44" s="16"/>
      <c r="B44" s="16"/>
      <c r="C44" s="16"/>
      <c r="D44" s="16"/>
      <c r="E44" s="16"/>
      <c r="F44" s="16"/>
    </row>
    <row r="45" ht="22" customHeight="1" spans="1:6">
      <c r="A45" s="16"/>
      <c r="B45" s="16"/>
      <c r="C45" s="16"/>
      <c r="D45" s="16"/>
      <c r="E45" s="16"/>
      <c r="F45" s="16"/>
    </row>
    <row r="46" ht="22" customHeight="1" spans="1:6">
      <c r="A46" s="16"/>
      <c r="B46" s="16"/>
      <c r="C46" s="16"/>
      <c r="D46" s="16"/>
      <c r="E46" s="16"/>
      <c r="F46" s="16"/>
    </row>
    <row r="47" ht="22" customHeight="1" spans="1:6">
      <c r="A47" s="16"/>
      <c r="B47" s="16"/>
      <c r="C47" s="16"/>
      <c r="D47" s="16"/>
      <c r="E47" s="16"/>
      <c r="F47" s="16"/>
    </row>
    <row r="48" ht="22" customHeight="1" spans="1:6">
      <c r="A48" s="16"/>
      <c r="B48" s="16"/>
      <c r="C48" s="16"/>
      <c r="D48" s="16"/>
      <c r="E48" s="16"/>
      <c r="F48" s="16"/>
    </row>
    <row r="49" ht="22" customHeight="1" spans="1:6">
      <c r="A49" s="16"/>
      <c r="B49" s="16"/>
      <c r="C49" s="16"/>
      <c r="D49" s="16"/>
      <c r="E49" s="16"/>
      <c r="F49" s="16"/>
    </row>
    <row r="50" ht="22" customHeight="1" spans="1:6">
      <c r="A50" s="16"/>
      <c r="B50" s="16"/>
      <c r="C50" s="16"/>
      <c r="D50" s="16"/>
      <c r="E50" s="16"/>
      <c r="F50" s="16"/>
    </row>
    <row r="51" ht="22" customHeight="1" spans="1:6">
      <c r="A51" s="16"/>
      <c r="B51" s="16"/>
      <c r="C51" s="16"/>
      <c r="D51" s="16"/>
      <c r="E51" s="16"/>
      <c r="F51" s="16"/>
    </row>
    <row r="52" ht="22" customHeight="1" spans="1:6">
      <c r="A52" s="16"/>
      <c r="B52" s="16"/>
      <c r="C52" s="16"/>
      <c r="D52" s="16"/>
      <c r="E52" s="16"/>
      <c r="F52" s="16"/>
    </row>
    <row r="53" ht="22" customHeight="1" spans="1:6">
      <c r="A53" s="16"/>
      <c r="B53" s="16"/>
      <c r="C53" s="16"/>
      <c r="D53" s="16"/>
      <c r="E53" s="16"/>
      <c r="F53" s="16"/>
    </row>
    <row r="54" ht="22" customHeight="1" spans="1:6">
      <c r="A54" s="16"/>
      <c r="B54" s="16"/>
      <c r="C54" s="16"/>
      <c r="D54" s="16"/>
      <c r="E54" s="16"/>
      <c r="F54" s="16"/>
    </row>
    <row r="55" ht="22" customHeight="1" spans="1:6">
      <c r="A55" s="16"/>
      <c r="B55" s="16"/>
      <c r="C55" s="16"/>
      <c r="D55" s="16"/>
      <c r="E55" s="16"/>
      <c r="F55" s="16"/>
    </row>
    <row r="56" ht="22" customHeight="1" spans="1:6">
      <c r="A56" s="16"/>
      <c r="B56" s="16"/>
      <c r="C56" s="16"/>
      <c r="D56" s="16"/>
      <c r="E56" s="16"/>
      <c r="F56" s="16"/>
    </row>
    <row r="57" ht="22" customHeight="1" spans="1:6">
      <c r="A57" s="16"/>
      <c r="B57" s="16"/>
      <c r="C57" s="16"/>
      <c r="D57" s="16"/>
      <c r="E57" s="16"/>
      <c r="F57" s="16"/>
    </row>
    <row r="58" ht="22" customHeight="1" spans="1:6">
      <c r="A58" s="16"/>
      <c r="B58" s="16"/>
      <c r="C58" s="16"/>
      <c r="D58" s="16"/>
      <c r="E58" s="16"/>
      <c r="F58" s="16"/>
    </row>
    <row r="59" ht="22" customHeight="1" spans="1:6">
      <c r="A59" s="16"/>
      <c r="B59" s="16"/>
      <c r="C59" s="16"/>
      <c r="D59" s="16"/>
      <c r="E59" s="16"/>
      <c r="F59" s="16"/>
    </row>
    <row r="60" ht="22" customHeight="1" spans="1:6">
      <c r="A60" s="16"/>
      <c r="B60" s="16"/>
      <c r="C60" s="16"/>
      <c r="D60" s="16"/>
      <c r="E60" s="16"/>
      <c r="F60" s="16"/>
    </row>
    <row r="61" ht="22" customHeight="1" spans="1:6">
      <c r="A61" s="16"/>
      <c r="B61" s="16"/>
      <c r="C61" s="16"/>
      <c r="D61" s="16"/>
      <c r="E61" s="16"/>
      <c r="F61" s="16"/>
    </row>
    <row r="62" ht="22" customHeight="1" spans="1:6">
      <c r="A62" s="16"/>
      <c r="B62" s="16"/>
      <c r="C62" s="16"/>
      <c r="D62" s="16"/>
      <c r="E62" s="16"/>
      <c r="F62" s="16"/>
    </row>
    <row r="63" ht="22" customHeight="1" spans="1:6">
      <c r="A63" s="16"/>
      <c r="B63" s="16"/>
      <c r="C63" s="16"/>
      <c r="D63" s="16"/>
      <c r="E63" s="16"/>
      <c r="F63" s="16"/>
    </row>
    <row r="64" ht="22" customHeight="1" spans="1:6">
      <c r="A64" s="16"/>
      <c r="B64" s="16"/>
      <c r="C64" s="16"/>
      <c r="D64" s="16"/>
      <c r="E64" s="16"/>
      <c r="F64" s="16"/>
    </row>
    <row r="65" ht="22" customHeight="1" spans="1:6">
      <c r="A65" s="16"/>
      <c r="B65" s="16"/>
      <c r="C65" s="16"/>
      <c r="D65" s="16"/>
      <c r="E65" s="16"/>
      <c r="F65" s="16"/>
    </row>
    <row r="66" ht="22" customHeight="1" spans="1:6">
      <c r="A66" s="16"/>
      <c r="B66" s="16"/>
      <c r="C66" s="16"/>
      <c r="D66" s="16"/>
      <c r="E66" s="16"/>
      <c r="F66" s="16"/>
    </row>
    <row r="67" ht="22" customHeight="1" spans="1:6">
      <c r="A67" s="16"/>
      <c r="B67" s="16"/>
      <c r="C67" s="16"/>
      <c r="D67" s="16"/>
      <c r="E67" s="16"/>
      <c r="F67" s="16"/>
    </row>
    <row r="68" ht="22" customHeight="1" spans="1:6">
      <c r="A68" s="16"/>
      <c r="B68" s="16"/>
      <c r="C68" s="16"/>
      <c r="D68" s="16"/>
      <c r="E68" s="16"/>
      <c r="F68" s="16"/>
    </row>
    <row r="69" ht="22" customHeight="1" spans="1:6">
      <c r="A69" s="16"/>
      <c r="B69" s="16"/>
      <c r="C69" s="16"/>
      <c r="D69" s="16"/>
      <c r="E69" s="16"/>
      <c r="F69" s="16"/>
    </row>
    <row r="70" ht="22" customHeight="1" spans="1:6">
      <c r="A70" s="16"/>
      <c r="B70" s="16"/>
      <c r="C70" s="16"/>
      <c r="D70" s="16"/>
      <c r="E70" s="16"/>
      <c r="F70" s="16"/>
    </row>
    <row r="71" ht="22" customHeight="1" spans="1:6">
      <c r="A71" s="16"/>
      <c r="B71" s="16"/>
      <c r="C71" s="16"/>
      <c r="D71" s="16"/>
      <c r="E71" s="16"/>
      <c r="F71" s="16"/>
    </row>
    <row r="72" ht="22" customHeight="1" spans="1:6">
      <c r="A72" s="16"/>
      <c r="B72" s="16"/>
      <c r="C72" s="16"/>
      <c r="D72" s="16"/>
      <c r="E72" s="16"/>
      <c r="F72" s="16"/>
    </row>
    <row r="73" ht="22" customHeight="1" spans="1:6">
      <c r="A73" s="16"/>
      <c r="B73" s="16"/>
      <c r="C73" s="16"/>
      <c r="D73" s="16"/>
      <c r="E73" s="16"/>
      <c r="F73" s="16"/>
    </row>
    <row r="74" ht="22" customHeight="1" spans="1:6">
      <c r="A74" s="16"/>
      <c r="B74" s="16"/>
      <c r="C74" s="16"/>
      <c r="D74" s="16"/>
      <c r="E74" s="16"/>
      <c r="F74" s="16"/>
    </row>
    <row r="75" ht="22" customHeight="1" spans="1:6">
      <c r="A75" s="16"/>
      <c r="B75" s="16"/>
      <c r="C75" s="16"/>
      <c r="D75" s="16"/>
      <c r="E75" s="16"/>
      <c r="F75" s="16"/>
    </row>
    <row r="76" ht="22" customHeight="1" spans="1:6">
      <c r="A76" s="16"/>
      <c r="B76" s="16"/>
      <c r="C76" s="16"/>
      <c r="D76" s="16"/>
      <c r="E76" s="16"/>
      <c r="F76" s="16"/>
    </row>
    <row r="77" ht="22" customHeight="1" spans="1:6">
      <c r="A77" s="16"/>
      <c r="B77" s="16"/>
      <c r="C77" s="16"/>
      <c r="D77" s="16"/>
      <c r="E77" s="16"/>
      <c r="F77" s="16"/>
    </row>
    <row r="78" ht="22" customHeight="1" spans="1:6">
      <c r="A78" s="16"/>
      <c r="B78" s="16"/>
      <c r="C78" s="16"/>
      <c r="D78" s="16"/>
      <c r="E78" s="16"/>
      <c r="F78" s="16"/>
    </row>
    <row r="79" ht="22" customHeight="1" spans="1:6">
      <c r="A79" s="16"/>
      <c r="B79" s="16"/>
      <c r="C79" s="16"/>
      <c r="D79" s="16"/>
      <c r="E79" s="16"/>
      <c r="F79" s="16"/>
    </row>
    <row r="80" ht="22" customHeight="1" spans="1:6">
      <c r="A80" s="16"/>
      <c r="B80" s="16"/>
      <c r="C80" s="16"/>
      <c r="D80" s="16"/>
      <c r="E80" s="16"/>
      <c r="F80" s="16"/>
    </row>
    <row r="81" ht="22" customHeight="1" spans="1:6">
      <c r="A81" s="16"/>
      <c r="B81" s="16"/>
      <c r="C81" s="16"/>
      <c r="D81" s="16"/>
      <c r="E81" s="16"/>
      <c r="F81" s="16"/>
    </row>
    <row r="82" ht="22" customHeight="1" spans="1:6">
      <c r="A82" s="16"/>
      <c r="B82" s="16"/>
      <c r="C82" s="16"/>
      <c r="D82" s="16"/>
      <c r="E82" s="16"/>
      <c r="F82" s="16"/>
    </row>
    <row r="83" ht="22" customHeight="1" spans="1:6">
      <c r="A83" s="16"/>
      <c r="B83" s="16"/>
      <c r="C83" s="16"/>
      <c r="D83" s="16"/>
      <c r="E83" s="16"/>
      <c r="F83" s="16"/>
    </row>
    <row r="84" ht="22" customHeight="1" spans="1:6">
      <c r="A84" s="16"/>
      <c r="B84" s="16"/>
      <c r="C84" s="16"/>
      <c r="D84" s="16"/>
      <c r="E84" s="16"/>
      <c r="F84" s="16"/>
    </row>
    <row r="85" ht="22" customHeight="1" spans="1:6">
      <c r="A85" s="16"/>
      <c r="B85" s="16"/>
      <c r="C85" s="16"/>
      <c r="D85" s="16"/>
      <c r="E85" s="16"/>
      <c r="F85" s="16"/>
    </row>
    <row r="86" ht="22" customHeight="1" spans="1:6">
      <c r="A86" s="16"/>
      <c r="B86" s="16"/>
      <c r="C86" s="16"/>
      <c r="D86" s="16"/>
      <c r="E86" s="16"/>
      <c r="F86" s="16"/>
    </row>
    <row r="87" ht="22" customHeight="1" spans="1:6">
      <c r="A87" s="16"/>
      <c r="B87" s="16"/>
      <c r="C87" s="16"/>
      <c r="D87" s="16"/>
      <c r="E87" s="16"/>
      <c r="F87" s="16"/>
    </row>
    <row r="88" ht="22" customHeight="1" spans="1:6">
      <c r="A88" s="16"/>
      <c r="B88" s="16"/>
      <c r="C88" s="16"/>
      <c r="D88" s="16"/>
      <c r="E88" s="16"/>
      <c r="F88" s="16"/>
    </row>
    <row r="89" ht="22" customHeight="1" spans="1:6">
      <c r="A89" s="16"/>
      <c r="B89" s="16"/>
      <c r="C89" s="16"/>
      <c r="D89" s="16"/>
      <c r="E89" s="16"/>
      <c r="F89" s="16"/>
    </row>
    <row r="90" ht="22" customHeight="1" spans="1:6">
      <c r="A90" s="16"/>
      <c r="B90" s="16"/>
      <c r="C90" s="16"/>
      <c r="D90" s="16"/>
      <c r="E90" s="16"/>
      <c r="F90" s="16"/>
    </row>
    <row r="91" ht="22" customHeight="1" spans="1:6">
      <c r="A91" s="16"/>
      <c r="B91" s="16"/>
      <c r="C91" s="16"/>
      <c r="D91" s="16"/>
      <c r="E91" s="16"/>
      <c r="F91" s="16"/>
    </row>
    <row r="92" ht="22" customHeight="1" spans="1:6">
      <c r="A92" s="16"/>
      <c r="B92" s="16"/>
      <c r="C92" s="16"/>
      <c r="D92" s="16"/>
      <c r="E92" s="16"/>
      <c r="F92" s="16"/>
    </row>
    <row r="93" ht="22" customHeight="1" spans="1:6">
      <c r="A93" s="16"/>
      <c r="B93" s="16"/>
      <c r="C93" s="16"/>
      <c r="D93" s="16"/>
      <c r="E93" s="16"/>
      <c r="F93" s="16"/>
    </row>
    <row r="94" ht="22" customHeight="1" spans="1:6">
      <c r="A94" s="16"/>
      <c r="B94" s="16"/>
      <c r="C94" s="16"/>
      <c r="D94" s="16"/>
      <c r="E94" s="16"/>
      <c r="F94" s="16"/>
    </row>
    <row r="95" ht="22" customHeight="1" spans="1:6">
      <c r="A95" s="16"/>
      <c r="B95" s="16"/>
      <c r="C95" s="16"/>
      <c r="D95" s="16"/>
      <c r="E95" s="16"/>
      <c r="F95" s="16"/>
    </row>
    <row r="96" ht="22" customHeight="1" spans="1:6">
      <c r="A96" s="16"/>
      <c r="B96" s="16"/>
      <c r="C96" s="16"/>
      <c r="D96" s="16"/>
      <c r="E96" s="16"/>
      <c r="F96" s="16"/>
    </row>
    <row r="97" ht="22" customHeight="1" spans="1:6">
      <c r="A97" s="16"/>
      <c r="B97" s="16"/>
      <c r="C97" s="16"/>
      <c r="D97" s="16"/>
      <c r="E97" s="16"/>
      <c r="F97" s="16"/>
    </row>
    <row r="98" ht="22" customHeight="1" spans="1:6">
      <c r="A98" s="16"/>
      <c r="B98" s="16"/>
      <c r="C98" s="16"/>
      <c r="D98" s="16"/>
      <c r="E98" s="16"/>
      <c r="F98" s="16"/>
    </row>
    <row r="99" ht="22" customHeight="1" spans="1:6">
      <c r="A99" s="16"/>
      <c r="B99" s="16"/>
      <c r="C99" s="16"/>
      <c r="D99" s="16"/>
      <c r="E99" s="16"/>
      <c r="F99" s="16"/>
    </row>
    <row r="100" ht="22" customHeight="1" spans="1:6">
      <c r="A100" s="16"/>
      <c r="B100" s="16"/>
      <c r="C100" s="16"/>
      <c r="D100" s="16"/>
      <c r="E100" s="16"/>
      <c r="F100" s="16"/>
    </row>
    <row r="101" ht="22" customHeight="1" spans="1:6">
      <c r="A101" s="16"/>
      <c r="B101" s="16"/>
      <c r="C101" s="16"/>
      <c r="D101" s="16"/>
      <c r="E101" s="16"/>
      <c r="F101" s="16"/>
    </row>
    <row r="102" ht="22" customHeight="1" spans="1:6">
      <c r="A102" s="16"/>
      <c r="B102" s="16"/>
      <c r="C102" s="16"/>
      <c r="D102" s="16"/>
      <c r="E102" s="16"/>
      <c r="F102" s="16"/>
    </row>
    <row r="103" ht="22" customHeight="1" spans="1:6">
      <c r="A103" s="16"/>
      <c r="B103" s="16"/>
      <c r="C103" s="16"/>
      <c r="D103" s="16"/>
      <c r="E103" s="16"/>
      <c r="F103" s="16"/>
    </row>
    <row r="104" ht="22" customHeight="1" spans="1:6">
      <c r="A104" s="16"/>
      <c r="B104" s="16"/>
      <c r="C104" s="16"/>
      <c r="D104" s="16"/>
      <c r="E104" s="16"/>
      <c r="F104" s="16"/>
    </row>
    <row r="105" ht="22" customHeight="1" spans="1:6">
      <c r="A105" s="16"/>
      <c r="B105" s="16"/>
      <c r="C105" s="16"/>
      <c r="D105" s="16"/>
      <c r="E105" s="16"/>
      <c r="F105" s="16"/>
    </row>
    <row r="106" ht="22" customHeight="1" spans="1:6">
      <c r="A106" s="16"/>
      <c r="B106" s="16"/>
      <c r="C106" s="16"/>
      <c r="D106" s="16"/>
      <c r="E106" s="16"/>
      <c r="F106" s="16"/>
    </row>
    <row r="107" ht="22" customHeight="1" spans="1:6">
      <c r="A107" s="16"/>
      <c r="B107" s="16"/>
      <c r="C107" s="16"/>
      <c r="D107" s="16"/>
      <c r="E107" s="16"/>
      <c r="F107" s="16"/>
    </row>
    <row r="108" ht="22" customHeight="1" spans="1:6">
      <c r="A108" s="16"/>
      <c r="B108" s="16"/>
      <c r="C108" s="16"/>
      <c r="D108" s="16"/>
      <c r="E108" s="16"/>
      <c r="F108" s="16"/>
    </row>
    <row r="109" ht="22" customHeight="1" spans="1:6">
      <c r="A109" s="16"/>
      <c r="B109" s="16"/>
      <c r="C109" s="16"/>
      <c r="D109" s="16"/>
      <c r="E109" s="16"/>
      <c r="F109" s="16"/>
    </row>
    <row r="110" ht="22" customHeight="1" spans="1:6">
      <c r="A110" s="16"/>
      <c r="B110" s="16"/>
      <c r="C110" s="16"/>
      <c r="D110" s="16"/>
      <c r="E110" s="16"/>
      <c r="F110" s="16"/>
    </row>
    <row r="111" ht="22" customHeight="1" spans="1:6">
      <c r="A111" s="16"/>
      <c r="B111" s="16"/>
      <c r="C111" s="16"/>
      <c r="D111" s="16"/>
      <c r="E111" s="16"/>
      <c r="F111" s="16"/>
    </row>
    <row r="112" ht="22" customHeight="1" spans="1:6">
      <c r="A112" s="16"/>
      <c r="B112" s="16"/>
      <c r="C112" s="16"/>
      <c r="D112" s="16"/>
      <c r="E112" s="16"/>
      <c r="F112" s="16"/>
    </row>
    <row r="113" ht="22" customHeight="1" spans="1:6">
      <c r="A113" s="16"/>
      <c r="B113" s="16"/>
      <c r="C113" s="16"/>
      <c r="D113" s="16"/>
      <c r="E113" s="16"/>
      <c r="F113" s="16"/>
    </row>
    <row r="114" ht="22" customHeight="1" spans="1:6">
      <c r="A114" s="16"/>
      <c r="B114" s="16"/>
      <c r="C114" s="16"/>
      <c r="D114" s="16"/>
      <c r="E114" s="16"/>
      <c r="F114" s="16"/>
    </row>
    <row r="115" ht="22" customHeight="1" spans="1:6">
      <c r="A115" s="16"/>
      <c r="B115" s="16"/>
      <c r="C115" s="16"/>
      <c r="D115" s="16"/>
      <c r="E115" s="16"/>
      <c r="F115" s="16"/>
    </row>
    <row r="116" ht="22" customHeight="1" spans="1:6">
      <c r="A116" s="16"/>
      <c r="B116" s="16"/>
      <c r="C116" s="16"/>
      <c r="D116" s="16"/>
      <c r="E116" s="16"/>
      <c r="F116" s="16"/>
    </row>
    <row r="117" ht="22" customHeight="1" spans="1:6">
      <c r="A117" s="16"/>
      <c r="B117" s="16"/>
      <c r="C117" s="16"/>
      <c r="D117" s="16"/>
      <c r="E117" s="16"/>
      <c r="F117" s="16"/>
    </row>
    <row r="118" ht="22" customHeight="1" spans="1:6">
      <c r="A118" s="16"/>
      <c r="B118" s="16"/>
      <c r="C118" s="16"/>
      <c r="D118" s="16"/>
      <c r="E118" s="16"/>
      <c r="F118" s="16"/>
    </row>
    <row r="119" ht="22" customHeight="1" spans="1:6">
      <c r="A119" s="16"/>
      <c r="B119" s="16"/>
      <c r="C119" s="16"/>
      <c r="D119" s="16"/>
      <c r="E119" s="16"/>
      <c r="F119" s="16"/>
    </row>
    <row r="120" ht="22" customHeight="1" spans="1:6">
      <c r="A120" s="16"/>
      <c r="B120" s="16"/>
      <c r="C120" s="16"/>
      <c r="D120" s="16"/>
      <c r="E120" s="16"/>
      <c r="F120" s="16"/>
    </row>
    <row r="121" ht="22" customHeight="1" spans="1:6">
      <c r="A121" s="16"/>
      <c r="B121" s="16"/>
      <c r="C121" s="16"/>
      <c r="D121" s="16"/>
      <c r="E121" s="16"/>
      <c r="F121" s="16"/>
    </row>
    <row r="122" ht="22" customHeight="1" spans="1:6">
      <c r="A122" s="16"/>
      <c r="B122" s="16"/>
      <c r="C122" s="16"/>
      <c r="D122" s="16"/>
      <c r="E122" s="16"/>
      <c r="F122" s="16"/>
    </row>
    <row r="123" ht="22" customHeight="1" spans="1:6">
      <c r="A123" s="16"/>
      <c r="B123" s="16"/>
      <c r="C123" s="16"/>
      <c r="D123" s="16"/>
      <c r="E123" s="16"/>
      <c r="F123" s="16"/>
    </row>
    <row r="124" ht="22" customHeight="1" spans="1:6">
      <c r="A124" s="16"/>
      <c r="B124" s="16"/>
      <c r="C124" s="16"/>
      <c r="D124" s="16"/>
      <c r="E124" s="16"/>
      <c r="F124" s="16"/>
    </row>
    <row r="125" ht="22" customHeight="1" spans="1:6">
      <c r="A125" s="16"/>
      <c r="B125" s="16"/>
      <c r="C125" s="16"/>
      <c r="D125" s="16"/>
      <c r="E125" s="16"/>
      <c r="F125" s="16"/>
    </row>
    <row r="126" ht="22" customHeight="1" spans="1:6">
      <c r="A126" s="16"/>
      <c r="B126" s="16"/>
      <c r="C126" s="16"/>
      <c r="D126" s="16"/>
      <c r="E126" s="16"/>
      <c r="F126" s="16"/>
    </row>
    <row r="127" ht="22" customHeight="1" spans="1:6">
      <c r="A127" s="16"/>
      <c r="B127" s="16"/>
      <c r="C127" s="16"/>
      <c r="D127" s="16"/>
      <c r="E127" s="16"/>
      <c r="F127" s="16"/>
    </row>
    <row r="128" ht="22" customHeight="1" spans="1:6">
      <c r="A128" s="16"/>
      <c r="B128" s="16"/>
      <c r="C128" s="16"/>
      <c r="D128" s="16"/>
      <c r="E128" s="16"/>
      <c r="F128" s="16"/>
    </row>
    <row r="129" ht="22" customHeight="1" spans="1:6">
      <c r="A129" s="16"/>
      <c r="B129" s="16"/>
      <c r="C129" s="16"/>
      <c r="D129" s="16"/>
      <c r="E129" s="16"/>
      <c r="F129" s="16"/>
    </row>
    <row r="130" ht="22" customHeight="1" spans="1:6">
      <c r="A130" s="16"/>
      <c r="B130" s="16"/>
      <c r="C130" s="16"/>
      <c r="D130" s="16"/>
      <c r="E130" s="16"/>
      <c r="F130" s="16"/>
    </row>
    <row r="131" ht="22" customHeight="1" spans="1:6">
      <c r="A131" s="16"/>
      <c r="B131" s="16"/>
      <c r="C131" s="16"/>
      <c r="D131" s="16"/>
      <c r="E131" s="16"/>
      <c r="F131" s="16"/>
    </row>
    <row r="132" ht="22" customHeight="1" spans="1:6">
      <c r="A132" s="16"/>
      <c r="B132" s="16"/>
      <c r="C132" s="16"/>
      <c r="D132" s="16"/>
      <c r="E132" s="16"/>
      <c r="F132" s="16"/>
    </row>
    <row r="133" ht="22" customHeight="1" spans="1:6">
      <c r="A133" s="16"/>
      <c r="B133" s="16"/>
      <c r="C133" s="16"/>
      <c r="D133" s="16"/>
      <c r="E133" s="16"/>
      <c r="F133" s="16"/>
    </row>
    <row r="134" ht="22" customHeight="1" spans="1:6">
      <c r="A134" s="16"/>
      <c r="B134" s="16"/>
      <c r="C134" s="16"/>
      <c r="D134" s="16"/>
      <c r="E134" s="16"/>
      <c r="F134" s="16"/>
    </row>
    <row r="135" ht="22" customHeight="1" spans="1:6">
      <c r="A135" s="16"/>
      <c r="B135" s="16"/>
      <c r="C135" s="16"/>
      <c r="D135" s="16"/>
      <c r="E135" s="16"/>
      <c r="F135" s="16"/>
    </row>
    <row r="136" ht="22" customHeight="1" spans="1:6">
      <c r="A136" s="16"/>
      <c r="B136" s="16"/>
      <c r="C136" s="16"/>
      <c r="D136" s="16"/>
      <c r="E136" s="16"/>
      <c r="F136" s="16"/>
    </row>
    <row r="137" ht="22" customHeight="1" spans="1:6">
      <c r="A137" s="16"/>
      <c r="B137" s="16"/>
      <c r="C137" s="16"/>
      <c r="D137" s="16"/>
      <c r="E137" s="16"/>
      <c r="F137" s="16"/>
    </row>
    <row r="138" ht="22" customHeight="1" spans="1:6">
      <c r="A138" s="16"/>
      <c r="B138" s="16"/>
      <c r="C138" s="16"/>
      <c r="D138" s="16"/>
      <c r="E138" s="16"/>
      <c r="F138" s="16"/>
    </row>
    <row r="139" ht="22" customHeight="1" spans="1:6">
      <c r="A139" s="16"/>
      <c r="B139" s="16"/>
      <c r="C139" s="16"/>
      <c r="D139" s="16"/>
      <c r="E139" s="16"/>
      <c r="F139" s="16"/>
    </row>
    <row r="140" ht="22" customHeight="1" spans="1:6">
      <c r="A140" s="16"/>
      <c r="B140" s="16"/>
      <c r="C140" s="16"/>
      <c r="D140" s="16"/>
      <c r="E140" s="16"/>
      <c r="F140" s="16"/>
    </row>
    <row r="141" ht="22" customHeight="1" spans="1:6">
      <c r="A141" s="16"/>
      <c r="B141" s="16"/>
      <c r="C141" s="16"/>
      <c r="D141" s="16"/>
      <c r="E141" s="16"/>
      <c r="F141" s="16"/>
    </row>
    <row r="142" ht="22" customHeight="1" spans="1:6">
      <c r="A142" s="16"/>
      <c r="B142" s="16"/>
      <c r="C142" s="16"/>
      <c r="D142" s="16"/>
      <c r="E142" s="16"/>
      <c r="F142" s="16"/>
    </row>
    <row r="143" ht="22" customHeight="1" spans="1:6">
      <c r="A143" s="16"/>
      <c r="B143" s="16"/>
      <c r="C143" s="16"/>
      <c r="D143" s="16"/>
      <c r="E143" s="16"/>
      <c r="F143" s="16"/>
    </row>
    <row r="144" ht="22" customHeight="1" spans="1:6">
      <c r="A144" s="16"/>
      <c r="B144" s="16"/>
      <c r="C144" s="16"/>
      <c r="D144" s="16"/>
      <c r="E144" s="16"/>
      <c r="F144" s="16"/>
    </row>
    <row r="145" ht="22" customHeight="1" spans="1:6">
      <c r="A145" s="16"/>
      <c r="B145" s="16"/>
      <c r="C145" s="16"/>
      <c r="D145" s="16"/>
      <c r="E145" s="16"/>
      <c r="F145" s="16"/>
    </row>
    <row r="146" ht="22" customHeight="1" spans="1:6">
      <c r="A146" s="16"/>
      <c r="B146" s="16"/>
      <c r="C146" s="16"/>
      <c r="D146" s="16"/>
      <c r="E146" s="16"/>
      <c r="F146" s="16"/>
    </row>
    <row r="147" ht="22" customHeight="1" spans="1:6">
      <c r="A147" s="16"/>
      <c r="B147" s="16"/>
      <c r="C147" s="16"/>
      <c r="D147" s="16"/>
      <c r="E147" s="16"/>
      <c r="F147" s="16"/>
    </row>
    <row r="148" ht="22" customHeight="1" spans="1:6">
      <c r="A148" s="16"/>
      <c r="B148" s="16"/>
      <c r="C148" s="16"/>
      <c r="D148" s="16"/>
      <c r="E148" s="16"/>
      <c r="F148" s="16"/>
    </row>
    <row r="149" ht="22" customHeight="1" spans="1:6">
      <c r="A149" s="16"/>
      <c r="B149" s="16"/>
      <c r="C149" s="16"/>
      <c r="D149" s="16"/>
      <c r="E149" s="16"/>
      <c r="F149" s="16"/>
    </row>
    <row r="150" ht="22" customHeight="1" spans="1:6">
      <c r="A150" s="16"/>
      <c r="B150" s="16"/>
      <c r="C150" s="16"/>
      <c r="D150" s="16"/>
      <c r="E150" s="16"/>
      <c r="F150" s="16"/>
    </row>
    <row r="151" ht="22" customHeight="1" spans="1:6">
      <c r="A151" s="16"/>
      <c r="B151" s="16"/>
      <c r="C151" s="16"/>
      <c r="D151" s="16"/>
      <c r="E151" s="16"/>
      <c r="F151" s="16"/>
    </row>
    <row r="152" ht="22" customHeight="1" spans="1:6">
      <c r="A152" s="16"/>
      <c r="B152" s="16"/>
      <c r="C152" s="16"/>
      <c r="D152" s="16"/>
      <c r="E152" s="16"/>
      <c r="F152" s="16"/>
    </row>
    <row r="153" ht="22" customHeight="1" spans="1:6">
      <c r="A153" s="16"/>
      <c r="B153" s="16"/>
      <c r="C153" s="16"/>
      <c r="D153" s="16"/>
      <c r="E153" s="16"/>
      <c r="F153" s="16"/>
    </row>
    <row r="154" ht="22" customHeight="1" spans="1:6">
      <c r="A154" s="16"/>
      <c r="B154" s="16"/>
      <c r="C154" s="16"/>
      <c r="D154" s="16"/>
      <c r="E154" s="16"/>
      <c r="F154" s="16"/>
    </row>
    <row r="155" ht="22" customHeight="1" spans="1:6">
      <c r="A155" s="16"/>
      <c r="B155" s="16"/>
      <c r="C155" s="16"/>
      <c r="D155" s="16"/>
      <c r="E155" s="16"/>
      <c r="F155" s="16"/>
    </row>
    <row r="156" ht="22" customHeight="1" spans="1:6">
      <c r="A156" s="16"/>
      <c r="B156" s="16"/>
      <c r="C156" s="16"/>
      <c r="D156" s="16"/>
      <c r="E156" s="16"/>
      <c r="F156" s="16"/>
    </row>
    <row r="157" ht="22" customHeight="1" spans="1:6">
      <c r="A157" s="16"/>
      <c r="B157" s="16"/>
      <c r="C157" s="16"/>
      <c r="D157" s="16"/>
      <c r="E157" s="16"/>
      <c r="F157" s="16"/>
    </row>
    <row r="158" ht="22" customHeight="1" spans="1:6">
      <c r="A158" s="16"/>
      <c r="B158" s="16"/>
      <c r="C158" s="16"/>
      <c r="D158" s="16"/>
      <c r="E158" s="16"/>
      <c r="F158" s="16"/>
    </row>
    <row r="159" ht="22" customHeight="1" spans="1:6">
      <c r="A159" s="16"/>
      <c r="B159" s="16"/>
      <c r="C159" s="16"/>
      <c r="D159" s="16"/>
      <c r="E159" s="16"/>
      <c r="F159" s="16"/>
    </row>
    <row r="160" ht="22" customHeight="1" spans="1:6">
      <c r="A160" s="16"/>
      <c r="B160" s="16"/>
      <c r="C160" s="16"/>
      <c r="D160" s="16"/>
      <c r="E160" s="16"/>
      <c r="F160" s="16"/>
    </row>
    <row r="161" ht="22" customHeight="1" spans="1:6">
      <c r="A161" s="16"/>
      <c r="B161" s="16"/>
      <c r="C161" s="16"/>
      <c r="D161" s="16"/>
      <c r="E161" s="16"/>
      <c r="F161" s="16"/>
    </row>
    <row r="162" ht="22" customHeight="1" spans="1:6">
      <c r="A162" s="16"/>
      <c r="B162" s="16"/>
      <c r="C162" s="16"/>
      <c r="D162" s="16"/>
      <c r="E162" s="16"/>
      <c r="F162" s="16"/>
    </row>
    <row r="163" ht="22" customHeight="1" spans="1:6">
      <c r="A163" s="16"/>
      <c r="B163" s="16"/>
      <c r="C163" s="16"/>
      <c r="D163" s="16"/>
      <c r="E163" s="16"/>
      <c r="F163" s="16"/>
    </row>
    <row r="164" ht="22" customHeight="1" spans="1:6">
      <c r="A164" s="16"/>
      <c r="B164" s="16"/>
      <c r="C164" s="16"/>
      <c r="D164" s="16"/>
      <c r="E164" s="16"/>
      <c r="F164" s="16"/>
    </row>
    <row r="165" ht="22" customHeight="1" spans="1:6">
      <c r="A165" s="16"/>
      <c r="B165" s="16"/>
      <c r="C165" s="16"/>
      <c r="D165" s="16"/>
      <c r="E165" s="16"/>
      <c r="F165" s="16"/>
    </row>
    <row r="166" ht="22" customHeight="1" spans="1:6">
      <c r="A166" s="16"/>
      <c r="B166" s="16"/>
      <c r="C166" s="16"/>
      <c r="D166" s="16"/>
      <c r="E166" s="16"/>
      <c r="F166" s="16"/>
    </row>
    <row r="167" ht="22" customHeight="1" spans="1:6">
      <c r="A167" s="16"/>
      <c r="B167" s="16"/>
      <c r="C167" s="16"/>
      <c r="D167" s="16"/>
      <c r="E167" s="16"/>
      <c r="F167" s="16"/>
    </row>
    <row r="168" ht="22" customHeight="1" spans="1:6">
      <c r="A168" s="16"/>
      <c r="B168" s="16"/>
      <c r="C168" s="16"/>
      <c r="D168" s="16"/>
      <c r="E168" s="16"/>
      <c r="F168" s="16"/>
    </row>
    <row r="169" ht="22" customHeight="1" spans="1:6">
      <c r="A169" s="16"/>
      <c r="B169" s="16"/>
      <c r="C169" s="16"/>
      <c r="D169" s="16"/>
      <c r="E169" s="16"/>
      <c r="F169" s="16"/>
    </row>
    <row r="170" ht="22" customHeight="1" spans="1:6">
      <c r="A170" s="16"/>
      <c r="B170" s="16"/>
      <c r="C170" s="16"/>
      <c r="D170" s="16"/>
      <c r="E170" s="16"/>
      <c r="F170" s="16"/>
    </row>
    <row r="171" ht="22" customHeight="1" spans="1:6">
      <c r="A171" s="16"/>
      <c r="B171" s="16"/>
      <c r="C171" s="16"/>
      <c r="D171" s="16"/>
      <c r="E171" s="16"/>
      <c r="F171" s="16"/>
    </row>
    <row r="172" ht="22" customHeight="1" spans="1:6">
      <c r="A172" s="16"/>
      <c r="B172" s="16"/>
      <c r="C172" s="16"/>
      <c r="D172" s="16"/>
      <c r="E172" s="16"/>
      <c r="F172" s="16"/>
    </row>
    <row r="173" ht="22" customHeight="1" spans="1:6">
      <c r="A173" s="16"/>
      <c r="B173" s="16"/>
      <c r="C173" s="16"/>
      <c r="D173" s="16"/>
      <c r="E173" s="16"/>
      <c r="F173" s="16"/>
    </row>
    <row r="174" ht="22" customHeight="1" spans="1:6">
      <c r="A174" s="16"/>
      <c r="B174" s="16"/>
      <c r="C174" s="16"/>
      <c r="D174" s="16"/>
      <c r="E174" s="16"/>
      <c r="F174" s="16"/>
    </row>
    <row r="175" ht="22" customHeight="1" spans="1:6">
      <c r="A175" s="16"/>
      <c r="B175" s="16"/>
      <c r="C175" s="16"/>
      <c r="D175" s="16"/>
      <c r="E175" s="16"/>
      <c r="F175" s="16"/>
    </row>
    <row r="176" ht="22" customHeight="1" spans="1:6">
      <c r="A176" s="16"/>
      <c r="B176" s="16"/>
      <c r="C176" s="16"/>
      <c r="D176" s="16"/>
      <c r="E176" s="16"/>
      <c r="F176" s="16"/>
    </row>
    <row r="177" ht="22" customHeight="1" spans="1:6">
      <c r="A177" s="16"/>
      <c r="B177" s="16"/>
      <c r="C177" s="16"/>
      <c r="D177" s="16"/>
      <c r="E177" s="16"/>
      <c r="F177" s="16"/>
    </row>
    <row r="178" ht="22" customHeight="1" spans="1:6">
      <c r="A178" s="16"/>
      <c r="B178" s="16"/>
      <c r="C178" s="16"/>
      <c r="D178" s="16"/>
      <c r="E178" s="16"/>
      <c r="F178" s="16"/>
    </row>
    <row r="179" ht="22" customHeight="1" spans="1:6">
      <c r="A179" s="16"/>
      <c r="B179" s="16"/>
      <c r="C179" s="16"/>
      <c r="D179" s="16"/>
      <c r="E179" s="16"/>
      <c r="F179" s="16"/>
    </row>
    <row r="180" ht="22" customHeight="1" spans="1:6">
      <c r="A180" s="16"/>
      <c r="B180" s="16"/>
      <c r="C180" s="16"/>
      <c r="D180" s="16"/>
      <c r="E180" s="16"/>
      <c r="F180" s="16"/>
    </row>
    <row r="181" ht="22" customHeight="1" spans="1:6">
      <c r="A181" s="16"/>
      <c r="B181" s="16"/>
      <c r="C181" s="16"/>
      <c r="D181" s="16"/>
      <c r="E181" s="16"/>
      <c r="F181" s="16"/>
    </row>
    <row r="182" ht="22" customHeight="1" spans="1:6">
      <c r="A182" s="16"/>
      <c r="B182" s="16"/>
      <c r="C182" s="16"/>
      <c r="D182" s="16"/>
      <c r="E182" s="16"/>
      <c r="F182" s="16"/>
    </row>
    <row r="183" ht="22" customHeight="1" spans="1:6">
      <c r="A183" s="16"/>
      <c r="B183" s="16"/>
      <c r="C183" s="16"/>
      <c r="D183" s="16"/>
      <c r="E183" s="16"/>
      <c r="F183" s="16"/>
    </row>
    <row r="184" ht="22" customHeight="1" spans="1:6">
      <c r="A184" s="16"/>
      <c r="B184" s="16"/>
      <c r="C184" s="16"/>
      <c r="D184" s="16"/>
      <c r="E184" s="16"/>
      <c r="F184" s="16"/>
    </row>
    <row r="185" ht="22" customHeight="1" spans="1:6">
      <c r="A185" s="16"/>
      <c r="B185" s="16"/>
      <c r="C185" s="16"/>
      <c r="D185" s="16"/>
      <c r="E185" s="16"/>
      <c r="F185" s="16"/>
    </row>
    <row r="186" ht="22" customHeight="1" spans="1:6">
      <c r="A186" s="16"/>
      <c r="B186" s="16"/>
      <c r="C186" s="16"/>
      <c r="D186" s="16"/>
      <c r="E186" s="16"/>
      <c r="F186" s="16"/>
    </row>
    <row r="187" ht="22" customHeight="1" spans="1:6">
      <c r="A187" s="16"/>
      <c r="B187" s="16"/>
      <c r="C187" s="16"/>
      <c r="D187" s="16"/>
      <c r="E187" s="16"/>
      <c r="F187" s="16"/>
    </row>
    <row r="188" ht="22" customHeight="1" spans="1:6">
      <c r="A188" s="16"/>
      <c r="B188" s="16"/>
      <c r="C188" s="16"/>
      <c r="D188" s="16"/>
      <c r="E188" s="16"/>
      <c r="F188" s="16"/>
    </row>
    <row r="189" ht="22" customHeight="1" spans="1:6">
      <c r="A189" s="16"/>
      <c r="B189" s="16"/>
      <c r="C189" s="16"/>
      <c r="D189" s="16"/>
      <c r="E189" s="16"/>
      <c r="F189" s="16"/>
    </row>
    <row r="190" ht="22" customHeight="1" spans="1:6">
      <c r="A190" s="16"/>
      <c r="B190" s="16"/>
      <c r="C190" s="16"/>
      <c r="D190" s="16"/>
      <c r="E190" s="16"/>
      <c r="F190" s="16"/>
    </row>
    <row r="191" ht="22" customHeight="1" spans="1:6">
      <c r="A191" s="16"/>
      <c r="B191" s="16"/>
      <c r="C191" s="16"/>
      <c r="D191" s="16"/>
      <c r="E191" s="16"/>
      <c r="F191" s="16"/>
    </row>
    <row r="192" ht="22" customHeight="1" spans="1:6">
      <c r="A192" s="16"/>
      <c r="B192" s="16"/>
      <c r="C192" s="16"/>
      <c r="D192" s="16"/>
      <c r="E192" s="16"/>
      <c r="F192" s="16"/>
    </row>
    <row r="193" ht="22" customHeight="1" spans="1:6">
      <c r="A193" s="16"/>
      <c r="B193" s="16"/>
      <c r="C193" s="16"/>
      <c r="D193" s="16"/>
      <c r="E193" s="16"/>
      <c r="F193" s="16"/>
    </row>
    <row r="194" ht="22" customHeight="1" spans="1:6">
      <c r="A194" s="16"/>
      <c r="B194" s="16"/>
      <c r="C194" s="16"/>
      <c r="D194" s="16"/>
      <c r="E194" s="16"/>
      <c r="F194" s="16"/>
    </row>
    <row r="195" ht="22" customHeight="1" spans="1:6">
      <c r="A195" s="16"/>
      <c r="B195" s="16"/>
      <c r="C195" s="16"/>
      <c r="D195" s="16"/>
      <c r="E195" s="16"/>
      <c r="F195" s="16"/>
    </row>
    <row r="196" ht="22" customHeight="1" spans="1:6">
      <c r="A196" s="16"/>
      <c r="B196" s="16"/>
      <c r="C196" s="16"/>
      <c r="D196" s="16"/>
      <c r="E196" s="16"/>
      <c r="F196" s="16"/>
    </row>
    <row r="197" ht="22" customHeight="1" spans="1:6">
      <c r="A197" s="16"/>
      <c r="B197" s="16"/>
      <c r="C197" s="16"/>
      <c r="D197" s="16"/>
      <c r="E197" s="16"/>
      <c r="F197" s="16"/>
    </row>
    <row r="198" ht="22" customHeight="1" spans="1:6">
      <c r="A198" s="16"/>
      <c r="B198" s="16"/>
      <c r="C198" s="16"/>
      <c r="D198" s="16"/>
      <c r="E198" s="16"/>
      <c r="F198" s="16"/>
    </row>
    <row r="199" ht="22" customHeight="1" spans="1:6">
      <c r="A199" s="16"/>
      <c r="B199" s="16"/>
      <c r="C199" s="16"/>
      <c r="D199" s="16"/>
      <c r="E199" s="16"/>
      <c r="F199" s="16"/>
    </row>
    <row r="200" ht="22" customHeight="1" spans="1:6">
      <c r="A200" s="16"/>
      <c r="B200" s="16"/>
      <c r="C200" s="16"/>
      <c r="D200" s="16"/>
      <c r="E200" s="16"/>
      <c r="F200" s="16"/>
    </row>
  </sheetData>
  <mergeCells count="1">
    <mergeCell ref="A1:F1"/>
  </mergeCells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9"/>
  <sheetViews>
    <sheetView workbookViewId="0">
      <selection activeCell="M8" sqref="M8"/>
    </sheetView>
  </sheetViews>
  <sheetFormatPr defaultColWidth="9" defaultRowHeight="16.5" outlineLevelCol="4"/>
  <cols>
    <col min="1" max="1" width="12.625" style="8" customWidth="1"/>
    <col min="2" max="4" width="12.625" style="9" customWidth="1"/>
    <col min="5" max="5" width="12.625" style="8" customWidth="1"/>
    <col min="6" max="16" width="9" style="10"/>
  </cols>
  <sheetData>
    <row r="1" ht="28" customHeight="1" spans="1:5">
      <c r="A1" s="11" t="s">
        <v>117</v>
      </c>
      <c r="B1" s="22"/>
      <c r="C1" s="22"/>
      <c r="D1" s="22"/>
      <c r="E1" s="13"/>
    </row>
    <row r="2" ht="25" customHeight="1" spans="1:5">
      <c r="A2" s="14" t="s">
        <v>95</v>
      </c>
      <c r="B2" s="14" t="s">
        <v>75</v>
      </c>
      <c r="C2" s="14" t="s">
        <v>118</v>
      </c>
      <c r="D2" s="14" t="s">
        <v>119</v>
      </c>
      <c r="E2" s="15" t="s">
        <v>22</v>
      </c>
    </row>
    <row r="3" ht="22" customHeight="1" spans="1:5">
      <c r="A3" s="16" t="s">
        <v>23</v>
      </c>
      <c r="B3" s="17">
        <f>SUMIF(进货台账!L:L,应付统计表!A3,进货台账!K:K)</f>
        <v>1785</v>
      </c>
      <c r="C3" s="17">
        <f>SUMIF(付款明细表!B:B,A3,付款明细表!C:C)</f>
        <v>1000</v>
      </c>
      <c r="D3" s="17">
        <f t="shared" ref="D3:D9" si="0">B3-C3</f>
        <v>785</v>
      </c>
      <c r="E3" s="16"/>
    </row>
    <row r="4" ht="22" customHeight="1" spans="1:5">
      <c r="A4" s="16" t="s">
        <v>24</v>
      </c>
      <c r="B4" s="17">
        <f>SUMIF(进货台账!L:L,应付统计表!A4,进货台账!K:K)</f>
        <v>975</v>
      </c>
      <c r="C4" s="17">
        <f>SUMIF(付款明细表!B:B,A4,付款明细表!C:C)</f>
        <v>975</v>
      </c>
      <c r="D4" s="17">
        <f t="shared" si="0"/>
        <v>0</v>
      </c>
      <c r="E4" s="16"/>
    </row>
    <row r="5" ht="22" customHeight="1" spans="1:5">
      <c r="A5" s="16" t="s">
        <v>25</v>
      </c>
      <c r="B5" s="17">
        <f>SUMIF(进货台账!L:L,应付统计表!A5,进货台账!K:K)</f>
        <v>2898</v>
      </c>
      <c r="C5" s="17">
        <f>SUMIF(付款明细表!B:B,A5,付款明细表!C:C)</f>
        <v>2000</v>
      </c>
      <c r="D5" s="17">
        <f t="shared" si="0"/>
        <v>898</v>
      </c>
      <c r="E5" s="16"/>
    </row>
    <row r="6" ht="22" customHeight="1" spans="1:5">
      <c r="A6" s="16" t="s">
        <v>105</v>
      </c>
      <c r="B6" s="17">
        <f>SUMIF(进货台账!L:L,应付统计表!A6,进货台账!K:K)</f>
        <v>0</v>
      </c>
      <c r="C6" s="17">
        <f>SUMIF(付款明细表!B:B,A6,付款明细表!C:C)</f>
        <v>0</v>
      </c>
      <c r="D6" s="17">
        <f t="shared" si="0"/>
        <v>0</v>
      </c>
      <c r="E6" s="16"/>
    </row>
    <row r="7" ht="22" customHeight="1" spans="1:5">
      <c r="A7" s="16"/>
      <c r="B7" s="17">
        <f>SUMIF(进货台账!L:L,应付统计表!A7,进货台账!K:K)</f>
        <v>0</v>
      </c>
      <c r="C7" s="17">
        <f>SUMIF(付款明细表!B:B,A7,付款明细表!C:C)</f>
        <v>0</v>
      </c>
      <c r="D7" s="17">
        <f t="shared" si="0"/>
        <v>0</v>
      </c>
      <c r="E7" s="16"/>
    </row>
    <row r="8" ht="22" customHeight="1" spans="1:5">
      <c r="A8" s="16"/>
      <c r="B8" s="17">
        <f>SUMIF(进货台账!L:L,应付统计表!A8,进货台账!K:K)</f>
        <v>0</v>
      </c>
      <c r="C8" s="17">
        <f>SUMIF(付款明细表!B:B,A8,付款明细表!C:C)</f>
        <v>0</v>
      </c>
      <c r="D8" s="17">
        <f t="shared" si="0"/>
        <v>0</v>
      </c>
      <c r="E8" s="16"/>
    </row>
    <row r="9" ht="22" customHeight="1" spans="1:5">
      <c r="A9" s="16"/>
      <c r="B9" s="17">
        <f>SUMIF(进货台账!L:L,应付统计表!A9,进货台账!K:K)</f>
        <v>0</v>
      </c>
      <c r="C9" s="17">
        <f>SUMIF(付款明细表!B:B,A9,付款明细表!C:C)</f>
        <v>0</v>
      </c>
      <c r="D9" s="17">
        <f t="shared" si="0"/>
        <v>0</v>
      </c>
      <c r="E9" s="16"/>
    </row>
    <row r="10" ht="22" customHeight="1" spans="1:5">
      <c r="A10" s="16"/>
      <c r="B10" s="17">
        <f>SUMIF(进货台账!L:L,应付统计表!A10,进货台账!K:K)</f>
        <v>0</v>
      </c>
      <c r="C10" s="17">
        <f>SUMIF(付款明细表!B:B,A10,付款明细表!C:C)</f>
        <v>0</v>
      </c>
      <c r="D10" s="17">
        <f t="shared" ref="D10:D18" si="1">B10-C10</f>
        <v>0</v>
      </c>
      <c r="E10" s="16"/>
    </row>
    <row r="11" ht="22" customHeight="1" spans="1:5">
      <c r="A11" s="16"/>
      <c r="B11" s="17">
        <f>SUMIF(进货台账!L:L,应付统计表!A11,进货台账!K:K)</f>
        <v>0</v>
      </c>
      <c r="C11" s="17">
        <f>SUMIF(付款明细表!B:B,A11,付款明细表!C:C)</f>
        <v>0</v>
      </c>
      <c r="D11" s="17">
        <f t="shared" si="1"/>
        <v>0</v>
      </c>
      <c r="E11" s="16"/>
    </row>
    <row r="12" ht="22" customHeight="1" spans="1:5">
      <c r="A12" s="16"/>
      <c r="B12" s="17">
        <f>SUMIF(进货台账!L:L,应付统计表!A12,进货台账!K:K)</f>
        <v>0</v>
      </c>
      <c r="C12" s="17">
        <f>SUMIF(付款明细表!B:B,A12,付款明细表!C:C)</f>
        <v>0</v>
      </c>
      <c r="D12" s="17">
        <f t="shared" si="1"/>
        <v>0</v>
      </c>
      <c r="E12" s="16"/>
    </row>
    <row r="13" ht="22" customHeight="1" spans="1:5">
      <c r="A13" s="16"/>
      <c r="B13" s="17">
        <f>SUMIF(进货台账!L:L,应付统计表!A13,进货台账!K:K)</f>
        <v>0</v>
      </c>
      <c r="C13" s="17">
        <f>SUMIF(付款明细表!B:B,A13,付款明细表!C:C)</f>
        <v>0</v>
      </c>
      <c r="D13" s="17">
        <f t="shared" si="1"/>
        <v>0</v>
      </c>
      <c r="E13" s="16"/>
    </row>
    <row r="14" ht="22" customHeight="1" spans="1:5">
      <c r="A14" s="16"/>
      <c r="B14" s="17">
        <f>SUMIF(进货台账!L:L,应付统计表!A14,进货台账!K:K)</f>
        <v>0</v>
      </c>
      <c r="C14" s="17">
        <f>SUMIF(付款明细表!B:B,A14,付款明细表!C:C)</f>
        <v>0</v>
      </c>
      <c r="D14" s="17">
        <f t="shared" si="1"/>
        <v>0</v>
      </c>
      <c r="E14" s="16"/>
    </row>
    <row r="15" ht="22" customHeight="1" spans="1:5">
      <c r="A15" s="16"/>
      <c r="B15" s="17">
        <f>SUMIF(进货台账!L:L,应付统计表!A15,进货台账!K:K)</f>
        <v>0</v>
      </c>
      <c r="C15" s="17">
        <f>SUMIF(付款明细表!B:B,A15,付款明细表!C:C)</f>
        <v>0</v>
      </c>
      <c r="D15" s="17">
        <f t="shared" si="1"/>
        <v>0</v>
      </c>
      <c r="E15" s="16"/>
    </row>
    <row r="16" ht="22" customHeight="1" spans="1:5">
      <c r="A16" s="16"/>
      <c r="B16" s="17">
        <f>SUMIF(进货台账!L:L,应付统计表!A16,进货台账!K:K)</f>
        <v>0</v>
      </c>
      <c r="C16" s="17">
        <f>SUMIF(付款明细表!B:B,A16,付款明细表!C:C)</f>
        <v>0</v>
      </c>
      <c r="D16" s="17">
        <f t="shared" si="1"/>
        <v>0</v>
      </c>
      <c r="E16" s="16"/>
    </row>
    <row r="17" ht="22" customHeight="1" spans="1:5">
      <c r="A17" s="16"/>
      <c r="B17" s="17">
        <f>SUMIF(进货台账!L:L,应付统计表!A17,进货台账!K:K)</f>
        <v>0</v>
      </c>
      <c r="C17" s="17">
        <f>SUMIF(付款明细表!B:B,A17,付款明细表!C:C)</f>
        <v>0</v>
      </c>
      <c r="D17" s="17">
        <f t="shared" si="1"/>
        <v>0</v>
      </c>
      <c r="E17" s="16"/>
    </row>
    <row r="18" ht="22" customHeight="1" spans="1:5">
      <c r="A18" s="16"/>
      <c r="B18" s="17">
        <f>SUMIF(进货台账!L:L,应付统计表!A18,进货台账!K:K)</f>
        <v>0</v>
      </c>
      <c r="C18" s="17">
        <f>SUMIF(付款明细表!B:B,A18,付款明细表!C:C)</f>
        <v>0</v>
      </c>
      <c r="D18" s="17">
        <f t="shared" si="1"/>
        <v>0</v>
      </c>
      <c r="E18" s="16"/>
    </row>
    <row r="19" ht="22" customHeight="1" spans="1:5">
      <c r="A19" s="16"/>
      <c r="B19" s="17">
        <f>SUMIF(进货台账!L:L,应付统计表!A19,进货台账!K:K)</f>
        <v>0</v>
      </c>
      <c r="C19" s="17">
        <f>SUMIF(付款明细表!B:B,A19,付款明细表!C:C)</f>
        <v>0</v>
      </c>
      <c r="D19" s="17">
        <f t="shared" ref="D19:D50" si="2">B19-C19</f>
        <v>0</v>
      </c>
      <c r="E19" s="16"/>
    </row>
    <row r="20" ht="22" customHeight="1" spans="1:5">
      <c r="A20" s="16"/>
      <c r="B20" s="17">
        <f>SUMIF(进货台账!L:L,应付统计表!A20,进货台账!K:K)</f>
        <v>0</v>
      </c>
      <c r="C20" s="17">
        <f>SUMIF(付款明细表!B:B,A20,付款明细表!C:C)</f>
        <v>0</v>
      </c>
      <c r="D20" s="17">
        <f t="shared" si="2"/>
        <v>0</v>
      </c>
      <c r="E20" s="16"/>
    </row>
    <row r="21" ht="22" customHeight="1" spans="1:5">
      <c r="A21" s="16"/>
      <c r="B21" s="17">
        <f>SUMIF(进货台账!L:L,应付统计表!A21,进货台账!K:K)</f>
        <v>0</v>
      </c>
      <c r="C21" s="17">
        <f>SUMIF(付款明细表!B:B,A21,付款明细表!C:C)</f>
        <v>0</v>
      </c>
      <c r="D21" s="17">
        <f t="shared" si="2"/>
        <v>0</v>
      </c>
      <c r="E21" s="16"/>
    </row>
    <row r="22" ht="22" customHeight="1" spans="1:5">
      <c r="A22" s="16"/>
      <c r="B22" s="17">
        <f>SUMIF(进货台账!L:L,应付统计表!A22,进货台账!K:K)</f>
        <v>0</v>
      </c>
      <c r="C22" s="17">
        <f>SUMIF(付款明细表!B:B,A22,付款明细表!C:C)</f>
        <v>0</v>
      </c>
      <c r="D22" s="17">
        <f t="shared" si="2"/>
        <v>0</v>
      </c>
      <c r="E22" s="16"/>
    </row>
    <row r="23" ht="22" customHeight="1" spans="1:5">
      <c r="A23" s="16"/>
      <c r="B23" s="17">
        <f>SUMIF(进货台账!L:L,应付统计表!A23,进货台账!K:K)</f>
        <v>0</v>
      </c>
      <c r="C23" s="17">
        <f>SUMIF(付款明细表!B:B,A23,付款明细表!C:C)</f>
        <v>0</v>
      </c>
      <c r="D23" s="17">
        <f t="shared" si="2"/>
        <v>0</v>
      </c>
      <c r="E23" s="16"/>
    </row>
    <row r="24" ht="22" customHeight="1" spans="1:5">
      <c r="A24" s="16"/>
      <c r="B24" s="17">
        <f>SUMIF(进货台账!L:L,应付统计表!A24,进货台账!K:K)</f>
        <v>0</v>
      </c>
      <c r="C24" s="17">
        <f>SUMIF(付款明细表!B:B,A24,付款明细表!C:C)</f>
        <v>0</v>
      </c>
      <c r="D24" s="17">
        <f t="shared" si="2"/>
        <v>0</v>
      </c>
      <c r="E24" s="16"/>
    </row>
    <row r="25" ht="22" customHeight="1" spans="1:5">
      <c r="A25" s="16"/>
      <c r="B25" s="17">
        <f>SUMIF(进货台账!L:L,应付统计表!A25,进货台账!K:K)</f>
        <v>0</v>
      </c>
      <c r="C25" s="17">
        <f>SUMIF(付款明细表!B:B,A25,付款明细表!C:C)</f>
        <v>0</v>
      </c>
      <c r="D25" s="17">
        <f t="shared" si="2"/>
        <v>0</v>
      </c>
      <c r="E25" s="16"/>
    </row>
    <row r="26" ht="22" customHeight="1" spans="1:5">
      <c r="A26" s="16"/>
      <c r="B26" s="17">
        <f>SUMIF(进货台账!L:L,应付统计表!A26,进货台账!K:K)</f>
        <v>0</v>
      </c>
      <c r="C26" s="17">
        <f>SUMIF(付款明细表!B:B,A26,付款明细表!C:C)</f>
        <v>0</v>
      </c>
      <c r="D26" s="17">
        <f t="shared" si="2"/>
        <v>0</v>
      </c>
      <c r="E26" s="16"/>
    </row>
    <row r="27" ht="22" customHeight="1" spans="1:5">
      <c r="A27" s="16"/>
      <c r="B27" s="17">
        <f>SUMIF(进货台账!L:L,应付统计表!A27,进货台账!K:K)</f>
        <v>0</v>
      </c>
      <c r="C27" s="17">
        <f>SUMIF(付款明细表!B:B,A27,付款明细表!C:C)</f>
        <v>0</v>
      </c>
      <c r="D27" s="17">
        <f t="shared" si="2"/>
        <v>0</v>
      </c>
      <c r="E27" s="16"/>
    </row>
    <row r="28" ht="22" customHeight="1" spans="1:5">
      <c r="A28" s="16"/>
      <c r="B28" s="17">
        <f>SUMIF(进货台账!L:L,应付统计表!A28,进货台账!K:K)</f>
        <v>0</v>
      </c>
      <c r="C28" s="17">
        <f>SUMIF(付款明细表!B:B,A28,付款明细表!C:C)</f>
        <v>0</v>
      </c>
      <c r="D28" s="17">
        <f t="shared" si="2"/>
        <v>0</v>
      </c>
      <c r="E28" s="16"/>
    </row>
    <row r="29" ht="22" customHeight="1" spans="1:5">
      <c r="A29" s="16"/>
      <c r="B29" s="17">
        <f>SUMIF(进货台账!L:L,应付统计表!A29,进货台账!K:K)</f>
        <v>0</v>
      </c>
      <c r="C29" s="17">
        <f>SUMIF(付款明细表!B:B,A29,付款明细表!C:C)</f>
        <v>0</v>
      </c>
      <c r="D29" s="17">
        <f t="shared" si="2"/>
        <v>0</v>
      </c>
      <c r="E29" s="16"/>
    </row>
    <row r="30" ht="22" customHeight="1" spans="1:5">
      <c r="A30" s="16"/>
      <c r="B30" s="17">
        <f>SUMIF(进货台账!L:L,应付统计表!A30,进货台账!K:K)</f>
        <v>0</v>
      </c>
      <c r="C30" s="17">
        <f>SUMIF(付款明细表!B:B,A30,付款明细表!C:C)</f>
        <v>0</v>
      </c>
      <c r="D30" s="17">
        <f t="shared" si="2"/>
        <v>0</v>
      </c>
      <c r="E30" s="16"/>
    </row>
    <row r="31" ht="22" customHeight="1" spans="1:5">
      <c r="A31" s="16"/>
      <c r="B31" s="17">
        <f>SUMIF(进货台账!L:L,应付统计表!A31,进货台账!K:K)</f>
        <v>0</v>
      </c>
      <c r="C31" s="17">
        <f>SUMIF(付款明细表!B:B,A31,付款明细表!C:C)</f>
        <v>0</v>
      </c>
      <c r="D31" s="17">
        <f t="shared" si="2"/>
        <v>0</v>
      </c>
      <c r="E31" s="16"/>
    </row>
    <row r="32" ht="22" customHeight="1" spans="1:5">
      <c r="A32" s="16"/>
      <c r="B32" s="17">
        <f>SUMIF(进货台账!L:L,应付统计表!A32,进货台账!K:K)</f>
        <v>0</v>
      </c>
      <c r="C32" s="17">
        <f>SUMIF(付款明细表!B:B,A32,付款明细表!C:C)</f>
        <v>0</v>
      </c>
      <c r="D32" s="17">
        <f t="shared" si="2"/>
        <v>0</v>
      </c>
      <c r="E32" s="16"/>
    </row>
    <row r="33" ht="22" customHeight="1" spans="1:5">
      <c r="A33" s="16"/>
      <c r="B33" s="17">
        <f>SUMIF(进货台账!L:L,应付统计表!A33,进货台账!K:K)</f>
        <v>0</v>
      </c>
      <c r="C33" s="17">
        <f>SUMIF(付款明细表!B:B,A33,付款明细表!C:C)</f>
        <v>0</v>
      </c>
      <c r="D33" s="17">
        <f t="shared" si="2"/>
        <v>0</v>
      </c>
      <c r="E33" s="16"/>
    </row>
    <row r="34" ht="22" customHeight="1" spans="1:5">
      <c r="A34" s="16"/>
      <c r="B34" s="17">
        <f>SUMIF(进货台账!L:L,应付统计表!A34,进货台账!K:K)</f>
        <v>0</v>
      </c>
      <c r="C34" s="17">
        <f>SUMIF(付款明细表!B:B,A34,付款明细表!C:C)</f>
        <v>0</v>
      </c>
      <c r="D34" s="17">
        <f t="shared" si="2"/>
        <v>0</v>
      </c>
      <c r="E34" s="16"/>
    </row>
    <row r="35" ht="22" customHeight="1" spans="1:5">
      <c r="A35" s="16"/>
      <c r="B35" s="17">
        <f>SUMIF(进货台账!L:L,应付统计表!A35,进货台账!K:K)</f>
        <v>0</v>
      </c>
      <c r="C35" s="17">
        <f>SUMIF(付款明细表!B:B,A35,付款明细表!C:C)</f>
        <v>0</v>
      </c>
      <c r="D35" s="17">
        <f t="shared" si="2"/>
        <v>0</v>
      </c>
      <c r="E35" s="16"/>
    </row>
    <row r="36" ht="22" customHeight="1" spans="1:5">
      <c r="A36" s="16"/>
      <c r="B36" s="17">
        <f>SUMIF(进货台账!L:L,应付统计表!A36,进货台账!K:K)</f>
        <v>0</v>
      </c>
      <c r="C36" s="17">
        <f>SUMIF(付款明细表!B:B,A36,付款明细表!C:C)</f>
        <v>0</v>
      </c>
      <c r="D36" s="17">
        <f t="shared" si="2"/>
        <v>0</v>
      </c>
      <c r="E36" s="16"/>
    </row>
    <row r="37" ht="22" customHeight="1" spans="1:5">
      <c r="A37" s="16"/>
      <c r="B37" s="17">
        <f>SUMIF(进货台账!L:L,应付统计表!A37,进货台账!K:K)</f>
        <v>0</v>
      </c>
      <c r="C37" s="17">
        <f>SUMIF(付款明细表!B:B,A37,付款明细表!C:C)</f>
        <v>0</v>
      </c>
      <c r="D37" s="17">
        <f t="shared" si="2"/>
        <v>0</v>
      </c>
      <c r="E37" s="16"/>
    </row>
    <row r="38" ht="22" customHeight="1" spans="1:5">
      <c r="A38" s="16"/>
      <c r="B38" s="17">
        <f>SUMIF(进货台账!L:L,应付统计表!A38,进货台账!K:K)</f>
        <v>0</v>
      </c>
      <c r="C38" s="17">
        <f>SUMIF(付款明细表!B:B,A38,付款明细表!C:C)</f>
        <v>0</v>
      </c>
      <c r="D38" s="17">
        <f t="shared" si="2"/>
        <v>0</v>
      </c>
      <c r="E38" s="16"/>
    </row>
    <row r="39" ht="22" customHeight="1" spans="1:5">
      <c r="A39" s="16"/>
      <c r="B39" s="17">
        <f>SUMIF(进货台账!L:L,应付统计表!A39,进货台账!K:K)</f>
        <v>0</v>
      </c>
      <c r="C39" s="17">
        <f>SUMIF(付款明细表!B:B,A39,付款明细表!C:C)</f>
        <v>0</v>
      </c>
      <c r="D39" s="17">
        <f t="shared" si="2"/>
        <v>0</v>
      </c>
      <c r="E39" s="16"/>
    </row>
    <row r="40" ht="22" customHeight="1" spans="1:5">
      <c r="A40" s="16"/>
      <c r="B40" s="17">
        <f>SUMIF(进货台账!L:L,应付统计表!A40,进货台账!K:K)</f>
        <v>0</v>
      </c>
      <c r="C40" s="17">
        <f>SUMIF(付款明细表!B:B,A40,付款明细表!C:C)</f>
        <v>0</v>
      </c>
      <c r="D40" s="17">
        <f t="shared" si="2"/>
        <v>0</v>
      </c>
      <c r="E40" s="16"/>
    </row>
    <row r="41" ht="22" customHeight="1" spans="1:5">
      <c r="A41" s="16"/>
      <c r="B41" s="17">
        <f>SUMIF(进货台账!L:L,应付统计表!A41,进货台账!K:K)</f>
        <v>0</v>
      </c>
      <c r="C41" s="17">
        <f>SUMIF(付款明细表!B:B,A41,付款明细表!C:C)</f>
        <v>0</v>
      </c>
      <c r="D41" s="17">
        <f t="shared" si="2"/>
        <v>0</v>
      </c>
      <c r="E41" s="16"/>
    </row>
    <row r="42" ht="22" customHeight="1" spans="1:5">
      <c r="A42" s="16"/>
      <c r="B42" s="17">
        <f>SUMIF(进货台账!L:L,应付统计表!A42,进货台账!K:K)</f>
        <v>0</v>
      </c>
      <c r="C42" s="17">
        <f>SUMIF(付款明细表!B:B,A42,付款明细表!C:C)</f>
        <v>0</v>
      </c>
      <c r="D42" s="17">
        <f t="shared" si="2"/>
        <v>0</v>
      </c>
      <c r="E42" s="16"/>
    </row>
    <row r="43" ht="22" customHeight="1" spans="1:5">
      <c r="A43" s="16"/>
      <c r="B43" s="17">
        <f>SUMIF(进货台账!L:L,应付统计表!A43,进货台账!K:K)</f>
        <v>0</v>
      </c>
      <c r="C43" s="17">
        <f>SUMIF(付款明细表!B:B,A43,付款明细表!C:C)</f>
        <v>0</v>
      </c>
      <c r="D43" s="17">
        <f t="shared" si="2"/>
        <v>0</v>
      </c>
      <c r="E43" s="16"/>
    </row>
    <row r="44" ht="22" customHeight="1" spans="1:5">
      <c r="A44" s="16"/>
      <c r="B44" s="17">
        <f>SUMIF(进货台账!L:L,应付统计表!A44,进货台账!K:K)</f>
        <v>0</v>
      </c>
      <c r="C44" s="17">
        <f>SUMIF(付款明细表!B:B,A44,付款明细表!C:C)</f>
        <v>0</v>
      </c>
      <c r="D44" s="17">
        <f t="shared" si="2"/>
        <v>0</v>
      </c>
      <c r="E44" s="16"/>
    </row>
    <row r="45" ht="22" customHeight="1" spans="1:5">
      <c r="A45" s="16"/>
      <c r="B45" s="17">
        <f>SUMIF(进货台账!L:L,应付统计表!A45,进货台账!K:K)</f>
        <v>0</v>
      </c>
      <c r="C45" s="17">
        <f>SUMIF(付款明细表!B:B,A45,付款明细表!C:C)</f>
        <v>0</v>
      </c>
      <c r="D45" s="17">
        <f t="shared" si="2"/>
        <v>0</v>
      </c>
      <c r="E45" s="16"/>
    </row>
    <row r="46" ht="22" customHeight="1" spans="1:5">
      <c r="A46" s="16"/>
      <c r="B46" s="17">
        <f>SUMIF(进货台账!L:L,应付统计表!A46,进货台账!K:K)</f>
        <v>0</v>
      </c>
      <c r="C46" s="17">
        <f>SUMIF(付款明细表!B:B,A46,付款明细表!C:C)</f>
        <v>0</v>
      </c>
      <c r="D46" s="17">
        <f t="shared" si="2"/>
        <v>0</v>
      </c>
      <c r="E46" s="16"/>
    </row>
    <row r="47" ht="22" customHeight="1" spans="1:5">
      <c r="A47" s="16"/>
      <c r="B47" s="17">
        <f>SUMIF(进货台账!L:L,应付统计表!A47,进货台账!K:K)</f>
        <v>0</v>
      </c>
      <c r="C47" s="17">
        <f>SUMIF(付款明细表!B:B,A47,付款明细表!C:C)</f>
        <v>0</v>
      </c>
      <c r="D47" s="17">
        <f t="shared" si="2"/>
        <v>0</v>
      </c>
      <c r="E47" s="16"/>
    </row>
    <row r="48" ht="22" customHeight="1" spans="1:5">
      <c r="A48" s="16"/>
      <c r="B48" s="17">
        <f>SUMIF(进货台账!L:L,应付统计表!A48,进货台账!K:K)</f>
        <v>0</v>
      </c>
      <c r="C48" s="17">
        <f>SUMIF(付款明细表!B:B,A48,付款明细表!C:C)</f>
        <v>0</v>
      </c>
      <c r="D48" s="17">
        <f t="shared" si="2"/>
        <v>0</v>
      </c>
      <c r="E48" s="16"/>
    </row>
    <row r="49" ht="22" customHeight="1" spans="1:5">
      <c r="A49" s="16"/>
      <c r="B49" s="17">
        <f>SUMIF(进货台账!L:L,应付统计表!A49,进货台账!K:K)</f>
        <v>0</v>
      </c>
      <c r="C49" s="17">
        <f>SUMIF(付款明细表!B:B,A49,付款明细表!C:C)</f>
        <v>0</v>
      </c>
      <c r="D49" s="17">
        <f t="shared" si="2"/>
        <v>0</v>
      </c>
      <c r="E49" s="16"/>
    </row>
    <row r="50" ht="22" customHeight="1" spans="1:5">
      <c r="A50" s="16"/>
      <c r="B50" s="17">
        <f>SUMIF(进货台账!L:L,应付统计表!A50,进货台账!K:K)</f>
        <v>0</v>
      </c>
      <c r="C50" s="17">
        <f>SUMIF(付款明细表!B:B,A50,付款明细表!C:C)</f>
        <v>0</v>
      </c>
      <c r="D50" s="17">
        <f t="shared" si="2"/>
        <v>0</v>
      </c>
      <c r="E50" s="16"/>
    </row>
    <row r="51" ht="22" customHeight="1" spans="1:5">
      <c r="A51" s="16"/>
      <c r="B51" s="17">
        <f>SUMIF(进货台账!L:L,应付统计表!A51,进货台账!K:K)</f>
        <v>0</v>
      </c>
      <c r="C51" s="17">
        <f>SUMIF(付款明细表!B:B,A51,付款明细表!C:C)</f>
        <v>0</v>
      </c>
      <c r="D51" s="17">
        <f t="shared" ref="D51:D82" si="3">B51-C51</f>
        <v>0</v>
      </c>
      <c r="E51" s="16"/>
    </row>
    <row r="52" ht="22" customHeight="1" spans="1:5">
      <c r="A52" s="16"/>
      <c r="B52" s="17">
        <f>SUMIF(进货台账!L:L,应付统计表!A52,进货台账!K:K)</f>
        <v>0</v>
      </c>
      <c r="C52" s="17">
        <f>SUMIF(付款明细表!B:B,A52,付款明细表!C:C)</f>
        <v>0</v>
      </c>
      <c r="D52" s="17">
        <f t="shared" si="3"/>
        <v>0</v>
      </c>
      <c r="E52" s="16"/>
    </row>
    <row r="53" ht="22" customHeight="1" spans="1:5">
      <c r="A53" s="16"/>
      <c r="B53" s="17">
        <f>SUMIF(进货台账!L:L,应付统计表!A53,进货台账!K:K)</f>
        <v>0</v>
      </c>
      <c r="C53" s="17">
        <f>SUMIF(付款明细表!B:B,A53,付款明细表!C:C)</f>
        <v>0</v>
      </c>
      <c r="D53" s="17">
        <f t="shared" si="3"/>
        <v>0</v>
      </c>
      <c r="E53" s="16"/>
    </row>
    <row r="54" ht="22" customHeight="1" spans="1:5">
      <c r="A54" s="16"/>
      <c r="B54" s="17">
        <f>SUMIF(进货台账!L:L,应付统计表!A54,进货台账!K:K)</f>
        <v>0</v>
      </c>
      <c r="C54" s="17">
        <f>SUMIF(付款明细表!B:B,A54,付款明细表!C:C)</f>
        <v>0</v>
      </c>
      <c r="D54" s="17">
        <f t="shared" si="3"/>
        <v>0</v>
      </c>
      <c r="E54" s="16"/>
    </row>
    <row r="55" ht="22" customHeight="1" spans="1:5">
      <c r="A55" s="16"/>
      <c r="B55" s="17">
        <f>SUMIF(进货台账!L:L,应付统计表!A55,进货台账!K:K)</f>
        <v>0</v>
      </c>
      <c r="C55" s="17">
        <f>SUMIF(付款明细表!B:B,A55,付款明细表!C:C)</f>
        <v>0</v>
      </c>
      <c r="D55" s="17">
        <f t="shared" si="3"/>
        <v>0</v>
      </c>
      <c r="E55" s="16"/>
    </row>
    <row r="56" ht="22" customHeight="1" spans="1:5">
      <c r="A56" s="16"/>
      <c r="B56" s="17">
        <f>SUMIF(进货台账!L:L,应付统计表!A56,进货台账!K:K)</f>
        <v>0</v>
      </c>
      <c r="C56" s="17">
        <f>SUMIF(付款明细表!B:B,A56,付款明细表!C:C)</f>
        <v>0</v>
      </c>
      <c r="D56" s="17">
        <f t="shared" si="3"/>
        <v>0</v>
      </c>
      <c r="E56" s="16"/>
    </row>
    <row r="57" ht="22" customHeight="1" spans="1:5">
      <c r="A57" s="16"/>
      <c r="B57" s="17">
        <f>SUMIF(进货台账!L:L,应付统计表!A57,进货台账!K:K)</f>
        <v>0</v>
      </c>
      <c r="C57" s="17">
        <f>SUMIF(付款明细表!B:B,A57,付款明细表!C:C)</f>
        <v>0</v>
      </c>
      <c r="D57" s="17">
        <f t="shared" si="3"/>
        <v>0</v>
      </c>
      <c r="E57" s="16"/>
    </row>
    <row r="58" ht="22" customHeight="1" spans="1:5">
      <c r="A58" s="16"/>
      <c r="B58" s="17">
        <f>SUMIF(进货台账!L:L,应付统计表!A58,进货台账!K:K)</f>
        <v>0</v>
      </c>
      <c r="C58" s="17">
        <f>SUMIF(付款明细表!B:B,A58,付款明细表!C:C)</f>
        <v>0</v>
      </c>
      <c r="D58" s="17">
        <f t="shared" si="3"/>
        <v>0</v>
      </c>
      <c r="E58" s="16"/>
    </row>
    <row r="59" ht="22" customHeight="1" spans="1:5">
      <c r="A59" s="16"/>
      <c r="B59" s="17">
        <f>SUMIF(进货台账!L:L,应付统计表!A59,进货台账!K:K)</f>
        <v>0</v>
      </c>
      <c r="C59" s="17">
        <f>SUMIF(付款明细表!B:B,A59,付款明细表!C:C)</f>
        <v>0</v>
      </c>
      <c r="D59" s="17">
        <f t="shared" si="3"/>
        <v>0</v>
      </c>
      <c r="E59" s="16"/>
    </row>
    <row r="60" ht="22" customHeight="1" spans="1:5">
      <c r="A60" s="16"/>
      <c r="B60" s="17">
        <f>SUMIF(进货台账!L:L,应付统计表!A60,进货台账!K:K)</f>
        <v>0</v>
      </c>
      <c r="C60" s="17">
        <f>SUMIF(付款明细表!B:B,A60,付款明细表!C:C)</f>
        <v>0</v>
      </c>
      <c r="D60" s="17">
        <f t="shared" si="3"/>
        <v>0</v>
      </c>
      <c r="E60" s="16"/>
    </row>
    <row r="61" ht="22" customHeight="1" spans="1:5">
      <c r="A61" s="16"/>
      <c r="B61" s="17">
        <f>SUMIF(进货台账!L:L,应付统计表!A61,进货台账!K:K)</f>
        <v>0</v>
      </c>
      <c r="C61" s="17">
        <f>SUMIF(付款明细表!B:B,A61,付款明细表!C:C)</f>
        <v>0</v>
      </c>
      <c r="D61" s="17">
        <f t="shared" si="3"/>
        <v>0</v>
      </c>
      <c r="E61" s="16"/>
    </row>
    <row r="62" ht="22" customHeight="1" spans="1:5">
      <c r="A62" s="16"/>
      <c r="B62" s="17">
        <f>SUMIF(进货台账!L:L,应付统计表!A62,进货台账!K:K)</f>
        <v>0</v>
      </c>
      <c r="C62" s="17">
        <f>SUMIF(付款明细表!B:B,A62,付款明细表!C:C)</f>
        <v>0</v>
      </c>
      <c r="D62" s="17">
        <f t="shared" si="3"/>
        <v>0</v>
      </c>
      <c r="E62" s="16"/>
    </row>
    <row r="63" ht="22" customHeight="1" spans="1:5">
      <c r="A63" s="16"/>
      <c r="B63" s="17">
        <f>SUMIF(进货台账!L:L,应付统计表!A63,进货台账!K:K)</f>
        <v>0</v>
      </c>
      <c r="C63" s="17">
        <f>SUMIF(付款明细表!B:B,A63,付款明细表!C:C)</f>
        <v>0</v>
      </c>
      <c r="D63" s="17">
        <f t="shared" si="3"/>
        <v>0</v>
      </c>
      <c r="E63" s="16"/>
    </row>
    <row r="64" ht="22" customHeight="1" spans="1:5">
      <c r="A64" s="16"/>
      <c r="B64" s="17">
        <f>SUMIF(进货台账!L:L,应付统计表!A64,进货台账!K:K)</f>
        <v>0</v>
      </c>
      <c r="C64" s="17">
        <f>SUMIF(付款明细表!B:B,A64,付款明细表!C:C)</f>
        <v>0</v>
      </c>
      <c r="D64" s="17">
        <f t="shared" si="3"/>
        <v>0</v>
      </c>
      <c r="E64" s="16"/>
    </row>
    <row r="65" ht="22" customHeight="1" spans="1:5">
      <c r="A65" s="16"/>
      <c r="B65" s="17">
        <f>SUMIF(进货台账!L:L,应付统计表!A65,进货台账!K:K)</f>
        <v>0</v>
      </c>
      <c r="C65" s="17">
        <f>SUMIF(付款明细表!B:B,A65,付款明细表!C:C)</f>
        <v>0</v>
      </c>
      <c r="D65" s="17">
        <f t="shared" si="3"/>
        <v>0</v>
      </c>
      <c r="E65" s="16"/>
    </row>
    <row r="66" ht="22" customHeight="1" spans="1:5">
      <c r="A66" s="16"/>
      <c r="B66" s="17">
        <f>SUMIF(进货台账!L:L,应付统计表!A66,进货台账!K:K)</f>
        <v>0</v>
      </c>
      <c r="C66" s="17">
        <f>SUMIF(付款明细表!B:B,A66,付款明细表!C:C)</f>
        <v>0</v>
      </c>
      <c r="D66" s="17">
        <f t="shared" si="3"/>
        <v>0</v>
      </c>
      <c r="E66" s="16"/>
    </row>
    <row r="67" ht="22" customHeight="1" spans="1:5">
      <c r="A67" s="16"/>
      <c r="B67" s="17">
        <f>SUMIF(进货台账!L:L,应付统计表!A67,进货台账!K:K)</f>
        <v>0</v>
      </c>
      <c r="C67" s="17">
        <f>SUMIF(付款明细表!B:B,A67,付款明细表!C:C)</f>
        <v>0</v>
      </c>
      <c r="D67" s="17">
        <f t="shared" si="3"/>
        <v>0</v>
      </c>
      <c r="E67" s="16"/>
    </row>
    <row r="68" ht="22" customHeight="1" spans="1:5">
      <c r="A68" s="16"/>
      <c r="B68" s="17">
        <f>SUMIF(进货台账!L:L,应付统计表!A68,进货台账!K:K)</f>
        <v>0</v>
      </c>
      <c r="C68" s="17">
        <f>SUMIF(付款明细表!B:B,A68,付款明细表!C:C)</f>
        <v>0</v>
      </c>
      <c r="D68" s="17">
        <f t="shared" si="3"/>
        <v>0</v>
      </c>
      <c r="E68" s="16"/>
    </row>
    <row r="69" ht="22" customHeight="1" spans="1:5">
      <c r="A69" s="16"/>
      <c r="B69" s="17">
        <f>SUMIF(进货台账!L:L,应付统计表!A69,进货台账!K:K)</f>
        <v>0</v>
      </c>
      <c r="C69" s="17">
        <f>SUMIF(付款明细表!B:B,A69,付款明细表!C:C)</f>
        <v>0</v>
      </c>
      <c r="D69" s="17">
        <f t="shared" si="3"/>
        <v>0</v>
      </c>
      <c r="E69" s="16"/>
    </row>
    <row r="70" ht="22" customHeight="1" spans="1:5">
      <c r="A70" s="16"/>
      <c r="B70" s="17">
        <f>SUMIF(进货台账!L:L,应付统计表!A70,进货台账!K:K)</f>
        <v>0</v>
      </c>
      <c r="C70" s="17">
        <f>SUMIF(付款明细表!B:B,A70,付款明细表!C:C)</f>
        <v>0</v>
      </c>
      <c r="D70" s="17">
        <f t="shared" si="3"/>
        <v>0</v>
      </c>
      <c r="E70" s="16"/>
    </row>
    <row r="71" ht="22" customHeight="1" spans="1:5">
      <c r="A71" s="16"/>
      <c r="B71" s="17">
        <f>SUMIF(进货台账!L:L,应付统计表!A71,进货台账!K:K)</f>
        <v>0</v>
      </c>
      <c r="C71" s="17">
        <f>SUMIF(付款明细表!B:B,A71,付款明细表!C:C)</f>
        <v>0</v>
      </c>
      <c r="D71" s="17">
        <f t="shared" si="3"/>
        <v>0</v>
      </c>
      <c r="E71" s="16"/>
    </row>
    <row r="72" ht="22" customHeight="1" spans="1:5">
      <c r="A72" s="16"/>
      <c r="B72" s="17">
        <f>SUMIF(进货台账!L:L,应付统计表!A72,进货台账!K:K)</f>
        <v>0</v>
      </c>
      <c r="C72" s="17">
        <f>SUMIF(付款明细表!B:B,A72,付款明细表!C:C)</f>
        <v>0</v>
      </c>
      <c r="D72" s="17">
        <f t="shared" si="3"/>
        <v>0</v>
      </c>
      <c r="E72" s="16"/>
    </row>
    <row r="73" ht="22" customHeight="1" spans="1:5">
      <c r="A73" s="16"/>
      <c r="B73" s="17">
        <f>SUMIF(进货台账!L:L,应付统计表!A73,进货台账!K:K)</f>
        <v>0</v>
      </c>
      <c r="C73" s="17">
        <f>SUMIF(付款明细表!B:B,A73,付款明细表!C:C)</f>
        <v>0</v>
      </c>
      <c r="D73" s="17">
        <f t="shared" si="3"/>
        <v>0</v>
      </c>
      <c r="E73" s="16"/>
    </row>
    <row r="74" ht="22" customHeight="1" spans="1:5">
      <c r="A74" s="16"/>
      <c r="B74" s="17">
        <f>SUMIF(进货台账!L:L,应付统计表!A74,进货台账!K:K)</f>
        <v>0</v>
      </c>
      <c r="C74" s="17">
        <f>SUMIF(付款明细表!B:B,A74,付款明细表!C:C)</f>
        <v>0</v>
      </c>
      <c r="D74" s="17">
        <f t="shared" si="3"/>
        <v>0</v>
      </c>
      <c r="E74" s="16"/>
    </row>
    <row r="75" ht="22" customHeight="1" spans="1:5">
      <c r="A75" s="16"/>
      <c r="B75" s="17">
        <f>SUMIF(进货台账!L:L,应付统计表!A75,进货台账!K:K)</f>
        <v>0</v>
      </c>
      <c r="C75" s="17">
        <f>SUMIF(付款明细表!B:B,A75,付款明细表!C:C)</f>
        <v>0</v>
      </c>
      <c r="D75" s="17">
        <f t="shared" si="3"/>
        <v>0</v>
      </c>
      <c r="E75" s="16"/>
    </row>
    <row r="76" ht="22" customHeight="1" spans="1:5">
      <c r="A76" s="16"/>
      <c r="B76" s="17">
        <f>SUMIF(进货台账!L:L,应付统计表!A76,进货台账!K:K)</f>
        <v>0</v>
      </c>
      <c r="C76" s="17">
        <f>SUMIF(付款明细表!B:B,A76,付款明细表!C:C)</f>
        <v>0</v>
      </c>
      <c r="D76" s="17">
        <f t="shared" si="3"/>
        <v>0</v>
      </c>
      <c r="E76" s="16"/>
    </row>
    <row r="77" ht="22" customHeight="1" spans="1:5">
      <c r="A77" s="16"/>
      <c r="B77" s="17">
        <f>SUMIF(进货台账!L:L,应付统计表!A77,进货台账!K:K)</f>
        <v>0</v>
      </c>
      <c r="C77" s="17">
        <f>SUMIF(付款明细表!B:B,A77,付款明细表!C:C)</f>
        <v>0</v>
      </c>
      <c r="D77" s="17">
        <f t="shared" si="3"/>
        <v>0</v>
      </c>
      <c r="E77" s="16"/>
    </row>
    <row r="78" ht="22" customHeight="1" spans="1:5">
      <c r="A78" s="16"/>
      <c r="B78" s="17">
        <f>SUMIF(进货台账!L:L,应付统计表!A78,进货台账!K:K)</f>
        <v>0</v>
      </c>
      <c r="C78" s="17">
        <f>SUMIF(付款明细表!B:B,A78,付款明细表!C:C)</f>
        <v>0</v>
      </c>
      <c r="D78" s="17">
        <f t="shared" si="3"/>
        <v>0</v>
      </c>
      <c r="E78" s="16"/>
    </row>
    <row r="79" ht="22" customHeight="1" spans="1:5">
      <c r="A79" s="16"/>
      <c r="B79" s="17">
        <f>SUMIF(进货台账!L:L,应付统计表!A79,进货台账!K:K)</f>
        <v>0</v>
      </c>
      <c r="C79" s="17">
        <f>SUMIF(付款明细表!B:B,A79,付款明细表!C:C)</f>
        <v>0</v>
      </c>
      <c r="D79" s="17">
        <f t="shared" si="3"/>
        <v>0</v>
      </c>
      <c r="E79" s="16"/>
    </row>
    <row r="80" ht="22" customHeight="1" spans="1:5">
      <c r="A80" s="16"/>
      <c r="B80" s="17">
        <f>SUMIF(进货台账!L:L,应付统计表!A80,进货台账!K:K)</f>
        <v>0</v>
      </c>
      <c r="C80" s="17">
        <f>SUMIF(付款明细表!B:B,A80,付款明细表!C:C)</f>
        <v>0</v>
      </c>
      <c r="D80" s="17">
        <f t="shared" si="3"/>
        <v>0</v>
      </c>
      <c r="E80" s="16"/>
    </row>
    <row r="81" ht="22" customHeight="1" spans="1:5">
      <c r="A81" s="16"/>
      <c r="B81" s="17">
        <f>SUMIF(进货台账!L:L,应付统计表!A81,进货台账!K:K)</f>
        <v>0</v>
      </c>
      <c r="C81" s="17">
        <f>SUMIF(付款明细表!B:B,A81,付款明细表!C:C)</f>
        <v>0</v>
      </c>
      <c r="D81" s="17">
        <f t="shared" si="3"/>
        <v>0</v>
      </c>
      <c r="E81" s="16"/>
    </row>
    <row r="82" ht="22" customHeight="1" spans="1:5">
      <c r="A82" s="16"/>
      <c r="B82" s="17">
        <f>SUMIF(进货台账!L:L,应付统计表!A82,进货台账!K:K)</f>
        <v>0</v>
      </c>
      <c r="C82" s="17">
        <f>SUMIF(付款明细表!B:B,A82,付款明细表!C:C)</f>
        <v>0</v>
      </c>
      <c r="D82" s="17">
        <f t="shared" si="3"/>
        <v>0</v>
      </c>
      <c r="E82" s="16"/>
    </row>
    <row r="83" ht="22" customHeight="1" spans="1:5">
      <c r="A83" s="16"/>
      <c r="B83" s="17">
        <f>SUMIF(进货台账!L:L,应付统计表!A83,进货台账!K:K)</f>
        <v>0</v>
      </c>
      <c r="C83" s="17">
        <f>SUMIF(付款明细表!B:B,A83,付款明细表!C:C)</f>
        <v>0</v>
      </c>
      <c r="D83" s="17">
        <f t="shared" ref="D83:D114" si="4">B83-C83</f>
        <v>0</v>
      </c>
      <c r="E83" s="16"/>
    </row>
    <row r="84" ht="22" customHeight="1" spans="1:5">
      <c r="A84" s="16"/>
      <c r="B84" s="17">
        <f>SUMIF(进货台账!L:L,应付统计表!A84,进货台账!K:K)</f>
        <v>0</v>
      </c>
      <c r="C84" s="17">
        <f>SUMIF(付款明细表!B:B,A84,付款明细表!C:C)</f>
        <v>0</v>
      </c>
      <c r="D84" s="17">
        <f t="shared" si="4"/>
        <v>0</v>
      </c>
      <c r="E84" s="16"/>
    </row>
    <row r="85" ht="22" customHeight="1" spans="1:5">
      <c r="A85" s="16"/>
      <c r="B85" s="17">
        <f>SUMIF(进货台账!L:L,应付统计表!A85,进货台账!K:K)</f>
        <v>0</v>
      </c>
      <c r="C85" s="17">
        <f>SUMIF(付款明细表!B:B,A85,付款明细表!C:C)</f>
        <v>0</v>
      </c>
      <c r="D85" s="17">
        <f t="shared" si="4"/>
        <v>0</v>
      </c>
      <c r="E85" s="16"/>
    </row>
    <row r="86" ht="22" customHeight="1" spans="1:5">
      <c r="A86" s="16"/>
      <c r="B86" s="17">
        <f>SUMIF(进货台账!L:L,应付统计表!A86,进货台账!K:K)</f>
        <v>0</v>
      </c>
      <c r="C86" s="17">
        <f>SUMIF(付款明细表!B:B,A86,付款明细表!C:C)</f>
        <v>0</v>
      </c>
      <c r="D86" s="17">
        <f t="shared" si="4"/>
        <v>0</v>
      </c>
      <c r="E86" s="16"/>
    </row>
    <row r="87" ht="22" customHeight="1" spans="1:5">
      <c r="A87" s="16"/>
      <c r="B87" s="17">
        <f>SUMIF(进货台账!L:L,应付统计表!A87,进货台账!K:K)</f>
        <v>0</v>
      </c>
      <c r="C87" s="17">
        <f>SUMIF(付款明细表!B:B,A87,付款明细表!C:C)</f>
        <v>0</v>
      </c>
      <c r="D87" s="17">
        <f t="shared" si="4"/>
        <v>0</v>
      </c>
      <c r="E87" s="16"/>
    </row>
    <row r="88" ht="22" customHeight="1" spans="1:5">
      <c r="A88" s="16"/>
      <c r="B88" s="17">
        <f>SUMIF(进货台账!L:L,应付统计表!A88,进货台账!K:K)</f>
        <v>0</v>
      </c>
      <c r="C88" s="17">
        <f>SUMIF(付款明细表!B:B,A88,付款明细表!C:C)</f>
        <v>0</v>
      </c>
      <c r="D88" s="17">
        <f t="shared" si="4"/>
        <v>0</v>
      </c>
      <c r="E88" s="16"/>
    </row>
    <row r="89" ht="22" customHeight="1" spans="1:5">
      <c r="A89" s="16"/>
      <c r="B89" s="17">
        <f>SUMIF(进货台账!L:L,应付统计表!A89,进货台账!K:K)</f>
        <v>0</v>
      </c>
      <c r="C89" s="17">
        <f>SUMIF(付款明细表!B:B,A89,付款明细表!C:C)</f>
        <v>0</v>
      </c>
      <c r="D89" s="17">
        <f t="shared" si="4"/>
        <v>0</v>
      </c>
      <c r="E89" s="16"/>
    </row>
    <row r="90" ht="22" customHeight="1" spans="1:5">
      <c r="A90" s="16"/>
      <c r="B90" s="17">
        <f>SUMIF(进货台账!L:L,应付统计表!A90,进货台账!K:K)</f>
        <v>0</v>
      </c>
      <c r="C90" s="17">
        <f>SUMIF(付款明细表!B:B,A90,付款明细表!C:C)</f>
        <v>0</v>
      </c>
      <c r="D90" s="17">
        <f t="shared" si="4"/>
        <v>0</v>
      </c>
      <c r="E90" s="16"/>
    </row>
    <row r="91" ht="22" customHeight="1" spans="1:5">
      <c r="A91" s="16"/>
      <c r="B91" s="17">
        <f>SUMIF(进货台账!L:L,应付统计表!A91,进货台账!K:K)</f>
        <v>0</v>
      </c>
      <c r="C91" s="17">
        <f>SUMIF(付款明细表!B:B,A91,付款明细表!C:C)</f>
        <v>0</v>
      </c>
      <c r="D91" s="17">
        <f t="shared" si="4"/>
        <v>0</v>
      </c>
      <c r="E91" s="16"/>
    </row>
    <row r="92" ht="22" customHeight="1" spans="1:5">
      <c r="A92" s="16"/>
      <c r="B92" s="17">
        <f>SUMIF(进货台账!L:L,应付统计表!A92,进货台账!K:K)</f>
        <v>0</v>
      </c>
      <c r="C92" s="17">
        <f>SUMIF(付款明细表!B:B,A92,付款明细表!C:C)</f>
        <v>0</v>
      </c>
      <c r="D92" s="17">
        <f t="shared" si="4"/>
        <v>0</v>
      </c>
      <c r="E92" s="16"/>
    </row>
    <row r="93" ht="22" customHeight="1" spans="1:5">
      <c r="A93" s="16"/>
      <c r="B93" s="17">
        <f>SUMIF(进货台账!L:L,应付统计表!A93,进货台账!K:K)</f>
        <v>0</v>
      </c>
      <c r="C93" s="17">
        <f>SUMIF(付款明细表!B:B,A93,付款明细表!C:C)</f>
        <v>0</v>
      </c>
      <c r="D93" s="17">
        <f t="shared" si="4"/>
        <v>0</v>
      </c>
      <c r="E93" s="16"/>
    </row>
    <row r="94" ht="22" customHeight="1" spans="1:5">
      <c r="A94" s="16"/>
      <c r="B94" s="17">
        <f>SUMIF(进货台账!L:L,应付统计表!A94,进货台账!K:K)</f>
        <v>0</v>
      </c>
      <c r="C94" s="17">
        <f>SUMIF(付款明细表!B:B,A94,付款明细表!C:C)</f>
        <v>0</v>
      </c>
      <c r="D94" s="17">
        <f t="shared" si="4"/>
        <v>0</v>
      </c>
      <c r="E94" s="16"/>
    </row>
    <row r="95" ht="22" customHeight="1" spans="1:5">
      <c r="A95" s="16"/>
      <c r="B95" s="17">
        <f>SUMIF(进货台账!L:L,应付统计表!A95,进货台账!K:K)</f>
        <v>0</v>
      </c>
      <c r="C95" s="17">
        <f>SUMIF(付款明细表!B:B,A95,付款明细表!C:C)</f>
        <v>0</v>
      </c>
      <c r="D95" s="17">
        <f t="shared" si="4"/>
        <v>0</v>
      </c>
      <c r="E95" s="16"/>
    </row>
    <row r="96" ht="22" customHeight="1" spans="1:5">
      <c r="A96" s="16"/>
      <c r="B96" s="17">
        <f>SUMIF(进货台账!L:L,应付统计表!A96,进货台账!K:K)</f>
        <v>0</v>
      </c>
      <c r="C96" s="17">
        <f>SUMIF(付款明细表!B:B,A96,付款明细表!C:C)</f>
        <v>0</v>
      </c>
      <c r="D96" s="17">
        <f t="shared" si="4"/>
        <v>0</v>
      </c>
      <c r="E96" s="16"/>
    </row>
    <row r="97" ht="22" customHeight="1" spans="1:5">
      <c r="A97" s="16"/>
      <c r="B97" s="17">
        <f>SUMIF(进货台账!L:L,应付统计表!A97,进货台账!K:K)</f>
        <v>0</v>
      </c>
      <c r="C97" s="17">
        <f>SUMIF(付款明细表!B:B,A97,付款明细表!C:C)</f>
        <v>0</v>
      </c>
      <c r="D97" s="17">
        <f t="shared" si="4"/>
        <v>0</v>
      </c>
      <c r="E97" s="16"/>
    </row>
    <row r="98" ht="22" customHeight="1" spans="1:5">
      <c r="A98" s="16"/>
      <c r="B98" s="17">
        <f>SUMIF(进货台账!L:L,应付统计表!A98,进货台账!K:K)</f>
        <v>0</v>
      </c>
      <c r="C98" s="17">
        <f>SUMIF(付款明细表!B:B,A98,付款明细表!C:C)</f>
        <v>0</v>
      </c>
      <c r="D98" s="17">
        <f t="shared" si="4"/>
        <v>0</v>
      </c>
      <c r="E98" s="16"/>
    </row>
    <row r="99" ht="22" customHeight="1" spans="1:5">
      <c r="A99" s="16"/>
      <c r="B99" s="17">
        <f>SUMIF(进货台账!L:L,应付统计表!A99,进货台账!K:K)</f>
        <v>0</v>
      </c>
      <c r="C99" s="17">
        <f>SUMIF(付款明细表!B:B,A99,付款明细表!C:C)</f>
        <v>0</v>
      </c>
      <c r="D99" s="17">
        <f t="shared" si="4"/>
        <v>0</v>
      </c>
      <c r="E99" s="16"/>
    </row>
    <row r="100" ht="22" customHeight="1" spans="1:5">
      <c r="A100" s="16"/>
      <c r="B100" s="17">
        <f>SUMIF(进货台账!L:L,应付统计表!A100,进货台账!K:K)</f>
        <v>0</v>
      </c>
      <c r="C100" s="17">
        <f>SUMIF(付款明细表!B:B,A100,付款明细表!C:C)</f>
        <v>0</v>
      </c>
      <c r="D100" s="17">
        <f t="shared" si="4"/>
        <v>0</v>
      </c>
      <c r="E100" s="16"/>
    </row>
    <row r="101" ht="22" customHeight="1" spans="1:5">
      <c r="A101" s="16"/>
      <c r="B101" s="17">
        <f>SUMIF(进货台账!L:L,应付统计表!A101,进货台账!K:K)</f>
        <v>0</v>
      </c>
      <c r="C101" s="17">
        <f>SUMIF(付款明细表!B:B,A101,付款明细表!C:C)</f>
        <v>0</v>
      </c>
      <c r="D101" s="17">
        <f t="shared" si="4"/>
        <v>0</v>
      </c>
      <c r="E101" s="16"/>
    </row>
    <row r="102" ht="22" customHeight="1" spans="1:5">
      <c r="A102" s="16"/>
      <c r="B102" s="17">
        <f>SUMIF(进货台账!L:L,应付统计表!A102,进货台账!K:K)</f>
        <v>0</v>
      </c>
      <c r="C102" s="17">
        <f>SUMIF(付款明细表!B:B,A102,付款明细表!C:C)</f>
        <v>0</v>
      </c>
      <c r="D102" s="17">
        <f t="shared" si="4"/>
        <v>0</v>
      </c>
      <c r="E102" s="16"/>
    </row>
    <row r="103" ht="22" customHeight="1" spans="1:5">
      <c r="A103" s="16"/>
      <c r="B103" s="17">
        <f>SUMIF(进货台账!L:L,应付统计表!A103,进货台账!K:K)</f>
        <v>0</v>
      </c>
      <c r="C103" s="17">
        <f>SUMIF(付款明细表!B:B,A103,付款明细表!C:C)</f>
        <v>0</v>
      </c>
      <c r="D103" s="17">
        <f t="shared" si="4"/>
        <v>0</v>
      </c>
      <c r="E103" s="16"/>
    </row>
    <row r="104" ht="22" customHeight="1" spans="1:5">
      <c r="A104" s="16"/>
      <c r="B104" s="17">
        <f>SUMIF(进货台账!L:L,应付统计表!A104,进货台账!K:K)</f>
        <v>0</v>
      </c>
      <c r="C104" s="17">
        <f>SUMIF(付款明细表!B:B,A104,付款明细表!C:C)</f>
        <v>0</v>
      </c>
      <c r="D104" s="17">
        <f t="shared" si="4"/>
        <v>0</v>
      </c>
      <c r="E104" s="16"/>
    </row>
    <row r="105" ht="22" customHeight="1" spans="1:5">
      <c r="A105" s="16"/>
      <c r="B105" s="17">
        <f>SUMIF(进货台账!L:L,应付统计表!A105,进货台账!K:K)</f>
        <v>0</v>
      </c>
      <c r="C105" s="17">
        <f>SUMIF(付款明细表!B:B,A105,付款明细表!C:C)</f>
        <v>0</v>
      </c>
      <c r="D105" s="17">
        <f t="shared" si="4"/>
        <v>0</v>
      </c>
      <c r="E105" s="16"/>
    </row>
    <row r="106" ht="22" customHeight="1" spans="1:5">
      <c r="A106" s="16"/>
      <c r="B106" s="17">
        <f>SUMIF(进货台账!L:L,应付统计表!A106,进货台账!K:K)</f>
        <v>0</v>
      </c>
      <c r="C106" s="17">
        <f>SUMIF(付款明细表!B:B,A106,付款明细表!C:C)</f>
        <v>0</v>
      </c>
      <c r="D106" s="17">
        <f t="shared" si="4"/>
        <v>0</v>
      </c>
      <c r="E106" s="16"/>
    </row>
    <row r="107" ht="22" customHeight="1" spans="1:5">
      <c r="A107" s="16"/>
      <c r="B107" s="17">
        <f>SUMIF(进货台账!L:L,应付统计表!A107,进货台账!K:K)</f>
        <v>0</v>
      </c>
      <c r="C107" s="17">
        <f>SUMIF(付款明细表!B:B,A107,付款明细表!C:C)</f>
        <v>0</v>
      </c>
      <c r="D107" s="17">
        <f t="shared" si="4"/>
        <v>0</v>
      </c>
      <c r="E107" s="16"/>
    </row>
    <row r="108" ht="22" customHeight="1" spans="1:5">
      <c r="A108" s="16"/>
      <c r="B108" s="17">
        <f>SUMIF(进货台账!L:L,应付统计表!A108,进货台账!K:K)</f>
        <v>0</v>
      </c>
      <c r="C108" s="17">
        <f>SUMIF(付款明细表!B:B,A108,付款明细表!C:C)</f>
        <v>0</v>
      </c>
      <c r="D108" s="17">
        <f t="shared" si="4"/>
        <v>0</v>
      </c>
      <c r="E108" s="16"/>
    </row>
    <row r="109" ht="22" customHeight="1" spans="1:5">
      <c r="A109" s="16"/>
      <c r="B109" s="17">
        <f>SUMIF(进货台账!L:L,应付统计表!A109,进货台账!K:K)</f>
        <v>0</v>
      </c>
      <c r="C109" s="17">
        <f>SUMIF(付款明细表!B:B,A109,付款明细表!C:C)</f>
        <v>0</v>
      </c>
      <c r="D109" s="17">
        <f t="shared" si="4"/>
        <v>0</v>
      </c>
      <c r="E109" s="16"/>
    </row>
    <row r="110" ht="22" customHeight="1" spans="1:5">
      <c r="A110" s="16"/>
      <c r="B110" s="17">
        <f>SUMIF(进货台账!L:L,应付统计表!A110,进货台账!K:K)</f>
        <v>0</v>
      </c>
      <c r="C110" s="17">
        <f>SUMIF(付款明细表!B:B,A110,付款明细表!C:C)</f>
        <v>0</v>
      </c>
      <c r="D110" s="17">
        <f t="shared" si="4"/>
        <v>0</v>
      </c>
      <c r="E110" s="16"/>
    </row>
    <row r="111" ht="22" customHeight="1" spans="1:5">
      <c r="A111" s="16"/>
      <c r="B111" s="17">
        <f>SUMIF(进货台账!L:L,应付统计表!A111,进货台账!K:K)</f>
        <v>0</v>
      </c>
      <c r="C111" s="17">
        <f>SUMIF(付款明细表!B:B,A111,付款明细表!C:C)</f>
        <v>0</v>
      </c>
      <c r="D111" s="17">
        <f t="shared" si="4"/>
        <v>0</v>
      </c>
      <c r="E111" s="16"/>
    </row>
    <row r="112" ht="22" customHeight="1" spans="1:5">
      <c r="A112" s="16"/>
      <c r="B112" s="17">
        <f>SUMIF(进货台账!L:L,应付统计表!A112,进货台账!K:K)</f>
        <v>0</v>
      </c>
      <c r="C112" s="17">
        <f>SUMIF(付款明细表!B:B,A112,付款明细表!C:C)</f>
        <v>0</v>
      </c>
      <c r="D112" s="17">
        <f t="shared" si="4"/>
        <v>0</v>
      </c>
      <c r="E112" s="16"/>
    </row>
    <row r="113" ht="22" customHeight="1" spans="1:5">
      <c r="A113" s="16"/>
      <c r="B113" s="17">
        <f>SUMIF(进货台账!L:L,应付统计表!A113,进货台账!K:K)</f>
        <v>0</v>
      </c>
      <c r="C113" s="17">
        <f>SUMIF(付款明细表!B:B,A113,付款明细表!C:C)</f>
        <v>0</v>
      </c>
      <c r="D113" s="17">
        <f t="shared" si="4"/>
        <v>0</v>
      </c>
      <c r="E113" s="16"/>
    </row>
    <row r="114" ht="22" customHeight="1" spans="1:5">
      <c r="A114" s="16"/>
      <c r="B114" s="17">
        <f>SUMIF(进货台账!L:L,应付统计表!A114,进货台账!K:K)</f>
        <v>0</v>
      </c>
      <c r="C114" s="17">
        <f>SUMIF(付款明细表!B:B,A114,付款明细表!C:C)</f>
        <v>0</v>
      </c>
      <c r="D114" s="17">
        <f t="shared" si="4"/>
        <v>0</v>
      </c>
      <c r="E114" s="16"/>
    </row>
    <row r="115" ht="22" customHeight="1" spans="1:5">
      <c r="A115" s="16"/>
      <c r="B115" s="17">
        <f>SUMIF(进货台账!L:L,应付统计表!A115,进货台账!K:K)</f>
        <v>0</v>
      </c>
      <c r="C115" s="17">
        <f>SUMIF(付款明细表!B:B,A115,付款明细表!C:C)</f>
        <v>0</v>
      </c>
      <c r="D115" s="17">
        <f t="shared" ref="D115:D146" si="5">B115-C115</f>
        <v>0</v>
      </c>
      <c r="E115" s="16"/>
    </row>
    <row r="116" ht="22" customHeight="1" spans="1:5">
      <c r="A116" s="16"/>
      <c r="B116" s="17">
        <f>SUMIF(进货台账!L:L,应付统计表!A116,进货台账!K:K)</f>
        <v>0</v>
      </c>
      <c r="C116" s="17">
        <f>SUMIF(付款明细表!B:B,A116,付款明细表!C:C)</f>
        <v>0</v>
      </c>
      <c r="D116" s="17">
        <f t="shared" si="5"/>
        <v>0</v>
      </c>
      <c r="E116" s="16"/>
    </row>
    <row r="117" ht="22" customHeight="1" spans="1:5">
      <c r="A117" s="16"/>
      <c r="B117" s="17">
        <f>SUMIF(进货台账!L:L,应付统计表!A117,进货台账!K:K)</f>
        <v>0</v>
      </c>
      <c r="C117" s="17">
        <f>SUMIF(付款明细表!B:B,A117,付款明细表!C:C)</f>
        <v>0</v>
      </c>
      <c r="D117" s="17">
        <f t="shared" si="5"/>
        <v>0</v>
      </c>
      <c r="E117" s="16"/>
    </row>
    <row r="118" ht="22" customHeight="1" spans="1:5">
      <c r="A118" s="16"/>
      <c r="B118" s="17">
        <f>SUMIF(进货台账!L:L,应付统计表!A118,进货台账!K:K)</f>
        <v>0</v>
      </c>
      <c r="C118" s="17">
        <f>SUMIF(付款明细表!B:B,A118,付款明细表!C:C)</f>
        <v>0</v>
      </c>
      <c r="D118" s="17">
        <f t="shared" si="5"/>
        <v>0</v>
      </c>
      <c r="E118" s="16"/>
    </row>
    <row r="119" ht="22" customHeight="1" spans="1:5">
      <c r="A119" s="16"/>
      <c r="B119" s="17">
        <f>SUMIF(进货台账!L:L,应付统计表!A119,进货台账!K:K)</f>
        <v>0</v>
      </c>
      <c r="C119" s="17">
        <f>SUMIF(付款明细表!B:B,A119,付款明细表!C:C)</f>
        <v>0</v>
      </c>
      <c r="D119" s="17">
        <f t="shared" si="5"/>
        <v>0</v>
      </c>
      <c r="E119" s="16"/>
    </row>
    <row r="120" ht="22" customHeight="1" spans="1:5">
      <c r="A120" s="16"/>
      <c r="B120" s="17">
        <f>SUMIF(进货台账!L:L,应付统计表!A120,进货台账!K:K)</f>
        <v>0</v>
      </c>
      <c r="C120" s="17">
        <f>SUMIF(付款明细表!B:B,A120,付款明细表!C:C)</f>
        <v>0</v>
      </c>
      <c r="D120" s="17">
        <f t="shared" si="5"/>
        <v>0</v>
      </c>
      <c r="E120" s="16"/>
    </row>
    <row r="121" ht="22" customHeight="1" spans="1:5">
      <c r="A121" s="16"/>
      <c r="B121" s="17">
        <f>SUMIF(进货台账!L:L,应付统计表!A121,进货台账!K:K)</f>
        <v>0</v>
      </c>
      <c r="C121" s="17">
        <f>SUMIF(付款明细表!B:B,A121,付款明细表!C:C)</f>
        <v>0</v>
      </c>
      <c r="D121" s="17">
        <f t="shared" si="5"/>
        <v>0</v>
      </c>
      <c r="E121" s="16"/>
    </row>
    <row r="122" ht="22" customHeight="1" spans="1:5">
      <c r="A122" s="16"/>
      <c r="B122" s="17">
        <f>SUMIF(进货台账!L:L,应付统计表!A122,进货台账!K:K)</f>
        <v>0</v>
      </c>
      <c r="C122" s="17">
        <f>SUMIF(付款明细表!B:B,A122,付款明细表!C:C)</f>
        <v>0</v>
      </c>
      <c r="D122" s="17">
        <f t="shared" si="5"/>
        <v>0</v>
      </c>
      <c r="E122" s="16"/>
    </row>
    <row r="123" ht="22" customHeight="1" spans="1:5">
      <c r="A123" s="16"/>
      <c r="B123" s="17">
        <f>SUMIF(进货台账!L:L,应付统计表!A123,进货台账!K:K)</f>
        <v>0</v>
      </c>
      <c r="C123" s="17">
        <f>SUMIF(付款明细表!B:B,A123,付款明细表!C:C)</f>
        <v>0</v>
      </c>
      <c r="D123" s="17">
        <f t="shared" si="5"/>
        <v>0</v>
      </c>
      <c r="E123" s="16"/>
    </row>
    <row r="124" ht="22" customHeight="1" spans="1:5">
      <c r="A124" s="16"/>
      <c r="B124" s="17">
        <f>SUMIF(进货台账!L:L,应付统计表!A124,进货台账!K:K)</f>
        <v>0</v>
      </c>
      <c r="C124" s="17">
        <f>SUMIF(付款明细表!B:B,A124,付款明细表!C:C)</f>
        <v>0</v>
      </c>
      <c r="D124" s="17">
        <f t="shared" si="5"/>
        <v>0</v>
      </c>
      <c r="E124" s="16"/>
    </row>
    <row r="125" ht="22" customHeight="1" spans="1:5">
      <c r="A125" s="16"/>
      <c r="B125" s="17">
        <f>SUMIF(进货台账!L:L,应付统计表!A125,进货台账!K:K)</f>
        <v>0</v>
      </c>
      <c r="C125" s="17">
        <f>SUMIF(付款明细表!B:B,A125,付款明细表!C:C)</f>
        <v>0</v>
      </c>
      <c r="D125" s="17">
        <f t="shared" si="5"/>
        <v>0</v>
      </c>
      <c r="E125" s="16"/>
    </row>
    <row r="126" ht="22" customHeight="1" spans="1:5">
      <c r="A126" s="16"/>
      <c r="B126" s="17">
        <f>SUMIF(进货台账!L:L,应付统计表!A126,进货台账!K:K)</f>
        <v>0</v>
      </c>
      <c r="C126" s="17">
        <f>SUMIF(付款明细表!B:B,A126,付款明细表!C:C)</f>
        <v>0</v>
      </c>
      <c r="D126" s="17">
        <f t="shared" si="5"/>
        <v>0</v>
      </c>
      <c r="E126" s="16"/>
    </row>
    <row r="127" ht="22" customHeight="1" spans="1:5">
      <c r="A127" s="16"/>
      <c r="B127" s="17">
        <f>SUMIF(进货台账!L:L,应付统计表!A127,进货台账!K:K)</f>
        <v>0</v>
      </c>
      <c r="C127" s="17">
        <f>SUMIF(付款明细表!B:B,A127,付款明细表!C:C)</f>
        <v>0</v>
      </c>
      <c r="D127" s="17">
        <f t="shared" si="5"/>
        <v>0</v>
      </c>
      <c r="E127" s="16"/>
    </row>
    <row r="128" ht="22" customHeight="1" spans="1:5">
      <c r="A128" s="16"/>
      <c r="B128" s="17">
        <f>SUMIF(进货台账!L:L,应付统计表!A128,进货台账!K:K)</f>
        <v>0</v>
      </c>
      <c r="C128" s="17">
        <f>SUMIF(付款明细表!B:B,A128,付款明细表!C:C)</f>
        <v>0</v>
      </c>
      <c r="D128" s="17">
        <f t="shared" si="5"/>
        <v>0</v>
      </c>
      <c r="E128" s="16"/>
    </row>
    <row r="129" ht="22" customHeight="1" spans="1:5">
      <c r="A129" s="16"/>
      <c r="B129" s="17">
        <f>SUMIF(进货台账!L:L,应付统计表!A129,进货台账!K:K)</f>
        <v>0</v>
      </c>
      <c r="C129" s="17">
        <f>SUMIF(付款明细表!B:B,A129,付款明细表!C:C)</f>
        <v>0</v>
      </c>
      <c r="D129" s="17">
        <f t="shared" si="5"/>
        <v>0</v>
      </c>
      <c r="E129" s="16"/>
    </row>
    <row r="130" ht="22" customHeight="1" spans="1:5">
      <c r="A130" s="16"/>
      <c r="B130" s="17">
        <f>SUMIF(进货台账!L:L,应付统计表!A130,进货台账!K:K)</f>
        <v>0</v>
      </c>
      <c r="C130" s="17">
        <f>SUMIF(付款明细表!B:B,A130,付款明细表!C:C)</f>
        <v>0</v>
      </c>
      <c r="D130" s="17">
        <f t="shared" si="5"/>
        <v>0</v>
      </c>
      <c r="E130" s="16"/>
    </row>
    <row r="131" ht="22" customHeight="1" spans="1:5">
      <c r="A131" s="16"/>
      <c r="B131" s="17">
        <f>SUMIF(进货台账!L:L,应付统计表!A131,进货台账!K:K)</f>
        <v>0</v>
      </c>
      <c r="C131" s="17">
        <f>SUMIF(付款明细表!B:B,A131,付款明细表!C:C)</f>
        <v>0</v>
      </c>
      <c r="D131" s="17">
        <f t="shared" si="5"/>
        <v>0</v>
      </c>
      <c r="E131" s="16"/>
    </row>
    <row r="132" ht="22" customHeight="1" spans="1:5">
      <c r="A132" s="16"/>
      <c r="B132" s="17">
        <f>SUMIF(进货台账!L:L,应付统计表!A132,进货台账!K:K)</f>
        <v>0</v>
      </c>
      <c r="C132" s="17">
        <f>SUMIF(付款明细表!B:B,A132,付款明细表!C:C)</f>
        <v>0</v>
      </c>
      <c r="D132" s="17">
        <f t="shared" si="5"/>
        <v>0</v>
      </c>
      <c r="E132" s="16"/>
    </row>
    <row r="133" ht="22" customHeight="1" spans="1:5">
      <c r="A133" s="16"/>
      <c r="B133" s="17">
        <f>SUMIF(进货台账!L:L,应付统计表!A133,进货台账!K:K)</f>
        <v>0</v>
      </c>
      <c r="C133" s="17">
        <f>SUMIF(付款明细表!B:B,A133,付款明细表!C:C)</f>
        <v>0</v>
      </c>
      <c r="D133" s="17">
        <f t="shared" si="5"/>
        <v>0</v>
      </c>
      <c r="E133" s="16"/>
    </row>
    <row r="134" ht="22" customHeight="1" spans="1:5">
      <c r="A134" s="16"/>
      <c r="B134" s="17">
        <f>SUMIF(进货台账!L:L,应付统计表!A134,进货台账!K:K)</f>
        <v>0</v>
      </c>
      <c r="C134" s="17">
        <f>SUMIF(付款明细表!B:B,A134,付款明细表!C:C)</f>
        <v>0</v>
      </c>
      <c r="D134" s="17">
        <f t="shared" si="5"/>
        <v>0</v>
      </c>
      <c r="E134" s="16"/>
    </row>
    <row r="135" ht="22" customHeight="1" spans="1:5">
      <c r="A135" s="16"/>
      <c r="B135" s="17">
        <f>SUMIF(进货台账!L:L,应付统计表!A135,进货台账!K:K)</f>
        <v>0</v>
      </c>
      <c r="C135" s="17">
        <f>SUMIF(付款明细表!B:B,A135,付款明细表!C:C)</f>
        <v>0</v>
      </c>
      <c r="D135" s="17">
        <f t="shared" si="5"/>
        <v>0</v>
      </c>
      <c r="E135" s="16"/>
    </row>
    <row r="136" ht="22" customHeight="1" spans="1:5">
      <c r="A136" s="16"/>
      <c r="B136" s="17">
        <f>SUMIF(进货台账!L:L,应付统计表!A136,进货台账!K:K)</f>
        <v>0</v>
      </c>
      <c r="C136" s="17">
        <f>SUMIF(付款明细表!B:B,A136,付款明细表!C:C)</f>
        <v>0</v>
      </c>
      <c r="D136" s="17">
        <f t="shared" si="5"/>
        <v>0</v>
      </c>
      <c r="E136" s="16"/>
    </row>
    <row r="137" ht="22" customHeight="1" spans="1:5">
      <c r="A137" s="16"/>
      <c r="B137" s="17">
        <f>SUMIF(进货台账!L:L,应付统计表!A137,进货台账!K:K)</f>
        <v>0</v>
      </c>
      <c r="C137" s="17">
        <f>SUMIF(付款明细表!B:B,A137,付款明细表!C:C)</f>
        <v>0</v>
      </c>
      <c r="D137" s="17">
        <f t="shared" si="5"/>
        <v>0</v>
      </c>
      <c r="E137" s="16"/>
    </row>
    <row r="138" ht="22" customHeight="1" spans="1:5">
      <c r="A138" s="16"/>
      <c r="B138" s="17">
        <f>SUMIF(进货台账!L:L,应付统计表!A138,进货台账!K:K)</f>
        <v>0</v>
      </c>
      <c r="C138" s="17">
        <f>SUMIF(付款明细表!B:B,A138,付款明细表!C:C)</f>
        <v>0</v>
      </c>
      <c r="D138" s="17">
        <f t="shared" si="5"/>
        <v>0</v>
      </c>
      <c r="E138" s="16"/>
    </row>
    <row r="139" ht="22" customHeight="1" spans="1:5">
      <c r="A139" s="16"/>
      <c r="B139" s="17">
        <f>SUMIF(进货台账!L:L,应付统计表!A139,进货台账!K:K)</f>
        <v>0</v>
      </c>
      <c r="C139" s="17">
        <f>SUMIF(付款明细表!B:B,A139,付款明细表!C:C)</f>
        <v>0</v>
      </c>
      <c r="D139" s="17">
        <f t="shared" si="5"/>
        <v>0</v>
      </c>
      <c r="E139" s="16"/>
    </row>
    <row r="140" ht="22" customHeight="1" spans="1:5">
      <c r="A140" s="16"/>
      <c r="B140" s="17">
        <f>SUMIF(进货台账!L:L,应付统计表!A140,进货台账!K:K)</f>
        <v>0</v>
      </c>
      <c r="C140" s="17">
        <f>SUMIF(付款明细表!B:B,A140,付款明细表!C:C)</f>
        <v>0</v>
      </c>
      <c r="D140" s="17">
        <f t="shared" si="5"/>
        <v>0</v>
      </c>
      <c r="E140" s="16"/>
    </row>
    <row r="141" ht="22" customHeight="1" spans="1:5">
      <c r="A141" s="16"/>
      <c r="B141" s="17">
        <f>SUMIF(进货台账!L:L,应付统计表!A141,进货台账!K:K)</f>
        <v>0</v>
      </c>
      <c r="C141" s="17">
        <f>SUMIF(付款明细表!B:B,A141,付款明细表!C:C)</f>
        <v>0</v>
      </c>
      <c r="D141" s="17">
        <f t="shared" si="5"/>
        <v>0</v>
      </c>
      <c r="E141" s="16"/>
    </row>
    <row r="142" ht="22" customHeight="1" spans="1:5">
      <c r="A142" s="16"/>
      <c r="B142" s="17">
        <f>SUMIF(进货台账!L:L,应付统计表!A142,进货台账!K:K)</f>
        <v>0</v>
      </c>
      <c r="C142" s="17">
        <f>SUMIF(付款明细表!B:B,A142,付款明细表!C:C)</f>
        <v>0</v>
      </c>
      <c r="D142" s="17">
        <f t="shared" si="5"/>
        <v>0</v>
      </c>
      <c r="E142" s="16"/>
    </row>
    <row r="143" ht="22" customHeight="1" spans="1:5">
      <c r="A143" s="16"/>
      <c r="B143" s="17">
        <f>SUMIF(进货台账!L:L,应付统计表!A143,进货台账!K:K)</f>
        <v>0</v>
      </c>
      <c r="C143" s="17">
        <f>SUMIF(付款明细表!B:B,A143,付款明细表!C:C)</f>
        <v>0</v>
      </c>
      <c r="D143" s="17">
        <f t="shared" si="5"/>
        <v>0</v>
      </c>
      <c r="E143" s="16"/>
    </row>
    <row r="144" ht="22" customHeight="1" spans="1:5">
      <c r="A144" s="16"/>
      <c r="B144" s="17">
        <f>SUMIF(进货台账!L:L,应付统计表!A144,进货台账!K:K)</f>
        <v>0</v>
      </c>
      <c r="C144" s="17">
        <f>SUMIF(付款明细表!B:B,A144,付款明细表!C:C)</f>
        <v>0</v>
      </c>
      <c r="D144" s="17">
        <f t="shared" si="5"/>
        <v>0</v>
      </c>
      <c r="E144" s="16"/>
    </row>
    <row r="145" ht="22" customHeight="1" spans="1:5">
      <c r="A145" s="16"/>
      <c r="B145" s="17">
        <f>SUMIF(进货台账!L:L,应付统计表!A145,进货台账!K:K)</f>
        <v>0</v>
      </c>
      <c r="C145" s="17">
        <f>SUMIF(付款明细表!B:B,A145,付款明细表!C:C)</f>
        <v>0</v>
      </c>
      <c r="D145" s="17">
        <f t="shared" si="5"/>
        <v>0</v>
      </c>
      <c r="E145" s="16"/>
    </row>
    <row r="146" ht="22" customHeight="1" spans="1:5">
      <c r="A146" s="16"/>
      <c r="B146" s="17">
        <f>SUMIF(进货台账!L:L,应付统计表!A146,进货台账!K:K)</f>
        <v>0</v>
      </c>
      <c r="C146" s="17">
        <f>SUMIF(付款明细表!B:B,A146,付款明细表!C:C)</f>
        <v>0</v>
      </c>
      <c r="D146" s="17">
        <f t="shared" si="5"/>
        <v>0</v>
      </c>
      <c r="E146" s="16"/>
    </row>
    <row r="147" ht="22" customHeight="1" spans="1:5">
      <c r="A147" s="16"/>
      <c r="B147" s="17">
        <f>SUMIF(进货台账!L:L,应付统计表!A147,进货台账!K:K)</f>
        <v>0</v>
      </c>
      <c r="C147" s="17">
        <f>SUMIF(付款明细表!B:B,A147,付款明细表!C:C)</f>
        <v>0</v>
      </c>
      <c r="D147" s="17">
        <f t="shared" ref="D147:D178" si="6">B147-C147</f>
        <v>0</v>
      </c>
      <c r="E147" s="16"/>
    </row>
    <row r="148" ht="22" customHeight="1" spans="1:5">
      <c r="A148" s="16"/>
      <c r="B148" s="17">
        <f>SUMIF(进货台账!L:L,应付统计表!A148,进货台账!K:K)</f>
        <v>0</v>
      </c>
      <c r="C148" s="17">
        <f>SUMIF(付款明细表!B:B,A148,付款明细表!C:C)</f>
        <v>0</v>
      </c>
      <c r="D148" s="17">
        <f t="shared" si="6"/>
        <v>0</v>
      </c>
      <c r="E148" s="16"/>
    </row>
    <row r="149" ht="22" customHeight="1" spans="1:5">
      <c r="A149" s="16"/>
      <c r="B149" s="17">
        <f>SUMIF(进货台账!L:L,应付统计表!A149,进货台账!K:K)</f>
        <v>0</v>
      </c>
      <c r="C149" s="17">
        <f>SUMIF(付款明细表!B:B,A149,付款明细表!C:C)</f>
        <v>0</v>
      </c>
      <c r="D149" s="17">
        <f t="shared" si="6"/>
        <v>0</v>
      </c>
      <c r="E149" s="16"/>
    </row>
    <row r="150" ht="22" customHeight="1" spans="1:5">
      <c r="A150" s="16"/>
      <c r="B150" s="17">
        <f>SUMIF(进货台账!L:L,应付统计表!A150,进货台账!K:K)</f>
        <v>0</v>
      </c>
      <c r="C150" s="17">
        <f>SUMIF(付款明细表!B:B,A150,付款明细表!C:C)</f>
        <v>0</v>
      </c>
      <c r="D150" s="17">
        <f t="shared" si="6"/>
        <v>0</v>
      </c>
      <c r="E150" s="16"/>
    </row>
    <row r="151" ht="22" customHeight="1" spans="1:5">
      <c r="A151" s="16"/>
      <c r="B151" s="17">
        <f>SUMIF(进货台账!L:L,应付统计表!A151,进货台账!K:K)</f>
        <v>0</v>
      </c>
      <c r="C151" s="17">
        <f>SUMIF(付款明细表!B:B,A151,付款明细表!C:C)</f>
        <v>0</v>
      </c>
      <c r="D151" s="17">
        <f t="shared" si="6"/>
        <v>0</v>
      </c>
      <c r="E151" s="16"/>
    </row>
    <row r="152" ht="22" customHeight="1" spans="1:5">
      <c r="A152" s="16"/>
      <c r="B152" s="17">
        <f>SUMIF(进货台账!L:L,应付统计表!A152,进货台账!K:K)</f>
        <v>0</v>
      </c>
      <c r="C152" s="17">
        <f>SUMIF(付款明细表!B:B,A152,付款明细表!C:C)</f>
        <v>0</v>
      </c>
      <c r="D152" s="17">
        <f t="shared" si="6"/>
        <v>0</v>
      </c>
      <c r="E152" s="16"/>
    </row>
    <row r="153" ht="22" customHeight="1" spans="1:5">
      <c r="A153" s="16"/>
      <c r="B153" s="17">
        <f>SUMIF(进货台账!L:L,应付统计表!A153,进货台账!K:K)</f>
        <v>0</v>
      </c>
      <c r="C153" s="17">
        <f>SUMIF(付款明细表!B:B,A153,付款明细表!C:C)</f>
        <v>0</v>
      </c>
      <c r="D153" s="17">
        <f t="shared" si="6"/>
        <v>0</v>
      </c>
      <c r="E153" s="16"/>
    </row>
    <row r="154" ht="22" customHeight="1" spans="1:5">
      <c r="A154" s="16"/>
      <c r="B154" s="17">
        <f>SUMIF(进货台账!L:L,应付统计表!A154,进货台账!K:K)</f>
        <v>0</v>
      </c>
      <c r="C154" s="17">
        <f>SUMIF(付款明细表!B:B,A154,付款明细表!C:C)</f>
        <v>0</v>
      </c>
      <c r="D154" s="17">
        <f t="shared" si="6"/>
        <v>0</v>
      </c>
      <c r="E154" s="16"/>
    </row>
    <row r="155" ht="22" customHeight="1" spans="1:5">
      <c r="A155" s="16"/>
      <c r="B155" s="17">
        <f>SUMIF(进货台账!L:L,应付统计表!A155,进货台账!K:K)</f>
        <v>0</v>
      </c>
      <c r="C155" s="17">
        <f>SUMIF(付款明细表!B:B,A155,付款明细表!C:C)</f>
        <v>0</v>
      </c>
      <c r="D155" s="17">
        <f t="shared" si="6"/>
        <v>0</v>
      </c>
      <c r="E155" s="16"/>
    </row>
    <row r="156" ht="22" customHeight="1" spans="1:5">
      <c r="A156" s="16"/>
      <c r="B156" s="17">
        <f>SUMIF(进货台账!L:L,应付统计表!A156,进货台账!K:K)</f>
        <v>0</v>
      </c>
      <c r="C156" s="17">
        <f>SUMIF(付款明细表!B:B,A156,付款明细表!C:C)</f>
        <v>0</v>
      </c>
      <c r="D156" s="17">
        <f t="shared" si="6"/>
        <v>0</v>
      </c>
      <c r="E156" s="16"/>
    </row>
    <row r="157" ht="22" customHeight="1" spans="1:5">
      <c r="A157" s="16"/>
      <c r="B157" s="17">
        <f>SUMIF(进货台账!L:L,应付统计表!A157,进货台账!K:K)</f>
        <v>0</v>
      </c>
      <c r="C157" s="17">
        <f>SUMIF(付款明细表!B:B,A157,付款明细表!C:C)</f>
        <v>0</v>
      </c>
      <c r="D157" s="17">
        <f t="shared" si="6"/>
        <v>0</v>
      </c>
      <c r="E157" s="16"/>
    </row>
    <row r="158" ht="22" customHeight="1" spans="1:5">
      <c r="A158" s="16"/>
      <c r="B158" s="17">
        <f>SUMIF(进货台账!L:L,应付统计表!A158,进货台账!K:K)</f>
        <v>0</v>
      </c>
      <c r="C158" s="17">
        <f>SUMIF(付款明细表!B:B,A158,付款明细表!C:C)</f>
        <v>0</v>
      </c>
      <c r="D158" s="17">
        <f t="shared" si="6"/>
        <v>0</v>
      </c>
      <c r="E158" s="16"/>
    </row>
    <row r="159" ht="22" customHeight="1" spans="1:5">
      <c r="A159" s="16"/>
      <c r="B159" s="17">
        <f>SUMIF(进货台账!L:L,应付统计表!A159,进货台账!K:K)</f>
        <v>0</v>
      </c>
      <c r="C159" s="17">
        <f>SUMIF(付款明细表!B:B,A159,付款明细表!C:C)</f>
        <v>0</v>
      </c>
      <c r="D159" s="17">
        <f t="shared" si="6"/>
        <v>0</v>
      </c>
      <c r="E159" s="16"/>
    </row>
    <row r="160" ht="22" customHeight="1" spans="1:5">
      <c r="A160" s="16"/>
      <c r="B160" s="17">
        <f>SUMIF(进货台账!L:L,应付统计表!A160,进货台账!K:K)</f>
        <v>0</v>
      </c>
      <c r="C160" s="17">
        <f>SUMIF(付款明细表!B:B,A160,付款明细表!C:C)</f>
        <v>0</v>
      </c>
      <c r="D160" s="17">
        <f t="shared" si="6"/>
        <v>0</v>
      </c>
      <c r="E160" s="16"/>
    </row>
    <row r="161" ht="22" customHeight="1" spans="1:5">
      <c r="A161" s="16"/>
      <c r="B161" s="17">
        <f>SUMIF(进货台账!L:L,应付统计表!A161,进货台账!K:K)</f>
        <v>0</v>
      </c>
      <c r="C161" s="17">
        <f>SUMIF(付款明细表!B:B,A161,付款明细表!C:C)</f>
        <v>0</v>
      </c>
      <c r="D161" s="17">
        <f t="shared" si="6"/>
        <v>0</v>
      </c>
      <c r="E161" s="16"/>
    </row>
    <row r="162" ht="22" customHeight="1" spans="1:5">
      <c r="A162" s="16"/>
      <c r="B162" s="17">
        <f>SUMIF(进货台账!L:L,应付统计表!A162,进货台账!K:K)</f>
        <v>0</v>
      </c>
      <c r="C162" s="17">
        <f>SUMIF(付款明细表!B:B,A162,付款明细表!C:C)</f>
        <v>0</v>
      </c>
      <c r="D162" s="17">
        <f t="shared" si="6"/>
        <v>0</v>
      </c>
      <c r="E162" s="16"/>
    </row>
    <row r="163" ht="22" customHeight="1" spans="1:5">
      <c r="A163" s="16"/>
      <c r="B163" s="17">
        <f>SUMIF(进货台账!L:L,应付统计表!A163,进货台账!K:K)</f>
        <v>0</v>
      </c>
      <c r="C163" s="17">
        <f>SUMIF(付款明细表!B:B,A163,付款明细表!C:C)</f>
        <v>0</v>
      </c>
      <c r="D163" s="17">
        <f t="shared" si="6"/>
        <v>0</v>
      </c>
      <c r="E163" s="16"/>
    </row>
    <row r="164" ht="22" customHeight="1" spans="1:5">
      <c r="A164" s="16"/>
      <c r="B164" s="17">
        <f>SUMIF(进货台账!L:L,应付统计表!A164,进货台账!K:K)</f>
        <v>0</v>
      </c>
      <c r="C164" s="17">
        <f>SUMIF(付款明细表!B:B,A164,付款明细表!C:C)</f>
        <v>0</v>
      </c>
      <c r="D164" s="17">
        <f t="shared" si="6"/>
        <v>0</v>
      </c>
      <c r="E164" s="16"/>
    </row>
    <row r="165" ht="22" customHeight="1" spans="1:5">
      <c r="A165" s="16"/>
      <c r="B165" s="17">
        <f>SUMIF(进货台账!L:L,应付统计表!A165,进货台账!K:K)</f>
        <v>0</v>
      </c>
      <c r="C165" s="17">
        <f>SUMIF(付款明细表!B:B,A165,付款明细表!C:C)</f>
        <v>0</v>
      </c>
      <c r="D165" s="17">
        <f t="shared" si="6"/>
        <v>0</v>
      </c>
      <c r="E165" s="16"/>
    </row>
    <row r="166" ht="22" customHeight="1" spans="1:5">
      <c r="A166" s="16"/>
      <c r="B166" s="17">
        <f>SUMIF(进货台账!L:L,应付统计表!A166,进货台账!K:K)</f>
        <v>0</v>
      </c>
      <c r="C166" s="17">
        <f>SUMIF(付款明细表!B:B,A166,付款明细表!C:C)</f>
        <v>0</v>
      </c>
      <c r="D166" s="17">
        <f t="shared" si="6"/>
        <v>0</v>
      </c>
      <c r="E166" s="16"/>
    </row>
    <row r="167" ht="22" customHeight="1" spans="1:5">
      <c r="A167" s="16"/>
      <c r="B167" s="17">
        <f>SUMIF(进货台账!L:L,应付统计表!A167,进货台账!K:K)</f>
        <v>0</v>
      </c>
      <c r="C167" s="17">
        <f>SUMIF(付款明细表!B:B,A167,付款明细表!C:C)</f>
        <v>0</v>
      </c>
      <c r="D167" s="17">
        <f t="shared" si="6"/>
        <v>0</v>
      </c>
      <c r="E167" s="16"/>
    </row>
    <row r="168" ht="22" customHeight="1" spans="1:5">
      <c r="A168" s="16"/>
      <c r="B168" s="17">
        <f>SUMIF(进货台账!L:L,应付统计表!A168,进货台账!K:K)</f>
        <v>0</v>
      </c>
      <c r="C168" s="17">
        <f>SUMIF(付款明细表!B:B,A168,付款明细表!C:C)</f>
        <v>0</v>
      </c>
      <c r="D168" s="17">
        <f t="shared" si="6"/>
        <v>0</v>
      </c>
      <c r="E168" s="16"/>
    </row>
    <row r="169" ht="22" customHeight="1" spans="1:5">
      <c r="A169" s="16"/>
      <c r="B169" s="17">
        <f>SUMIF(进货台账!L:L,应付统计表!A169,进货台账!K:K)</f>
        <v>0</v>
      </c>
      <c r="C169" s="17">
        <f>SUMIF(付款明细表!B:B,A169,付款明细表!C:C)</f>
        <v>0</v>
      </c>
      <c r="D169" s="17">
        <f t="shared" si="6"/>
        <v>0</v>
      </c>
      <c r="E169" s="16"/>
    </row>
    <row r="170" ht="22" customHeight="1" spans="1:5">
      <c r="A170" s="16"/>
      <c r="B170" s="17">
        <f>SUMIF(进货台账!L:L,应付统计表!A170,进货台账!K:K)</f>
        <v>0</v>
      </c>
      <c r="C170" s="17">
        <f>SUMIF(付款明细表!B:B,A170,付款明细表!C:C)</f>
        <v>0</v>
      </c>
      <c r="D170" s="17">
        <f t="shared" si="6"/>
        <v>0</v>
      </c>
      <c r="E170" s="16"/>
    </row>
    <row r="171" ht="22" customHeight="1" spans="1:5">
      <c r="A171" s="16"/>
      <c r="B171" s="17">
        <f>SUMIF(进货台账!L:L,应付统计表!A171,进货台账!K:K)</f>
        <v>0</v>
      </c>
      <c r="C171" s="17">
        <f>SUMIF(付款明细表!B:B,A171,付款明细表!C:C)</f>
        <v>0</v>
      </c>
      <c r="D171" s="17">
        <f t="shared" si="6"/>
        <v>0</v>
      </c>
      <c r="E171" s="16"/>
    </row>
    <row r="172" ht="22" customHeight="1" spans="1:5">
      <c r="A172" s="16"/>
      <c r="B172" s="17">
        <f>SUMIF(进货台账!L:L,应付统计表!A172,进货台账!K:K)</f>
        <v>0</v>
      </c>
      <c r="C172" s="17">
        <f>SUMIF(付款明细表!B:B,A172,付款明细表!C:C)</f>
        <v>0</v>
      </c>
      <c r="D172" s="17">
        <f t="shared" si="6"/>
        <v>0</v>
      </c>
      <c r="E172" s="16"/>
    </row>
    <row r="173" ht="22" customHeight="1" spans="1:5">
      <c r="A173" s="16"/>
      <c r="B173" s="17">
        <f>SUMIF(进货台账!L:L,应付统计表!A173,进货台账!K:K)</f>
        <v>0</v>
      </c>
      <c r="C173" s="17">
        <f>SUMIF(付款明细表!B:B,A173,付款明细表!C:C)</f>
        <v>0</v>
      </c>
      <c r="D173" s="17">
        <f t="shared" si="6"/>
        <v>0</v>
      </c>
      <c r="E173" s="16"/>
    </row>
    <row r="174" ht="22" customHeight="1" spans="1:5">
      <c r="A174" s="16"/>
      <c r="B174" s="17">
        <f>SUMIF(进货台账!L:L,应付统计表!A174,进货台账!K:K)</f>
        <v>0</v>
      </c>
      <c r="C174" s="17">
        <f>SUMIF(付款明细表!B:B,A174,付款明细表!C:C)</f>
        <v>0</v>
      </c>
      <c r="D174" s="17">
        <f t="shared" si="6"/>
        <v>0</v>
      </c>
      <c r="E174" s="16"/>
    </row>
    <row r="175" ht="22" customHeight="1" spans="1:5">
      <c r="A175" s="16"/>
      <c r="B175" s="17">
        <f>SUMIF(进货台账!L:L,应付统计表!A175,进货台账!K:K)</f>
        <v>0</v>
      </c>
      <c r="C175" s="17">
        <f>SUMIF(付款明细表!B:B,A175,付款明细表!C:C)</f>
        <v>0</v>
      </c>
      <c r="D175" s="17">
        <f t="shared" si="6"/>
        <v>0</v>
      </c>
      <c r="E175" s="16"/>
    </row>
    <row r="176" ht="22" customHeight="1" spans="1:5">
      <c r="A176" s="16"/>
      <c r="B176" s="17">
        <f>SUMIF(进货台账!L:L,应付统计表!A176,进货台账!K:K)</f>
        <v>0</v>
      </c>
      <c r="C176" s="17">
        <f>SUMIF(付款明细表!B:B,A176,付款明细表!C:C)</f>
        <v>0</v>
      </c>
      <c r="D176" s="17">
        <f t="shared" si="6"/>
        <v>0</v>
      </c>
      <c r="E176" s="16"/>
    </row>
    <row r="177" ht="22" customHeight="1" spans="1:5">
      <c r="A177" s="16"/>
      <c r="B177" s="17">
        <f>SUMIF(进货台账!L:L,应付统计表!A177,进货台账!K:K)</f>
        <v>0</v>
      </c>
      <c r="C177" s="17">
        <f>SUMIF(付款明细表!B:B,A177,付款明细表!C:C)</f>
        <v>0</v>
      </c>
      <c r="D177" s="17">
        <f t="shared" si="6"/>
        <v>0</v>
      </c>
      <c r="E177" s="16"/>
    </row>
    <row r="178" ht="22" customHeight="1" spans="1:5">
      <c r="A178" s="16"/>
      <c r="B178" s="17">
        <f>SUMIF(进货台账!L:L,应付统计表!A178,进货台账!K:K)</f>
        <v>0</v>
      </c>
      <c r="C178" s="17">
        <f>SUMIF(付款明细表!B:B,A178,付款明细表!C:C)</f>
        <v>0</v>
      </c>
      <c r="D178" s="17">
        <f t="shared" si="6"/>
        <v>0</v>
      </c>
      <c r="E178" s="16"/>
    </row>
    <row r="179" ht="22" customHeight="1" spans="1:5">
      <c r="A179" s="16"/>
      <c r="B179" s="17">
        <f>SUMIF(进货台账!L:L,应付统计表!A179,进货台账!K:K)</f>
        <v>0</v>
      </c>
      <c r="C179" s="17">
        <f>SUMIF(付款明细表!B:B,A179,付款明细表!C:C)</f>
        <v>0</v>
      </c>
      <c r="D179" s="17">
        <f t="shared" ref="D179:D199" si="7">B179-C179</f>
        <v>0</v>
      </c>
      <c r="E179" s="16"/>
    </row>
    <row r="180" ht="22" customHeight="1" spans="1:5">
      <c r="A180" s="16"/>
      <c r="B180" s="17">
        <f>SUMIF(进货台账!L:L,应付统计表!A180,进货台账!K:K)</f>
        <v>0</v>
      </c>
      <c r="C180" s="17">
        <f>SUMIF(付款明细表!B:B,A180,付款明细表!C:C)</f>
        <v>0</v>
      </c>
      <c r="D180" s="17">
        <f t="shared" si="7"/>
        <v>0</v>
      </c>
      <c r="E180" s="16"/>
    </row>
    <row r="181" ht="22" customHeight="1" spans="1:5">
      <c r="A181" s="16"/>
      <c r="B181" s="17">
        <f>SUMIF(进货台账!L:L,应付统计表!A181,进货台账!K:K)</f>
        <v>0</v>
      </c>
      <c r="C181" s="17">
        <f>SUMIF(付款明细表!B:B,A181,付款明细表!C:C)</f>
        <v>0</v>
      </c>
      <c r="D181" s="17">
        <f t="shared" si="7"/>
        <v>0</v>
      </c>
      <c r="E181" s="16"/>
    </row>
    <row r="182" ht="22" customHeight="1" spans="1:5">
      <c r="A182" s="16"/>
      <c r="B182" s="17">
        <f>SUMIF(进货台账!L:L,应付统计表!A182,进货台账!K:K)</f>
        <v>0</v>
      </c>
      <c r="C182" s="17">
        <f>SUMIF(付款明细表!B:B,A182,付款明细表!C:C)</f>
        <v>0</v>
      </c>
      <c r="D182" s="17">
        <f t="shared" si="7"/>
        <v>0</v>
      </c>
      <c r="E182" s="16"/>
    </row>
    <row r="183" ht="22" customHeight="1" spans="1:5">
      <c r="A183" s="16"/>
      <c r="B183" s="17">
        <f>SUMIF(进货台账!L:L,应付统计表!A183,进货台账!K:K)</f>
        <v>0</v>
      </c>
      <c r="C183" s="17">
        <f>SUMIF(付款明细表!B:B,A183,付款明细表!C:C)</f>
        <v>0</v>
      </c>
      <c r="D183" s="17">
        <f t="shared" si="7"/>
        <v>0</v>
      </c>
      <c r="E183" s="16"/>
    </row>
    <row r="184" ht="22" customHeight="1" spans="1:5">
      <c r="A184" s="16"/>
      <c r="B184" s="17">
        <f>SUMIF(进货台账!L:L,应付统计表!A184,进货台账!K:K)</f>
        <v>0</v>
      </c>
      <c r="C184" s="17">
        <f>SUMIF(付款明细表!B:B,A184,付款明细表!C:C)</f>
        <v>0</v>
      </c>
      <c r="D184" s="17">
        <f t="shared" si="7"/>
        <v>0</v>
      </c>
      <c r="E184" s="16"/>
    </row>
    <row r="185" ht="22" customHeight="1" spans="1:5">
      <c r="A185" s="16"/>
      <c r="B185" s="17">
        <f>SUMIF(进货台账!L:L,应付统计表!A185,进货台账!K:K)</f>
        <v>0</v>
      </c>
      <c r="C185" s="17">
        <f>SUMIF(付款明细表!B:B,A185,付款明细表!C:C)</f>
        <v>0</v>
      </c>
      <c r="D185" s="17">
        <f t="shared" si="7"/>
        <v>0</v>
      </c>
      <c r="E185" s="16"/>
    </row>
    <row r="186" ht="22" customHeight="1" spans="1:5">
      <c r="A186" s="16"/>
      <c r="B186" s="17">
        <f>SUMIF(进货台账!L:L,应付统计表!A186,进货台账!K:K)</f>
        <v>0</v>
      </c>
      <c r="C186" s="17">
        <f>SUMIF(付款明细表!B:B,A186,付款明细表!C:C)</f>
        <v>0</v>
      </c>
      <c r="D186" s="17">
        <f t="shared" si="7"/>
        <v>0</v>
      </c>
      <c r="E186" s="16"/>
    </row>
    <row r="187" ht="22" customHeight="1" spans="1:5">
      <c r="A187" s="16"/>
      <c r="B187" s="17">
        <f>SUMIF(进货台账!L:L,应付统计表!A187,进货台账!K:K)</f>
        <v>0</v>
      </c>
      <c r="C187" s="17">
        <f>SUMIF(付款明细表!B:B,A187,付款明细表!C:C)</f>
        <v>0</v>
      </c>
      <c r="D187" s="17">
        <f t="shared" si="7"/>
        <v>0</v>
      </c>
      <c r="E187" s="16"/>
    </row>
    <row r="188" ht="22" customHeight="1" spans="1:5">
      <c r="A188" s="16"/>
      <c r="B188" s="17">
        <f>SUMIF(进货台账!L:L,应付统计表!A188,进货台账!K:K)</f>
        <v>0</v>
      </c>
      <c r="C188" s="17">
        <f>SUMIF(付款明细表!B:B,A188,付款明细表!C:C)</f>
        <v>0</v>
      </c>
      <c r="D188" s="17">
        <f t="shared" si="7"/>
        <v>0</v>
      </c>
      <c r="E188" s="16"/>
    </row>
    <row r="189" ht="22" customHeight="1" spans="1:5">
      <c r="A189" s="16"/>
      <c r="B189" s="17">
        <f>SUMIF(进货台账!L:L,应付统计表!A189,进货台账!K:K)</f>
        <v>0</v>
      </c>
      <c r="C189" s="17">
        <f>SUMIF(付款明细表!B:B,A189,付款明细表!C:C)</f>
        <v>0</v>
      </c>
      <c r="D189" s="17">
        <f t="shared" si="7"/>
        <v>0</v>
      </c>
      <c r="E189" s="16"/>
    </row>
    <row r="190" ht="22" customHeight="1" spans="1:5">
      <c r="A190" s="16"/>
      <c r="B190" s="17">
        <f>SUMIF(进货台账!L:L,应付统计表!A190,进货台账!K:K)</f>
        <v>0</v>
      </c>
      <c r="C190" s="17">
        <f>SUMIF(付款明细表!B:B,A190,付款明细表!C:C)</f>
        <v>0</v>
      </c>
      <c r="D190" s="17">
        <f t="shared" si="7"/>
        <v>0</v>
      </c>
      <c r="E190" s="16"/>
    </row>
    <row r="191" ht="22" customHeight="1" spans="1:5">
      <c r="A191" s="16"/>
      <c r="B191" s="17">
        <f>SUMIF(进货台账!L:L,应付统计表!A191,进货台账!K:K)</f>
        <v>0</v>
      </c>
      <c r="C191" s="17">
        <f>SUMIF(付款明细表!B:B,A191,付款明细表!C:C)</f>
        <v>0</v>
      </c>
      <c r="D191" s="17">
        <f t="shared" si="7"/>
        <v>0</v>
      </c>
      <c r="E191" s="16"/>
    </row>
    <row r="192" ht="22" customHeight="1" spans="1:5">
      <c r="A192" s="16"/>
      <c r="B192" s="17">
        <f>SUMIF(进货台账!L:L,应付统计表!A192,进货台账!K:K)</f>
        <v>0</v>
      </c>
      <c r="C192" s="17">
        <f>SUMIF(付款明细表!B:B,A192,付款明细表!C:C)</f>
        <v>0</v>
      </c>
      <c r="D192" s="17">
        <f t="shared" si="7"/>
        <v>0</v>
      </c>
      <c r="E192" s="16"/>
    </row>
    <row r="193" ht="22" customHeight="1" spans="1:5">
      <c r="A193" s="16"/>
      <c r="B193" s="17">
        <f>SUMIF(进货台账!L:L,应付统计表!A193,进货台账!K:K)</f>
        <v>0</v>
      </c>
      <c r="C193" s="17">
        <f>SUMIF(付款明细表!B:B,A193,付款明细表!C:C)</f>
        <v>0</v>
      </c>
      <c r="D193" s="17">
        <f t="shared" si="7"/>
        <v>0</v>
      </c>
      <c r="E193" s="16"/>
    </row>
    <row r="194" ht="22" customHeight="1" spans="1:5">
      <c r="A194" s="16"/>
      <c r="B194" s="17">
        <f>SUMIF(进货台账!L:L,应付统计表!A194,进货台账!K:K)</f>
        <v>0</v>
      </c>
      <c r="C194" s="17">
        <f>SUMIF(付款明细表!B:B,A194,付款明细表!C:C)</f>
        <v>0</v>
      </c>
      <c r="D194" s="17">
        <f t="shared" si="7"/>
        <v>0</v>
      </c>
      <c r="E194" s="16"/>
    </row>
    <row r="195" ht="22" customHeight="1" spans="1:5">
      <c r="A195" s="16"/>
      <c r="B195" s="17">
        <f>SUMIF(进货台账!L:L,应付统计表!A195,进货台账!K:K)</f>
        <v>0</v>
      </c>
      <c r="C195" s="17">
        <f>SUMIF(付款明细表!B:B,A195,付款明细表!C:C)</f>
        <v>0</v>
      </c>
      <c r="D195" s="17">
        <f t="shared" si="7"/>
        <v>0</v>
      </c>
      <c r="E195" s="16"/>
    </row>
    <row r="196" ht="22" customHeight="1" spans="1:5">
      <c r="A196" s="16"/>
      <c r="B196" s="17">
        <f>SUMIF(进货台账!L:L,应付统计表!A196,进货台账!K:K)</f>
        <v>0</v>
      </c>
      <c r="C196" s="17">
        <f>SUMIF(付款明细表!B:B,A196,付款明细表!C:C)</f>
        <v>0</v>
      </c>
      <c r="D196" s="17">
        <f t="shared" si="7"/>
        <v>0</v>
      </c>
      <c r="E196" s="16"/>
    </row>
    <row r="197" ht="22" customHeight="1" spans="1:5">
      <c r="A197" s="16"/>
      <c r="B197" s="17">
        <f>SUMIF(进货台账!L:L,应付统计表!A197,进货台账!K:K)</f>
        <v>0</v>
      </c>
      <c r="C197" s="17">
        <f>SUMIF(付款明细表!B:B,A197,付款明细表!C:C)</f>
        <v>0</v>
      </c>
      <c r="D197" s="17">
        <f t="shared" si="7"/>
        <v>0</v>
      </c>
      <c r="E197" s="16"/>
    </row>
    <row r="198" ht="22" customHeight="1" spans="1:5">
      <c r="A198" s="16"/>
      <c r="B198" s="17">
        <f>SUMIF(进货台账!L:L,应付统计表!A198,进货台账!K:K)</f>
        <v>0</v>
      </c>
      <c r="C198" s="17">
        <f>SUMIF(付款明细表!B:B,A198,付款明细表!C:C)</f>
        <v>0</v>
      </c>
      <c r="D198" s="17">
        <f t="shared" si="7"/>
        <v>0</v>
      </c>
      <c r="E198" s="16"/>
    </row>
    <row r="199" ht="22" customHeight="1" spans="1:5">
      <c r="A199" s="16"/>
      <c r="B199" s="17">
        <f>SUMIF(进货台账!L:L,应付统计表!A199,进货台账!K:K)</f>
        <v>0</v>
      </c>
      <c r="C199" s="17">
        <f>SUMIF(付款明细表!B:B,A199,付款明细表!C:C)</f>
        <v>0</v>
      </c>
      <c r="D199" s="17">
        <f t="shared" si="7"/>
        <v>0</v>
      </c>
      <c r="E199" s="16"/>
    </row>
  </sheetData>
  <mergeCells count="1">
    <mergeCell ref="A1:E1"/>
  </mergeCells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3"/>
  <sheetViews>
    <sheetView workbookViewId="0">
      <selection activeCell="L7" sqref="L7"/>
    </sheetView>
  </sheetViews>
  <sheetFormatPr defaultColWidth="9" defaultRowHeight="16.5" outlineLevelCol="5"/>
  <cols>
    <col min="1" max="6" width="12.625" style="8" customWidth="1"/>
    <col min="7" max="15" width="9" style="10"/>
  </cols>
  <sheetData>
    <row r="1" ht="30" customHeight="1" spans="1:6">
      <c r="A1" s="18" t="s">
        <v>120</v>
      </c>
      <c r="B1" s="18"/>
      <c r="C1" s="18"/>
      <c r="D1" s="18"/>
      <c r="E1" s="18"/>
      <c r="F1" s="18"/>
    </row>
    <row r="2" ht="28" customHeight="1" spans="1:6">
      <c r="A2" s="14" t="s">
        <v>38</v>
      </c>
      <c r="B2" s="14" t="s">
        <v>32</v>
      </c>
      <c r="C2" s="14" t="s">
        <v>20</v>
      </c>
      <c r="D2" s="14" t="s">
        <v>116</v>
      </c>
      <c r="E2" s="15" t="s">
        <v>115</v>
      </c>
      <c r="F2" s="15" t="s">
        <v>22</v>
      </c>
    </row>
    <row r="3" ht="22" customHeight="1" spans="1:6">
      <c r="A3" s="19">
        <v>43164</v>
      </c>
      <c r="B3" s="20" t="s">
        <v>33</v>
      </c>
      <c r="C3" s="20">
        <v>649</v>
      </c>
      <c r="D3" s="20"/>
      <c r="E3" s="16"/>
      <c r="F3" s="16"/>
    </row>
    <row r="4" ht="22" customHeight="1" spans="1:6">
      <c r="A4" s="19">
        <v>43165</v>
      </c>
      <c r="B4" s="20" t="s">
        <v>34</v>
      </c>
      <c r="C4" s="16">
        <v>483</v>
      </c>
      <c r="D4" s="16"/>
      <c r="E4" s="16"/>
      <c r="F4" s="16"/>
    </row>
    <row r="5" ht="22" customHeight="1" spans="1:6">
      <c r="A5" s="19">
        <v>43166</v>
      </c>
      <c r="B5" s="20" t="s">
        <v>35</v>
      </c>
      <c r="C5" s="16">
        <v>1000</v>
      </c>
      <c r="D5" s="16"/>
      <c r="E5" s="16"/>
      <c r="F5" s="16"/>
    </row>
    <row r="6" ht="22" customHeight="1" spans="1:6">
      <c r="A6" s="21"/>
      <c r="B6" s="16"/>
      <c r="C6" s="16"/>
      <c r="D6" s="16"/>
      <c r="E6" s="16"/>
      <c r="F6" s="16"/>
    </row>
    <row r="7" ht="22" customHeight="1" spans="1:6">
      <c r="A7" s="21"/>
      <c r="B7" s="16"/>
      <c r="C7" s="16"/>
      <c r="D7" s="16"/>
      <c r="E7" s="16"/>
      <c r="F7" s="16"/>
    </row>
    <row r="8" ht="22" customHeight="1" spans="1:6">
      <c r="A8" s="21"/>
      <c r="B8" s="16"/>
      <c r="C8" s="16"/>
      <c r="D8" s="16"/>
      <c r="E8" s="16"/>
      <c r="F8" s="16"/>
    </row>
    <row r="9" ht="22" customHeight="1" spans="1:6">
      <c r="A9" s="21"/>
      <c r="B9" s="16"/>
      <c r="C9" s="16"/>
      <c r="D9" s="16"/>
      <c r="E9" s="16"/>
      <c r="F9" s="16"/>
    </row>
    <row r="10" ht="22" customHeight="1" spans="1:6">
      <c r="A10" s="21"/>
      <c r="B10" s="16"/>
      <c r="C10" s="16"/>
      <c r="D10" s="16"/>
      <c r="E10" s="16"/>
      <c r="F10" s="16"/>
    </row>
    <row r="11" ht="22" customHeight="1" spans="1:6">
      <c r="A11" s="21"/>
      <c r="B11" s="16"/>
      <c r="C11" s="16"/>
      <c r="D11" s="16"/>
      <c r="E11" s="16"/>
      <c r="F11" s="16"/>
    </row>
    <row r="12" ht="22" customHeight="1" spans="1:6">
      <c r="A12" s="21"/>
      <c r="B12" s="16"/>
      <c r="C12" s="16"/>
      <c r="D12" s="16"/>
      <c r="E12" s="16"/>
      <c r="F12" s="16"/>
    </row>
    <row r="13" ht="22" customHeight="1" spans="1:6">
      <c r="A13" s="21"/>
      <c r="B13" s="16"/>
      <c r="C13" s="16"/>
      <c r="D13" s="16"/>
      <c r="E13" s="16"/>
      <c r="F13" s="16"/>
    </row>
    <row r="14" ht="22" customHeight="1" spans="1:6">
      <c r="A14" s="21"/>
      <c r="B14" s="16"/>
      <c r="C14" s="16"/>
      <c r="D14" s="16"/>
      <c r="E14" s="16"/>
      <c r="F14" s="16"/>
    </row>
    <row r="15" ht="22" customHeight="1" spans="1:6">
      <c r="A15" s="21"/>
      <c r="B15" s="16"/>
      <c r="C15" s="16"/>
      <c r="D15" s="16"/>
      <c r="E15" s="16"/>
      <c r="F15" s="16"/>
    </row>
    <row r="16" ht="22" customHeight="1" spans="1:6">
      <c r="A16" s="21"/>
      <c r="B16" s="16"/>
      <c r="C16" s="16"/>
      <c r="D16" s="16"/>
      <c r="E16" s="16"/>
      <c r="F16" s="16"/>
    </row>
    <row r="17" ht="22" customHeight="1" spans="1:6">
      <c r="A17" s="21"/>
      <c r="B17" s="16"/>
      <c r="C17" s="16"/>
      <c r="D17" s="16"/>
      <c r="E17" s="16"/>
      <c r="F17" s="16"/>
    </row>
    <row r="18" ht="22" customHeight="1" spans="1:6">
      <c r="A18" s="16"/>
      <c r="B18" s="16"/>
      <c r="C18" s="16"/>
      <c r="D18" s="16"/>
      <c r="E18" s="16"/>
      <c r="F18" s="16"/>
    </row>
    <row r="19" ht="22" customHeight="1" spans="1:6">
      <c r="A19" s="16"/>
      <c r="B19" s="16"/>
      <c r="C19" s="16"/>
      <c r="D19" s="16"/>
      <c r="E19" s="16"/>
      <c r="F19" s="16"/>
    </row>
    <row r="20" ht="22" customHeight="1" spans="1:6">
      <c r="A20" s="16"/>
      <c r="B20" s="16"/>
      <c r="C20" s="16"/>
      <c r="D20" s="16"/>
      <c r="E20" s="16"/>
      <c r="F20" s="16"/>
    </row>
    <row r="21" ht="22" customHeight="1" spans="1:6">
      <c r="A21" s="16"/>
      <c r="B21" s="16"/>
      <c r="C21" s="16"/>
      <c r="D21" s="16"/>
      <c r="E21" s="16"/>
      <c r="F21" s="16"/>
    </row>
    <row r="22" ht="22" customHeight="1" spans="1:6">
      <c r="A22" s="16"/>
      <c r="B22" s="16"/>
      <c r="C22" s="16"/>
      <c r="D22" s="16"/>
      <c r="E22" s="16"/>
      <c r="F22" s="16"/>
    </row>
    <row r="23" ht="22" customHeight="1" spans="1:6">
      <c r="A23" s="16"/>
      <c r="B23" s="16"/>
      <c r="C23" s="16"/>
      <c r="D23" s="16"/>
      <c r="E23" s="16"/>
      <c r="F23" s="16"/>
    </row>
    <row r="24" ht="22" customHeight="1" spans="1:6">
      <c r="A24" s="16"/>
      <c r="B24" s="16"/>
      <c r="C24" s="16"/>
      <c r="D24" s="16"/>
      <c r="E24" s="16"/>
      <c r="F24" s="16"/>
    </row>
    <row r="25" ht="22" customHeight="1" spans="1:6">
      <c r="A25" s="16"/>
      <c r="B25" s="16"/>
      <c r="C25" s="16"/>
      <c r="D25" s="16"/>
      <c r="E25" s="16"/>
      <c r="F25" s="16"/>
    </row>
    <row r="26" ht="22" customHeight="1" spans="1:6">
      <c r="A26" s="16"/>
      <c r="B26" s="16"/>
      <c r="C26" s="16"/>
      <c r="D26" s="16"/>
      <c r="E26" s="16"/>
      <c r="F26" s="16"/>
    </row>
    <row r="27" ht="22" customHeight="1" spans="1:6">
      <c r="A27" s="16"/>
      <c r="B27" s="16"/>
      <c r="C27" s="16"/>
      <c r="D27" s="16"/>
      <c r="E27" s="16"/>
      <c r="F27" s="16"/>
    </row>
    <row r="28" ht="22" customHeight="1" spans="1:6">
      <c r="A28" s="16"/>
      <c r="B28" s="16"/>
      <c r="C28" s="16"/>
      <c r="D28" s="16"/>
      <c r="E28" s="16"/>
      <c r="F28" s="16"/>
    </row>
    <row r="29" ht="22" customHeight="1" spans="1:6">
      <c r="A29" s="16"/>
      <c r="B29" s="16"/>
      <c r="C29" s="16"/>
      <c r="D29" s="16"/>
      <c r="E29" s="16"/>
      <c r="F29" s="16"/>
    </row>
    <row r="30" ht="22" customHeight="1" spans="1:6">
      <c r="A30" s="16"/>
      <c r="B30" s="16"/>
      <c r="C30" s="16"/>
      <c r="D30" s="16"/>
      <c r="E30" s="16"/>
      <c r="F30" s="16"/>
    </row>
    <row r="31" ht="22" customHeight="1" spans="1:6">
      <c r="A31" s="16"/>
      <c r="B31" s="16"/>
      <c r="C31" s="16"/>
      <c r="D31" s="16"/>
      <c r="E31" s="16"/>
      <c r="F31" s="16"/>
    </row>
    <row r="32" ht="22" customHeight="1" spans="1:6">
      <c r="A32" s="16"/>
      <c r="B32" s="16"/>
      <c r="C32" s="16"/>
      <c r="D32" s="16"/>
      <c r="E32" s="16"/>
      <c r="F32" s="16"/>
    </row>
    <row r="33" ht="22" customHeight="1" spans="1:6">
      <c r="A33" s="16"/>
      <c r="B33" s="16"/>
      <c r="C33" s="16"/>
      <c r="D33" s="16"/>
      <c r="E33" s="16"/>
      <c r="F33" s="16"/>
    </row>
    <row r="34" ht="22" customHeight="1" spans="1:6">
      <c r="A34" s="16"/>
      <c r="B34" s="16"/>
      <c r="C34" s="16"/>
      <c r="D34" s="16"/>
      <c r="E34" s="16"/>
      <c r="F34" s="16"/>
    </row>
    <row r="35" ht="22" customHeight="1" spans="1:6">
      <c r="A35" s="16"/>
      <c r="B35" s="16"/>
      <c r="C35" s="16"/>
      <c r="D35" s="16"/>
      <c r="E35" s="16"/>
      <c r="F35" s="16"/>
    </row>
    <row r="36" ht="22" customHeight="1" spans="1:6">
      <c r="A36" s="16"/>
      <c r="B36" s="16"/>
      <c r="C36" s="16"/>
      <c r="D36" s="16"/>
      <c r="E36" s="16"/>
      <c r="F36" s="16"/>
    </row>
    <row r="37" ht="22" customHeight="1" spans="1:6">
      <c r="A37" s="16"/>
      <c r="B37" s="16"/>
      <c r="C37" s="16"/>
      <c r="D37" s="16"/>
      <c r="E37" s="16"/>
      <c r="F37" s="16"/>
    </row>
    <row r="38" ht="22" customHeight="1" spans="1:6">
      <c r="A38" s="16"/>
      <c r="B38" s="16"/>
      <c r="C38" s="16"/>
      <c r="D38" s="16"/>
      <c r="E38" s="16"/>
      <c r="F38" s="16"/>
    </row>
    <row r="39" ht="22" customHeight="1" spans="1:6">
      <c r="A39" s="16"/>
      <c r="B39" s="16"/>
      <c r="C39" s="16"/>
      <c r="D39" s="16"/>
      <c r="E39" s="16"/>
      <c r="F39" s="16"/>
    </row>
    <row r="40" ht="22" customHeight="1" spans="1:6">
      <c r="A40" s="16"/>
      <c r="B40" s="16"/>
      <c r="C40" s="16"/>
      <c r="D40" s="16"/>
      <c r="E40" s="16"/>
      <c r="F40" s="16"/>
    </row>
    <row r="41" ht="22" customHeight="1" spans="1:6">
      <c r="A41" s="16"/>
      <c r="B41" s="16"/>
      <c r="C41" s="16"/>
      <c r="D41" s="16"/>
      <c r="E41" s="16"/>
      <c r="F41" s="16"/>
    </row>
    <row r="42" ht="22" customHeight="1" spans="1:6">
      <c r="A42" s="16"/>
      <c r="B42" s="16"/>
      <c r="C42" s="16"/>
      <c r="D42" s="16"/>
      <c r="E42" s="16"/>
      <c r="F42" s="16"/>
    </row>
    <row r="43" ht="22" customHeight="1" spans="1:6">
      <c r="A43" s="16"/>
      <c r="B43" s="16"/>
      <c r="C43" s="16"/>
      <c r="D43" s="16"/>
      <c r="E43" s="16"/>
      <c r="F43" s="16"/>
    </row>
    <row r="44" ht="22" customHeight="1" spans="1:6">
      <c r="A44" s="16"/>
      <c r="B44" s="16"/>
      <c r="C44" s="16"/>
      <c r="D44" s="16"/>
      <c r="E44" s="16"/>
      <c r="F44" s="16"/>
    </row>
    <row r="45" ht="22" customHeight="1" spans="1:6">
      <c r="A45" s="16"/>
      <c r="B45" s="16"/>
      <c r="C45" s="16"/>
      <c r="D45" s="16"/>
      <c r="E45" s="16"/>
      <c r="F45" s="16"/>
    </row>
    <row r="46" ht="22" customHeight="1" spans="1:6">
      <c r="A46" s="16"/>
      <c r="B46" s="16"/>
      <c r="C46" s="16"/>
      <c r="D46" s="16"/>
      <c r="E46" s="16"/>
      <c r="F46" s="16"/>
    </row>
    <row r="47" ht="22" customHeight="1" spans="1:6">
      <c r="A47" s="16"/>
      <c r="B47" s="16"/>
      <c r="C47" s="16"/>
      <c r="D47" s="16"/>
      <c r="E47" s="16"/>
      <c r="F47" s="16"/>
    </row>
    <row r="48" ht="22" customHeight="1" spans="1:6">
      <c r="A48" s="16"/>
      <c r="B48" s="16"/>
      <c r="C48" s="16"/>
      <c r="D48" s="16"/>
      <c r="E48" s="16"/>
      <c r="F48" s="16"/>
    </row>
    <row r="49" ht="22" customHeight="1" spans="1:6">
      <c r="A49" s="16"/>
      <c r="B49" s="16"/>
      <c r="C49" s="16"/>
      <c r="D49" s="16"/>
      <c r="E49" s="16"/>
      <c r="F49" s="16"/>
    </row>
    <row r="50" ht="22" customHeight="1" spans="1:6">
      <c r="A50" s="16"/>
      <c r="B50" s="16"/>
      <c r="C50" s="16"/>
      <c r="D50" s="16"/>
      <c r="E50" s="16"/>
      <c r="F50" s="16"/>
    </row>
    <row r="51" ht="22" customHeight="1" spans="1:6">
      <c r="A51" s="16"/>
      <c r="B51" s="16"/>
      <c r="C51" s="16"/>
      <c r="D51" s="16"/>
      <c r="E51" s="16"/>
      <c r="F51" s="16"/>
    </row>
    <row r="52" ht="22" customHeight="1" spans="1:6">
      <c r="A52" s="16"/>
      <c r="B52" s="16"/>
      <c r="C52" s="16"/>
      <c r="D52" s="16"/>
      <c r="E52" s="16"/>
      <c r="F52" s="16"/>
    </row>
    <row r="53" ht="22" customHeight="1" spans="1:6">
      <c r="A53" s="16"/>
      <c r="B53" s="16"/>
      <c r="C53" s="16"/>
      <c r="D53" s="16"/>
      <c r="E53" s="16"/>
      <c r="F53" s="16"/>
    </row>
    <row r="54" ht="22" customHeight="1" spans="1:6">
      <c r="A54" s="16"/>
      <c r="B54" s="16"/>
      <c r="C54" s="16"/>
      <c r="D54" s="16"/>
      <c r="E54" s="16"/>
      <c r="F54" s="16"/>
    </row>
    <row r="55" ht="22" customHeight="1" spans="1:6">
      <c r="A55" s="16"/>
      <c r="B55" s="16"/>
      <c r="C55" s="16"/>
      <c r="D55" s="16"/>
      <c r="E55" s="16"/>
      <c r="F55" s="16"/>
    </row>
    <row r="56" ht="22" customHeight="1" spans="1:6">
      <c r="A56" s="16"/>
      <c r="B56" s="16"/>
      <c r="C56" s="16"/>
      <c r="D56" s="16"/>
      <c r="E56" s="16"/>
      <c r="F56" s="16"/>
    </row>
    <row r="57" ht="22" customHeight="1" spans="1:6">
      <c r="A57" s="16"/>
      <c r="B57" s="16"/>
      <c r="C57" s="16"/>
      <c r="D57" s="16"/>
      <c r="E57" s="16"/>
      <c r="F57" s="16"/>
    </row>
    <row r="58" ht="22" customHeight="1" spans="1:6">
      <c r="A58" s="16"/>
      <c r="B58" s="16"/>
      <c r="C58" s="16"/>
      <c r="D58" s="16"/>
      <c r="E58" s="16"/>
      <c r="F58" s="16"/>
    </row>
    <row r="59" ht="22" customHeight="1" spans="1:6">
      <c r="A59" s="16"/>
      <c r="B59" s="16"/>
      <c r="C59" s="16"/>
      <c r="D59" s="16"/>
      <c r="E59" s="16"/>
      <c r="F59" s="16"/>
    </row>
    <row r="60" ht="22" customHeight="1" spans="1:6">
      <c r="A60" s="16"/>
      <c r="B60" s="16"/>
      <c r="C60" s="16"/>
      <c r="D60" s="16"/>
      <c r="E60" s="16"/>
      <c r="F60" s="16"/>
    </row>
    <row r="61" ht="22" customHeight="1" spans="1:6">
      <c r="A61" s="16"/>
      <c r="B61" s="16"/>
      <c r="C61" s="16"/>
      <c r="D61" s="16"/>
      <c r="E61" s="16"/>
      <c r="F61" s="16"/>
    </row>
    <row r="62" ht="22" customHeight="1" spans="1:6">
      <c r="A62" s="16"/>
      <c r="B62" s="16"/>
      <c r="C62" s="16"/>
      <c r="D62" s="16"/>
      <c r="E62" s="16"/>
      <c r="F62" s="16"/>
    </row>
    <row r="63" ht="22" customHeight="1" spans="1:6">
      <c r="A63" s="16"/>
      <c r="B63" s="16"/>
      <c r="C63" s="16"/>
      <c r="D63" s="16"/>
      <c r="E63" s="16"/>
      <c r="F63" s="16"/>
    </row>
    <row r="64" ht="22" customHeight="1" spans="1:6">
      <c r="A64" s="16"/>
      <c r="B64" s="16"/>
      <c r="C64" s="16"/>
      <c r="D64" s="16"/>
      <c r="E64" s="16"/>
      <c r="F64" s="16"/>
    </row>
    <row r="65" ht="22" customHeight="1" spans="1:6">
      <c r="A65" s="16"/>
      <c r="B65" s="16"/>
      <c r="C65" s="16"/>
      <c r="D65" s="16"/>
      <c r="E65" s="16"/>
      <c r="F65" s="16"/>
    </row>
    <row r="66" ht="22" customHeight="1" spans="1:6">
      <c r="A66" s="16"/>
      <c r="B66" s="16"/>
      <c r="C66" s="16"/>
      <c r="D66" s="16"/>
      <c r="E66" s="16"/>
      <c r="F66" s="16"/>
    </row>
    <row r="67" ht="22" customHeight="1" spans="1:6">
      <c r="A67" s="16"/>
      <c r="B67" s="16"/>
      <c r="C67" s="16"/>
      <c r="D67" s="16"/>
      <c r="E67" s="16"/>
      <c r="F67" s="16"/>
    </row>
    <row r="68" ht="22" customHeight="1" spans="1:6">
      <c r="A68" s="16"/>
      <c r="B68" s="16"/>
      <c r="C68" s="16"/>
      <c r="D68" s="16"/>
      <c r="E68" s="16"/>
      <c r="F68" s="16"/>
    </row>
    <row r="69" ht="22" customHeight="1" spans="1:6">
      <c r="A69" s="16"/>
      <c r="B69" s="16"/>
      <c r="C69" s="16"/>
      <c r="D69" s="16"/>
      <c r="E69" s="16"/>
      <c r="F69" s="16"/>
    </row>
    <row r="70" ht="22" customHeight="1" spans="1:6">
      <c r="A70" s="16"/>
      <c r="B70" s="16"/>
      <c r="C70" s="16"/>
      <c r="D70" s="16"/>
      <c r="E70" s="16"/>
      <c r="F70" s="16"/>
    </row>
    <row r="71" ht="22" customHeight="1" spans="1:6">
      <c r="A71" s="16"/>
      <c r="B71" s="16"/>
      <c r="C71" s="16"/>
      <c r="D71" s="16"/>
      <c r="E71" s="16"/>
      <c r="F71" s="16"/>
    </row>
    <row r="72" ht="22" customHeight="1" spans="1:6">
      <c r="A72" s="16"/>
      <c r="B72" s="16"/>
      <c r="C72" s="16"/>
      <c r="D72" s="16"/>
      <c r="E72" s="16"/>
      <c r="F72" s="16"/>
    </row>
    <row r="73" ht="22" customHeight="1" spans="1:6">
      <c r="A73" s="16"/>
      <c r="B73" s="16"/>
      <c r="C73" s="16"/>
      <c r="D73" s="16"/>
      <c r="E73" s="16"/>
      <c r="F73" s="16"/>
    </row>
    <row r="74" ht="22" customHeight="1" spans="1:6">
      <c r="A74" s="16"/>
      <c r="B74" s="16"/>
      <c r="C74" s="16"/>
      <c r="D74" s="16"/>
      <c r="E74" s="16"/>
      <c r="F74" s="16"/>
    </row>
    <row r="75" ht="22" customHeight="1" spans="1:6">
      <c r="A75" s="16"/>
      <c r="B75" s="16"/>
      <c r="C75" s="16"/>
      <c r="D75" s="16"/>
      <c r="E75" s="16"/>
      <c r="F75" s="16"/>
    </row>
    <row r="76" ht="22" customHeight="1" spans="1:6">
      <c r="A76" s="16"/>
      <c r="B76" s="16"/>
      <c r="C76" s="16"/>
      <c r="D76" s="16"/>
      <c r="E76" s="16"/>
      <c r="F76" s="16"/>
    </row>
    <row r="77" ht="22" customHeight="1" spans="1:6">
      <c r="A77" s="16"/>
      <c r="B77" s="16"/>
      <c r="C77" s="16"/>
      <c r="D77" s="16"/>
      <c r="E77" s="16"/>
      <c r="F77" s="16"/>
    </row>
    <row r="78" ht="22" customHeight="1" spans="1:6">
      <c r="A78" s="16"/>
      <c r="B78" s="16"/>
      <c r="C78" s="16"/>
      <c r="D78" s="16"/>
      <c r="E78" s="16"/>
      <c r="F78" s="16"/>
    </row>
    <row r="79" ht="22" customHeight="1" spans="1:6">
      <c r="A79" s="16"/>
      <c r="B79" s="16"/>
      <c r="C79" s="16"/>
      <c r="D79" s="16"/>
      <c r="E79" s="16"/>
      <c r="F79" s="16"/>
    </row>
    <row r="80" ht="22" customHeight="1" spans="1:6">
      <c r="A80" s="16"/>
      <c r="B80" s="16"/>
      <c r="C80" s="16"/>
      <c r="D80" s="16"/>
      <c r="E80" s="16"/>
      <c r="F80" s="16"/>
    </row>
    <row r="81" ht="22" customHeight="1" spans="1:6">
      <c r="A81" s="16"/>
      <c r="B81" s="16"/>
      <c r="C81" s="16"/>
      <c r="D81" s="16"/>
      <c r="E81" s="16"/>
      <c r="F81" s="16"/>
    </row>
    <row r="82" ht="22" customHeight="1" spans="1:6">
      <c r="A82" s="16"/>
      <c r="B82" s="16"/>
      <c r="C82" s="16"/>
      <c r="D82" s="16"/>
      <c r="E82" s="16"/>
      <c r="F82" s="16"/>
    </row>
    <row r="83" ht="22" customHeight="1" spans="1:6">
      <c r="A83" s="16"/>
      <c r="B83" s="16"/>
      <c r="C83" s="16"/>
      <c r="D83" s="16"/>
      <c r="E83" s="16"/>
      <c r="F83" s="16"/>
    </row>
    <row r="84" ht="22" customHeight="1" spans="1:6">
      <c r="A84" s="16"/>
      <c r="B84" s="16"/>
      <c r="C84" s="16"/>
      <c r="D84" s="16"/>
      <c r="E84" s="16"/>
      <c r="F84" s="16"/>
    </row>
    <row r="85" ht="22" customHeight="1" spans="1:6">
      <c r="A85" s="16"/>
      <c r="B85" s="16"/>
      <c r="C85" s="16"/>
      <c r="D85" s="16"/>
      <c r="E85" s="16"/>
      <c r="F85" s="16"/>
    </row>
    <row r="86" ht="22" customHeight="1" spans="1:6">
      <c r="A86" s="16"/>
      <c r="B86" s="16"/>
      <c r="C86" s="16"/>
      <c r="D86" s="16"/>
      <c r="E86" s="16"/>
      <c r="F86" s="16"/>
    </row>
    <row r="87" ht="22" customHeight="1" spans="1:6">
      <c r="A87" s="16"/>
      <c r="B87" s="16"/>
      <c r="C87" s="16"/>
      <c r="D87" s="16"/>
      <c r="E87" s="16"/>
      <c r="F87" s="16"/>
    </row>
    <row r="88" ht="22" customHeight="1" spans="1:6">
      <c r="A88" s="16"/>
      <c r="B88" s="16"/>
      <c r="C88" s="16"/>
      <c r="D88" s="16"/>
      <c r="E88" s="16"/>
      <c r="F88" s="16"/>
    </row>
    <row r="89" ht="22" customHeight="1" spans="1:6">
      <c r="A89" s="16"/>
      <c r="B89" s="16"/>
      <c r="C89" s="16"/>
      <c r="D89" s="16"/>
      <c r="E89" s="16"/>
      <c r="F89" s="16"/>
    </row>
    <row r="90" ht="22" customHeight="1" spans="1:6">
      <c r="A90" s="16"/>
      <c r="B90" s="16"/>
      <c r="C90" s="16"/>
      <c r="D90" s="16"/>
      <c r="E90" s="16"/>
      <c r="F90" s="16"/>
    </row>
    <row r="91" ht="22" customHeight="1" spans="1:6">
      <c r="A91" s="16"/>
      <c r="B91" s="16"/>
      <c r="C91" s="16"/>
      <c r="D91" s="16"/>
      <c r="E91" s="16"/>
      <c r="F91" s="16"/>
    </row>
    <row r="92" ht="22" customHeight="1" spans="1:6">
      <c r="A92" s="16"/>
      <c r="B92" s="16"/>
      <c r="C92" s="16"/>
      <c r="D92" s="16"/>
      <c r="E92" s="16"/>
      <c r="F92" s="16"/>
    </row>
    <row r="93" ht="22" customHeight="1" spans="1:6">
      <c r="A93" s="16"/>
      <c r="B93" s="16"/>
      <c r="C93" s="16"/>
      <c r="D93" s="16"/>
      <c r="E93" s="16"/>
      <c r="F93" s="16"/>
    </row>
    <row r="94" ht="22" customHeight="1" spans="1:6">
      <c r="A94" s="16"/>
      <c r="B94" s="16"/>
      <c r="C94" s="16"/>
      <c r="D94" s="16"/>
      <c r="E94" s="16"/>
      <c r="F94" s="16"/>
    </row>
    <row r="95" ht="22" customHeight="1" spans="1:6">
      <c r="A95" s="16"/>
      <c r="B95" s="16"/>
      <c r="C95" s="16"/>
      <c r="D95" s="16"/>
      <c r="E95" s="16"/>
      <c r="F95" s="16"/>
    </row>
    <row r="96" ht="22" customHeight="1" spans="1:6">
      <c r="A96" s="16"/>
      <c r="B96" s="16"/>
      <c r="C96" s="16"/>
      <c r="D96" s="16"/>
      <c r="E96" s="16"/>
      <c r="F96" s="16"/>
    </row>
    <row r="97" ht="22" customHeight="1" spans="1:6">
      <c r="A97" s="16"/>
      <c r="B97" s="16"/>
      <c r="C97" s="16"/>
      <c r="D97" s="16"/>
      <c r="E97" s="16"/>
      <c r="F97" s="16"/>
    </row>
    <row r="98" ht="22" customHeight="1" spans="1:6">
      <c r="A98" s="16"/>
      <c r="B98" s="16"/>
      <c r="C98" s="16"/>
      <c r="D98" s="16"/>
      <c r="E98" s="16"/>
      <c r="F98" s="16"/>
    </row>
    <row r="99" ht="22" customHeight="1" spans="1:6">
      <c r="A99" s="16"/>
      <c r="B99" s="16"/>
      <c r="C99" s="16"/>
      <c r="D99" s="16"/>
      <c r="E99" s="16"/>
      <c r="F99" s="16"/>
    </row>
    <row r="100" ht="22" customHeight="1" spans="1:6">
      <c r="A100" s="16"/>
      <c r="B100" s="16"/>
      <c r="C100" s="16"/>
      <c r="D100" s="16"/>
      <c r="E100" s="16"/>
      <c r="F100" s="16"/>
    </row>
    <row r="101" ht="22" customHeight="1" spans="1:6">
      <c r="A101" s="16"/>
      <c r="B101" s="16"/>
      <c r="C101" s="16"/>
      <c r="D101" s="16"/>
      <c r="E101" s="16"/>
      <c r="F101" s="16"/>
    </row>
    <row r="102" ht="22" customHeight="1" spans="1:6">
      <c r="A102" s="16"/>
      <c r="B102" s="16"/>
      <c r="C102" s="16"/>
      <c r="D102" s="16"/>
      <c r="E102" s="16"/>
      <c r="F102" s="16"/>
    </row>
    <row r="103" ht="22" customHeight="1" spans="1:6">
      <c r="A103" s="16"/>
      <c r="B103" s="16"/>
      <c r="C103" s="16"/>
      <c r="D103" s="16"/>
      <c r="E103" s="16"/>
      <c r="F103" s="16"/>
    </row>
    <row r="104" ht="22" customHeight="1" spans="1:6">
      <c r="A104" s="16"/>
      <c r="B104" s="16"/>
      <c r="C104" s="16"/>
      <c r="D104" s="16"/>
      <c r="E104" s="16"/>
      <c r="F104" s="16"/>
    </row>
    <row r="105" ht="22" customHeight="1" spans="1:6">
      <c r="A105" s="16"/>
      <c r="B105" s="16"/>
      <c r="C105" s="16"/>
      <c r="D105" s="16"/>
      <c r="E105" s="16"/>
      <c r="F105" s="16"/>
    </row>
    <row r="106" ht="22" customHeight="1" spans="1:6">
      <c r="A106" s="16"/>
      <c r="B106" s="16"/>
      <c r="C106" s="16"/>
      <c r="D106" s="16"/>
      <c r="E106" s="16"/>
      <c r="F106" s="16"/>
    </row>
    <row r="107" ht="22" customHeight="1" spans="1:6">
      <c r="A107" s="16"/>
      <c r="B107" s="16"/>
      <c r="C107" s="16"/>
      <c r="D107" s="16"/>
      <c r="E107" s="16"/>
      <c r="F107" s="16"/>
    </row>
    <row r="108" ht="22" customHeight="1" spans="1:6">
      <c r="A108" s="16"/>
      <c r="B108" s="16"/>
      <c r="C108" s="16"/>
      <c r="D108" s="16"/>
      <c r="E108" s="16"/>
      <c r="F108" s="16"/>
    </row>
    <row r="109" ht="22" customHeight="1" spans="1:6">
      <c r="A109" s="16"/>
      <c r="B109" s="16"/>
      <c r="C109" s="16"/>
      <c r="D109" s="16"/>
      <c r="E109" s="16"/>
      <c r="F109" s="16"/>
    </row>
    <row r="110" ht="22" customHeight="1" spans="1:6">
      <c r="A110" s="16"/>
      <c r="B110" s="16"/>
      <c r="C110" s="16"/>
      <c r="D110" s="16"/>
      <c r="E110" s="16"/>
      <c r="F110" s="16"/>
    </row>
    <row r="111" ht="22" customHeight="1" spans="1:6">
      <c r="A111" s="16"/>
      <c r="B111" s="16"/>
      <c r="C111" s="16"/>
      <c r="D111" s="16"/>
      <c r="E111" s="16"/>
      <c r="F111" s="16"/>
    </row>
    <row r="112" ht="22" customHeight="1" spans="1:6">
      <c r="A112" s="16"/>
      <c r="B112" s="16"/>
      <c r="C112" s="16"/>
      <c r="D112" s="16"/>
      <c r="E112" s="16"/>
      <c r="F112" s="16"/>
    </row>
    <row r="113" ht="22" customHeight="1" spans="1:6">
      <c r="A113" s="16"/>
      <c r="B113" s="16"/>
      <c r="C113" s="16"/>
      <c r="D113" s="16"/>
      <c r="E113" s="16"/>
      <c r="F113" s="16"/>
    </row>
    <row r="114" ht="22" customHeight="1" spans="1:6">
      <c r="A114" s="16"/>
      <c r="B114" s="16"/>
      <c r="C114" s="16"/>
      <c r="D114" s="16"/>
      <c r="E114" s="16"/>
      <c r="F114" s="16"/>
    </row>
    <row r="115" ht="22" customHeight="1" spans="1:6">
      <c r="A115" s="16"/>
      <c r="B115" s="16"/>
      <c r="C115" s="16"/>
      <c r="D115" s="16"/>
      <c r="E115" s="16"/>
      <c r="F115" s="16"/>
    </row>
    <row r="116" ht="22" customHeight="1" spans="1:6">
      <c r="A116" s="16"/>
      <c r="B116" s="16"/>
      <c r="C116" s="16"/>
      <c r="D116" s="16"/>
      <c r="E116" s="16"/>
      <c r="F116" s="16"/>
    </row>
    <row r="117" ht="22" customHeight="1" spans="1:6">
      <c r="A117" s="16"/>
      <c r="B117" s="16"/>
      <c r="C117" s="16"/>
      <c r="D117" s="16"/>
      <c r="E117" s="16"/>
      <c r="F117" s="16"/>
    </row>
    <row r="118" ht="22" customHeight="1" spans="1:6">
      <c r="A118" s="16"/>
      <c r="B118" s="16"/>
      <c r="C118" s="16"/>
      <c r="D118" s="16"/>
      <c r="E118" s="16"/>
      <c r="F118" s="16"/>
    </row>
    <row r="119" ht="22" customHeight="1" spans="1:6">
      <c r="A119" s="16"/>
      <c r="B119" s="16"/>
      <c r="C119" s="16"/>
      <c r="D119" s="16"/>
      <c r="E119" s="16"/>
      <c r="F119" s="16"/>
    </row>
    <row r="120" ht="22" customHeight="1" spans="1:6">
      <c r="A120" s="16"/>
      <c r="B120" s="16"/>
      <c r="C120" s="16"/>
      <c r="D120" s="16"/>
      <c r="E120" s="16"/>
      <c r="F120" s="16"/>
    </row>
    <row r="121" ht="22" customHeight="1" spans="1:6">
      <c r="A121" s="16"/>
      <c r="B121" s="16"/>
      <c r="C121" s="16"/>
      <c r="D121" s="16"/>
      <c r="E121" s="16"/>
      <c r="F121" s="16"/>
    </row>
    <row r="122" ht="22" customHeight="1" spans="1:6">
      <c r="A122" s="16"/>
      <c r="B122" s="16"/>
      <c r="C122" s="16"/>
      <c r="D122" s="16"/>
      <c r="E122" s="16"/>
      <c r="F122" s="16"/>
    </row>
    <row r="123" ht="22" customHeight="1" spans="1:6">
      <c r="A123" s="16"/>
      <c r="B123" s="16"/>
      <c r="C123" s="16"/>
      <c r="D123" s="16"/>
      <c r="E123" s="16"/>
      <c r="F123" s="16"/>
    </row>
    <row r="124" ht="22" customHeight="1" spans="1:6">
      <c r="A124" s="16"/>
      <c r="B124" s="16"/>
      <c r="C124" s="16"/>
      <c r="D124" s="16"/>
      <c r="E124" s="16"/>
      <c r="F124" s="16"/>
    </row>
    <row r="125" ht="22" customHeight="1" spans="1:6">
      <c r="A125" s="16"/>
      <c r="B125" s="16"/>
      <c r="C125" s="16"/>
      <c r="D125" s="16"/>
      <c r="E125" s="16"/>
      <c r="F125" s="16"/>
    </row>
    <row r="126" ht="22" customHeight="1" spans="1:6">
      <c r="A126" s="16"/>
      <c r="B126" s="16"/>
      <c r="C126" s="16"/>
      <c r="D126" s="16"/>
      <c r="E126" s="16"/>
      <c r="F126" s="16"/>
    </row>
    <row r="127" ht="22" customHeight="1" spans="1:6">
      <c r="A127" s="16"/>
      <c r="B127" s="16"/>
      <c r="C127" s="16"/>
      <c r="D127" s="16"/>
      <c r="E127" s="16"/>
      <c r="F127" s="16"/>
    </row>
    <row r="128" ht="22" customHeight="1" spans="1:6">
      <c r="A128" s="16"/>
      <c r="B128" s="16"/>
      <c r="C128" s="16"/>
      <c r="D128" s="16"/>
      <c r="E128" s="16"/>
      <c r="F128" s="16"/>
    </row>
    <row r="129" ht="22" customHeight="1" spans="1:6">
      <c r="A129" s="16"/>
      <c r="B129" s="16"/>
      <c r="C129" s="16"/>
      <c r="D129" s="16"/>
      <c r="E129" s="16"/>
      <c r="F129" s="16"/>
    </row>
    <row r="130" ht="22" customHeight="1" spans="1:6">
      <c r="A130" s="16"/>
      <c r="B130" s="16"/>
      <c r="C130" s="16"/>
      <c r="D130" s="16"/>
      <c r="E130" s="16"/>
      <c r="F130" s="16"/>
    </row>
    <row r="131" ht="22" customHeight="1" spans="1:6">
      <c r="A131" s="16"/>
      <c r="B131" s="16"/>
      <c r="C131" s="16"/>
      <c r="D131" s="16"/>
      <c r="E131" s="16"/>
      <c r="F131" s="16"/>
    </row>
    <row r="132" ht="22" customHeight="1" spans="1:6">
      <c r="A132" s="16"/>
      <c r="B132" s="16"/>
      <c r="C132" s="16"/>
      <c r="D132" s="16"/>
      <c r="E132" s="16"/>
      <c r="F132" s="16"/>
    </row>
    <row r="133" ht="22" customHeight="1" spans="1:6">
      <c r="A133" s="16"/>
      <c r="B133" s="16"/>
      <c r="C133" s="16"/>
      <c r="D133" s="16"/>
      <c r="E133" s="16"/>
      <c r="F133" s="16"/>
    </row>
    <row r="134" ht="22" customHeight="1" spans="1:6">
      <c r="A134" s="16"/>
      <c r="B134" s="16"/>
      <c r="C134" s="16"/>
      <c r="D134" s="16"/>
      <c r="E134" s="16"/>
      <c r="F134" s="16"/>
    </row>
    <row r="135" ht="22" customHeight="1" spans="1:6">
      <c r="A135" s="16"/>
      <c r="B135" s="16"/>
      <c r="C135" s="16"/>
      <c r="D135" s="16"/>
      <c r="E135" s="16"/>
      <c r="F135" s="16"/>
    </row>
    <row r="136" ht="22" customHeight="1" spans="1:6">
      <c r="A136" s="16"/>
      <c r="B136" s="16"/>
      <c r="C136" s="16"/>
      <c r="D136" s="16"/>
      <c r="E136" s="16"/>
      <c r="F136" s="16"/>
    </row>
    <row r="137" ht="22" customHeight="1" spans="1:6">
      <c r="A137" s="16"/>
      <c r="B137" s="16"/>
      <c r="C137" s="16"/>
      <c r="D137" s="16"/>
      <c r="E137" s="16"/>
      <c r="F137" s="16"/>
    </row>
    <row r="138" ht="22" customHeight="1" spans="1:6">
      <c r="A138" s="16"/>
      <c r="B138" s="16"/>
      <c r="C138" s="16"/>
      <c r="D138" s="16"/>
      <c r="E138" s="16"/>
      <c r="F138" s="16"/>
    </row>
    <row r="139" ht="22" customHeight="1" spans="1:6">
      <c r="A139" s="16"/>
      <c r="B139" s="16"/>
      <c r="C139" s="16"/>
      <c r="D139" s="16"/>
      <c r="E139" s="16"/>
      <c r="F139" s="16"/>
    </row>
    <row r="140" ht="22" customHeight="1" spans="1:6">
      <c r="A140" s="16"/>
      <c r="B140" s="16"/>
      <c r="C140" s="16"/>
      <c r="D140" s="16"/>
      <c r="E140" s="16"/>
      <c r="F140" s="16"/>
    </row>
    <row r="141" ht="22" customHeight="1" spans="1:6">
      <c r="A141" s="16"/>
      <c r="B141" s="16"/>
      <c r="C141" s="16"/>
      <c r="D141" s="16"/>
      <c r="E141" s="16"/>
      <c r="F141" s="16"/>
    </row>
    <row r="142" ht="22" customHeight="1" spans="1:6">
      <c r="A142" s="16"/>
      <c r="B142" s="16"/>
      <c r="C142" s="16"/>
      <c r="D142" s="16"/>
      <c r="E142" s="16"/>
      <c r="F142" s="16"/>
    </row>
    <row r="143" ht="22" customHeight="1" spans="1:6">
      <c r="A143" s="16"/>
      <c r="B143" s="16"/>
      <c r="C143" s="16"/>
      <c r="D143" s="16"/>
      <c r="E143" s="16"/>
      <c r="F143" s="16"/>
    </row>
    <row r="144" ht="22" customHeight="1" spans="1:6">
      <c r="A144" s="16"/>
      <c r="B144" s="16"/>
      <c r="C144" s="16"/>
      <c r="D144" s="16"/>
      <c r="E144" s="16"/>
      <c r="F144" s="16"/>
    </row>
    <row r="145" ht="22" customHeight="1" spans="1:6">
      <c r="A145" s="16"/>
      <c r="B145" s="16"/>
      <c r="C145" s="16"/>
      <c r="D145" s="16"/>
      <c r="E145" s="16"/>
      <c r="F145" s="16"/>
    </row>
    <row r="146" ht="22" customHeight="1" spans="1:6">
      <c r="A146" s="16"/>
      <c r="B146" s="16"/>
      <c r="C146" s="16"/>
      <c r="D146" s="16"/>
      <c r="E146" s="16"/>
      <c r="F146" s="16"/>
    </row>
    <row r="147" ht="22" customHeight="1" spans="1:6">
      <c r="A147" s="16"/>
      <c r="B147" s="16"/>
      <c r="C147" s="16"/>
      <c r="D147" s="16"/>
      <c r="E147" s="16"/>
      <c r="F147" s="16"/>
    </row>
    <row r="148" ht="22" customHeight="1" spans="1:6">
      <c r="A148" s="16"/>
      <c r="B148" s="16"/>
      <c r="C148" s="16"/>
      <c r="D148" s="16"/>
      <c r="E148" s="16"/>
      <c r="F148" s="16"/>
    </row>
    <row r="149" ht="22" customHeight="1" spans="1:6">
      <c r="A149" s="16"/>
      <c r="B149" s="16"/>
      <c r="C149" s="16"/>
      <c r="D149" s="16"/>
      <c r="E149" s="16"/>
      <c r="F149" s="16"/>
    </row>
    <row r="150" ht="22" customHeight="1" spans="1:6">
      <c r="A150" s="16"/>
      <c r="B150" s="16"/>
      <c r="C150" s="16"/>
      <c r="D150" s="16"/>
      <c r="E150" s="16"/>
      <c r="F150" s="16"/>
    </row>
    <row r="151" ht="22" customHeight="1" spans="1:6">
      <c r="A151" s="16"/>
      <c r="B151" s="16"/>
      <c r="C151" s="16"/>
      <c r="D151" s="16"/>
      <c r="E151" s="16"/>
      <c r="F151" s="16"/>
    </row>
    <row r="152" ht="22" customHeight="1" spans="1:6">
      <c r="A152" s="16"/>
      <c r="B152" s="16"/>
      <c r="C152" s="16"/>
      <c r="D152" s="16"/>
      <c r="E152" s="16"/>
      <c r="F152" s="16"/>
    </row>
    <row r="153" ht="22" customHeight="1" spans="1:6">
      <c r="A153" s="16"/>
      <c r="B153" s="16"/>
      <c r="C153" s="16"/>
      <c r="D153" s="16"/>
      <c r="E153" s="16"/>
      <c r="F153" s="16"/>
    </row>
    <row r="154" ht="22" customHeight="1" spans="1:6">
      <c r="A154" s="16"/>
      <c r="B154" s="16"/>
      <c r="C154" s="16"/>
      <c r="D154" s="16"/>
      <c r="E154" s="16"/>
      <c r="F154" s="16"/>
    </row>
    <row r="155" ht="22" customHeight="1" spans="1:6">
      <c r="A155" s="16"/>
      <c r="B155" s="16"/>
      <c r="C155" s="16"/>
      <c r="D155" s="16"/>
      <c r="E155" s="16"/>
      <c r="F155" s="16"/>
    </row>
    <row r="156" ht="22" customHeight="1" spans="1:6">
      <c r="A156" s="16"/>
      <c r="B156" s="16"/>
      <c r="C156" s="16"/>
      <c r="D156" s="16"/>
      <c r="E156" s="16"/>
      <c r="F156" s="16"/>
    </row>
    <row r="157" ht="22" customHeight="1" spans="1:6">
      <c r="A157" s="16"/>
      <c r="B157" s="16"/>
      <c r="C157" s="16"/>
      <c r="D157" s="16"/>
      <c r="E157" s="16"/>
      <c r="F157" s="16"/>
    </row>
    <row r="158" ht="22" customHeight="1" spans="1:6">
      <c r="A158" s="16"/>
      <c r="B158" s="16"/>
      <c r="C158" s="16"/>
      <c r="D158" s="16"/>
      <c r="E158" s="16"/>
      <c r="F158" s="16"/>
    </row>
    <row r="159" ht="22" customHeight="1" spans="1:6">
      <c r="A159" s="16"/>
      <c r="B159" s="16"/>
      <c r="C159" s="16"/>
      <c r="D159" s="16"/>
      <c r="E159" s="16"/>
      <c r="F159" s="16"/>
    </row>
    <row r="160" ht="22" customHeight="1" spans="1:6">
      <c r="A160" s="16"/>
      <c r="B160" s="16"/>
      <c r="C160" s="16"/>
      <c r="D160" s="16"/>
      <c r="E160" s="16"/>
      <c r="F160" s="16"/>
    </row>
    <row r="161" ht="22" customHeight="1" spans="1:6">
      <c r="A161" s="16"/>
      <c r="B161" s="16"/>
      <c r="C161" s="16"/>
      <c r="D161" s="16"/>
      <c r="E161" s="16"/>
      <c r="F161" s="16"/>
    </row>
    <row r="162" ht="22" customHeight="1" spans="1:6">
      <c r="A162" s="16"/>
      <c r="B162" s="16"/>
      <c r="C162" s="16"/>
      <c r="D162" s="16"/>
      <c r="E162" s="16"/>
      <c r="F162" s="16"/>
    </row>
    <row r="163" ht="22" customHeight="1" spans="1:6">
      <c r="A163" s="16"/>
      <c r="B163" s="16"/>
      <c r="C163" s="16"/>
      <c r="D163" s="16"/>
      <c r="E163" s="16"/>
      <c r="F163" s="16"/>
    </row>
    <row r="164" ht="22" customHeight="1" spans="1:6">
      <c r="A164" s="16"/>
      <c r="B164" s="16"/>
      <c r="C164" s="16"/>
      <c r="D164" s="16"/>
      <c r="E164" s="16"/>
      <c r="F164" s="16"/>
    </row>
    <row r="165" ht="22" customHeight="1" spans="1:6">
      <c r="A165" s="16"/>
      <c r="B165" s="16"/>
      <c r="C165" s="16"/>
      <c r="D165" s="16"/>
      <c r="E165" s="16"/>
      <c r="F165" s="16"/>
    </row>
    <row r="166" ht="22" customHeight="1" spans="1:6">
      <c r="A166" s="16"/>
      <c r="B166" s="16"/>
      <c r="C166" s="16"/>
      <c r="D166" s="16"/>
      <c r="E166" s="16"/>
      <c r="F166" s="16"/>
    </row>
    <row r="167" ht="22" customHeight="1" spans="1:6">
      <c r="A167" s="16"/>
      <c r="B167" s="16"/>
      <c r="C167" s="16"/>
      <c r="D167" s="16"/>
      <c r="E167" s="16"/>
      <c r="F167" s="16"/>
    </row>
    <row r="168" ht="22" customHeight="1" spans="1:6">
      <c r="A168" s="16"/>
      <c r="B168" s="16"/>
      <c r="C168" s="16"/>
      <c r="D168" s="16"/>
      <c r="E168" s="16"/>
      <c r="F168" s="16"/>
    </row>
    <row r="169" ht="22" customHeight="1" spans="1:6">
      <c r="A169" s="16"/>
      <c r="B169" s="16"/>
      <c r="C169" s="16"/>
      <c r="D169" s="16"/>
      <c r="E169" s="16"/>
      <c r="F169" s="16"/>
    </row>
    <row r="170" ht="22" customHeight="1" spans="1:6">
      <c r="A170" s="16"/>
      <c r="B170" s="16"/>
      <c r="C170" s="16"/>
      <c r="D170" s="16"/>
      <c r="E170" s="16"/>
      <c r="F170" s="16"/>
    </row>
    <row r="171" ht="22" customHeight="1" spans="1:6">
      <c r="A171" s="16"/>
      <c r="B171" s="16"/>
      <c r="C171" s="16"/>
      <c r="D171" s="16"/>
      <c r="E171" s="16"/>
      <c r="F171" s="16"/>
    </row>
    <row r="172" ht="22" customHeight="1" spans="1:6">
      <c r="A172" s="16"/>
      <c r="B172" s="16"/>
      <c r="C172" s="16"/>
      <c r="D172" s="16"/>
      <c r="E172" s="16"/>
      <c r="F172" s="16"/>
    </row>
    <row r="173" ht="22" customHeight="1" spans="1:6">
      <c r="A173" s="16"/>
      <c r="B173" s="16"/>
      <c r="C173" s="16"/>
      <c r="D173" s="16"/>
      <c r="E173" s="16"/>
      <c r="F173" s="16"/>
    </row>
    <row r="174" ht="22" customHeight="1" spans="1:6">
      <c r="A174" s="16"/>
      <c r="B174" s="16"/>
      <c r="C174" s="16"/>
      <c r="D174" s="16"/>
      <c r="E174" s="16"/>
      <c r="F174" s="16"/>
    </row>
    <row r="175" ht="22" customHeight="1" spans="1:6">
      <c r="A175" s="16"/>
      <c r="B175" s="16"/>
      <c r="C175" s="16"/>
      <c r="D175" s="16"/>
      <c r="E175" s="16"/>
      <c r="F175" s="16"/>
    </row>
    <row r="176" ht="22" customHeight="1" spans="1:6">
      <c r="A176" s="16"/>
      <c r="B176" s="16"/>
      <c r="C176" s="16"/>
      <c r="D176" s="16"/>
      <c r="E176" s="16"/>
      <c r="F176" s="16"/>
    </row>
    <row r="177" ht="22" customHeight="1" spans="1:6">
      <c r="A177" s="16"/>
      <c r="B177" s="16"/>
      <c r="C177" s="16"/>
      <c r="D177" s="16"/>
      <c r="E177" s="16"/>
      <c r="F177" s="16"/>
    </row>
    <row r="178" ht="22" customHeight="1" spans="1:6">
      <c r="A178" s="16"/>
      <c r="B178" s="16"/>
      <c r="C178" s="16"/>
      <c r="D178" s="16"/>
      <c r="E178" s="16"/>
      <c r="F178" s="16"/>
    </row>
    <row r="179" ht="22" customHeight="1" spans="1:6">
      <c r="A179" s="16"/>
      <c r="B179" s="16"/>
      <c r="C179" s="16"/>
      <c r="D179" s="16"/>
      <c r="E179" s="16"/>
      <c r="F179" s="16"/>
    </row>
    <row r="180" ht="22" customHeight="1" spans="1:6">
      <c r="A180" s="16"/>
      <c r="B180" s="16"/>
      <c r="C180" s="16"/>
      <c r="D180" s="16"/>
      <c r="E180" s="16"/>
      <c r="F180" s="16"/>
    </row>
    <row r="181" ht="22" customHeight="1" spans="1:6">
      <c r="A181" s="16"/>
      <c r="B181" s="16"/>
      <c r="C181" s="16"/>
      <c r="D181" s="16"/>
      <c r="E181" s="16"/>
      <c r="F181" s="16"/>
    </row>
    <row r="182" ht="22" customHeight="1" spans="1:6">
      <c r="A182" s="16"/>
      <c r="B182" s="16"/>
      <c r="C182" s="16"/>
      <c r="D182" s="16"/>
      <c r="E182" s="16"/>
      <c r="F182" s="16"/>
    </row>
    <row r="183" ht="22" customHeight="1" spans="1:6">
      <c r="A183" s="16"/>
      <c r="B183" s="16"/>
      <c r="C183" s="16"/>
      <c r="D183" s="16"/>
      <c r="E183" s="16"/>
      <c r="F183" s="16"/>
    </row>
    <row r="184" ht="22" customHeight="1" spans="1:6">
      <c r="A184" s="16"/>
      <c r="B184" s="16"/>
      <c r="C184" s="16"/>
      <c r="D184" s="16"/>
      <c r="E184" s="16"/>
      <c r="F184" s="16"/>
    </row>
    <row r="185" ht="22" customHeight="1" spans="1:6">
      <c r="A185" s="16"/>
      <c r="B185" s="16"/>
      <c r="C185" s="16"/>
      <c r="D185" s="16"/>
      <c r="E185" s="16"/>
      <c r="F185" s="16"/>
    </row>
    <row r="186" ht="22" customHeight="1" spans="1:6">
      <c r="A186" s="16"/>
      <c r="B186" s="16"/>
      <c r="C186" s="16"/>
      <c r="D186" s="16"/>
      <c r="E186" s="16"/>
      <c r="F186" s="16"/>
    </row>
    <row r="187" ht="22" customHeight="1" spans="1:6">
      <c r="A187" s="16"/>
      <c r="B187" s="16"/>
      <c r="C187" s="16"/>
      <c r="D187" s="16"/>
      <c r="E187" s="16"/>
      <c r="F187" s="16"/>
    </row>
    <row r="188" ht="22" customHeight="1" spans="1:6">
      <c r="A188" s="16"/>
      <c r="B188" s="16"/>
      <c r="C188" s="16"/>
      <c r="D188" s="16"/>
      <c r="E188" s="16"/>
      <c r="F188" s="16"/>
    </row>
    <row r="189" ht="22" customHeight="1" spans="1:6">
      <c r="A189" s="16"/>
      <c r="B189" s="16"/>
      <c r="C189" s="16"/>
      <c r="D189" s="16"/>
      <c r="E189" s="16"/>
      <c r="F189" s="16"/>
    </row>
    <row r="190" ht="22" customHeight="1" spans="1:6">
      <c r="A190" s="16"/>
      <c r="B190" s="16"/>
      <c r="C190" s="16"/>
      <c r="D190" s="16"/>
      <c r="E190" s="16"/>
      <c r="F190" s="16"/>
    </row>
    <row r="191" ht="22" customHeight="1" spans="1:6">
      <c r="A191" s="16"/>
      <c r="B191" s="16"/>
      <c r="C191" s="16"/>
      <c r="D191" s="16"/>
      <c r="E191" s="16"/>
      <c r="F191" s="16"/>
    </row>
    <row r="192" ht="22" customHeight="1" spans="1:6">
      <c r="A192" s="16"/>
      <c r="B192" s="16"/>
      <c r="C192" s="16"/>
      <c r="D192" s="16"/>
      <c r="E192" s="16"/>
      <c r="F192" s="16"/>
    </row>
    <row r="193" ht="22" customHeight="1" spans="1:6">
      <c r="A193" s="16"/>
      <c r="B193" s="16"/>
      <c r="C193" s="16"/>
      <c r="D193" s="16"/>
      <c r="E193" s="16"/>
      <c r="F193" s="16"/>
    </row>
    <row r="194" ht="22" customHeight="1" spans="1:6">
      <c r="A194" s="16"/>
      <c r="B194" s="16"/>
      <c r="C194" s="16"/>
      <c r="D194" s="16"/>
      <c r="E194" s="16"/>
      <c r="F194" s="16"/>
    </row>
    <row r="195" ht="22" customHeight="1" spans="1:6">
      <c r="A195" s="16"/>
      <c r="B195" s="16"/>
      <c r="C195" s="16"/>
      <c r="D195" s="16"/>
      <c r="E195" s="16"/>
      <c r="F195" s="16"/>
    </row>
    <row r="196" ht="22" customHeight="1" spans="1:6">
      <c r="A196" s="16"/>
      <c r="B196" s="16"/>
      <c r="C196" s="16"/>
      <c r="D196" s="16"/>
      <c r="E196" s="16"/>
      <c r="F196" s="16"/>
    </row>
    <row r="197" ht="22" customHeight="1" spans="1:6">
      <c r="A197" s="16"/>
      <c r="B197" s="16"/>
      <c r="C197" s="16"/>
      <c r="D197" s="16"/>
      <c r="E197" s="16"/>
      <c r="F197" s="16"/>
    </row>
    <row r="198" ht="22" customHeight="1" spans="1:6">
      <c r="A198" s="16"/>
      <c r="B198" s="16"/>
      <c r="C198" s="16"/>
      <c r="D198" s="16"/>
      <c r="E198" s="16"/>
      <c r="F198" s="16"/>
    </row>
    <row r="199" ht="22" customHeight="1" spans="1:6">
      <c r="A199" s="16"/>
      <c r="B199" s="16"/>
      <c r="C199" s="16"/>
      <c r="D199" s="16"/>
      <c r="E199" s="16"/>
      <c r="F199" s="16"/>
    </row>
    <row r="200" ht="22" customHeight="1" spans="1:6">
      <c r="A200" s="16"/>
      <c r="B200" s="16"/>
      <c r="C200" s="16"/>
      <c r="D200" s="16"/>
      <c r="E200" s="16"/>
      <c r="F200" s="16"/>
    </row>
    <row r="201" ht="22" customHeight="1" spans="1:6">
      <c r="A201" s="16"/>
      <c r="B201" s="16"/>
      <c r="C201" s="16"/>
      <c r="D201" s="16"/>
      <c r="E201" s="16"/>
      <c r="F201" s="16"/>
    </row>
    <row r="202" ht="22" customHeight="1" spans="1:6">
      <c r="A202" s="16"/>
      <c r="B202" s="16"/>
      <c r="C202" s="16"/>
      <c r="D202" s="16"/>
      <c r="E202" s="16"/>
      <c r="F202" s="16"/>
    </row>
    <row r="203" ht="22" customHeight="1" spans="1:6">
      <c r="A203" s="16"/>
      <c r="B203" s="16"/>
      <c r="C203" s="16"/>
      <c r="D203" s="16"/>
      <c r="E203" s="16"/>
      <c r="F203" s="16"/>
    </row>
  </sheetData>
  <mergeCells count="1">
    <mergeCell ref="A1:F1"/>
  </mergeCells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0"/>
  <sheetViews>
    <sheetView workbookViewId="0">
      <selection activeCell="N7" sqref="N7"/>
    </sheetView>
  </sheetViews>
  <sheetFormatPr defaultColWidth="9" defaultRowHeight="16.5" outlineLevelCol="4"/>
  <cols>
    <col min="1" max="1" width="12.625" style="8" customWidth="1"/>
    <col min="2" max="4" width="12.625" style="9" customWidth="1"/>
    <col min="5" max="5" width="12.625" style="8" customWidth="1"/>
    <col min="6" max="16" width="9" style="10"/>
  </cols>
  <sheetData>
    <row r="1" ht="27" customHeight="1" spans="1:5">
      <c r="A1" s="11" t="s">
        <v>121</v>
      </c>
      <c r="B1" s="12"/>
      <c r="C1" s="12"/>
      <c r="D1" s="12"/>
      <c r="E1" s="13"/>
    </row>
    <row r="2" ht="27" customHeight="1" spans="1:5">
      <c r="A2" s="14" t="s">
        <v>32</v>
      </c>
      <c r="B2" s="14" t="s">
        <v>31</v>
      </c>
      <c r="C2" s="14" t="s">
        <v>118</v>
      </c>
      <c r="D2" s="14" t="s">
        <v>122</v>
      </c>
      <c r="E2" s="15" t="s">
        <v>22</v>
      </c>
    </row>
    <row r="3" ht="22" customHeight="1" spans="1:5">
      <c r="A3" s="16" t="s">
        <v>33</v>
      </c>
      <c r="B3" s="17">
        <f>SUMIF(销售台账!L:L,A3,销售台账!K:K)</f>
        <v>649</v>
      </c>
      <c r="C3" s="17">
        <f>SUMIF(收款明细!B:B,应收统计表!A3,收款明细!C:C)</f>
        <v>649</v>
      </c>
      <c r="D3" s="17">
        <f>B3-C3</f>
        <v>0</v>
      </c>
      <c r="E3" s="16"/>
    </row>
    <row r="4" ht="22" customHeight="1" spans="1:5">
      <c r="A4" s="16" t="s">
        <v>34</v>
      </c>
      <c r="B4" s="17">
        <f>SUMIF(销售台账!L:L,A4,销售台账!K:K)</f>
        <v>483</v>
      </c>
      <c r="C4" s="17">
        <f>SUMIF(收款明细!B:B,应收统计表!A4,收款明细!C:C)</f>
        <v>483</v>
      </c>
      <c r="D4" s="17">
        <f>B4-C4</f>
        <v>0</v>
      </c>
      <c r="E4" s="16"/>
    </row>
    <row r="5" ht="22" customHeight="1" spans="1:5">
      <c r="A5" s="16" t="s">
        <v>35</v>
      </c>
      <c r="B5" s="17">
        <f>SUMIF(销售台账!L:L,A5,销售台账!K:K)</f>
        <v>1192</v>
      </c>
      <c r="C5" s="17">
        <f>SUMIF(收款明细!B:B,应收统计表!A5,收款明细!C:C)</f>
        <v>1000</v>
      </c>
      <c r="D5" s="17">
        <f>B5-C5</f>
        <v>192</v>
      </c>
      <c r="E5" s="16"/>
    </row>
    <row r="6" ht="22" customHeight="1" spans="1:5">
      <c r="A6" s="16" t="s">
        <v>36</v>
      </c>
      <c r="B6" s="17">
        <f>SUMIF(销售台账!L:L,A6,销售台账!K:K)</f>
        <v>621</v>
      </c>
      <c r="C6" s="17">
        <f>SUMIF(收款明细!B:B,应收统计表!A6,收款明细!C:C)</f>
        <v>0</v>
      </c>
      <c r="D6" s="17">
        <f t="shared" ref="D6:D20" si="0">B6-C6</f>
        <v>621</v>
      </c>
      <c r="E6" s="16"/>
    </row>
    <row r="7" ht="22" customHeight="1" spans="1:5">
      <c r="A7" s="16"/>
      <c r="B7" s="17">
        <f>SUMIF(销售台账!L:L,A7,销售台账!K:K)</f>
        <v>0</v>
      </c>
      <c r="C7" s="17">
        <f>SUMIF(收款明细!B:B,应收统计表!A7,收款明细!C:C)</f>
        <v>0</v>
      </c>
      <c r="D7" s="17">
        <f t="shared" si="0"/>
        <v>0</v>
      </c>
      <c r="E7" s="16"/>
    </row>
    <row r="8" ht="22" customHeight="1" spans="1:5">
      <c r="A8" s="16"/>
      <c r="B8" s="17">
        <f>SUMIF(销售台账!L:L,A8,销售台账!K:K)</f>
        <v>0</v>
      </c>
      <c r="C8" s="17">
        <f>SUMIF(收款明细!B:B,应收统计表!A8,收款明细!C:C)</f>
        <v>0</v>
      </c>
      <c r="D8" s="17">
        <f t="shared" si="0"/>
        <v>0</v>
      </c>
      <c r="E8" s="16"/>
    </row>
    <row r="9" ht="22" customHeight="1" spans="1:5">
      <c r="A9" s="16"/>
      <c r="B9" s="17">
        <f>SUMIF(销售台账!L:L,A9,销售台账!K:K)</f>
        <v>0</v>
      </c>
      <c r="C9" s="17">
        <f>SUMIF(收款明细!B:B,应收统计表!A9,收款明细!C:C)</f>
        <v>0</v>
      </c>
      <c r="D9" s="17">
        <f t="shared" si="0"/>
        <v>0</v>
      </c>
      <c r="E9" s="16"/>
    </row>
    <row r="10" ht="22" customHeight="1" spans="1:5">
      <c r="A10" s="16"/>
      <c r="B10" s="17">
        <f>SUMIF(销售台账!L:L,A10,销售台账!K:K)</f>
        <v>0</v>
      </c>
      <c r="C10" s="17">
        <f>SUMIF(收款明细!B:B,应收统计表!A10,收款明细!C:C)</f>
        <v>0</v>
      </c>
      <c r="D10" s="17">
        <f t="shared" si="0"/>
        <v>0</v>
      </c>
      <c r="E10" s="16"/>
    </row>
    <row r="11" ht="22" customHeight="1" spans="1:5">
      <c r="A11" s="16"/>
      <c r="B11" s="17">
        <f>SUMIF(销售台账!L:L,A11,销售台账!K:K)</f>
        <v>0</v>
      </c>
      <c r="C11" s="17">
        <f>SUMIF(收款明细!B:B,应收统计表!A11,收款明细!C:C)</f>
        <v>0</v>
      </c>
      <c r="D11" s="17">
        <f t="shared" si="0"/>
        <v>0</v>
      </c>
      <c r="E11" s="16"/>
    </row>
    <row r="12" ht="22" customHeight="1" spans="1:5">
      <c r="A12" s="16"/>
      <c r="B12" s="17">
        <f>SUMIF(销售台账!L:L,A12,销售台账!K:K)</f>
        <v>0</v>
      </c>
      <c r="C12" s="17">
        <f>SUMIF(收款明细!B:B,应收统计表!A12,收款明细!C:C)</f>
        <v>0</v>
      </c>
      <c r="D12" s="17">
        <f t="shared" si="0"/>
        <v>0</v>
      </c>
      <c r="E12" s="16"/>
    </row>
    <row r="13" ht="22" customHeight="1" spans="1:5">
      <c r="A13" s="16"/>
      <c r="B13" s="17">
        <f>SUMIF(销售台账!L:L,A13,销售台账!K:K)</f>
        <v>0</v>
      </c>
      <c r="C13" s="17">
        <f>SUMIF(收款明细!B:B,应收统计表!A13,收款明细!C:C)</f>
        <v>0</v>
      </c>
      <c r="D13" s="17">
        <f t="shared" si="0"/>
        <v>0</v>
      </c>
      <c r="E13" s="16"/>
    </row>
    <row r="14" ht="22" customHeight="1" spans="1:5">
      <c r="A14" s="16"/>
      <c r="B14" s="17">
        <f>SUMIF(销售台账!L:L,A14,销售台账!K:K)</f>
        <v>0</v>
      </c>
      <c r="C14" s="17">
        <f>SUMIF(收款明细!B:B,应收统计表!A14,收款明细!C:C)</f>
        <v>0</v>
      </c>
      <c r="D14" s="17">
        <f t="shared" si="0"/>
        <v>0</v>
      </c>
      <c r="E14" s="16"/>
    </row>
    <row r="15" ht="22" customHeight="1" spans="1:5">
      <c r="A15" s="16"/>
      <c r="B15" s="17">
        <f>SUMIF(销售台账!L:L,A15,销售台账!K:K)</f>
        <v>0</v>
      </c>
      <c r="C15" s="17">
        <f>SUMIF(收款明细!B:B,应收统计表!A15,收款明细!C:C)</f>
        <v>0</v>
      </c>
      <c r="D15" s="17">
        <f t="shared" si="0"/>
        <v>0</v>
      </c>
      <c r="E15" s="16"/>
    </row>
    <row r="16" ht="22" customHeight="1" spans="1:5">
      <c r="A16" s="16"/>
      <c r="B16" s="17">
        <f>SUMIF(销售台账!L:L,A16,销售台账!K:K)</f>
        <v>0</v>
      </c>
      <c r="C16" s="17">
        <f>SUMIF(收款明细!B:B,应收统计表!A16,收款明细!C:C)</f>
        <v>0</v>
      </c>
      <c r="D16" s="17">
        <f t="shared" si="0"/>
        <v>0</v>
      </c>
      <c r="E16" s="16"/>
    </row>
    <row r="17" ht="22" customHeight="1" spans="1:5">
      <c r="A17" s="16"/>
      <c r="B17" s="17">
        <f>SUMIF(销售台账!L:L,A17,销售台账!K:K)</f>
        <v>0</v>
      </c>
      <c r="C17" s="17">
        <f>SUMIF(收款明细!B:B,应收统计表!A17,收款明细!C:C)</f>
        <v>0</v>
      </c>
      <c r="D17" s="17">
        <f t="shared" si="0"/>
        <v>0</v>
      </c>
      <c r="E17" s="16"/>
    </row>
    <row r="18" ht="22" customHeight="1" spans="1:5">
      <c r="A18" s="16"/>
      <c r="B18" s="17">
        <f>SUMIF(销售台账!L:L,A18,销售台账!K:K)</f>
        <v>0</v>
      </c>
      <c r="C18" s="17">
        <f>SUMIF(收款明细!B:B,应收统计表!A18,收款明细!C:C)</f>
        <v>0</v>
      </c>
      <c r="D18" s="17">
        <f t="shared" si="0"/>
        <v>0</v>
      </c>
      <c r="E18" s="16"/>
    </row>
    <row r="19" ht="22" customHeight="1" spans="1:5">
      <c r="A19" s="16"/>
      <c r="B19" s="17">
        <f>SUMIF(销售台账!L:L,A19,销售台账!K:K)</f>
        <v>0</v>
      </c>
      <c r="C19" s="17">
        <f>SUMIF(收款明细!B:B,应收统计表!A19,收款明细!C:C)</f>
        <v>0</v>
      </c>
      <c r="D19" s="17">
        <f t="shared" si="0"/>
        <v>0</v>
      </c>
      <c r="E19" s="16"/>
    </row>
    <row r="20" ht="22" customHeight="1" spans="1:5">
      <c r="A20" s="16"/>
      <c r="B20" s="17">
        <f>SUMIF(销售台账!L:L,A20,销售台账!K:K)</f>
        <v>0</v>
      </c>
      <c r="C20" s="17">
        <f>SUMIF(收款明细!B:B,应收统计表!A20,收款明细!C:C)</f>
        <v>0</v>
      </c>
      <c r="D20" s="17">
        <f t="shared" si="0"/>
        <v>0</v>
      </c>
      <c r="E20" s="16"/>
    </row>
    <row r="21" ht="22" customHeight="1" spans="1:5">
      <c r="A21" s="16"/>
      <c r="B21" s="17">
        <f>SUMIF(销售台账!L:L,A21,销售台账!K:K)</f>
        <v>0</v>
      </c>
      <c r="C21" s="17">
        <f>SUMIF(收款明细!B:B,应收统计表!A21,收款明细!C:C)</f>
        <v>0</v>
      </c>
      <c r="D21" s="17">
        <f t="shared" ref="D21:D52" si="1">B21-C21</f>
        <v>0</v>
      </c>
      <c r="E21" s="16"/>
    </row>
    <row r="22" ht="22" customHeight="1" spans="1:5">
      <c r="A22" s="16"/>
      <c r="B22" s="17">
        <f>SUMIF(销售台账!L:L,A22,销售台账!K:K)</f>
        <v>0</v>
      </c>
      <c r="C22" s="17">
        <f>SUMIF(收款明细!B:B,应收统计表!A22,收款明细!C:C)</f>
        <v>0</v>
      </c>
      <c r="D22" s="17">
        <f t="shared" si="1"/>
        <v>0</v>
      </c>
      <c r="E22" s="16"/>
    </row>
    <row r="23" ht="22" customHeight="1" spans="1:5">
      <c r="A23" s="16"/>
      <c r="B23" s="17">
        <f>SUMIF(销售台账!L:L,A23,销售台账!K:K)</f>
        <v>0</v>
      </c>
      <c r="C23" s="17">
        <f>SUMIF(收款明细!B:B,应收统计表!A23,收款明细!C:C)</f>
        <v>0</v>
      </c>
      <c r="D23" s="17">
        <f t="shared" si="1"/>
        <v>0</v>
      </c>
      <c r="E23" s="16"/>
    </row>
    <row r="24" ht="22" customHeight="1" spans="1:5">
      <c r="A24" s="16"/>
      <c r="B24" s="17">
        <f>SUMIF(销售台账!L:L,A24,销售台账!K:K)</f>
        <v>0</v>
      </c>
      <c r="C24" s="17">
        <f>SUMIF(收款明细!B:B,应收统计表!A24,收款明细!C:C)</f>
        <v>0</v>
      </c>
      <c r="D24" s="17">
        <f t="shared" si="1"/>
        <v>0</v>
      </c>
      <c r="E24" s="16"/>
    </row>
    <row r="25" ht="22" customHeight="1" spans="1:5">
      <c r="A25" s="16"/>
      <c r="B25" s="17">
        <f>SUMIF(销售台账!L:L,A25,销售台账!K:K)</f>
        <v>0</v>
      </c>
      <c r="C25" s="17">
        <f>SUMIF(收款明细!B:B,应收统计表!A25,收款明细!C:C)</f>
        <v>0</v>
      </c>
      <c r="D25" s="17">
        <f t="shared" si="1"/>
        <v>0</v>
      </c>
      <c r="E25" s="16"/>
    </row>
    <row r="26" ht="22" customHeight="1" spans="1:5">
      <c r="A26" s="16"/>
      <c r="B26" s="17">
        <f>SUMIF(销售台账!L:L,A26,销售台账!K:K)</f>
        <v>0</v>
      </c>
      <c r="C26" s="17">
        <f>SUMIF(收款明细!B:B,应收统计表!A26,收款明细!C:C)</f>
        <v>0</v>
      </c>
      <c r="D26" s="17">
        <f t="shared" si="1"/>
        <v>0</v>
      </c>
      <c r="E26" s="16"/>
    </row>
    <row r="27" ht="22" customHeight="1" spans="1:5">
      <c r="A27" s="16"/>
      <c r="B27" s="17">
        <f>SUMIF(销售台账!L:L,A27,销售台账!K:K)</f>
        <v>0</v>
      </c>
      <c r="C27" s="17">
        <f>SUMIF(收款明细!B:B,应收统计表!A27,收款明细!C:C)</f>
        <v>0</v>
      </c>
      <c r="D27" s="17">
        <f t="shared" si="1"/>
        <v>0</v>
      </c>
      <c r="E27" s="16"/>
    </row>
    <row r="28" ht="22" customHeight="1" spans="1:5">
      <c r="A28" s="16"/>
      <c r="B28" s="17">
        <f>SUMIF(销售台账!L:L,A28,销售台账!K:K)</f>
        <v>0</v>
      </c>
      <c r="C28" s="17">
        <f>SUMIF(收款明细!B:B,应收统计表!A28,收款明细!C:C)</f>
        <v>0</v>
      </c>
      <c r="D28" s="17">
        <f t="shared" si="1"/>
        <v>0</v>
      </c>
      <c r="E28" s="16"/>
    </row>
    <row r="29" ht="22" customHeight="1" spans="1:5">
      <c r="A29" s="16"/>
      <c r="B29" s="17">
        <f>SUMIF(销售台账!L:L,A29,销售台账!K:K)</f>
        <v>0</v>
      </c>
      <c r="C29" s="17">
        <f>SUMIF(收款明细!B:B,应收统计表!A29,收款明细!C:C)</f>
        <v>0</v>
      </c>
      <c r="D29" s="17">
        <f t="shared" si="1"/>
        <v>0</v>
      </c>
      <c r="E29" s="16"/>
    </row>
    <row r="30" ht="22" customHeight="1" spans="1:5">
      <c r="A30" s="16"/>
      <c r="B30" s="17">
        <f>SUMIF(销售台账!L:L,A30,销售台账!K:K)</f>
        <v>0</v>
      </c>
      <c r="C30" s="17">
        <f>SUMIF(收款明细!B:B,应收统计表!A30,收款明细!C:C)</f>
        <v>0</v>
      </c>
      <c r="D30" s="17">
        <f t="shared" si="1"/>
        <v>0</v>
      </c>
      <c r="E30" s="16"/>
    </row>
    <row r="31" ht="22" customHeight="1" spans="1:5">
      <c r="A31" s="16"/>
      <c r="B31" s="17">
        <f>SUMIF(销售台账!L:L,A31,销售台账!K:K)</f>
        <v>0</v>
      </c>
      <c r="C31" s="17">
        <f>SUMIF(收款明细!B:B,应收统计表!A31,收款明细!C:C)</f>
        <v>0</v>
      </c>
      <c r="D31" s="17">
        <f t="shared" si="1"/>
        <v>0</v>
      </c>
      <c r="E31" s="16"/>
    </row>
    <row r="32" ht="22" customHeight="1" spans="1:5">
      <c r="A32" s="16"/>
      <c r="B32" s="17">
        <f>SUMIF(销售台账!L:L,A32,销售台账!K:K)</f>
        <v>0</v>
      </c>
      <c r="C32" s="17">
        <f>SUMIF(收款明细!B:B,应收统计表!A32,收款明细!C:C)</f>
        <v>0</v>
      </c>
      <c r="D32" s="17">
        <f t="shared" si="1"/>
        <v>0</v>
      </c>
      <c r="E32" s="16"/>
    </row>
    <row r="33" ht="22" customHeight="1" spans="1:5">
      <c r="A33" s="16"/>
      <c r="B33" s="17">
        <f>SUMIF(销售台账!L:L,A33,销售台账!K:K)</f>
        <v>0</v>
      </c>
      <c r="C33" s="17">
        <f>SUMIF(收款明细!B:B,应收统计表!A33,收款明细!C:C)</f>
        <v>0</v>
      </c>
      <c r="D33" s="17">
        <f t="shared" si="1"/>
        <v>0</v>
      </c>
      <c r="E33" s="16"/>
    </row>
    <row r="34" ht="22" customHeight="1" spans="1:5">
      <c r="A34" s="16"/>
      <c r="B34" s="17">
        <f>SUMIF(销售台账!L:L,A34,销售台账!K:K)</f>
        <v>0</v>
      </c>
      <c r="C34" s="17">
        <f>SUMIF(收款明细!B:B,应收统计表!A34,收款明细!C:C)</f>
        <v>0</v>
      </c>
      <c r="D34" s="17">
        <f t="shared" si="1"/>
        <v>0</v>
      </c>
      <c r="E34" s="16"/>
    </row>
    <row r="35" ht="22" customHeight="1" spans="1:5">
      <c r="A35" s="16"/>
      <c r="B35" s="17">
        <f>SUMIF(销售台账!L:L,A35,销售台账!K:K)</f>
        <v>0</v>
      </c>
      <c r="C35" s="17">
        <f>SUMIF(收款明细!B:B,应收统计表!A35,收款明细!C:C)</f>
        <v>0</v>
      </c>
      <c r="D35" s="17">
        <f t="shared" si="1"/>
        <v>0</v>
      </c>
      <c r="E35" s="16"/>
    </row>
    <row r="36" ht="22" customHeight="1" spans="1:5">
      <c r="A36" s="16"/>
      <c r="B36" s="17">
        <f>SUMIF(销售台账!L:L,A36,销售台账!K:K)</f>
        <v>0</v>
      </c>
      <c r="C36" s="17">
        <f>SUMIF(收款明细!B:B,应收统计表!A36,收款明细!C:C)</f>
        <v>0</v>
      </c>
      <c r="D36" s="17">
        <f t="shared" si="1"/>
        <v>0</v>
      </c>
      <c r="E36" s="16"/>
    </row>
    <row r="37" ht="22" customHeight="1" spans="1:5">
      <c r="A37" s="16"/>
      <c r="B37" s="17">
        <f>SUMIF(销售台账!L:L,A37,销售台账!K:K)</f>
        <v>0</v>
      </c>
      <c r="C37" s="17">
        <f>SUMIF(收款明细!B:B,应收统计表!A37,收款明细!C:C)</f>
        <v>0</v>
      </c>
      <c r="D37" s="17">
        <f t="shared" si="1"/>
        <v>0</v>
      </c>
      <c r="E37" s="16"/>
    </row>
    <row r="38" ht="22" customHeight="1" spans="1:5">
      <c r="A38" s="16"/>
      <c r="B38" s="17">
        <f>SUMIF(销售台账!L:L,A38,销售台账!K:K)</f>
        <v>0</v>
      </c>
      <c r="C38" s="17">
        <f>SUMIF(收款明细!B:B,应收统计表!A38,收款明细!C:C)</f>
        <v>0</v>
      </c>
      <c r="D38" s="17">
        <f t="shared" si="1"/>
        <v>0</v>
      </c>
      <c r="E38" s="16"/>
    </row>
    <row r="39" ht="22" customHeight="1" spans="1:5">
      <c r="A39" s="16"/>
      <c r="B39" s="17">
        <f>SUMIF(销售台账!L:L,A39,销售台账!K:K)</f>
        <v>0</v>
      </c>
      <c r="C39" s="17">
        <f>SUMIF(收款明细!B:B,应收统计表!A39,收款明细!C:C)</f>
        <v>0</v>
      </c>
      <c r="D39" s="17">
        <f t="shared" si="1"/>
        <v>0</v>
      </c>
      <c r="E39" s="16"/>
    </row>
    <row r="40" ht="22" customHeight="1" spans="1:5">
      <c r="A40" s="16"/>
      <c r="B40" s="17">
        <f>SUMIF(销售台账!L:L,A40,销售台账!K:K)</f>
        <v>0</v>
      </c>
      <c r="C40" s="17">
        <f>SUMIF(收款明细!B:B,应收统计表!A40,收款明细!C:C)</f>
        <v>0</v>
      </c>
      <c r="D40" s="17">
        <f t="shared" si="1"/>
        <v>0</v>
      </c>
      <c r="E40" s="16"/>
    </row>
    <row r="41" ht="22" customHeight="1" spans="1:5">
      <c r="A41" s="16"/>
      <c r="B41" s="17">
        <f>SUMIF(销售台账!L:L,A41,销售台账!K:K)</f>
        <v>0</v>
      </c>
      <c r="C41" s="17">
        <f>SUMIF(收款明细!B:B,应收统计表!A41,收款明细!C:C)</f>
        <v>0</v>
      </c>
      <c r="D41" s="17">
        <f t="shared" si="1"/>
        <v>0</v>
      </c>
      <c r="E41" s="16"/>
    </row>
    <row r="42" ht="22" customHeight="1" spans="1:5">
      <c r="A42" s="16"/>
      <c r="B42" s="17">
        <f>SUMIF(销售台账!L:L,A42,销售台账!K:K)</f>
        <v>0</v>
      </c>
      <c r="C42" s="17">
        <f>SUMIF(收款明细!B:B,应收统计表!A42,收款明细!C:C)</f>
        <v>0</v>
      </c>
      <c r="D42" s="17">
        <f t="shared" si="1"/>
        <v>0</v>
      </c>
      <c r="E42" s="16"/>
    </row>
    <row r="43" ht="22" customHeight="1" spans="1:5">
      <c r="A43" s="16"/>
      <c r="B43" s="17">
        <f>SUMIF(销售台账!L:L,A43,销售台账!K:K)</f>
        <v>0</v>
      </c>
      <c r="C43" s="17">
        <f>SUMIF(收款明细!B:B,应收统计表!A43,收款明细!C:C)</f>
        <v>0</v>
      </c>
      <c r="D43" s="17">
        <f t="shared" si="1"/>
        <v>0</v>
      </c>
      <c r="E43" s="16"/>
    </row>
    <row r="44" ht="22" customHeight="1" spans="1:5">
      <c r="A44" s="16"/>
      <c r="B44" s="17">
        <f>SUMIF(销售台账!L:L,A44,销售台账!K:K)</f>
        <v>0</v>
      </c>
      <c r="C44" s="17">
        <f>SUMIF(收款明细!B:B,应收统计表!A44,收款明细!C:C)</f>
        <v>0</v>
      </c>
      <c r="D44" s="17">
        <f t="shared" si="1"/>
        <v>0</v>
      </c>
      <c r="E44" s="16"/>
    </row>
    <row r="45" ht="22" customHeight="1" spans="1:5">
      <c r="A45" s="16"/>
      <c r="B45" s="17">
        <f>SUMIF(销售台账!L:L,A45,销售台账!K:K)</f>
        <v>0</v>
      </c>
      <c r="C45" s="17">
        <f>SUMIF(收款明细!B:B,应收统计表!A45,收款明细!C:C)</f>
        <v>0</v>
      </c>
      <c r="D45" s="17">
        <f t="shared" si="1"/>
        <v>0</v>
      </c>
      <c r="E45" s="16"/>
    </row>
    <row r="46" ht="22" customHeight="1" spans="1:5">
      <c r="A46" s="16"/>
      <c r="B46" s="17">
        <f>SUMIF(销售台账!L:L,A46,销售台账!K:K)</f>
        <v>0</v>
      </c>
      <c r="C46" s="17">
        <f>SUMIF(收款明细!B:B,应收统计表!A46,收款明细!C:C)</f>
        <v>0</v>
      </c>
      <c r="D46" s="17">
        <f t="shared" si="1"/>
        <v>0</v>
      </c>
      <c r="E46" s="16"/>
    </row>
    <row r="47" ht="22" customHeight="1" spans="1:5">
      <c r="A47" s="16"/>
      <c r="B47" s="17">
        <f>SUMIF(销售台账!L:L,A47,销售台账!K:K)</f>
        <v>0</v>
      </c>
      <c r="C47" s="17">
        <f>SUMIF(收款明细!B:B,应收统计表!A47,收款明细!C:C)</f>
        <v>0</v>
      </c>
      <c r="D47" s="17">
        <f t="shared" si="1"/>
        <v>0</v>
      </c>
      <c r="E47" s="16"/>
    </row>
    <row r="48" ht="22" customHeight="1" spans="1:5">
      <c r="A48" s="16"/>
      <c r="B48" s="17">
        <f>SUMIF(销售台账!L:L,A48,销售台账!K:K)</f>
        <v>0</v>
      </c>
      <c r="C48" s="17">
        <f>SUMIF(收款明细!B:B,应收统计表!A48,收款明细!C:C)</f>
        <v>0</v>
      </c>
      <c r="D48" s="17">
        <f t="shared" si="1"/>
        <v>0</v>
      </c>
      <c r="E48" s="16"/>
    </row>
    <row r="49" ht="22" customHeight="1" spans="1:5">
      <c r="A49" s="16"/>
      <c r="B49" s="17">
        <f>SUMIF(销售台账!L:L,A49,销售台账!K:K)</f>
        <v>0</v>
      </c>
      <c r="C49" s="17">
        <f>SUMIF(收款明细!B:B,应收统计表!A49,收款明细!C:C)</f>
        <v>0</v>
      </c>
      <c r="D49" s="17">
        <f t="shared" si="1"/>
        <v>0</v>
      </c>
      <c r="E49" s="16"/>
    </row>
    <row r="50" ht="22" customHeight="1" spans="1:5">
      <c r="A50" s="16"/>
      <c r="B50" s="17">
        <f>SUMIF(销售台账!L:L,A50,销售台账!K:K)</f>
        <v>0</v>
      </c>
      <c r="C50" s="17">
        <f>SUMIF(收款明细!B:B,应收统计表!A50,收款明细!C:C)</f>
        <v>0</v>
      </c>
      <c r="D50" s="17">
        <f t="shared" si="1"/>
        <v>0</v>
      </c>
      <c r="E50" s="16"/>
    </row>
    <row r="51" ht="22" customHeight="1" spans="1:5">
      <c r="A51" s="16"/>
      <c r="B51" s="17">
        <f>SUMIF(销售台账!L:L,A51,销售台账!K:K)</f>
        <v>0</v>
      </c>
      <c r="C51" s="17">
        <f>SUMIF(收款明细!B:B,应收统计表!A51,收款明细!C:C)</f>
        <v>0</v>
      </c>
      <c r="D51" s="17">
        <f t="shared" si="1"/>
        <v>0</v>
      </c>
      <c r="E51" s="16"/>
    </row>
    <row r="52" ht="22" customHeight="1" spans="1:5">
      <c r="A52" s="16"/>
      <c r="B52" s="17">
        <f>SUMIF(销售台账!L:L,A52,销售台账!K:K)</f>
        <v>0</v>
      </c>
      <c r="C52" s="17">
        <f>SUMIF(收款明细!B:B,应收统计表!A52,收款明细!C:C)</f>
        <v>0</v>
      </c>
      <c r="D52" s="17">
        <f t="shared" si="1"/>
        <v>0</v>
      </c>
      <c r="E52" s="16"/>
    </row>
    <row r="53" ht="22" customHeight="1" spans="1:5">
      <c r="A53" s="16"/>
      <c r="B53" s="17">
        <f>SUMIF(销售台账!L:L,A53,销售台账!K:K)</f>
        <v>0</v>
      </c>
      <c r="C53" s="17">
        <f>SUMIF(收款明细!B:B,应收统计表!A53,收款明细!C:C)</f>
        <v>0</v>
      </c>
      <c r="D53" s="17">
        <f t="shared" ref="D53:D84" si="2">B53-C53</f>
        <v>0</v>
      </c>
      <c r="E53" s="16"/>
    </row>
    <row r="54" ht="22" customHeight="1" spans="1:5">
      <c r="A54" s="16"/>
      <c r="B54" s="17">
        <f>SUMIF(销售台账!L:L,A54,销售台账!K:K)</f>
        <v>0</v>
      </c>
      <c r="C54" s="17">
        <f>SUMIF(收款明细!B:B,应收统计表!A54,收款明细!C:C)</f>
        <v>0</v>
      </c>
      <c r="D54" s="17">
        <f t="shared" si="2"/>
        <v>0</v>
      </c>
      <c r="E54" s="16"/>
    </row>
    <row r="55" ht="22" customHeight="1" spans="1:5">
      <c r="A55" s="16"/>
      <c r="B55" s="17">
        <f>SUMIF(销售台账!L:L,A55,销售台账!K:K)</f>
        <v>0</v>
      </c>
      <c r="C55" s="17">
        <f>SUMIF(收款明细!B:B,应收统计表!A55,收款明细!C:C)</f>
        <v>0</v>
      </c>
      <c r="D55" s="17">
        <f t="shared" si="2"/>
        <v>0</v>
      </c>
      <c r="E55" s="16"/>
    </row>
    <row r="56" ht="22" customHeight="1" spans="1:5">
      <c r="A56" s="16"/>
      <c r="B56" s="17">
        <f>SUMIF(销售台账!L:L,A56,销售台账!K:K)</f>
        <v>0</v>
      </c>
      <c r="C56" s="17">
        <f>SUMIF(收款明细!B:B,应收统计表!A56,收款明细!C:C)</f>
        <v>0</v>
      </c>
      <c r="D56" s="17">
        <f t="shared" si="2"/>
        <v>0</v>
      </c>
      <c r="E56" s="16"/>
    </row>
    <row r="57" ht="22" customHeight="1" spans="1:5">
      <c r="A57" s="16"/>
      <c r="B57" s="17">
        <f>SUMIF(销售台账!L:L,A57,销售台账!K:K)</f>
        <v>0</v>
      </c>
      <c r="C57" s="17">
        <f>SUMIF(收款明细!B:B,应收统计表!A57,收款明细!C:C)</f>
        <v>0</v>
      </c>
      <c r="D57" s="17">
        <f t="shared" si="2"/>
        <v>0</v>
      </c>
      <c r="E57" s="16"/>
    </row>
    <row r="58" ht="22" customHeight="1" spans="1:5">
      <c r="A58" s="16"/>
      <c r="B58" s="17">
        <f>SUMIF(销售台账!L:L,A58,销售台账!K:K)</f>
        <v>0</v>
      </c>
      <c r="C58" s="17">
        <f>SUMIF(收款明细!B:B,应收统计表!A58,收款明细!C:C)</f>
        <v>0</v>
      </c>
      <c r="D58" s="17">
        <f t="shared" si="2"/>
        <v>0</v>
      </c>
      <c r="E58" s="16"/>
    </row>
    <row r="59" ht="22" customHeight="1" spans="1:5">
      <c r="A59" s="16"/>
      <c r="B59" s="17">
        <f>SUMIF(销售台账!L:L,A59,销售台账!K:K)</f>
        <v>0</v>
      </c>
      <c r="C59" s="17">
        <f>SUMIF(收款明细!B:B,应收统计表!A59,收款明细!C:C)</f>
        <v>0</v>
      </c>
      <c r="D59" s="17">
        <f t="shared" si="2"/>
        <v>0</v>
      </c>
      <c r="E59" s="16"/>
    </row>
    <row r="60" ht="22" customHeight="1" spans="1:5">
      <c r="A60" s="16"/>
      <c r="B60" s="17">
        <f>SUMIF(销售台账!L:L,A60,销售台账!K:K)</f>
        <v>0</v>
      </c>
      <c r="C60" s="17">
        <f>SUMIF(收款明细!B:B,应收统计表!A60,收款明细!C:C)</f>
        <v>0</v>
      </c>
      <c r="D60" s="17">
        <f t="shared" si="2"/>
        <v>0</v>
      </c>
      <c r="E60" s="16"/>
    </row>
    <row r="61" ht="22" customHeight="1" spans="1:5">
      <c r="A61" s="16"/>
      <c r="B61" s="17">
        <f>SUMIF(销售台账!L:L,A61,销售台账!K:K)</f>
        <v>0</v>
      </c>
      <c r="C61" s="17">
        <f>SUMIF(收款明细!B:B,应收统计表!A61,收款明细!C:C)</f>
        <v>0</v>
      </c>
      <c r="D61" s="17">
        <f t="shared" si="2"/>
        <v>0</v>
      </c>
      <c r="E61" s="16"/>
    </row>
    <row r="62" ht="22" customHeight="1" spans="1:5">
      <c r="A62" s="16"/>
      <c r="B62" s="17">
        <f>SUMIF(销售台账!L:L,A62,销售台账!K:K)</f>
        <v>0</v>
      </c>
      <c r="C62" s="17">
        <f>SUMIF(收款明细!B:B,应收统计表!A62,收款明细!C:C)</f>
        <v>0</v>
      </c>
      <c r="D62" s="17">
        <f t="shared" si="2"/>
        <v>0</v>
      </c>
      <c r="E62" s="16"/>
    </row>
    <row r="63" ht="22" customHeight="1" spans="1:5">
      <c r="A63" s="16"/>
      <c r="B63" s="17">
        <f>SUMIF(销售台账!L:L,A63,销售台账!K:K)</f>
        <v>0</v>
      </c>
      <c r="C63" s="17">
        <f>SUMIF(收款明细!B:B,应收统计表!A63,收款明细!C:C)</f>
        <v>0</v>
      </c>
      <c r="D63" s="17">
        <f t="shared" si="2"/>
        <v>0</v>
      </c>
      <c r="E63" s="16"/>
    </row>
    <row r="64" ht="22" customHeight="1" spans="1:5">
      <c r="A64" s="16"/>
      <c r="B64" s="17">
        <f>SUMIF(销售台账!L:L,A64,销售台账!K:K)</f>
        <v>0</v>
      </c>
      <c r="C64" s="17">
        <f>SUMIF(收款明细!B:B,应收统计表!A64,收款明细!C:C)</f>
        <v>0</v>
      </c>
      <c r="D64" s="17">
        <f t="shared" si="2"/>
        <v>0</v>
      </c>
      <c r="E64" s="16"/>
    </row>
    <row r="65" ht="22" customHeight="1" spans="1:5">
      <c r="A65" s="16"/>
      <c r="B65" s="17">
        <f>SUMIF(销售台账!L:L,A65,销售台账!K:K)</f>
        <v>0</v>
      </c>
      <c r="C65" s="17">
        <f>SUMIF(收款明细!B:B,应收统计表!A65,收款明细!C:C)</f>
        <v>0</v>
      </c>
      <c r="D65" s="17">
        <f t="shared" si="2"/>
        <v>0</v>
      </c>
      <c r="E65" s="16"/>
    </row>
    <row r="66" ht="22" customHeight="1" spans="1:5">
      <c r="A66" s="16"/>
      <c r="B66" s="17">
        <f>SUMIF(销售台账!L:L,A66,销售台账!K:K)</f>
        <v>0</v>
      </c>
      <c r="C66" s="17">
        <f>SUMIF(收款明细!B:B,应收统计表!A66,收款明细!C:C)</f>
        <v>0</v>
      </c>
      <c r="D66" s="17">
        <f t="shared" si="2"/>
        <v>0</v>
      </c>
      <c r="E66" s="16"/>
    </row>
    <row r="67" ht="22" customHeight="1" spans="1:5">
      <c r="A67" s="16"/>
      <c r="B67" s="17">
        <f>SUMIF(销售台账!L:L,A67,销售台账!K:K)</f>
        <v>0</v>
      </c>
      <c r="C67" s="17">
        <f>SUMIF(收款明细!B:B,应收统计表!A67,收款明细!C:C)</f>
        <v>0</v>
      </c>
      <c r="D67" s="17">
        <f t="shared" si="2"/>
        <v>0</v>
      </c>
      <c r="E67" s="16"/>
    </row>
    <row r="68" ht="22" customHeight="1" spans="1:5">
      <c r="A68" s="16"/>
      <c r="B68" s="17">
        <f>SUMIF(销售台账!L:L,A68,销售台账!K:K)</f>
        <v>0</v>
      </c>
      <c r="C68" s="17">
        <f>SUMIF(收款明细!B:B,应收统计表!A68,收款明细!C:C)</f>
        <v>0</v>
      </c>
      <c r="D68" s="17">
        <f t="shared" si="2"/>
        <v>0</v>
      </c>
      <c r="E68" s="16"/>
    </row>
    <row r="69" ht="22" customHeight="1" spans="1:5">
      <c r="A69" s="16"/>
      <c r="B69" s="17">
        <f>SUMIF(销售台账!L:L,A69,销售台账!K:K)</f>
        <v>0</v>
      </c>
      <c r="C69" s="17">
        <f>SUMIF(收款明细!B:B,应收统计表!A69,收款明细!C:C)</f>
        <v>0</v>
      </c>
      <c r="D69" s="17">
        <f t="shared" si="2"/>
        <v>0</v>
      </c>
      <c r="E69" s="16"/>
    </row>
    <row r="70" ht="22" customHeight="1" spans="1:5">
      <c r="A70" s="16"/>
      <c r="B70" s="17">
        <f>SUMIF(销售台账!L:L,A70,销售台账!K:K)</f>
        <v>0</v>
      </c>
      <c r="C70" s="17">
        <f>SUMIF(收款明细!B:B,应收统计表!A70,收款明细!C:C)</f>
        <v>0</v>
      </c>
      <c r="D70" s="17">
        <f t="shared" si="2"/>
        <v>0</v>
      </c>
      <c r="E70" s="16"/>
    </row>
    <row r="71" ht="22" customHeight="1" spans="1:5">
      <c r="A71" s="16"/>
      <c r="B71" s="17">
        <f>SUMIF(销售台账!L:L,A71,销售台账!K:K)</f>
        <v>0</v>
      </c>
      <c r="C71" s="17">
        <f>SUMIF(收款明细!B:B,应收统计表!A71,收款明细!C:C)</f>
        <v>0</v>
      </c>
      <c r="D71" s="17">
        <f t="shared" si="2"/>
        <v>0</v>
      </c>
      <c r="E71" s="16"/>
    </row>
    <row r="72" ht="22" customHeight="1" spans="1:5">
      <c r="A72" s="16"/>
      <c r="B72" s="17">
        <f>SUMIF(销售台账!L:L,A72,销售台账!K:K)</f>
        <v>0</v>
      </c>
      <c r="C72" s="17">
        <f>SUMIF(收款明细!B:B,应收统计表!A72,收款明细!C:C)</f>
        <v>0</v>
      </c>
      <c r="D72" s="17">
        <f t="shared" si="2"/>
        <v>0</v>
      </c>
      <c r="E72" s="16"/>
    </row>
    <row r="73" ht="22" customHeight="1" spans="1:5">
      <c r="A73" s="16"/>
      <c r="B73" s="17">
        <f>SUMIF(销售台账!L:L,A73,销售台账!K:K)</f>
        <v>0</v>
      </c>
      <c r="C73" s="17">
        <f>SUMIF(收款明细!B:B,应收统计表!A73,收款明细!C:C)</f>
        <v>0</v>
      </c>
      <c r="D73" s="17">
        <f t="shared" si="2"/>
        <v>0</v>
      </c>
      <c r="E73" s="16"/>
    </row>
    <row r="74" ht="22" customHeight="1" spans="1:5">
      <c r="A74" s="16"/>
      <c r="B74" s="17">
        <f>SUMIF(销售台账!L:L,A74,销售台账!K:K)</f>
        <v>0</v>
      </c>
      <c r="C74" s="17">
        <f>SUMIF(收款明细!B:B,应收统计表!A74,收款明细!C:C)</f>
        <v>0</v>
      </c>
      <c r="D74" s="17">
        <f t="shared" si="2"/>
        <v>0</v>
      </c>
      <c r="E74" s="16"/>
    </row>
    <row r="75" ht="22" customHeight="1" spans="1:5">
      <c r="A75" s="16"/>
      <c r="B75" s="17">
        <f>SUMIF(销售台账!L:L,A75,销售台账!K:K)</f>
        <v>0</v>
      </c>
      <c r="C75" s="17">
        <f>SUMIF(收款明细!B:B,应收统计表!A75,收款明细!C:C)</f>
        <v>0</v>
      </c>
      <c r="D75" s="17">
        <f t="shared" si="2"/>
        <v>0</v>
      </c>
      <c r="E75" s="16"/>
    </row>
    <row r="76" ht="22" customHeight="1" spans="1:5">
      <c r="A76" s="16"/>
      <c r="B76" s="17">
        <f>SUMIF(销售台账!L:L,A76,销售台账!K:K)</f>
        <v>0</v>
      </c>
      <c r="C76" s="17">
        <f>SUMIF(收款明细!B:B,应收统计表!A76,收款明细!C:C)</f>
        <v>0</v>
      </c>
      <c r="D76" s="17">
        <f t="shared" si="2"/>
        <v>0</v>
      </c>
      <c r="E76" s="16"/>
    </row>
    <row r="77" ht="22" customHeight="1" spans="1:5">
      <c r="A77" s="16"/>
      <c r="B77" s="17">
        <f>SUMIF(销售台账!L:L,A77,销售台账!K:K)</f>
        <v>0</v>
      </c>
      <c r="C77" s="17">
        <f>SUMIF(收款明细!B:B,应收统计表!A77,收款明细!C:C)</f>
        <v>0</v>
      </c>
      <c r="D77" s="17">
        <f t="shared" si="2"/>
        <v>0</v>
      </c>
      <c r="E77" s="16"/>
    </row>
    <row r="78" ht="22" customHeight="1" spans="1:5">
      <c r="A78" s="16"/>
      <c r="B78" s="17">
        <f>SUMIF(销售台账!L:L,A78,销售台账!K:K)</f>
        <v>0</v>
      </c>
      <c r="C78" s="17">
        <f>SUMIF(收款明细!B:B,应收统计表!A78,收款明细!C:C)</f>
        <v>0</v>
      </c>
      <c r="D78" s="17">
        <f t="shared" si="2"/>
        <v>0</v>
      </c>
      <c r="E78" s="16"/>
    </row>
    <row r="79" ht="22" customHeight="1" spans="1:5">
      <c r="A79" s="16"/>
      <c r="B79" s="17">
        <f>SUMIF(销售台账!L:L,A79,销售台账!K:K)</f>
        <v>0</v>
      </c>
      <c r="C79" s="17">
        <f>SUMIF(收款明细!B:B,应收统计表!A79,收款明细!C:C)</f>
        <v>0</v>
      </c>
      <c r="D79" s="17">
        <f t="shared" si="2"/>
        <v>0</v>
      </c>
      <c r="E79" s="16"/>
    </row>
    <row r="80" ht="22" customHeight="1" spans="1:5">
      <c r="A80" s="16"/>
      <c r="B80" s="17">
        <f>SUMIF(销售台账!L:L,A80,销售台账!K:K)</f>
        <v>0</v>
      </c>
      <c r="C80" s="17">
        <f>SUMIF(收款明细!B:B,应收统计表!A80,收款明细!C:C)</f>
        <v>0</v>
      </c>
      <c r="D80" s="17">
        <f t="shared" si="2"/>
        <v>0</v>
      </c>
      <c r="E80" s="16"/>
    </row>
    <row r="81" ht="22" customHeight="1" spans="1:5">
      <c r="A81" s="16"/>
      <c r="B81" s="17">
        <f>SUMIF(销售台账!L:L,A81,销售台账!K:K)</f>
        <v>0</v>
      </c>
      <c r="C81" s="17">
        <f>SUMIF(收款明细!B:B,应收统计表!A81,收款明细!C:C)</f>
        <v>0</v>
      </c>
      <c r="D81" s="17">
        <f t="shared" si="2"/>
        <v>0</v>
      </c>
      <c r="E81" s="16"/>
    </row>
    <row r="82" ht="22" customHeight="1" spans="1:5">
      <c r="A82" s="16"/>
      <c r="B82" s="17">
        <f>SUMIF(销售台账!L:L,A82,销售台账!K:K)</f>
        <v>0</v>
      </c>
      <c r="C82" s="17">
        <f>SUMIF(收款明细!B:B,应收统计表!A82,收款明细!C:C)</f>
        <v>0</v>
      </c>
      <c r="D82" s="17">
        <f t="shared" si="2"/>
        <v>0</v>
      </c>
      <c r="E82" s="16"/>
    </row>
    <row r="83" ht="22" customHeight="1" spans="1:5">
      <c r="A83" s="16"/>
      <c r="B83" s="17">
        <f>SUMIF(销售台账!L:L,A83,销售台账!K:K)</f>
        <v>0</v>
      </c>
      <c r="C83" s="17">
        <f>SUMIF(收款明细!B:B,应收统计表!A83,收款明细!C:C)</f>
        <v>0</v>
      </c>
      <c r="D83" s="17">
        <f t="shared" si="2"/>
        <v>0</v>
      </c>
      <c r="E83" s="16"/>
    </row>
    <row r="84" ht="22" customHeight="1" spans="1:5">
      <c r="A84" s="16"/>
      <c r="B84" s="17">
        <f>SUMIF(销售台账!L:L,A84,销售台账!K:K)</f>
        <v>0</v>
      </c>
      <c r="C84" s="17">
        <f>SUMIF(收款明细!B:B,应收统计表!A84,收款明细!C:C)</f>
        <v>0</v>
      </c>
      <c r="D84" s="17">
        <f t="shared" si="2"/>
        <v>0</v>
      </c>
      <c r="E84" s="16"/>
    </row>
    <row r="85" ht="22" customHeight="1" spans="1:5">
      <c r="A85" s="16"/>
      <c r="B85" s="17">
        <f>SUMIF(销售台账!L:L,A85,销售台账!K:K)</f>
        <v>0</v>
      </c>
      <c r="C85" s="17">
        <f>SUMIF(收款明细!B:B,应收统计表!A85,收款明细!C:C)</f>
        <v>0</v>
      </c>
      <c r="D85" s="17">
        <f t="shared" ref="D85:D116" si="3">B85-C85</f>
        <v>0</v>
      </c>
      <c r="E85" s="16"/>
    </row>
    <row r="86" ht="22" customHeight="1" spans="1:5">
      <c r="A86" s="16"/>
      <c r="B86" s="17">
        <f>SUMIF(销售台账!L:L,A86,销售台账!K:K)</f>
        <v>0</v>
      </c>
      <c r="C86" s="17">
        <f>SUMIF(收款明细!B:B,应收统计表!A86,收款明细!C:C)</f>
        <v>0</v>
      </c>
      <c r="D86" s="17">
        <f t="shared" si="3"/>
        <v>0</v>
      </c>
      <c r="E86" s="16"/>
    </row>
    <row r="87" ht="22" customHeight="1" spans="1:5">
      <c r="A87" s="16"/>
      <c r="B87" s="17">
        <f>SUMIF(销售台账!L:L,A87,销售台账!K:K)</f>
        <v>0</v>
      </c>
      <c r="C87" s="17">
        <f>SUMIF(收款明细!B:B,应收统计表!A87,收款明细!C:C)</f>
        <v>0</v>
      </c>
      <c r="D87" s="17">
        <f t="shared" si="3"/>
        <v>0</v>
      </c>
      <c r="E87" s="16"/>
    </row>
    <row r="88" ht="22" customHeight="1" spans="1:5">
      <c r="A88" s="16"/>
      <c r="B88" s="17">
        <f>SUMIF(销售台账!L:L,A88,销售台账!K:K)</f>
        <v>0</v>
      </c>
      <c r="C88" s="17">
        <f>SUMIF(收款明细!B:B,应收统计表!A88,收款明细!C:C)</f>
        <v>0</v>
      </c>
      <c r="D88" s="17">
        <f t="shared" si="3"/>
        <v>0</v>
      </c>
      <c r="E88" s="16"/>
    </row>
    <row r="89" ht="22" customHeight="1" spans="1:5">
      <c r="A89" s="16"/>
      <c r="B89" s="17">
        <f>SUMIF(销售台账!L:L,A89,销售台账!K:K)</f>
        <v>0</v>
      </c>
      <c r="C89" s="17">
        <f>SUMIF(收款明细!B:B,应收统计表!A89,收款明细!C:C)</f>
        <v>0</v>
      </c>
      <c r="D89" s="17">
        <f t="shared" si="3"/>
        <v>0</v>
      </c>
      <c r="E89" s="16"/>
    </row>
    <row r="90" ht="22" customHeight="1" spans="1:5">
      <c r="A90" s="16"/>
      <c r="B90" s="17">
        <f>SUMIF(销售台账!L:L,A90,销售台账!K:K)</f>
        <v>0</v>
      </c>
      <c r="C90" s="17">
        <f>SUMIF(收款明细!B:B,应收统计表!A90,收款明细!C:C)</f>
        <v>0</v>
      </c>
      <c r="D90" s="17">
        <f t="shared" si="3"/>
        <v>0</v>
      </c>
      <c r="E90" s="16"/>
    </row>
    <row r="91" ht="22" customHeight="1" spans="1:5">
      <c r="A91" s="16"/>
      <c r="B91" s="17">
        <f>SUMIF(销售台账!L:L,A91,销售台账!K:K)</f>
        <v>0</v>
      </c>
      <c r="C91" s="17">
        <f>SUMIF(收款明细!B:B,应收统计表!A91,收款明细!C:C)</f>
        <v>0</v>
      </c>
      <c r="D91" s="17">
        <f t="shared" si="3"/>
        <v>0</v>
      </c>
      <c r="E91" s="16"/>
    </row>
    <row r="92" ht="22" customHeight="1" spans="1:5">
      <c r="A92" s="16"/>
      <c r="B92" s="17">
        <f>SUMIF(销售台账!L:L,A92,销售台账!K:K)</f>
        <v>0</v>
      </c>
      <c r="C92" s="17">
        <f>SUMIF(收款明细!B:B,应收统计表!A92,收款明细!C:C)</f>
        <v>0</v>
      </c>
      <c r="D92" s="17">
        <f t="shared" si="3"/>
        <v>0</v>
      </c>
      <c r="E92" s="16"/>
    </row>
    <row r="93" ht="22" customHeight="1" spans="1:5">
      <c r="A93" s="16"/>
      <c r="B93" s="17">
        <f>SUMIF(销售台账!L:L,A93,销售台账!K:K)</f>
        <v>0</v>
      </c>
      <c r="C93" s="17">
        <f>SUMIF(收款明细!B:B,应收统计表!A93,收款明细!C:C)</f>
        <v>0</v>
      </c>
      <c r="D93" s="17">
        <f t="shared" si="3"/>
        <v>0</v>
      </c>
      <c r="E93" s="16"/>
    </row>
    <row r="94" ht="22" customHeight="1" spans="1:5">
      <c r="A94" s="16"/>
      <c r="B94" s="17">
        <f>SUMIF(销售台账!L:L,A94,销售台账!K:K)</f>
        <v>0</v>
      </c>
      <c r="C94" s="17">
        <f>SUMIF(收款明细!B:B,应收统计表!A94,收款明细!C:C)</f>
        <v>0</v>
      </c>
      <c r="D94" s="17">
        <f t="shared" si="3"/>
        <v>0</v>
      </c>
      <c r="E94" s="16"/>
    </row>
    <row r="95" ht="22" customHeight="1" spans="1:5">
      <c r="A95" s="16"/>
      <c r="B95" s="17">
        <f>SUMIF(销售台账!L:L,A95,销售台账!K:K)</f>
        <v>0</v>
      </c>
      <c r="C95" s="17">
        <f>SUMIF(收款明细!B:B,应收统计表!A95,收款明细!C:C)</f>
        <v>0</v>
      </c>
      <c r="D95" s="17">
        <f t="shared" si="3"/>
        <v>0</v>
      </c>
      <c r="E95" s="16"/>
    </row>
    <row r="96" ht="22" customHeight="1" spans="1:5">
      <c r="A96" s="16"/>
      <c r="B96" s="17">
        <f>SUMIF(销售台账!L:L,A96,销售台账!K:K)</f>
        <v>0</v>
      </c>
      <c r="C96" s="17">
        <f>SUMIF(收款明细!B:B,应收统计表!A96,收款明细!C:C)</f>
        <v>0</v>
      </c>
      <c r="D96" s="17">
        <f t="shared" si="3"/>
        <v>0</v>
      </c>
      <c r="E96" s="16"/>
    </row>
    <row r="97" ht="22" customHeight="1" spans="1:5">
      <c r="A97" s="16"/>
      <c r="B97" s="17">
        <f>SUMIF(销售台账!L:L,A97,销售台账!K:K)</f>
        <v>0</v>
      </c>
      <c r="C97" s="17">
        <f>SUMIF(收款明细!B:B,应收统计表!A97,收款明细!C:C)</f>
        <v>0</v>
      </c>
      <c r="D97" s="17">
        <f t="shared" si="3"/>
        <v>0</v>
      </c>
      <c r="E97" s="16"/>
    </row>
    <row r="98" ht="22" customHeight="1" spans="1:5">
      <c r="A98" s="16"/>
      <c r="B98" s="17">
        <f>SUMIF(销售台账!L:L,A98,销售台账!K:K)</f>
        <v>0</v>
      </c>
      <c r="C98" s="17">
        <f>SUMIF(收款明细!B:B,应收统计表!A98,收款明细!C:C)</f>
        <v>0</v>
      </c>
      <c r="D98" s="17">
        <f t="shared" si="3"/>
        <v>0</v>
      </c>
      <c r="E98" s="16"/>
    </row>
    <row r="99" ht="22" customHeight="1" spans="1:5">
      <c r="A99" s="16"/>
      <c r="B99" s="17">
        <f>SUMIF(销售台账!L:L,A99,销售台账!K:K)</f>
        <v>0</v>
      </c>
      <c r="C99" s="17">
        <f>SUMIF(收款明细!B:B,应收统计表!A99,收款明细!C:C)</f>
        <v>0</v>
      </c>
      <c r="D99" s="17">
        <f t="shared" si="3"/>
        <v>0</v>
      </c>
      <c r="E99" s="16"/>
    </row>
    <row r="100" ht="22" customHeight="1" spans="1:5">
      <c r="A100" s="16"/>
      <c r="B100" s="17">
        <f>SUMIF(销售台账!L:L,A100,销售台账!K:K)</f>
        <v>0</v>
      </c>
      <c r="C100" s="17">
        <f>SUMIF(收款明细!B:B,应收统计表!A100,收款明细!C:C)</f>
        <v>0</v>
      </c>
      <c r="D100" s="17">
        <f t="shared" si="3"/>
        <v>0</v>
      </c>
      <c r="E100" s="16"/>
    </row>
    <row r="101" ht="22" customHeight="1" spans="1:5">
      <c r="A101" s="16"/>
      <c r="B101" s="17">
        <f>SUMIF(销售台账!L:L,A101,销售台账!K:K)</f>
        <v>0</v>
      </c>
      <c r="C101" s="17">
        <f>SUMIF(收款明细!B:B,应收统计表!A101,收款明细!C:C)</f>
        <v>0</v>
      </c>
      <c r="D101" s="17">
        <f t="shared" si="3"/>
        <v>0</v>
      </c>
      <c r="E101" s="16"/>
    </row>
    <row r="102" ht="22" customHeight="1" spans="1:5">
      <c r="A102" s="16"/>
      <c r="B102" s="17">
        <f>SUMIF(销售台账!L:L,A102,销售台账!K:K)</f>
        <v>0</v>
      </c>
      <c r="C102" s="17">
        <f>SUMIF(收款明细!B:B,应收统计表!A102,收款明细!C:C)</f>
        <v>0</v>
      </c>
      <c r="D102" s="17">
        <f t="shared" si="3"/>
        <v>0</v>
      </c>
      <c r="E102" s="16"/>
    </row>
    <row r="103" ht="22" customHeight="1" spans="1:5">
      <c r="A103" s="16"/>
      <c r="B103" s="17">
        <f>SUMIF(销售台账!L:L,A103,销售台账!K:K)</f>
        <v>0</v>
      </c>
      <c r="C103" s="17">
        <f>SUMIF(收款明细!B:B,应收统计表!A103,收款明细!C:C)</f>
        <v>0</v>
      </c>
      <c r="D103" s="17">
        <f t="shared" si="3"/>
        <v>0</v>
      </c>
      <c r="E103" s="16"/>
    </row>
    <row r="104" ht="22" customHeight="1" spans="1:5">
      <c r="A104" s="16"/>
      <c r="B104" s="17">
        <f>SUMIF(销售台账!L:L,A104,销售台账!K:K)</f>
        <v>0</v>
      </c>
      <c r="C104" s="17">
        <f>SUMIF(收款明细!B:B,应收统计表!A104,收款明细!C:C)</f>
        <v>0</v>
      </c>
      <c r="D104" s="17">
        <f t="shared" si="3"/>
        <v>0</v>
      </c>
      <c r="E104" s="16"/>
    </row>
    <row r="105" ht="22" customHeight="1" spans="1:5">
      <c r="A105" s="16"/>
      <c r="B105" s="17">
        <f>SUMIF(销售台账!L:L,A105,销售台账!K:K)</f>
        <v>0</v>
      </c>
      <c r="C105" s="17">
        <f>SUMIF(收款明细!B:B,应收统计表!A105,收款明细!C:C)</f>
        <v>0</v>
      </c>
      <c r="D105" s="17">
        <f t="shared" si="3"/>
        <v>0</v>
      </c>
      <c r="E105" s="16"/>
    </row>
    <row r="106" ht="22" customHeight="1" spans="1:5">
      <c r="A106" s="16"/>
      <c r="B106" s="17">
        <f>SUMIF(销售台账!L:L,A106,销售台账!K:K)</f>
        <v>0</v>
      </c>
      <c r="C106" s="17">
        <f>SUMIF(收款明细!B:B,应收统计表!A106,收款明细!C:C)</f>
        <v>0</v>
      </c>
      <c r="D106" s="17">
        <f t="shared" si="3"/>
        <v>0</v>
      </c>
      <c r="E106" s="16"/>
    </row>
    <row r="107" ht="22" customHeight="1" spans="1:5">
      <c r="A107" s="16"/>
      <c r="B107" s="17">
        <f>SUMIF(销售台账!L:L,A107,销售台账!K:K)</f>
        <v>0</v>
      </c>
      <c r="C107" s="17">
        <f>SUMIF(收款明细!B:B,应收统计表!A107,收款明细!C:C)</f>
        <v>0</v>
      </c>
      <c r="D107" s="17">
        <f t="shared" si="3"/>
        <v>0</v>
      </c>
      <c r="E107" s="16"/>
    </row>
    <row r="108" ht="22" customHeight="1" spans="1:5">
      <c r="A108" s="16"/>
      <c r="B108" s="17">
        <f>SUMIF(销售台账!L:L,A108,销售台账!K:K)</f>
        <v>0</v>
      </c>
      <c r="C108" s="17">
        <f>SUMIF(收款明细!B:B,应收统计表!A108,收款明细!C:C)</f>
        <v>0</v>
      </c>
      <c r="D108" s="17">
        <f t="shared" si="3"/>
        <v>0</v>
      </c>
      <c r="E108" s="16"/>
    </row>
    <row r="109" ht="22" customHeight="1" spans="1:5">
      <c r="A109" s="16"/>
      <c r="B109" s="17">
        <f>SUMIF(销售台账!L:L,A109,销售台账!K:K)</f>
        <v>0</v>
      </c>
      <c r="C109" s="17">
        <f>SUMIF(收款明细!B:B,应收统计表!A109,收款明细!C:C)</f>
        <v>0</v>
      </c>
      <c r="D109" s="17">
        <f t="shared" si="3"/>
        <v>0</v>
      </c>
      <c r="E109" s="16"/>
    </row>
    <row r="110" ht="22" customHeight="1" spans="1:5">
      <c r="A110" s="16"/>
      <c r="B110" s="17">
        <f>SUMIF(销售台账!L:L,A110,销售台账!K:K)</f>
        <v>0</v>
      </c>
      <c r="C110" s="17">
        <f>SUMIF(收款明细!B:B,应收统计表!A110,收款明细!C:C)</f>
        <v>0</v>
      </c>
      <c r="D110" s="17">
        <f t="shared" si="3"/>
        <v>0</v>
      </c>
      <c r="E110" s="16"/>
    </row>
    <row r="111" ht="22" customHeight="1" spans="1:5">
      <c r="A111" s="16"/>
      <c r="B111" s="17">
        <f>SUMIF(销售台账!L:L,A111,销售台账!K:K)</f>
        <v>0</v>
      </c>
      <c r="C111" s="17">
        <f>SUMIF(收款明细!B:B,应收统计表!A111,收款明细!C:C)</f>
        <v>0</v>
      </c>
      <c r="D111" s="17">
        <f t="shared" si="3"/>
        <v>0</v>
      </c>
      <c r="E111" s="16"/>
    </row>
    <row r="112" ht="22" customHeight="1" spans="1:5">
      <c r="A112" s="16"/>
      <c r="B112" s="17">
        <f>SUMIF(销售台账!L:L,A112,销售台账!K:K)</f>
        <v>0</v>
      </c>
      <c r="C112" s="17">
        <f>SUMIF(收款明细!B:B,应收统计表!A112,收款明细!C:C)</f>
        <v>0</v>
      </c>
      <c r="D112" s="17">
        <f t="shared" si="3"/>
        <v>0</v>
      </c>
      <c r="E112" s="16"/>
    </row>
    <row r="113" ht="22" customHeight="1" spans="1:5">
      <c r="A113" s="16"/>
      <c r="B113" s="17">
        <f>SUMIF(销售台账!L:L,A113,销售台账!K:K)</f>
        <v>0</v>
      </c>
      <c r="C113" s="17">
        <f>SUMIF(收款明细!B:B,应收统计表!A113,收款明细!C:C)</f>
        <v>0</v>
      </c>
      <c r="D113" s="17">
        <f t="shared" si="3"/>
        <v>0</v>
      </c>
      <c r="E113" s="16"/>
    </row>
    <row r="114" ht="22" customHeight="1" spans="1:5">
      <c r="A114" s="16"/>
      <c r="B114" s="17">
        <f>SUMIF(销售台账!L:L,A114,销售台账!K:K)</f>
        <v>0</v>
      </c>
      <c r="C114" s="17">
        <f>SUMIF(收款明细!B:B,应收统计表!A114,收款明细!C:C)</f>
        <v>0</v>
      </c>
      <c r="D114" s="17">
        <f t="shared" si="3"/>
        <v>0</v>
      </c>
      <c r="E114" s="16"/>
    </row>
    <row r="115" ht="22" customHeight="1" spans="1:5">
      <c r="A115" s="16"/>
      <c r="B115" s="17">
        <f>SUMIF(销售台账!L:L,A115,销售台账!K:K)</f>
        <v>0</v>
      </c>
      <c r="C115" s="17">
        <f>SUMIF(收款明细!B:B,应收统计表!A115,收款明细!C:C)</f>
        <v>0</v>
      </c>
      <c r="D115" s="17">
        <f t="shared" si="3"/>
        <v>0</v>
      </c>
      <c r="E115" s="16"/>
    </row>
    <row r="116" ht="22" customHeight="1" spans="1:5">
      <c r="A116" s="16"/>
      <c r="B116" s="17">
        <f>SUMIF(销售台账!L:L,A116,销售台账!K:K)</f>
        <v>0</v>
      </c>
      <c r="C116" s="17">
        <f>SUMIF(收款明细!B:B,应收统计表!A116,收款明细!C:C)</f>
        <v>0</v>
      </c>
      <c r="D116" s="17">
        <f t="shared" si="3"/>
        <v>0</v>
      </c>
      <c r="E116" s="16"/>
    </row>
    <row r="117" ht="22" customHeight="1" spans="1:5">
      <c r="A117" s="16"/>
      <c r="B117" s="17">
        <f>SUMIF(销售台账!L:L,A117,销售台账!K:K)</f>
        <v>0</v>
      </c>
      <c r="C117" s="17">
        <f>SUMIF(收款明细!B:B,应收统计表!A117,收款明细!C:C)</f>
        <v>0</v>
      </c>
      <c r="D117" s="17">
        <f t="shared" ref="D117:D148" si="4">B117-C117</f>
        <v>0</v>
      </c>
      <c r="E117" s="16"/>
    </row>
    <row r="118" ht="22" customHeight="1" spans="1:5">
      <c r="A118" s="16"/>
      <c r="B118" s="17">
        <f>SUMIF(销售台账!L:L,A118,销售台账!K:K)</f>
        <v>0</v>
      </c>
      <c r="C118" s="17">
        <f>SUMIF(收款明细!B:B,应收统计表!A118,收款明细!C:C)</f>
        <v>0</v>
      </c>
      <c r="D118" s="17">
        <f t="shared" si="4"/>
        <v>0</v>
      </c>
      <c r="E118" s="16"/>
    </row>
    <row r="119" ht="22" customHeight="1" spans="1:5">
      <c r="A119" s="16"/>
      <c r="B119" s="17">
        <f>SUMIF(销售台账!L:L,A119,销售台账!K:K)</f>
        <v>0</v>
      </c>
      <c r="C119" s="17">
        <f>SUMIF(收款明细!B:B,应收统计表!A119,收款明细!C:C)</f>
        <v>0</v>
      </c>
      <c r="D119" s="17">
        <f t="shared" si="4"/>
        <v>0</v>
      </c>
      <c r="E119" s="16"/>
    </row>
    <row r="120" ht="22" customHeight="1" spans="1:5">
      <c r="A120" s="16"/>
      <c r="B120" s="17">
        <f>SUMIF(销售台账!L:L,A120,销售台账!K:K)</f>
        <v>0</v>
      </c>
      <c r="C120" s="17">
        <f>SUMIF(收款明细!B:B,应收统计表!A120,收款明细!C:C)</f>
        <v>0</v>
      </c>
      <c r="D120" s="17">
        <f t="shared" si="4"/>
        <v>0</v>
      </c>
      <c r="E120" s="16"/>
    </row>
    <row r="121" ht="22" customHeight="1" spans="1:5">
      <c r="A121" s="16"/>
      <c r="B121" s="17">
        <f>SUMIF(销售台账!L:L,A121,销售台账!K:K)</f>
        <v>0</v>
      </c>
      <c r="C121" s="17">
        <f>SUMIF(收款明细!B:B,应收统计表!A121,收款明细!C:C)</f>
        <v>0</v>
      </c>
      <c r="D121" s="17">
        <f t="shared" si="4"/>
        <v>0</v>
      </c>
      <c r="E121" s="16"/>
    </row>
    <row r="122" ht="22" customHeight="1" spans="1:5">
      <c r="A122" s="16"/>
      <c r="B122" s="17">
        <f>SUMIF(销售台账!L:L,A122,销售台账!K:K)</f>
        <v>0</v>
      </c>
      <c r="C122" s="17">
        <f>SUMIF(收款明细!B:B,应收统计表!A122,收款明细!C:C)</f>
        <v>0</v>
      </c>
      <c r="D122" s="17">
        <f t="shared" si="4"/>
        <v>0</v>
      </c>
      <c r="E122" s="16"/>
    </row>
    <row r="123" ht="22" customHeight="1" spans="1:5">
      <c r="A123" s="16"/>
      <c r="B123" s="17">
        <f>SUMIF(销售台账!L:L,A123,销售台账!K:K)</f>
        <v>0</v>
      </c>
      <c r="C123" s="17">
        <f>SUMIF(收款明细!B:B,应收统计表!A123,收款明细!C:C)</f>
        <v>0</v>
      </c>
      <c r="D123" s="17">
        <f t="shared" si="4"/>
        <v>0</v>
      </c>
      <c r="E123" s="16"/>
    </row>
    <row r="124" ht="22" customHeight="1" spans="1:5">
      <c r="A124" s="16"/>
      <c r="B124" s="17">
        <f>SUMIF(销售台账!L:L,A124,销售台账!K:K)</f>
        <v>0</v>
      </c>
      <c r="C124" s="17">
        <f>SUMIF(收款明细!B:B,应收统计表!A124,收款明细!C:C)</f>
        <v>0</v>
      </c>
      <c r="D124" s="17">
        <f t="shared" si="4"/>
        <v>0</v>
      </c>
      <c r="E124" s="16"/>
    </row>
    <row r="125" ht="22" customHeight="1" spans="1:5">
      <c r="A125" s="16"/>
      <c r="B125" s="17">
        <f>SUMIF(销售台账!L:L,A125,销售台账!K:K)</f>
        <v>0</v>
      </c>
      <c r="C125" s="17">
        <f>SUMIF(收款明细!B:B,应收统计表!A125,收款明细!C:C)</f>
        <v>0</v>
      </c>
      <c r="D125" s="17">
        <f t="shared" si="4"/>
        <v>0</v>
      </c>
      <c r="E125" s="16"/>
    </row>
    <row r="126" ht="22" customHeight="1" spans="1:5">
      <c r="A126" s="16"/>
      <c r="B126" s="17">
        <f>SUMIF(销售台账!L:L,A126,销售台账!K:K)</f>
        <v>0</v>
      </c>
      <c r="C126" s="17">
        <f>SUMIF(收款明细!B:B,应收统计表!A126,收款明细!C:C)</f>
        <v>0</v>
      </c>
      <c r="D126" s="17">
        <f t="shared" si="4"/>
        <v>0</v>
      </c>
      <c r="E126" s="16"/>
    </row>
    <row r="127" ht="22" customHeight="1" spans="1:5">
      <c r="A127" s="16"/>
      <c r="B127" s="17">
        <f>SUMIF(销售台账!L:L,A127,销售台账!K:K)</f>
        <v>0</v>
      </c>
      <c r="C127" s="17">
        <f>SUMIF(收款明细!B:B,应收统计表!A127,收款明细!C:C)</f>
        <v>0</v>
      </c>
      <c r="D127" s="17">
        <f t="shared" si="4"/>
        <v>0</v>
      </c>
      <c r="E127" s="16"/>
    </row>
    <row r="128" ht="22" customHeight="1" spans="1:5">
      <c r="A128" s="16"/>
      <c r="B128" s="17">
        <f>SUMIF(销售台账!L:L,A128,销售台账!K:K)</f>
        <v>0</v>
      </c>
      <c r="C128" s="17">
        <f>SUMIF(收款明细!B:B,应收统计表!A128,收款明细!C:C)</f>
        <v>0</v>
      </c>
      <c r="D128" s="17">
        <f t="shared" si="4"/>
        <v>0</v>
      </c>
      <c r="E128" s="16"/>
    </row>
    <row r="129" ht="22" customHeight="1" spans="1:5">
      <c r="A129" s="16"/>
      <c r="B129" s="17">
        <f>SUMIF(销售台账!L:L,A129,销售台账!K:K)</f>
        <v>0</v>
      </c>
      <c r="C129" s="17">
        <f>SUMIF(收款明细!B:B,应收统计表!A129,收款明细!C:C)</f>
        <v>0</v>
      </c>
      <c r="D129" s="17">
        <f t="shared" si="4"/>
        <v>0</v>
      </c>
      <c r="E129" s="16"/>
    </row>
    <row r="130" ht="22" customHeight="1" spans="1:5">
      <c r="A130" s="16"/>
      <c r="B130" s="17">
        <f>SUMIF(销售台账!L:L,A130,销售台账!K:K)</f>
        <v>0</v>
      </c>
      <c r="C130" s="17">
        <f>SUMIF(收款明细!B:B,应收统计表!A130,收款明细!C:C)</f>
        <v>0</v>
      </c>
      <c r="D130" s="17">
        <f t="shared" si="4"/>
        <v>0</v>
      </c>
      <c r="E130" s="16"/>
    </row>
    <row r="131" ht="22" customHeight="1" spans="1:5">
      <c r="A131" s="16"/>
      <c r="B131" s="17">
        <f>SUMIF(销售台账!L:L,A131,销售台账!K:K)</f>
        <v>0</v>
      </c>
      <c r="C131" s="17">
        <f>SUMIF(收款明细!B:B,应收统计表!A131,收款明细!C:C)</f>
        <v>0</v>
      </c>
      <c r="D131" s="17">
        <f t="shared" si="4"/>
        <v>0</v>
      </c>
      <c r="E131" s="16"/>
    </row>
    <row r="132" ht="22" customHeight="1" spans="1:5">
      <c r="A132" s="16"/>
      <c r="B132" s="17">
        <f>SUMIF(销售台账!L:L,A132,销售台账!K:K)</f>
        <v>0</v>
      </c>
      <c r="C132" s="17">
        <f>SUMIF(收款明细!B:B,应收统计表!A132,收款明细!C:C)</f>
        <v>0</v>
      </c>
      <c r="D132" s="17">
        <f t="shared" si="4"/>
        <v>0</v>
      </c>
      <c r="E132" s="16"/>
    </row>
    <row r="133" ht="22" customHeight="1" spans="1:5">
      <c r="A133" s="16"/>
      <c r="B133" s="17">
        <f>SUMIF(销售台账!L:L,A133,销售台账!K:K)</f>
        <v>0</v>
      </c>
      <c r="C133" s="17">
        <f>SUMIF(收款明细!B:B,应收统计表!A133,收款明细!C:C)</f>
        <v>0</v>
      </c>
      <c r="D133" s="17">
        <f t="shared" si="4"/>
        <v>0</v>
      </c>
      <c r="E133" s="16"/>
    </row>
    <row r="134" ht="22" customHeight="1" spans="1:5">
      <c r="A134" s="16"/>
      <c r="B134" s="17">
        <f>SUMIF(销售台账!L:L,A134,销售台账!K:K)</f>
        <v>0</v>
      </c>
      <c r="C134" s="17">
        <f>SUMIF(收款明细!B:B,应收统计表!A134,收款明细!C:C)</f>
        <v>0</v>
      </c>
      <c r="D134" s="17">
        <f t="shared" si="4"/>
        <v>0</v>
      </c>
      <c r="E134" s="16"/>
    </row>
    <row r="135" ht="22" customHeight="1" spans="1:5">
      <c r="A135" s="16"/>
      <c r="B135" s="17">
        <f>SUMIF(销售台账!L:L,A135,销售台账!K:K)</f>
        <v>0</v>
      </c>
      <c r="C135" s="17">
        <f>SUMIF(收款明细!B:B,应收统计表!A135,收款明细!C:C)</f>
        <v>0</v>
      </c>
      <c r="D135" s="17">
        <f t="shared" si="4"/>
        <v>0</v>
      </c>
      <c r="E135" s="16"/>
    </row>
    <row r="136" ht="22" customHeight="1" spans="1:5">
      <c r="A136" s="16"/>
      <c r="B136" s="17">
        <f>SUMIF(销售台账!L:L,A136,销售台账!K:K)</f>
        <v>0</v>
      </c>
      <c r="C136" s="17">
        <f>SUMIF(收款明细!B:B,应收统计表!A136,收款明细!C:C)</f>
        <v>0</v>
      </c>
      <c r="D136" s="17">
        <f t="shared" si="4"/>
        <v>0</v>
      </c>
      <c r="E136" s="16"/>
    </row>
    <row r="137" ht="22" customHeight="1" spans="1:5">
      <c r="A137" s="16"/>
      <c r="B137" s="17">
        <f>SUMIF(销售台账!L:L,A137,销售台账!K:K)</f>
        <v>0</v>
      </c>
      <c r="C137" s="17">
        <f>SUMIF(收款明细!B:B,应收统计表!A137,收款明细!C:C)</f>
        <v>0</v>
      </c>
      <c r="D137" s="17">
        <f t="shared" si="4"/>
        <v>0</v>
      </c>
      <c r="E137" s="16"/>
    </row>
    <row r="138" ht="22" customHeight="1" spans="1:5">
      <c r="A138" s="16"/>
      <c r="B138" s="17">
        <f>SUMIF(销售台账!L:L,A138,销售台账!K:K)</f>
        <v>0</v>
      </c>
      <c r="C138" s="17">
        <f>SUMIF(收款明细!B:B,应收统计表!A138,收款明细!C:C)</f>
        <v>0</v>
      </c>
      <c r="D138" s="17">
        <f t="shared" si="4"/>
        <v>0</v>
      </c>
      <c r="E138" s="16"/>
    </row>
    <row r="139" ht="22" customHeight="1" spans="1:5">
      <c r="A139" s="16"/>
      <c r="B139" s="17">
        <f>SUMIF(销售台账!L:L,A139,销售台账!K:K)</f>
        <v>0</v>
      </c>
      <c r="C139" s="17">
        <f>SUMIF(收款明细!B:B,应收统计表!A139,收款明细!C:C)</f>
        <v>0</v>
      </c>
      <c r="D139" s="17">
        <f t="shared" si="4"/>
        <v>0</v>
      </c>
      <c r="E139" s="16"/>
    </row>
    <row r="140" ht="22" customHeight="1" spans="1:5">
      <c r="A140" s="16"/>
      <c r="B140" s="17">
        <f>SUMIF(销售台账!L:L,A140,销售台账!K:K)</f>
        <v>0</v>
      </c>
      <c r="C140" s="17">
        <f>SUMIF(收款明细!B:B,应收统计表!A140,收款明细!C:C)</f>
        <v>0</v>
      </c>
      <c r="D140" s="17">
        <f t="shared" si="4"/>
        <v>0</v>
      </c>
      <c r="E140" s="16"/>
    </row>
    <row r="141" ht="22" customHeight="1" spans="1:5">
      <c r="A141" s="16"/>
      <c r="B141" s="17">
        <f>SUMIF(销售台账!L:L,A141,销售台账!K:K)</f>
        <v>0</v>
      </c>
      <c r="C141" s="17">
        <f>SUMIF(收款明细!B:B,应收统计表!A141,收款明细!C:C)</f>
        <v>0</v>
      </c>
      <c r="D141" s="17">
        <f t="shared" si="4"/>
        <v>0</v>
      </c>
      <c r="E141" s="16"/>
    </row>
    <row r="142" ht="22" customHeight="1" spans="1:5">
      <c r="A142" s="16"/>
      <c r="B142" s="17">
        <f>SUMIF(销售台账!L:L,A142,销售台账!K:K)</f>
        <v>0</v>
      </c>
      <c r="C142" s="17">
        <f>SUMIF(收款明细!B:B,应收统计表!A142,收款明细!C:C)</f>
        <v>0</v>
      </c>
      <c r="D142" s="17">
        <f t="shared" si="4"/>
        <v>0</v>
      </c>
      <c r="E142" s="16"/>
    </row>
    <row r="143" ht="22" customHeight="1" spans="1:5">
      <c r="A143" s="16"/>
      <c r="B143" s="17">
        <f>SUMIF(销售台账!L:L,A143,销售台账!K:K)</f>
        <v>0</v>
      </c>
      <c r="C143" s="17">
        <f>SUMIF(收款明细!B:B,应收统计表!A143,收款明细!C:C)</f>
        <v>0</v>
      </c>
      <c r="D143" s="17">
        <f t="shared" si="4"/>
        <v>0</v>
      </c>
      <c r="E143" s="16"/>
    </row>
    <row r="144" ht="22" customHeight="1" spans="1:5">
      <c r="A144" s="16"/>
      <c r="B144" s="17">
        <f>SUMIF(销售台账!L:L,A144,销售台账!K:K)</f>
        <v>0</v>
      </c>
      <c r="C144" s="17">
        <f>SUMIF(收款明细!B:B,应收统计表!A144,收款明细!C:C)</f>
        <v>0</v>
      </c>
      <c r="D144" s="17">
        <f t="shared" si="4"/>
        <v>0</v>
      </c>
      <c r="E144" s="16"/>
    </row>
    <row r="145" ht="22" customHeight="1" spans="1:5">
      <c r="A145" s="16"/>
      <c r="B145" s="17">
        <f>SUMIF(销售台账!L:L,A145,销售台账!K:K)</f>
        <v>0</v>
      </c>
      <c r="C145" s="17">
        <f>SUMIF(收款明细!B:B,应收统计表!A145,收款明细!C:C)</f>
        <v>0</v>
      </c>
      <c r="D145" s="17">
        <f t="shared" si="4"/>
        <v>0</v>
      </c>
      <c r="E145" s="16"/>
    </row>
    <row r="146" ht="22" customHeight="1" spans="1:5">
      <c r="A146" s="16"/>
      <c r="B146" s="17">
        <f>SUMIF(销售台账!L:L,A146,销售台账!K:K)</f>
        <v>0</v>
      </c>
      <c r="C146" s="17">
        <f>SUMIF(收款明细!B:B,应收统计表!A146,收款明细!C:C)</f>
        <v>0</v>
      </c>
      <c r="D146" s="17">
        <f t="shared" si="4"/>
        <v>0</v>
      </c>
      <c r="E146" s="16"/>
    </row>
    <row r="147" ht="22" customHeight="1" spans="1:5">
      <c r="A147" s="16"/>
      <c r="B147" s="17">
        <f>SUMIF(销售台账!L:L,A147,销售台账!K:K)</f>
        <v>0</v>
      </c>
      <c r="C147" s="17">
        <f>SUMIF(收款明细!B:B,应收统计表!A147,收款明细!C:C)</f>
        <v>0</v>
      </c>
      <c r="D147" s="17">
        <f t="shared" si="4"/>
        <v>0</v>
      </c>
      <c r="E147" s="16"/>
    </row>
    <row r="148" ht="22" customHeight="1" spans="1:5">
      <c r="A148" s="16"/>
      <c r="B148" s="17">
        <f>SUMIF(销售台账!L:L,A148,销售台账!K:K)</f>
        <v>0</v>
      </c>
      <c r="C148" s="17">
        <f>SUMIF(收款明细!B:B,应收统计表!A148,收款明细!C:C)</f>
        <v>0</v>
      </c>
      <c r="D148" s="17">
        <f t="shared" si="4"/>
        <v>0</v>
      </c>
      <c r="E148" s="16"/>
    </row>
    <row r="149" ht="22" customHeight="1" spans="1:5">
      <c r="A149" s="16"/>
      <c r="B149" s="17">
        <f>SUMIF(销售台账!L:L,A149,销售台账!K:K)</f>
        <v>0</v>
      </c>
      <c r="C149" s="17">
        <f>SUMIF(收款明细!B:B,应收统计表!A149,收款明细!C:C)</f>
        <v>0</v>
      </c>
      <c r="D149" s="17">
        <f t="shared" ref="D149:D180" si="5">B149-C149</f>
        <v>0</v>
      </c>
      <c r="E149" s="16"/>
    </row>
    <row r="150" ht="22" customHeight="1" spans="1:5">
      <c r="A150" s="16"/>
      <c r="B150" s="17">
        <f>SUMIF(销售台账!L:L,A150,销售台账!K:K)</f>
        <v>0</v>
      </c>
      <c r="C150" s="17">
        <f>SUMIF(收款明细!B:B,应收统计表!A150,收款明细!C:C)</f>
        <v>0</v>
      </c>
      <c r="D150" s="17">
        <f t="shared" si="5"/>
        <v>0</v>
      </c>
      <c r="E150" s="16"/>
    </row>
    <row r="151" ht="22" customHeight="1" spans="1:5">
      <c r="A151" s="16"/>
      <c r="B151" s="17">
        <f>SUMIF(销售台账!L:L,A151,销售台账!K:K)</f>
        <v>0</v>
      </c>
      <c r="C151" s="17">
        <f>SUMIF(收款明细!B:B,应收统计表!A151,收款明细!C:C)</f>
        <v>0</v>
      </c>
      <c r="D151" s="17">
        <f t="shared" si="5"/>
        <v>0</v>
      </c>
      <c r="E151" s="16"/>
    </row>
    <row r="152" ht="22" customHeight="1" spans="1:5">
      <c r="A152" s="16"/>
      <c r="B152" s="17">
        <f>SUMIF(销售台账!L:L,A152,销售台账!K:K)</f>
        <v>0</v>
      </c>
      <c r="C152" s="17">
        <f>SUMIF(收款明细!B:B,应收统计表!A152,收款明细!C:C)</f>
        <v>0</v>
      </c>
      <c r="D152" s="17">
        <f t="shared" si="5"/>
        <v>0</v>
      </c>
      <c r="E152" s="16"/>
    </row>
    <row r="153" ht="22" customHeight="1" spans="1:5">
      <c r="A153" s="16"/>
      <c r="B153" s="17">
        <f>SUMIF(销售台账!L:L,A153,销售台账!K:K)</f>
        <v>0</v>
      </c>
      <c r="C153" s="17">
        <f>SUMIF(收款明细!B:B,应收统计表!A153,收款明细!C:C)</f>
        <v>0</v>
      </c>
      <c r="D153" s="17">
        <f t="shared" si="5"/>
        <v>0</v>
      </c>
      <c r="E153" s="16"/>
    </row>
    <row r="154" ht="22" customHeight="1" spans="1:5">
      <c r="A154" s="16"/>
      <c r="B154" s="17">
        <f>SUMIF(销售台账!L:L,A154,销售台账!K:K)</f>
        <v>0</v>
      </c>
      <c r="C154" s="17">
        <f>SUMIF(收款明细!B:B,应收统计表!A154,收款明细!C:C)</f>
        <v>0</v>
      </c>
      <c r="D154" s="17">
        <f t="shared" si="5"/>
        <v>0</v>
      </c>
      <c r="E154" s="16"/>
    </row>
    <row r="155" ht="22" customHeight="1" spans="1:5">
      <c r="A155" s="16"/>
      <c r="B155" s="17">
        <f>SUMIF(销售台账!L:L,A155,销售台账!K:K)</f>
        <v>0</v>
      </c>
      <c r="C155" s="17">
        <f>SUMIF(收款明细!B:B,应收统计表!A155,收款明细!C:C)</f>
        <v>0</v>
      </c>
      <c r="D155" s="17">
        <f t="shared" si="5"/>
        <v>0</v>
      </c>
      <c r="E155" s="16"/>
    </row>
    <row r="156" ht="22" customHeight="1" spans="1:5">
      <c r="A156" s="16"/>
      <c r="B156" s="17">
        <f>SUMIF(销售台账!L:L,A156,销售台账!K:K)</f>
        <v>0</v>
      </c>
      <c r="C156" s="17">
        <f>SUMIF(收款明细!B:B,应收统计表!A156,收款明细!C:C)</f>
        <v>0</v>
      </c>
      <c r="D156" s="17">
        <f t="shared" si="5"/>
        <v>0</v>
      </c>
      <c r="E156" s="16"/>
    </row>
    <row r="157" ht="22" customHeight="1" spans="1:5">
      <c r="A157" s="16"/>
      <c r="B157" s="17">
        <f>SUMIF(销售台账!L:L,A157,销售台账!K:K)</f>
        <v>0</v>
      </c>
      <c r="C157" s="17">
        <f>SUMIF(收款明细!B:B,应收统计表!A157,收款明细!C:C)</f>
        <v>0</v>
      </c>
      <c r="D157" s="17">
        <f t="shared" si="5"/>
        <v>0</v>
      </c>
      <c r="E157" s="16"/>
    </row>
    <row r="158" ht="22" customHeight="1" spans="1:5">
      <c r="A158" s="16"/>
      <c r="B158" s="17">
        <f>SUMIF(销售台账!L:L,A158,销售台账!K:K)</f>
        <v>0</v>
      </c>
      <c r="C158" s="17">
        <f>SUMIF(收款明细!B:B,应收统计表!A158,收款明细!C:C)</f>
        <v>0</v>
      </c>
      <c r="D158" s="17">
        <f t="shared" si="5"/>
        <v>0</v>
      </c>
      <c r="E158" s="16"/>
    </row>
    <row r="159" ht="22" customHeight="1" spans="1:5">
      <c r="A159" s="16"/>
      <c r="B159" s="17">
        <f>SUMIF(销售台账!L:L,A159,销售台账!K:K)</f>
        <v>0</v>
      </c>
      <c r="C159" s="17">
        <f>SUMIF(收款明细!B:B,应收统计表!A159,收款明细!C:C)</f>
        <v>0</v>
      </c>
      <c r="D159" s="17">
        <f t="shared" si="5"/>
        <v>0</v>
      </c>
      <c r="E159" s="16"/>
    </row>
    <row r="160" ht="22" customHeight="1" spans="1:5">
      <c r="A160" s="16"/>
      <c r="B160" s="17">
        <f>SUMIF(销售台账!L:L,A160,销售台账!K:K)</f>
        <v>0</v>
      </c>
      <c r="C160" s="17">
        <f>SUMIF(收款明细!B:B,应收统计表!A160,收款明细!C:C)</f>
        <v>0</v>
      </c>
      <c r="D160" s="17">
        <f t="shared" si="5"/>
        <v>0</v>
      </c>
      <c r="E160" s="16"/>
    </row>
    <row r="161" ht="22" customHeight="1" spans="1:5">
      <c r="A161" s="16"/>
      <c r="B161" s="17">
        <f>SUMIF(销售台账!L:L,A161,销售台账!K:K)</f>
        <v>0</v>
      </c>
      <c r="C161" s="17">
        <f>SUMIF(收款明细!B:B,应收统计表!A161,收款明细!C:C)</f>
        <v>0</v>
      </c>
      <c r="D161" s="17">
        <f t="shared" si="5"/>
        <v>0</v>
      </c>
      <c r="E161" s="16"/>
    </row>
    <row r="162" ht="22" customHeight="1" spans="1:5">
      <c r="A162" s="16"/>
      <c r="B162" s="17">
        <f>SUMIF(销售台账!L:L,A162,销售台账!K:K)</f>
        <v>0</v>
      </c>
      <c r="C162" s="17">
        <f>SUMIF(收款明细!B:B,应收统计表!A162,收款明细!C:C)</f>
        <v>0</v>
      </c>
      <c r="D162" s="17">
        <f t="shared" si="5"/>
        <v>0</v>
      </c>
      <c r="E162" s="16"/>
    </row>
    <row r="163" ht="22" customHeight="1" spans="1:5">
      <c r="A163" s="16"/>
      <c r="B163" s="17">
        <f>SUMIF(销售台账!L:L,A163,销售台账!K:K)</f>
        <v>0</v>
      </c>
      <c r="C163" s="17">
        <f>SUMIF(收款明细!B:B,应收统计表!A163,收款明细!C:C)</f>
        <v>0</v>
      </c>
      <c r="D163" s="17">
        <f t="shared" si="5"/>
        <v>0</v>
      </c>
      <c r="E163" s="16"/>
    </row>
    <row r="164" ht="22" customHeight="1" spans="1:5">
      <c r="A164" s="16"/>
      <c r="B164" s="17">
        <f>SUMIF(销售台账!L:L,A164,销售台账!K:K)</f>
        <v>0</v>
      </c>
      <c r="C164" s="17">
        <f>SUMIF(收款明细!B:B,应收统计表!A164,收款明细!C:C)</f>
        <v>0</v>
      </c>
      <c r="D164" s="17">
        <f t="shared" si="5"/>
        <v>0</v>
      </c>
      <c r="E164" s="16"/>
    </row>
    <row r="165" ht="22" customHeight="1" spans="1:5">
      <c r="A165" s="16"/>
      <c r="B165" s="17">
        <f>SUMIF(销售台账!L:L,A165,销售台账!K:K)</f>
        <v>0</v>
      </c>
      <c r="C165" s="17">
        <f>SUMIF(收款明细!B:B,应收统计表!A165,收款明细!C:C)</f>
        <v>0</v>
      </c>
      <c r="D165" s="17">
        <f t="shared" si="5"/>
        <v>0</v>
      </c>
      <c r="E165" s="16"/>
    </row>
    <row r="166" ht="22" customHeight="1" spans="1:5">
      <c r="A166" s="16"/>
      <c r="B166" s="17">
        <f>SUMIF(销售台账!L:L,A166,销售台账!K:K)</f>
        <v>0</v>
      </c>
      <c r="C166" s="17">
        <f>SUMIF(收款明细!B:B,应收统计表!A166,收款明细!C:C)</f>
        <v>0</v>
      </c>
      <c r="D166" s="17">
        <f t="shared" si="5"/>
        <v>0</v>
      </c>
      <c r="E166" s="16"/>
    </row>
    <row r="167" ht="22" customHeight="1" spans="1:5">
      <c r="A167" s="16"/>
      <c r="B167" s="17">
        <f>SUMIF(销售台账!L:L,A167,销售台账!K:K)</f>
        <v>0</v>
      </c>
      <c r="C167" s="17">
        <f>SUMIF(收款明细!B:B,应收统计表!A167,收款明细!C:C)</f>
        <v>0</v>
      </c>
      <c r="D167" s="17">
        <f t="shared" si="5"/>
        <v>0</v>
      </c>
      <c r="E167" s="16"/>
    </row>
    <row r="168" ht="22" customHeight="1" spans="1:5">
      <c r="A168" s="16"/>
      <c r="B168" s="17">
        <f>SUMIF(销售台账!L:L,A168,销售台账!K:K)</f>
        <v>0</v>
      </c>
      <c r="C168" s="17">
        <f>SUMIF(收款明细!B:B,应收统计表!A168,收款明细!C:C)</f>
        <v>0</v>
      </c>
      <c r="D168" s="17">
        <f t="shared" si="5"/>
        <v>0</v>
      </c>
      <c r="E168" s="16"/>
    </row>
    <row r="169" ht="22" customHeight="1" spans="1:5">
      <c r="A169" s="16"/>
      <c r="B169" s="17">
        <f>SUMIF(销售台账!L:L,A169,销售台账!K:K)</f>
        <v>0</v>
      </c>
      <c r="C169" s="17">
        <f>SUMIF(收款明细!B:B,应收统计表!A169,收款明细!C:C)</f>
        <v>0</v>
      </c>
      <c r="D169" s="17">
        <f t="shared" si="5"/>
        <v>0</v>
      </c>
      <c r="E169" s="16"/>
    </row>
    <row r="170" ht="22" customHeight="1" spans="1:5">
      <c r="A170" s="16"/>
      <c r="B170" s="17">
        <f>SUMIF(销售台账!L:L,A170,销售台账!K:K)</f>
        <v>0</v>
      </c>
      <c r="C170" s="17">
        <f>SUMIF(收款明细!B:B,应收统计表!A170,收款明细!C:C)</f>
        <v>0</v>
      </c>
      <c r="D170" s="17">
        <f t="shared" si="5"/>
        <v>0</v>
      </c>
      <c r="E170" s="16"/>
    </row>
    <row r="171" ht="22" customHeight="1" spans="1:5">
      <c r="A171" s="16"/>
      <c r="B171" s="17">
        <f>SUMIF(销售台账!L:L,A171,销售台账!K:K)</f>
        <v>0</v>
      </c>
      <c r="C171" s="17">
        <f>SUMIF(收款明细!B:B,应收统计表!A171,收款明细!C:C)</f>
        <v>0</v>
      </c>
      <c r="D171" s="17">
        <f t="shared" si="5"/>
        <v>0</v>
      </c>
      <c r="E171" s="16"/>
    </row>
    <row r="172" ht="22" customHeight="1" spans="1:5">
      <c r="A172" s="16"/>
      <c r="B172" s="17">
        <f>SUMIF(销售台账!L:L,A172,销售台账!K:K)</f>
        <v>0</v>
      </c>
      <c r="C172" s="17">
        <f>SUMIF(收款明细!B:B,应收统计表!A172,收款明细!C:C)</f>
        <v>0</v>
      </c>
      <c r="D172" s="17">
        <f t="shared" si="5"/>
        <v>0</v>
      </c>
      <c r="E172" s="16"/>
    </row>
    <row r="173" ht="22" customHeight="1" spans="1:5">
      <c r="A173" s="16"/>
      <c r="B173" s="17">
        <f>SUMIF(销售台账!L:L,A173,销售台账!K:K)</f>
        <v>0</v>
      </c>
      <c r="C173" s="17">
        <f>SUMIF(收款明细!B:B,应收统计表!A173,收款明细!C:C)</f>
        <v>0</v>
      </c>
      <c r="D173" s="17">
        <f t="shared" si="5"/>
        <v>0</v>
      </c>
      <c r="E173" s="16"/>
    </row>
    <row r="174" ht="22" customHeight="1" spans="1:5">
      <c r="A174" s="16"/>
      <c r="B174" s="17">
        <f>SUMIF(销售台账!L:L,A174,销售台账!K:K)</f>
        <v>0</v>
      </c>
      <c r="C174" s="17">
        <f>SUMIF(收款明细!B:B,应收统计表!A174,收款明细!C:C)</f>
        <v>0</v>
      </c>
      <c r="D174" s="17">
        <f t="shared" si="5"/>
        <v>0</v>
      </c>
      <c r="E174" s="16"/>
    </row>
    <row r="175" ht="22" customHeight="1" spans="1:5">
      <c r="A175" s="16"/>
      <c r="B175" s="17">
        <f>SUMIF(销售台账!L:L,A175,销售台账!K:K)</f>
        <v>0</v>
      </c>
      <c r="C175" s="17">
        <f>SUMIF(收款明细!B:B,应收统计表!A175,收款明细!C:C)</f>
        <v>0</v>
      </c>
      <c r="D175" s="17">
        <f t="shared" si="5"/>
        <v>0</v>
      </c>
      <c r="E175" s="16"/>
    </row>
    <row r="176" ht="22" customHeight="1" spans="1:5">
      <c r="A176" s="16"/>
      <c r="B176" s="17">
        <f>SUMIF(销售台账!L:L,A176,销售台账!K:K)</f>
        <v>0</v>
      </c>
      <c r="C176" s="17">
        <f>SUMIF(收款明细!B:B,应收统计表!A176,收款明细!C:C)</f>
        <v>0</v>
      </c>
      <c r="D176" s="17">
        <f t="shared" si="5"/>
        <v>0</v>
      </c>
      <c r="E176" s="16"/>
    </row>
    <row r="177" ht="22" customHeight="1" spans="1:5">
      <c r="A177" s="16"/>
      <c r="B177" s="17">
        <f>SUMIF(销售台账!L:L,A177,销售台账!K:K)</f>
        <v>0</v>
      </c>
      <c r="C177" s="17">
        <f>SUMIF(收款明细!B:B,应收统计表!A177,收款明细!C:C)</f>
        <v>0</v>
      </c>
      <c r="D177" s="17">
        <f t="shared" si="5"/>
        <v>0</v>
      </c>
      <c r="E177" s="16"/>
    </row>
    <row r="178" ht="22" customHeight="1" spans="1:5">
      <c r="A178" s="16"/>
      <c r="B178" s="17">
        <f>SUMIF(销售台账!L:L,A178,销售台账!K:K)</f>
        <v>0</v>
      </c>
      <c r="C178" s="17">
        <f>SUMIF(收款明细!B:B,应收统计表!A178,收款明细!C:C)</f>
        <v>0</v>
      </c>
      <c r="D178" s="17">
        <f t="shared" si="5"/>
        <v>0</v>
      </c>
      <c r="E178" s="16"/>
    </row>
    <row r="179" ht="22" customHeight="1" spans="1:5">
      <c r="A179" s="16"/>
      <c r="B179" s="17">
        <f>SUMIF(销售台账!L:L,A179,销售台账!K:K)</f>
        <v>0</v>
      </c>
      <c r="C179" s="17">
        <f>SUMIF(收款明细!B:B,应收统计表!A179,收款明细!C:C)</f>
        <v>0</v>
      </c>
      <c r="D179" s="17">
        <f t="shared" si="5"/>
        <v>0</v>
      </c>
      <c r="E179" s="16"/>
    </row>
    <row r="180" ht="22" customHeight="1" spans="1:5">
      <c r="A180" s="16"/>
      <c r="B180" s="17">
        <f>SUMIF(销售台账!L:L,A180,销售台账!K:K)</f>
        <v>0</v>
      </c>
      <c r="C180" s="17">
        <f>SUMIF(收款明细!B:B,应收统计表!A180,收款明细!C:C)</f>
        <v>0</v>
      </c>
      <c r="D180" s="17">
        <f t="shared" si="5"/>
        <v>0</v>
      </c>
      <c r="E180" s="16"/>
    </row>
    <row r="181" ht="22" customHeight="1" spans="1:5">
      <c r="A181" s="16"/>
      <c r="B181" s="17">
        <f>SUMIF(销售台账!L:L,A181,销售台账!K:K)</f>
        <v>0</v>
      </c>
      <c r="C181" s="17">
        <f>SUMIF(收款明细!B:B,应收统计表!A181,收款明细!C:C)</f>
        <v>0</v>
      </c>
      <c r="D181" s="17">
        <f t="shared" ref="D181:D200" si="6">B181-C181</f>
        <v>0</v>
      </c>
      <c r="E181" s="16"/>
    </row>
    <row r="182" ht="22" customHeight="1" spans="1:5">
      <c r="A182" s="16"/>
      <c r="B182" s="17">
        <f>SUMIF(销售台账!L:L,A182,销售台账!K:K)</f>
        <v>0</v>
      </c>
      <c r="C182" s="17">
        <f>SUMIF(收款明细!B:B,应收统计表!A182,收款明细!C:C)</f>
        <v>0</v>
      </c>
      <c r="D182" s="17">
        <f t="shared" si="6"/>
        <v>0</v>
      </c>
      <c r="E182" s="16"/>
    </row>
    <row r="183" ht="22" customHeight="1" spans="1:5">
      <c r="A183" s="16"/>
      <c r="B183" s="17">
        <f>SUMIF(销售台账!L:L,A183,销售台账!K:K)</f>
        <v>0</v>
      </c>
      <c r="C183" s="17">
        <f>SUMIF(收款明细!B:B,应收统计表!A183,收款明细!C:C)</f>
        <v>0</v>
      </c>
      <c r="D183" s="17">
        <f t="shared" si="6"/>
        <v>0</v>
      </c>
      <c r="E183" s="16"/>
    </row>
    <row r="184" ht="22" customHeight="1" spans="1:5">
      <c r="A184" s="16"/>
      <c r="B184" s="17">
        <f>SUMIF(销售台账!L:L,A184,销售台账!K:K)</f>
        <v>0</v>
      </c>
      <c r="C184" s="17">
        <f>SUMIF(收款明细!B:B,应收统计表!A184,收款明细!C:C)</f>
        <v>0</v>
      </c>
      <c r="D184" s="17">
        <f t="shared" si="6"/>
        <v>0</v>
      </c>
      <c r="E184" s="16"/>
    </row>
    <row r="185" ht="22" customHeight="1" spans="1:5">
      <c r="A185" s="16"/>
      <c r="B185" s="17">
        <f>SUMIF(销售台账!L:L,A185,销售台账!K:K)</f>
        <v>0</v>
      </c>
      <c r="C185" s="17">
        <f>SUMIF(收款明细!B:B,应收统计表!A185,收款明细!C:C)</f>
        <v>0</v>
      </c>
      <c r="D185" s="17">
        <f t="shared" si="6"/>
        <v>0</v>
      </c>
      <c r="E185" s="16"/>
    </row>
    <row r="186" ht="22" customHeight="1" spans="1:5">
      <c r="A186" s="16"/>
      <c r="B186" s="17">
        <f>SUMIF(销售台账!L:L,A186,销售台账!K:K)</f>
        <v>0</v>
      </c>
      <c r="C186" s="17">
        <f>SUMIF(收款明细!B:B,应收统计表!A186,收款明细!C:C)</f>
        <v>0</v>
      </c>
      <c r="D186" s="17">
        <f t="shared" si="6"/>
        <v>0</v>
      </c>
      <c r="E186" s="16"/>
    </row>
    <row r="187" ht="22" customHeight="1" spans="1:5">
      <c r="A187" s="16"/>
      <c r="B187" s="17">
        <f>SUMIF(销售台账!L:L,A187,销售台账!K:K)</f>
        <v>0</v>
      </c>
      <c r="C187" s="17">
        <f>SUMIF(收款明细!B:B,应收统计表!A187,收款明细!C:C)</f>
        <v>0</v>
      </c>
      <c r="D187" s="17">
        <f t="shared" si="6"/>
        <v>0</v>
      </c>
      <c r="E187" s="16"/>
    </row>
    <row r="188" ht="22" customHeight="1" spans="1:5">
      <c r="A188" s="16"/>
      <c r="B188" s="17">
        <f>SUMIF(销售台账!L:L,A188,销售台账!K:K)</f>
        <v>0</v>
      </c>
      <c r="C188" s="17">
        <f>SUMIF(收款明细!B:B,应收统计表!A188,收款明细!C:C)</f>
        <v>0</v>
      </c>
      <c r="D188" s="17">
        <f t="shared" si="6"/>
        <v>0</v>
      </c>
      <c r="E188" s="16"/>
    </row>
    <row r="189" ht="22" customHeight="1" spans="1:5">
      <c r="A189" s="16"/>
      <c r="B189" s="17">
        <f>SUMIF(销售台账!L:L,A189,销售台账!K:K)</f>
        <v>0</v>
      </c>
      <c r="C189" s="17">
        <f>SUMIF(收款明细!B:B,应收统计表!A189,收款明细!C:C)</f>
        <v>0</v>
      </c>
      <c r="D189" s="17">
        <f t="shared" si="6"/>
        <v>0</v>
      </c>
      <c r="E189" s="16"/>
    </row>
    <row r="190" ht="22" customHeight="1" spans="1:5">
      <c r="A190" s="16"/>
      <c r="B190" s="17">
        <f>SUMIF(销售台账!L:L,A190,销售台账!K:K)</f>
        <v>0</v>
      </c>
      <c r="C190" s="17">
        <f>SUMIF(收款明细!B:B,应收统计表!A190,收款明细!C:C)</f>
        <v>0</v>
      </c>
      <c r="D190" s="17">
        <f t="shared" si="6"/>
        <v>0</v>
      </c>
      <c r="E190" s="16"/>
    </row>
    <row r="191" ht="22" customHeight="1" spans="1:5">
      <c r="A191" s="16"/>
      <c r="B191" s="17">
        <f>SUMIF(销售台账!L:L,A191,销售台账!K:K)</f>
        <v>0</v>
      </c>
      <c r="C191" s="17">
        <f>SUMIF(收款明细!B:B,应收统计表!A191,收款明细!C:C)</f>
        <v>0</v>
      </c>
      <c r="D191" s="17">
        <f t="shared" si="6"/>
        <v>0</v>
      </c>
      <c r="E191" s="16"/>
    </row>
    <row r="192" ht="22" customHeight="1" spans="1:5">
      <c r="A192" s="16"/>
      <c r="B192" s="17">
        <f>SUMIF(销售台账!L:L,A192,销售台账!K:K)</f>
        <v>0</v>
      </c>
      <c r="C192" s="17">
        <f>SUMIF(收款明细!B:B,应收统计表!A192,收款明细!C:C)</f>
        <v>0</v>
      </c>
      <c r="D192" s="17">
        <f t="shared" si="6"/>
        <v>0</v>
      </c>
      <c r="E192" s="16"/>
    </row>
    <row r="193" ht="22" customHeight="1" spans="1:5">
      <c r="A193" s="16"/>
      <c r="B193" s="17">
        <f>SUMIF(销售台账!L:L,A193,销售台账!K:K)</f>
        <v>0</v>
      </c>
      <c r="C193" s="17">
        <f>SUMIF(收款明细!B:B,应收统计表!A193,收款明细!C:C)</f>
        <v>0</v>
      </c>
      <c r="D193" s="17">
        <f t="shared" si="6"/>
        <v>0</v>
      </c>
      <c r="E193" s="16"/>
    </row>
    <row r="194" ht="22" customHeight="1" spans="1:5">
      <c r="A194" s="16"/>
      <c r="B194" s="17">
        <f>SUMIF(销售台账!L:L,A194,销售台账!K:K)</f>
        <v>0</v>
      </c>
      <c r="C194" s="17">
        <f>SUMIF(收款明细!B:B,应收统计表!A194,收款明细!C:C)</f>
        <v>0</v>
      </c>
      <c r="D194" s="17">
        <f t="shared" si="6"/>
        <v>0</v>
      </c>
      <c r="E194" s="16"/>
    </row>
    <row r="195" ht="22" customHeight="1" spans="1:5">
      <c r="A195" s="16"/>
      <c r="B195" s="17">
        <f>SUMIF(销售台账!L:L,A195,销售台账!K:K)</f>
        <v>0</v>
      </c>
      <c r="C195" s="17">
        <f>SUMIF(收款明细!B:B,应收统计表!A195,收款明细!C:C)</f>
        <v>0</v>
      </c>
      <c r="D195" s="17">
        <f t="shared" si="6"/>
        <v>0</v>
      </c>
      <c r="E195" s="16"/>
    </row>
    <row r="196" ht="22" customHeight="1" spans="1:5">
      <c r="A196" s="16"/>
      <c r="B196" s="17">
        <f>SUMIF(销售台账!L:L,A196,销售台账!K:K)</f>
        <v>0</v>
      </c>
      <c r="C196" s="17">
        <f>SUMIF(收款明细!B:B,应收统计表!A196,收款明细!C:C)</f>
        <v>0</v>
      </c>
      <c r="D196" s="17">
        <f t="shared" si="6"/>
        <v>0</v>
      </c>
      <c r="E196" s="16"/>
    </row>
    <row r="197" ht="22" customHeight="1" spans="1:5">
      <c r="A197" s="16"/>
      <c r="B197" s="17">
        <f>SUMIF(销售台账!L:L,A197,销售台账!K:K)</f>
        <v>0</v>
      </c>
      <c r="C197" s="17">
        <f>SUMIF(收款明细!B:B,应收统计表!A197,收款明细!C:C)</f>
        <v>0</v>
      </c>
      <c r="D197" s="17">
        <f t="shared" si="6"/>
        <v>0</v>
      </c>
      <c r="E197" s="16"/>
    </row>
    <row r="198" ht="22" customHeight="1" spans="1:5">
      <c r="A198" s="16"/>
      <c r="B198" s="17">
        <f>SUMIF(销售台账!L:L,A198,销售台账!K:K)</f>
        <v>0</v>
      </c>
      <c r="C198" s="17">
        <f>SUMIF(收款明细!B:B,应收统计表!A198,收款明细!C:C)</f>
        <v>0</v>
      </c>
      <c r="D198" s="17">
        <f t="shared" si="6"/>
        <v>0</v>
      </c>
      <c r="E198" s="16"/>
    </row>
    <row r="199" ht="22" customHeight="1" spans="1:5">
      <c r="A199" s="16"/>
      <c r="B199" s="17">
        <f>SUMIF(销售台账!L:L,A199,销售台账!K:K)</f>
        <v>0</v>
      </c>
      <c r="C199" s="17">
        <f>SUMIF(收款明细!B:B,应收统计表!A199,收款明细!C:C)</f>
        <v>0</v>
      </c>
      <c r="D199" s="17">
        <f t="shared" si="6"/>
        <v>0</v>
      </c>
      <c r="E199" s="16"/>
    </row>
    <row r="200" ht="22" customHeight="1" spans="1:5">
      <c r="A200" s="16"/>
      <c r="B200" s="17">
        <f>SUMIF(销售台账!L:L,A200,销售台账!K:K)</f>
        <v>0</v>
      </c>
      <c r="C200" s="17">
        <f>SUMIF(收款明细!B:B,应收统计表!A200,收款明细!C:C)</f>
        <v>0</v>
      </c>
      <c r="D200" s="17">
        <f t="shared" si="6"/>
        <v>0</v>
      </c>
      <c r="E200" s="16"/>
    </row>
  </sheetData>
  <mergeCells count="1">
    <mergeCell ref="A1:E1"/>
  </mergeCells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10" sqref="E10"/>
    </sheetView>
  </sheetViews>
  <sheetFormatPr defaultColWidth="9" defaultRowHeight="30" customHeight="1" outlineLevelCol="5"/>
  <cols>
    <col min="1" max="1" width="120.375" style="2" customWidth="1"/>
    <col min="2" max="6" width="9" style="3"/>
    <col min="7" max="16362" width="9" style="2"/>
  </cols>
  <sheetData>
    <row r="1" s="1" customFormat="1" customHeight="1" spans="1:6">
      <c r="A1" s="4" t="s">
        <v>123</v>
      </c>
      <c r="B1" s="5"/>
      <c r="C1" s="5"/>
      <c r="D1" s="5"/>
      <c r="E1" s="5"/>
      <c r="F1" s="5"/>
    </row>
    <row r="2" s="1" customFormat="1" customHeight="1" spans="1:6">
      <c r="A2" s="6" t="s">
        <v>124</v>
      </c>
      <c r="B2" s="5"/>
      <c r="C2" s="5"/>
      <c r="D2" s="5"/>
      <c r="E2" s="5"/>
      <c r="F2" s="5"/>
    </row>
    <row r="3" s="1" customFormat="1" customHeight="1" spans="1:6">
      <c r="A3" s="6" t="s">
        <v>125</v>
      </c>
      <c r="B3" s="5"/>
      <c r="C3" s="5"/>
      <c r="D3" s="5"/>
      <c r="E3" s="5"/>
      <c r="F3" s="5"/>
    </row>
    <row r="4" s="1" customFormat="1" customHeight="1" spans="1:6">
      <c r="A4" s="7" t="s">
        <v>126</v>
      </c>
      <c r="B4" s="5"/>
      <c r="C4" s="5"/>
      <c r="D4" s="5"/>
      <c r="E4" s="5"/>
      <c r="F4" s="5"/>
    </row>
    <row r="5" s="1" customFormat="1" customHeight="1" spans="1:6">
      <c r="A5" s="7" t="s">
        <v>127</v>
      </c>
      <c r="B5" s="5"/>
      <c r="C5" s="5"/>
      <c r="D5" s="5"/>
      <c r="E5" s="5"/>
      <c r="F5" s="5"/>
    </row>
    <row r="6" s="1" customFormat="1" customHeight="1" spans="1:6">
      <c r="A6" s="6" t="s">
        <v>128</v>
      </c>
      <c r="B6" s="5"/>
      <c r="C6" s="5"/>
      <c r="D6" s="5"/>
      <c r="E6" s="5"/>
      <c r="F6" s="5"/>
    </row>
    <row r="7" s="1" customFormat="1" customHeight="1" spans="1:6">
      <c r="A7" s="6" t="s">
        <v>129</v>
      </c>
      <c r="B7" s="5"/>
      <c r="C7" s="5"/>
      <c r="D7" s="5"/>
      <c r="E7" s="5"/>
      <c r="F7" s="5"/>
    </row>
    <row r="8" s="1" customFormat="1" customHeight="1" spans="1:6">
      <c r="A8" s="6" t="s">
        <v>130</v>
      </c>
      <c r="B8" s="5"/>
      <c r="C8" s="5"/>
      <c r="D8" s="5"/>
      <c r="E8" s="5"/>
      <c r="F8" s="5"/>
    </row>
    <row r="9" s="1" customFormat="1" customHeight="1" spans="1:6">
      <c r="A9" s="6" t="s">
        <v>131</v>
      </c>
      <c r="B9" s="5"/>
      <c r="C9" s="5"/>
      <c r="D9" s="5"/>
      <c r="E9" s="5"/>
      <c r="F9" s="5"/>
    </row>
    <row r="10" s="1" customFormat="1" customHeight="1" spans="1:6">
      <c r="A10" s="6" t="s">
        <v>132</v>
      </c>
      <c r="B10" s="5"/>
      <c r="C10" s="5"/>
      <c r="D10" s="5"/>
      <c r="E10" s="5"/>
      <c r="F10" s="5"/>
    </row>
    <row r="11" s="1" customFormat="1" customHeight="1" spans="1:6">
      <c r="A11" s="6" t="s">
        <v>133</v>
      </c>
      <c r="B11" s="5"/>
      <c r="C11" s="5"/>
      <c r="D11" s="5"/>
      <c r="E11" s="5"/>
      <c r="F11" s="5"/>
    </row>
    <row r="12" s="1" customFormat="1" customHeight="1" spans="1:6">
      <c r="A12" s="6"/>
      <c r="B12" s="5"/>
      <c r="C12" s="5"/>
      <c r="D12" s="5"/>
      <c r="E12" s="5"/>
      <c r="F12" s="5"/>
    </row>
    <row r="13" s="1" customFormat="1" customHeight="1" spans="1:6">
      <c r="A13" s="6"/>
      <c r="B13" s="5"/>
      <c r="C13" s="5"/>
      <c r="D13" s="5"/>
      <c r="E13" s="5"/>
      <c r="F13" s="5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9"/>
  <sheetViews>
    <sheetView workbookViewId="0">
      <selection activeCell="N7" sqref="N7"/>
    </sheetView>
  </sheetViews>
  <sheetFormatPr defaultColWidth="9" defaultRowHeight="17.25" outlineLevelCol="4"/>
  <cols>
    <col min="1" max="1" width="12.625" style="120" customWidth="1"/>
    <col min="2" max="4" width="12.625" style="119" customWidth="1"/>
    <col min="5" max="5" width="12.625" style="120" customWidth="1"/>
    <col min="6" max="15" width="9" style="10"/>
  </cols>
  <sheetData>
    <row r="1" ht="30" customHeight="1" spans="1:5">
      <c r="A1" s="121" t="s">
        <v>0</v>
      </c>
      <c r="B1" s="47"/>
      <c r="C1" s="47"/>
      <c r="D1" s="47"/>
      <c r="E1" s="121"/>
    </row>
    <row r="2" ht="25" customHeight="1" spans="1:5">
      <c r="A2" s="145" t="s">
        <v>1</v>
      </c>
      <c r="B2" s="101" t="s">
        <v>2</v>
      </c>
      <c r="C2" s="101" t="s">
        <v>3</v>
      </c>
      <c r="D2" s="101" t="s">
        <v>4</v>
      </c>
      <c r="E2" s="145" t="s">
        <v>5</v>
      </c>
    </row>
    <row r="3" ht="22" customHeight="1" spans="1:5">
      <c r="A3" s="128">
        <v>1001</v>
      </c>
      <c r="B3" s="103" t="s">
        <v>6</v>
      </c>
      <c r="C3" s="103" t="s">
        <v>7</v>
      </c>
      <c r="D3" s="103" t="s">
        <v>8</v>
      </c>
      <c r="E3" s="146">
        <v>45</v>
      </c>
    </row>
    <row r="4" ht="22" customHeight="1" spans="1:5">
      <c r="A4" s="128">
        <v>1002</v>
      </c>
      <c r="B4" s="103" t="s">
        <v>9</v>
      </c>
      <c r="C4" s="103" t="s">
        <v>10</v>
      </c>
      <c r="D4" s="103" t="s">
        <v>8</v>
      </c>
      <c r="E4" s="146">
        <v>65</v>
      </c>
    </row>
    <row r="5" ht="22" customHeight="1" spans="1:5">
      <c r="A5" s="128">
        <v>1003</v>
      </c>
      <c r="B5" s="103" t="s">
        <v>11</v>
      </c>
      <c r="C5" s="103" t="s">
        <v>12</v>
      </c>
      <c r="D5" s="103" t="s">
        <v>8</v>
      </c>
      <c r="E5" s="146">
        <v>138</v>
      </c>
    </row>
    <row r="6" ht="22" customHeight="1" spans="1:5">
      <c r="A6" s="128">
        <v>1004</v>
      </c>
      <c r="B6" s="103" t="s">
        <v>13</v>
      </c>
      <c r="C6" s="103" t="s">
        <v>7</v>
      </c>
      <c r="D6" s="103" t="s">
        <v>8</v>
      </c>
      <c r="E6" s="146">
        <v>59</v>
      </c>
    </row>
    <row r="7" ht="22" customHeight="1" spans="1:5">
      <c r="A7" s="128"/>
      <c r="B7" s="103"/>
      <c r="C7" s="103"/>
      <c r="D7" s="103"/>
      <c r="E7" s="147"/>
    </row>
    <row r="8" ht="22" customHeight="1" spans="1:5">
      <c r="A8" s="128"/>
      <c r="B8" s="103"/>
      <c r="C8" s="103"/>
      <c r="D8" s="103"/>
      <c r="E8" s="147"/>
    </row>
    <row r="9" ht="22" customHeight="1" spans="1:5">
      <c r="A9" s="128"/>
      <c r="B9" s="103"/>
      <c r="C9" s="103"/>
      <c r="D9" s="103"/>
      <c r="E9" s="147"/>
    </row>
    <row r="10" ht="22" customHeight="1" spans="1:5">
      <c r="A10" s="128"/>
      <c r="B10" s="103"/>
      <c r="C10" s="103"/>
      <c r="D10" s="103"/>
      <c r="E10" s="147"/>
    </row>
    <row r="11" ht="22" customHeight="1" spans="1:5">
      <c r="A11" s="128"/>
      <c r="B11" s="103"/>
      <c r="C11" s="103"/>
      <c r="D11" s="103"/>
      <c r="E11" s="147"/>
    </row>
    <row r="12" ht="22" customHeight="1" spans="1:5">
      <c r="A12" s="128"/>
      <c r="B12" s="103"/>
      <c r="C12" s="103"/>
      <c r="D12" s="103"/>
      <c r="E12" s="147"/>
    </row>
    <row r="13" ht="22" customHeight="1" spans="1:5">
      <c r="A13" s="128"/>
      <c r="B13" s="103"/>
      <c r="C13" s="103"/>
      <c r="D13" s="103"/>
      <c r="E13" s="148"/>
    </row>
    <row r="14" ht="22" customHeight="1" spans="1:5">
      <c r="A14" s="128"/>
      <c r="B14" s="103"/>
      <c r="C14" s="103"/>
      <c r="D14" s="103"/>
      <c r="E14" s="147"/>
    </row>
    <row r="15" ht="22" customHeight="1" spans="1:5">
      <c r="A15" s="128"/>
      <c r="B15" s="103"/>
      <c r="C15" s="103"/>
      <c r="D15" s="103"/>
      <c r="E15" s="147"/>
    </row>
    <row r="16" ht="22" customHeight="1" spans="1:5">
      <c r="A16" s="128"/>
      <c r="B16" s="103"/>
      <c r="C16" s="103"/>
      <c r="D16" s="103"/>
      <c r="E16" s="147"/>
    </row>
    <row r="17" ht="22" customHeight="1" spans="1:5">
      <c r="A17" s="128"/>
      <c r="B17" s="103"/>
      <c r="C17" s="103"/>
      <c r="D17" s="103"/>
      <c r="E17" s="147"/>
    </row>
    <row r="18" ht="22" customHeight="1" spans="1:5">
      <c r="A18" s="128"/>
      <c r="B18" s="103"/>
      <c r="C18" s="103"/>
      <c r="D18" s="103"/>
      <c r="E18" s="147"/>
    </row>
    <row r="19" ht="22" customHeight="1" spans="1:5">
      <c r="A19" s="128"/>
      <c r="B19" s="103"/>
      <c r="C19" s="103"/>
      <c r="D19" s="103"/>
      <c r="E19" s="147"/>
    </row>
    <row r="20" ht="22" customHeight="1" spans="1:5">
      <c r="A20" s="128"/>
      <c r="B20" s="103"/>
      <c r="C20" s="103"/>
      <c r="D20" s="103"/>
      <c r="E20" s="147"/>
    </row>
    <row r="21" ht="22" customHeight="1" spans="1:5">
      <c r="A21" s="128"/>
      <c r="B21" s="103"/>
      <c r="C21" s="103"/>
      <c r="D21" s="103"/>
      <c r="E21" s="147"/>
    </row>
    <row r="22" ht="22" customHeight="1" spans="1:5">
      <c r="A22" s="128"/>
      <c r="B22" s="103"/>
      <c r="C22" s="103"/>
      <c r="D22" s="103"/>
      <c r="E22" s="147"/>
    </row>
    <row r="23" ht="22" customHeight="1" spans="1:5">
      <c r="A23" s="128"/>
      <c r="B23" s="103"/>
      <c r="C23" s="103"/>
      <c r="D23" s="103"/>
      <c r="E23" s="147"/>
    </row>
    <row r="24" ht="22" customHeight="1" spans="1:5">
      <c r="A24" s="128"/>
      <c r="B24" s="103"/>
      <c r="C24" s="103"/>
      <c r="D24" s="103"/>
      <c r="E24" s="147"/>
    </row>
    <row r="25" ht="22" customHeight="1" spans="1:5">
      <c r="A25" s="128"/>
      <c r="B25" s="103"/>
      <c r="C25" s="103"/>
      <c r="D25" s="103"/>
      <c r="E25" s="147"/>
    </row>
    <row r="26" ht="22" customHeight="1" spans="1:5">
      <c r="A26" s="128"/>
      <c r="B26" s="103"/>
      <c r="C26" s="103"/>
      <c r="D26" s="103"/>
      <c r="E26" s="147"/>
    </row>
    <row r="27" ht="22" customHeight="1" spans="1:5">
      <c r="A27" s="128"/>
      <c r="B27" s="103"/>
      <c r="C27" s="103"/>
      <c r="D27" s="103"/>
      <c r="E27" s="147"/>
    </row>
    <row r="28" ht="22" customHeight="1" spans="1:5">
      <c r="A28" s="128"/>
      <c r="B28" s="103"/>
      <c r="C28" s="103"/>
      <c r="D28" s="103"/>
      <c r="E28" s="147"/>
    </row>
    <row r="29" ht="22" customHeight="1" spans="1:5">
      <c r="A29" s="128"/>
      <c r="B29" s="103"/>
      <c r="C29" s="103"/>
      <c r="D29" s="103"/>
      <c r="E29" s="147"/>
    </row>
    <row r="30" ht="22" customHeight="1" spans="1:5">
      <c r="A30" s="128"/>
      <c r="B30" s="103"/>
      <c r="C30" s="103"/>
      <c r="D30" s="103"/>
      <c r="E30" s="147"/>
    </row>
    <row r="31" ht="22" customHeight="1" spans="1:5">
      <c r="A31" s="128"/>
      <c r="B31" s="103"/>
      <c r="C31" s="103"/>
      <c r="D31" s="103"/>
      <c r="E31" s="147"/>
    </row>
    <row r="32" ht="22" customHeight="1" spans="1:5">
      <c r="A32" s="128"/>
      <c r="B32" s="103"/>
      <c r="C32" s="103"/>
      <c r="D32" s="103"/>
      <c r="E32" s="147"/>
    </row>
    <row r="33" ht="22" customHeight="1" spans="1:5">
      <c r="A33" s="128"/>
      <c r="B33" s="103"/>
      <c r="C33" s="103"/>
      <c r="D33" s="103"/>
      <c r="E33" s="147"/>
    </row>
    <row r="34" ht="22" customHeight="1" spans="1:5">
      <c r="A34" s="128"/>
      <c r="B34" s="103"/>
      <c r="C34" s="103"/>
      <c r="D34" s="103"/>
      <c r="E34" s="147"/>
    </row>
    <row r="35" ht="22" customHeight="1" spans="1:5">
      <c r="A35" s="128"/>
      <c r="B35" s="103"/>
      <c r="C35" s="103"/>
      <c r="D35" s="103"/>
      <c r="E35" s="147"/>
    </row>
    <row r="36" ht="22" customHeight="1" spans="1:5">
      <c r="A36" s="128"/>
      <c r="B36" s="103"/>
      <c r="C36" s="103"/>
      <c r="D36" s="103"/>
      <c r="E36" s="147"/>
    </row>
    <row r="37" ht="22" customHeight="1" spans="1:5">
      <c r="A37" s="128"/>
      <c r="B37" s="103"/>
      <c r="C37" s="103"/>
      <c r="D37" s="103"/>
      <c r="E37" s="147"/>
    </row>
    <row r="38" ht="22" customHeight="1" spans="1:5">
      <c r="A38" s="128"/>
      <c r="B38" s="103"/>
      <c r="C38" s="103"/>
      <c r="D38" s="103"/>
      <c r="E38" s="147"/>
    </row>
    <row r="39" ht="22" customHeight="1" spans="1:5">
      <c r="A39" s="128"/>
      <c r="B39" s="103"/>
      <c r="C39" s="103"/>
      <c r="D39" s="103"/>
      <c r="E39" s="147"/>
    </row>
    <row r="40" ht="22" customHeight="1" spans="1:5">
      <c r="A40" s="128"/>
      <c r="B40" s="103"/>
      <c r="C40" s="103"/>
      <c r="D40" s="103"/>
      <c r="E40" s="147"/>
    </row>
    <row r="41" ht="22" customHeight="1" spans="1:5">
      <c r="A41" s="128"/>
      <c r="B41" s="103"/>
      <c r="C41" s="103"/>
      <c r="D41" s="103"/>
      <c r="E41" s="147"/>
    </row>
    <row r="42" ht="22" customHeight="1" spans="1:5">
      <c r="A42" s="128"/>
      <c r="B42" s="103"/>
      <c r="C42" s="103"/>
      <c r="D42" s="103"/>
      <c r="E42" s="147"/>
    </row>
    <row r="43" ht="22" customHeight="1" spans="1:5">
      <c r="A43" s="128"/>
      <c r="B43" s="103"/>
      <c r="C43" s="103"/>
      <c r="D43" s="103"/>
      <c r="E43" s="147"/>
    </row>
    <row r="44" ht="22" customHeight="1" spans="1:5">
      <c r="A44" s="128"/>
      <c r="B44" s="103"/>
      <c r="C44" s="103"/>
      <c r="D44" s="103"/>
      <c r="E44" s="147"/>
    </row>
    <row r="45" ht="22" customHeight="1" spans="1:5">
      <c r="A45" s="128"/>
      <c r="B45" s="103"/>
      <c r="C45" s="103"/>
      <c r="D45" s="103"/>
      <c r="E45" s="147"/>
    </row>
    <row r="46" ht="22" customHeight="1" spans="1:5">
      <c r="A46" s="128"/>
      <c r="B46" s="103"/>
      <c r="C46" s="103"/>
      <c r="D46" s="103"/>
      <c r="E46" s="128"/>
    </row>
    <row r="47" ht="22" customHeight="1" spans="1:5">
      <c r="A47" s="128"/>
      <c r="B47" s="103"/>
      <c r="C47" s="103"/>
      <c r="D47" s="103"/>
      <c r="E47" s="128"/>
    </row>
    <row r="48" ht="22" customHeight="1" spans="1:5">
      <c r="A48" s="128"/>
      <c r="B48" s="103"/>
      <c r="C48" s="103"/>
      <c r="D48" s="103"/>
      <c r="E48" s="128"/>
    </row>
    <row r="49" ht="22" customHeight="1" spans="1:5">
      <c r="A49" s="128"/>
      <c r="B49" s="103"/>
      <c r="C49" s="103"/>
      <c r="D49" s="103"/>
      <c r="E49" s="128"/>
    </row>
    <row r="50" ht="22" customHeight="1" spans="1:5">
      <c r="A50" s="128"/>
      <c r="B50" s="103"/>
      <c r="C50" s="103"/>
      <c r="D50" s="103"/>
      <c r="E50" s="128"/>
    </row>
    <row r="51" ht="22" customHeight="1" spans="1:5">
      <c r="A51" s="128"/>
      <c r="B51" s="103"/>
      <c r="C51" s="103"/>
      <c r="D51" s="103"/>
      <c r="E51" s="128"/>
    </row>
    <row r="52" ht="22" customHeight="1" spans="1:5">
      <c r="A52" s="128"/>
      <c r="B52" s="103"/>
      <c r="C52" s="103"/>
      <c r="D52" s="103"/>
      <c r="E52" s="128"/>
    </row>
    <row r="53" ht="22" customHeight="1" spans="1:5">
      <c r="A53" s="128"/>
      <c r="B53" s="103"/>
      <c r="C53" s="103"/>
      <c r="D53" s="103"/>
      <c r="E53" s="128"/>
    </row>
    <row r="54" ht="22" customHeight="1" spans="1:5">
      <c r="A54" s="128"/>
      <c r="B54" s="103"/>
      <c r="C54" s="103"/>
      <c r="D54" s="103"/>
      <c r="E54" s="128"/>
    </row>
    <row r="55" ht="22" customHeight="1" spans="1:5">
      <c r="A55" s="128"/>
      <c r="B55" s="103"/>
      <c r="C55" s="103"/>
      <c r="D55" s="103"/>
      <c r="E55" s="128"/>
    </row>
    <row r="56" ht="22" customHeight="1" spans="1:5">
      <c r="A56" s="128"/>
      <c r="B56" s="103"/>
      <c r="C56" s="103"/>
      <c r="D56" s="103"/>
      <c r="E56" s="128"/>
    </row>
    <row r="57" ht="22" customHeight="1" spans="1:5">
      <c r="A57" s="128"/>
      <c r="B57" s="103"/>
      <c r="C57" s="103"/>
      <c r="D57" s="103"/>
      <c r="E57" s="128"/>
    </row>
    <row r="58" ht="22" customHeight="1" spans="1:5">
      <c r="A58" s="128"/>
      <c r="B58" s="103"/>
      <c r="C58" s="103"/>
      <c r="D58" s="103"/>
      <c r="E58" s="128"/>
    </row>
    <row r="59" ht="22" customHeight="1" spans="1:5">
      <c r="A59" s="128"/>
      <c r="B59" s="103"/>
      <c r="C59" s="103"/>
      <c r="D59" s="103"/>
      <c r="E59" s="128"/>
    </row>
    <row r="60" ht="22" customHeight="1" spans="1:5">
      <c r="A60" s="128"/>
      <c r="B60" s="103"/>
      <c r="C60" s="103"/>
      <c r="D60" s="103"/>
      <c r="E60" s="128"/>
    </row>
    <row r="61" ht="22" customHeight="1" spans="1:5">
      <c r="A61" s="128"/>
      <c r="B61" s="103"/>
      <c r="C61" s="103"/>
      <c r="D61" s="103"/>
      <c r="E61" s="128"/>
    </row>
    <row r="62" ht="22" customHeight="1" spans="1:5">
      <c r="A62" s="128"/>
      <c r="B62" s="103"/>
      <c r="C62" s="103"/>
      <c r="D62" s="103"/>
      <c r="E62" s="128"/>
    </row>
    <row r="63" ht="22" customHeight="1" spans="1:5">
      <c r="A63" s="128"/>
      <c r="B63" s="103"/>
      <c r="C63" s="103"/>
      <c r="D63" s="103"/>
      <c r="E63" s="128"/>
    </row>
    <row r="64" ht="22" customHeight="1" spans="1:5">
      <c r="A64" s="128"/>
      <c r="B64" s="103"/>
      <c r="C64" s="103"/>
      <c r="D64" s="103"/>
      <c r="E64" s="128"/>
    </row>
    <row r="65" ht="22" customHeight="1" spans="1:5">
      <c r="A65" s="128"/>
      <c r="B65" s="103"/>
      <c r="C65" s="103"/>
      <c r="D65" s="103"/>
      <c r="E65" s="128"/>
    </row>
    <row r="66" ht="22" customHeight="1" spans="1:5">
      <c r="A66" s="128"/>
      <c r="B66" s="103"/>
      <c r="C66" s="103"/>
      <c r="D66" s="103"/>
      <c r="E66" s="128"/>
    </row>
    <row r="67" ht="22" customHeight="1" spans="1:5">
      <c r="A67" s="128"/>
      <c r="B67" s="103"/>
      <c r="C67" s="103"/>
      <c r="D67" s="103"/>
      <c r="E67" s="128"/>
    </row>
    <row r="68" ht="22" customHeight="1" spans="1:5">
      <c r="A68" s="128"/>
      <c r="B68" s="103"/>
      <c r="C68" s="103"/>
      <c r="D68" s="103"/>
      <c r="E68" s="128"/>
    </row>
    <row r="69" ht="22" customHeight="1" spans="1:5">
      <c r="A69" s="128"/>
      <c r="B69" s="103"/>
      <c r="C69" s="103"/>
      <c r="D69" s="103"/>
      <c r="E69" s="128"/>
    </row>
    <row r="70" ht="22" customHeight="1" spans="1:5">
      <c r="A70" s="128"/>
      <c r="B70" s="103"/>
      <c r="C70" s="103"/>
      <c r="D70" s="103"/>
      <c r="E70" s="128"/>
    </row>
    <row r="71" ht="22" customHeight="1" spans="1:5">
      <c r="A71" s="128"/>
      <c r="B71" s="103"/>
      <c r="C71" s="103"/>
      <c r="D71" s="103"/>
      <c r="E71" s="128"/>
    </row>
    <row r="72" ht="22" customHeight="1" spans="1:5">
      <c r="A72" s="128"/>
      <c r="B72" s="103"/>
      <c r="C72" s="103"/>
      <c r="D72" s="103"/>
      <c r="E72" s="128"/>
    </row>
    <row r="73" ht="22" customHeight="1" spans="1:5">
      <c r="A73" s="128"/>
      <c r="B73" s="103"/>
      <c r="C73" s="103"/>
      <c r="D73" s="103"/>
      <c r="E73" s="128"/>
    </row>
    <row r="74" ht="22" customHeight="1" spans="1:5">
      <c r="A74" s="128"/>
      <c r="B74" s="103"/>
      <c r="C74" s="103"/>
      <c r="D74" s="103"/>
      <c r="E74" s="128"/>
    </row>
    <row r="75" ht="22" customHeight="1" spans="1:5">
      <c r="A75" s="128"/>
      <c r="B75" s="103"/>
      <c r="C75" s="103"/>
      <c r="D75" s="103"/>
      <c r="E75" s="128"/>
    </row>
    <row r="76" ht="22" customHeight="1" spans="1:5">
      <c r="A76" s="128"/>
      <c r="B76" s="103"/>
      <c r="C76" s="103"/>
      <c r="D76" s="103"/>
      <c r="E76" s="128"/>
    </row>
    <row r="77" ht="22" customHeight="1" spans="1:5">
      <c r="A77" s="128"/>
      <c r="B77" s="103"/>
      <c r="C77" s="103"/>
      <c r="D77" s="103"/>
      <c r="E77" s="128"/>
    </row>
    <row r="78" ht="22" customHeight="1" spans="1:5">
      <c r="A78" s="128"/>
      <c r="B78" s="103"/>
      <c r="C78" s="103"/>
      <c r="D78" s="103"/>
      <c r="E78" s="128"/>
    </row>
    <row r="79" ht="22" customHeight="1" spans="1:5">
      <c r="A79" s="128"/>
      <c r="B79" s="103"/>
      <c r="C79" s="103"/>
      <c r="D79" s="103"/>
      <c r="E79" s="128"/>
    </row>
    <row r="80" ht="22" customHeight="1" spans="1:5">
      <c r="A80" s="128"/>
      <c r="B80" s="103"/>
      <c r="C80" s="103"/>
      <c r="D80" s="103"/>
      <c r="E80" s="128"/>
    </row>
    <row r="81" ht="22" customHeight="1" spans="1:5">
      <c r="A81" s="128"/>
      <c r="B81" s="103"/>
      <c r="C81" s="103"/>
      <c r="D81" s="103"/>
      <c r="E81" s="128"/>
    </row>
    <row r="82" ht="22" customHeight="1" spans="1:5">
      <c r="A82" s="128"/>
      <c r="B82" s="103"/>
      <c r="C82" s="103"/>
      <c r="D82" s="103"/>
      <c r="E82" s="128"/>
    </row>
    <row r="83" ht="22" customHeight="1" spans="1:5">
      <c r="A83" s="128"/>
      <c r="B83" s="103"/>
      <c r="C83" s="103"/>
      <c r="D83" s="103"/>
      <c r="E83" s="128"/>
    </row>
    <row r="84" ht="22" customHeight="1" spans="1:5">
      <c r="A84" s="128"/>
      <c r="B84" s="103"/>
      <c r="C84" s="103"/>
      <c r="D84" s="103"/>
      <c r="E84" s="128"/>
    </row>
    <row r="85" ht="22" customHeight="1" spans="1:5">
      <c r="A85" s="128"/>
      <c r="B85" s="103"/>
      <c r="C85" s="103"/>
      <c r="D85" s="103"/>
      <c r="E85" s="128"/>
    </row>
    <row r="86" ht="22" customHeight="1" spans="1:5">
      <c r="A86" s="128"/>
      <c r="B86" s="103"/>
      <c r="C86" s="103"/>
      <c r="D86" s="103"/>
      <c r="E86" s="128"/>
    </row>
    <row r="87" ht="22" customHeight="1" spans="1:5">
      <c r="A87" s="128"/>
      <c r="B87" s="103"/>
      <c r="C87" s="103"/>
      <c r="D87" s="103"/>
      <c r="E87" s="128"/>
    </row>
    <row r="88" ht="22" customHeight="1" spans="1:5">
      <c r="A88" s="128"/>
      <c r="B88" s="103"/>
      <c r="C88" s="103"/>
      <c r="D88" s="103"/>
      <c r="E88" s="128"/>
    </row>
    <row r="89" ht="22" customHeight="1" spans="1:5">
      <c r="A89" s="128"/>
      <c r="B89" s="103"/>
      <c r="C89" s="103"/>
      <c r="D89" s="103"/>
      <c r="E89" s="128"/>
    </row>
    <row r="90" ht="22" customHeight="1" spans="1:5">
      <c r="A90" s="128"/>
      <c r="B90" s="103"/>
      <c r="C90" s="103"/>
      <c r="D90" s="103"/>
      <c r="E90" s="128"/>
    </row>
    <row r="91" ht="22" customHeight="1" spans="1:5">
      <c r="A91" s="128"/>
      <c r="B91" s="103"/>
      <c r="C91" s="103"/>
      <c r="D91" s="103"/>
      <c r="E91" s="128"/>
    </row>
    <row r="92" ht="22" customHeight="1" spans="1:5">
      <c r="A92" s="128"/>
      <c r="B92" s="103"/>
      <c r="C92" s="103"/>
      <c r="D92" s="103"/>
      <c r="E92" s="128"/>
    </row>
    <row r="93" ht="22" customHeight="1" spans="1:5">
      <c r="A93" s="128"/>
      <c r="B93" s="103"/>
      <c r="C93" s="103"/>
      <c r="D93" s="103"/>
      <c r="E93" s="128"/>
    </row>
    <row r="94" ht="22" customHeight="1" spans="1:5">
      <c r="A94" s="128"/>
      <c r="B94" s="103"/>
      <c r="C94" s="103"/>
      <c r="D94" s="103"/>
      <c r="E94" s="128"/>
    </row>
    <row r="95" ht="22" customHeight="1" spans="1:5">
      <c r="A95" s="128"/>
      <c r="B95" s="103"/>
      <c r="C95" s="103"/>
      <c r="D95" s="103"/>
      <c r="E95" s="128"/>
    </row>
    <row r="96" ht="22" customHeight="1" spans="1:5">
      <c r="A96" s="128"/>
      <c r="B96" s="103"/>
      <c r="C96" s="103"/>
      <c r="D96" s="103"/>
      <c r="E96" s="128"/>
    </row>
    <row r="97" ht="22" customHeight="1" spans="1:5">
      <c r="A97" s="128"/>
      <c r="B97" s="103"/>
      <c r="C97" s="103"/>
      <c r="D97" s="103"/>
      <c r="E97" s="128"/>
    </row>
    <row r="98" ht="22" customHeight="1" spans="1:5">
      <c r="A98" s="128"/>
      <c r="B98" s="103"/>
      <c r="C98" s="103"/>
      <c r="D98" s="103"/>
      <c r="E98" s="128"/>
    </row>
    <row r="99" ht="22" customHeight="1" spans="1:5">
      <c r="A99" s="128"/>
      <c r="B99" s="103"/>
      <c r="C99" s="103"/>
      <c r="D99" s="103"/>
      <c r="E99" s="128"/>
    </row>
    <row r="100" ht="22" customHeight="1" spans="1:5">
      <c r="A100" s="128"/>
      <c r="B100" s="103"/>
      <c r="C100" s="103"/>
      <c r="D100" s="103"/>
      <c r="E100" s="128"/>
    </row>
    <row r="101" ht="22" customHeight="1" spans="1:5">
      <c r="A101" s="128"/>
      <c r="B101" s="103"/>
      <c r="C101" s="103"/>
      <c r="D101" s="103"/>
      <c r="E101" s="128"/>
    </row>
    <row r="102" ht="22" customHeight="1" spans="1:5">
      <c r="A102" s="128"/>
      <c r="B102" s="103"/>
      <c r="C102" s="103"/>
      <c r="D102" s="103"/>
      <c r="E102" s="128"/>
    </row>
    <row r="103" ht="22" customHeight="1" spans="1:5">
      <c r="A103" s="128"/>
      <c r="B103" s="103"/>
      <c r="C103" s="103"/>
      <c r="D103" s="103"/>
      <c r="E103" s="128"/>
    </row>
    <row r="104" ht="22" customHeight="1" spans="1:5">
      <c r="A104" s="128"/>
      <c r="B104" s="103"/>
      <c r="C104" s="103"/>
      <c r="D104" s="103"/>
      <c r="E104" s="128"/>
    </row>
    <row r="105" ht="22" customHeight="1" spans="1:5">
      <c r="A105" s="128"/>
      <c r="B105" s="103"/>
      <c r="C105" s="103"/>
      <c r="D105" s="103"/>
      <c r="E105" s="128"/>
    </row>
    <row r="106" ht="22" customHeight="1" spans="1:5">
      <c r="A106" s="128"/>
      <c r="B106" s="103"/>
      <c r="C106" s="103"/>
      <c r="D106" s="103"/>
      <c r="E106" s="128"/>
    </row>
    <row r="107" ht="22" customHeight="1" spans="1:5">
      <c r="A107" s="128"/>
      <c r="B107" s="103"/>
      <c r="C107" s="103"/>
      <c r="D107" s="103"/>
      <c r="E107" s="128"/>
    </row>
    <row r="108" ht="22" customHeight="1" spans="1:5">
      <c r="A108" s="128"/>
      <c r="B108" s="103"/>
      <c r="C108" s="103"/>
      <c r="D108" s="103"/>
      <c r="E108" s="128"/>
    </row>
    <row r="109" ht="22" customHeight="1" spans="1:5">
      <c r="A109" s="128"/>
      <c r="B109" s="103"/>
      <c r="C109" s="103"/>
      <c r="D109" s="103"/>
      <c r="E109" s="128"/>
    </row>
    <row r="110" ht="22" customHeight="1" spans="1:5">
      <c r="A110" s="128"/>
      <c r="B110" s="103"/>
      <c r="C110" s="103"/>
      <c r="D110" s="103"/>
      <c r="E110" s="128"/>
    </row>
    <row r="111" ht="22" customHeight="1" spans="1:5">
      <c r="A111" s="128"/>
      <c r="B111" s="103"/>
      <c r="C111" s="103"/>
      <c r="D111" s="103"/>
      <c r="E111" s="128"/>
    </row>
    <row r="112" ht="22" customHeight="1" spans="1:5">
      <c r="A112" s="128"/>
      <c r="B112" s="103"/>
      <c r="C112" s="103"/>
      <c r="D112" s="103"/>
      <c r="E112" s="128"/>
    </row>
    <row r="113" ht="22" customHeight="1" spans="1:5">
      <c r="A113" s="128"/>
      <c r="B113" s="103"/>
      <c r="C113" s="103"/>
      <c r="D113" s="103"/>
      <c r="E113" s="128"/>
    </row>
    <row r="114" ht="22" customHeight="1" spans="1:5">
      <c r="A114" s="128"/>
      <c r="B114" s="103"/>
      <c r="C114" s="103"/>
      <c r="D114" s="103"/>
      <c r="E114" s="128"/>
    </row>
    <row r="115" ht="22" customHeight="1" spans="1:5">
      <c r="A115" s="128"/>
      <c r="B115" s="103"/>
      <c r="C115" s="103"/>
      <c r="D115" s="103"/>
      <c r="E115" s="128"/>
    </row>
    <row r="116" ht="22" customHeight="1" spans="1:5">
      <c r="A116" s="128"/>
      <c r="B116" s="103"/>
      <c r="C116" s="103"/>
      <c r="D116" s="103"/>
      <c r="E116" s="128"/>
    </row>
    <row r="117" ht="22" customHeight="1" spans="1:5">
      <c r="A117" s="128"/>
      <c r="B117" s="103"/>
      <c r="C117" s="103"/>
      <c r="D117" s="103"/>
      <c r="E117" s="128"/>
    </row>
    <row r="118" ht="22" customHeight="1" spans="1:5">
      <c r="A118" s="128"/>
      <c r="B118" s="103"/>
      <c r="C118" s="103"/>
      <c r="D118" s="103"/>
      <c r="E118" s="128"/>
    </row>
    <row r="119" ht="22" customHeight="1" spans="1:5">
      <c r="A119" s="128"/>
      <c r="B119" s="103"/>
      <c r="C119" s="103"/>
      <c r="D119" s="103"/>
      <c r="E119" s="128"/>
    </row>
    <row r="120" ht="22" customHeight="1" spans="1:5">
      <c r="A120" s="128"/>
      <c r="B120" s="103"/>
      <c r="C120" s="103"/>
      <c r="D120" s="103"/>
      <c r="E120" s="128"/>
    </row>
    <row r="121" ht="22" customHeight="1" spans="1:5">
      <c r="A121" s="128"/>
      <c r="B121" s="103"/>
      <c r="C121" s="103"/>
      <c r="D121" s="103"/>
      <c r="E121" s="128"/>
    </row>
    <row r="122" ht="22" customHeight="1" spans="1:5">
      <c r="A122" s="128"/>
      <c r="B122" s="103"/>
      <c r="C122" s="103"/>
      <c r="D122" s="103"/>
      <c r="E122" s="128"/>
    </row>
    <row r="123" ht="22" customHeight="1" spans="1:5">
      <c r="A123" s="128"/>
      <c r="B123" s="103"/>
      <c r="C123" s="103"/>
      <c r="D123" s="103"/>
      <c r="E123" s="128"/>
    </row>
    <row r="124" ht="22" customHeight="1" spans="1:5">
      <c r="A124" s="128"/>
      <c r="B124" s="103"/>
      <c r="C124" s="103"/>
      <c r="D124" s="103"/>
      <c r="E124" s="128"/>
    </row>
    <row r="125" ht="22" customHeight="1" spans="1:5">
      <c r="A125" s="128"/>
      <c r="B125" s="103"/>
      <c r="C125" s="103"/>
      <c r="D125" s="103"/>
      <c r="E125" s="128"/>
    </row>
    <row r="126" ht="22" customHeight="1" spans="1:5">
      <c r="A126" s="128"/>
      <c r="B126" s="103"/>
      <c r="C126" s="103"/>
      <c r="D126" s="103"/>
      <c r="E126" s="128"/>
    </row>
    <row r="127" ht="22" customHeight="1" spans="1:5">
      <c r="A127" s="128"/>
      <c r="B127" s="103"/>
      <c r="C127" s="103"/>
      <c r="D127" s="103"/>
      <c r="E127" s="128"/>
    </row>
    <row r="128" ht="22" customHeight="1" spans="1:5">
      <c r="A128" s="128"/>
      <c r="B128" s="103"/>
      <c r="C128" s="103"/>
      <c r="D128" s="103"/>
      <c r="E128" s="128"/>
    </row>
    <row r="129" ht="22" customHeight="1" spans="1:5">
      <c r="A129" s="128"/>
      <c r="B129" s="103"/>
      <c r="C129" s="103"/>
      <c r="D129" s="103"/>
      <c r="E129" s="128"/>
    </row>
    <row r="130" ht="22" customHeight="1" spans="1:5">
      <c r="A130" s="128"/>
      <c r="B130" s="103"/>
      <c r="C130" s="103"/>
      <c r="D130" s="103"/>
      <c r="E130" s="128"/>
    </row>
    <row r="131" ht="22" customHeight="1" spans="1:5">
      <c r="A131" s="128"/>
      <c r="B131" s="103"/>
      <c r="C131" s="103"/>
      <c r="D131" s="103"/>
      <c r="E131" s="128"/>
    </row>
    <row r="132" ht="22" customHeight="1" spans="1:5">
      <c r="A132" s="128"/>
      <c r="B132" s="103"/>
      <c r="C132" s="103"/>
      <c r="D132" s="103"/>
      <c r="E132" s="128"/>
    </row>
    <row r="133" ht="22" customHeight="1" spans="1:5">
      <c r="A133" s="128"/>
      <c r="B133" s="103"/>
      <c r="C133" s="103"/>
      <c r="D133" s="103"/>
      <c r="E133" s="128"/>
    </row>
    <row r="134" ht="22" customHeight="1" spans="1:5">
      <c r="A134" s="128"/>
      <c r="B134" s="103"/>
      <c r="C134" s="103"/>
      <c r="D134" s="103"/>
      <c r="E134" s="128"/>
    </row>
    <row r="135" ht="22" customHeight="1" spans="1:5">
      <c r="A135" s="128"/>
      <c r="B135" s="103"/>
      <c r="C135" s="103"/>
      <c r="D135" s="103"/>
      <c r="E135" s="128"/>
    </row>
    <row r="136" ht="22" customHeight="1" spans="1:5">
      <c r="A136" s="128"/>
      <c r="B136" s="103"/>
      <c r="C136" s="103"/>
      <c r="D136" s="103"/>
      <c r="E136" s="128"/>
    </row>
    <row r="137" ht="22" customHeight="1" spans="1:5">
      <c r="A137" s="128"/>
      <c r="B137" s="103"/>
      <c r="C137" s="103"/>
      <c r="D137" s="103"/>
      <c r="E137" s="128"/>
    </row>
    <row r="138" ht="22" customHeight="1" spans="1:5">
      <c r="A138" s="128"/>
      <c r="B138" s="103"/>
      <c r="C138" s="103"/>
      <c r="D138" s="103"/>
      <c r="E138" s="128"/>
    </row>
    <row r="139" ht="22" customHeight="1" spans="1:5">
      <c r="A139" s="128"/>
      <c r="B139" s="103"/>
      <c r="C139" s="103"/>
      <c r="D139" s="103"/>
      <c r="E139" s="128"/>
    </row>
    <row r="140" ht="22" customHeight="1" spans="1:5">
      <c r="A140" s="128"/>
      <c r="B140" s="103"/>
      <c r="C140" s="103"/>
      <c r="D140" s="103"/>
      <c r="E140" s="128"/>
    </row>
    <row r="141" ht="22" customHeight="1" spans="1:5">
      <c r="A141" s="128"/>
      <c r="B141" s="103"/>
      <c r="C141" s="103"/>
      <c r="D141" s="103"/>
      <c r="E141" s="128"/>
    </row>
    <row r="142" ht="22" customHeight="1" spans="1:5">
      <c r="A142" s="128"/>
      <c r="B142" s="103"/>
      <c r="C142" s="103"/>
      <c r="D142" s="103"/>
      <c r="E142" s="128"/>
    </row>
    <row r="143" ht="22" customHeight="1" spans="1:5">
      <c r="A143" s="128"/>
      <c r="B143" s="103"/>
      <c r="C143" s="103"/>
      <c r="D143" s="103"/>
      <c r="E143" s="128"/>
    </row>
    <row r="144" ht="22" customHeight="1" spans="1:5">
      <c r="A144" s="128"/>
      <c r="B144" s="103"/>
      <c r="C144" s="103"/>
      <c r="D144" s="103"/>
      <c r="E144" s="128"/>
    </row>
    <row r="145" ht="22" customHeight="1" spans="1:5">
      <c r="A145" s="128"/>
      <c r="B145" s="103"/>
      <c r="C145" s="103"/>
      <c r="D145" s="103"/>
      <c r="E145" s="128"/>
    </row>
    <row r="146" ht="22" customHeight="1" spans="1:5">
      <c r="A146" s="128"/>
      <c r="B146" s="103"/>
      <c r="C146" s="103"/>
      <c r="D146" s="103"/>
      <c r="E146" s="128"/>
    </row>
    <row r="147" ht="22" customHeight="1" spans="1:5">
      <c r="A147" s="128"/>
      <c r="B147" s="103"/>
      <c r="C147" s="103"/>
      <c r="D147" s="103"/>
      <c r="E147" s="128"/>
    </row>
    <row r="148" ht="22" customHeight="1" spans="1:5">
      <c r="A148" s="128"/>
      <c r="B148" s="103"/>
      <c r="C148" s="103"/>
      <c r="D148" s="103"/>
      <c r="E148" s="128"/>
    </row>
    <row r="149" ht="22" customHeight="1" spans="1:5">
      <c r="A149" s="128"/>
      <c r="B149" s="103"/>
      <c r="C149" s="103"/>
      <c r="D149" s="103"/>
      <c r="E149" s="128"/>
    </row>
    <row r="150" ht="22" customHeight="1" spans="1:5">
      <c r="A150" s="128"/>
      <c r="B150" s="103"/>
      <c r="C150" s="103"/>
      <c r="D150" s="103"/>
      <c r="E150" s="128"/>
    </row>
    <row r="151" ht="22" customHeight="1" spans="1:5">
      <c r="A151" s="128"/>
      <c r="B151" s="103"/>
      <c r="C151" s="103"/>
      <c r="D151" s="103"/>
      <c r="E151" s="128"/>
    </row>
    <row r="152" ht="22" customHeight="1" spans="1:5">
      <c r="A152" s="128"/>
      <c r="B152" s="103"/>
      <c r="C152" s="103"/>
      <c r="D152" s="103"/>
      <c r="E152" s="128"/>
    </row>
    <row r="153" ht="22" customHeight="1" spans="1:5">
      <c r="A153" s="128"/>
      <c r="B153" s="103"/>
      <c r="C153" s="103"/>
      <c r="D153" s="103"/>
      <c r="E153" s="128"/>
    </row>
    <row r="154" ht="22" customHeight="1" spans="1:5">
      <c r="A154" s="128"/>
      <c r="B154" s="103"/>
      <c r="C154" s="103"/>
      <c r="D154" s="103"/>
      <c r="E154" s="128"/>
    </row>
    <row r="155" ht="22" customHeight="1" spans="1:5">
      <c r="A155" s="128"/>
      <c r="B155" s="103"/>
      <c r="C155" s="103"/>
      <c r="D155" s="103"/>
      <c r="E155" s="128"/>
    </row>
    <row r="156" ht="22" customHeight="1" spans="1:5">
      <c r="A156" s="128"/>
      <c r="B156" s="103"/>
      <c r="C156" s="103"/>
      <c r="D156" s="103"/>
      <c r="E156" s="128"/>
    </row>
    <row r="157" ht="22" customHeight="1" spans="1:5">
      <c r="A157" s="128"/>
      <c r="B157" s="103"/>
      <c r="C157" s="103"/>
      <c r="D157" s="103"/>
      <c r="E157" s="128"/>
    </row>
    <row r="158" ht="22" customHeight="1" spans="1:5">
      <c r="A158" s="128"/>
      <c r="B158" s="103"/>
      <c r="C158" s="103"/>
      <c r="D158" s="103"/>
      <c r="E158" s="128"/>
    </row>
    <row r="159" ht="22" customHeight="1" spans="1:5">
      <c r="A159" s="128"/>
      <c r="B159" s="103"/>
      <c r="C159" s="103"/>
      <c r="D159" s="103"/>
      <c r="E159" s="128"/>
    </row>
    <row r="160" ht="22" customHeight="1" spans="1:5">
      <c r="A160" s="128"/>
      <c r="B160" s="103"/>
      <c r="C160" s="103"/>
      <c r="D160" s="103"/>
      <c r="E160" s="128"/>
    </row>
    <row r="161" ht="22" customHeight="1" spans="1:5">
      <c r="A161" s="128"/>
      <c r="B161" s="103"/>
      <c r="C161" s="103"/>
      <c r="D161" s="103"/>
      <c r="E161" s="128"/>
    </row>
    <row r="162" ht="22" customHeight="1" spans="1:5">
      <c r="A162" s="128"/>
      <c r="B162" s="103"/>
      <c r="C162" s="103"/>
      <c r="D162" s="103"/>
      <c r="E162" s="128"/>
    </row>
    <row r="163" ht="22" customHeight="1" spans="1:5">
      <c r="A163" s="128"/>
      <c r="B163" s="103"/>
      <c r="C163" s="103"/>
      <c r="D163" s="103"/>
      <c r="E163" s="128"/>
    </row>
    <row r="164" ht="22" customHeight="1" spans="1:5">
      <c r="A164" s="128"/>
      <c r="B164" s="103"/>
      <c r="C164" s="103"/>
      <c r="D164" s="103"/>
      <c r="E164" s="128"/>
    </row>
    <row r="165" ht="22" customHeight="1" spans="1:5">
      <c r="A165" s="128"/>
      <c r="B165" s="103"/>
      <c r="C165" s="103"/>
      <c r="D165" s="103"/>
      <c r="E165" s="128"/>
    </row>
    <row r="166" ht="22" customHeight="1" spans="1:5">
      <c r="A166" s="128"/>
      <c r="B166" s="103"/>
      <c r="C166" s="103"/>
      <c r="D166" s="103"/>
      <c r="E166" s="128"/>
    </row>
    <row r="167" ht="22" customHeight="1" spans="1:5">
      <c r="A167" s="128"/>
      <c r="B167" s="103"/>
      <c r="C167" s="103"/>
      <c r="D167" s="103"/>
      <c r="E167" s="128"/>
    </row>
    <row r="168" ht="22" customHeight="1" spans="1:5">
      <c r="A168" s="128"/>
      <c r="B168" s="103"/>
      <c r="C168" s="103"/>
      <c r="D168" s="103"/>
      <c r="E168" s="128"/>
    </row>
    <row r="169" ht="22" customHeight="1" spans="1:5">
      <c r="A169" s="128"/>
      <c r="B169" s="103"/>
      <c r="C169" s="103"/>
      <c r="D169" s="103"/>
      <c r="E169" s="128"/>
    </row>
    <row r="170" ht="22" customHeight="1" spans="1:5">
      <c r="A170" s="128"/>
      <c r="B170" s="103"/>
      <c r="C170" s="103"/>
      <c r="D170" s="103"/>
      <c r="E170" s="128"/>
    </row>
    <row r="171" ht="22" customHeight="1" spans="1:5">
      <c r="A171" s="128"/>
      <c r="B171" s="103"/>
      <c r="C171" s="103"/>
      <c r="D171" s="103"/>
      <c r="E171" s="128"/>
    </row>
    <row r="172" ht="22" customHeight="1" spans="1:5">
      <c r="A172" s="128"/>
      <c r="B172" s="103"/>
      <c r="C172" s="103"/>
      <c r="D172" s="103"/>
      <c r="E172" s="128"/>
    </row>
    <row r="173" ht="22" customHeight="1" spans="1:5">
      <c r="A173" s="128"/>
      <c r="B173" s="103"/>
      <c r="C173" s="103"/>
      <c r="D173" s="103"/>
      <c r="E173" s="128"/>
    </row>
    <row r="174" ht="22" customHeight="1" spans="1:5">
      <c r="A174" s="128"/>
      <c r="B174" s="103"/>
      <c r="C174" s="103"/>
      <c r="D174" s="103"/>
      <c r="E174" s="128"/>
    </row>
    <row r="175" ht="22" customHeight="1" spans="1:5">
      <c r="A175" s="128"/>
      <c r="B175" s="103"/>
      <c r="C175" s="103"/>
      <c r="D175" s="103"/>
      <c r="E175" s="128"/>
    </row>
    <row r="176" ht="22" customHeight="1" spans="1:5">
      <c r="A176" s="128"/>
      <c r="B176" s="103"/>
      <c r="C176" s="103"/>
      <c r="D176" s="103"/>
      <c r="E176" s="128"/>
    </row>
    <row r="177" ht="22" customHeight="1" spans="1:5">
      <c r="A177" s="128"/>
      <c r="B177" s="103"/>
      <c r="C177" s="103"/>
      <c r="D177" s="103"/>
      <c r="E177" s="128"/>
    </row>
    <row r="178" ht="22" customHeight="1" spans="1:5">
      <c r="A178" s="128"/>
      <c r="B178" s="103"/>
      <c r="C178" s="103"/>
      <c r="D178" s="103"/>
      <c r="E178" s="128"/>
    </row>
    <row r="179" ht="22" customHeight="1" spans="1:5">
      <c r="A179" s="128"/>
      <c r="B179" s="103"/>
      <c r="C179" s="103"/>
      <c r="D179" s="103"/>
      <c r="E179" s="128"/>
    </row>
    <row r="180" ht="22" customHeight="1" spans="1:5">
      <c r="A180" s="128"/>
      <c r="B180" s="103"/>
      <c r="C180" s="103"/>
      <c r="D180" s="103"/>
      <c r="E180" s="128"/>
    </row>
    <row r="181" ht="22" customHeight="1" spans="1:5">
      <c r="A181" s="128"/>
      <c r="B181" s="103"/>
      <c r="C181" s="103"/>
      <c r="D181" s="103"/>
      <c r="E181" s="128"/>
    </row>
    <row r="182" ht="22" customHeight="1" spans="1:5">
      <c r="A182" s="128"/>
      <c r="B182" s="103"/>
      <c r="C182" s="103"/>
      <c r="D182" s="103"/>
      <c r="E182" s="128"/>
    </row>
    <row r="183" ht="22" customHeight="1" spans="1:5">
      <c r="A183" s="128"/>
      <c r="B183" s="103"/>
      <c r="C183" s="103"/>
      <c r="D183" s="103"/>
      <c r="E183" s="128"/>
    </row>
    <row r="184" ht="22" customHeight="1" spans="1:5">
      <c r="A184" s="128"/>
      <c r="B184" s="103"/>
      <c r="C184" s="103"/>
      <c r="D184" s="103"/>
      <c r="E184" s="128"/>
    </row>
    <row r="185" ht="22" customHeight="1" spans="1:5">
      <c r="A185" s="128"/>
      <c r="B185" s="103"/>
      <c r="C185" s="103"/>
      <c r="D185" s="103"/>
      <c r="E185" s="128"/>
    </row>
    <row r="186" ht="22" customHeight="1" spans="1:5">
      <c r="A186" s="128"/>
      <c r="B186" s="103"/>
      <c r="C186" s="103"/>
      <c r="D186" s="103"/>
      <c r="E186" s="128"/>
    </row>
    <row r="187" ht="22" customHeight="1" spans="1:5">
      <c r="A187" s="128"/>
      <c r="B187" s="103"/>
      <c r="C187" s="103"/>
      <c r="D187" s="103"/>
      <c r="E187" s="128"/>
    </row>
    <row r="188" ht="22" customHeight="1" spans="1:5">
      <c r="A188" s="128"/>
      <c r="B188" s="103"/>
      <c r="C188" s="103"/>
      <c r="D188" s="103"/>
      <c r="E188" s="128"/>
    </row>
    <row r="189" ht="22" customHeight="1" spans="1:5">
      <c r="A189" s="128"/>
      <c r="B189" s="103"/>
      <c r="C189" s="103"/>
      <c r="D189" s="103"/>
      <c r="E189" s="128"/>
    </row>
    <row r="190" ht="22" customHeight="1" spans="1:5">
      <c r="A190" s="128"/>
      <c r="B190" s="103"/>
      <c r="C190" s="103"/>
      <c r="D190" s="103"/>
      <c r="E190" s="128"/>
    </row>
    <row r="191" ht="22" customHeight="1" spans="1:5">
      <c r="A191" s="128"/>
      <c r="B191" s="103"/>
      <c r="C191" s="103"/>
      <c r="D191" s="103"/>
      <c r="E191" s="128"/>
    </row>
    <row r="192" ht="22" customHeight="1" spans="1:5">
      <c r="A192" s="128"/>
      <c r="B192" s="103"/>
      <c r="C192" s="103"/>
      <c r="D192" s="103"/>
      <c r="E192" s="128"/>
    </row>
    <row r="193" ht="22" customHeight="1" spans="1:5">
      <c r="A193" s="128"/>
      <c r="B193" s="103"/>
      <c r="C193" s="103"/>
      <c r="D193" s="103"/>
      <c r="E193" s="128"/>
    </row>
    <row r="194" ht="22" customHeight="1" spans="1:5">
      <c r="A194" s="128"/>
      <c r="B194" s="103"/>
      <c r="C194" s="103"/>
      <c r="D194" s="103"/>
      <c r="E194" s="128"/>
    </row>
    <row r="195" ht="22" customHeight="1" spans="1:5">
      <c r="A195" s="128"/>
      <c r="B195" s="103"/>
      <c r="C195" s="103"/>
      <c r="D195" s="103"/>
      <c r="E195" s="128"/>
    </row>
    <row r="196" ht="22" customHeight="1" spans="1:5">
      <c r="A196" s="128"/>
      <c r="B196" s="103"/>
      <c r="C196" s="103"/>
      <c r="D196" s="103"/>
      <c r="E196" s="128"/>
    </row>
    <row r="197" ht="22" customHeight="1" spans="1:5">
      <c r="A197" s="128"/>
      <c r="B197" s="103"/>
      <c r="C197" s="103"/>
      <c r="D197" s="103"/>
      <c r="E197" s="128"/>
    </row>
    <row r="198" ht="22" customHeight="1" spans="1:5">
      <c r="A198" s="128"/>
      <c r="B198" s="103"/>
      <c r="C198" s="103"/>
      <c r="D198" s="103"/>
      <c r="E198" s="128"/>
    </row>
    <row r="199" ht="22" customHeight="1" spans="1:5">
      <c r="A199" s="128"/>
      <c r="B199" s="103"/>
      <c r="C199" s="103"/>
      <c r="D199" s="103"/>
      <c r="E199" s="128"/>
    </row>
    <row r="200" ht="22" customHeight="1" spans="1:5">
      <c r="A200" s="128"/>
      <c r="B200" s="103"/>
      <c r="C200" s="103"/>
      <c r="D200" s="103"/>
      <c r="E200" s="128"/>
    </row>
    <row r="201" ht="22" customHeight="1" spans="1:5">
      <c r="A201" s="128"/>
      <c r="B201" s="103"/>
      <c r="C201" s="103"/>
      <c r="D201" s="103"/>
      <c r="E201" s="128"/>
    </row>
    <row r="202" ht="22" customHeight="1" spans="1:5">
      <c r="A202" s="128"/>
      <c r="B202" s="103"/>
      <c r="C202" s="103"/>
      <c r="D202" s="103"/>
      <c r="E202" s="128"/>
    </row>
    <row r="203" ht="22" customHeight="1" spans="1:5">
      <c r="A203" s="128"/>
      <c r="B203" s="103"/>
      <c r="C203" s="103"/>
      <c r="D203" s="103"/>
      <c r="E203" s="128"/>
    </row>
    <row r="204" ht="22" customHeight="1" spans="1:5">
      <c r="A204" s="128"/>
      <c r="B204" s="103"/>
      <c r="C204" s="103"/>
      <c r="D204" s="103"/>
      <c r="E204" s="128"/>
    </row>
    <row r="205" ht="22" customHeight="1" spans="1:5">
      <c r="A205" s="128"/>
      <c r="B205" s="103"/>
      <c r="C205" s="103"/>
      <c r="D205" s="103"/>
      <c r="E205" s="128"/>
    </row>
    <row r="206" ht="22" customHeight="1" spans="1:5">
      <c r="A206" s="128"/>
      <c r="B206" s="103"/>
      <c r="C206" s="103"/>
      <c r="D206" s="103"/>
      <c r="E206" s="128"/>
    </row>
    <row r="207" ht="22" customHeight="1" spans="1:5">
      <c r="A207" s="128"/>
      <c r="B207" s="103"/>
      <c r="C207" s="103"/>
      <c r="D207" s="103"/>
      <c r="E207" s="128"/>
    </row>
    <row r="208" ht="22" customHeight="1" spans="1:5">
      <c r="A208" s="128"/>
      <c r="B208" s="103"/>
      <c r="C208" s="103"/>
      <c r="D208" s="103"/>
      <c r="E208" s="128"/>
    </row>
    <row r="209" ht="22" customHeight="1" spans="1:5">
      <c r="A209" s="128"/>
      <c r="B209" s="103"/>
      <c r="C209" s="103"/>
      <c r="D209" s="103"/>
      <c r="E209" s="128"/>
    </row>
    <row r="210" ht="22" customHeight="1" spans="1:5">
      <c r="A210" s="128"/>
      <c r="B210" s="103"/>
      <c r="C210" s="103"/>
      <c r="D210" s="103"/>
      <c r="E210" s="128"/>
    </row>
    <row r="211" ht="22" customHeight="1" spans="1:5">
      <c r="A211" s="128"/>
      <c r="B211" s="103"/>
      <c r="C211" s="103"/>
      <c r="D211" s="103"/>
      <c r="E211" s="128"/>
    </row>
    <row r="212" ht="22" customHeight="1" spans="1:5">
      <c r="A212" s="128"/>
      <c r="B212" s="103"/>
      <c r="C212" s="103"/>
      <c r="D212" s="103"/>
      <c r="E212" s="128"/>
    </row>
    <row r="213" ht="22" customHeight="1" spans="1:5">
      <c r="A213" s="128"/>
      <c r="B213" s="103"/>
      <c r="C213" s="103"/>
      <c r="D213" s="103"/>
      <c r="E213" s="128"/>
    </row>
    <row r="214" ht="22" customHeight="1" spans="1:5">
      <c r="A214" s="128"/>
      <c r="B214" s="103"/>
      <c r="C214" s="103"/>
      <c r="D214" s="103"/>
      <c r="E214" s="128"/>
    </row>
    <row r="215" ht="22" customHeight="1" spans="1:5">
      <c r="A215" s="128"/>
      <c r="B215" s="103"/>
      <c r="C215" s="103"/>
      <c r="D215" s="103"/>
      <c r="E215" s="128"/>
    </row>
    <row r="216" ht="22" customHeight="1" spans="1:5">
      <c r="A216" s="128"/>
      <c r="B216" s="103"/>
      <c r="C216" s="103"/>
      <c r="D216" s="103"/>
      <c r="E216" s="128"/>
    </row>
    <row r="217" ht="22" customHeight="1" spans="1:5">
      <c r="A217" s="128"/>
      <c r="B217" s="103"/>
      <c r="C217" s="103"/>
      <c r="D217" s="103"/>
      <c r="E217" s="128"/>
    </row>
    <row r="218" ht="22" customHeight="1" spans="1:5">
      <c r="A218" s="128"/>
      <c r="B218" s="103"/>
      <c r="C218" s="103"/>
      <c r="D218" s="103"/>
      <c r="E218" s="128"/>
    </row>
    <row r="219" ht="22" customHeight="1" spans="1:5">
      <c r="A219" s="128"/>
      <c r="B219" s="103"/>
      <c r="C219" s="103"/>
      <c r="D219" s="103"/>
      <c r="E219" s="128"/>
    </row>
    <row r="220" ht="22" customHeight="1" spans="1:5">
      <c r="A220" s="128"/>
      <c r="B220" s="103"/>
      <c r="C220" s="103"/>
      <c r="D220" s="103"/>
      <c r="E220" s="128"/>
    </row>
    <row r="221" ht="22" customHeight="1" spans="1:5">
      <c r="A221" s="128"/>
      <c r="B221" s="103"/>
      <c r="C221" s="103"/>
      <c r="D221" s="103"/>
      <c r="E221" s="128"/>
    </row>
    <row r="222" ht="22" customHeight="1" spans="1:5">
      <c r="A222" s="128"/>
      <c r="B222" s="103"/>
      <c r="C222" s="103"/>
      <c r="D222" s="103"/>
      <c r="E222" s="128"/>
    </row>
    <row r="223" ht="22" customHeight="1" spans="1:5">
      <c r="A223" s="128"/>
      <c r="B223" s="103"/>
      <c r="C223" s="103"/>
      <c r="D223" s="103"/>
      <c r="E223" s="128"/>
    </row>
    <row r="224" ht="22" customHeight="1" spans="1:5">
      <c r="A224" s="128"/>
      <c r="B224" s="103"/>
      <c r="C224" s="103"/>
      <c r="D224" s="103"/>
      <c r="E224" s="128"/>
    </row>
    <row r="225" ht="22" customHeight="1" spans="1:5">
      <c r="A225" s="128"/>
      <c r="B225" s="103"/>
      <c r="C225" s="103"/>
      <c r="D225" s="103"/>
      <c r="E225" s="128"/>
    </row>
    <row r="226" ht="22" customHeight="1" spans="1:5">
      <c r="A226" s="128"/>
      <c r="B226" s="103"/>
      <c r="C226" s="103"/>
      <c r="D226" s="103"/>
      <c r="E226" s="128"/>
    </row>
    <row r="227" ht="22" customHeight="1" spans="1:5">
      <c r="A227" s="128"/>
      <c r="B227" s="103"/>
      <c r="C227" s="103"/>
      <c r="D227" s="103"/>
      <c r="E227" s="128"/>
    </row>
    <row r="228" ht="22" customHeight="1" spans="1:5">
      <c r="A228" s="128"/>
      <c r="B228" s="103"/>
      <c r="C228" s="103"/>
      <c r="D228" s="103"/>
      <c r="E228" s="128"/>
    </row>
    <row r="229" ht="22" customHeight="1" spans="1:5">
      <c r="A229" s="128"/>
      <c r="B229" s="103"/>
      <c r="C229" s="103"/>
      <c r="D229" s="103"/>
      <c r="E229" s="128"/>
    </row>
    <row r="230" ht="22" customHeight="1" spans="1:5">
      <c r="A230" s="128"/>
      <c r="B230" s="103"/>
      <c r="C230" s="103"/>
      <c r="D230" s="103"/>
      <c r="E230" s="128"/>
    </row>
    <row r="231" ht="22" customHeight="1" spans="1:5">
      <c r="A231" s="128"/>
      <c r="B231" s="103"/>
      <c r="C231" s="103"/>
      <c r="D231" s="103"/>
      <c r="E231" s="128"/>
    </row>
    <row r="232" ht="22" customHeight="1" spans="1:5">
      <c r="A232" s="128"/>
      <c r="B232" s="103"/>
      <c r="C232" s="103"/>
      <c r="D232" s="103"/>
      <c r="E232" s="128"/>
    </row>
    <row r="233" ht="22" customHeight="1" spans="1:5">
      <c r="A233" s="128"/>
      <c r="B233" s="103"/>
      <c r="C233" s="103"/>
      <c r="D233" s="103"/>
      <c r="E233" s="128"/>
    </row>
    <row r="234" ht="22" customHeight="1" spans="1:5">
      <c r="A234" s="128"/>
      <c r="B234" s="103"/>
      <c r="C234" s="103"/>
      <c r="D234" s="103"/>
      <c r="E234" s="128"/>
    </row>
    <row r="235" ht="22" customHeight="1" spans="1:5">
      <c r="A235" s="128"/>
      <c r="B235" s="103"/>
      <c r="C235" s="103"/>
      <c r="D235" s="103"/>
      <c r="E235" s="128"/>
    </row>
    <row r="236" ht="22" customHeight="1" spans="1:5">
      <c r="A236" s="128"/>
      <c r="B236" s="103"/>
      <c r="C236" s="103"/>
      <c r="D236" s="103"/>
      <c r="E236" s="128"/>
    </row>
    <row r="237" ht="22" customHeight="1" spans="1:5">
      <c r="A237" s="128"/>
      <c r="B237" s="103"/>
      <c r="C237" s="103"/>
      <c r="D237" s="103"/>
      <c r="E237" s="128"/>
    </row>
    <row r="238" ht="22" customHeight="1" spans="1:5">
      <c r="A238" s="128"/>
      <c r="B238" s="103"/>
      <c r="C238" s="103"/>
      <c r="D238" s="103"/>
      <c r="E238" s="128"/>
    </row>
    <row r="239" ht="22" customHeight="1" spans="1:5">
      <c r="A239" s="128"/>
      <c r="B239" s="103"/>
      <c r="C239" s="103"/>
      <c r="D239" s="103"/>
      <c r="E239" s="128"/>
    </row>
    <row r="240" ht="22" customHeight="1" spans="1:5">
      <c r="A240" s="128"/>
      <c r="B240" s="103"/>
      <c r="C240" s="103"/>
      <c r="D240" s="103"/>
      <c r="E240" s="128"/>
    </row>
    <row r="241" ht="22" customHeight="1" spans="1:5">
      <c r="A241" s="128"/>
      <c r="B241" s="103"/>
      <c r="C241" s="103"/>
      <c r="D241" s="103"/>
      <c r="E241" s="128"/>
    </row>
    <row r="242" ht="22" customHeight="1" spans="1:5">
      <c r="A242" s="128"/>
      <c r="B242" s="103"/>
      <c r="C242" s="103"/>
      <c r="D242" s="103"/>
      <c r="E242" s="128"/>
    </row>
    <row r="243" ht="22" customHeight="1" spans="1:5">
      <c r="A243" s="128"/>
      <c r="B243" s="103"/>
      <c r="C243" s="103"/>
      <c r="D243" s="103"/>
      <c r="E243" s="128"/>
    </row>
    <row r="244" ht="22" customHeight="1" spans="1:5">
      <c r="A244" s="128"/>
      <c r="B244" s="103"/>
      <c r="C244" s="103"/>
      <c r="D244" s="103"/>
      <c r="E244" s="128"/>
    </row>
    <row r="245" ht="22" customHeight="1" spans="1:5">
      <c r="A245" s="128"/>
      <c r="B245" s="103"/>
      <c r="C245" s="103"/>
      <c r="D245" s="103"/>
      <c r="E245" s="128"/>
    </row>
    <row r="246" ht="22" customHeight="1" spans="1:5">
      <c r="A246" s="128"/>
      <c r="B246" s="103"/>
      <c r="C246" s="103"/>
      <c r="D246" s="103"/>
      <c r="E246" s="128"/>
    </row>
    <row r="247" ht="22" customHeight="1" spans="1:5">
      <c r="A247" s="128"/>
      <c r="B247" s="103"/>
      <c r="C247" s="103"/>
      <c r="D247" s="103"/>
      <c r="E247" s="128"/>
    </row>
    <row r="248" ht="22" customHeight="1" spans="1:5">
      <c r="A248" s="128"/>
      <c r="B248" s="103"/>
      <c r="C248" s="103"/>
      <c r="D248" s="103"/>
      <c r="E248" s="128"/>
    </row>
    <row r="249" ht="22" customHeight="1" spans="1:5">
      <c r="A249" s="128"/>
      <c r="B249" s="103"/>
      <c r="C249" s="103"/>
      <c r="D249" s="103"/>
      <c r="E249" s="128"/>
    </row>
    <row r="250" ht="22" customHeight="1" spans="1:5">
      <c r="A250" s="128"/>
      <c r="B250" s="103"/>
      <c r="C250" s="103"/>
      <c r="D250" s="103"/>
      <c r="E250" s="128"/>
    </row>
    <row r="251" ht="22" customHeight="1" spans="1:5">
      <c r="A251" s="128"/>
      <c r="B251" s="103"/>
      <c r="C251" s="103"/>
      <c r="D251" s="103"/>
      <c r="E251" s="128"/>
    </row>
    <row r="252" ht="22" customHeight="1" spans="1:5">
      <c r="A252" s="128"/>
      <c r="B252" s="103"/>
      <c r="C252" s="103"/>
      <c r="D252" s="103"/>
      <c r="E252" s="128"/>
    </row>
    <row r="253" ht="22" customHeight="1" spans="1:5">
      <c r="A253" s="128"/>
      <c r="B253" s="103"/>
      <c r="C253" s="103"/>
      <c r="D253" s="103"/>
      <c r="E253" s="128"/>
    </row>
    <row r="254" ht="22" customHeight="1" spans="1:5">
      <c r="A254" s="128"/>
      <c r="B254" s="103"/>
      <c r="C254" s="103"/>
      <c r="D254" s="103"/>
      <c r="E254" s="128"/>
    </row>
    <row r="255" ht="22" customHeight="1" spans="1:5">
      <c r="A255" s="128"/>
      <c r="B255" s="103"/>
      <c r="C255" s="103"/>
      <c r="D255" s="103"/>
      <c r="E255" s="128"/>
    </row>
    <row r="256" ht="22" customHeight="1" spans="1:5">
      <c r="A256" s="128"/>
      <c r="B256" s="103"/>
      <c r="C256" s="103"/>
      <c r="D256" s="103"/>
      <c r="E256" s="128"/>
    </row>
    <row r="257" ht="22" customHeight="1" spans="1:5">
      <c r="A257" s="128"/>
      <c r="B257" s="103"/>
      <c r="C257" s="103"/>
      <c r="D257" s="103"/>
      <c r="E257" s="128"/>
    </row>
    <row r="258" ht="22" customHeight="1" spans="1:5">
      <c r="A258" s="128"/>
      <c r="B258" s="103"/>
      <c r="C258" s="103"/>
      <c r="D258" s="103"/>
      <c r="E258" s="128"/>
    </row>
    <row r="259" ht="22" customHeight="1" spans="1:5">
      <c r="A259" s="128"/>
      <c r="B259" s="103"/>
      <c r="C259" s="103"/>
      <c r="D259" s="103"/>
      <c r="E259" s="128"/>
    </row>
    <row r="260" ht="22" customHeight="1" spans="1:5">
      <c r="A260" s="128"/>
      <c r="B260" s="103"/>
      <c r="C260" s="103"/>
      <c r="D260" s="103"/>
      <c r="E260" s="128"/>
    </row>
    <row r="261" ht="22" customHeight="1" spans="1:5">
      <c r="A261" s="128"/>
      <c r="B261" s="103"/>
      <c r="C261" s="103"/>
      <c r="D261" s="103"/>
      <c r="E261" s="128"/>
    </row>
    <row r="262" ht="22" customHeight="1" spans="1:5">
      <c r="A262" s="128"/>
      <c r="B262" s="103"/>
      <c r="C262" s="103"/>
      <c r="D262" s="103"/>
      <c r="E262" s="128"/>
    </row>
    <row r="263" ht="22" customHeight="1" spans="1:5">
      <c r="A263" s="128"/>
      <c r="B263" s="103"/>
      <c r="C263" s="103"/>
      <c r="D263" s="103"/>
      <c r="E263" s="128"/>
    </row>
    <row r="264" ht="22" customHeight="1" spans="1:5">
      <c r="A264" s="128"/>
      <c r="B264" s="103"/>
      <c r="C264" s="103"/>
      <c r="D264" s="103"/>
      <c r="E264" s="128"/>
    </row>
    <row r="265" ht="22" customHeight="1" spans="1:5">
      <c r="A265" s="128"/>
      <c r="B265" s="103"/>
      <c r="C265" s="103"/>
      <c r="D265" s="103"/>
      <c r="E265" s="128"/>
    </row>
    <row r="266" ht="22" customHeight="1" spans="1:5">
      <c r="A266" s="128"/>
      <c r="B266" s="103"/>
      <c r="C266" s="103"/>
      <c r="D266" s="103"/>
      <c r="E266" s="128"/>
    </row>
    <row r="267" ht="22" customHeight="1" spans="1:5">
      <c r="A267" s="128"/>
      <c r="B267" s="103"/>
      <c r="C267" s="103"/>
      <c r="D267" s="103"/>
      <c r="E267" s="128"/>
    </row>
    <row r="268" ht="22" customHeight="1" spans="1:5">
      <c r="A268" s="128"/>
      <c r="B268" s="103"/>
      <c r="C268" s="103"/>
      <c r="D268" s="103"/>
      <c r="E268" s="128"/>
    </row>
    <row r="269" ht="22" customHeight="1" spans="1:5">
      <c r="A269" s="128"/>
      <c r="B269" s="103"/>
      <c r="C269" s="103"/>
      <c r="D269" s="103"/>
      <c r="E269" s="128"/>
    </row>
    <row r="270" ht="22" customHeight="1" spans="1:5">
      <c r="A270" s="128"/>
      <c r="B270" s="103"/>
      <c r="C270" s="103"/>
      <c r="D270" s="103"/>
      <c r="E270" s="128"/>
    </row>
    <row r="271" ht="22" customHeight="1" spans="1:5">
      <c r="A271" s="128"/>
      <c r="B271" s="103"/>
      <c r="C271" s="103"/>
      <c r="D271" s="103"/>
      <c r="E271" s="128"/>
    </row>
    <row r="272" ht="22" customHeight="1" spans="1:5">
      <c r="A272" s="128"/>
      <c r="B272" s="103"/>
      <c r="C272" s="103"/>
      <c r="D272" s="103"/>
      <c r="E272" s="128"/>
    </row>
    <row r="273" ht="22" customHeight="1" spans="1:5">
      <c r="A273" s="128"/>
      <c r="B273" s="103"/>
      <c r="C273" s="103"/>
      <c r="D273" s="103"/>
      <c r="E273" s="128"/>
    </row>
    <row r="274" ht="22" customHeight="1" spans="1:5">
      <c r="A274" s="128"/>
      <c r="B274" s="103"/>
      <c r="C274" s="103"/>
      <c r="D274" s="103"/>
      <c r="E274" s="128"/>
    </row>
    <row r="275" ht="22" customHeight="1" spans="1:5">
      <c r="A275" s="128"/>
      <c r="B275" s="103"/>
      <c r="C275" s="103"/>
      <c r="D275" s="103"/>
      <c r="E275" s="128"/>
    </row>
    <row r="276" ht="22" customHeight="1" spans="1:5">
      <c r="A276" s="128"/>
      <c r="B276" s="103"/>
      <c r="C276" s="103"/>
      <c r="D276" s="103"/>
      <c r="E276" s="128"/>
    </row>
    <row r="277" ht="22" customHeight="1" spans="1:5">
      <c r="A277" s="128"/>
      <c r="B277" s="103"/>
      <c r="C277" s="103"/>
      <c r="D277" s="103"/>
      <c r="E277" s="128"/>
    </row>
    <row r="278" ht="22" customHeight="1" spans="1:5">
      <c r="A278" s="128"/>
      <c r="B278" s="103"/>
      <c r="C278" s="103"/>
      <c r="D278" s="103"/>
      <c r="E278" s="128"/>
    </row>
    <row r="279" ht="22" customHeight="1" spans="1:5">
      <c r="A279" s="128"/>
      <c r="B279" s="103"/>
      <c r="C279" s="103"/>
      <c r="D279" s="103"/>
      <c r="E279" s="128"/>
    </row>
    <row r="280" ht="22" customHeight="1" spans="1:5">
      <c r="A280" s="128"/>
      <c r="B280" s="103"/>
      <c r="C280" s="103"/>
      <c r="D280" s="103"/>
      <c r="E280" s="128"/>
    </row>
    <row r="281" ht="22" customHeight="1" spans="1:5">
      <c r="A281" s="128"/>
      <c r="B281" s="103"/>
      <c r="C281" s="103"/>
      <c r="D281" s="103"/>
      <c r="E281" s="128"/>
    </row>
    <row r="282" ht="22" customHeight="1" spans="1:5">
      <c r="A282" s="128"/>
      <c r="B282" s="103"/>
      <c r="C282" s="103"/>
      <c r="D282" s="103"/>
      <c r="E282" s="128"/>
    </row>
    <row r="283" ht="22" customHeight="1" spans="1:5">
      <c r="A283" s="128"/>
      <c r="B283" s="103"/>
      <c r="C283" s="103"/>
      <c r="D283" s="103"/>
      <c r="E283" s="128"/>
    </row>
    <row r="284" ht="22" customHeight="1" spans="1:5">
      <c r="A284" s="128"/>
      <c r="B284" s="103"/>
      <c r="C284" s="103"/>
      <c r="D284" s="103"/>
      <c r="E284" s="128"/>
    </row>
    <row r="285" ht="22" customHeight="1" spans="1:5">
      <c r="A285" s="128"/>
      <c r="B285" s="103"/>
      <c r="C285" s="103"/>
      <c r="D285" s="103"/>
      <c r="E285" s="128"/>
    </row>
    <row r="286" ht="22" customHeight="1" spans="1:5">
      <c r="A286" s="128"/>
      <c r="B286" s="103"/>
      <c r="C286" s="103"/>
      <c r="D286" s="103"/>
      <c r="E286" s="128"/>
    </row>
    <row r="287" ht="22" customHeight="1" spans="1:5">
      <c r="A287" s="128"/>
      <c r="B287" s="103"/>
      <c r="C287" s="103"/>
      <c r="D287" s="103"/>
      <c r="E287" s="128"/>
    </row>
    <row r="288" ht="22" customHeight="1" spans="1:5">
      <c r="A288" s="128"/>
      <c r="B288" s="103"/>
      <c r="C288" s="103"/>
      <c r="D288" s="103"/>
      <c r="E288" s="128"/>
    </row>
    <row r="289" ht="22" customHeight="1" spans="1:5">
      <c r="A289" s="128"/>
      <c r="B289" s="103"/>
      <c r="C289" s="103"/>
      <c r="D289" s="103"/>
      <c r="E289" s="128"/>
    </row>
    <row r="290" ht="22" customHeight="1" spans="1:5">
      <c r="A290" s="128"/>
      <c r="B290" s="103"/>
      <c r="C290" s="103"/>
      <c r="D290" s="103"/>
      <c r="E290" s="128"/>
    </row>
    <row r="291" ht="22" customHeight="1" spans="1:5">
      <c r="A291" s="128"/>
      <c r="B291" s="103"/>
      <c r="C291" s="103"/>
      <c r="D291" s="103"/>
      <c r="E291" s="128"/>
    </row>
    <row r="292" ht="22" customHeight="1" spans="1:5">
      <c r="A292" s="128"/>
      <c r="B292" s="103"/>
      <c r="C292" s="103"/>
      <c r="D292" s="103"/>
      <c r="E292" s="128"/>
    </row>
    <row r="293" ht="22" customHeight="1" spans="1:5">
      <c r="A293" s="128"/>
      <c r="B293" s="103"/>
      <c r="C293" s="103"/>
      <c r="D293" s="103"/>
      <c r="E293" s="128"/>
    </row>
    <row r="294" ht="22" customHeight="1" spans="1:5">
      <c r="A294" s="128"/>
      <c r="B294" s="103"/>
      <c r="C294" s="103"/>
      <c r="D294" s="103"/>
      <c r="E294" s="128"/>
    </row>
    <row r="295" ht="22" customHeight="1" spans="1:5">
      <c r="A295" s="128"/>
      <c r="B295" s="103"/>
      <c r="C295" s="103"/>
      <c r="D295" s="103"/>
      <c r="E295" s="128"/>
    </row>
    <row r="296" ht="22" customHeight="1" spans="1:5">
      <c r="A296" s="128"/>
      <c r="B296" s="103"/>
      <c r="C296" s="103"/>
      <c r="D296" s="103"/>
      <c r="E296" s="128"/>
    </row>
    <row r="297" ht="22" customHeight="1" spans="1:5">
      <c r="A297" s="128"/>
      <c r="B297" s="103"/>
      <c r="C297" s="103"/>
      <c r="D297" s="103"/>
      <c r="E297" s="128"/>
    </row>
    <row r="298" ht="22" customHeight="1" spans="1:5">
      <c r="A298" s="128"/>
      <c r="B298" s="103"/>
      <c r="C298" s="103"/>
      <c r="D298" s="103"/>
      <c r="E298" s="128"/>
    </row>
    <row r="299" ht="22" customHeight="1" spans="1:5">
      <c r="A299" s="128"/>
      <c r="B299" s="103"/>
      <c r="C299" s="103"/>
      <c r="D299" s="103"/>
      <c r="E299" s="128"/>
    </row>
    <row r="300" ht="22" customHeight="1" spans="1:5">
      <c r="A300" s="128"/>
      <c r="B300" s="103"/>
      <c r="C300" s="103"/>
      <c r="D300" s="103"/>
      <c r="E300" s="128"/>
    </row>
    <row r="301" ht="22" customHeight="1" spans="1:5">
      <c r="A301" s="128"/>
      <c r="B301" s="103"/>
      <c r="C301" s="103"/>
      <c r="D301" s="103"/>
      <c r="E301" s="128"/>
    </row>
    <row r="302" ht="22" customHeight="1" spans="1:5">
      <c r="A302" s="128"/>
      <c r="B302" s="103"/>
      <c r="C302" s="103"/>
      <c r="D302" s="103"/>
      <c r="E302" s="128"/>
    </row>
    <row r="303" ht="22" customHeight="1" spans="1:5">
      <c r="A303" s="128"/>
      <c r="B303" s="103"/>
      <c r="C303" s="103"/>
      <c r="D303" s="103"/>
      <c r="E303" s="128"/>
    </row>
    <row r="304" ht="22" customHeight="1" spans="1:5">
      <c r="A304" s="128"/>
      <c r="B304" s="103"/>
      <c r="C304" s="103"/>
      <c r="D304" s="103"/>
      <c r="E304" s="128"/>
    </row>
    <row r="305" ht="22" customHeight="1" spans="1:5">
      <c r="A305" s="128"/>
      <c r="B305" s="103"/>
      <c r="C305" s="103"/>
      <c r="D305" s="103"/>
      <c r="E305" s="128"/>
    </row>
    <row r="306" ht="22" customHeight="1" spans="1:5">
      <c r="A306" s="128"/>
      <c r="B306" s="103"/>
      <c r="C306" s="103"/>
      <c r="D306" s="103"/>
      <c r="E306" s="128"/>
    </row>
    <row r="307" ht="22" customHeight="1" spans="1:5">
      <c r="A307" s="128"/>
      <c r="B307" s="103"/>
      <c r="C307" s="103"/>
      <c r="D307" s="103"/>
      <c r="E307" s="128"/>
    </row>
    <row r="308" ht="22" customHeight="1" spans="1:5">
      <c r="A308" s="128"/>
      <c r="B308" s="103"/>
      <c r="C308" s="103"/>
      <c r="D308" s="103"/>
      <c r="E308" s="128"/>
    </row>
    <row r="309" ht="22" customHeight="1" spans="1:5">
      <c r="A309" s="128"/>
      <c r="B309" s="103"/>
      <c r="C309" s="103"/>
      <c r="D309" s="103"/>
      <c r="E309" s="128"/>
    </row>
    <row r="310" ht="22" customHeight="1" spans="1:5">
      <c r="A310" s="128"/>
      <c r="B310" s="103"/>
      <c r="C310" s="103"/>
      <c r="D310" s="103"/>
      <c r="E310" s="128"/>
    </row>
    <row r="311" ht="22" customHeight="1" spans="1:5">
      <c r="A311" s="128"/>
      <c r="B311" s="103"/>
      <c r="C311" s="103"/>
      <c r="D311" s="103"/>
      <c r="E311" s="128"/>
    </row>
    <row r="312" ht="22" customHeight="1" spans="1:5">
      <c r="A312" s="128"/>
      <c r="B312" s="103"/>
      <c r="C312" s="103"/>
      <c r="D312" s="103"/>
      <c r="E312" s="128"/>
    </row>
    <row r="313" ht="22" customHeight="1" spans="1:5">
      <c r="A313" s="128"/>
      <c r="B313" s="103"/>
      <c r="C313" s="103"/>
      <c r="D313" s="103"/>
      <c r="E313" s="128"/>
    </row>
    <row r="314" ht="22" customHeight="1" spans="1:5">
      <c r="A314" s="128"/>
      <c r="B314" s="103"/>
      <c r="C314" s="103"/>
      <c r="D314" s="103"/>
      <c r="E314" s="128"/>
    </row>
    <row r="315" ht="22" customHeight="1" spans="1:5">
      <c r="A315" s="128"/>
      <c r="B315" s="103"/>
      <c r="C315" s="103"/>
      <c r="D315" s="103"/>
      <c r="E315" s="128"/>
    </row>
    <row r="316" ht="22" customHeight="1" spans="1:5">
      <c r="A316" s="128"/>
      <c r="B316" s="103"/>
      <c r="C316" s="103"/>
      <c r="D316" s="103"/>
      <c r="E316" s="128"/>
    </row>
    <row r="317" ht="22" customHeight="1" spans="1:5">
      <c r="A317" s="128"/>
      <c r="B317" s="103"/>
      <c r="C317" s="103"/>
      <c r="D317" s="103"/>
      <c r="E317" s="128"/>
    </row>
    <row r="318" ht="22" customHeight="1" spans="1:5">
      <c r="A318" s="128"/>
      <c r="B318" s="103"/>
      <c r="C318" s="103"/>
      <c r="D318" s="103"/>
      <c r="E318" s="128"/>
    </row>
    <row r="319" ht="22" customHeight="1" spans="1:5">
      <c r="A319" s="128"/>
      <c r="B319" s="103"/>
      <c r="C319" s="103"/>
      <c r="D319" s="103"/>
      <c r="E319" s="128"/>
    </row>
    <row r="320" ht="22" customHeight="1" spans="1:5">
      <c r="A320" s="128"/>
      <c r="B320" s="103"/>
      <c r="C320" s="103"/>
      <c r="D320" s="103"/>
      <c r="E320" s="128"/>
    </row>
    <row r="321" ht="22" customHeight="1" spans="1:5">
      <c r="A321" s="128"/>
      <c r="B321" s="103"/>
      <c r="C321" s="103"/>
      <c r="D321" s="103"/>
      <c r="E321" s="128"/>
    </row>
    <row r="322" ht="22" customHeight="1" spans="1:5">
      <c r="A322" s="128"/>
      <c r="B322" s="103"/>
      <c r="C322" s="103"/>
      <c r="D322" s="103"/>
      <c r="E322" s="128"/>
    </row>
    <row r="323" ht="22" customHeight="1" spans="1:5">
      <c r="A323" s="128"/>
      <c r="B323" s="103"/>
      <c r="C323" s="103"/>
      <c r="D323" s="103"/>
      <c r="E323" s="128"/>
    </row>
    <row r="324" ht="22" customHeight="1" spans="1:5">
      <c r="A324" s="128"/>
      <c r="B324" s="103"/>
      <c r="C324" s="103"/>
      <c r="D324" s="103"/>
      <c r="E324" s="128"/>
    </row>
    <row r="325" ht="22" customHeight="1" spans="1:5">
      <c r="A325" s="128"/>
      <c r="B325" s="103"/>
      <c r="C325" s="103"/>
      <c r="D325" s="103"/>
      <c r="E325" s="128"/>
    </row>
    <row r="326" ht="22" customHeight="1" spans="1:5">
      <c r="A326" s="128"/>
      <c r="B326" s="103"/>
      <c r="C326" s="103"/>
      <c r="D326" s="103"/>
      <c r="E326" s="128"/>
    </row>
    <row r="327" ht="22" customHeight="1" spans="1:5">
      <c r="A327" s="128"/>
      <c r="B327" s="103"/>
      <c r="C327" s="103"/>
      <c r="D327" s="103"/>
      <c r="E327" s="128"/>
    </row>
    <row r="328" ht="22" customHeight="1" spans="1:5">
      <c r="A328" s="128"/>
      <c r="B328" s="103"/>
      <c r="C328" s="103"/>
      <c r="D328" s="103"/>
      <c r="E328" s="128"/>
    </row>
    <row r="329" ht="22" customHeight="1" spans="1:5">
      <c r="A329" s="128"/>
      <c r="B329" s="103"/>
      <c r="C329" s="103"/>
      <c r="D329" s="103"/>
      <c r="E329" s="128"/>
    </row>
    <row r="330" ht="22" customHeight="1" spans="1:5">
      <c r="A330" s="128"/>
      <c r="B330" s="103"/>
      <c r="C330" s="103"/>
      <c r="D330" s="103"/>
      <c r="E330" s="128"/>
    </row>
    <row r="331" ht="22" customHeight="1" spans="1:5">
      <c r="A331" s="128"/>
      <c r="B331" s="103"/>
      <c r="C331" s="103"/>
      <c r="D331" s="103"/>
      <c r="E331" s="128"/>
    </row>
    <row r="332" ht="22" customHeight="1" spans="1:5">
      <c r="A332" s="128"/>
      <c r="B332" s="103"/>
      <c r="C332" s="103"/>
      <c r="D332" s="103"/>
      <c r="E332" s="128"/>
    </row>
    <row r="333" ht="22" customHeight="1" spans="1:5">
      <c r="A333" s="128"/>
      <c r="B333" s="103"/>
      <c r="C333" s="103"/>
      <c r="D333" s="103"/>
      <c r="E333" s="128"/>
    </row>
    <row r="334" ht="22" customHeight="1" spans="1:5">
      <c r="A334" s="128"/>
      <c r="B334" s="103"/>
      <c r="C334" s="103"/>
      <c r="D334" s="103"/>
      <c r="E334" s="128"/>
    </row>
    <row r="335" ht="22" customHeight="1" spans="1:5">
      <c r="A335" s="128"/>
      <c r="B335" s="103"/>
      <c r="C335" s="103"/>
      <c r="D335" s="103"/>
      <c r="E335" s="128"/>
    </row>
    <row r="336" ht="22" customHeight="1" spans="1:5">
      <c r="A336" s="128"/>
      <c r="B336" s="103"/>
      <c r="C336" s="103"/>
      <c r="D336" s="103"/>
      <c r="E336" s="128"/>
    </row>
    <row r="337" ht="22" customHeight="1" spans="1:5">
      <c r="A337" s="128"/>
      <c r="B337" s="103"/>
      <c r="C337" s="103"/>
      <c r="D337" s="103"/>
      <c r="E337" s="128"/>
    </row>
    <row r="338" ht="22" customHeight="1" spans="1:5">
      <c r="A338" s="128"/>
      <c r="B338" s="103"/>
      <c r="C338" s="103"/>
      <c r="D338" s="103"/>
      <c r="E338" s="128"/>
    </row>
    <row r="339" ht="22" customHeight="1" spans="1:5">
      <c r="A339" s="128"/>
      <c r="B339" s="103"/>
      <c r="C339" s="103"/>
      <c r="D339" s="103"/>
      <c r="E339" s="128"/>
    </row>
    <row r="340" ht="22" customHeight="1" spans="1:5">
      <c r="A340" s="128"/>
      <c r="B340" s="103"/>
      <c r="C340" s="103"/>
      <c r="D340" s="103"/>
      <c r="E340" s="128"/>
    </row>
    <row r="341" ht="22" customHeight="1" spans="1:5">
      <c r="A341" s="128"/>
      <c r="B341" s="103"/>
      <c r="C341" s="103"/>
      <c r="D341" s="103"/>
      <c r="E341" s="128"/>
    </row>
    <row r="342" ht="22" customHeight="1" spans="1:5">
      <c r="A342" s="128"/>
      <c r="B342" s="103"/>
      <c r="C342" s="103"/>
      <c r="D342" s="103"/>
      <c r="E342" s="128"/>
    </row>
    <row r="343" ht="22" customHeight="1" spans="1:5">
      <c r="A343" s="128"/>
      <c r="B343" s="103"/>
      <c r="C343" s="103"/>
      <c r="D343" s="103"/>
      <c r="E343" s="128"/>
    </row>
    <row r="344" ht="22" customHeight="1" spans="1:5">
      <c r="A344" s="128"/>
      <c r="B344" s="103"/>
      <c r="C344" s="103"/>
      <c r="D344" s="103"/>
      <c r="E344" s="128"/>
    </row>
    <row r="345" ht="22" customHeight="1" spans="1:5">
      <c r="A345" s="128"/>
      <c r="B345" s="103"/>
      <c r="C345" s="103"/>
      <c r="D345" s="103"/>
      <c r="E345" s="128"/>
    </row>
    <row r="346" ht="22" customHeight="1" spans="1:5">
      <c r="A346" s="128"/>
      <c r="B346" s="103"/>
      <c r="C346" s="103"/>
      <c r="D346" s="103"/>
      <c r="E346" s="128"/>
    </row>
    <row r="347" ht="22" customHeight="1" spans="1:5">
      <c r="A347" s="128"/>
      <c r="B347" s="103"/>
      <c r="C347" s="103"/>
      <c r="D347" s="103"/>
      <c r="E347" s="128"/>
    </row>
    <row r="348" ht="22" customHeight="1" spans="1:5">
      <c r="A348" s="128"/>
      <c r="B348" s="103"/>
      <c r="C348" s="103"/>
      <c r="D348" s="103"/>
      <c r="E348" s="128"/>
    </row>
    <row r="349" ht="22" customHeight="1" spans="1:5">
      <c r="A349" s="128"/>
      <c r="B349" s="103"/>
      <c r="C349" s="103"/>
      <c r="D349" s="103"/>
      <c r="E349" s="128"/>
    </row>
    <row r="350" ht="22" customHeight="1" spans="1:5">
      <c r="A350" s="128"/>
      <c r="B350" s="103"/>
      <c r="C350" s="103"/>
      <c r="D350" s="103"/>
      <c r="E350" s="128"/>
    </row>
    <row r="351" ht="22" customHeight="1" spans="1:5">
      <c r="A351" s="128"/>
      <c r="B351" s="103"/>
      <c r="C351" s="103"/>
      <c r="D351" s="103"/>
      <c r="E351" s="128"/>
    </row>
    <row r="352" ht="22" customHeight="1" spans="1:5">
      <c r="A352" s="128"/>
      <c r="B352" s="103"/>
      <c r="C352" s="103"/>
      <c r="D352" s="103"/>
      <c r="E352" s="128"/>
    </row>
    <row r="353" ht="22" customHeight="1" spans="1:5">
      <c r="A353" s="128"/>
      <c r="B353" s="103"/>
      <c r="C353" s="103"/>
      <c r="D353" s="103"/>
      <c r="E353" s="128"/>
    </row>
    <row r="354" ht="22" customHeight="1" spans="1:5">
      <c r="A354" s="128"/>
      <c r="B354" s="103"/>
      <c r="C354" s="103"/>
      <c r="D354" s="103"/>
      <c r="E354" s="128"/>
    </row>
    <row r="355" ht="22" customHeight="1" spans="1:5">
      <c r="A355" s="128"/>
      <c r="B355" s="103"/>
      <c r="C355" s="103"/>
      <c r="D355" s="103"/>
      <c r="E355" s="128"/>
    </row>
    <row r="356" ht="22" customHeight="1" spans="1:5">
      <c r="A356" s="128"/>
      <c r="B356" s="103"/>
      <c r="C356" s="103"/>
      <c r="D356" s="103"/>
      <c r="E356" s="128"/>
    </row>
    <row r="357" ht="22" customHeight="1" spans="1:5">
      <c r="A357" s="128"/>
      <c r="B357" s="103"/>
      <c r="C357" s="103"/>
      <c r="D357" s="103"/>
      <c r="E357" s="128"/>
    </row>
    <row r="358" ht="22" customHeight="1" spans="1:5">
      <c r="A358" s="128"/>
      <c r="B358" s="103"/>
      <c r="C358" s="103"/>
      <c r="D358" s="103"/>
      <c r="E358" s="128"/>
    </row>
    <row r="359" ht="22" customHeight="1" spans="1:5">
      <c r="A359" s="128"/>
      <c r="B359" s="103"/>
      <c r="C359" s="103"/>
      <c r="D359" s="103"/>
      <c r="E359" s="128"/>
    </row>
    <row r="360" ht="22" customHeight="1" spans="1:5">
      <c r="A360" s="128"/>
      <c r="B360" s="103"/>
      <c r="C360" s="103"/>
      <c r="D360" s="103"/>
      <c r="E360" s="128"/>
    </row>
    <row r="361" ht="22" customHeight="1" spans="1:5">
      <c r="A361" s="128"/>
      <c r="B361" s="103"/>
      <c r="C361" s="103"/>
      <c r="D361" s="103"/>
      <c r="E361" s="128"/>
    </row>
    <row r="362" ht="22" customHeight="1" spans="1:5">
      <c r="A362" s="128"/>
      <c r="B362" s="103"/>
      <c r="C362" s="103"/>
      <c r="D362" s="103"/>
      <c r="E362" s="128"/>
    </row>
    <row r="363" ht="22" customHeight="1" spans="1:5">
      <c r="A363" s="128"/>
      <c r="B363" s="103"/>
      <c r="C363" s="103"/>
      <c r="D363" s="103"/>
      <c r="E363" s="128"/>
    </row>
    <row r="364" ht="22" customHeight="1" spans="1:5">
      <c r="A364" s="128"/>
      <c r="B364" s="103"/>
      <c r="C364" s="103"/>
      <c r="D364" s="103"/>
      <c r="E364" s="128"/>
    </row>
    <row r="365" ht="22" customHeight="1" spans="1:5">
      <c r="A365" s="128"/>
      <c r="B365" s="103"/>
      <c r="C365" s="103"/>
      <c r="D365" s="103"/>
      <c r="E365" s="128"/>
    </row>
    <row r="366" ht="22" customHeight="1" spans="1:5">
      <c r="A366" s="128"/>
      <c r="B366" s="103"/>
      <c r="C366" s="103"/>
      <c r="D366" s="103"/>
      <c r="E366" s="128"/>
    </row>
    <row r="367" ht="22" customHeight="1" spans="1:5">
      <c r="A367" s="128"/>
      <c r="B367" s="103"/>
      <c r="C367" s="103"/>
      <c r="D367" s="103"/>
      <c r="E367" s="128"/>
    </row>
    <row r="368" ht="22" customHeight="1" spans="1:5">
      <c r="A368" s="128"/>
      <c r="B368" s="103"/>
      <c r="C368" s="103"/>
      <c r="D368" s="103"/>
      <c r="E368" s="128"/>
    </row>
    <row r="369" ht="22" customHeight="1" spans="1:5">
      <c r="A369" s="128"/>
      <c r="B369" s="103"/>
      <c r="C369" s="103"/>
      <c r="D369" s="103"/>
      <c r="E369" s="128"/>
    </row>
    <row r="370" ht="22" customHeight="1" spans="1:5">
      <c r="A370" s="128"/>
      <c r="B370" s="103"/>
      <c r="C370" s="103"/>
      <c r="D370" s="103"/>
      <c r="E370" s="128"/>
    </row>
    <row r="371" ht="22" customHeight="1" spans="1:5">
      <c r="A371" s="128"/>
      <c r="B371" s="103"/>
      <c r="C371" s="103"/>
      <c r="D371" s="103"/>
      <c r="E371" s="128"/>
    </row>
    <row r="372" ht="22" customHeight="1" spans="1:5">
      <c r="A372" s="128"/>
      <c r="B372" s="103"/>
      <c r="C372" s="103"/>
      <c r="D372" s="103"/>
      <c r="E372" s="128"/>
    </row>
    <row r="373" ht="22" customHeight="1" spans="1:5">
      <c r="A373" s="128"/>
      <c r="B373" s="103"/>
      <c r="C373" s="103"/>
      <c r="D373" s="103"/>
      <c r="E373" s="128"/>
    </row>
    <row r="374" ht="22" customHeight="1" spans="1:5">
      <c r="A374" s="128"/>
      <c r="B374" s="103"/>
      <c r="C374" s="103"/>
      <c r="D374" s="103"/>
      <c r="E374" s="128"/>
    </row>
    <row r="375" ht="22" customHeight="1" spans="1:5">
      <c r="A375" s="128"/>
      <c r="B375" s="103"/>
      <c r="C375" s="103"/>
      <c r="D375" s="103"/>
      <c r="E375" s="128"/>
    </row>
    <row r="376" ht="22" customHeight="1" spans="1:5">
      <c r="A376" s="128"/>
      <c r="B376" s="103"/>
      <c r="C376" s="103"/>
      <c r="D376" s="103"/>
      <c r="E376" s="128"/>
    </row>
    <row r="377" ht="22" customHeight="1" spans="1:5">
      <c r="A377" s="128"/>
      <c r="B377" s="103"/>
      <c r="C377" s="103"/>
      <c r="D377" s="103"/>
      <c r="E377" s="128"/>
    </row>
    <row r="378" ht="22" customHeight="1" spans="1:5">
      <c r="A378" s="128"/>
      <c r="B378" s="103"/>
      <c r="C378" s="103"/>
      <c r="D378" s="103"/>
      <c r="E378" s="128"/>
    </row>
    <row r="379" ht="22" customHeight="1" spans="1:5">
      <c r="A379" s="128"/>
      <c r="B379" s="103"/>
      <c r="C379" s="103"/>
      <c r="D379" s="103"/>
      <c r="E379" s="128"/>
    </row>
    <row r="380" ht="22" customHeight="1" spans="1:5">
      <c r="A380" s="128"/>
      <c r="B380" s="103"/>
      <c r="C380" s="103"/>
      <c r="D380" s="103"/>
      <c r="E380" s="128"/>
    </row>
    <row r="381" ht="22" customHeight="1" spans="1:5">
      <c r="A381" s="128"/>
      <c r="B381" s="103"/>
      <c r="C381" s="103"/>
      <c r="D381" s="103"/>
      <c r="E381" s="128"/>
    </row>
    <row r="382" ht="22" customHeight="1" spans="1:5">
      <c r="A382" s="128"/>
      <c r="B382" s="103"/>
      <c r="C382" s="103"/>
      <c r="D382" s="103"/>
      <c r="E382" s="128"/>
    </row>
    <row r="383" ht="22" customHeight="1" spans="1:5">
      <c r="A383" s="128"/>
      <c r="B383" s="103"/>
      <c r="C383" s="103"/>
      <c r="D383" s="103"/>
      <c r="E383" s="128"/>
    </row>
    <row r="384" ht="22" customHeight="1" spans="1:5">
      <c r="A384" s="128"/>
      <c r="B384" s="103"/>
      <c r="C384" s="103"/>
      <c r="D384" s="103"/>
      <c r="E384" s="128"/>
    </row>
    <row r="385" ht="22" customHeight="1" spans="1:5">
      <c r="A385" s="128"/>
      <c r="B385" s="103"/>
      <c r="C385" s="103"/>
      <c r="D385" s="103"/>
      <c r="E385" s="128"/>
    </row>
    <row r="386" ht="22" customHeight="1" spans="1:5">
      <c r="A386" s="128"/>
      <c r="B386" s="103"/>
      <c r="C386" s="103"/>
      <c r="D386" s="103"/>
      <c r="E386" s="128"/>
    </row>
    <row r="387" ht="22" customHeight="1" spans="1:5">
      <c r="A387" s="128"/>
      <c r="B387" s="103"/>
      <c r="C387" s="103"/>
      <c r="D387" s="103"/>
      <c r="E387" s="128"/>
    </row>
    <row r="388" ht="22" customHeight="1" spans="1:5">
      <c r="A388" s="128"/>
      <c r="B388" s="103"/>
      <c r="C388" s="103"/>
      <c r="D388" s="103"/>
      <c r="E388" s="128"/>
    </row>
    <row r="389" ht="22" customHeight="1" spans="1:5">
      <c r="A389" s="128"/>
      <c r="B389" s="103"/>
      <c r="C389" s="103"/>
      <c r="D389" s="103"/>
      <c r="E389" s="128"/>
    </row>
    <row r="390" ht="22" customHeight="1" spans="1:5">
      <c r="A390" s="128"/>
      <c r="B390" s="103"/>
      <c r="C390" s="103"/>
      <c r="D390" s="103"/>
      <c r="E390" s="128"/>
    </row>
    <row r="391" ht="22" customHeight="1" spans="1:5">
      <c r="A391" s="128"/>
      <c r="B391" s="103"/>
      <c r="C391" s="103"/>
      <c r="D391" s="103"/>
      <c r="E391" s="128"/>
    </row>
    <row r="392" ht="22" customHeight="1" spans="1:5">
      <c r="A392" s="128"/>
      <c r="B392" s="103"/>
      <c r="C392" s="103"/>
      <c r="D392" s="103"/>
      <c r="E392" s="128"/>
    </row>
    <row r="393" ht="22" customHeight="1" spans="1:5">
      <c r="A393" s="128"/>
      <c r="B393" s="103"/>
      <c r="C393" s="103"/>
      <c r="D393" s="103"/>
      <c r="E393" s="128"/>
    </row>
    <row r="394" ht="22" customHeight="1" spans="1:5">
      <c r="A394" s="128"/>
      <c r="B394" s="103"/>
      <c r="C394" s="103"/>
      <c r="D394" s="103"/>
      <c r="E394" s="128"/>
    </row>
    <row r="395" ht="22" customHeight="1" spans="1:5">
      <c r="A395" s="128"/>
      <c r="B395" s="103"/>
      <c r="C395" s="103"/>
      <c r="D395" s="103"/>
      <c r="E395" s="128"/>
    </row>
    <row r="396" ht="22" customHeight="1" spans="1:5">
      <c r="A396" s="128"/>
      <c r="B396" s="103"/>
      <c r="C396" s="103"/>
      <c r="D396" s="103"/>
      <c r="E396" s="128"/>
    </row>
    <row r="397" ht="22" customHeight="1" spans="1:5">
      <c r="A397" s="128"/>
      <c r="B397" s="103"/>
      <c r="C397" s="103"/>
      <c r="D397" s="103"/>
      <c r="E397" s="128"/>
    </row>
    <row r="398" ht="22" customHeight="1" spans="1:5">
      <c r="A398" s="128"/>
      <c r="B398" s="103"/>
      <c r="C398" s="103"/>
      <c r="D398" s="103"/>
      <c r="E398" s="128"/>
    </row>
    <row r="399" ht="22" customHeight="1" spans="1:5">
      <c r="A399" s="128"/>
      <c r="B399" s="103"/>
      <c r="C399" s="103"/>
      <c r="D399" s="103"/>
      <c r="E399" s="128"/>
    </row>
    <row r="400" ht="22" customHeight="1" spans="1:5">
      <c r="A400" s="128"/>
      <c r="B400" s="103"/>
      <c r="C400" s="103"/>
      <c r="D400" s="103"/>
      <c r="E400" s="128"/>
    </row>
    <row r="401" ht="22" customHeight="1" spans="1:5">
      <c r="A401" s="128"/>
      <c r="B401" s="103"/>
      <c r="C401" s="103"/>
      <c r="D401" s="103"/>
      <c r="E401" s="128"/>
    </row>
    <row r="402" ht="22" customHeight="1" spans="1:5">
      <c r="A402" s="128"/>
      <c r="B402" s="103"/>
      <c r="C402" s="103"/>
      <c r="D402" s="103"/>
      <c r="E402" s="128"/>
    </row>
    <row r="403" ht="22" customHeight="1" spans="1:5">
      <c r="A403" s="128"/>
      <c r="B403" s="103"/>
      <c r="C403" s="103"/>
      <c r="D403" s="103"/>
      <c r="E403" s="128"/>
    </row>
    <row r="404" ht="22" customHeight="1" spans="1:5">
      <c r="A404" s="128"/>
      <c r="B404" s="103"/>
      <c r="C404" s="103"/>
      <c r="D404" s="103"/>
      <c r="E404" s="128"/>
    </row>
    <row r="405" ht="22" customHeight="1" spans="1:5">
      <c r="A405" s="128"/>
      <c r="B405" s="103"/>
      <c r="C405" s="103"/>
      <c r="D405" s="103"/>
      <c r="E405" s="128"/>
    </row>
    <row r="406" ht="22" customHeight="1" spans="1:5">
      <c r="A406" s="128"/>
      <c r="B406" s="103"/>
      <c r="C406" s="103"/>
      <c r="D406" s="103"/>
      <c r="E406" s="128"/>
    </row>
    <row r="407" ht="22" customHeight="1" spans="1:5">
      <c r="A407" s="128"/>
      <c r="B407" s="103"/>
      <c r="C407" s="103"/>
      <c r="D407" s="103"/>
      <c r="E407" s="128"/>
    </row>
    <row r="408" ht="22" customHeight="1" spans="1:5">
      <c r="A408" s="128"/>
      <c r="B408" s="103"/>
      <c r="C408" s="103"/>
      <c r="D408" s="103"/>
      <c r="E408" s="128"/>
    </row>
    <row r="409" ht="22" customHeight="1" spans="1:5">
      <c r="A409" s="128"/>
      <c r="B409" s="103"/>
      <c r="C409" s="103"/>
      <c r="D409" s="103"/>
      <c r="E409" s="128"/>
    </row>
    <row r="410" ht="22" customHeight="1" spans="1:5">
      <c r="A410" s="128"/>
      <c r="B410" s="103"/>
      <c r="C410" s="103"/>
      <c r="D410" s="103"/>
      <c r="E410" s="128"/>
    </row>
    <row r="411" ht="22" customHeight="1" spans="1:5">
      <c r="A411" s="128"/>
      <c r="B411" s="103"/>
      <c r="C411" s="103"/>
      <c r="D411" s="103"/>
      <c r="E411" s="128"/>
    </row>
    <row r="412" ht="22" customHeight="1" spans="1:5">
      <c r="A412" s="128"/>
      <c r="B412" s="103"/>
      <c r="C412" s="103"/>
      <c r="D412" s="103"/>
      <c r="E412" s="128"/>
    </row>
    <row r="413" ht="22" customHeight="1" spans="1:5">
      <c r="A413" s="128"/>
      <c r="B413" s="103"/>
      <c r="C413" s="103"/>
      <c r="D413" s="103"/>
      <c r="E413" s="128"/>
    </row>
    <row r="414" ht="22" customHeight="1" spans="1:5">
      <c r="A414" s="128"/>
      <c r="B414" s="103"/>
      <c r="C414" s="103"/>
      <c r="D414" s="103"/>
      <c r="E414" s="128"/>
    </row>
    <row r="415" ht="22" customHeight="1" spans="1:5">
      <c r="A415" s="128"/>
      <c r="B415" s="103"/>
      <c r="C415" s="103"/>
      <c r="D415" s="103"/>
      <c r="E415" s="128"/>
    </row>
    <row r="416" ht="22" customHeight="1" spans="1:5">
      <c r="A416" s="128"/>
      <c r="B416" s="103"/>
      <c r="C416" s="103"/>
      <c r="D416" s="103"/>
      <c r="E416" s="128"/>
    </row>
    <row r="417" ht="22" customHeight="1" spans="1:5">
      <c r="A417" s="128"/>
      <c r="B417" s="103"/>
      <c r="C417" s="103"/>
      <c r="D417" s="103"/>
      <c r="E417" s="128"/>
    </row>
    <row r="418" ht="22" customHeight="1" spans="1:5">
      <c r="A418" s="128"/>
      <c r="B418" s="103"/>
      <c r="C418" s="103"/>
      <c r="D418" s="103"/>
      <c r="E418" s="128"/>
    </row>
    <row r="419" ht="22" customHeight="1" spans="1:5">
      <c r="A419" s="128"/>
      <c r="B419" s="103"/>
      <c r="C419" s="103"/>
      <c r="D419" s="103"/>
      <c r="E419" s="128"/>
    </row>
    <row r="420" ht="22" customHeight="1" spans="1:5">
      <c r="A420" s="128"/>
      <c r="B420" s="103"/>
      <c r="C420" s="103"/>
      <c r="D420" s="103"/>
      <c r="E420" s="128"/>
    </row>
    <row r="421" ht="22" customHeight="1" spans="1:5">
      <c r="A421" s="128"/>
      <c r="B421" s="103"/>
      <c r="C421" s="103"/>
      <c r="D421" s="103"/>
      <c r="E421" s="128"/>
    </row>
    <row r="422" ht="22" customHeight="1" spans="1:5">
      <c r="A422" s="128"/>
      <c r="B422" s="103"/>
      <c r="C422" s="103"/>
      <c r="D422" s="103"/>
      <c r="E422" s="128"/>
    </row>
    <row r="423" ht="22" customHeight="1" spans="1:5">
      <c r="A423" s="128"/>
      <c r="B423" s="103"/>
      <c r="C423" s="103"/>
      <c r="D423" s="103"/>
      <c r="E423" s="128"/>
    </row>
    <row r="424" ht="22" customHeight="1" spans="1:5">
      <c r="A424" s="128"/>
      <c r="B424" s="103"/>
      <c r="C424" s="103"/>
      <c r="D424" s="103"/>
      <c r="E424" s="128"/>
    </row>
    <row r="425" ht="22" customHeight="1" spans="1:5">
      <c r="A425" s="128"/>
      <c r="B425" s="103"/>
      <c r="C425" s="103"/>
      <c r="D425" s="103"/>
      <c r="E425" s="128"/>
    </row>
    <row r="426" ht="22" customHeight="1" spans="1:5">
      <c r="A426" s="128"/>
      <c r="B426" s="103"/>
      <c r="C426" s="103"/>
      <c r="D426" s="103"/>
      <c r="E426" s="128"/>
    </row>
    <row r="427" ht="22" customHeight="1" spans="1:5">
      <c r="A427" s="128"/>
      <c r="B427" s="103"/>
      <c r="C427" s="103"/>
      <c r="D427" s="103"/>
      <c r="E427" s="128"/>
    </row>
    <row r="428" ht="22" customHeight="1" spans="1:5">
      <c r="A428" s="128"/>
      <c r="B428" s="103"/>
      <c r="C428" s="103"/>
      <c r="D428" s="103"/>
      <c r="E428" s="128"/>
    </row>
    <row r="429" ht="22" customHeight="1" spans="1:5">
      <c r="A429" s="128"/>
      <c r="B429" s="103"/>
      <c r="C429" s="103"/>
      <c r="D429" s="103"/>
      <c r="E429" s="128"/>
    </row>
    <row r="430" ht="22" customHeight="1" spans="1:5">
      <c r="A430" s="128"/>
      <c r="B430" s="103"/>
      <c r="C430" s="103"/>
      <c r="D430" s="103"/>
      <c r="E430" s="128"/>
    </row>
    <row r="431" ht="22" customHeight="1" spans="1:5">
      <c r="A431" s="128"/>
      <c r="B431" s="103"/>
      <c r="C431" s="103"/>
      <c r="D431" s="103"/>
      <c r="E431" s="128"/>
    </row>
    <row r="432" ht="22" customHeight="1" spans="1:5">
      <c r="A432" s="128"/>
      <c r="B432" s="103"/>
      <c r="C432" s="103"/>
      <c r="D432" s="103"/>
      <c r="E432" s="128"/>
    </row>
    <row r="433" ht="22" customHeight="1" spans="1:5">
      <c r="A433" s="128"/>
      <c r="B433" s="103"/>
      <c r="C433" s="103"/>
      <c r="D433" s="103"/>
      <c r="E433" s="128"/>
    </row>
    <row r="434" ht="22" customHeight="1" spans="1:5">
      <c r="A434" s="128"/>
      <c r="B434" s="103"/>
      <c r="C434" s="103"/>
      <c r="D434" s="103"/>
      <c r="E434" s="128"/>
    </row>
    <row r="435" ht="22" customHeight="1" spans="1:5">
      <c r="A435" s="128"/>
      <c r="B435" s="103"/>
      <c r="C435" s="103"/>
      <c r="D435" s="103"/>
      <c r="E435" s="128"/>
    </row>
    <row r="436" ht="22" customHeight="1" spans="1:5">
      <c r="A436" s="128"/>
      <c r="B436" s="103"/>
      <c r="C436" s="103"/>
      <c r="D436" s="103"/>
      <c r="E436" s="128"/>
    </row>
    <row r="437" ht="22" customHeight="1" spans="1:5">
      <c r="A437" s="128"/>
      <c r="B437" s="103"/>
      <c r="C437" s="103"/>
      <c r="D437" s="103"/>
      <c r="E437" s="128"/>
    </row>
    <row r="438" ht="22" customHeight="1" spans="1:5">
      <c r="A438" s="128"/>
      <c r="B438" s="103"/>
      <c r="C438" s="103"/>
      <c r="D438" s="103"/>
      <c r="E438" s="128"/>
    </row>
    <row r="439" ht="22" customHeight="1" spans="1:5">
      <c r="A439" s="128"/>
      <c r="B439" s="103"/>
      <c r="C439" s="103"/>
      <c r="D439" s="103"/>
      <c r="E439" s="128"/>
    </row>
    <row r="440" ht="22" customHeight="1" spans="1:5">
      <c r="A440" s="128"/>
      <c r="B440" s="103"/>
      <c r="C440" s="103"/>
      <c r="D440" s="103"/>
      <c r="E440" s="128"/>
    </row>
    <row r="441" ht="22" customHeight="1" spans="1:5">
      <c r="A441" s="128"/>
      <c r="B441" s="103"/>
      <c r="C441" s="103"/>
      <c r="D441" s="103"/>
      <c r="E441" s="128"/>
    </row>
    <row r="442" ht="22" customHeight="1" spans="1:5">
      <c r="A442" s="128"/>
      <c r="B442" s="103"/>
      <c r="C442" s="103"/>
      <c r="D442" s="103"/>
      <c r="E442" s="128"/>
    </row>
    <row r="443" ht="22" customHeight="1" spans="1:5">
      <c r="A443" s="128"/>
      <c r="B443" s="103"/>
      <c r="C443" s="103"/>
      <c r="D443" s="103"/>
      <c r="E443" s="128"/>
    </row>
    <row r="444" ht="22" customHeight="1" spans="1:5">
      <c r="A444" s="128"/>
      <c r="B444" s="103"/>
      <c r="C444" s="103"/>
      <c r="D444" s="103"/>
      <c r="E444" s="128"/>
    </row>
    <row r="445" ht="22" customHeight="1" spans="1:5">
      <c r="A445" s="128"/>
      <c r="B445" s="103"/>
      <c r="C445" s="103"/>
      <c r="D445" s="103"/>
      <c r="E445" s="128"/>
    </row>
    <row r="446" ht="22" customHeight="1" spans="1:5">
      <c r="A446" s="128"/>
      <c r="B446" s="103"/>
      <c r="C446" s="103"/>
      <c r="D446" s="103"/>
      <c r="E446" s="128"/>
    </row>
    <row r="447" ht="22" customHeight="1" spans="1:5">
      <c r="A447" s="128"/>
      <c r="B447" s="103"/>
      <c r="C447" s="103"/>
      <c r="D447" s="103"/>
      <c r="E447" s="128"/>
    </row>
    <row r="448" ht="22" customHeight="1" spans="1:5">
      <c r="A448" s="128"/>
      <c r="B448" s="103"/>
      <c r="C448" s="103"/>
      <c r="D448" s="103"/>
      <c r="E448" s="128"/>
    </row>
    <row r="449" ht="22" customHeight="1" spans="1:5">
      <c r="A449" s="128"/>
      <c r="B449" s="103"/>
      <c r="C449" s="103"/>
      <c r="D449" s="103"/>
      <c r="E449" s="128"/>
    </row>
    <row r="450" ht="22" customHeight="1" spans="1:5">
      <c r="A450" s="128"/>
      <c r="B450" s="103"/>
      <c r="C450" s="103"/>
      <c r="D450" s="103"/>
      <c r="E450" s="128"/>
    </row>
    <row r="451" ht="22" customHeight="1" spans="1:5">
      <c r="A451" s="128"/>
      <c r="B451" s="103"/>
      <c r="C451" s="103"/>
      <c r="D451" s="103"/>
      <c r="E451" s="128"/>
    </row>
    <row r="452" ht="22" customHeight="1" spans="1:5">
      <c r="A452" s="128"/>
      <c r="B452" s="103"/>
      <c r="C452" s="103"/>
      <c r="D452" s="103"/>
      <c r="E452" s="128"/>
    </row>
    <row r="453" ht="22" customHeight="1" spans="1:5">
      <c r="A453" s="128"/>
      <c r="B453" s="103"/>
      <c r="C453" s="103"/>
      <c r="D453" s="103"/>
      <c r="E453" s="128"/>
    </row>
    <row r="454" ht="22" customHeight="1" spans="1:5">
      <c r="A454" s="128"/>
      <c r="B454" s="103"/>
      <c r="C454" s="103"/>
      <c r="D454" s="103"/>
      <c r="E454" s="128"/>
    </row>
    <row r="455" ht="22" customHeight="1" spans="1:5">
      <c r="A455" s="128"/>
      <c r="B455" s="103"/>
      <c r="C455" s="103"/>
      <c r="D455" s="103"/>
      <c r="E455" s="128"/>
    </row>
    <row r="456" ht="22" customHeight="1" spans="1:5">
      <c r="A456" s="128"/>
      <c r="B456" s="103"/>
      <c r="C456" s="103"/>
      <c r="D456" s="103"/>
      <c r="E456" s="128"/>
    </row>
    <row r="457" ht="22" customHeight="1" spans="1:5">
      <c r="A457" s="128"/>
      <c r="B457" s="103"/>
      <c r="C457" s="103"/>
      <c r="D457" s="103"/>
      <c r="E457" s="128"/>
    </row>
    <row r="458" ht="22" customHeight="1" spans="1:5">
      <c r="A458" s="128"/>
      <c r="B458" s="103"/>
      <c r="C458" s="103"/>
      <c r="D458" s="103"/>
      <c r="E458" s="128"/>
    </row>
    <row r="459" ht="22" customHeight="1" spans="1:5">
      <c r="A459" s="128"/>
      <c r="B459" s="103"/>
      <c r="C459" s="103"/>
      <c r="D459" s="103"/>
      <c r="E459" s="128"/>
    </row>
    <row r="460" ht="22" customHeight="1" spans="1:5">
      <c r="A460" s="128"/>
      <c r="B460" s="103"/>
      <c r="C460" s="103"/>
      <c r="D460" s="103"/>
      <c r="E460" s="128"/>
    </row>
    <row r="461" ht="22" customHeight="1" spans="1:5">
      <c r="A461" s="128"/>
      <c r="B461" s="103"/>
      <c r="C461" s="103"/>
      <c r="D461" s="103"/>
      <c r="E461" s="128"/>
    </row>
    <row r="462" ht="22" customHeight="1" spans="1:5">
      <c r="A462" s="128"/>
      <c r="B462" s="103"/>
      <c r="C462" s="103"/>
      <c r="D462" s="103"/>
      <c r="E462" s="128"/>
    </row>
    <row r="463" ht="22" customHeight="1" spans="1:5">
      <c r="A463" s="128"/>
      <c r="B463" s="103"/>
      <c r="C463" s="103"/>
      <c r="D463" s="103"/>
      <c r="E463" s="128"/>
    </row>
    <row r="464" ht="22" customHeight="1" spans="1:5">
      <c r="A464" s="128"/>
      <c r="B464" s="103"/>
      <c r="C464" s="103"/>
      <c r="D464" s="103"/>
      <c r="E464" s="128"/>
    </row>
    <row r="465" ht="22" customHeight="1" spans="1:5">
      <c r="A465" s="128"/>
      <c r="B465" s="103"/>
      <c r="C465" s="103"/>
      <c r="D465" s="103"/>
      <c r="E465" s="128"/>
    </row>
    <row r="466" ht="22" customHeight="1" spans="1:5">
      <c r="A466" s="128"/>
      <c r="B466" s="103"/>
      <c r="C466" s="103"/>
      <c r="D466" s="103"/>
      <c r="E466" s="128"/>
    </row>
    <row r="467" ht="22" customHeight="1" spans="1:5">
      <c r="A467" s="128"/>
      <c r="B467" s="103"/>
      <c r="C467" s="103"/>
      <c r="D467" s="103"/>
      <c r="E467" s="128"/>
    </row>
    <row r="468" ht="22" customHeight="1" spans="1:5">
      <c r="A468" s="128"/>
      <c r="B468" s="103"/>
      <c r="C468" s="103"/>
      <c r="D468" s="103"/>
      <c r="E468" s="128"/>
    </row>
    <row r="469" ht="22" customHeight="1" spans="1:5">
      <c r="A469" s="128"/>
      <c r="B469" s="103"/>
      <c r="C469" s="103"/>
      <c r="D469" s="103"/>
      <c r="E469" s="128"/>
    </row>
    <row r="470" ht="22" customHeight="1" spans="1:5">
      <c r="A470" s="128"/>
      <c r="B470" s="103"/>
      <c r="C470" s="103"/>
      <c r="D470" s="103"/>
      <c r="E470" s="128"/>
    </row>
    <row r="471" ht="22" customHeight="1" spans="1:5">
      <c r="A471" s="128"/>
      <c r="B471" s="103"/>
      <c r="C471" s="103"/>
      <c r="D471" s="103"/>
      <c r="E471" s="128"/>
    </row>
    <row r="472" ht="22" customHeight="1" spans="1:5">
      <c r="A472" s="128"/>
      <c r="B472" s="103"/>
      <c r="C472" s="103"/>
      <c r="D472" s="103"/>
      <c r="E472" s="128"/>
    </row>
    <row r="473" ht="22" customHeight="1" spans="1:5">
      <c r="A473" s="128"/>
      <c r="B473" s="103"/>
      <c r="C473" s="103"/>
      <c r="D473" s="103"/>
      <c r="E473" s="128"/>
    </row>
    <row r="474" ht="22" customHeight="1" spans="1:5">
      <c r="A474" s="128"/>
      <c r="B474" s="103"/>
      <c r="C474" s="103"/>
      <c r="D474" s="103"/>
      <c r="E474" s="128"/>
    </row>
    <row r="475" ht="22" customHeight="1" spans="1:5">
      <c r="A475" s="128"/>
      <c r="B475" s="103"/>
      <c r="C475" s="103"/>
      <c r="D475" s="103"/>
      <c r="E475" s="128"/>
    </row>
    <row r="476" ht="22" customHeight="1" spans="1:5">
      <c r="A476" s="128"/>
      <c r="B476" s="103"/>
      <c r="C476" s="103"/>
      <c r="D476" s="103"/>
      <c r="E476" s="128"/>
    </row>
    <row r="477" ht="22" customHeight="1" spans="1:5">
      <c r="A477" s="128"/>
      <c r="B477" s="103"/>
      <c r="C477" s="103"/>
      <c r="D477" s="103"/>
      <c r="E477" s="128"/>
    </row>
    <row r="478" ht="22" customHeight="1" spans="1:5">
      <c r="A478" s="128"/>
      <c r="B478" s="103"/>
      <c r="C478" s="103"/>
      <c r="D478" s="103"/>
      <c r="E478" s="128"/>
    </row>
    <row r="479" ht="22" customHeight="1" spans="1:5">
      <c r="A479" s="128"/>
      <c r="B479" s="103"/>
      <c r="C479" s="103"/>
      <c r="D479" s="103"/>
      <c r="E479" s="128"/>
    </row>
    <row r="480" ht="22" customHeight="1" spans="1:5">
      <c r="A480" s="128"/>
      <c r="B480" s="103"/>
      <c r="C480" s="103"/>
      <c r="D480" s="103"/>
      <c r="E480" s="128"/>
    </row>
    <row r="481" ht="22" customHeight="1" spans="1:5">
      <c r="A481" s="128"/>
      <c r="B481" s="103"/>
      <c r="C481" s="103"/>
      <c r="D481" s="103"/>
      <c r="E481" s="128"/>
    </row>
    <row r="482" ht="22" customHeight="1" spans="1:5">
      <c r="A482" s="128"/>
      <c r="B482" s="103"/>
      <c r="C482" s="103"/>
      <c r="D482" s="103"/>
      <c r="E482" s="128"/>
    </row>
    <row r="483" ht="22" customHeight="1" spans="1:5">
      <c r="A483" s="128"/>
      <c r="B483" s="103"/>
      <c r="C483" s="103"/>
      <c r="D483" s="103"/>
      <c r="E483" s="128"/>
    </row>
    <row r="484" ht="22" customHeight="1" spans="1:5">
      <c r="A484" s="128"/>
      <c r="B484" s="103"/>
      <c r="C484" s="103"/>
      <c r="D484" s="103"/>
      <c r="E484" s="128"/>
    </row>
    <row r="485" ht="22" customHeight="1" spans="1:5">
      <c r="A485" s="128"/>
      <c r="B485" s="103"/>
      <c r="C485" s="103"/>
      <c r="D485" s="103"/>
      <c r="E485" s="128"/>
    </row>
    <row r="486" ht="22" customHeight="1" spans="1:5">
      <c r="A486" s="128"/>
      <c r="B486" s="103"/>
      <c r="C486" s="103"/>
      <c r="D486" s="103"/>
      <c r="E486" s="128"/>
    </row>
    <row r="487" ht="22" customHeight="1" spans="1:5">
      <c r="A487" s="128"/>
      <c r="B487" s="103"/>
      <c r="C487" s="103"/>
      <c r="D487" s="103"/>
      <c r="E487" s="128"/>
    </row>
    <row r="488" ht="22" customHeight="1" spans="1:5">
      <c r="A488" s="128"/>
      <c r="B488" s="103"/>
      <c r="C488" s="103"/>
      <c r="D488" s="103"/>
      <c r="E488" s="128"/>
    </row>
    <row r="489" ht="22" customHeight="1" spans="1:5">
      <c r="A489" s="128"/>
      <c r="B489" s="103"/>
      <c r="C489" s="103"/>
      <c r="D489" s="103"/>
      <c r="E489" s="128"/>
    </row>
    <row r="490" ht="22" customHeight="1" spans="1:5">
      <c r="A490" s="128"/>
      <c r="B490" s="103"/>
      <c r="C490" s="103"/>
      <c r="D490" s="103"/>
      <c r="E490" s="128"/>
    </row>
    <row r="491" ht="22" customHeight="1" spans="1:5">
      <c r="A491" s="128"/>
      <c r="B491" s="103"/>
      <c r="C491" s="103"/>
      <c r="D491" s="103"/>
      <c r="E491" s="128"/>
    </row>
    <row r="492" ht="22" customHeight="1" spans="1:5">
      <c r="A492" s="128"/>
      <c r="B492" s="103"/>
      <c r="C492" s="103"/>
      <c r="D492" s="103"/>
      <c r="E492" s="128"/>
    </row>
    <row r="493" ht="22" customHeight="1" spans="1:5">
      <c r="A493" s="128"/>
      <c r="B493" s="103"/>
      <c r="C493" s="103"/>
      <c r="D493" s="103"/>
      <c r="E493" s="128"/>
    </row>
    <row r="494" ht="22" customHeight="1" spans="1:5">
      <c r="A494" s="128"/>
      <c r="B494" s="103"/>
      <c r="C494" s="103"/>
      <c r="D494" s="103"/>
      <c r="E494" s="128"/>
    </row>
    <row r="495" ht="22" customHeight="1" spans="1:5">
      <c r="A495" s="128"/>
      <c r="B495" s="103"/>
      <c r="C495" s="103"/>
      <c r="D495" s="103"/>
      <c r="E495" s="128"/>
    </row>
    <row r="496" ht="22" customHeight="1" spans="1:5">
      <c r="A496" s="128"/>
      <c r="B496" s="103"/>
      <c r="C496" s="103"/>
      <c r="D496" s="103"/>
      <c r="E496" s="128"/>
    </row>
    <row r="497" ht="22" customHeight="1" spans="1:5">
      <c r="A497" s="128"/>
      <c r="B497" s="103"/>
      <c r="C497" s="103"/>
      <c r="D497" s="103"/>
      <c r="E497" s="128"/>
    </row>
    <row r="498" ht="22" customHeight="1" spans="1:5">
      <c r="A498" s="128"/>
      <c r="B498" s="103"/>
      <c r="C498" s="103"/>
      <c r="D498" s="103"/>
      <c r="E498" s="128"/>
    </row>
    <row r="499" ht="22" customHeight="1" spans="1:5">
      <c r="A499" s="128"/>
      <c r="B499" s="103"/>
      <c r="C499" s="103"/>
      <c r="D499" s="103"/>
      <c r="E499" s="128"/>
    </row>
  </sheetData>
  <mergeCells count="1">
    <mergeCell ref="A1:E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39"/>
  <sheetViews>
    <sheetView zoomScale="90" zoomScaleNormal="90" workbookViewId="0">
      <selection activeCell="P18" sqref="P18"/>
    </sheetView>
  </sheetViews>
  <sheetFormatPr defaultColWidth="9" defaultRowHeight="17.25"/>
  <cols>
    <col min="1" max="1" width="12.625" style="132" customWidth="1"/>
    <col min="2" max="4" width="12.625" style="133" hidden="1" customWidth="1"/>
    <col min="5" max="5" width="12.625" style="134" customWidth="1"/>
    <col min="6" max="8" width="12.625" style="135" customWidth="1"/>
    <col min="9" max="9" width="12.625" style="132" customWidth="1"/>
    <col min="10" max="10" width="12.625" style="136" customWidth="1"/>
    <col min="11" max="11" width="12.625" style="135" customWidth="1"/>
    <col min="12" max="13" width="12.625" style="132" customWidth="1"/>
    <col min="14" max="21" width="9" style="10"/>
  </cols>
  <sheetData>
    <row r="1" ht="31" customHeight="1" spans="1:13">
      <c r="A1" s="108" t="s">
        <v>14</v>
      </c>
      <c r="B1" s="108"/>
      <c r="C1" s="108"/>
      <c r="D1" s="108"/>
      <c r="E1" s="109"/>
      <c r="F1" s="122"/>
      <c r="G1" s="122"/>
      <c r="H1" s="122"/>
      <c r="I1" s="108"/>
      <c r="J1" s="141"/>
      <c r="K1" s="122"/>
      <c r="L1" s="108"/>
      <c r="M1" s="108"/>
    </row>
    <row r="2" ht="27" customHeight="1" spans="1:13">
      <c r="A2" s="123" t="s">
        <v>15</v>
      </c>
      <c r="B2" s="124" t="s">
        <v>16</v>
      </c>
      <c r="C2" s="124" t="s">
        <v>17</v>
      </c>
      <c r="D2" s="124" t="s">
        <v>18</v>
      </c>
      <c r="E2" s="125" t="s">
        <v>1</v>
      </c>
      <c r="F2" s="123" t="s">
        <v>2</v>
      </c>
      <c r="G2" s="123" t="s">
        <v>3</v>
      </c>
      <c r="H2" s="123" t="s">
        <v>4</v>
      </c>
      <c r="I2" s="123" t="s">
        <v>19</v>
      </c>
      <c r="J2" s="142" t="s">
        <v>5</v>
      </c>
      <c r="K2" s="129" t="s">
        <v>20</v>
      </c>
      <c r="L2" s="123" t="s">
        <v>21</v>
      </c>
      <c r="M2" s="123" t="s">
        <v>22</v>
      </c>
    </row>
    <row r="3" ht="22" customHeight="1" spans="1:13">
      <c r="A3" s="137">
        <v>43160</v>
      </c>
      <c r="B3" s="138">
        <f t="shared" ref="B3:B6" si="0">IF(A3&lt;&gt;"",YEAR(A3),"")</f>
        <v>2018</v>
      </c>
      <c r="C3" s="138">
        <f t="shared" ref="C3:C6" si="1">IF(A3&lt;&gt;"",MONTH(A3),"")</f>
        <v>3</v>
      </c>
      <c r="D3" s="138">
        <f t="shared" ref="D3:D6" si="2">IF(A3&lt;&gt;"",DAY(A3),"")</f>
        <v>1</v>
      </c>
      <c r="E3" s="139">
        <v>1001</v>
      </c>
      <c r="F3" s="140" t="str">
        <f>IFERROR(VLOOKUP(E3,商品参数!A:E,2,FALSE),"")</f>
        <v>青岛啤酒</v>
      </c>
      <c r="G3" s="140" t="str">
        <f>IFERROR(VLOOKUP(E3,商品参数!A:E,3,FALSE),"")</f>
        <v>500ml</v>
      </c>
      <c r="H3" s="140" t="str">
        <f>IFERROR(VLOOKUP(E3,商品参数!A:E,4,FALSE),"")</f>
        <v>箱</v>
      </c>
      <c r="I3" s="143">
        <v>20</v>
      </c>
      <c r="J3" s="144">
        <f>IFERROR(VLOOKUP(E3,商品参数!A:E,5,FALSE),"")</f>
        <v>45</v>
      </c>
      <c r="K3" s="140">
        <f t="shared" ref="K3:K67" si="3">IF(E3&lt;&gt;"",I3*J3,"")</f>
        <v>900</v>
      </c>
      <c r="L3" s="143" t="s">
        <v>23</v>
      </c>
      <c r="M3" s="143"/>
    </row>
    <row r="4" ht="22" customHeight="1" spans="1:13">
      <c r="A4" s="137">
        <v>43161</v>
      </c>
      <c r="B4" s="138">
        <f t="shared" si="0"/>
        <v>2018</v>
      </c>
      <c r="C4" s="138">
        <f t="shared" si="1"/>
        <v>3</v>
      </c>
      <c r="D4" s="138">
        <f t="shared" si="2"/>
        <v>2</v>
      </c>
      <c r="E4" s="139">
        <v>1002</v>
      </c>
      <c r="F4" s="140" t="str">
        <f>IFERROR(VLOOKUP(E4,商品参数!A:E,2,FALSE),"")</f>
        <v>雪花啤酒</v>
      </c>
      <c r="G4" s="140" t="str">
        <f>IFERROR(VLOOKUP(E4,商品参数!A:E,3,FALSE),"")</f>
        <v>480ml</v>
      </c>
      <c r="H4" s="140" t="str">
        <f>IFERROR(VLOOKUP(E4,商品参数!A:E,4,FALSE),"")</f>
        <v>箱</v>
      </c>
      <c r="I4" s="143">
        <v>15</v>
      </c>
      <c r="J4" s="144">
        <f>IFERROR(VLOOKUP(E4,商品参数!A:E,5,FALSE),"")</f>
        <v>65</v>
      </c>
      <c r="K4" s="140">
        <f t="shared" si="3"/>
        <v>975</v>
      </c>
      <c r="L4" s="143" t="s">
        <v>24</v>
      </c>
      <c r="M4" s="143"/>
    </row>
    <row r="5" ht="22" customHeight="1" spans="1:13">
      <c r="A5" s="137">
        <v>43162</v>
      </c>
      <c r="B5" s="138">
        <f t="shared" si="0"/>
        <v>2018</v>
      </c>
      <c r="C5" s="138">
        <f t="shared" si="1"/>
        <v>3</v>
      </c>
      <c r="D5" s="138">
        <f t="shared" si="2"/>
        <v>3</v>
      </c>
      <c r="E5" s="139">
        <v>1003</v>
      </c>
      <c r="F5" s="140" t="str">
        <f>IFERROR(VLOOKUP(E5,商品参数!A:E,2,FALSE),"")</f>
        <v>燕京啤酒</v>
      </c>
      <c r="G5" s="140" t="str">
        <f>IFERROR(VLOOKUP(E5,商品参数!A:E,3,FALSE),"")</f>
        <v>330ml</v>
      </c>
      <c r="H5" s="140" t="str">
        <f>IFERROR(VLOOKUP(E5,商品参数!A:E,4,FALSE),"")</f>
        <v>箱</v>
      </c>
      <c r="I5" s="143">
        <v>21</v>
      </c>
      <c r="J5" s="144">
        <f>IFERROR(VLOOKUP(E5,商品参数!A:E,5,FALSE),"")</f>
        <v>138</v>
      </c>
      <c r="K5" s="140">
        <f t="shared" si="3"/>
        <v>2898</v>
      </c>
      <c r="L5" s="143" t="s">
        <v>25</v>
      </c>
      <c r="M5" s="143"/>
    </row>
    <row r="6" ht="22" customHeight="1" spans="1:13">
      <c r="A6" s="137">
        <v>43163</v>
      </c>
      <c r="B6" s="138">
        <f t="shared" si="0"/>
        <v>2018</v>
      </c>
      <c r="C6" s="138">
        <f t="shared" si="1"/>
        <v>3</v>
      </c>
      <c r="D6" s="138">
        <f t="shared" si="2"/>
        <v>4</v>
      </c>
      <c r="E6" s="139">
        <v>1004</v>
      </c>
      <c r="F6" s="140" t="str">
        <f>IFERROR(VLOOKUP(E6,商品参数!A:E,2,FALSE),"")</f>
        <v>哈尔滨啤酒</v>
      </c>
      <c r="G6" s="140" t="str">
        <f>IFERROR(VLOOKUP(E6,商品参数!A:E,3,FALSE),"")</f>
        <v>500ml</v>
      </c>
      <c r="H6" s="140" t="str">
        <f>IFERROR(VLOOKUP(E6,商品参数!A:E,4,FALSE),"")</f>
        <v>箱</v>
      </c>
      <c r="I6" s="143">
        <v>15</v>
      </c>
      <c r="J6" s="144">
        <f>IFERROR(VLOOKUP(E6,商品参数!A:E,5,FALSE),"")</f>
        <v>59</v>
      </c>
      <c r="K6" s="140">
        <f t="shared" si="3"/>
        <v>885</v>
      </c>
      <c r="L6" s="143" t="s">
        <v>23</v>
      </c>
      <c r="M6" s="143"/>
    </row>
    <row r="7" ht="22" customHeight="1" spans="1:13">
      <c r="A7" s="137"/>
      <c r="B7" s="138" t="str">
        <f t="shared" ref="B5:B68" si="4">IF(A7&lt;&gt;"",YEAR(A7),"")</f>
        <v/>
      </c>
      <c r="C7" s="138" t="str">
        <f t="shared" ref="C5:C68" si="5">IF(A7&lt;&gt;"",MONTH(A7),"")</f>
        <v/>
      </c>
      <c r="D7" s="138" t="str">
        <f t="shared" ref="D5:D68" si="6">IF(A7&lt;&gt;"",DAY(A7),"")</f>
        <v/>
      </c>
      <c r="E7" s="139"/>
      <c r="F7" s="140" t="str">
        <f>IFERROR(VLOOKUP(E7,商品参数!A:E,2,FALSE),"")</f>
        <v/>
      </c>
      <c r="G7" s="140" t="str">
        <f>IFERROR(VLOOKUP(E7,商品参数!A:E,3,FALSE),"")</f>
        <v/>
      </c>
      <c r="H7" s="140" t="str">
        <f>IFERROR(VLOOKUP(E7,商品参数!A:E,4,FALSE),"")</f>
        <v/>
      </c>
      <c r="I7" s="143"/>
      <c r="J7" s="144" t="str">
        <f>IFERROR(VLOOKUP(E7,商品参数!A:E,5,FALSE),"")</f>
        <v/>
      </c>
      <c r="K7" s="140" t="str">
        <f t="shared" si="3"/>
        <v/>
      </c>
      <c r="L7" s="143"/>
      <c r="M7" s="143"/>
    </row>
    <row r="8" ht="22" customHeight="1" spans="1:13">
      <c r="A8" s="137"/>
      <c r="B8" s="138" t="str">
        <f t="shared" si="4"/>
        <v/>
      </c>
      <c r="C8" s="138" t="str">
        <f t="shared" si="5"/>
        <v/>
      </c>
      <c r="D8" s="138" t="str">
        <f t="shared" si="6"/>
        <v/>
      </c>
      <c r="E8" s="139"/>
      <c r="F8" s="140" t="str">
        <f>IFERROR(VLOOKUP(E8,商品参数!A:E,2,FALSE),"")</f>
        <v/>
      </c>
      <c r="G8" s="140" t="str">
        <f>IFERROR(VLOOKUP(E8,商品参数!A:E,3,FALSE),"")</f>
        <v/>
      </c>
      <c r="H8" s="140" t="str">
        <f>IFERROR(VLOOKUP(E8,商品参数!A:E,4,FALSE),"")</f>
        <v/>
      </c>
      <c r="I8" s="143"/>
      <c r="J8" s="144" t="str">
        <f>IFERROR(VLOOKUP(E8,商品参数!A:E,5,FALSE),"")</f>
        <v/>
      </c>
      <c r="K8" s="140" t="str">
        <f t="shared" si="3"/>
        <v/>
      </c>
      <c r="L8" s="143"/>
      <c r="M8" s="143"/>
    </row>
    <row r="9" ht="22" customHeight="1" spans="1:13">
      <c r="A9" s="137"/>
      <c r="B9" s="138" t="str">
        <f t="shared" si="4"/>
        <v/>
      </c>
      <c r="C9" s="138" t="str">
        <f t="shared" si="5"/>
        <v/>
      </c>
      <c r="D9" s="138" t="str">
        <f t="shared" si="6"/>
        <v/>
      </c>
      <c r="E9" s="139"/>
      <c r="F9" s="140" t="str">
        <f>IFERROR(VLOOKUP(E9,商品参数!A:E,2,FALSE),"")</f>
        <v/>
      </c>
      <c r="G9" s="140" t="str">
        <f>IFERROR(VLOOKUP(E9,商品参数!A:E,3,FALSE),"")</f>
        <v/>
      </c>
      <c r="H9" s="140" t="str">
        <f>IFERROR(VLOOKUP(E9,商品参数!A:E,4,FALSE),"")</f>
        <v/>
      </c>
      <c r="I9" s="143"/>
      <c r="J9" s="144" t="str">
        <f>IFERROR(VLOOKUP(E9,商品参数!A:E,5,FALSE),"")</f>
        <v/>
      </c>
      <c r="K9" s="140" t="str">
        <f t="shared" si="3"/>
        <v/>
      </c>
      <c r="L9" s="143"/>
      <c r="M9" s="143"/>
    </row>
    <row r="10" ht="22" customHeight="1" spans="1:13">
      <c r="A10" s="137"/>
      <c r="B10" s="138" t="str">
        <f t="shared" si="4"/>
        <v/>
      </c>
      <c r="C10" s="138" t="str">
        <f t="shared" si="5"/>
        <v/>
      </c>
      <c r="D10" s="138" t="str">
        <f t="shared" si="6"/>
        <v/>
      </c>
      <c r="E10" s="139"/>
      <c r="F10" s="140" t="str">
        <f>IFERROR(VLOOKUP(E10,商品参数!A:E,2,FALSE),"")</f>
        <v/>
      </c>
      <c r="G10" s="140" t="str">
        <f>IFERROR(VLOOKUP(E10,商品参数!A:E,3,FALSE),"")</f>
        <v/>
      </c>
      <c r="H10" s="140" t="str">
        <f>IFERROR(VLOOKUP(E10,商品参数!A:E,4,FALSE),"")</f>
        <v/>
      </c>
      <c r="I10" s="143"/>
      <c r="J10" s="144" t="str">
        <f>IFERROR(VLOOKUP(E10,商品参数!A:E,5,FALSE),"")</f>
        <v/>
      </c>
      <c r="K10" s="140" t="str">
        <f t="shared" si="3"/>
        <v/>
      </c>
      <c r="L10" s="143"/>
      <c r="M10" s="143"/>
    </row>
    <row r="11" ht="22" customHeight="1" spans="1:13">
      <c r="A11" s="137"/>
      <c r="B11" s="138" t="str">
        <f t="shared" si="4"/>
        <v/>
      </c>
      <c r="C11" s="138" t="str">
        <f t="shared" si="5"/>
        <v/>
      </c>
      <c r="D11" s="138" t="str">
        <f t="shared" si="6"/>
        <v/>
      </c>
      <c r="E11" s="139"/>
      <c r="F11" s="140" t="str">
        <f>IFERROR(VLOOKUP(E11,商品参数!A:E,2,FALSE),"")</f>
        <v/>
      </c>
      <c r="G11" s="140" t="str">
        <f>IFERROR(VLOOKUP(E11,商品参数!A:E,3,FALSE),"")</f>
        <v/>
      </c>
      <c r="H11" s="140" t="str">
        <f>IFERROR(VLOOKUP(E11,商品参数!A:E,4,FALSE),"")</f>
        <v/>
      </c>
      <c r="I11" s="143"/>
      <c r="J11" s="144" t="str">
        <f>IFERROR(VLOOKUP(E11,商品参数!A:E,5,FALSE),"")</f>
        <v/>
      </c>
      <c r="K11" s="140" t="str">
        <f t="shared" si="3"/>
        <v/>
      </c>
      <c r="L11" s="143"/>
      <c r="M11" s="143"/>
    </row>
    <row r="12" ht="22" customHeight="1" spans="1:13">
      <c r="A12" s="137"/>
      <c r="B12" s="138" t="str">
        <f t="shared" si="4"/>
        <v/>
      </c>
      <c r="C12" s="138" t="str">
        <f t="shared" si="5"/>
        <v/>
      </c>
      <c r="D12" s="138" t="str">
        <f t="shared" si="6"/>
        <v/>
      </c>
      <c r="E12" s="139"/>
      <c r="F12" s="140" t="str">
        <f>IFERROR(VLOOKUP(E12,商品参数!A:E,2,FALSE),"")</f>
        <v/>
      </c>
      <c r="G12" s="140" t="str">
        <f>IFERROR(VLOOKUP(E12,商品参数!A:E,3,FALSE),"")</f>
        <v/>
      </c>
      <c r="H12" s="140" t="str">
        <f>IFERROR(VLOOKUP(E12,商品参数!A:E,4,FALSE),"")</f>
        <v/>
      </c>
      <c r="I12" s="143"/>
      <c r="J12" s="144" t="str">
        <f>IFERROR(VLOOKUP(E12,商品参数!A:E,5,FALSE),"")</f>
        <v/>
      </c>
      <c r="K12" s="140" t="str">
        <f t="shared" si="3"/>
        <v/>
      </c>
      <c r="L12" s="143"/>
      <c r="M12" s="143"/>
    </row>
    <row r="13" ht="22" customHeight="1" spans="1:13">
      <c r="A13" s="137"/>
      <c r="B13" s="138" t="str">
        <f t="shared" si="4"/>
        <v/>
      </c>
      <c r="C13" s="138" t="str">
        <f t="shared" si="5"/>
        <v/>
      </c>
      <c r="D13" s="138" t="str">
        <f t="shared" si="6"/>
        <v/>
      </c>
      <c r="E13" s="139"/>
      <c r="F13" s="140" t="str">
        <f>IFERROR(VLOOKUP(E13,商品参数!A:E,2,FALSE),"")</f>
        <v/>
      </c>
      <c r="G13" s="140" t="str">
        <f>IFERROR(VLOOKUP(E13,商品参数!A:E,3,FALSE),"")</f>
        <v/>
      </c>
      <c r="H13" s="140" t="str">
        <f>IFERROR(VLOOKUP(E13,商品参数!A:E,4,FALSE),"")</f>
        <v/>
      </c>
      <c r="I13" s="143"/>
      <c r="J13" s="144" t="str">
        <f>IFERROR(VLOOKUP(E13,商品参数!A:E,5,FALSE),"")</f>
        <v/>
      </c>
      <c r="K13" s="140" t="str">
        <f t="shared" si="3"/>
        <v/>
      </c>
      <c r="L13" s="143"/>
      <c r="M13" s="143"/>
    </row>
    <row r="14" ht="22" customHeight="1" spans="1:13">
      <c r="A14" s="137"/>
      <c r="B14" s="138" t="str">
        <f t="shared" si="4"/>
        <v/>
      </c>
      <c r="C14" s="138" t="str">
        <f t="shared" si="5"/>
        <v/>
      </c>
      <c r="D14" s="138" t="str">
        <f t="shared" si="6"/>
        <v/>
      </c>
      <c r="E14" s="139"/>
      <c r="F14" s="140" t="str">
        <f>IFERROR(VLOOKUP(E14,商品参数!A:E,2,FALSE),"")</f>
        <v/>
      </c>
      <c r="G14" s="140" t="str">
        <f>IFERROR(VLOOKUP(E14,商品参数!A:E,3,FALSE),"")</f>
        <v/>
      </c>
      <c r="H14" s="140" t="str">
        <f>IFERROR(VLOOKUP(E14,商品参数!A:E,4,FALSE),"")</f>
        <v/>
      </c>
      <c r="I14" s="143"/>
      <c r="J14" s="144" t="str">
        <f>IFERROR(VLOOKUP(E14,商品参数!A:E,5,FALSE),"")</f>
        <v/>
      </c>
      <c r="K14" s="140" t="str">
        <f t="shared" si="3"/>
        <v/>
      </c>
      <c r="L14" s="143"/>
      <c r="M14" s="143"/>
    </row>
    <row r="15" ht="22" customHeight="1" spans="1:13">
      <c r="A15" s="137"/>
      <c r="B15" s="138" t="str">
        <f t="shared" si="4"/>
        <v/>
      </c>
      <c r="C15" s="138" t="str">
        <f t="shared" si="5"/>
        <v/>
      </c>
      <c r="D15" s="138" t="str">
        <f t="shared" si="6"/>
        <v/>
      </c>
      <c r="E15" s="139"/>
      <c r="F15" s="140" t="str">
        <f>IFERROR(VLOOKUP(E15,商品参数!A:E,2,FALSE),"")</f>
        <v/>
      </c>
      <c r="G15" s="140" t="str">
        <f>IFERROR(VLOOKUP(E15,商品参数!A:E,3,FALSE),"")</f>
        <v/>
      </c>
      <c r="H15" s="140" t="str">
        <f>IFERROR(VLOOKUP(E15,商品参数!A:E,4,FALSE),"")</f>
        <v/>
      </c>
      <c r="I15" s="143"/>
      <c r="J15" s="144" t="str">
        <f>IFERROR(VLOOKUP(E15,商品参数!A:E,5,FALSE),"")</f>
        <v/>
      </c>
      <c r="K15" s="140" t="str">
        <f t="shared" si="3"/>
        <v/>
      </c>
      <c r="L15" s="143"/>
      <c r="M15" s="143"/>
    </row>
    <row r="16" ht="22" customHeight="1" spans="1:13">
      <c r="A16" s="137"/>
      <c r="B16" s="138" t="str">
        <f t="shared" si="4"/>
        <v/>
      </c>
      <c r="C16" s="138" t="str">
        <f t="shared" si="5"/>
        <v/>
      </c>
      <c r="D16" s="138" t="str">
        <f t="shared" si="6"/>
        <v/>
      </c>
      <c r="E16" s="139"/>
      <c r="F16" s="140" t="str">
        <f>IFERROR(VLOOKUP(E16,商品参数!A:E,2,FALSE),"")</f>
        <v/>
      </c>
      <c r="G16" s="140" t="str">
        <f>IFERROR(VLOOKUP(E16,商品参数!A:E,3,FALSE),"")</f>
        <v/>
      </c>
      <c r="H16" s="140" t="str">
        <f>IFERROR(VLOOKUP(E16,商品参数!A:E,4,FALSE),"")</f>
        <v/>
      </c>
      <c r="I16" s="143"/>
      <c r="J16" s="144" t="str">
        <f>IFERROR(VLOOKUP(E16,商品参数!A:E,5,FALSE),"")</f>
        <v/>
      </c>
      <c r="K16" s="140" t="str">
        <f t="shared" si="3"/>
        <v/>
      </c>
      <c r="L16" s="143"/>
      <c r="M16" s="143"/>
    </row>
    <row r="17" ht="22" customHeight="1" spans="1:13">
      <c r="A17" s="137"/>
      <c r="B17" s="138" t="str">
        <f t="shared" si="4"/>
        <v/>
      </c>
      <c r="C17" s="138" t="str">
        <f t="shared" si="5"/>
        <v/>
      </c>
      <c r="D17" s="138" t="str">
        <f t="shared" si="6"/>
        <v/>
      </c>
      <c r="E17" s="139"/>
      <c r="F17" s="140" t="str">
        <f>IFERROR(VLOOKUP(E17,商品参数!A:E,2,FALSE),"")</f>
        <v/>
      </c>
      <c r="G17" s="140" t="str">
        <f>IFERROR(VLOOKUP(E17,商品参数!A:E,3,FALSE),"")</f>
        <v/>
      </c>
      <c r="H17" s="140" t="str">
        <f>IFERROR(VLOOKUP(E17,商品参数!A:E,4,FALSE),"")</f>
        <v/>
      </c>
      <c r="I17" s="143"/>
      <c r="J17" s="144" t="str">
        <f>IFERROR(VLOOKUP(E17,商品参数!A:E,5,FALSE),"")</f>
        <v/>
      </c>
      <c r="K17" s="140" t="str">
        <f t="shared" si="3"/>
        <v/>
      </c>
      <c r="L17" s="143"/>
      <c r="M17" s="143"/>
    </row>
    <row r="18" ht="22" customHeight="1" spans="1:13">
      <c r="A18" s="137"/>
      <c r="B18" s="138" t="str">
        <f t="shared" si="4"/>
        <v/>
      </c>
      <c r="C18" s="138" t="str">
        <f t="shared" si="5"/>
        <v/>
      </c>
      <c r="D18" s="138" t="str">
        <f t="shared" si="6"/>
        <v/>
      </c>
      <c r="E18" s="139"/>
      <c r="F18" s="140" t="str">
        <f>IFERROR(VLOOKUP(E18,商品参数!A:E,2,FALSE),"")</f>
        <v/>
      </c>
      <c r="G18" s="140" t="str">
        <f>IFERROR(VLOOKUP(E18,商品参数!A:E,3,FALSE),"")</f>
        <v/>
      </c>
      <c r="H18" s="140" t="str">
        <f>IFERROR(VLOOKUP(E18,商品参数!A:E,4,FALSE),"")</f>
        <v/>
      </c>
      <c r="I18" s="143"/>
      <c r="J18" s="144" t="str">
        <f>IFERROR(VLOOKUP(E18,商品参数!A:E,5,FALSE),"")</f>
        <v/>
      </c>
      <c r="K18" s="140" t="str">
        <f t="shared" si="3"/>
        <v/>
      </c>
      <c r="L18" s="143"/>
      <c r="M18" s="143"/>
    </row>
    <row r="19" ht="22" customHeight="1" spans="1:13">
      <c r="A19" s="137"/>
      <c r="B19" s="138" t="str">
        <f t="shared" si="4"/>
        <v/>
      </c>
      <c r="C19" s="138" t="str">
        <f t="shared" si="5"/>
        <v/>
      </c>
      <c r="D19" s="138" t="str">
        <f t="shared" si="6"/>
        <v/>
      </c>
      <c r="E19" s="139"/>
      <c r="F19" s="140" t="str">
        <f>IFERROR(VLOOKUP(E19,商品参数!A:E,2,FALSE),"")</f>
        <v/>
      </c>
      <c r="G19" s="140" t="str">
        <f>IFERROR(VLOOKUP(E19,商品参数!A:E,3,FALSE),"")</f>
        <v/>
      </c>
      <c r="H19" s="140" t="str">
        <f>IFERROR(VLOOKUP(E19,商品参数!A:E,4,FALSE),"")</f>
        <v/>
      </c>
      <c r="I19" s="143"/>
      <c r="J19" s="144" t="str">
        <f>IFERROR(VLOOKUP(E19,商品参数!A:E,5,FALSE),"")</f>
        <v/>
      </c>
      <c r="K19" s="140" t="str">
        <f t="shared" si="3"/>
        <v/>
      </c>
      <c r="L19" s="143"/>
      <c r="M19" s="143"/>
    </row>
    <row r="20" ht="22" customHeight="1" spans="1:13">
      <c r="A20" s="137"/>
      <c r="B20" s="138" t="str">
        <f t="shared" si="4"/>
        <v/>
      </c>
      <c r="C20" s="138" t="str">
        <f t="shared" si="5"/>
        <v/>
      </c>
      <c r="D20" s="138" t="str">
        <f t="shared" si="6"/>
        <v/>
      </c>
      <c r="E20" s="139"/>
      <c r="F20" s="140" t="str">
        <f>IFERROR(VLOOKUP(E20,商品参数!A:E,2,FALSE),"")</f>
        <v/>
      </c>
      <c r="G20" s="140" t="str">
        <f>IFERROR(VLOOKUP(E20,商品参数!A:E,3,FALSE),"")</f>
        <v/>
      </c>
      <c r="H20" s="140" t="str">
        <f>IFERROR(VLOOKUP(E20,商品参数!A:E,4,FALSE),"")</f>
        <v/>
      </c>
      <c r="I20" s="143"/>
      <c r="J20" s="144" t="str">
        <f>IFERROR(VLOOKUP(E20,商品参数!A:E,5,FALSE),"")</f>
        <v/>
      </c>
      <c r="K20" s="140" t="str">
        <f t="shared" si="3"/>
        <v/>
      </c>
      <c r="L20" s="143"/>
      <c r="M20" s="143"/>
    </row>
    <row r="21" ht="22" customHeight="1" spans="1:13">
      <c r="A21" s="137"/>
      <c r="B21" s="138" t="str">
        <f t="shared" si="4"/>
        <v/>
      </c>
      <c r="C21" s="138" t="str">
        <f t="shared" si="5"/>
        <v/>
      </c>
      <c r="D21" s="138" t="str">
        <f t="shared" si="6"/>
        <v/>
      </c>
      <c r="E21" s="139"/>
      <c r="F21" s="140" t="str">
        <f>IFERROR(VLOOKUP(E21,商品参数!A:E,2,FALSE),"")</f>
        <v/>
      </c>
      <c r="G21" s="140" t="str">
        <f>IFERROR(VLOOKUP(E21,商品参数!A:E,3,FALSE),"")</f>
        <v/>
      </c>
      <c r="H21" s="140" t="str">
        <f>IFERROR(VLOOKUP(E21,商品参数!A:E,4,FALSE),"")</f>
        <v/>
      </c>
      <c r="I21" s="143"/>
      <c r="J21" s="144" t="str">
        <f>IFERROR(VLOOKUP(E21,商品参数!A:E,5,FALSE),"")</f>
        <v/>
      </c>
      <c r="K21" s="140" t="str">
        <f t="shared" si="3"/>
        <v/>
      </c>
      <c r="L21" s="143"/>
      <c r="M21" s="143"/>
    </row>
    <row r="22" ht="22" customHeight="1" spans="1:13">
      <c r="A22" s="137"/>
      <c r="B22" s="138" t="str">
        <f t="shared" si="4"/>
        <v/>
      </c>
      <c r="C22" s="138" t="str">
        <f t="shared" si="5"/>
        <v/>
      </c>
      <c r="D22" s="138" t="str">
        <f t="shared" si="6"/>
        <v/>
      </c>
      <c r="E22" s="139"/>
      <c r="F22" s="140" t="str">
        <f>IFERROR(VLOOKUP(E22,商品参数!A:E,2,FALSE),"")</f>
        <v/>
      </c>
      <c r="G22" s="140" t="str">
        <f>IFERROR(VLOOKUP(E22,商品参数!A:E,3,FALSE),"")</f>
        <v/>
      </c>
      <c r="H22" s="140" t="str">
        <f>IFERROR(VLOOKUP(E22,商品参数!A:E,4,FALSE),"")</f>
        <v/>
      </c>
      <c r="I22" s="143"/>
      <c r="J22" s="144" t="str">
        <f>IFERROR(VLOOKUP(E22,商品参数!A:E,5,FALSE),"")</f>
        <v/>
      </c>
      <c r="K22" s="140" t="str">
        <f t="shared" si="3"/>
        <v/>
      </c>
      <c r="L22" s="143"/>
      <c r="M22" s="143"/>
    </row>
    <row r="23" ht="22" customHeight="1" spans="1:13">
      <c r="A23" s="137"/>
      <c r="B23" s="138" t="str">
        <f t="shared" si="4"/>
        <v/>
      </c>
      <c r="C23" s="138" t="str">
        <f t="shared" si="5"/>
        <v/>
      </c>
      <c r="D23" s="138" t="str">
        <f t="shared" si="6"/>
        <v/>
      </c>
      <c r="E23" s="139"/>
      <c r="F23" s="140" t="str">
        <f>IFERROR(VLOOKUP(E23,商品参数!A:E,2,FALSE),"")</f>
        <v/>
      </c>
      <c r="G23" s="140" t="str">
        <f>IFERROR(VLOOKUP(E23,商品参数!A:E,3,FALSE),"")</f>
        <v/>
      </c>
      <c r="H23" s="140" t="str">
        <f>IFERROR(VLOOKUP(E23,商品参数!A:E,4,FALSE),"")</f>
        <v/>
      </c>
      <c r="I23" s="143"/>
      <c r="J23" s="144" t="str">
        <f>IFERROR(VLOOKUP(E23,商品参数!A:E,5,FALSE),"")</f>
        <v/>
      </c>
      <c r="K23" s="140" t="str">
        <f t="shared" si="3"/>
        <v/>
      </c>
      <c r="L23" s="143"/>
      <c r="M23" s="143"/>
    </row>
    <row r="24" ht="22" customHeight="1" spans="1:13">
      <c r="A24" s="137"/>
      <c r="B24" s="138" t="str">
        <f t="shared" si="4"/>
        <v/>
      </c>
      <c r="C24" s="138" t="str">
        <f t="shared" si="5"/>
        <v/>
      </c>
      <c r="D24" s="138" t="str">
        <f t="shared" si="6"/>
        <v/>
      </c>
      <c r="E24" s="139"/>
      <c r="F24" s="140" t="str">
        <f>IFERROR(VLOOKUP(E24,商品参数!A:E,2,FALSE),"")</f>
        <v/>
      </c>
      <c r="G24" s="140" t="str">
        <f>IFERROR(VLOOKUP(E24,商品参数!A:E,3,FALSE),"")</f>
        <v/>
      </c>
      <c r="H24" s="140" t="str">
        <f>IFERROR(VLOOKUP(E24,商品参数!A:E,4,FALSE),"")</f>
        <v/>
      </c>
      <c r="I24" s="143"/>
      <c r="J24" s="144" t="str">
        <f>IFERROR(VLOOKUP(E24,商品参数!A:E,5,FALSE),"")</f>
        <v/>
      </c>
      <c r="K24" s="140" t="str">
        <f t="shared" si="3"/>
        <v/>
      </c>
      <c r="L24" s="143"/>
      <c r="M24" s="143"/>
    </row>
    <row r="25" ht="22" customHeight="1" spans="1:13">
      <c r="A25" s="137"/>
      <c r="B25" s="138" t="str">
        <f t="shared" si="4"/>
        <v/>
      </c>
      <c r="C25" s="138" t="str">
        <f t="shared" si="5"/>
        <v/>
      </c>
      <c r="D25" s="138" t="str">
        <f t="shared" si="6"/>
        <v/>
      </c>
      <c r="E25" s="139"/>
      <c r="F25" s="140" t="str">
        <f>IFERROR(VLOOKUP(E25,商品参数!A:E,2,FALSE),"")</f>
        <v/>
      </c>
      <c r="G25" s="140" t="str">
        <f>IFERROR(VLOOKUP(E25,商品参数!A:E,3,FALSE),"")</f>
        <v/>
      </c>
      <c r="H25" s="140" t="str">
        <f>IFERROR(VLOOKUP(E25,商品参数!A:E,4,FALSE),"")</f>
        <v/>
      </c>
      <c r="I25" s="143"/>
      <c r="J25" s="144" t="str">
        <f>IFERROR(VLOOKUP(E25,商品参数!A:E,5,FALSE),"")</f>
        <v/>
      </c>
      <c r="K25" s="140" t="str">
        <f t="shared" si="3"/>
        <v/>
      </c>
      <c r="L25" s="143"/>
      <c r="M25" s="143"/>
    </row>
    <row r="26" ht="22" customHeight="1" spans="1:13">
      <c r="A26" s="137"/>
      <c r="B26" s="138" t="str">
        <f t="shared" si="4"/>
        <v/>
      </c>
      <c r="C26" s="138" t="str">
        <f t="shared" si="5"/>
        <v/>
      </c>
      <c r="D26" s="138" t="str">
        <f t="shared" si="6"/>
        <v/>
      </c>
      <c r="E26" s="139"/>
      <c r="F26" s="140" t="str">
        <f>IFERROR(VLOOKUP(E26,商品参数!A:E,2,FALSE),"")</f>
        <v/>
      </c>
      <c r="G26" s="140" t="str">
        <f>IFERROR(VLOOKUP(E26,商品参数!A:E,3,FALSE),"")</f>
        <v/>
      </c>
      <c r="H26" s="140" t="str">
        <f>IFERROR(VLOOKUP(E26,商品参数!A:E,4,FALSE),"")</f>
        <v/>
      </c>
      <c r="I26" s="143"/>
      <c r="J26" s="144" t="str">
        <f>IFERROR(VLOOKUP(E26,商品参数!A:E,5,FALSE),"")</f>
        <v/>
      </c>
      <c r="K26" s="140" t="str">
        <f t="shared" si="3"/>
        <v/>
      </c>
      <c r="L26" s="143"/>
      <c r="M26" s="143"/>
    </row>
    <row r="27" ht="22" customHeight="1" spans="1:13">
      <c r="A27" s="137"/>
      <c r="B27" s="138" t="str">
        <f t="shared" si="4"/>
        <v/>
      </c>
      <c r="C27" s="138" t="str">
        <f t="shared" si="5"/>
        <v/>
      </c>
      <c r="D27" s="138" t="str">
        <f t="shared" si="6"/>
        <v/>
      </c>
      <c r="E27" s="139"/>
      <c r="F27" s="140" t="str">
        <f>IFERROR(VLOOKUP(E27,商品参数!A:E,2,FALSE),"")</f>
        <v/>
      </c>
      <c r="G27" s="140" t="str">
        <f>IFERROR(VLOOKUP(E27,商品参数!A:E,3,FALSE),"")</f>
        <v/>
      </c>
      <c r="H27" s="140" t="str">
        <f>IFERROR(VLOOKUP(E27,商品参数!A:E,4,FALSE),"")</f>
        <v/>
      </c>
      <c r="I27" s="143"/>
      <c r="J27" s="144" t="str">
        <f>IFERROR(VLOOKUP(E27,商品参数!A:E,5,FALSE),"")</f>
        <v/>
      </c>
      <c r="K27" s="140" t="str">
        <f t="shared" si="3"/>
        <v/>
      </c>
      <c r="L27" s="143"/>
      <c r="M27" s="143"/>
    </row>
    <row r="28" ht="22" customHeight="1" spans="1:13">
      <c r="A28" s="137"/>
      <c r="B28" s="138" t="str">
        <f t="shared" si="4"/>
        <v/>
      </c>
      <c r="C28" s="138" t="str">
        <f t="shared" si="5"/>
        <v/>
      </c>
      <c r="D28" s="138" t="str">
        <f t="shared" si="6"/>
        <v/>
      </c>
      <c r="E28" s="139"/>
      <c r="F28" s="140" t="str">
        <f>IFERROR(VLOOKUP(E28,商品参数!A:E,2,FALSE),"")</f>
        <v/>
      </c>
      <c r="G28" s="140" t="str">
        <f>IFERROR(VLOOKUP(E28,商品参数!A:E,3,FALSE),"")</f>
        <v/>
      </c>
      <c r="H28" s="140" t="str">
        <f>IFERROR(VLOOKUP(E28,商品参数!A:E,4,FALSE),"")</f>
        <v/>
      </c>
      <c r="I28" s="143"/>
      <c r="J28" s="144" t="str">
        <f>IFERROR(VLOOKUP(E28,商品参数!A:E,5,FALSE),"")</f>
        <v/>
      </c>
      <c r="K28" s="140" t="str">
        <f t="shared" si="3"/>
        <v/>
      </c>
      <c r="L28" s="143"/>
      <c r="M28" s="143"/>
    </row>
    <row r="29" ht="22" customHeight="1" spans="1:13">
      <c r="A29" s="137"/>
      <c r="B29" s="138" t="str">
        <f t="shared" si="4"/>
        <v/>
      </c>
      <c r="C29" s="138" t="str">
        <f t="shared" si="5"/>
        <v/>
      </c>
      <c r="D29" s="138" t="str">
        <f t="shared" si="6"/>
        <v/>
      </c>
      <c r="E29" s="139"/>
      <c r="F29" s="140" t="str">
        <f>IFERROR(VLOOKUP(E29,商品参数!A:E,2,FALSE),"")</f>
        <v/>
      </c>
      <c r="G29" s="140" t="str">
        <f>IFERROR(VLOOKUP(E29,商品参数!A:E,3,FALSE),"")</f>
        <v/>
      </c>
      <c r="H29" s="140" t="str">
        <f>IFERROR(VLOOKUP(E29,商品参数!A:E,4,FALSE),"")</f>
        <v/>
      </c>
      <c r="I29" s="143"/>
      <c r="J29" s="144" t="str">
        <f>IFERROR(VLOOKUP(E29,商品参数!A:E,5,FALSE),"")</f>
        <v/>
      </c>
      <c r="K29" s="140" t="str">
        <f t="shared" si="3"/>
        <v/>
      </c>
      <c r="L29" s="143"/>
      <c r="M29" s="143"/>
    </row>
    <row r="30" ht="22" customHeight="1" spans="1:13">
      <c r="A30" s="137"/>
      <c r="B30" s="138" t="str">
        <f t="shared" si="4"/>
        <v/>
      </c>
      <c r="C30" s="138" t="str">
        <f t="shared" si="5"/>
        <v/>
      </c>
      <c r="D30" s="138" t="str">
        <f t="shared" si="6"/>
        <v/>
      </c>
      <c r="E30" s="139"/>
      <c r="F30" s="140" t="str">
        <f>IFERROR(VLOOKUP(E30,商品参数!A:E,2,FALSE),"")</f>
        <v/>
      </c>
      <c r="G30" s="140" t="str">
        <f>IFERROR(VLOOKUP(E30,商品参数!A:E,3,FALSE),"")</f>
        <v/>
      </c>
      <c r="H30" s="140" t="str">
        <f>IFERROR(VLOOKUP(E30,商品参数!A:E,4,FALSE),"")</f>
        <v/>
      </c>
      <c r="I30" s="143"/>
      <c r="J30" s="144" t="str">
        <f>IFERROR(VLOOKUP(E30,商品参数!A:E,5,FALSE),"")</f>
        <v/>
      </c>
      <c r="K30" s="140" t="str">
        <f t="shared" si="3"/>
        <v/>
      </c>
      <c r="L30" s="143"/>
      <c r="M30" s="143"/>
    </row>
    <row r="31" ht="22" customHeight="1" spans="1:13">
      <c r="A31" s="137"/>
      <c r="B31" s="138" t="str">
        <f t="shared" si="4"/>
        <v/>
      </c>
      <c r="C31" s="138" t="str">
        <f t="shared" si="5"/>
        <v/>
      </c>
      <c r="D31" s="138" t="str">
        <f t="shared" si="6"/>
        <v/>
      </c>
      <c r="E31" s="139"/>
      <c r="F31" s="140" t="str">
        <f>IFERROR(VLOOKUP(E31,商品参数!A:E,2,FALSE),"")</f>
        <v/>
      </c>
      <c r="G31" s="140" t="str">
        <f>IFERROR(VLOOKUP(E31,商品参数!A:E,3,FALSE),"")</f>
        <v/>
      </c>
      <c r="H31" s="140" t="str">
        <f>IFERROR(VLOOKUP(E31,商品参数!A:E,4,FALSE),"")</f>
        <v/>
      </c>
      <c r="I31" s="143"/>
      <c r="J31" s="144" t="str">
        <f>IFERROR(VLOOKUP(E31,商品参数!A:E,5,FALSE),"")</f>
        <v/>
      </c>
      <c r="K31" s="140" t="str">
        <f t="shared" si="3"/>
        <v/>
      </c>
      <c r="L31" s="143"/>
      <c r="M31" s="143"/>
    </row>
    <row r="32" ht="22" customHeight="1" spans="1:13">
      <c r="A32" s="137"/>
      <c r="B32" s="138" t="str">
        <f t="shared" si="4"/>
        <v/>
      </c>
      <c r="C32" s="138" t="str">
        <f t="shared" si="5"/>
        <v/>
      </c>
      <c r="D32" s="138" t="str">
        <f t="shared" si="6"/>
        <v/>
      </c>
      <c r="E32" s="139"/>
      <c r="F32" s="140" t="str">
        <f>IFERROR(VLOOKUP(E32,商品参数!A:E,2,FALSE),"")</f>
        <v/>
      </c>
      <c r="G32" s="140" t="str">
        <f>IFERROR(VLOOKUP(E32,商品参数!A:E,3,FALSE),"")</f>
        <v/>
      </c>
      <c r="H32" s="140" t="str">
        <f>IFERROR(VLOOKUP(E32,商品参数!A:E,4,FALSE),"")</f>
        <v/>
      </c>
      <c r="I32" s="143"/>
      <c r="J32" s="144" t="str">
        <f>IFERROR(VLOOKUP(E32,商品参数!A:E,5,FALSE),"")</f>
        <v/>
      </c>
      <c r="K32" s="140" t="str">
        <f t="shared" si="3"/>
        <v/>
      </c>
      <c r="L32" s="143"/>
      <c r="M32" s="143"/>
    </row>
    <row r="33" ht="22" customHeight="1" spans="1:13">
      <c r="A33" s="137"/>
      <c r="B33" s="138" t="str">
        <f t="shared" si="4"/>
        <v/>
      </c>
      <c r="C33" s="138" t="str">
        <f t="shared" si="5"/>
        <v/>
      </c>
      <c r="D33" s="138" t="str">
        <f t="shared" si="6"/>
        <v/>
      </c>
      <c r="E33" s="139"/>
      <c r="F33" s="140" t="str">
        <f>IFERROR(VLOOKUP(E33,商品参数!A:E,2,FALSE),"")</f>
        <v/>
      </c>
      <c r="G33" s="140" t="str">
        <f>IFERROR(VLOOKUP(E33,商品参数!A:E,3,FALSE),"")</f>
        <v/>
      </c>
      <c r="H33" s="140" t="str">
        <f>IFERROR(VLOOKUP(E33,商品参数!A:E,4,FALSE),"")</f>
        <v/>
      </c>
      <c r="I33" s="143"/>
      <c r="J33" s="144" t="str">
        <f>IFERROR(VLOOKUP(E33,商品参数!A:E,5,FALSE),"")</f>
        <v/>
      </c>
      <c r="K33" s="140" t="str">
        <f t="shared" si="3"/>
        <v/>
      </c>
      <c r="L33" s="143"/>
      <c r="M33" s="143"/>
    </row>
    <row r="34" ht="22" customHeight="1" spans="1:13">
      <c r="A34" s="137"/>
      <c r="B34" s="138" t="str">
        <f t="shared" si="4"/>
        <v/>
      </c>
      <c r="C34" s="138" t="str">
        <f t="shared" si="5"/>
        <v/>
      </c>
      <c r="D34" s="138" t="str">
        <f t="shared" si="6"/>
        <v/>
      </c>
      <c r="E34" s="139"/>
      <c r="F34" s="140" t="str">
        <f>IFERROR(VLOOKUP(E34,商品参数!A:E,2,FALSE),"")</f>
        <v/>
      </c>
      <c r="G34" s="140" t="str">
        <f>IFERROR(VLOOKUP(E34,商品参数!A:E,3,FALSE),"")</f>
        <v/>
      </c>
      <c r="H34" s="140" t="str">
        <f>IFERROR(VLOOKUP(E34,商品参数!A:E,4,FALSE),"")</f>
        <v/>
      </c>
      <c r="I34" s="143"/>
      <c r="J34" s="144" t="str">
        <f>IFERROR(VLOOKUP(E34,商品参数!A:E,5,FALSE),"")</f>
        <v/>
      </c>
      <c r="K34" s="140" t="str">
        <f t="shared" si="3"/>
        <v/>
      </c>
      <c r="L34" s="143"/>
      <c r="M34" s="143"/>
    </row>
    <row r="35" ht="22" customHeight="1" spans="1:13">
      <c r="A35" s="137"/>
      <c r="B35" s="138" t="str">
        <f t="shared" si="4"/>
        <v/>
      </c>
      <c r="C35" s="138" t="str">
        <f t="shared" si="5"/>
        <v/>
      </c>
      <c r="D35" s="138" t="str">
        <f t="shared" si="6"/>
        <v/>
      </c>
      <c r="E35" s="139"/>
      <c r="F35" s="140" t="str">
        <f>IFERROR(VLOOKUP(E35,商品参数!A:E,2,FALSE),"")</f>
        <v/>
      </c>
      <c r="G35" s="140" t="str">
        <f>IFERROR(VLOOKUP(E35,商品参数!A:E,3,FALSE),"")</f>
        <v/>
      </c>
      <c r="H35" s="140" t="str">
        <f>IFERROR(VLOOKUP(E35,商品参数!A:E,4,FALSE),"")</f>
        <v/>
      </c>
      <c r="I35" s="143"/>
      <c r="J35" s="144" t="str">
        <f>IFERROR(VLOOKUP(E35,商品参数!A:E,5,FALSE),"")</f>
        <v/>
      </c>
      <c r="K35" s="140" t="str">
        <f t="shared" si="3"/>
        <v/>
      </c>
      <c r="L35" s="143"/>
      <c r="M35" s="143"/>
    </row>
    <row r="36" ht="22" customHeight="1" spans="1:13">
      <c r="A36" s="137"/>
      <c r="B36" s="138" t="str">
        <f t="shared" si="4"/>
        <v/>
      </c>
      <c r="C36" s="138" t="str">
        <f t="shared" si="5"/>
        <v/>
      </c>
      <c r="D36" s="138" t="str">
        <f t="shared" si="6"/>
        <v/>
      </c>
      <c r="E36" s="139"/>
      <c r="F36" s="140" t="str">
        <f>IFERROR(VLOOKUP(E36,商品参数!A:E,2,FALSE),"")</f>
        <v/>
      </c>
      <c r="G36" s="140" t="str">
        <f>IFERROR(VLOOKUP(E36,商品参数!A:E,3,FALSE),"")</f>
        <v/>
      </c>
      <c r="H36" s="140" t="str">
        <f>IFERROR(VLOOKUP(E36,商品参数!A:E,4,FALSE),"")</f>
        <v/>
      </c>
      <c r="I36" s="143"/>
      <c r="J36" s="144" t="str">
        <f>IFERROR(VLOOKUP(E36,商品参数!A:E,5,FALSE),"")</f>
        <v/>
      </c>
      <c r="K36" s="140" t="str">
        <f t="shared" si="3"/>
        <v/>
      </c>
      <c r="L36" s="143"/>
      <c r="M36" s="143"/>
    </row>
    <row r="37" ht="22" customHeight="1" spans="1:13">
      <c r="A37" s="137"/>
      <c r="B37" s="138" t="str">
        <f t="shared" si="4"/>
        <v/>
      </c>
      <c r="C37" s="138" t="str">
        <f t="shared" si="5"/>
        <v/>
      </c>
      <c r="D37" s="138" t="str">
        <f t="shared" si="6"/>
        <v/>
      </c>
      <c r="E37" s="139"/>
      <c r="F37" s="140" t="str">
        <f>IFERROR(VLOOKUP(E37,商品参数!A:E,2,FALSE),"")</f>
        <v/>
      </c>
      <c r="G37" s="140" t="str">
        <f>IFERROR(VLOOKUP(E37,商品参数!A:E,3,FALSE),"")</f>
        <v/>
      </c>
      <c r="H37" s="140" t="str">
        <f>IFERROR(VLOOKUP(E37,商品参数!A:E,4,FALSE),"")</f>
        <v/>
      </c>
      <c r="I37" s="143"/>
      <c r="J37" s="144" t="str">
        <f>IFERROR(VLOOKUP(E37,商品参数!A:E,5,FALSE),"")</f>
        <v/>
      </c>
      <c r="K37" s="140" t="str">
        <f t="shared" si="3"/>
        <v/>
      </c>
      <c r="L37" s="143"/>
      <c r="M37" s="143"/>
    </row>
    <row r="38" ht="22" customHeight="1" spans="1:13">
      <c r="A38" s="137"/>
      <c r="B38" s="138" t="str">
        <f t="shared" si="4"/>
        <v/>
      </c>
      <c r="C38" s="138" t="str">
        <f t="shared" si="5"/>
        <v/>
      </c>
      <c r="D38" s="138" t="str">
        <f t="shared" si="6"/>
        <v/>
      </c>
      <c r="E38" s="139"/>
      <c r="F38" s="140" t="str">
        <f>IFERROR(VLOOKUP(E38,商品参数!A:E,2,FALSE),"")</f>
        <v/>
      </c>
      <c r="G38" s="140" t="str">
        <f>IFERROR(VLOOKUP(E38,商品参数!A:E,3,FALSE),"")</f>
        <v/>
      </c>
      <c r="H38" s="140" t="str">
        <f>IFERROR(VLOOKUP(E38,商品参数!A:E,4,FALSE),"")</f>
        <v/>
      </c>
      <c r="I38" s="143"/>
      <c r="J38" s="144" t="str">
        <f>IFERROR(VLOOKUP(E38,商品参数!A:E,5,FALSE),"")</f>
        <v/>
      </c>
      <c r="K38" s="140" t="str">
        <f t="shared" si="3"/>
        <v/>
      </c>
      <c r="L38" s="143"/>
      <c r="M38" s="143"/>
    </row>
    <row r="39" ht="22" customHeight="1" spans="1:13">
      <c r="A39" s="137"/>
      <c r="B39" s="138" t="str">
        <f t="shared" si="4"/>
        <v/>
      </c>
      <c r="C39" s="138" t="str">
        <f t="shared" si="5"/>
        <v/>
      </c>
      <c r="D39" s="138" t="str">
        <f t="shared" si="6"/>
        <v/>
      </c>
      <c r="E39" s="139"/>
      <c r="F39" s="140" t="str">
        <f>IFERROR(VLOOKUP(E39,商品参数!A:E,2,FALSE),"")</f>
        <v/>
      </c>
      <c r="G39" s="140" t="str">
        <f>IFERROR(VLOOKUP(E39,商品参数!A:E,3,FALSE),"")</f>
        <v/>
      </c>
      <c r="H39" s="140" t="str">
        <f>IFERROR(VLOOKUP(E39,商品参数!A:E,4,FALSE),"")</f>
        <v/>
      </c>
      <c r="I39" s="143"/>
      <c r="J39" s="144" t="str">
        <f>IFERROR(VLOOKUP(E39,商品参数!A:E,5,FALSE),"")</f>
        <v/>
      </c>
      <c r="K39" s="140" t="str">
        <f t="shared" si="3"/>
        <v/>
      </c>
      <c r="L39" s="143"/>
      <c r="M39" s="143"/>
    </row>
    <row r="40" ht="22" customHeight="1" spans="1:13">
      <c r="A40" s="137"/>
      <c r="B40" s="138" t="str">
        <f t="shared" si="4"/>
        <v/>
      </c>
      <c r="C40" s="138" t="str">
        <f t="shared" si="5"/>
        <v/>
      </c>
      <c r="D40" s="138" t="str">
        <f t="shared" si="6"/>
        <v/>
      </c>
      <c r="E40" s="139"/>
      <c r="F40" s="140" t="str">
        <f>IFERROR(VLOOKUP(E40,商品参数!A:E,2,FALSE),"")</f>
        <v/>
      </c>
      <c r="G40" s="140" t="str">
        <f>IFERROR(VLOOKUP(E40,商品参数!A:E,3,FALSE),"")</f>
        <v/>
      </c>
      <c r="H40" s="140" t="str">
        <f>IFERROR(VLOOKUP(E40,商品参数!A:E,4,FALSE),"")</f>
        <v/>
      </c>
      <c r="I40" s="143"/>
      <c r="J40" s="144" t="str">
        <f>IFERROR(VLOOKUP(E40,商品参数!A:E,5,FALSE),"")</f>
        <v/>
      </c>
      <c r="K40" s="140" t="str">
        <f t="shared" si="3"/>
        <v/>
      </c>
      <c r="L40" s="143"/>
      <c r="M40" s="143"/>
    </row>
    <row r="41" ht="22" customHeight="1" spans="1:13">
      <c r="A41" s="137"/>
      <c r="B41" s="138" t="str">
        <f t="shared" si="4"/>
        <v/>
      </c>
      <c r="C41" s="138" t="str">
        <f t="shared" si="5"/>
        <v/>
      </c>
      <c r="D41" s="138" t="str">
        <f t="shared" si="6"/>
        <v/>
      </c>
      <c r="E41" s="139"/>
      <c r="F41" s="140" t="str">
        <f>IFERROR(VLOOKUP(E41,商品参数!A:E,2,FALSE),"")</f>
        <v/>
      </c>
      <c r="G41" s="140" t="str">
        <f>IFERROR(VLOOKUP(E41,商品参数!A:E,3,FALSE),"")</f>
        <v/>
      </c>
      <c r="H41" s="140" t="str">
        <f>IFERROR(VLOOKUP(E41,商品参数!A:E,4,FALSE),"")</f>
        <v/>
      </c>
      <c r="I41" s="143"/>
      <c r="J41" s="144" t="str">
        <f>IFERROR(VLOOKUP(E41,商品参数!A:E,5,FALSE),"")</f>
        <v/>
      </c>
      <c r="K41" s="140" t="str">
        <f t="shared" si="3"/>
        <v/>
      </c>
      <c r="L41" s="143"/>
      <c r="M41" s="143"/>
    </row>
    <row r="42" ht="22" customHeight="1" spans="1:13">
      <c r="A42" s="137"/>
      <c r="B42" s="138" t="str">
        <f t="shared" si="4"/>
        <v/>
      </c>
      <c r="C42" s="138" t="str">
        <f t="shared" si="5"/>
        <v/>
      </c>
      <c r="D42" s="138" t="str">
        <f t="shared" si="6"/>
        <v/>
      </c>
      <c r="E42" s="139"/>
      <c r="F42" s="140" t="str">
        <f>IFERROR(VLOOKUP(E42,商品参数!A:E,2,FALSE),"")</f>
        <v/>
      </c>
      <c r="G42" s="140" t="str">
        <f>IFERROR(VLOOKUP(E42,商品参数!A:E,3,FALSE),"")</f>
        <v/>
      </c>
      <c r="H42" s="140" t="str">
        <f>IFERROR(VLOOKUP(E42,商品参数!A:E,4,FALSE),"")</f>
        <v/>
      </c>
      <c r="I42" s="143"/>
      <c r="J42" s="144" t="str">
        <f>IFERROR(VLOOKUP(E42,商品参数!A:E,5,FALSE),"")</f>
        <v/>
      </c>
      <c r="K42" s="140" t="str">
        <f t="shared" si="3"/>
        <v/>
      </c>
      <c r="L42" s="143"/>
      <c r="M42" s="143"/>
    </row>
    <row r="43" ht="22" customHeight="1" spans="1:13">
      <c r="A43" s="137"/>
      <c r="B43" s="138" t="str">
        <f t="shared" si="4"/>
        <v/>
      </c>
      <c r="C43" s="138" t="str">
        <f t="shared" si="5"/>
        <v/>
      </c>
      <c r="D43" s="138" t="str">
        <f t="shared" si="6"/>
        <v/>
      </c>
      <c r="E43" s="139"/>
      <c r="F43" s="140" t="str">
        <f>IFERROR(VLOOKUP(E43,商品参数!A:E,2,FALSE),"")</f>
        <v/>
      </c>
      <c r="G43" s="140" t="str">
        <f>IFERROR(VLOOKUP(E43,商品参数!A:E,3,FALSE),"")</f>
        <v/>
      </c>
      <c r="H43" s="140" t="str">
        <f>IFERROR(VLOOKUP(E43,商品参数!A:E,4,FALSE),"")</f>
        <v/>
      </c>
      <c r="I43" s="143"/>
      <c r="J43" s="144" t="str">
        <f>IFERROR(VLOOKUP(E43,商品参数!A:E,5,FALSE),"")</f>
        <v/>
      </c>
      <c r="K43" s="140" t="str">
        <f t="shared" si="3"/>
        <v/>
      </c>
      <c r="L43" s="143"/>
      <c r="M43" s="143"/>
    </row>
    <row r="44" ht="22" customHeight="1" spans="1:13">
      <c r="A44" s="137"/>
      <c r="B44" s="138" t="str">
        <f t="shared" si="4"/>
        <v/>
      </c>
      <c r="C44" s="138" t="str">
        <f t="shared" si="5"/>
        <v/>
      </c>
      <c r="D44" s="138" t="str">
        <f t="shared" si="6"/>
        <v/>
      </c>
      <c r="E44" s="139"/>
      <c r="F44" s="140" t="str">
        <f>IFERROR(VLOOKUP(E44,商品参数!A:E,2,FALSE),"")</f>
        <v/>
      </c>
      <c r="G44" s="140" t="str">
        <f>IFERROR(VLOOKUP(E44,商品参数!A:E,3,FALSE),"")</f>
        <v/>
      </c>
      <c r="H44" s="140" t="str">
        <f>IFERROR(VLOOKUP(E44,商品参数!A:E,4,FALSE),"")</f>
        <v/>
      </c>
      <c r="I44" s="143"/>
      <c r="J44" s="144" t="str">
        <f>IFERROR(VLOOKUP(E44,商品参数!A:E,5,FALSE),"")</f>
        <v/>
      </c>
      <c r="K44" s="140" t="str">
        <f t="shared" si="3"/>
        <v/>
      </c>
      <c r="L44" s="143"/>
      <c r="M44" s="143"/>
    </row>
    <row r="45" ht="22" customHeight="1" spans="1:13">
      <c r="A45" s="137"/>
      <c r="B45" s="138" t="str">
        <f t="shared" si="4"/>
        <v/>
      </c>
      <c r="C45" s="138" t="str">
        <f t="shared" si="5"/>
        <v/>
      </c>
      <c r="D45" s="138" t="str">
        <f t="shared" si="6"/>
        <v/>
      </c>
      <c r="E45" s="139"/>
      <c r="F45" s="140" t="str">
        <f>IFERROR(VLOOKUP(E45,商品参数!A:E,2,FALSE),"")</f>
        <v/>
      </c>
      <c r="G45" s="140" t="str">
        <f>IFERROR(VLOOKUP(E45,商品参数!A:E,3,FALSE),"")</f>
        <v/>
      </c>
      <c r="H45" s="140" t="str">
        <f>IFERROR(VLOOKUP(E45,商品参数!A:E,4,FALSE),"")</f>
        <v/>
      </c>
      <c r="I45" s="143"/>
      <c r="J45" s="144" t="str">
        <f>IFERROR(VLOOKUP(E45,商品参数!A:E,5,FALSE),"")</f>
        <v/>
      </c>
      <c r="K45" s="140" t="str">
        <f t="shared" si="3"/>
        <v/>
      </c>
      <c r="L45" s="143"/>
      <c r="M45" s="143"/>
    </row>
    <row r="46" ht="22" customHeight="1" spans="1:13">
      <c r="A46" s="137"/>
      <c r="B46" s="138" t="str">
        <f t="shared" si="4"/>
        <v/>
      </c>
      <c r="C46" s="138" t="str">
        <f t="shared" si="5"/>
        <v/>
      </c>
      <c r="D46" s="138" t="str">
        <f t="shared" si="6"/>
        <v/>
      </c>
      <c r="E46" s="139"/>
      <c r="F46" s="140" t="str">
        <f>IFERROR(VLOOKUP(E46,商品参数!A:E,2,FALSE),"")</f>
        <v/>
      </c>
      <c r="G46" s="140" t="str">
        <f>IFERROR(VLOOKUP(E46,商品参数!A:E,3,FALSE),"")</f>
        <v/>
      </c>
      <c r="H46" s="140" t="str">
        <f>IFERROR(VLOOKUP(E46,商品参数!A:E,4,FALSE),"")</f>
        <v/>
      </c>
      <c r="I46" s="143"/>
      <c r="J46" s="144" t="str">
        <f>IFERROR(VLOOKUP(E46,商品参数!A:E,5,FALSE),"")</f>
        <v/>
      </c>
      <c r="K46" s="140" t="str">
        <f t="shared" si="3"/>
        <v/>
      </c>
      <c r="L46" s="143"/>
      <c r="M46" s="143"/>
    </row>
    <row r="47" ht="22" customHeight="1" spans="1:13">
      <c r="A47" s="137"/>
      <c r="B47" s="138" t="str">
        <f t="shared" si="4"/>
        <v/>
      </c>
      <c r="C47" s="138" t="str">
        <f t="shared" si="5"/>
        <v/>
      </c>
      <c r="D47" s="138" t="str">
        <f t="shared" si="6"/>
        <v/>
      </c>
      <c r="E47" s="139"/>
      <c r="F47" s="140" t="str">
        <f>IFERROR(VLOOKUP(E47,商品参数!A:E,2,FALSE),"")</f>
        <v/>
      </c>
      <c r="G47" s="140" t="str">
        <f>IFERROR(VLOOKUP(E47,商品参数!A:E,3,FALSE),"")</f>
        <v/>
      </c>
      <c r="H47" s="140" t="str">
        <f>IFERROR(VLOOKUP(E47,商品参数!A:E,4,FALSE),"")</f>
        <v/>
      </c>
      <c r="I47" s="143"/>
      <c r="J47" s="144" t="str">
        <f>IFERROR(VLOOKUP(E47,商品参数!A:E,5,FALSE),"")</f>
        <v/>
      </c>
      <c r="K47" s="140" t="str">
        <f t="shared" si="3"/>
        <v/>
      </c>
      <c r="L47" s="143"/>
      <c r="M47" s="143"/>
    </row>
    <row r="48" ht="22" customHeight="1" spans="1:13">
      <c r="A48" s="137"/>
      <c r="B48" s="138" t="str">
        <f t="shared" si="4"/>
        <v/>
      </c>
      <c r="C48" s="138" t="str">
        <f t="shared" si="5"/>
        <v/>
      </c>
      <c r="D48" s="138" t="str">
        <f t="shared" si="6"/>
        <v/>
      </c>
      <c r="E48" s="139"/>
      <c r="F48" s="140" t="str">
        <f>IFERROR(VLOOKUP(E48,商品参数!A:E,2,FALSE),"")</f>
        <v/>
      </c>
      <c r="G48" s="140" t="str">
        <f>IFERROR(VLOOKUP(E48,商品参数!A:E,3,FALSE),"")</f>
        <v/>
      </c>
      <c r="H48" s="140" t="str">
        <f>IFERROR(VLOOKUP(E48,商品参数!A:E,4,FALSE),"")</f>
        <v/>
      </c>
      <c r="I48" s="143"/>
      <c r="J48" s="144" t="str">
        <f>IFERROR(VLOOKUP(E48,商品参数!A:E,5,FALSE),"")</f>
        <v/>
      </c>
      <c r="K48" s="140" t="str">
        <f t="shared" si="3"/>
        <v/>
      </c>
      <c r="L48" s="143"/>
      <c r="M48" s="143"/>
    </row>
    <row r="49" ht="22" customHeight="1" spans="1:13">
      <c r="A49" s="137"/>
      <c r="B49" s="138" t="str">
        <f t="shared" si="4"/>
        <v/>
      </c>
      <c r="C49" s="138" t="str">
        <f t="shared" si="5"/>
        <v/>
      </c>
      <c r="D49" s="138" t="str">
        <f t="shared" si="6"/>
        <v/>
      </c>
      <c r="E49" s="139"/>
      <c r="F49" s="140" t="str">
        <f>IFERROR(VLOOKUP(E49,商品参数!A:E,2,FALSE),"")</f>
        <v/>
      </c>
      <c r="G49" s="140" t="str">
        <f>IFERROR(VLOOKUP(E49,商品参数!A:E,3,FALSE),"")</f>
        <v/>
      </c>
      <c r="H49" s="140" t="str">
        <f>IFERROR(VLOOKUP(E49,商品参数!A:E,4,FALSE),"")</f>
        <v/>
      </c>
      <c r="I49" s="143"/>
      <c r="J49" s="144" t="str">
        <f>IFERROR(VLOOKUP(E49,商品参数!A:E,5,FALSE),"")</f>
        <v/>
      </c>
      <c r="K49" s="140" t="str">
        <f t="shared" si="3"/>
        <v/>
      </c>
      <c r="L49" s="143"/>
      <c r="M49" s="143"/>
    </row>
    <row r="50" ht="22" customHeight="1" spans="1:13">
      <c r="A50" s="137"/>
      <c r="B50" s="138" t="str">
        <f t="shared" si="4"/>
        <v/>
      </c>
      <c r="C50" s="138" t="str">
        <f t="shared" si="5"/>
        <v/>
      </c>
      <c r="D50" s="138" t="str">
        <f t="shared" si="6"/>
        <v/>
      </c>
      <c r="E50" s="139"/>
      <c r="F50" s="140" t="str">
        <f>IFERROR(VLOOKUP(E50,商品参数!A:E,2,FALSE),"")</f>
        <v/>
      </c>
      <c r="G50" s="140" t="str">
        <f>IFERROR(VLOOKUP(E50,商品参数!A:E,3,FALSE),"")</f>
        <v/>
      </c>
      <c r="H50" s="140" t="str">
        <f>IFERROR(VLOOKUP(E50,商品参数!A:E,4,FALSE),"")</f>
        <v/>
      </c>
      <c r="I50" s="143"/>
      <c r="J50" s="144" t="str">
        <f>IFERROR(VLOOKUP(E50,商品参数!A:E,5,FALSE),"")</f>
        <v/>
      </c>
      <c r="K50" s="140" t="str">
        <f t="shared" si="3"/>
        <v/>
      </c>
      <c r="L50" s="143"/>
      <c r="M50" s="143"/>
    </row>
    <row r="51" ht="22" customHeight="1" spans="1:13">
      <c r="A51" s="137"/>
      <c r="B51" s="138" t="str">
        <f t="shared" si="4"/>
        <v/>
      </c>
      <c r="C51" s="138" t="str">
        <f t="shared" si="5"/>
        <v/>
      </c>
      <c r="D51" s="138" t="str">
        <f t="shared" si="6"/>
        <v/>
      </c>
      <c r="E51" s="139"/>
      <c r="F51" s="140" t="str">
        <f>IFERROR(VLOOKUP(E51,商品参数!A:E,2,FALSE),"")</f>
        <v/>
      </c>
      <c r="G51" s="140" t="str">
        <f>IFERROR(VLOOKUP(E51,商品参数!A:E,3,FALSE),"")</f>
        <v/>
      </c>
      <c r="H51" s="140" t="str">
        <f>IFERROR(VLOOKUP(E51,商品参数!A:E,4,FALSE),"")</f>
        <v/>
      </c>
      <c r="I51" s="143"/>
      <c r="J51" s="144" t="str">
        <f>IFERROR(VLOOKUP(E51,商品参数!A:E,5,FALSE),"")</f>
        <v/>
      </c>
      <c r="K51" s="140" t="str">
        <f t="shared" si="3"/>
        <v/>
      </c>
      <c r="L51" s="143"/>
      <c r="M51" s="143"/>
    </row>
    <row r="52" ht="22" customHeight="1" spans="1:13">
      <c r="A52" s="137"/>
      <c r="B52" s="138" t="str">
        <f t="shared" si="4"/>
        <v/>
      </c>
      <c r="C52" s="138" t="str">
        <f t="shared" si="5"/>
        <v/>
      </c>
      <c r="D52" s="138" t="str">
        <f t="shared" si="6"/>
        <v/>
      </c>
      <c r="E52" s="139"/>
      <c r="F52" s="140" t="str">
        <f>IFERROR(VLOOKUP(E52,商品参数!A:E,2,FALSE),"")</f>
        <v/>
      </c>
      <c r="G52" s="140" t="str">
        <f>IFERROR(VLOOKUP(E52,商品参数!A:E,3,FALSE),"")</f>
        <v/>
      </c>
      <c r="H52" s="140" t="str">
        <f>IFERROR(VLOOKUP(E52,商品参数!A:E,4,FALSE),"")</f>
        <v/>
      </c>
      <c r="I52" s="143"/>
      <c r="J52" s="144" t="str">
        <f>IFERROR(VLOOKUP(E52,商品参数!A:E,5,FALSE),"")</f>
        <v/>
      </c>
      <c r="K52" s="140" t="str">
        <f t="shared" si="3"/>
        <v/>
      </c>
      <c r="L52" s="143"/>
      <c r="M52" s="143"/>
    </row>
    <row r="53" ht="22" customHeight="1" spans="1:13">
      <c r="A53" s="137"/>
      <c r="B53" s="138" t="str">
        <f t="shared" si="4"/>
        <v/>
      </c>
      <c r="C53" s="138" t="str">
        <f t="shared" si="5"/>
        <v/>
      </c>
      <c r="D53" s="138" t="str">
        <f t="shared" si="6"/>
        <v/>
      </c>
      <c r="E53" s="139"/>
      <c r="F53" s="140" t="str">
        <f>IFERROR(VLOOKUP(E53,商品参数!A:E,2,FALSE),"")</f>
        <v/>
      </c>
      <c r="G53" s="140" t="str">
        <f>IFERROR(VLOOKUP(E53,商品参数!A:E,3,FALSE),"")</f>
        <v/>
      </c>
      <c r="H53" s="140" t="str">
        <f>IFERROR(VLOOKUP(E53,商品参数!A:E,4,FALSE),"")</f>
        <v/>
      </c>
      <c r="I53" s="143"/>
      <c r="J53" s="144" t="str">
        <f>IFERROR(VLOOKUP(E53,商品参数!A:E,5,FALSE),"")</f>
        <v/>
      </c>
      <c r="K53" s="140" t="str">
        <f t="shared" si="3"/>
        <v/>
      </c>
      <c r="L53" s="143"/>
      <c r="M53" s="143"/>
    </row>
    <row r="54" ht="22" customHeight="1" spans="1:13">
      <c r="A54" s="137"/>
      <c r="B54" s="138" t="str">
        <f t="shared" si="4"/>
        <v/>
      </c>
      <c r="C54" s="138" t="str">
        <f t="shared" si="5"/>
        <v/>
      </c>
      <c r="D54" s="138" t="str">
        <f t="shared" si="6"/>
        <v/>
      </c>
      <c r="E54" s="139"/>
      <c r="F54" s="140" t="str">
        <f>IFERROR(VLOOKUP(E54,商品参数!A:E,2,FALSE),"")</f>
        <v/>
      </c>
      <c r="G54" s="140" t="str">
        <f>IFERROR(VLOOKUP(E54,商品参数!A:E,3,FALSE),"")</f>
        <v/>
      </c>
      <c r="H54" s="140" t="str">
        <f>IFERROR(VLOOKUP(E54,商品参数!A:E,4,FALSE),"")</f>
        <v/>
      </c>
      <c r="I54" s="143"/>
      <c r="J54" s="144" t="str">
        <f>IFERROR(VLOOKUP(E54,商品参数!A:E,5,FALSE),"")</f>
        <v/>
      </c>
      <c r="K54" s="140" t="str">
        <f t="shared" si="3"/>
        <v/>
      </c>
      <c r="L54" s="143"/>
      <c r="M54" s="143"/>
    </row>
    <row r="55" ht="22" customHeight="1" spans="1:13">
      <c r="A55" s="137"/>
      <c r="B55" s="138" t="str">
        <f t="shared" si="4"/>
        <v/>
      </c>
      <c r="C55" s="138" t="str">
        <f t="shared" si="5"/>
        <v/>
      </c>
      <c r="D55" s="138" t="str">
        <f t="shared" si="6"/>
        <v/>
      </c>
      <c r="E55" s="139"/>
      <c r="F55" s="140" t="str">
        <f>IFERROR(VLOOKUP(E55,商品参数!A:E,2,FALSE),"")</f>
        <v/>
      </c>
      <c r="G55" s="140" t="str">
        <f>IFERROR(VLOOKUP(E55,商品参数!A:E,3,FALSE),"")</f>
        <v/>
      </c>
      <c r="H55" s="140" t="str">
        <f>IFERROR(VLOOKUP(E55,商品参数!A:E,4,FALSE),"")</f>
        <v/>
      </c>
      <c r="I55" s="143"/>
      <c r="J55" s="144" t="str">
        <f>IFERROR(VLOOKUP(E55,商品参数!A:E,5,FALSE),"")</f>
        <v/>
      </c>
      <c r="K55" s="140" t="str">
        <f t="shared" si="3"/>
        <v/>
      </c>
      <c r="L55" s="143"/>
      <c r="M55" s="143"/>
    </row>
    <row r="56" ht="22" customHeight="1" spans="1:13">
      <c r="A56" s="137"/>
      <c r="B56" s="138" t="str">
        <f t="shared" si="4"/>
        <v/>
      </c>
      <c r="C56" s="138" t="str">
        <f t="shared" si="5"/>
        <v/>
      </c>
      <c r="D56" s="138" t="str">
        <f t="shared" si="6"/>
        <v/>
      </c>
      <c r="E56" s="139"/>
      <c r="F56" s="140" t="str">
        <f>IFERROR(VLOOKUP(E56,商品参数!A:E,2,FALSE),"")</f>
        <v/>
      </c>
      <c r="G56" s="140" t="str">
        <f>IFERROR(VLOOKUP(E56,商品参数!A:E,3,FALSE),"")</f>
        <v/>
      </c>
      <c r="H56" s="140" t="str">
        <f>IFERROR(VLOOKUP(E56,商品参数!A:E,4,FALSE),"")</f>
        <v/>
      </c>
      <c r="I56" s="143"/>
      <c r="J56" s="144" t="str">
        <f>IFERROR(VLOOKUP(E56,商品参数!A:E,5,FALSE),"")</f>
        <v/>
      </c>
      <c r="K56" s="140" t="str">
        <f t="shared" si="3"/>
        <v/>
      </c>
      <c r="L56" s="143"/>
      <c r="M56" s="143"/>
    </row>
    <row r="57" ht="22" customHeight="1" spans="1:13">
      <c r="A57" s="137"/>
      <c r="B57" s="138" t="str">
        <f t="shared" si="4"/>
        <v/>
      </c>
      <c r="C57" s="138" t="str">
        <f t="shared" si="5"/>
        <v/>
      </c>
      <c r="D57" s="138" t="str">
        <f t="shared" si="6"/>
        <v/>
      </c>
      <c r="E57" s="139"/>
      <c r="F57" s="140" t="str">
        <f>IFERROR(VLOOKUP(E57,商品参数!A:E,2,FALSE),"")</f>
        <v/>
      </c>
      <c r="G57" s="140" t="str">
        <f>IFERROR(VLOOKUP(E57,商品参数!A:E,3,FALSE),"")</f>
        <v/>
      </c>
      <c r="H57" s="140" t="str">
        <f>IFERROR(VLOOKUP(E57,商品参数!A:E,4,FALSE),"")</f>
        <v/>
      </c>
      <c r="I57" s="143"/>
      <c r="J57" s="144" t="str">
        <f>IFERROR(VLOOKUP(E57,商品参数!A:E,5,FALSE),"")</f>
        <v/>
      </c>
      <c r="K57" s="140" t="str">
        <f t="shared" si="3"/>
        <v/>
      </c>
      <c r="L57" s="143"/>
      <c r="M57" s="143"/>
    </row>
    <row r="58" ht="22" customHeight="1" spans="1:13">
      <c r="A58" s="137"/>
      <c r="B58" s="138" t="str">
        <f t="shared" si="4"/>
        <v/>
      </c>
      <c r="C58" s="138" t="str">
        <f t="shared" si="5"/>
        <v/>
      </c>
      <c r="D58" s="138" t="str">
        <f t="shared" si="6"/>
        <v/>
      </c>
      <c r="E58" s="139"/>
      <c r="F58" s="140" t="str">
        <f>IFERROR(VLOOKUP(E58,商品参数!A:E,2,FALSE),"")</f>
        <v/>
      </c>
      <c r="G58" s="140" t="str">
        <f>IFERROR(VLOOKUP(E58,商品参数!A:E,3,FALSE),"")</f>
        <v/>
      </c>
      <c r="H58" s="140" t="str">
        <f>IFERROR(VLOOKUP(E58,商品参数!A:E,4,FALSE),"")</f>
        <v/>
      </c>
      <c r="I58" s="143"/>
      <c r="J58" s="144" t="str">
        <f>IFERROR(VLOOKUP(E58,商品参数!A:E,5,FALSE),"")</f>
        <v/>
      </c>
      <c r="K58" s="140" t="str">
        <f t="shared" si="3"/>
        <v/>
      </c>
      <c r="L58" s="143"/>
      <c r="M58" s="143"/>
    </row>
    <row r="59" ht="22" customHeight="1" spans="1:13">
      <c r="A59" s="137"/>
      <c r="B59" s="138" t="str">
        <f t="shared" si="4"/>
        <v/>
      </c>
      <c r="C59" s="138" t="str">
        <f t="shared" si="5"/>
        <v/>
      </c>
      <c r="D59" s="138" t="str">
        <f t="shared" si="6"/>
        <v/>
      </c>
      <c r="E59" s="139"/>
      <c r="F59" s="140" t="str">
        <f>IFERROR(VLOOKUP(E59,商品参数!A:E,2,FALSE),"")</f>
        <v/>
      </c>
      <c r="G59" s="140" t="str">
        <f>IFERROR(VLOOKUP(E59,商品参数!A:E,3,FALSE),"")</f>
        <v/>
      </c>
      <c r="H59" s="140" t="str">
        <f>IFERROR(VLOOKUP(E59,商品参数!A:E,4,FALSE),"")</f>
        <v/>
      </c>
      <c r="I59" s="143"/>
      <c r="J59" s="144" t="str">
        <f>IFERROR(VLOOKUP(E59,商品参数!A:E,5,FALSE),"")</f>
        <v/>
      </c>
      <c r="K59" s="140" t="str">
        <f t="shared" si="3"/>
        <v/>
      </c>
      <c r="L59" s="143"/>
      <c r="M59" s="143"/>
    </row>
    <row r="60" ht="22" customHeight="1" spans="1:13">
      <c r="A60" s="137"/>
      <c r="B60" s="138" t="str">
        <f t="shared" si="4"/>
        <v/>
      </c>
      <c r="C60" s="138" t="str">
        <f t="shared" si="5"/>
        <v/>
      </c>
      <c r="D60" s="138" t="str">
        <f t="shared" si="6"/>
        <v/>
      </c>
      <c r="E60" s="139"/>
      <c r="F60" s="140" t="str">
        <f>IFERROR(VLOOKUP(E60,商品参数!A:E,2,FALSE),"")</f>
        <v/>
      </c>
      <c r="G60" s="140" t="str">
        <f>IFERROR(VLOOKUP(E60,商品参数!A:E,3,FALSE),"")</f>
        <v/>
      </c>
      <c r="H60" s="140" t="str">
        <f>IFERROR(VLOOKUP(E60,商品参数!A:E,4,FALSE),"")</f>
        <v/>
      </c>
      <c r="I60" s="143"/>
      <c r="J60" s="144" t="str">
        <f>IFERROR(VLOOKUP(E60,商品参数!A:E,5,FALSE),"")</f>
        <v/>
      </c>
      <c r="K60" s="140" t="str">
        <f t="shared" si="3"/>
        <v/>
      </c>
      <c r="L60" s="143"/>
      <c r="M60" s="143"/>
    </row>
    <row r="61" ht="22" customHeight="1" spans="1:13">
      <c r="A61" s="137"/>
      <c r="B61" s="138" t="str">
        <f t="shared" si="4"/>
        <v/>
      </c>
      <c r="C61" s="138" t="str">
        <f t="shared" si="5"/>
        <v/>
      </c>
      <c r="D61" s="138" t="str">
        <f t="shared" si="6"/>
        <v/>
      </c>
      <c r="E61" s="139"/>
      <c r="F61" s="140" t="str">
        <f>IFERROR(VLOOKUP(E61,商品参数!A:E,2,FALSE),"")</f>
        <v/>
      </c>
      <c r="G61" s="140" t="str">
        <f>IFERROR(VLOOKUP(E61,商品参数!A:E,3,FALSE),"")</f>
        <v/>
      </c>
      <c r="H61" s="140" t="str">
        <f>IFERROR(VLOOKUP(E61,商品参数!A:E,4,FALSE),"")</f>
        <v/>
      </c>
      <c r="I61" s="143"/>
      <c r="J61" s="144" t="str">
        <f>IFERROR(VLOOKUP(E61,商品参数!A:E,5,FALSE),"")</f>
        <v/>
      </c>
      <c r="K61" s="140" t="str">
        <f t="shared" si="3"/>
        <v/>
      </c>
      <c r="L61" s="143"/>
      <c r="M61" s="143"/>
    </row>
    <row r="62" ht="22" customHeight="1" spans="1:13">
      <c r="A62" s="137"/>
      <c r="B62" s="138" t="str">
        <f t="shared" si="4"/>
        <v/>
      </c>
      <c r="C62" s="138" t="str">
        <f t="shared" si="5"/>
        <v/>
      </c>
      <c r="D62" s="138" t="str">
        <f t="shared" si="6"/>
        <v/>
      </c>
      <c r="E62" s="139"/>
      <c r="F62" s="140" t="str">
        <f>IFERROR(VLOOKUP(E62,商品参数!A:E,2,FALSE),"")</f>
        <v/>
      </c>
      <c r="G62" s="140" t="str">
        <f>IFERROR(VLOOKUP(E62,商品参数!A:E,3,FALSE),"")</f>
        <v/>
      </c>
      <c r="H62" s="140" t="str">
        <f>IFERROR(VLOOKUP(E62,商品参数!A:E,4,FALSE),"")</f>
        <v/>
      </c>
      <c r="I62" s="143"/>
      <c r="J62" s="144" t="str">
        <f>IFERROR(VLOOKUP(E62,商品参数!A:E,5,FALSE),"")</f>
        <v/>
      </c>
      <c r="K62" s="140" t="str">
        <f t="shared" si="3"/>
        <v/>
      </c>
      <c r="L62" s="143"/>
      <c r="M62" s="143"/>
    </row>
    <row r="63" ht="22" customHeight="1" spans="1:13">
      <c r="A63" s="137"/>
      <c r="B63" s="138" t="str">
        <f t="shared" si="4"/>
        <v/>
      </c>
      <c r="C63" s="138" t="str">
        <f t="shared" si="5"/>
        <v/>
      </c>
      <c r="D63" s="138" t="str">
        <f t="shared" si="6"/>
        <v/>
      </c>
      <c r="E63" s="139"/>
      <c r="F63" s="140" t="str">
        <f>IFERROR(VLOOKUP(E63,商品参数!A:E,2,FALSE),"")</f>
        <v/>
      </c>
      <c r="G63" s="140" t="str">
        <f>IFERROR(VLOOKUP(E63,商品参数!A:E,3,FALSE),"")</f>
        <v/>
      </c>
      <c r="H63" s="140" t="str">
        <f>IFERROR(VLOOKUP(E63,商品参数!A:E,4,FALSE),"")</f>
        <v/>
      </c>
      <c r="I63" s="143"/>
      <c r="J63" s="144" t="str">
        <f>IFERROR(VLOOKUP(E63,商品参数!A:E,5,FALSE),"")</f>
        <v/>
      </c>
      <c r="K63" s="140" t="str">
        <f t="shared" si="3"/>
        <v/>
      </c>
      <c r="L63" s="143"/>
      <c r="M63" s="143"/>
    </row>
    <row r="64" ht="22" customHeight="1" spans="1:13">
      <c r="A64" s="137"/>
      <c r="B64" s="138" t="str">
        <f t="shared" si="4"/>
        <v/>
      </c>
      <c r="C64" s="138" t="str">
        <f t="shared" si="5"/>
        <v/>
      </c>
      <c r="D64" s="138" t="str">
        <f t="shared" si="6"/>
        <v/>
      </c>
      <c r="E64" s="139"/>
      <c r="F64" s="140" t="str">
        <f>IFERROR(VLOOKUP(E64,商品参数!A:E,2,FALSE),"")</f>
        <v/>
      </c>
      <c r="G64" s="140" t="str">
        <f>IFERROR(VLOOKUP(E64,商品参数!A:E,3,FALSE),"")</f>
        <v/>
      </c>
      <c r="H64" s="140" t="str">
        <f>IFERROR(VLOOKUP(E64,商品参数!A:E,4,FALSE),"")</f>
        <v/>
      </c>
      <c r="I64" s="143"/>
      <c r="J64" s="144" t="str">
        <f>IFERROR(VLOOKUP(E64,商品参数!A:E,5,FALSE),"")</f>
        <v/>
      </c>
      <c r="K64" s="140" t="str">
        <f t="shared" si="3"/>
        <v/>
      </c>
      <c r="L64" s="143"/>
      <c r="M64" s="143"/>
    </row>
    <row r="65" ht="22" customHeight="1" spans="1:13">
      <c r="A65" s="137"/>
      <c r="B65" s="138" t="str">
        <f t="shared" si="4"/>
        <v/>
      </c>
      <c r="C65" s="138" t="str">
        <f t="shared" si="5"/>
        <v/>
      </c>
      <c r="D65" s="138" t="str">
        <f t="shared" si="6"/>
        <v/>
      </c>
      <c r="E65" s="139"/>
      <c r="F65" s="140" t="str">
        <f>IFERROR(VLOOKUP(E65,商品参数!A:E,2,FALSE),"")</f>
        <v/>
      </c>
      <c r="G65" s="140" t="str">
        <f>IFERROR(VLOOKUP(E65,商品参数!A:E,3,FALSE),"")</f>
        <v/>
      </c>
      <c r="H65" s="140" t="str">
        <f>IFERROR(VLOOKUP(E65,商品参数!A:E,4,FALSE),"")</f>
        <v/>
      </c>
      <c r="I65" s="143"/>
      <c r="J65" s="144" t="str">
        <f>IFERROR(VLOOKUP(E65,商品参数!A:E,5,FALSE),"")</f>
        <v/>
      </c>
      <c r="K65" s="140" t="str">
        <f t="shared" si="3"/>
        <v/>
      </c>
      <c r="L65" s="143"/>
      <c r="M65" s="143"/>
    </row>
    <row r="66" ht="22" customHeight="1" spans="1:13">
      <c r="A66" s="137"/>
      <c r="B66" s="138" t="str">
        <f t="shared" si="4"/>
        <v/>
      </c>
      <c r="C66" s="138" t="str">
        <f t="shared" si="5"/>
        <v/>
      </c>
      <c r="D66" s="138" t="str">
        <f t="shared" si="6"/>
        <v/>
      </c>
      <c r="E66" s="139"/>
      <c r="F66" s="140" t="str">
        <f>IFERROR(VLOOKUP(E66,商品参数!A:E,2,FALSE),"")</f>
        <v/>
      </c>
      <c r="G66" s="140" t="str">
        <f>IFERROR(VLOOKUP(E66,商品参数!A:E,3,FALSE),"")</f>
        <v/>
      </c>
      <c r="H66" s="140" t="str">
        <f>IFERROR(VLOOKUP(E66,商品参数!A:E,4,FALSE),"")</f>
        <v/>
      </c>
      <c r="I66" s="143"/>
      <c r="J66" s="144" t="str">
        <f>IFERROR(VLOOKUP(E66,商品参数!A:E,5,FALSE),"")</f>
        <v/>
      </c>
      <c r="K66" s="140" t="str">
        <f t="shared" si="3"/>
        <v/>
      </c>
      <c r="L66" s="143"/>
      <c r="M66" s="143"/>
    </row>
    <row r="67" ht="22" customHeight="1" spans="1:13">
      <c r="A67" s="137"/>
      <c r="B67" s="138" t="str">
        <f t="shared" si="4"/>
        <v/>
      </c>
      <c r="C67" s="138" t="str">
        <f t="shared" si="5"/>
        <v/>
      </c>
      <c r="D67" s="138" t="str">
        <f t="shared" si="6"/>
        <v/>
      </c>
      <c r="E67" s="139"/>
      <c r="F67" s="140" t="str">
        <f>IFERROR(VLOOKUP(E67,商品参数!A:E,2,FALSE),"")</f>
        <v/>
      </c>
      <c r="G67" s="140" t="str">
        <f>IFERROR(VLOOKUP(E67,商品参数!A:E,3,FALSE),"")</f>
        <v/>
      </c>
      <c r="H67" s="140" t="str">
        <f>IFERROR(VLOOKUP(E67,商品参数!A:E,4,FALSE),"")</f>
        <v/>
      </c>
      <c r="I67" s="143"/>
      <c r="J67" s="144" t="str">
        <f>IFERROR(VLOOKUP(E67,商品参数!A:E,5,FALSE),"")</f>
        <v/>
      </c>
      <c r="K67" s="140" t="str">
        <f t="shared" si="3"/>
        <v/>
      </c>
      <c r="L67" s="143"/>
      <c r="M67" s="143"/>
    </row>
    <row r="68" ht="22" customHeight="1" spans="1:13">
      <c r="A68" s="137"/>
      <c r="B68" s="138" t="str">
        <f t="shared" si="4"/>
        <v/>
      </c>
      <c r="C68" s="138" t="str">
        <f t="shared" si="5"/>
        <v/>
      </c>
      <c r="D68" s="138" t="str">
        <f t="shared" si="6"/>
        <v/>
      </c>
      <c r="E68" s="139"/>
      <c r="F68" s="140" t="str">
        <f>IFERROR(VLOOKUP(E68,商品参数!A:E,2,FALSE),"")</f>
        <v/>
      </c>
      <c r="G68" s="140" t="str">
        <f>IFERROR(VLOOKUP(E68,商品参数!A:E,3,FALSE),"")</f>
        <v/>
      </c>
      <c r="H68" s="140" t="str">
        <f>IFERROR(VLOOKUP(E68,商品参数!A:E,4,FALSE),"")</f>
        <v/>
      </c>
      <c r="I68" s="143"/>
      <c r="J68" s="144" t="str">
        <f>IFERROR(VLOOKUP(E68,商品参数!A:E,5,FALSE),"")</f>
        <v/>
      </c>
      <c r="K68" s="140" t="str">
        <f t="shared" ref="K68:K131" si="7">IF(E68&lt;&gt;"",I68*J68,"")</f>
        <v/>
      </c>
      <c r="L68" s="143"/>
      <c r="M68" s="143"/>
    </row>
    <row r="69" ht="22" customHeight="1" spans="1:13">
      <c r="A69" s="137"/>
      <c r="B69" s="138" t="str">
        <f t="shared" ref="B69:B132" si="8">IF(A69&lt;&gt;"",YEAR(A69),"")</f>
        <v/>
      </c>
      <c r="C69" s="138" t="str">
        <f t="shared" ref="C69:C132" si="9">IF(A69&lt;&gt;"",MONTH(A69),"")</f>
        <v/>
      </c>
      <c r="D69" s="138" t="str">
        <f t="shared" ref="D69:D132" si="10">IF(A69&lt;&gt;"",DAY(A69),"")</f>
        <v/>
      </c>
      <c r="E69" s="139"/>
      <c r="F69" s="140" t="str">
        <f>IFERROR(VLOOKUP(E69,商品参数!A:E,2,FALSE),"")</f>
        <v/>
      </c>
      <c r="G69" s="140" t="str">
        <f>IFERROR(VLOOKUP(E69,商品参数!A:E,3,FALSE),"")</f>
        <v/>
      </c>
      <c r="H69" s="140" t="str">
        <f>IFERROR(VLOOKUP(E69,商品参数!A:E,4,FALSE),"")</f>
        <v/>
      </c>
      <c r="I69" s="143"/>
      <c r="J69" s="144" t="str">
        <f>IFERROR(VLOOKUP(E69,商品参数!A:E,5,FALSE),"")</f>
        <v/>
      </c>
      <c r="K69" s="140" t="str">
        <f t="shared" si="7"/>
        <v/>
      </c>
      <c r="L69" s="143"/>
      <c r="M69" s="143"/>
    </row>
    <row r="70" ht="22" customHeight="1" spans="1:13">
      <c r="A70" s="137"/>
      <c r="B70" s="138" t="str">
        <f t="shared" si="8"/>
        <v/>
      </c>
      <c r="C70" s="138" t="str">
        <f t="shared" si="9"/>
        <v/>
      </c>
      <c r="D70" s="138" t="str">
        <f t="shared" si="10"/>
        <v/>
      </c>
      <c r="E70" s="139"/>
      <c r="F70" s="140" t="str">
        <f>IFERROR(VLOOKUP(E70,商品参数!A:E,2,FALSE),"")</f>
        <v/>
      </c>
      <c r="G70" s="140" t="str">
        <f>IFERROR(VLOOKUP(E70,商品参数!A:E,3,FALSE),"")</f>
        <v/>
      </c>
      <c r="H70" s="140" t="str">
        <f>IFERROR(VLOOKUP(E70,商品参数!A:E,4,FALSE),"")</f>
        <v/>
      </c>
      <c r="I70" s="143"/>
      <c r="J70" s="144" t="str">
        <f>IFERROR(VLOOKUP(E70,商品参数!A:E,5,FALSE),"")</f>
        <v/>
      </c>
      <c r="K70" s="140" t="str">
        <f t="shared" si="7"/>
        <v/>
      </c>
      <c r="L70" s="143"/>
      <c r="M70" s="143"/>
    </row>
    <row r="71" ht="22" customHeight="1" spans="1:13">
      <c r="A71" s="137"/>
      <c r="B71" s="138" t="str">
        <f t="shared" si="8"/>
        <v/>
      </c>
      <c r="C71" s="138" t="str">
        <f t="shared" si="9"/>
        <v/>
      </c>
      <c r="D71" s="138" t="str">
        <f t="shared" si="10"/>
        <v/>
      </c>
      <c r="E71" s="139"/>
      <c r="F71" s="140" t="str">
        <f>IFERROR(VLOOKUP(E71,商品参数!A:E,2,FALSE),"")</f>
        <v/>
      </c>
      <c r="G71" s="140" t="str">
        <f>IFERROR(VLOOKUP(E71,商品参数!A:E,3,FALSE),"")</f>
        <v/>
      </c>
      <c r="H71" s="140" t="str">
        <f>IFERROR(VLOOKUP(E71,商品参数!A:E,4,FALSE),"")</f>
        <v/>
      </c>
      <c r="I71" s="143"/>
      <c r="J71" s="144" t="str">
        <f>IFERROR(VLOOKUP(E71,商品参数!A:E,5,FALSE),"")</f>
        <v/>
      </c>
      <c r="K71" s="140" t="str">
        <f t="shared" si="7"/>
        <v/>
      </c>
      <c r="L71" s="143"/>
      <c r="M71" s="143"/>
    </row>
    <row r="72" ht="22" customHeight="1" spans="1:13">
      <c r="A72" s="137"/>
      <c r="B72" s="138" t="str">
        <f t="shared" si="8"/>
        <v/>
      </c>
      <c r="C72" s="138" t="str">
        <f t="shared" si="9"/>
        <v/>
      </c>
      <c r="D72" s="138" t="str">
        <f t="shared" si="10"/>
        <v/>
      </c>
      <c r="E72" s="139"/>
      <c r="F72" s="140" t="str">
        <f>IFERROR(VLOOKUP(E72,商品参数!A:E,2,FALSE),"")</f>
        <v/>
      </c>
      <c r="G72" s="140" t="str">
        <f>IFERROR(VLOOKUP(E72,商品参数!A:E,3,FALSE),"")</f>
        <v/>
      </c>
      <c r="H72" s="140" t="str">
        <f>IFERROR(VLOOKUP(E72,商品参数!A:E,4,FALSE),"")</f>
        <v/>
      </c>
      <c r="I72" s="143"/>
      <c r="J72" s="144" t="str">
        <f>IFERROR(VLOOKUP(E72,商品参数!A:E,5,FALSE),"")</f>
        <v/>
      </c>
      <c r="K72" s="140" t="str">
        <f t="shared" si="7"/>
        <v/>
      </c>
      <c r="L72" s="143"/>
      <c r="M72" s="143"/>
    </row>
    <row r="73" ht="22" customHeight="1" spans="1:13">
      <c r="A73" s="137"/>
      <c r="B73" s="138" t="str">
        <f t="shared" si="8"/>
        <v/>
      </c>
      <c r="C73" s="138" t="str">
        <f t="shared" si="9"/>
        <v/>
      </c>
      <c r="D73" s="138" t="str">
        <f t="shared" si="10"/>
        <v/>
      </c>
      <c r="E73" s="139"/>
      <c r="F73" s="140" t="str">
        <f>IFERROR(VLOOKUP(E73,商品参数!A:E,2,FALSE),"")</f>
        <v/>
      </c>
      <c r="G73" s="140" t="str">
        <f>IFERROR(VLOOKUP(E73,商品参数!A:E,3,FALSE),"")</f>
        <v/>
      </c>
      <c r="H73" s="140" t="str">
        <f>IFERROR(VLOOKUP(E73,商品参数!A:E,4,FALSE),"")</f>
        <v/>
      </c>
      <c r="I73" s="143"/>
      <c r="J73" s="144" t="str">
        <f>IFERROR(VLOOKUP(E73,商品参数!A:E,5,FALSE),"")</f>
        <v/>
      </c>
      <c r="K73" s="140" t="str">
        <f t="shared" si="7"/>
        <v/>
      </c>
      <c r="L73" s="143"/>
      <c r="M73" s="143"/>
    </row>
    <row r="74" ht="22" customHeight="1" spans="1:13">
      <c r="A74" s="137"/>
      <c r="B74" s="138" t="str">
        <f t="shared" si="8"/>
        <v/>
      </c>
      <c r="C74" s="138" t="str">
        <f t="shared" si="9"/>
        <v/>
      </c>
      <c r="D74" s="138" t="str">
        <f t="shared" si="10"/>
        <v/>
      </c>
      <c r="E74" s="139"/>
      <c r="F74" s="140" t="str">
        <f>IFERROR(VLOOKUP(E74,商品参数!A:E,2,FALSE),"")</f>
        <v/>
      </c>
      <c r="G74" s="140" t="str">
        <f>IFERROR(VLOOKUP(E74,商品参数!A:E,3,FALSE),"")</f>
        <v/>
      </c>
      <c r="H74" s="140" t="str">
        <f>IFERROR(VLOOKUP(E74,商品参数!A:E,4,FALSE),"")</f>
        <v/>
      </c>
      <c r="I74" s="143"/>
      <c r="J74" s="144" t="str">
        <f>IFERROR(VLOOKUP(E74,商品参数!A:E,5,FALSE),"")</f>
        <v/>
      </c>
      <c r="K74" s="140" t="str">
        <f t="shared" si="7"/>
        <v/>
      </c>
      <c r="L74" s="143"/>
      <c r="M74" s="143"/>
    </row>
    <row r="75" ht="22" customHeight="1" spans="1:13">
      <c r="A75" s="137"/>
      <c r="B75" s="138" t="str">
        <f t="shared" si="8"/>
        <v/>
      </c>
      <c r="C75" s="138" t="str">
        <f t="shared" si="9"/>
        <v/>
      </c>
      <c r="D75" s="138" t="str">
        <f t="shared" si="10"/>
        <v/>
      </c>
      <c r="E75" s="139"/>
      <c r="F75" s="140" t="str">
        <f>IFERROR(VLOOKUP(E75,商品参数!A:E,2,FALSE),"")</f>
        <v/>
      </c>
      <c r="G75" s="140" t="str">
        <f>IFERROR(VLOOKUP(E75,商品参数!A:E,3,FALSE),"")</f>
        <v/>
      </c>
      <c r="H75" s="140" t="str">
        <f>IFERROR(VLOOKUP(E75,商品参数!A:E,4,FALSE),"")</f>
        <v/>
      </c>
      <c r="I75" s="143"/>
      <c r="J75" s="144" t="str">
        <f>IFERROR(VLOOKUP(E75,商品参数!A:E,5,FALSE),"")</f>
        <v/>
      </c>
      <c r="K75" s="140" t="str">
        <f t="shared" si="7"/>
        <v/>
      </c>
      <c r="L75" s="143"/>
      <c r="M75" s="143"/>
    </row>
    <row r="76" ht="22" customHeight="1" spans="1:13">
      <c r="A76" s="137"/>
      <c r="B76" s="138" t="str">
        <f t="shared" si="8"/>
        <v/>
      </c>
      <c r="C76" s="138" t="str">
        <f t="shared" si="9"/>
        <v/>
      </c>
      <c r="D76" s="138" t="str">
        <f t="shared" si="10"/>
        <v/>
      </c>
      <c r="E76" s="139"/>
      <c r="F76" s="140" t="str">
        <f>IFERROR(VLOOKUP(E76,商品参数!A:E,2,FALSE),"")</f>
        <v/>
      </c>
      <c r="G76" s="140" t="str">
        <f>IFERROR(VLOOKUP(E76,商品参数!A:E,3,FALSE),"")</f>
        <v/>
      </c>
      <c r="H76" s="140" t="str">
        <f>IFERROR(VLOOKUP(E76,商品参数!A:E,4,FALSE),"")</f>
        <v/>
      </c>
      <c r="I76" s="143"/>
      <c r="J76" s="144" t="str">
        <f>IFERROR(VLOOKUP(E76,商品参数!A:E,5,FALSE),"")</f>
        <v/>
      </c>
      <c r="K76" s="140" t="str">
        <f t="shared" si="7"/>
        <v/>
      </c>
      <c r="L76" s="143"/>
      <c r="M76" s="143"/>
    </row>
    <row r="77" ht="22" customHeight="1" spans="1:13">
      <c r="A77" s="137"/>
      <c r="B77" s="138" t="str">
        <f t="shared" si="8"/>
        <v/>
      </c>
      <c r="C77" s="138" t="str">
        <f t="shared" si="9"/>
        <v/>
      </c>
      <c r="D77" s="138" t="str">
        <f t="shared" si="10"/>
        <v/>
      </c>
      <c r="E77" s="139"/>
      <c r="F77" s="140" t="str">
        <f>IFERROR(VLOOKUP(E77,商品参数!A:E,2,FALSE),"")</f>
        <v/>
      </c>
      <c r="G77" s="140" t="str">
        <f>IFERROR(VLOOKUP(E77,商品参数!A:E,3,FALSE),"")</f>
        <v/>
      </c>
      <c r="H77" s="140" t="str">
        <f>IFERROR(VLOOKUP(E77,商品参数!A:E,4,FALSE),"")</f>
        <v/>
      </c>
      <c r="I77" s="143"/>
      <c r="J77" s="144" t="str">
        <f>IFERROR(VLOOKUP(E77,商品参数!A:E,5,FALSE),"")</f>
        <v/>
      </c>
      <c r="K77" s="140" t="str">
        <f t="shared" si="7"/>
        <v/>
      </c>
      <c r="L77" s="143"/>
      <c r="M77" s="143"/>
    </row>
    <row r="78" ht="22" customHeight="1" spans="1:13">
      <c r="A78" s="137"/>
      <c r="B78" s="138" t="str">
        <f t="shared" si="8"/>
        <v/>
      </c>
      <c r="C78" s="138" t="str">
        <f t="shared" si="9"/>
        <v/>
      </c>
      <c r="D78" s="138" t="str">
        <f t="shared" si="10"/>
        <v/>
      </c>
      <c r="E78" s="139"/>
      <c r="F78" s="140" t="str">
        <f>IFERROR(VLOOKUP(E78,商品参数!A:E,2,FALSE),"")</f>
        <v/>
      </c>
      <c r="G78" s="140" t="str">
        <f>IFERROR(VLOOKUP(E78,商品参数!A:E,3,FALSE),"")</f>
        <v/>
      </c>
      <c r="H78" s="140" t="str">
        <f>IFERROR(VLOOKUP(E78,商品参数!A:E,4,FALSE),"")</f>
        <v/>
      </c>
      <c r="I78" s="143"/>
      <c r="J78" s="144" t="str">
        <f>IFERROR(VLOOKUP(E78,商品参数!A:E,5,FALSE),"")</f>
        <v/>
      </c>
      <c r="K78" s="140" t="str">
        <f t="shared" si="7"/>
        <v/>
      </c>
      <c r="L78" s="143"/>
      <c r="M78" s="143"/>
    </row>
    <row r="79" ht="22" customHeight="1" spans="1:13">
      <c r="A79" s="137"/>
      <c r="B79" s="138" t="str">
        <f t="shared" si="8"/>
        <v/>
      </c>
      <c r="C79" s="138" t="str">
        <f t="shared" si="9"/>
        <v/>
      </c>
      <c r="D79" s="138" t="str">
        <f t="shared" si="10"/>
        <v/>
      </c>
      <c r="E79" s="139"/>
      <c r="F79" s="140" t="str">
        <f>IFERROR(VLOOKUP(E79,商品参数!A:E,2,FALSE),"")</f>
        <v/>
      </c>
      <c r="G79" s="140" t="str">
        <f>IFERROR(VLOOKUP(E79,商品参数!A:E,3,FALSE),"")</f>
        <v/>
      </c>
      <c r="H79" s="140" t="str">
        <f>IFERROR(VLOOKUP(E79,商品参数!A:E,4,FALSE),"")</f>
        <v/>
      </c>
      <c r="I79" s="143"/>
      <c r="J79" s="144" t="str">
        <f>IFERROR(VLOOKUP(E79,商品参数!A:E,5,FALSE),"")</f>
        <v/>
      </c>
      <c r="K79" s="140" t="str">
        <f t="shared" si="7"/>
        <v/>
      </c>
      <c r="L79" s="143"/>
      <c r="M79" s="143"/>
    </row>
    <row r="80" ht="22" customHeight="1" spans="1:13">
      <c r="A80" s="137"/>
      <c r="B80" s="138" t="str">
        <f t="shared" si="8"/>
        <v/>
      </c>
      <c r="C80" s="138" t="str">
        <f t="shared" si="9"/>
        <v/>
      </c>
      <c r="D80" s="138" t="str">
        <f t="shared" si="10"/>
        <v/>
      </c>
      <c r="E80" s="139"/>
      <c r="F80" s="140" t="str">
        <f>IFERROR(VLOOKUP(E80,商品参数!A:E,2,FALSE),"")</f>
        <v/>
      </c>
      <c r="G80" s="140" t="str">
        <f>IFERROR(VLOOKUP(E80,商品参数!A:E,3,FALSE),"")</f>
        <v/>
      </c>
      <c r="H80" s="140" t="str">
        <f>IFERROR(VLOOKUP(E80,商品参数!A:E,4,FALSE),"")</f>
        <v/>
      </c>
      <c r="I80" s="143"/>
      <c r="J80" s="144" t="str">
        <f>IFERROR(VLOOKUP(E80,商品参数!A:E,5,FALSE),"")</f>
        <v/>
      </c>
      <c r="K80" s="140" t="str">
        <f t="shared" si="7"/>
        <v/>
      </c>
      <c r="L80" s="143"/>
      <c r="M80" s="143"/>
    </row>
    <row r="81" ht="22" customHeight="1" spans="1:13">
      <c r="A81" s="137"/>
      <c r="B81" s="138" t="str">
        <f t="shared" si="8"/>
        <v/>
      </c>
      <c r="C81" s="138" t="str">
        <f t="shared" si="9"/>
        <v/>
      </c>
      <c r="D81" s="138" t="str">
        <f t="shared" si="10"/>
        <v/>
      </c>
      <c r="E81" s="139"/>
      <c r="F81" s="140" t="str">
        <f>IFERROR(VLOOKUP(E81,商品参数!A:E,2,FALSE),"")</f>
        <v/>
      </c>
      <c r="G81" s="140" t="str">
        <f>IFERROR(VLOOKUP(E81,商品参数!A:E,3,FALSE),"")</f>
        <v/>
      </c>
      <c r="H81" s="140" t="str">
        <f>IFERROR(VLOOKUP(E81,商品参数!A:E,4,FALSE),"")</f>
        <v/>
      </c>
      <c r="I81" s="143"/>
      <c r="J81" s="144" t="str">
        <f>IFERROR(VLOOKUP(E81,商品参数!A:E,5,FALSE),"")</f>
        <v/>
      </c>
      <c r="K81" s="140" t="str">
        <f t="shared" si="7"/>
        <v/>
      </c>
      <c r="L81" s="143"/>
      <c r="M81" s="143"/>
    </row>
    <row r="82" ht="22" customHeight="1" spans="1:13">
      <c r="A82" s="137"/>
      <c r="B82" s="138" t="str">
        <f t="shared" si="8"/>
        <v/>
      </c>
      <c r="C82" s="138" t="str">
        <f t="shared" si="9"/>
        <v/>
      </c>
      <c r="D82" s="138" t="str">
        <f t="shared" si="10"/>
        <v/>
      </c>
      <c r="E82" s="139"/>
      <c r="F82" s="140" t="str">
        <f>IFERROR(VLOOKUP(E82,商品参数!A:E,2,FALSE),"")</f>
        <v/>
      </c>
      <c r="G82" s="140" t="str">
        <f>IFERROR(VLOOKUP(E82,商品参数!A:E,3,FALSE),"")</f>
        <v/>
      </c>
      <c r="H82" s="140" t="str">
        <f>IFERROR(VLOOKUP(E82,商品参数!A:E,4,FALSE),"")</f>
        <v/>
      </c>
      <c r="I82" s="143"/>
      <c r="J82" s="144" t="str">
        <f>IFERROR(VLOOKUP(E82,商品参数!A:E,5,FALSE),"")</f>
        <v/>
      </c>
      <c r="K82" s="140" t="str">
        <f t="shared" si="7"/>
        <v/>
      </c>
      <c r="L82" s="143"/>
      <c r="M82" s="143"/>
    </row>
    <row r="83" ht="22" customHeight="1" spans="1:13">
      <c r="A83" s="137"/>
      <c r="B83" s="138" t="str">
        <f t="shared" si="8"/>
        <v/>
      </c>
      <c r="C83" s="138" t="str">
        <f t="shared" si="9"/>
        <v/>
      </c>
      <c r="D83" s="138" t="str">
        <f t="shared" si="10"/>
        <v/>
      </c>
      <c r="E83" s="139"/>
      <c r="F83" s="140" t="str">
        <f>IFERROR(VLOOKUP(E83,商品参数!A:E,2,FALSE),"")</f>
        <v/>
      </c>
      <c r="G83" s="140" t="str">
        <f>IFERROR(VLOOKUP(E83,商品参数!A:E,3,FALSE),"")</f>
        <v/>
      </c>
      <c r="H83" s="140" t="str">
        <f>IFERROR(VLOOKUP(E83,商品参数!A:E,4,FALSE),"")</f>
        <v/>
      </c>
      <c r="I83" s="143"/>
      <c r="J83" s="144" t="str">
        <f>IFERROR(VLOOKUP(E83,商品参数!A:E,5,FALSE),"")</f>
        <v/>
      </c>
      <c r="K83" s="140" t="str">
        <f t="shared" si="7"/>
        <v/>
      </c>
      <c r="L83" s="143"/>
      <c r="M83" s="143"/>
    </row>
    <row r="84" ht="22" customHeight="1" spans="1:13">
      <c r="A84" s="137"/>
      <c r="B84" s="138" t="str">
        <f t="shared" si="8"/>
        <v/>
      </c>
      <c r="C84" s="138" t="str">
        <f t="shared" si="9"/>
        <v/>
      </c>
      <c r="D84" s="138" t="str">
        <f t="shared" si="10"/>
        <v/>
      </c>
      <c r="E84" s="139"/>
      <c r="F84" s="140" t="str">
        <f>IFERROR(VLOOKUP(E84,商品参数!A:E,2,FALSE),"")</f>
        <v/>
      </c>
      <c r="G84" s="140" t="str">
        <f>IFERROR(VLOOKUP(E84,商品参数!A:E,3,FALSE),"")</f>
        <v/>
      </c>
      <c r="H84" s="140" t="str">
        <f>IFERROR(VLOOKUP(E84,商品参数!A:E,4,FALSE),"")</f>
        <v/>
      </c>
      <c r="I84" s="143"/>
      <c r="J84" s="144" t="str">
        <f>IFERROR(VLOOKUP(E84,商品参数!A:E,5,FALSE),"")</f>
        <v/>
      </c>
      <c r="K84" s="140" t="str">
        <f t="shared" si="7"/>
        <v/>
      </c>
      <c r="L84" s="143"/>
      <c r="M84" s="143"/>
    </row>
    <row r="85" ht="22" customHeight="1" spans="1:13">
      <c r="A85" s="137"/>
      <c r="B85" s="138" t="str">
        <f t="shared" si="8"/>
        <v/>
      </c>
      <c r="C85" s="138" t="str">
        <f t="shared" si="9"/>
        <v/>
      </c>
      <c r="D85" s="138" t="str">
        <f t="shared" si="10"/>
        <v/>
      </c>
      <c r="E85" s="139"/>
      <c r="F85" s="140" t="str">
        <f>IFERROR(VLOOKUP(E85,商品参数!A:E,2,FALSE),"")</f>
        <v/>
      </c>
      <c r="G85" s="140" t="str">
        <f>IFERROR(VLOOKUP(E85,商品参数!A:E,3,FALSE),"")</f>
        <v/>
      </c>
      <c r="H85" s="140" t="str">
        <f>IFERROR(VLOOKUP(E85,商品参数!A:E,4,FALSE),"")</f>
        <v/>
      </c>
      <c r="I85" s="143"/>
      <c r="J85" s="144" t="str">
        <f>IFERROR(VLOOKUP(E85,商品参数!A:E,5,FALSE),"")</f>
        <v/>
      </c>
      <c r="K85" s="140" t="str">
        <f t="shared" si="7"/>
        <v/>
      </c>
      <c r="L85" s="143"/>
      <c r="M85" s="143"/>
    </row>
    <row r="86" ht="22" customHeight="1" spans="1:13">
      <c r="A86" s="137"/>
      <c r="B86" s="138" t="str">
        <f t="shared" si="8"/>
        <v/>
      </c>
      <c r="C86" s="138" t="str">
        <f t="shared" si="9"/>
        <v/>
      </c>
      <c r="D86" s="138" t="str">
        <f t="shared" si="10"/>
        <v/>
      </c>
      <c r="E86" s="139"/>
      <c r="F86" s="140" t="str">
        <f>IFERROR(VLOOKUP(E86,商品参数!A:E,2,FALSE),"")</f>
        <v/>
      </c>
      <c r="G86" s="140" t="str">
        <f>IFERROR(VLOOKUP(E86,商品参数!A:E,3,FALSE),"")</f>
        <v/>
      </c>
      <c r="H86" s="140" t="str">
        <f>IFERROR(VLOOKUP(E86,商品参数!A:E,4,FALSE),"")</f>
        <v/>
      </c>
      <c r="I86" s="143"/>
      <c r="J86" s="144" t="str">
        <f>IFERROR(VLOOKUP(E86,商品参数!A:E,5,FALSE),"")</f>
        <v/>
      </c>
      <c r="K86" s="140" t="str">
        <f t="shared" si="7"/>
        <v/>
      </c>
      <c r="L86" s="143"/>
      <c r="M86" s="143"/>
    </row>
    <row r="87" ht="22" customHeight="1" spans="1:13">
      <c r="A87" s="137"/>
      <c r="B87" s="138" t="str">
        <f t="shared" si="8"/>
        <v/>
      </c>
      <c r="C87" s="138" t="str">
        <f t="shared" si="9"/>
        <v/>
      </c>
      <c r="D87" s="138" t="str">
        <f t="shared" si="10"/>
        <v/>
      </c>
      <c r="E87" s="139"/>
      <c r="F87" s="140" t="str">
        <f>IFERROR(VLOOKUP(E87,商品参数!A:E,2,FALSE),"")</f>
        <v/>
      </c>
      <c r="G87" s="140" t="str">
        <f>IFERROR(VLOOKUP(E87,商品参数!A:E,3,FALSE),"")</f>
        <v/>
      </c>
      <c r="H87" s="140" t="str">
        <f>IFERROR(VLOOKUP(E87,商品参数!A:E,4,FALSE),"")</f>
        <v/>
      </c>
      <c r="I87" s="143"/>
      <c r="J87" s="144" t="str">
        <f>IFERROR(VLOOKUP(E87,商品参数!A:E,5,FALSE),"")</f>
        <v/>
      </c>
      <c r="K87" s="140" t="str">
        <f t="shared" si="7"/>
        <v/>
      </c>
      <c r="L87" s="143"/>
      <c r="M87" s="143"/>
    </row>
    <row r="88" ht="22" customHeight="1" spans="1:13">
      <c r="A88" s="137"/>
      <c r="B88" s="138" t="str">
        <f t="shared" si="8"/>
        <v/>
      </c>
      <c r="C88" s="138" t="str">
        <f t="shared" si="9"/>
        <v/>
      </c>
      <c r="D88" s="138" t="str">
        <f t="shared" si="10"/>
        <v/>
      </c>
      <c r="E88" s="139"/>
      <c r="F88" s="140" t="str">
        <f>IFERROR(VLOOKUP(E88,商品参数!A:E,2,FALSE),"")</f>
        <v/>
      </c>
      <c r="G88" s="140" t="str">
        <f>IFERROR(VLOOKUP(E88,商品参数!A:E,3,FALSE),"")</f>
        <v/>
      </c>
      <c r="H88" s="140" t="str">
        <f>IFERROR(VLOOKUP(E88,商品参数!A:E,4,FALSE),"")</f>
        <v/>
      </c>
      <c r="I88" s="143"/>
      <c r="J88" s="144" t="str">
        <f>IFERROR(VLOOKUP(E88,商品参数!A:E,5,FALSE),"")</f>
        <v/>
      </c>
      <c r="K88" s="140" t="str">
        <f t="shared" si="7"/>
        <v/>
      </c>
      <c r="L88" s="143"/>
      <c r="M88" s="143"/>
    </row>
    <row r="89" ht="22" customHeight="1" spans="1:13">
      <c r="A89" s="137"/>
      <c r="B89" s="138" t="str">
        <f t="shared" si="8"/>
        <v/>
      </c>
      <c r="C89" s="138" t="str">
        <f t="shared" si="9"/>
        <v/>
      </c>
      <c r="D89" s="138" t="str">
        <f t="shared" si="10"/>
        <v/>
      </c>
      <c r="E89" s="139"/>
      <c r="F89" s="140" t="str">
        <f>IFERROR(VLOOKUP(E89,商品参数!A:E,2,FALSE),"")</f>
        <v/>
      </c>
      <c r="G89" s="140" t="str">
        <f>IFERROR(VLOOKUP(E89,商品参数!A:E,3,FALSE),"")</f>
        <v/>
      </c>
      <c r="H89" s="140" t="str">
        <f>IFERROR(VLOOKUP(E89,商品参数!A:E,4,FALSE),"")</f>
        <v/>
      </c>
      <c r="I89" s="143"/>
      <c r="J89" s="144" t="str">
        <f>IFERROR(VLOOKUP(E89,商品参数!A:E,5,FALSE),"")</f>
        <v/>
      </c>
      <c r="K89" s="140" t="str">
        <f t="shared" si="7"/>
        <v/>
      </c>
      <c r="L89" s="143"/>
      <c r="M89" s="143"/>
    </row>
    <row r="90" ht="22" customHeight="1" spans="1:13">
      <c r="A90" s="137"/>
      <c r="B90" s="138" t="str">
        <f t="shared" si="8"/>
        <v/>
      </c>
      <c r="C90" s="138" t="str">
        <f t="shared" si="9"/>
        <v/>
      </c>
      <c r="D90" s="138" t="str">
        <f t="shared" si="10"/>
        <v/>
      </c>
      <c r="E90" s="139"/>
      <c r="F90" s="140" t="str">
        <f>IFERROR(VLOOKUP(E90,商品参数!A:E,2,FALSE),"")</f>
        <v/>
      </c>
      <c r="G90" s="140" t="str">
        <f>IFERROR(VLOOKUP(E90,商品参数!A:E,3,FALSE),"")</f>
        <v/>
      </c>
      <c r="H90" s="140" t="str">
        <f>IFERROR(VLOOKUP(E90,商品参数!A:E,4,FALSE),"")</f>
        <v/>
      </c>
      <c r="I90" s="143"/>
      <c r="J90" s="144" t="str">
        <f>IFERROR(VLOOKUP(E90,商品参数!A:E,5,FALSE),"")</f>
        <v/>
      </c>
      <c r="K90" s="140" t="str">
        <f t="shared" si="7"/>
        <v/>
      </c>
      <c r="L90" s="143"/>
      <c r="M90" s="143"/>
    </row>
    <row r="91" ht="22" customHeight="1" spans="1:13">
      <c r="A91" s="137"/>
      <c r="B91" s="138" t="str">
        <f t="shared" si="8"/>
        <v/>
      </c>
      <c r="C91" s="138" t="str">
        <f t="shared" si="9"/>
        <v/>
      </c>
      <c r="D91" s="138" t="str">
        <f t="shared" si="10"/>
        <v/>
      </c>
      <c r="E91" s="139"/>
      <c r="F91" s="140" t="str">
        <f>IFERROR(VLOOKUP(E91,商品参数!A:E,2,FALSE),"")</f>
        <v/>
      </c>
      <c r="G91" s="140" t="str">
        <f>IFERROR(VLOOKUP(E91,商品参数!A:E,3,FALSE),"")</f>
        <v/>
      </c>
      <c r="H91" s="140" t="str">
        <f>IFERROR(VLOOKUP(E91,商品参数!A:E,4,FALSE),"")</f>
        <v/>
      </c>
      <c r="I91" s="143"/>
      <c r="J91" s="144" t="str">
        <f>IFERROR(VLOOKUP(E91,商品参数!A:E,5,FALSE),"")</f>
        <v/>
      </c>
      <c r="K91" s="140" t="str">
        <f t="shared" si="7"/>
        <v/>
      </c>
      <c r="L91" s="143"/>
      <c r="M91" s="143"/>
    </row>
    <row r="92" ht="22" customHeight="1" spans="1:13">
      <c r="A92" s="137"/>
      <c r="B92" s="138" t="str">
        <f t="shared" si="8"/>
        <v/>
      </c>
      <c r="C92" s="138" t="str">
        <f t="shared" si="9"/>
        <v/>
      </c>
      <c r="D92" s="138" t="str">
        <f t="shared" si="10"/>
        <v/>
      </c>
      <c r="E92" s="139"/>
      <c r="F92" s="140" t="str">
        <f>IFERROR(VLOOKUP(E92,商品参数!A:E,2,FALSE),"")</f>
        <v/>
      </c>
      <c r="G92" s="140" t="str">
        <f>IFERROR(VLOOKUP(E92,商品参数!A:E,3,FALSE),"")</f>
        <v/>
      </c>
      <c r="H92" s="140" t="str">
        <f>IFERROR(VLOOKUP(E92,商品参数!A:E,4,FALSE),"")</f>
        <v/>
      </c>
      <c r="I92" s="143"/>
      <c r="J92" s="144" t="str">
        <f>IFERROR(VLOOKUP(E92,商品参数!A:E,5,FALSE),"")</f>
        <v/>
      </c>
      <c r="K92" s="140" t="str">
        <f t="shared" si="7"/>
        <v/>
      </c>
      <c r="L92" s="143"/>
      <c r="M92" s="143"/>
    </row>
    <row r="93" ht="22" customHeight="1" spans="1:13">
      <c r="A93" s="137"/>
      <c r="B93" s="138" t="str">
        <f t="shared" si="8"/>
        <v/>
      </c>
      <c r="C93" s="138" t="str">
        <f t="shared" si="9"/>
        <v/>
      </c>
      <c r="D93" s="138" t="str">
        <f t="shared" si="10"/>
        <v/>
      </c>
      <c r="E93" s="139"/>
      <c r="F93" s="140" t="str">
        <f>IFERROR(VLOOKUP(E93,商品参数!A:E,2,FALSE),"")</f>
        <v/>
      </c>
      <c r="G93" s="140" t="str">
        <f>IFERROR(VLOOKUP(E93,商品参数!A:E,3,FALSE),"")</f>
        <v/>
      </c>
      <c r="H93" s="140" t="str">
        <f>IFERROR(VLOOKUP(E93,商品参数!A:E,4,FALSE),"")</f>
        <v/>
      </c>
      <c r="I93" s="143"/>
      <c r="J93" s="144" t="str">
        <f>IFERROR(VLOOKUP(E93,商品参数!A:E,5,FALSE),"")</f>
        <v/>
      </c>
      <c r="K93" s="140" t="str">
        <f t="shared" si="7"/>
        <v/>
      </c>
      <c r="L93" s="143"/>
      <c r="M93" s="143"/>
    </row>
    <row r="94" ht="22" customHeight="1" spans="1:13">
      <c r="A94" s="137"/>
      <c r="B94" s="138" t="str">
        <f t="shared" si="8"/>
        <v/>
      </c>
      <c r="C94" s="138" t="str">
        <f t="shared" si="9"/>
        <v/>
      </c>
      <c r="D94" s="138" t="str">
        <f t="shared" si="10"/>
        <v/>
      </c>
      <c r="E94" s="139"/>
      <c r="F94" s="140" t="str">
        <f>IFERROR(VLOOKUP(E94,商品参数!A:E,2,FALSE),"")</f>
        <v/>
      </c>
      <c r="G94" s="140" t="str">
        <f>IFERROR(VLOOKUP(E94,商品参数!A:E,3,FALSE),"")</f>
        <v/>
      </c>
      <c r="H94" s="140" t="str">
        <f>IFERROR(VLOOKUP(E94,商品参数!A:E,4,FALSE),"")</f>
        <v/>
      </c>
      <c r="I94" s="143"/>
      <c r="J94" s="144" t="str">
        <f>IFERROR(VLOOKUP(E94,商品参数!A:E,5,FALSE),"")</f>
        <v/>
      </c>
      <c r="K94" s="140" t="str">
        <f t="shared" si="7"/>
        <v/>
      </c>
      <c r="L94" s="143"/>
      <c r="M94" s="143"/>
    </row>
    <row r="95" ht="22" customHeight="1" spans="1:13">
      <c r="A95" s="137"/>
      <c r="B95" s="138" t="str">
        <f t="shared" si="8"/>
        <v/>
      </c>
      <c r="C95" s="138" t="str">
        <f t="shared" si="9"/>
        <v/>
      </c>
      <c r="D95" s="138" t="str">
        <f t="shared" si="10"/>
        <v/>
      </c>
      <c r="E95" s="139"/>
      <c r="F95" s="140" t="str">
        <f>IFERROR(VLOOKUP(E95,商品参数!A:E,2,FALSE),"")</f>
        <v/>
      </c>
      <c r="G95" s="140" t="str">
        <f>IFERROR(VLOOKUP(E95,商品参数!A:E,3,FALSE),"")</f>
        <v/>
      </c>
      <c r="H95" s="140" t="str">
        <f>IFERROR(VLOOKUP(E95,商品参数!A:E,4,FALSE),"")</f>
        <v/>
      </c>
      <c r="I95" s="143"/>
      <c r="J95" s="144" t="str">
        <f>IFERROR(VLOOKUP(E95,商品参数!A:E,5,FALSE),"")</f>
        <v/>
      </c>
      <c r="K95" s="140" t="str">
        <f t="shared" si="7"/>
        <v/>
      </c>
      <c r="L95" s="143"/>
      <c r="M95" s="143"/>
    </row>
    <row r="96" ht="22" customHeight="1" spans="1:13">
      <c r="A96" s="137"/>
      <c r="B96" s="138" t="str">
        <f t="shared" si="8"/>
        <v/>
      </c>
      <c r="C96" s="138" t="str">
        <f t="shared" si="9"/>
        <v/>
      </c>
      <c r="D96" s="138" t="str">
        <f t="shared" si="10"/>
        <v/>
      </c>
      <c r="E96" s="139"/>
      <c r="F96" s="140" t="str">
        <f>IFERROR(VLOOKUP(E96,商品参数!A:E,2,FALSE),"")</f>
        <v/>
      </c>
      <c r="G96" s="140" t="str">
        <f>IFERROR(VLOOKUP(E96,商品参数!A:E,3,FALSE),"")</f>
        <v/>
      </c>
      <c r="H96" s="140" t="str">
        <f>IFERROR(VLOOKUP(E96,商品参数!A:E,4,FALSE),"")</f>
        <v/>
      </c>
      <c r="I96" s="143"/>
      <c r="J96" s="144" t="str">
        <f>IFERROR(VLOOKUP(E96,商品参数!A:E,5,FALSE),"")</f>
        <v/>
      </c>
      <c r="K96" s="140" t="str">
        <f t="shared" si="7"/>
        <v/>
      </c>
      <c r="L96" s="143"/>
      <c r="M96" s="143"/>
    </row>
    <row r="97" ht="22" customHeight="1" spans="1:13">
      <c r="A97" s="137"/>
      <c r="B97" s="138" t="str">
        <f t="shared" si="8"/>
        <v/>
      </c>
      <c r="C97" s="138" t="str">
        <f t="shared" si="9"/>
        <v/>
      </c>
      <c r="D97" s="138" t="str">
        <f t="shared" si="10"/>
        <v/>
      </c>
      <c r="E97" s="139"/>
      <c r="F97" s="140" t="str">
        <f>IFERROR(VLOOKUP(E97,商品参数!A:E,2,FALSE),"")</f>
        <v/>
      </c>
      <c r="G97" s="140" t="str">
        <f>IFERROR(VLOOKUP(E97,商品参数!A:E,3,FALSE),"")</f>
        <v/>
      </c>
      <c r="H97" s="140" t="str">
        <f>IFERROR(VLOOKUP(E97,商品参数!A:E,4,FALSE),"")</f>
        <v/>
      </c>
      <c r="I97" s="143"/>
      <c r="J97" s="144" t="str">
        <f>IFERROR(VLOOKUP(E97,商品参数!A:E,5,FALSE),"")</f>
        <v/>
      </c>
      <c r="K97" s="140" t="str">
        <f t="shared" si="7"/>
        <v/>
      </c>
      <c r="L97" s="143"/>
      <c r="M97" s="143"/>
    </row>
    <row r="98" ht="22" customHeight="1" spans="1:13">
      <c r="A98" s="137"/>
      <c r="B98" s="138" t="str">
        <f t="shared" si="8"/>
        <v/>
      </c>
      <c r="C98" s="138" t="str">
        <f t="shared" si="9"/>
        <v/>
      </c>
      <c r="D98" s="138" t="str">
        <f t="shared" si="10"/>
        <v/>
      </c>
      <c r="E98" s="139"/>
      <c r="F98" s="140" t="str">
        <f>IFERROR(VLOOKUP(E98,商品参数!A:E,2,FALSE),"")</f>
        <v/>
      </c>
      <c r="G98" s="140" t="str">
        <f>IFERROR(VLOOKUP(E98,商品参数!A:E,3,FALSE),"")</f>
        <v/>
      </c>
      <c r="H98" s="140" t="str">
        <f>IFERROR(VLOOKUP(E98,商品参数!A:E,4,FALSE),"")</f>
        <v/>
      </c>
      <c r="I98" s="143"/>
      <c r="J98" s="144" t="str">
        <f>IFERROR(VLOOKUP(E98,商品参数!A:E,5,FALSE),"")</f>
        <v/>
      </c>
      <c r="K98" s="140" t="str">
        <f t="shared" si="7"/>
        <v/>
      </c>
      <c r="L98" s="143"/>
      <c r="M98" s="143"/>
    </row>
    <row r="99" ht="22" customHeight="1" spans="1:13">
      <c r="A99" s="137"/>
      <c r="B99" s="138" t="str">
        <f t="shared" si="8"/>
        <v/>
      </c>
      <c r="C99" s="138" t="str">
        <f t="shared" si="9"/>
        <v/>
      </c>
      <c r="D99" s="138" t="str">
        <f t="shared" si="10"/>
        <v/>
      </c>
      <c r="E99" s="139"/>
      <c r="F99" s="140" t="str">
        <f>IFERROR(VLOOKUP(E99,商品参数!A:E,2,FALSE),"")</f>
        <v/>
      </c>
      <c r="G99" s="140" t="str">
        <f>IFERROR(VLOOKUP(E99,商品参数!A:E,3,FALSE),"")</f>
        <v/>
      </c>
      <c r="H99" s="140" t="str">
        <f>IFERROR(VLOOKUP(E99,商品参数!A:E,4,FALSE),"")</f>
        <v/>
      </c>
      <c r="I99" s="143"/>
      <c r="J99" s="144" t="str">
        <f>IFERROR(VLOOKUP(E99,商品参数!A:E,5,FALSE),"")</f>
        <v/>
      </c>
      <c r="K99" s="140" t="str">
        <f t="shared" si="7"/>
        <v/>
      </c>
      <c r="L99" s="143"/>
      <c r="M99" s="143"/>
    </row>
    <row r="100" ht="22" customHeight="1" spans="1:13">
      <c r="A100" s="137"/>
      <c r="B100" s="138" t="str">
        <f t="shared" si="8"/>
        <v/>
      </c>
      <c r="C100" s="138" t="str">
        <f t="shared" si="9"/>
        <v/>
      </c>
      <c r="D100" s="138" t="str">
        <f t="shared" si="10"/>
        <v/>
      </c>
      <c r="E100" s="139"/>
      <c r="F100" s="140" t="str">
        <f>IFERROR(VLOOKUP(E100,商品参数!A:E,2,FALSE),"")</f>
        <v/>
      </c>
      <c r="G100" s="140" t="str">
        <f>IFERROR(VLOOKUP(E100,商品参数!A:E,3,FALSE),"")</f>
        <v/>
      </c>
      <c r="H100" s="140" t="str">
        <f>IFERROR(VLOOKUP(E100,商品参数!A:E,4,FALSE),"")</f>
        <v/>
      </c>
      <c r="I100" s="143"/>
      <c r="J100" s="144" t="str">
        <f>IFERROR(VLOOKUP(E100,商品参数!A:E,5,FALSE),"")</f>
        <v/>
      </c>
      <c r="K100" s="140" t="str">
        <f t="shared" si="7"/>
        <v/>
      </c>
      <c r="L100" s="143"/>
      <c r="M100" s="143"/>
    </row>
    <row r="101" ht="22" customHeight="1" spans="1:13">
      <c r="A101" s="137"/>
      <c r="B101" s="138" t="str">
        <f t="shared" si="8"/>
        <v/>
      </c>
      <c r="C101" s="138" t="str">
        <f t="shared" si="9"/>
        <v/>
      </c>
      <c r="D101" s="138" t="str">
        <f t="shared" si="10"/>
        <v/>
      </c>
      <c r="E101" s="139"/>
      <c r="F101" s="140" t="str">
        <f>IFERROR(VLOOKUP(E101,商品参数!A:E,2,FALSE),"")</f>
        <v/>
      </c>
      <c r="G101" s="140" t="str">
        <f>IFERROR(VLOOKUP(E101,商品参数!A:E,3,FALSE),"")</f>
        <v/>
      </c>
      <c r="H101" s="140" t="str">
        <f>IFERROR(VLOOKUP(E101,商品参数!A:E,4,FALSE),"")</f>
        <v/>
      </c>
      <c r="I101" s="143"/>
      <c r="J101" s="144" t="str">
        <f>IFERROR(VLOOKUP(E101,商品参数!A:E,5,FALSE),"")</f>
        <v/>
      </c>
      <c r="K101" s="140" t="str">
        <f t="shared" si="7"/>
        <v/>
      </c>
      <c r="L101" s="143"/>
      <c r="M101" s="143"/>
    </row>
    <row r="102" ht="22" customHeight="1" spans="1:13">
      <c r="A102" s="137"/>
      <c r="B102" s="138" t="str">
        <f t="shared" si="8"/>
        <v/>
      </c>
      <c r="C102" s="138" t="str">
        <f t="shared" si="9"/>
        <v/>
      </c>
      <c r="D102" s="138" t="str">
        <f t="shared" si="10"/>
        <v/>
      </c>
      <c r="E102" s="139"/>
      <c r="F102" s="140" t="str">
        <f>IFERROR(VLOOKUP(E102,商品参数!A:E,2,FALSE),"")</f>
        <v/>
      </c>
      <c r="G102" s="140" t="str">
        <f>IFERROR(VLOOKUP(E102,商品参数!A:E,3,FALSE),"")</f>
        <v/>
      </c>
      <c r="H102" s="140" t="str">
        <f>IFERROR(VLOOKUP(E102,商品参数!A:E,4,FALSE),"")</f>
        <v/>
      </c>
      <c r="I102" s="143"/>
      <c r="J102" s="144" t="str">
        <f>IFERROR(VLOOKUP(E102,商品参数!A:E,5,FALSE),"")</f>
        <v/>
      </c>
      <c r="K102" s="140" t="str">
        <f t="shared" si="7"/>
        <v/>
      </c>
      <c r="L102" s="143"/>
      <c r="M102" s="143"/>
    </row>
    <row r="103" ht="22" customHeight="1" spans="1:13">
      <c r="A103" s="137"/>
      <c r="B103" s="138" t="str">
        <f t="shared" si="8"/>
        <v/>
      </c>
      <c r="C103" s="138" t="str">
        <f t="shared" si="9"/>
        <v/>
      </c>
      <c r="D103" s="138" t="str">
        <f t="shared" si="10"/>
        <v/>
      </c>
      <c r="E103" s="139"/>
      <c r="F103" s="140" t="str">
        <f>IFERROR(VLOOKUP(E103,商品参数!A:E,2,FALSE),"")</f>
        <v/>
      </c>
      <c r="G103" s="140" t="str">
        <f>IFERROR(VLOOKUP(E103,商品参数!A:E,3,FALSE),"")</f>
        <v/>
      </c>
      <c r="H103" s="140" t="str">
        <f>IFERROR(VLOOKUP(E103,商品参数!A:E,4,FALSE),"")</f>
        <v/>
      </c>
      <c r="I103" s="143"/>
      <c r="J103" s="144" t="str">
        <f>IFERROR(VLOOKUP(E103,商品参数!A:E,5,FALSE),"")</f>
        <v/>
      </c>
      <c r="K103" s="140" t="str">
        <f t="shared" si="7"/>
        <v/>
      </c>
      <c r="L103" s="143"/>
      <c r="M103" s="143"/>
    </row>
    <row r="104" ht="22" customHeight="1" spans="1:13">
      <c r="A104" s="137"/>
      <c r="B104" s="138" t="str">
        <f t="shared" si="8"/>
        <v/>
      </c>
      <c r="C104" s="138" t="str">
        <f t="shared" si="9"/>
        <v/>
      </c>
      <c r="D104" s="138" t="str">
        <f t="shared" si="10"/>
        <v/>
      </c>
      <c r="E104" s="139"/>
      <c r="F104" s="140" t="str">
        <f>IFERROR(VLOOKUP(E104,商品参数!A:E,2,FALSE),"")</f>
        <v/>
      </c>
      <c r="G104" s="140" t="str">
        <f>IFERROR(VLOOKUP(E104,商品参数!A:E,3,FALSE),"")</f>
        <v/>
      </c>
      <c r="H104" s="140" t="str">
        <f>IFERROR(VLOOKUP(E104,商品参数!A:E,4,FALSE),"")</f>
        <v/>
      </c>
      <c r="I104" s="143"/>
      <c r="J104" s="144" t="str">
        <f>IFERROR(VLOOKUP(E104,商品参数!A:E,5,FALSE),"")</f>
        <v/>
      </c>
      <c r="K104" s="140" t="str">
        <f t="shared" si="7"/>
        <v/>
      </c>
      <c r="L104" s="143"/>
      <c r="M104" s="143"/>
    </row>
    <row r="105" ht="22" customHeight="1" spans="1:13">
      <c r="A105" s="137"/>
      <c r="B105" s="138" t="str">
        <f t="shared" si="8"/>
        <v/>
      </c>
      <c r="C105" s="138" t="str">
        <f t="shared" si="9"/>
        <v/>
      </c>
      <c r="D105" s="138" t="str">
        <f t="shared" si="10"/>
        <v/>
      </c>
      <c r="E105" s="139"/>
      <c r="F105" s="140" t="str">
        <f>IFERROR(VLOOKUP(E105,商品参数!A:E,2,FALSE),"")</f>
        <v/>
      </c>
      <c r="G105" s="140" t="str">
        <f>IFERROR(VLOOKUP(E105,商品参数!A:E,3,FALSE),"")</f>
        <v/>
      </c>
      <c r="H105" s="140" t="str">
        <f>IFERROR(VLOOKUP(E105,商品参数!A:E,4,FALSE),"")</f>
        <v/>
      </c>
      <c r="I105" s="143"/>
      <c r="J105" s="144" t="str">
        <f>IFERROR(VLOOKUP(E105,商品参数!A:E,5,FALSE),"")</f>
        <v/>
      </c>
      <c r="K105" s="140" t="str">
        <f t="shared" si="7"/>
        <v/>
      </c>
      <c r="L105" s="143"/>
      <c r="M105" s="143"/>
    </row>
    <row r="106" ht="22" customHeight="1" spans="1:13">
      <c r="A106" s="137"/>
      <c r="B106" s="138" t="str">
        <f t="shared" si="8"/>
        <v/>
      </c>
      <c r="C106" s="138" t="str">
        <f t="shared" si="9"/>
        <v/>
      </c>
      <c r="D106" s="138" t="str">
        <f t="shared" si="10"/>
        <v/>
      </c>
      <c r="E106" s="139"/>
      <c r="F106" s="140" t="str">
        <f>IFERROR(VLOOKUP(E106,商品参数!A:E,2,FALSE),"")</f>
        <v/>
      </c>
      <c r="G106" s="140" t="str">
        <f>IFERROR(VLOOKUP(E106,商品参数!A:E,3,FALSE),"")</f>
        <v/>
      </c>
      <c r="H106" s="140" t="str">
        <f>IFERROR(VLOOKUP(E106,商品参数!A:E,4,FALSE),"")</f>
        <v/>
      </c>
      <c r="I106" s="143"/>
      <c r="J106" s="144" t="str">
        <f>IFERROR(VLOOKUP(E106,商品参数!A:E,5,FALSE),"")</f>
        <v/>
      </c>
      <c r="K106" s="140" t="str">
        <f t="shared" si="7"/>
        <v/>
      </c>
      <c r="L106" s="143"/>
      <c r="M106" s="143"/>
    </row>
    <row r="107" ht="22" customHeight="1" spans="1:13">
      <c r="A107" s="137"/>
      <c r="B107" s="138" t="str">
        <f t="shared" si="8"/>
        <v/>
      </c>
      <c r="C107" s="138" t="str">
        <f t="shared" si="9"/>
        <v/>
      </c>
      <c r="D107" s="138" t="str">
        <f t="shared" si="10"/>
        <v/>
      </c>
      <c r="E107" s="139"/>
      <c r="F107" s="140" t="str">
        <f>IFERROR(VLOOKUP(E107,商品参数!A:E,2,FALSE),"")</f>
        <v/>
      </c>
      <c r="G107" s="140" t="str">
        <f>IFERROR(VLOOKUP(E107,商品参数!A:E,3,FALSE),"")</f>
        <v/>
      </c>
      <c r="H107" s="140" t="str">
        <f>IFERROR(VLOOKUP(E107,商品参数!A:E,4,FALSE),"")</f>
        <v/>
      </c>
      <c r="I107" s="143"/>
      <c r="J107" s="144" t="str">
        <f>IFERROR(VLOOKUP(E107,商品参数!A:E,5,FALSE),"")</f>
        <v/>
      </c>
      <c r="K107" s="140" t="str">
        <f t="shared" si="7"/>
        <v/>
      </c>
      <c r="L107" s="143"/>
      <c r="M107" s="143"/>
    </row>
    <row r="108" ht="22" customHeight="1" spans="1:13">
      <c r="A108" s="137"/>
      <c r="B108" s="138" t="str">
        <f t="shared" si="8"/>
        <v/>
      </c>
      <c r="C108" s="138" t="str">
        <f t="shared" si="9"/>
        <v/>
      </c>
      <c r="D108" s="138" t="str">
        <f t="shared" si="10"/>
        <v/>
      </c>
      <c r="E108" s="139"/>
      <c r="F108" s="140" t="str">
        <f>IFERROR(VLOOKUP(E108,商品参数!A:E,2,FALSE),"")</f>
        <v/>
      </c>
      <c r="G108" s="140" t="str">
        <f>IFERROR(VLOOKUP(E108,商品参数!A:E,3,FALSE),"")</f>
        <v/>
      </c>
      <c r="H108" s="140" t="str">
        <f>IFERROR(VLOOKUP(E108,商品参数!A:E,4,FALSE),"")</f>
        <v/>
      </c>
      <c r="I108" s="143"/>
      <c r="J108" s="144" t="str">
        <f>IFERROR(VLOOKUP(E108,商品参数!A:E,5,FALSE),"")</f>
        <v/>
      </c>
      <c r="K108" s="140" t="str">
        <f t="shared" si="7"/>
        <v/>
      </c>
      <c r="L108" s="143"/>
      <c r="M108" s="143"/>
    </row>
    <row r="109" ht="22" customHeight="1" spans="1:13">
      <c r="A109" s="137"/>
      <c r="B109" s="138" t="str">
        <f t="shared" si="8"/>
        <v/>
      </c>
      <c r="C109" s="138" t="str">
        <f t="shared" si="9"/>
        <v/>
      </c>
      <c r="D109" s="138" t="str">
        <f t="shared" si="10"/>
        <v/>
      </c>
      <c r="E109" s="139"/>
      <c r="F109" s="140" t="str">
        <f>IFERROR(VLOOKUP(E109,商品参数!A:E,2,FALSE),"")</f>
        <v/>
      </c>
      <c r="G109" s="140" t="str">
        <f>IFERROR(VLOOKUP(E109,商品参数!A:E,3,FALSE),"")</f>
        <v/>
      </c>
      <c r="H109" s="140" t="str">
        <f>IFERROR(VLOOKUP(E109,商品参数!A:E,4,FALSE),"")</f>
        <v/>
      </c>
      <c r="I109" s="143"/>
      <c r="J109" s="144" t="str">
        <f>IFERROR(VLOOKUP(E109,商品参数!A:E,5,FALSE),"")</f>
        <v/>
      </c>
      <c r="K109" s="140" t="str">
        <f t="shared" si="7"/>
        <v/>
      </c>
      <c r="L109" s="143"/>
      <c r="M109" s="143"/>
    </row>
    <row r="110" ht="22" customHeight="1" spans="1:13">
      <c r="A110" s="137"/>
      <c r="B110" s="138" t="str">
        <f t="shared" si="8"/>
        <v/>
      </c>
      <c r="C110" s="138" t="str">
        <f t="shared" si="9"/>
        <v/>
      </c>
      <c r="D110" s="138" t="str">
        <f t="shared" si="10"/>
        <v/>
      </c>
      <c r="E110" s="139"/>
      <c r="F110" s="140" t="str">
        <f>IFERROR(VLOOKUP(E110,商品参数!A:E,2,FALSE),"")</f>
        <v/>
      </c>
      <c r="G110" s="140" t="str">
        <f>IFERROR(VLOOKUP(E110,商品参数!A:E,3,FALSE),"")</f>
        <v/>
      </c>
      <c r="H110" s="140" t="str">
        <f>IFERROR(VLOOKUP(E110,商品参数!A:E,4,FALSE),"")</f>
        <v/>
      </c>
      <c r="I110" s="143"/>
      <c r="J110" s="144" t="str">
        <f>IFERROR(VLOOKUP(E110,商品参数!A:E,5,FALSE),"")</f>
        <v/>
      </c>
      <c r="K110" s="140" t="str">
        <f t="shared" si="7"/>
        <v/>
      </c>
      <c r="L110" s="143"/>
      <c r="M110" s="143"/>
    </row>
    <row r="111" ht="22" customHeight="1" spans="1:13">
      <c r="A111" s="137"/>
      <c r="B111" s="138" t="str">
        <f t="shared" si="8"/>
        <v/>
      </c>
      <c r="C111" s="138" t="str">
        <f t="shared" si="9"/>
        <v/>
      </c>
      <c r="D111" s="138" t="str">
        <f t="shared" si="10"/>
        <v/>
      </c>
      <c r="E111" s="139"/>
      <c r="F111" s="140" t="str">
        <f>IFERROR(VLOOKUP(E111,商品参数!A:E,2,FALSE),"")</f>
        <v/>
      </c>
      <c r="G111" s="140" t="str">
        <f>IFERROR(VLOOKUP(E111,商品参数!A:E,3,FALSE),"")</f>
        <v/>
      </c>
      <c r="H111" s="140" t="str">
        <f>IFERROR(VLOOKUP(E111,商品参数!A:E,4,FALSE),"")</f>
        <v/>
      </c>
      <c r="I111" s="143"/>
      <c r="J111" s="144" t="str">
        <f>IFERROR(VLOOKUP(E111,商品参数!A:E,5,FALSE),"")</f>
        <v/>
      </c>
      <c r="K111" s="140" t="str">
        <f t="shared" si="7"/>
        <v/>
      </c>
      <c r="L111" s="143"/>
      <c r="M111" s="143"/>
    </row>
    <row r="112" ht="22" customHeight="1" spans="1:13">
      <c r="A112" s="137"/>
      <c r="B112" s="138" t="str">
        <f t="shared" si="8"/>
        <v/>
      </c>
      <c r="C112" s="138" t="str">
        <f t="shared" si="9"/>
        <v/>
      </c>
      <c r="D112" s="138" t="str">
        <f t="shared" si="10"/>
        <v/>
      </c>
      <c r="E112" s="139"/>
      <c r="F112" s="140" t="str">
        <f>IFERROR(VLOOKUP(E112,商品参数!A:E,2,FALSE),"")</f>
        <v/>
      </c>
      <c r="G112" s="140" t="str">
        <f>IFERROR(VLOOKUP(E112,商品参数!A:E,3,FALSE),"")</f>
        <v/>
      </c>
      <c r="H112" s="140" t="str">
        <f>IFERROR(VLOOKUP(E112,商品参数!A:E,4,FALSE),"")</f>
        <v/>
      </c>
      <c r="I112" s="143"/>
      <c r="J112" s="144" t="str">
        <f>IFERROR(VLOOKUP(E112,商品参数!A:E,5,FALSE),"")</f>
        <v/>
      </c>
      <c r="K112" s="140" t="str">
        <f t="shared" si="7"/>
        <v/>
      </c>
      <c r="L112" s="143"/>
      <c r="M112" s="143"/>
    </row>
    <row r="113" ht="22" customHeight="1" spans="1:13">
      <c r="A113" s="137"/>
      <c r="B113" s="138" t="str">
        <f t="shared" si="8"/>
        <v/>
      </c>
      <c r="C113" s="138" t="str">
        <f t="shared" si="9"/>
        <v/>
      </c>
      <c r="D113" s="138" t="str">
        <f t="shared" si="10"/>
        <v/>
      </c>
      <c r="E113" s="139"/>
      <c r="F113" s="140" t="str">
        <f>IFERROR(VLOOKUP(E113,商品参数!A:E,2,FALSE),"")</f>
        <v/>
      </c>
      <c r="G113" s="140" t="str">
        <f>IFERROR(VLOOKUP(E113,商品参数!A:E,3,FALSE),"")</f>
        <v/>
      </c>
      <c r="H113" s="140" t="str">
        <f>IFERROR(VLOOKUP(E113,商品参数!A:E,4,FALSE),"")</f>
        <v/>
      </c>
      <c r="I113" s="143"/>
      <c r="J113" s="144" t="str">
        <f>IFERROR(VLOOKUP(E113,商品参数!A:E,5,FALSE),"")</f>
        <v/>
      </c>
      <c r="K113" s="140" t="str">
        <f t="shared" si="7"/>
        <v/>
      </c>
      <c r="L113" s="143"/>
      <c r="M113" s="143"/>
    </row>
    <row r="114" ht="22" customHeight="1" spans="1:13">
      <c r="A114" s="137"/>
      <c r="B114" s="138" t="str">
        <f t="shared" si="8"/>
        <v/>
      </c>
      <c r="C114" s="138" t="str">
        <f t="shared" si="9"/>
        <v/>
      </c>
      <c r="D114" s="138" t="str">
        <f t="shared" si="10"/>
        <v/>
      </c>
      <c r="E114" s="139"/>
      <c r="F114" s="140" t="str">
        <f>IFERROR(VLOOKUP(E114,商品参数!A:E,2,FALSE),"")</f>
        <v/>
      </c>
      <c r="G114" s="140" t="str">
        <f>IFERROR(VLOOKUP(E114,商品参数!A:E,3,FALSE),"")</f>
        <v/>
      </c>
      <c r="H114" s="140" t="str">
        <f>IFERROR(VLOOKUP(E114,商品参数!A:E,4,FALSE),"")</f>
        <v/>
      </c>
      <c r="I114" s="143"/>
      <c r="J114" s="144" t="str">
        <f>IFERROR(VLOOKUP(E114,商品参数!A:E,5,FALSE),"")</f>
        <v/>
      </c>
      <c r="K114" s="140" t="str">
        <f t="shared" si="7"/>
        <v/>
      </c>
      <c r="L114" s="143"/>
      <c r="M114" s="143"/>
    </row>
    <row r="115" ht="22" customHeight="1" spans="1:13">
      <c r="A115" s="137"/>
      <c r="B115" s="138" t="str">
        <f t="shared" si="8"/>
        <v/>
      </c>
      <c r="C115" s="138" t="str">
        <f t="shared" si="9"/>
        <v/>
      </c>
      <c r="D115" s="138" t="str">
        <f t="shared" si="10"/>
        <v/>
      </c>
      <c r="E115" s="139"/>
      <c r="F115" s="140" t="str">
        <f>IFERROR(VLOOKUP(E115,商品参数!A:E,2,FALSE),"")</f>
        <v/>
      </c>
      <c r="G115" s="140" t="str">
        <f>IFERROR(VLOOKUP(E115,商品参数!A:E,3,FALSE),"")</f>
        <v/>
      </c>
      <c r="H115" s="140" t="str">
        <f>IFERROR(VLOOKUP(E115,商品参数!A:E,4,FALSE),"")</f>
        <v/>
      </c>
      <c r="I115" s="143"/>
      <c r="J115" s="144" t="str">
        <f>IFERROR(VLOOKUP(E115,商品参数!A:E,5,FALSE),"")</f>
        <v/>
      </c>
      <c r="K115" s="140" t="str">
        <f t="shared" si="7"/>
        <v/>
      </c>
      <c r="L115" s="143"/>
      <c r="M115" s="143"/>
    </row>
    <row r="116" ht="22" customHeight="1" spans="1:13">
      <c r="A116" s="137"/>
      <c r="B116" s="138" t="str">
        <f t="shared" si="8"/>
        <v/>
      </c>
      <c r="C116" s="138" t="str">
        <f t="shared" si="9"/>
        <v/>
      </c>
      <c r="D116" s="138" t="str">
        <f t="shared" si="10"/>
        <v/>
      </c>
      <c r="E116" s="139"/>
      <c r="F116" s="140" t="str">
        <f>IFERROR(VLOOKUP(E116,商品参数!A:E,2,FALSE),"")</f>
        <v/>
      </c>
      <c r="G116" s="140" t="str">
        <f>IFERROR(VLOOKUP(E116,商品参数!A:E,3,FALSE),"")</f>
        <v/>
      </c>
      <c r="H116" s="140" t="str">
        <f>IFERROR(VLOOKUP(E116,商品参数!A:E,4,FALSE),"")</f>
        <v/>
      </c>
      <c r="I116" s="143"/>
      <c r="J116" s="144" t="str">
        <f>IFERROR(VLOOKUP(E116,商品参数!A:E,5,FALSE),"")</f>
        <v/>
      </c>
      <c r="K116" s="140" t="str">
        <f t="shared" si="7"/>
        <v/>
      </c>
      <c r="L116" s="143"/>
      <c r="M116" s="143"/>
    </row>
    <row r="117" ht="22" customHeight="1" spans="1:13">
      <c r="A117" s="137"/>
      <c r="B117" s="138" t="str">
        <f t="shared" si="8"/>
        <v/>
      </c>
      <c r="C117" s="138" t="str">
        <f t="shared" si="9"/>
        <v/>
      </c>
      <c r="D117" s="138" t="str">
        <f t="shared" si="10"/>
        <v/>
      </c>
      <c r="E117" s="139"/>
      <c r="F117" s="140" t="str">
        <f>IFERROR(VLOOKUP(E117,商品参数!A:E,2,FALSE),"")</f>
        <v/>
      </c>
      <c r="G117" s="140" t="str">
        <f>IFERROR(VLOOKUP(E117,商品参数!A:E,3,FALSE),"")</f>
        <v/>
      </c>
      <c r="H117" s="140" t="str">
        <f>IFERROR(VLOOKUP(E117,商品参数!A:E,4,FALSE),"")</f>
        <v/>
      </c>
      <c r="I117" s="143"/>
      <c r="J117" s="144" t="str">
        <f>IFERROR(VLOOKUP(E117,商品参数!A:E,5,FALSE),"")</f>
        <v/>
      </c>
      <c r="K117" s="140" t="str">
        <f t="shared" si="7"/>
        <v/>
      </c>
      <c r="L117" s="143"/>
      <c r="M117" s="143"/>
    </row>
    <row r="118" ht="22" customHeight="1" spans="1:13">
      <c r="A118" s="137"/>
      <c r="B118" s="138" t="str">
        <f t="shared" si="8"/>
        <v/>
      </c>
      <c r="C118" s="138" t="str">
        <f t="shared" si="9"/>
        <v/>
      </c>
      <c r="D118" s="138" t="str">
        <f t="shared" si="10"/>
        <v/>
      </c>
      <c r="E118" s="139"/>
      <c r="F118" s="140" t="str">
        <f>IFERROR(VLOOKUP(E118,商品参数!A:E,2,FALSE),"")</f>
        <v/>
      </c>
      <c r="G118" s="140" t="str">
        <f>IFERROR(VLOOKUP(E118,商品参数!A:E,3,FALSE),"")</f>
        <v/>
      </c>
      <c r="H118" s="140" t="str">
        <f>IFERROR(VLOOKUP(E118,商品参数!A:E,4,FALSE),"")</f>
        <v/>
      </c>
      <c r="I118" s="143"/>
      <c r="J118" s="144" t="str">
        <f>IFERROR(VLOOKUP(E118,商品参数!A:E,5,FALSE),"")</f>
        <v/>
      </c>
      <c r="K118" s="140" t="str">
        <f t="shared" si="7"/>
        <v/>
      </c>
      <c r="L118" s="143"/>
      <c r="M118" s="143"/>
    </row>
    <row r="119" ht="22" customHeight="1" spans="1:13">
      <c r="A119" s="137"/>
      <c r="B119" s="138" t="str">
        <f t="shared" si="8"/>
        <v/>
      </c>
      <c r="C119" s="138" t="str">
        <f t="shared" si="9"/>
        <v/>
      </c>
      <c r="D119" s="138" t="str">
        <f t="shared" si="10"/>
        <v/>
      </c>
      <c r="E119" s="139"/>
      <c r="F119" s="140" t="str">
        <f>IFERROR(VLOOKUP(E119,商品参数!A:E,2,FALSE),"")</f>
        <v/>
      </c>
      <c r="G119" s="140" t="str">
        <f>IFERROR(VLOOKUP(E119,商品参数!A:E,3,FALSE),"")</f>
        <v/>
      </c>
      <c r="H119" s="140" t="str">
        <f>IFERROR(VLOOKUP(E119,商品参数!A:E,4,FALSE),"")</f>
        <v/>
      </c>
      <c r="I119" s="143"/>
      <c r="J119" s="144" t="str">
        <f>IFERROR(VLOOKUP(E119,商品参数!A:E,5,FALSE),"")</f>
        <v/>
      </c>
      <c r="K119" s="140" t="str">
        <f t="shared" si="7"/>
        <v/>
      </c>
      <c r="L119" s="143"/>
      <c r="M119" s="143"/>
    </row>
    <row r="120" ht="22" customHeight="1" spans="1:13">
      <c r="A120" s="137"/>
      <c r="B120" s="138" t="str">
        <f t="shared" si="8"/>
        <v/>
      </c>
      <c r="C120" s="138" t="str">
        <f t="shared" si="9"/>
        <v/>
      </c>
      <c r="D120" s="138" t="str">
        <f t="shared" si="10"/>
        <v/>
      </c>
      <c r="E120" s="139"/>
      <c r="F120" s="140" t="str">
        <f>IFERROR(VLOOKUP(E120,商品参数!A:E,2,FALSE),"")</f>
        <v/>
      </c>
      <c r="G120" s="140" t="str">
        <f>IFERROR(VLOOKUP(E120,商品参数!A:E,3,FALSE),"")</f>
        <v/>
      </c>
      <c r="H120" s="140" t="str">
        <f>IFERROR(VLOOKUP(E120,商品参数!A:E,4,FALSE),"")</f>
        <v/>
      </c>
      <c r="I120" s="143"/>
      <c r="J120" s="144" t="str">
        <f>IFERROR(VLOOKUP(E120,商品参数!A:E,5,FALSE),"")</f>
        <v/>
      </c>
      <c r="K120" s="140" t="str">
        <f t="shared" si="7"/>
        <v/>
      </c>
      <c r="L120" s="143"/>
      <c r="M120" s="143"/>
    </row>
    <row r="121" ht="22" customHeight="1" spans="1:13">
      <c r="A121" s="137"/>
      <c r="B121" s="138" t="str">
        <f t="shared" si="8"/>
        <v/>
      </c>
      <c r="C121" s="138" t="str">
        <f t="shared" si="9"/>
        <v/>
      </c>
      <c r="D121" s="138" t="str">
        <f t="shared" si="10"/>
        <v/>
      </c>
      <c r="E121" s="139"/>
      <c r="F121" s="140" t="str">
        <f>IFERROR(VLOOKUP(E121,商品参数!A:E,2,FALSE),"")</f>
        <v/>
      </c>
      <c r="G121" s="140" t="str">
        <f>IFERROR(VLOOKUP(E121,商品参数!A:E,3,FALSE),"")</f>
        <v/>
      </c>
      <c r="H121" s="140" t="str">
        <f>IFERROR(VLOOKUP(E121,商品参数!A:E,4,FALSE),"")</f>
        <v/>
      </c>
      <c r="I121" s="143"/>
      <c r="J121" s="144" t="str">
        <f>IFERROR(VLOOKUP(E121,商品参数!A:E,5,FALSE),"")</f>
        <v/>
      </c>
      <c r="K121" s="140" t="str">
        <f t="shared" si="7"/>
        <v/>
      </c>
      <c r="L121" s="143"/>
      <c r="M121" s="143"/>
    </row>
    <row r="122" ht="22" customHeight="1" spans="1:13">
      <c r="A122" s="137"/>
      <c r="B122" s="138" t="str">
        <f t="shared" si="8"/>
        <v/>
      </c>
      <c r="C122" s="138" t="str">
        <f t="shared" si="9"/>
        <v/>
      </c>
      <c r="D122" s="138" t="str">
        <f t="shared" si="10"/>
        <v/>
      </c>
      <c r="E122" s="139"/>
      <c r="F122" s="140" t="str">
        <f>IFERROR(VLOOKUP(E122,商品参数!A:E,2,FALSE),"")</f>
        <v/>
      </c>
      <c r="G122" s="140" t="str">
        <f>IFERROR(VLOOKUP(E122,商品参数!A:E,3,FALSE),"")</f>
        <v/>
      </c>
      <c r="H122" s="140" t="str">
        <f>IFERROR(VLOOKUP(E122,商品参数!A:E,4,FALSE),"")</f>
        <v/>
      </c>
      <c r="I122" s="143"/>
      <c r="J122" s="144" t="str">
        <f>IFERROR(VLOOKUP(E122,商品参数!A:E,5,FALSE),"")</f>
        <v/>
      </c>
      <c r="K122" s="140" t="str">
        <f t="shared" si="7"/>
        <v/>
      </c>
      <c r="L122" s="143"/>
      <c r="M122" s="143"/>
    </row>
    <row r="123" ht="22" customHeight="1" spans="1:13">
      <c r="A123" s="137"/>
      <c r="B123" s="138" t="str">
        <f t="shared" si="8"/>
        <v/>
      </c>
      <c r="C123" s="138" t="str">
        <f t="shared" si="9"/>
        <v/>
      </c>
      <c r="D123" s="138" t="str">
        <f t="shared" si="10"/>
        <v/>
      </c>
      <c r="E123" s="139"/>
      <c r="F123" s="140" t="str">
        <f>IFERROR(VLOOKUP(E123,商品参数!A:E,2,FALSE),"")</f>
        <v/>
      </c>
      <c r="G123" s="140" t="str">
        <f>IFERROR(VLOOKUP(E123,商品参数!A:E,3,FALSE),"")</f>
        <v/>
      </c>
      <c r="H123" s="140" t="str">
        <f>IFERROR(VLOOKUP(E123,商品参数!A:E,4,FALSE),"")</f>
        <v/>
      </c>
      <c r="I123" s="143"/>
      <c r="J123" s="144" t="str">
        <f>IFERROR(VLOOKUP(E123,商品参数!A:E,5,FALSE),"")</f>
        <v/>
      </c>
      <c r="K123" s="140" t="str">
        <f t="shared" si="7"/>
        <v/>
      </c>
      <c r="L123" s="143"/>
      <c r="M123" s="143"/>
    </row>
    <row r="124" ht="22" customHeight="1" spans="1:13">
      <c r="A124" s="137"/>
      <c r="B124" s="138" t="str">
        <f t="shared" si="8"/>
        <v/>
      </c>
      <c r="C124" s="138" t="str">
        <f t="shared" si="9"/>
        <v/>
      </c>
      <c r="D124" s="138" t="str">
        <f t="shared" si="10"/>
        <v/>
      </c>
      <c r="E124" s="139"/>
      <c r="F124" s="140" t="str">
        <f>IFERROR(VLOOKUP(E124,商品参数!A:E,2,FALSE),"")</f>
        <v/>
      </c>
      <c r="G124" s="140" t="str">
        <f>IFERROR(VLOOKUP(E124,商品参数!A:E,3,FALSE),"")</f>
        <v/>
      </c>
      <c r="H124" s="140" t="str">
        <f>IFERROR(VLOOKUP(E124,商品参数!A:E,4,FALSE),"")</f>
        <v/>
      </c>
      <c r="I124" s="143"/>
      <c r="J124" s="144" t="str">
        <f>IFERROR(VLOOKUP(E124,商品参数!A:E,5,FALSE),"")</f>
        <v/>
      </c>
      <c r="K124" s="140" t="str">
        <f t="shared" si="7"/>
        <v/>
      </c>
      <c r="L124" s="143"/>
      <c r="M124" s="143"/>
    </row>
    <row r="125" ht="22" customHeight="1" spans="1:13">
      <c r="A125" s="137"/>
      <c r="B125" s="138" t="str">
        <f t="shared" si="8"/>
        <v/>
      </c>
      <c r="C125" s="138" t="str">
        <f t="shared" si="9"/>
        <v/>
      </c>
      <c r="D125" s="138" t="str">
        <f t="shared" si="10"/>
        <v/>
      </c>
      <c r="E125" s="139"/>
      <c r="F125" s="140" t="str">
        <f>IFERROR(VLOOKUP(E125,商品参数!A:E,2,FALSE),"")</f>
        <v/>
      </c>
      <c r="G125" s="140" t="str">
        <f>IFERROR(VLOOKUP(E125,商品参数!A:E,3,FALSE),"")</f>
        <v/>
      </c>
      <c r="H125" s="140" t="str">
        <f>IFERROR(VLOOKUP(E125,商品参数!A:E,4,FALSE),"")</f>
        <v/>
      </c>
      <c r="I125" s="143"/>
      <c r="J125" s="144" t="str">
        <f>IFERROR(VLOOKUP(E125,商品参数!A:E,5,FALSE),"")</f>
        <v/>
      </c>
      <c r="K125" s="140" t="str">
        <f t="shared" si="7"/>
        <v/>
      </c>
      <c r="L125" s="143"/>
      <c r="M125" s="143"/>
    </row>
    <row r="126" ht="22" customHeight="1" spans="1:13">
      <c r="A126" s="137"/>
      <c r="B126" s="138" t="str">
        <f t="shared" si="8"/>
        <v/>
      </c>
      <c r="C126" s="138" t="str">
        <f t="shared" si="9"/>
        <v/>
      </c>
      <c r="D126" s="138" t="str">
        <f t="shared" si="10"/>
        <v/>
      </c>
      <c r="E126" s="139"/>
      <c r="F126" s="140" t="str">
        <f>IFERROR(VLOOKUP(E126,商品参数!A:E,2,FALSE),"")</f>
        <v/>
      </c>
      <c r="G126" s="140" t="str">
        <f>IFERROR(VLOOKUP(E126,商品参数!A:E,3,FALSE),"")</f>
        <v/>
      </c>
      <c r="H126" s="140" t="str">
        <f>IFERROR(VLOOKUP(E126,商品参数!A:E,4,FALSE),"")</f>
        <v/>
      </c>
      <c r="I126" s="143"/>
      <c r="J126" s="144" t="str">
        <f>IFERROR(VLOOKUP(E126,商品参数!A:E,5,FALSE),"")</f>
        <v/>
      </c>
      <c r="K126" s="140" t="str">
        <f t="shared" si="7"/>
        <v/>
      </c>
      <c r="L126" s="143"/>
      <c r="M126" s="143"/>
    </row>
    <row r="127" ht="22" customHeight="1" spans="1:13">
      <c r="A127" s="137"/>
      <c r="B127" s="138" t="str">
        <f t="shared" si="8"/>
        <v/>
      </c>
      <c r="C127" s="138" t="str">
        <f t="shared" si="9"/>
        <v/>
      </c>
      <c r="D127" s="138" t="str">
        <f t="shared" si="10"/>
        <v/>
      </c>
      <c r="E127" s="139"/>
      <c r="F127" s="140" t="str">
        <f>IFERROR(VLOOKUP(E127,商品参数!A:E,2,FALSE),"")</f>
        <v/>
      </c>
      <c r="G127" s="140" t="str">
        <f>IFERROR(VLOOKUP(E127,商品参数!A:E,3,FALSE),"")</f>
        <v/>
      </c>
      <c r="H127" s="140" t="str">
        <f>IFERROR(VLOOKUP(E127,商品参数!A:E,4,FALSE),"")</f>
        <v/>
      </c>
      <c r="I127" s="143"/>
      <c r="J127" s="144" t="str">
        <f>IFERROR(VLOOKUP(E127,商品参数!A:E,5,FALSE),"")</f>
        <v/>
      </c>
      <c r="K127" s="140" t="str">
        <f t="shared" si="7"/>
        <v/>
      </c>
      <c r="L127" s="143"/>
      <c r="M127" s="143"/>
    </row>
    <row r="128" ht="22" customHeight="1" spans="1:13">
      <c r="A128" s="137"/>
      <c r="B128" s="138" t="str">
        <f t="shared" si="8"/>
        <v/>
      </c>
      <c r="C128" s="138" t="str">
        <f t="shared" si="9"/>
        <v/>
      </c>
      <c r="D128" s="138" t="str">
        <f t="shared" si="10"/>
        <v/>
      </c>
      <c r="E128" s="139"/>
      <c r="F128" s="140" t="str">
        <f>IFERROR(VLOOKUP(E128,商品参数!A:E,2,FALSE),"")</f>
        <v/>
      </c>
      <c r="G128" s="140" t="str">
        <f>IFERROR(VLOOKUP(E128,商品参数!A:E,3,FALSE),"")</f>
        <v/>
      </c>
      <c r="H128" s="140" t="str">
        <f>IFERROR(VLOOKUP(E128,商品参数!A:E,4,FALSE),"")</f>
        <v/>
      </c>
      <c r="I128" s="143"/>
      <c r="J128" s="144" t="str">
        <f>IFERROR(VLOOKUP(E128,商品参数!A:E,5,FALSE),"")</f>
        <v/>
      </c>
      <c r="K128" s="140" t="str">
        <f t="shared" si="7"/>
        <v/>
      </c>
      <c r="L128" s="143"/>
      <c r="M128" s="143"/>
    </row>
    <row r="129" ht="22" customHeight="1" spans="1:13">
      <c r="A129" s="137"/>
      <c r="B129" s="138" t="str">
        <f t="shared" si="8"/>
        <v/>
      </c>
      <c r="C129" s="138" t="str">
        <f t="shared" si="9"/>
        <v/>
      </c>
      <c r="D129" s="138" t="str">
        <f t="shared" si="10"/>
        <v/>
      </c>
      <c r="E129" s="139"/>
      <c r="F129" s="140" t="str">
        <f>IFERROR(VLOOKUP(E129,商品参数!A:E,2,FALSE),"")</f>
        <v/>
      </c>
      <c r="G129" s="140" t="str">
        <f>IFERROR(VLOOKUP(E129,商品参数!A:E,3,FALSE),"")</f>
        <v/>
      </c>
      <c r="H129" s="140" t="str">
        <f>IFERROR(VLOOKUP(E129,商品参数!A:E,4,FALSE),"")</f>
        <v/>
      </c>
      <c r="I129" s="143"/>
      <c r="J129" s="144" t="str">
        <f>IFERROR(VLOOKUP(E129,商品参数!A:E,5,FALSE),"")</f>
        <v/>
      </c>
      <c r="K129" s="140" t="str">
        <f t="shared" si="7"/>
        <v/>
      </c>
      <c r="L129" s="143"/>
      <c r="M129" s="143"/>
    </row>
    <row r="130" ht="22" customHeight="1" spans="1:13">
      <c r="A130" s="137"/>
      <c r="B130" s="138" t="str">
        <f t="shared" si="8"/>
        <v/>
      </c>
      <c r="C130" s="138" t="str">
        <f t="shared" si="9"/>
        <v/>
      </c>
      <c r="D130" s="138" t="str">
        <f t="shared" si="10"/>
        <v/>
      </c>
      <c r="E130" s="139"/>
      <c r="F130" s="140" t="str">
        <f>IFERROR(VLOOKUP(E130,商品参数!A:E,2,FALSE),"")</f>
        <v/>
      </c>
      <c r="G130" s="140" t="str">
        <f>IFERROR(VLOOKUP(E130,商品参数!A:E,3,FALSE),"")</f>
        <v/>
      </c>
      <c r="H130" s="140" t="str">
        <f>IFERROR(VLOOKUP(E130,商品参数!A:E,4,FALSE),"")</f>
        <v/>
      </c>
      <c r="I130" s="143"/>
      <c r="J130" s="144" t="str">
        <f>IFERROR(VLOOKUP(E130,商品参数!A:E,5,FALSE),"")</f>
        <v/>
      </c>
      <c r="K130" s="140" t="str">
        <f t="shared" si="7"/>
        <v/>
      </c>
      <c r="L130" s="143"/>
      <c r="M130" s="143"/>
    </row>
    <row r="131" ht="22" customHeight="1" spans="1:13">
      <c r="A131" s="137"/>
      <c r="B131" s="138" t="str">
        <f t="shared" si="8"/>
        <v/>
      </c>
      <c r="C131" s="138" t="str">
        <f t="shared" si="9"/>
        <v/>
      </c>
      <c r="D131" s="138" t="str">
        <f t="shared" si="10"/>
        <v/>
      </c>
      <c r="E131" s="139"/>
      <c r="F131" s="140" t="str">
        <f>IFERROR(VLOOKUP(E131,商品参数!A:E,2,FALSE),"")</f>
        <v/>
      </c>
      <c r="G131" s="140" t="str">
        <f>IFERROR(VLOOKUP(E131,商品参数!A:E,3,FALSE),"")</f>
        <v/>
      </c>
      <c r="H131" s="140" t="str">
        <f>IFERROR(VLOOKUP(E131,商品参数!A:E,4,FALSE),"")</f>
        <v/>
      </c>
      <c r="I131" s="143"/>
      <c r="J131" s="144" t="str">
        <f>IFERROR(VLOOKUP(E131,商品参数!A:E,5,FALSE),"")</f>
        <v/>
      </c>
      <c r="K131" s="140" t="str">
        <f t="shared" si="7"/>
        <v/>
      </c>
      <c r="L131" s="143"/>
      <c r="M131" s="143"/>
    </row>
    <row r="132" ht="22" customHeight="1" spans="1:13">
      <c r="A132" s="137"/>
      <c r="B132" s="138" t="str">
        <f t="shared" si="8"/>
        <v/>
      </c>
      <c r="C132" s="138" t="str">
        <f t="shared" si="9"/>
        <v/>
      </c>
      <c r="D132" s="138" t="str">
        <f t="shared" si="10"/>
        <v/>
      </c>
      <c r="E132" s="139"/>
      <c r="F132" s="140" t="str">
        <f>IFERROR(VLOOKUP(E132,商品参数!A:E,2,FALSE),"")</f>
        <v/>
      </c>
      <c r="G132" s="140" t="str">
        <f>IFERROR(VLOOKUP(E132,商品参数!A:E,3,FALSE),"")</f>
        <v/>
      </c>
      <c r="H132" s="140" t="str">
        <f>IFERROR(VLOOKUP(E132,商品参数!A:E,4,FALSE),"")</f>
        <v/>
      </c>
      <c r="I132" s="143"/>
      <c r="J132" s="144" t="str">
        <f>IFERROR(VLOOKUP(E132,商品参数!A:E,5,FALSE),"")</f>
        <v/>
      </c>
      <c r="K132" s="140" t="str">
        <f t="shared" ref="K132:K195" si="11">IF(E132&lt;&gt;"",I132*J132,"")</f>
        <v/>
      </c>
      <c r="L132" s="143"/>
      <c r="M132" s="143"/>
    </row>
    <row r="133" ht="22" customHeight="1" spans="1:13">
      <c r="A133" s="137"/>
      <c r="B133" s="138" t="str">
        <f t="shared" ref="B133:B196" si="12">IF(A133&lt;&gt;"",YEAR(A133),"")</f>
        <v/>
      </c>
      <c r="C133" s="138" t="str">
        <f t="shared" ref="C133:C196" si="13">IF(A133&lt;&gt;"",MONTH(A133),"")</f>
        <v/>
      </c>
      <c r="D133" s="138" t="str">
        <f t="shared" ref="D133:D196" si="14">IF(A133&lt;&gt;"",DAY(A133),"")</f>
        <v/>
      </c>
      <c r="E133" s="139"/>
      <c r="F133" s="140" t="str">
        <f>IFERROR(VLOOKUP(E133,商品参数!A:E,2,FALSE),"")</f>
        <v/>
      </c>
      <c r="G133" s="140" t="str">
        <f>IFERROR(VLOOKUP(E133,商品参数!A:E,3,FALSE),"")</f>
        <v/>
      </c>
      <c r="H133" s="140" t="str">
        <f>IFERROR(VLOOKUP(E133,商品参数!A:E,4,FALSE),"")</f>
        <v/>
      </c>
      <c r="I133" s="143"/>
      <c r="J133" s="144" t="str">
        <f>IFERROR(VLOOKUP(E133,商品参数!A:E,5,FALSE),"")</f>
        <v/>
      </c>
      <c r="K133" s="140" t="str">
        <f t="shared" si="11"/>
        <v/>
      </c>
      <c r="L133" s="143"/>
      <c r="M133" s="143"/>
    </row>
    <row r="134" ht="22" customHeight="1" spans="1:13">
      <c r="A134" s="137"/>
      <c r="B134" s="138" t="str">
        <f t="shared" si="12"/>
        <v/>
      </c>
      <c r="C134" s="138" t="str">
        <f t="shared" si="13"/>
        <v/>
      </c>
      <c r="D134" s="138" t="str">
        <f t="shared" si="14"/>
        <v/>
      </c>
      <c r="E134" s="139"/>
      <c r="F134" s="140" t="str">
        <f>IFERROR(VLOOKUP(E134,商品参数!A:E,2,FALSE),"")</f>
        <v/>
      </c>
      <c r="G134" s="140" t="str">
        <f>IFERROR(VLOOKUP(E134,商品参数!A:E,3,FALSE),"")</f>
        <v/>
      </c>
      <c r="H134" s="140" t="str">
        <f>IFERROR(VLOOKUP(E134,商品参数!A:E,4,FALSE),"")</f>
        <v/>
      </c>
      <c r="I134" s="143"/>
      <c r="J134" s="144" t="str">
        <f>IFERROR(VLOOKUP(E134,商品参数!A:E,5,FALSE),"")</f>
        <v/>
      </c>
      <c r="K134" s="140" t="str">
        <f t="shared" si="11"/>
        <v/>
      </c>
      <c r="L134" s="143"/>
      <c r="M134" s="143"/>
    </row>
    <row r="135" ht="22" customHeight="1" spans="1:13">
      <c r="A135" s="137"/>
      <c r="B135" s="138" t="str">
        <f t="shared" si="12"/>
        <v/>
      </c>
      <c r="C135" s="138" t="str">
        <f t="shared" si="13"/>
        <v/>
      </c>
      <c r="D135" s="138" t="str">
        <f t="shared" si="14"/>
        <v/>
      </c>
      <c r="E135" s="139"/>
      <c r="F135" s="140" t="str">
        <f>IFERROR(VLOOKUP(E135,商品参数!A:E,2,FALSE),"")</f>
        <v/>
      </c>
      <c r="G135" s="140" t="str">
        <f>IFERROR(VLOOKUP(E135,商品参数!A:E,3,FALSE),"")</f>
        <v/>
      </c>
      <c r="H135" s="140" t="str">
        <f>IFERROR(VLOOKUP(E135,商品参数!A:E,4,FALSE),"")</f>
        <v/>
      </c>
      <c r="I135" s="143"/>
      <c r="J135" s="144" t="str">
        <f>IFERROR(VLOOKUP(E135,商品参数!A:E,5,FALSE),"")</f>
        <v/>
      </c>
      <c r="K135" s="140" t="str">
        <f t="shared" si="11"/>
        <v/>
      </c>
      <c r="L135" s="143"/>
      <c r="M135" s="143"/>
    </row>
    <row r="136" ht="22" customHeight="1" spans="1:13">
      <c r="A136" s="137"/>
      <c r="B136" s="138" t="str">
        <f t="shared" si="12"/>
        <v/>
      </c>
      <c r="C136" s="138" t="str">
        <f t="shared" si="13"/>
        <v/>
      </c>
      <c r="D136" s="138" t="str">
        <f t="shared" si="14"/>
        <v/>
      </c>
      <c r="E136" s="139"/>
      <c r="F136" s="140" t="str">
        <f>IFERROR(VLOOKUP(E136,商品参数!A:E,2,FALSE),"")</f>
        <v/>
      </c>
      <c r="G136" s="140" t="str">
        <f>IFERROR(VLOOKUP(E136,商品参数!A:E,3,FALSE),"")</f>
        <v/>
      </c>
      <c r="H136" s="140" t="str">
        <f>IFERROR(VLOOKUP(E136,商品参数!A:E,4,FALSE),"")</f>
        <v/>
      </c>
      <c r="I136" s="143"/>
      <c r="J136" s="144" t="str">
        <f>IFERROR(VLOOKUP(E136,商品参数!A:E,5,FALSE),"")</f>
        <v/>
      </c>
      <c r="K136" s="140" t="str">
        <f t="shared" si="11"/>
        <v/>
      </c>
      <c r="L136" s="143"/>
      <c r="M136" s="143"/>
    </row>
    <row r="137" ht="22" customHeight="1" spans="1:13">
      <c r="A137" s="137"/>
      <c r="B137" s="138" t="str">
        <f t="shared" si="12"/>
        <v/>
      </c>
      <c r="C137" s="138" t="str">
        <f t="shared" si="13"/>
        <v/>
      </c>
      <c r="D137" s="138" t="str">
        <f t="shared" si="14"/>
        <v/>
      </c>
      <c r="E137" s="139"/>
      <c r="F137" s="140" t="str">
        <f>IFERROR(VLOOKUP(E137,商品参数!A:E,2,FALSE),"")</f>
        <v/>
      </c>
      <c r="G137" s="140" t="str">
        <f>IFERROR(VLOOKUP(E137,商品参数!A:E,3,FALSE),"")</f>
        <v/>
      </c>
      <c r="H137" s="140" t="str">
        <f>IFERROR(VLOOKUP(E137,商品参数!A:E,4,FALSE),"")</f>
        <v/>
      </c>
      <c r="I137" s="143"/>
      <c r="J137" s="144" t="str">
        <f>IFERROR(VLOOKUP(E137,商品参数!A:E,5,FALSE),"")</f>
        <v/>
      </c>
      <c r="K137" s="140" t="str">
        <f t="shared" si="11"/>
        <v/>
      </c>
      <c r="L137" s="143"/>
      <c r="M137" s="143"/>
    </row>
    <row r="138" ht="22" customHeight="1" spans="1:13">
      <c r="A138" s="137"/>
      <c r="B138" s="138" t="str">
        <f t="shared" si="12"/>
        <v/>
      </c>
      <c r="C138" s="138" t="str">
        <f t="shared" si="13"/>
        <v/>
      </c>
      <c r="D138" s="138" t="str">
        <f t="shared" si="14"/>
        <v/>
      </c>
      <c r="E138" s="139"/>
      <c r="F138" s="140" t="str">
        <f>IFERROR(VLOOKUP(E138,商品参数!A:E,2,FALSE),"")</f>
        <v/>
      </c>
      <c r="G138" s="140" t="str">
        <f>IFERROR(VLOOKUP(E138,商品参数!A:E,3,FALSE),"")</f>
        <v/>
      </c>
      <c r="H138" s="140" t="str">
        <f>IFERROR(VLOOKUP(E138,商品参数!A:E,4,FALSE),"")</f>
        <v/>
      </c>
      <c r="I138" s="143"/>
      <c r="J138" s="144" t="str">
        <f>IFERROR(VLOOKUP(E138,商品参数!A:E,5,FALSE),"")</f>
        <v/>
      </c>
      <c r="K138" s="140" t="str">
        <f t="shared" si="11"/>
        <v/>
      </c>
      <c r="L138" s="143"/>
      <c r="M138" s="143"/>
    </row>
    <row r="139" ht="22" customHeight="1" spans="1:13">
      <c r="A139" s="137"/>
      <c r="B139" s="138" t="str">
        <f t="shared" si="12"/>
        <v/>
      </c>
      <c r="C139" s="138" t="str">
        <f t="shared" si="13"/>
        <v/>
      </c>
      <c r="D139" s="138" t="str">
        <f t="shared" si="14"/>
        <v/>
      </c>
      <c r="E139" s="139"/>
      <c r="F139" s="140" t="str">
        <f>IFERROR(VLOOKUP(E139,商品参数!A:E,2,FALSE),"")</f>
        <v/>
      </c>
      <c r="G139" s="140" t="str">
        <f>IFERROR(VLOOKUP(E139,商品参数!A:E,3,FALSE),"")</f>
        <v/>
      </c>
      <c r="H139" s="140" t="str">
        <f>IFERROR(VLOOKUP(E139,商品参数!A:E,4,FALSE),"")</f>
        <v/>
      </c>
      <c r="I139" s="143"/>
      <c r="J139" s="144" t="str">
        <f>IFERROR(VLOOKUP(E139,商品参数!A:E,5,FALSE),"")</f>
        <v/>
      </c>
      <c r="K139" s="140" t="str">
        <f t="shared" si="11"/>
        <v/>
      </c>
      <c r="L139" s="143"/>
      <c r="M139" s="143"/>
    </row>
    <row r="140" ht="22" customHeight="1" spans="1:13">
      <c r="A140" s="137"/>
      <c r="B140" s="138" t="str">
        <f t="shared" si="12"/>
        <v/>
      </c>
      <c r="C140" s="138" t="str">
        <f t="shared" si="13"/>
        <v/>
      </c>
      <c r="D140" s="138" t="str">
        <f t="shared" si="14"/>
        <v/>
      </c>
      <c r="E140" s="139"/>
      <c r="F140" s="140" t="str">
        <f>IFERROR(VLOOKUP(E140,商品参数!A:E,2,FALSE),"")</f>
        <v/>
      </c>
      <c r="G140" s="140" t="str">
        <f>IFERROR(VLOOKUP(E140,商品参数!A:E,3,FALSE),"")</f>
        <v/>
      </c>
      <c r="H140" s="140" t="str">
        <f>IFERROR(VLOOKUP(E140,商品参数!A:E,4,FALSE),"")</f>
        <v/>
      </c>
      <c r="I140" s="143"/>
      <c r="J140" s="144" t="str">
        <f>IFERROR(VLOOKUP(E140,商品参数!A:E,5,FALSE),"")</f>
        <v/>
      </c>
      <c r="K140" s="140" t="str">
        <f t="shared" si="11"/>
        <v/>
      </c>
      <c r="L140" s="143"/>
      <c r="M140" s="143"/>
    </row>
    <row r="141" ht="22" customHeight="1" spans="1:13">
      <c r="A141" s="137"/>
      <c r="B141" s="138" t="str">
        <f t="shared" si="12"/>
        <v/>
      </c>
      <c r="C141" s="138" t="str">
        <f t="shared" si="13"/>
        <v/>
      </c>
      <c r="D141" s="138" t="str">
        <f t="shared" si="14"/>
        <v/>
      </c>
      <c r="E141" s="139"/>
      <c r="F141" s="140" t="str">
        <f>IFERROR(VLOOKUP(E141,商品参数!A:E,2,FALSE),"")</f>
        <v/>
      </c>
      <c r="G141" s="140" t="str">
        <f>IFERROR(VLOOKUP(E141,商品参数!A:E,3,FALSE),"")</f>
        <v/>
      </c>
      <c r="H141" s="140" t="str">
        <f>IFERROR(VLOOKUP(E141,商品参数!A:E,4,FALSE),"")</f>
        <v/>
      </c>
      <c r="I141" s="143"/>
      <c r="J141" s="144" t="str">
        <f>IFERROR(VLOOKUP(E141,商品参数!A:E,5,FALSE),"")</f>
        <v/>
      </c>
      <c r="K141" s="140" t="str">
        <f t="shared" si="11"/>
        <v/>
      </c>
      <c r="L141" s="143"/>
      <c r="M141" s="143"/>
    </row>
    <row r="142" ht="22" customHeight="1" spans="1:13">
      <c r="A142" s="137"/>
      <c r="B142" s="138" t="str">
        <f t="shared" si="12"/>
        <v/>
      </c>
      <c r="C142" s="138" t="str">
        <f t="shared" si="13"/>
        <v/>
      </c>
      <c r="D142" s="138" t="str">
        <f t="shared" si="14"/>
        <v/>
      </c>
      <c r="E142" s="139"/>
      <c r="F142" s="140" t="str">
        <f>IFERROR(VLOOKUP(E142,商品参数!A:E,2,FALSE),"")</f>
        <v/>
      </c>
      <c r="G142" s="140" t="str">
        <f>IFERROR(VLOOKUP(E142,商品参数!A:E,3,FALSE),"")</f>
        <v/>
      </c>
      <c r="H142" s="140" t="str">
        <f>IFERROR(VLOOKUP(E142,商品参数!A:E,4,FALSE),"")</f>
        <v/>
      </c>
      <c r="I142" s="143"/>
      <c r="J142" s="144" t="str">
        <f>IFERROR(VLOOKUP(E142,商品参数!A:E,5,FALSE),"")</f>
        <v/>
      </c>
      <c r="K142" s="140" t="str">
        <f t="shared" si="11"/>
        <v/>
      </c>
      <c r="L142" s="143"/>
      <c r="M142" s="143"/>
    </row>
    <row r="143" ht="22" customHeight="1" spans="1:13">
      <c r="A143" s="137"/>
      <c r="B143" s="138" t="str">
        <f t="shared" si="12"/>
        <v/>
      </c>
      <c r="C143" s="138" t="str">
        <f t="shared" si="13"/>
        <v/>
      </c>
      <c r="D143" s="138" t="str">
        <f t="shared" si="14"/>
        <v/>
      </c>
      <c r="E143" s="139"/>
      <c r="F143" s="140" t="str">
        <f>IFERROR(VLOOKUP(E143,商品参数!A:E,2,FALSE),"")</f>
        <v/>
      </c>
      <c r="G143" s="140" t="str">
        <f>IFERROR(VLOOKUP(E143,商品参数!A:E,3,FALSE),"")</f>
        <v/>
      </c>
      <c r="H143" s="140" t="str">
        <f>IFERROR(VLOOKUP(E143,商品参数!A:E,4,FALSE),"")</f>
        <v/>
      </c>
      <c r="I143" s="143"/>
      <c r="J143" s="144" t="str">
        <f>IFERROR(VLOOKUP(E143,商品参数!A:E,5,FALSE),"")</f>
        <v/>
      </c>
      <c r="K143" s="140" t="str">
        <f t="shared" si="11"/>
        <v/>
      </c>
      <c r="L143" s="143"/>
      <c r="M143" s="143"/>
    </row>
    <row r="144" ht="22" customHeight="1" spans="1:13">
      <c r="A144" s="137"/>
      <c r="B144" s="138" t="str">
        <f t="shared" si="12"/>
        <v/>
      </c>
      <c r="C144" s="138" t="str">
        <f t="shared" si="13"/>
        <v/>
      </c>
      <c r="D144" s="138" t="str">
        <f t="shared" si="14"/>
        <v/>
      </c>
      <c r="E144" s="139"/>
      <c r="F144" s="140" t="str">
        <f>IFERROR(VLOOKUP(E144,商品参数!A:E,2,FALSE),"")</f>
        <v/>
      </c>
      <c r="G144" s="140" t="str">
        <f>IFERROR(VLOOKUP(E144,商品参数!A:E,3,FALSE),"")</f>
        <v/>
      </c>
      <c r="H144" s="140" t="str">
        <f>IFERROR(VLOOKUP(E144,商品参数!A:E,4,FALSE),"")</f>
        <v/>
      </c>
      <c r="I144" s="143"/>
      <c r="J144" s="144" t="str">
        <f>IFERROR(VLOOKUP(E144,商品参数!A:E,5,FALSE),"")</f>
        <v/>
      </c>
      <c r="K144" s="140" t="str">
        <f t="shared" si="11"/>
        <v/>
      </c>
      <c r="L144" s="143"/>
      <c r="M144" s="143"/>
    </row>
    <row r="145" ht="22" customHeight="1" spans="1:13">
      <c r="A145" s="137"/>
      <c r="B145" s="138" t="str">
        <f t="shared" si="12"/>
        <v/>
      </c>
      <c r="C145" s="138" t="str">
        <f t="shared" si="13"/>
        <v/>
      </c>
      <c r="D145" s="138" t="str">
        <f t="shared" si="14"/>
        <v/>
      </c>
      <c r="E145" s="139"/>
      <c r="F145" s="140" t="str">
        <f>IFERROR(VLOOKUP(E145,商品参数!A:E,2,FALSE),"")</f>
        <v/>
      </c>
      <c r="G145" s="140" t="str">
        <f>IFERROR(VLOOKUP(E145,商品参数!A:E,3,FALSE),"")</f>
        <v/>
      </c>
      <c r="H145" s="140" t="str">
        <f>IFERROR(VLOOKUP(E145,商品参数!A:E,4,FALSE),"")</f>
        <v/>
      </c>
      <c r="I145" s="143"/>
      <c r="J145" s="144" t="str">
        <f>IFERROR(VLOOKUP(E145,商品参数!A:E,5,FALSE),"")</f>
        <v/>
      </c>
      <c r="K145" s="140" t="str">
        <f t="shared" si="11"/>
        <v/>
      </c>
      <c r="L145" s="143"/>
      <c r="M145" s="143"/>
    </row>
    <row r="146" ht="22" customHeight="1" spans="1:13">
      <c r="A146" s="137"/>
      <c r="B146" s="138" t="str">
        <f t="shared" si="12"/>
        <v/>
      </c>
      <c r="C146" s="138" t="str">
        <f t="shared" si="13"/>
        <v/>
      </c>
      <c r="D146" s="138" t="str">
        <f t="shared" si="14"/>
        <v/>
      </c>
      <c r="E146" s="139"/>
      <c r="F146" s="140" t="str">
        <f>IFERROR(VLOOKUP(E146,商品参数!A:E,2,FALSE),"")</f>
        <v/>
      </c>
      <c r="G146" s="140" t="str">
        <f>IFERROR(VLOOKUP(E146,商品参数!A:E,3,FALSE),"")</f>
        <v/>
      </c>
      <c r="H146" s="140" t="str">
        <f>IFERROR(VLOOKUP(E146,商品参数!A:E,4,FALSE),"")</f>
        <v/>
      </c>
      <c r="I146" s="143"/>
      <c r="J146" s="144" t="str">
        <f>IFERROR(VLOOKUP(E146,商品参数!A:E,5,FALSE),"")</f>
        <v/>
      </c>
      <c r="K146" s="140" t="str">
        <f t="shared" si="11"/>
        <v/>
      </c>
      <c r="L146" s="143"/>
      <c r="M146" s="143"/>
    </row>
    <row r="147" ht="22" customHeight="1" spans="1:13">
      <c r="A147" s="137"/>
      <c r="B147" s="138" t="str">
        <f t="shared" si="12"/>
        <v/>
      </c>
      <c r="C147" s="138" t="str">
        <f t="shared" si="13"/>
        <v/>
      </c>
      <c r="D147" s="138" t="str">
        <f t="shared" si="14"/>
        <v/>
      </c>
      <c r="E147" s="139"/>
      <c r="F147" s="140" t="str">
        <f>IFERROR(VLOOKUP(E147,商品参数!A:E,2,FALSE),"")</f>
        <v/>
      </c>
      <c r="G147" s="140" t="str">
        <f>IFERROR(VLOOKUP(E147,商品参数!A:E,3,FALSE),"")</f>
        <v/>
      </c>
      <c r="H147" s="140" t="str">
        <f>IFERROR(VLOOKUP(E147,商品参数!A:E,4,FALSE),"")</f>
        <v/>
      </c>
      <c r="I147" s="143"/>
      <c r="J147" s="144" t="str">
        <f>IFERROR(VLOOKUP(E147,商品参数!A:E,5,FALSE),"")</f>
        <v/>
      </c>
      <c r="K147" s="140" t="str">
        <f t="shared" si="11"/>
        <v/>
      </c>
      <c r="L147" s="143"/>
      <c r="M147" s="143"/>
    </row>
    <row r="148" ht="22" customHeight="1" spans="1:13">
      <c r="A148" s="137"/>
      <c r="B148" s="138" t="str">
        <f t="shared" si="12"/>
        <v/>
      </c>
      <c r="C148" s="138" t="str">
        <f t="shared" si="13"/>
        <v/>
      </c>
      <c r="D148" s="138" t="str">
        <f t="shared" si="14"/>
        <v/>
      </c>
      <c r="E148" s="139"/>
      <c r="F148" s="140" t="str">
        <f>IFERROR(VLOOKUP(E148,商品参数!A:E,2,FALSE),"")</f>
        <v/>
      </c>
      <c r="G148" s="140" t="str">
        <f>IFERROR(VLOOKUP(E148,商品参数!A:E,3,FALSE),"")</f>
        <v/>
      </c>
      <c r="H148" s="140" t="str">
        <f>IFERROR(VLOOKUP(E148,商品参数!A:E,4,FALSE),"")</f>
        <v/>
      </c>
      <c r="I148" s="143"/>
      <c r="J148" s="144" t="str">
        <f>IFERROR(VLOOKUP(E148,商品参数!A:E,5,FALSE),"")</f>
        <v/>
      </c>
      <c r="K148" s="140" t="str">
        <f t="shared" si="11"/>
        <v/>
      </c>
      <c r="L148" s="143"/>
      <c r="M148" s="143"/>
    </row>
    <row r="149" ht="22" customHeight="1" spans="1:13">
      <c r="A149" s="137"/>
      <c r="B149" s="138" t="str">
        <f t="shared" si="12"/>
        <v/>
      </c>
      <c r="C149" s="138" t="str">
        <f t="shared" si="13"/>
        <v/>
      </c>
      <c r="D149" s="138" t="str">
        <f t="shared" si="14"/>
        <v/>
      </c>
      <c r="E149" s="139"/>
      <c r="F149" s="140" t="str">
        <f>IFERROR(VLOOKUP(E149,商品参数!A:E,2,FALSE),"")</f>
        <v/>
      </c>
      <c r="G149" s="140" t="str">
        <f>IFERROR(VLOOKUP(E149,商品参数!A:E,3,FALSE),"")</f>
        <v/>
      </c>
      <c r="H149" s="140" t="str">
        <f>IFERROR(VLOOKUP(E149,商品参数!A:E,4,FALSE),"")</f>
        <v/>
      </c>
      <c r="I149" s="143"/>
      <c r="J149" s="144" t="str">
        <f>IFERROR(VLOOKUP(E149,商品参数!A:E,5,FALSE),"")</f>
        <v/>
      </c>
      <c r="K149" s="140" t="str">
        <f t="shared" si="11"/>
        <v/>
      </c>
      <c r="L149" s="143"/>
      <c r="M149" s="143"/>
    </row>
    <row r="150" ht="22" customHeight="1" spans="1:13">
      <c r="A150" s="137"/>
      <c r="B150" s="138" t="str">
        <f t="shared" si="12"/>
        <v/>
      </c>
      <c r="C150" s="138" t="str">
        <f t="shared" si="13"/>
        <v/>
      </c>
      <c r="D150" s="138" t="str">
        <f t="shared" si="14"/>
        <v/>
      </c>
      <c r="E150" s="139"/>
      <c r="F150" s="140" t="str">
        <f>IFERROR(VLOOKUP(E150,商品参数!A:E,2,FALSE),"")</f>
        <v/>
      </c>
      <c r="G150" s="140" t="str">
        <f>IFERROR(VLOOKUP(E150,商品参数!A:E,3,FALSE),"")</f>
        <v/>
      </c>
      <c r="H150" s="140" t="str">
        <f>IFERROR(VLOOKUP(E150,商品参数!A:E,4,FALSE),"")</f>
        <v/>
      </c>
      <c r="I150" s="143"/>
      <c r="J150" s="144" t="str">
        <f>IFERROR(VLOOKUP(E150,商品参数!A:E,5,FALSE),"")</f>
        <v/>
      </c>
      <c r="K150" s="140" t="str">
        <f t="shared" si="11"/>
        <v/>
      </c>
      <c r="L150" s="143"/>
      <c r="M150" s="143"/>
    </row>
    <row r="151" ht="22" customHeight="1" spans="1:13">
      <c r="A151" s="137"/>
      <c r="B151" s="138" t="str">
        <f t="shared" si="12"/>
        <v/>
      </c>
      <c r="C151" s="138" t="str">
        <f t="shared" si="13"/>
        <v/>
      </c>
      <c r="D151" s="138" t="str">
        <f t="shared" si="14"/>
        <v/>
      </c>
      <c r="E151" s="139"/>
      <c r="F151" s="140" t="str">
        <f>IFERROR(VLOOKUP(E151,商品参数!A:E,2,FALSE),"")</f>
        <v/>
      </c>
      <c r="G151" s="140" t="str">
        <f>IFERROR(VLOOKUP(E151,商品参数!A:E,3,FALSE),"")</f>
        <v/>
      </c>
      <c r="H151" s="140" t="str">
        <f>IFERROR(VLOOKUP(E151,商品参数!A:E,4,FALSE),"")</f>
        <v/>
      </c>
      <c r="I151" s="143"/>
      <c r="J151" s="144" t="str">
        <f>IFERROR(VLOOKUP(E151,商品参数!A:E,5,FALSE),"")</f>
        <v/>
      </c>
      <c r="K151" s="140" t="str">
        <f t="shared" si="11"/>
        <v/>
      </c>
      <c r="L151" s="143"/>
      <c r="M151" s="143"/>
    </row>
    <row r="152" ht="22" customHeight="1" spans="1:13">
      <c r="A152" s="137"/>
      <c r="B152" s="138" t="str">
        <f t="shared" si="12"/>
        <v/>
      </c>
      <c r="C152" s="138" t="str">
        <f t="shared" si="13"/>
        <v/>
      </c>
      <c r="D152" s="138" t="str">
        <f t="shared" si="14"/>
        <v/>
      </c>
      <c r="E152" s="139"/>
      <c r="F152" s="140" t="str">
        <f>IFERROR(VLOOKUP(E152,商品参数!A:E,2,FALSE),"")</f>
        <v/>
      </c>
      <c r="G152" s="140" t="str">
        <f>IFERROR(VLOOKUP(E152,商品参数!A:E,3,FALSE),"")</f>
        <v/>
      </c>
      <c r="H152" s="140" t="str">
        <f>IFERROR(VLOOKUP(E152,商品参数!A:E,4,FALSE),"")</f>
        <v/>
      </c>
      <c r="I152" s="143"/>
      <c r="J152" s="144" t="str">
        <f>IFERROR(VLOOKUP(E152,商品参数!A:E,5,FALSE),"")</f>
        <v/>
      </c>
      <c r="K152" s="140" t="str">
        <f t="shared" si="11"/>
        <v/>
      </c>
      <c r="L152" s="143"/>
      <c r="M152" s="143"/>
    </row>
    <row r="153" ht="22" customHeight="1" spans="1:13">
      <c r="A153" s="137"/>
      <c r="B153" s="138" t="str">
        <f t="shared" si="12"/>
        <v/>
      </c>
      <c r="C153" s="138" t="str">
        <f t="shared" si="13"/>
        <v/>
      </c>
      <c r="D153" s="138" t="str">
        <f t="shared" si="14"/>
        <v/>
      </c>
      <c r="E153" s="139"/>
      <c r="F153" s="140" t="str">
        <f>IFERROR(VLOOKUP(E153,商品参数!A:E,2,FALSE),"")</f>
        <v/>
      </c>
      <c r="G153" s="140" t="str">
        <f>IFERROR(VLOOKUP(E153,商品参数!A:E,3,FALSE),"")</f>
        <v/>
      </c>
      <c r="H153" s="140" t="str">
        <f>IFERROR(VLOOKUP(E153,商品参数!A:E,4,FALSE),"")</f>
        <v/>
      </c>
      <c r="I153" s="143"/>
      <c r="J153" s="144" t="str">
        <f>IFERROR(VLOOKUP(E153,商品参数!A:E,5,FALSE),"")</f>
        <v/>
      </c>
      <c r="K153" s="140" t="str">
        <f t="shared" si="11"/>
        <v/>
      </c>
      <c r="L153" s="143"/>
      <c r="M153" s="143"/>
    </row>
    <row r="154" ht="22" customHeight="1" spans="1:13">
      <c r="A154" s="137"/>
      <c r="B154" s="138" t="str">
        <f t="shared" si="12"/>
        <v/>
      </c>
      <c r="C154" s="138" t="str">
        <f t="shared" si="13"/>
        <v/>
      </c>
      <c r="D154" s="138" t="str">
        <f t="shared" si="14"/>
        <v/>
      </c>
      <c r="E154" s="139"/>
      <c r="F154" s="140" t="str">
        <f>IFERROR(VLOOKUP(E154,商品参数!A:E,2,FALSE),"")</f>
        <v/>
      </c>
      <c r="G154" s="140" t="str">
        <f>IFERROR(VLOOKUP(E154,商品参数!A:E,3,FALSE),"")</f>
        <v/>
      </c>
      <c r="H154" s="140" t="str">
        <f>IFERROR(VLOOKUP(E154,商品参数!A:E,4,FALSE),"")</f>
        <v/>
      </c>
      <c r="I154" s="143"/>
      <c r="J154" s="144" t="str">
        <f>IFERROR(VLOOKUP(E154,商品参数!A:E,5,FALSE),"")</f>
        <v/>
      </c>
      <c r="K154" s="140" t="str">
        <f t="shared" si="11"/>
        <v/>
      </c>
      <c r="L154" s="143"/>
      <c r="M154" s="143"/>
    </row>
    <row r="155" ht="22" customHeight="1" spans="1:13">
      <c r="A155" s="137"/>
      <c r="B155" s="138" t="str">
        <f t="shared" si="12"/>
        <v/>
      </c>
      <c r="C155" s="138" t="str">
        <f t="shared" si="13"/>
        <v/>
      </c>
      <c r="D155" s="138" t="str">
        <f t="shared" si="14"/>
        <v/>
      </c>
      <c r="E155" s="139"/>
      <c r="F155" s="140" t="str">
        <f>IFERROR(VLOOKUP(E155,商品参数!A:E,2,FALSE),"")</f>
        <v/>
      </c>
      <c r="G155" s="140" t="str">
        <f>IFERROR(VLOOKUP(E155,商品参数!A:E,3,FALSE),"")</f>
        <v/>
      </c>
      <c r="H155" s="140" t="str">
        <f>IFERROR(VLOOKUP(E155,商品参数!A:E,4,FALSE),"")</f>
        <v/>
      </c>
      <c r="I155" s="143"/>
      <c r="J155" s="144" t="str">
        <f>IFERROR(VLOOKUP(E155,商品参数!A:E,5,FALSE),"")</f>
        <v/>
      </c>
      <c r="K155" s="140" t="str">
        <f t="shared" si="11"/>
        <v/>
      </c>
      <c r="L155" s="143"/>
      <c r="M155" s="143"/>
    </row>
    <row r="156" ht="22" customHeight="1" spans="1:13">
      <c r="A156" s="137"/>
      <c r="B156" s="138" t="str">
        <f t="shared" si="12"/>
        <v/>
      </c>
      <c r="C156" s="138" t="str">
        <f t="shared" si="13"/>
        <v/>
      </c>
      <c r="D156" s="138" t="str">
        <f t="shared" si="14"/>
        <v/>
      </c>
      <c r="E156" s="139"/>
      <c r="F156" s="140" t="str">
        <f>IFERROR(VLOOKUP(E156,商品参数!A:E,2,FALSE),"")</f>
        <v/>
      </c>
      <c r="G156" s="140" t="str">
        <f>IFERROR(VLOOKUP(E156,商品参数!A:E,3,FALSE),"")</f>
        <v/>
      </c>
      <c r="H156" s="140" t="str">
        <f>IFERROR(VLOOKUP(E156,商品参数!A:E,4,FALSE),"")</f>
        <v/>
      </c>
      <c r="I156" s="143"/>
      <c r="J156" s="144" t="str">
        <f>IFERROR(VLOOKUP(E156,商品参数!A:E,5,FALSE),"")</f>
        <v/>
      </c>
      <c r="K156" s="140" t="str">
        <f t="shared" si="11"/>
        <v/>
      </c>
      <c r="L156" s="143"/>
      <c r="M156" s="143"/>
    </row>
    <row r="157" ht="22" customHeight="1" spans="1:13">
      <c r="A157" s="137"/>
      <c r="B157" s="138" t="str">
        <f t="shared" si="12"/>
        <v/>
      </c>
      <c r="C157" s="138" t="str">
        <f t="shared" si="13"/>
        <v/>
      </c>
      <c r="D157" s="138" t="str">
        <f t="shared" si="14"/>
        <v/>
      </c>
      <c r="E157" s="139"/>
      <c r="F157" s="140" t="str">
        <f>IFERROR(VLOOKUP(E157,商品参数!A:E,2,FALSE),"")</f>
        <v/>
      </c>
      <c r="G157" s="140" t="str">
        <f>IFERROR(VLOOKUP(E157,商品参数!A:E,3,FALSE),"")</f>
        <v/>
      </c>
      <c r="H157" s="140" t="str">
        <f>IFERROR(VLOOKUP(E157,商品参数!A:E,4,FALSE),"")</f>
        <v/>
      </c>
      <c r="I157" s="143"/>
      <c r="J157" s="144" t="str">
        <f>IFERROR(VLOOKUP(E157,商品参数!A:E,5,FALSE),"")</f>
        <v/>
      </c>
      <c r="K157" s="140" t="str">
        <f t="shared" si="11"/>
        <v/>
      </c>
      <c r="L157" s="143"/>
      <c r="M157" s="143"/>
    </row>
    <row r="158" ht="22" customHeight="1" spans="1:13">
      <c r="A158" s="137"/>
      <c r="B158" s="138" t="str">
        <f t="shared" si="12"/>
        <v/>
      </c>
      <c r="C158" s="138" t="str">
        <f t="shared" si="13"/>
        <v/>
      </c>
      <c r="D158" s="138" t="str">
        <f t="shared" si="14"/>
        <v/>
      </c>
      <c r="E158" s="139"/>
      <c r="F158" s="140" t="str">
        <f>IFERROR(VLOOKUP(E158,商品参数!A:E,2,FALSE),"")</f>
        <v/>
      </c>
      <c r="G158" s="140" t="str">
        <f>IFERROR(VLOOKUP(E158,商品参数!A:E,3,FALSE),"")</f>
        <v/>
      </c>
      <c r="H158" s="140" t="str">
        <f>IFERROR(VLOOKUP(E158,商品参数!A:E,4,FALSE),"")</f>
        <v/>
      </c>
      <c r="I158" s="143"/>
      <c r="J158" s="144" t="str">
        <f>IFERROR(VLOOKUP(E158,商品参数!A:E,5,FALSE),"")</f>
        <v/>
      </c>
      <c r="K158" s="140" t="str">
        <f t="shared" si="11"/>
        <v/>
      </c>
      <c r="L158" s="143"/>
      <c r="M158" s="143"/>
    </row>
    <row r="159" ht="22" customHeight="1" spans="1:13">
      <c r="A159" s="137"/>
      <c r="B159" s="138" t="str">
        <f t="shared" si="12"/>
        <v/>
      </c>
      <c r="C159" s="138" t="str">
        <f t="shared" si="13"/>
        <v/>
      </c>
      <c r="D159" s="138" t="str">
        <f t="shared" si="14"/>
        <v/>
      </c>
      <c r="E159" s="139"/>
      <c r="F159" s="140" t="str">
        <f>IFERROR(VLOOKUP(E159,商品参数!A:E,2,FALSE),"")</f>
        <v/>
      </c>
      <c r="G159" s="140" t="str">
        <f>IFERROR(VLOOKUP(E159,商品参数!A:E,3,FALSE),"")</f>
        <v/>
      </c>
      <c r="H159" s="140" t="str">
        <f>IFERROR(VLOOKUP(E159,商品参数!A:E,4,FALSE),"")</f>
        <v/>
      </c>
      <c r="I159" s="143"/>
      <c r="J159" s="144" t="str">
        <f>IFERROR(VLOOKUP(E159,商品参数!A:E,5,FALSE),"")</f>
        <v/>
      </c>
      <c r="K159" s="140" t="str">
        <f t="shared" si="11"/>
        <v/>
      </c>
      <c r="L159" s="143"/>
      <c r="M159" s="143"/>
    </row>
    <row r="160" ht="22" customHeight="1" spans="1:13">
      <c r="A160" s="137"/>
      <c r="B160" s="138" t="str">
        <f t="shared" si="12"/>
        <v/>
      </c>
      <c r="C160" s="138" t="str">
        <f t="shared" si="13"/>
        <v/>
      </c>
      <c r="D160" s="138" t="str">
        <f t="shared" si="14"/>
        <v/>
      </c>
      <c r="E160" s="139"/>
      <c r="F160" s="140" t="str">
        <f>IFERROR(VLOOKUP(E160,商品参数!A:E,2,FALSE),"")</f>
        <v/>
      </c>
      <c r="G160" s="140" t="str">
        <f>IFERROR(VLOOKUP(E160,商品参数!A:E,3,FALSE),"")</f>
        <v/>
      </c>
      <c r="H160" s="140" t="str">
        <f>IFERROR(VLOOKUP(E160,商品参数!A:E,4,FALSE),"")</f>
        <v/>
      </c>
      <c r="I160" s="143"/>
      <c r="J160" s="144" t="str">
        <f>IFERROR(VLOOKUP(E160,商品参数!A:E,5,FALSE),"")</f>
        <v/>
      </c>
      <c r="K160" s="140" t="str">
        <f t="shared" si="11"/>
        <v/>
      </c>
      <c r="L160" s="143"/>
      <c r="M160" s="143"/>
    </row>
    <row r="161" ht="22" customHeight="1" spans="1:13">
      <c r="A161" s="137"/>
      <c r="B161" s="138" t="str">
        <f t="shared" si="12"/>
        <v/>
      </c>
      <c r="C161" s="138" t="str">
        <f t="shared" si="13"/>
        <v/>
      </c>
      <c r="D161" s="138" t="str">
        <f t="shared" si="14"/>
        <v/>
      </c>
      <c r="E161" s="139"/>
      <c r="F161" s="140" t="str">
        <f>IFERROR(VLOOKUP(E161,商品参数!A:E,2,FALSE),"")</f>
        <v/>
      </c>
      <c r="G161" s="140" t="str">
        <f>IFERROR(VLOOKUP(E161,商品参数!A:E,3,FALSE),"")</f>
        <v/>
      </c>
      <c r="H161" s="140" t="str">
        <f>IFERROR(VLOOKUP(E161,商品参数!A:E,4,FALSE),"")</f>
        <v/>
      </c>
      <c r="I161" s="143"/>
      <c r="J161" s="144" t="str">
        <f>IFERROR(VLOOKUP(E161,商品参数!A:E,5,FALSE),"")</f>
        <v/>
      </c>
      <c r="K161" s="140" t="str">
        <f t="shared" si="11"/>
        <v/>
      </c>
      <c r="L161" s="143"/>
      <c r="M161" s="143"/>
    </row>
    <row r="162" ht="22" customHeight="1" spans="1:13">
      <c r="A162" s="137"/>
      <c r="B162" s="138" t="str">
        <f t="shared" si="12"/>
        <v/>
      </c>
      <c r="C162" s="138" t="str">
        <f t="shared" si="13"/>
        <v/>
      </c>
      <c r="D162" s="138" t="str">
        <f t="shared" si="14"/>
        <v/>
      </c>
      <c r="E162" s="139"/>
      <c r="F162" s="140" t="str">
        <f>IFERROR(VLOOKUP(E162,商品参数!A:E,2,FALSE),"")</f>
        <v/>
      </c>
      <c r="G162" s="140" t="str">
        <f>IFERROR(VLOOKUP(E162,商品参数!A:E,3,FALSE),"")</f>
        <v/>
      </c>
      <c r="H162" s="140" t="str">
        <f>IFERROR(VLOOKUP(E162,商品参数!A:E,4,FALSE),"")</f>
        <v/>
      </c>
      <c r="I162" s="143"/>
      <c r="J162" s="144" t="str">
        <f>IFERROR(VLOOKUP(E162,商品参数!A:E,5,FALSE),"")</f>
        <v/>
      </c>
      <c r="K162" s="140" t="str">
        <f t="shared" si="11"/>
        <v/>
      </c>
      <c r="L162" s="143"/>
      <c r="M162" s="143"/>
    </row>
    <row r="163" ht="22" customHeight="1" spans="1:13">
      <c r="A163" s="137"/>
      <c r="B163" s="138" t="str">
        <f t="shared" si="12"/>
        <v/>
      </c>
      <c r="C163" s="138" t="str">
        <f t="shared" si="13"/>
        <v/>
      </c>
      <c r="D163" s="138" t="str">
        <f t="shared" si="14"/>
        <v/>
      </c>
      <c r="E163" s="139"/>
      <c r="F163" s="140" t="str">
        <f>IFERROR(VLOOKUP(E163,商品参数!A:E,2,FALSE),"")</f>
        <v/>
      </c>
      <c r="G163" s="140" t="str">
        <f>IFERROR(VLOOKUP(E163,商品参数!A:E,3,FALSE),"")</f>
        <v/>
      </c>
      <c r="H163" s="140" t="str">
        <f>IFERROR(VLOOKUP(E163,商品参数!A:E,4,FALSE),"")</f>
        <v/>
      </c>
      <c r="I163" s="143"/>
      <c r="J163" s="144" t="str">
        <f>IFERROR(VLOOKUP(E163,商品参数!A:E,5,FALSE),"")</f>
        <v/>
      </c>
      <c r="K163" s="140" t="str">
        <f t="shared" si="11"/>
        <v/>
      </c>
      <c r="L163" s="143"/>
      <c r="M163" s="143"/>
    </row>
    <row r="164" ht="22" customHeight="1" spans="1:13">
      <c r="A164" s="137"/>
      <c r="B164" s="138" t="str">
        <f t="shared" si="12"/>
        <v/>
      </c>
      <c r="C164" s="138" t="str">
        <f t="shared" si="13"/>
        <v/>
      </c>
      <c r="D164" s="138" t="str">
        <f t="shared" si="14"/>
        <v/>
      </c>
      <c r="E164" s="139"/>
      <c r="F164" s="140" t="str">
        <f>IFERROR(VLOOKUP(E164,商品参数!A:E,2,FALSE),"")</f>
        <v/>
      </c>
      <c r="G164" s="140" t="str">
        <f>IFERROR(VLOOKUP(E164,商品参数!A:E,3,FALSE),"")</f>
        <v/>
      </c>
      <c r="H164" s="140" t="str">
        <f>IFERROR(VLOOKUP(E164,商品参数!A:E,4,FALSE),"")</f>
        <v/>
      </c>
      <c r="I164" s="143"/>
      <c r="J164" s="144" t="str">
        <f>IFERROR(VLOOKUP(E164,商品参数!A:E,5,FALSE),"")</f>
        <v/>
      </c>
      <c r="K164" s="140" t="str">
        <f t="shared" si="11"/>
        <v/>
      </c>
      <c r="L164" s="143"/>
      <c r="M164" s="143"/>
    </row>
    <row r="165" ht="22" customHeight="1" spans="1:13">
      <c r="A165" s="137"/>
      <c r="B165" s="138" t="str">
        <f t="shared" si="12"/>
        <v/>
      </c>
      <c r="C165" s="138" t="str">
        <f t="shared" si="13"/>
        <v/>
      </c>
      <c r="D165" s="138" t="str">
        <f t="shared" si="14"/>
        <v/>
      </c>
      <c r="E165" s="139"/>
      <c r="F165" s="140" t="str">
        <f>IFERROR(VLOOKUP(E165,商品参数!A:E,2,FALSE),"")</f>
        <v/>
      </c>
      <c r="G165" s="140" t="str">
        <f>IFERROR(VLOOKUP(E165,商品参数!A:E,3,FALSE),"")</f>
        <v/>
      </c>
      <c r="H165" s="140" t="str">
        <f>IFERROR(VLOOKUP(E165,商品参数!A:E,4,FALSE),"")</f>
        <v/>
      </c>
      <c r="I165" s="143"/>
      <c r="J165" s="144" t="str">
        <f>IFERROR(VLOOKUP(E165,商品参数!A:E,5,FALSE),"")</f>
        <v/>
      </c>
      <c r="K165" s="140" t="str">
        <f t="shared" si="11"/>
        <v/>
      </c>
      <c r="L165" s="143"/>
      <c r="M165" s="143"/>
    </row>
    <row r="166" ht="22" customHeight="1" spans="1:13">
      <c r="A166" s="137"/>
      <c r="B166" s="138" t="str">
        <f t="shared" si="12"/>
        <v/>
      </c>
      <c r="C166" s="138" t="str">
        <f t="shared" si="13"/>
        <v/>
      </c>
      <c r="D166" s="138" t="str">
        <f t="shared" si="14"/>
        <v/>
      </c>
      <c r="E166" s="139"/>
      <c r="F166" s="140" t="str">
        <f>IFERROR(VLOOKUP(E166,商品参数!A:E,2,FALSE),"")</f>
        <v/>
      </c>
      <c r="G166" s="140" t="str">
        <f>IFERROR(VLOOKUP(E166,商品参数!A:E,3,FALSE),"")</f>
        <v/>
      </c>
      <c r="H166" s="140" t="str">
        <f>IFERROR(VLOOKUP(E166,商品参数!A:E,4,FALSE),"")</f>
        <v/>
      </c>
      <c r="I166" s="143"/>
      <c r="J166" s="144" t="str">
        <f>IFERROR(VLOOKUP(E166,商品参数!A:E,5,FALSE),"")</f>
        <v/>
      </c>
      <c r="K166" s="140" t="str">
        <f t="shared" si="11"/>
        <v/>
      </c>
      <c r="L166" s="143"/>
      <c r="M166" s="143"/>
    </row>
    <row r="167" ht="22" customHeight="1" spans="1:13">
      <c r="A167" s="137"/>
      <c r="B167" s="138" t="str">
        <f t="shared" si="12"/>
        <v/>
      </c>
      <c r="C167" s="138" t="str">
        <f t="shared" si="13"/>
        <v/>
      </c>
      <c r="D167" s="138" t="str">
        <f t="shared" si="14"/>
        <v/>
      </c>
      <c r="E167" s="139"/>
      <c r="F167" s="140" t="str">
        <f>IFERROR(VLOOKUP(E167,商品参数!A:E,2,FALSE),"")</f>
        <v/>
      </c>
      <c r="G167" s="140" t="str">
        <f>IFERROR(VLOOKUP(E167,商品参数!A:E,3,FALSE),"")</f>
        <v/>
      </c>
      <c r="H167" s="140" t="str">
        <f>IFERROR(VLOOKUP(E167,商品参数!A:E,4,FALSE),"")</f>
        <v/>
      </c>
      <c r="I167" s="143"/>
      <c r="J167" s="144" t="str">
        <f>IFERROR(VLOOKUP(E167,商品参数!A:E,5,FALSE),"")</f>
        <v/>
      </c>
      <c r="K167" s="140" t="str">
        <f t="shared" si="11"/>
        <v/>
      </c>
      <c r="L167" s="143"/>
      <c r="M167" s="143"/>
    </row>
    <row r="168" ht="22" customHeight="1" spans="1:13">
      <c r="A168" s="137"/>
      <c r="B168" s="138" t="str">
        <f t="shared" si="12"/>
        <v/>
      </c>
      <c r="C168" s="138" t="str">
        <f t="shared" si="13"/>
        <v/>
      </c>
      <c r="D168" s="138" t="str">
        <f t="shared" si="14"/>
        <v/>
      </c>
      <c r="E168" s="139"/>
      <c r="F168" s="140" t="str">
        <f>IFERROR(VLOOKUP(E168,商品参数!A:E,2,FALSE),"")</f>
        <v/>
      </c>
      <c r="G168" s="140" t="str">
        <f>IFERROR(VLOOKUP(E168,商品参数!A:E,3,FALSE),"")</f>
        <v/>
      </c>
      <c r="H168" s="140" t="str">
        <f>IFERROR(VLOOKUP(E168,商品参数!A:E,4,FALSE),"")</f>
        <v/>
      </c>
      <c r="I168" s="143"/>
      <c r="J168" s="144" t="str">
        <f>IFERROR(VLOOKUP(E168,商品参数!A:E,5,FALSE),"")</f>
        <v/>
      </c>
      <c r="K168" s="140" t="str">
        <f t="shared" si="11"/>
        <v/>
      </c>
      <c r="L168" s="143"/>
      <c r="M168" s="143"/>
    </row>
    <row r="169" ht="22" customHeight="1" spans="1:13">
      <c r="A169" s="137"/>
      <c r="B169" s="138" t="str">
        <f t="shared" si="12"/>
        <v/>
      </c>
      <c r="C169" s="138" t="str">
        <f t="shared" si="13"/>
        <v/>
      </c>
      <c r="D169" s="138" t="str">
        <f t="shared" si="14"/>
        <v/>
      </c>
      <c r="E169" s="139"/>
      <c r="F169" s="140" t="str">
        <f>IFERROR(VLOOKUP(E169,商品参数!A:E,2,FALSE),"")</f>
        <v/>
      </c>
      <c r="G169" s="140" t="str">
        <f>IFERROR(VLOOKUP(E169,商品参数!A:E,3,FALSE),"")</f>
        <v/>
      </c>
      <c r="H169" s="140" t="str">
        <f>IFERROR(VLOOKUP(E169,商品参数!A:E,4,FALSE),"")</f>
        <v/>
      </c>
      <c r="I169" s="143"/>
      <c r="J169" s="144" t="str">
        <f>IFERROR(VLOOKUP(E169,商品参数!A:E,5,FALSE),"")</f>
        <v/>
      </c>
      <c r="K169" s="140" t="str">
        <f t="shared" si="11"/>
        <v/>
      </c>
      <c r="L169" s="143"/>
      <c r="M169" s="143"/>
    </row>
    <row r="170" ht="22" customHeight="1" spans="1:13">
      <c r="A170" s="137"/>
      <c r="B170" s="138" t="str">
        <f t="shared" si="12"/>
        <v/>
      </c>
      <c r="C170" s="138" t="str">
        <f t="shared" si="13"/>
        <v/>
      </c>
      <c r="D170" s="138" t="str">
        <f t="shared" si="14"/>
        <v/>
      </c>
      <c r="E170" s="139"/>
      <c r="F170" s="140" t="str">
        <f>IFERROR(VLOOKUP(E170,商品参数!A:E,2,FALSE),"")</f>
        <v/>
      </c>
      <c r="G170" s="140" t="str">
        <f>IFERROR(VLOOKUP(E170,商品参数!A:E,3,FALSE),"")</f>
        <v/>
      </c>
      <c r="H170" s="140" t="str">
        <f>IFERROR(VLOOKUP(E170,商品参数!A:E,4,FALSE),"")</f>
        <v/>
      </c>
      <c r="I170" s="143"/>
      <c r="J170" s="144" t="str">
        <f>IFERROR(VLOOKUP(E170,商品参数!A:E,5,FALSE),"")</f>
        <v/>
      </c>
      <c r="K170" s="140" t="str">
        <f t="shared" si="11"/>
        <v/>
      </c>
      <c r="L170" s="143"/>
      <c r="M170" s="143"/>
    </row>
    <row r="171" ht="22" customHeight="1" spans="1:13">
      <c r="A171" s="137"/>
      <c r="B171" s="138" t="str">
        <f t="shared" si="12"/>
        <v/>
      </c>
      <c r="C171" s="138" t="str">
        <f t="shared" si="13"/>
        <v/>
      </c>
      <c r="D171" s="138" t="str">
        <f t="shared" si="14"/>
        <v/>
      </c>
      <c r="E171" s="139"/>
      <c r="F171" s="140" t="str">
        <f>IFERROR(VLOOKUP(E171,商品参数!A:E,2,FALSE),"")</f>
        <v/>
      </c>
      <c r="G171" s="140" t="str">
        <f>IFERROR(VLOOKUP(E171,商品参数!A:E,3,FALSE),"")</f>
        <v/>
      </c>
      <c r="H171" s="140" t="str">
        <f>IFERROR(VLOOKUP(E171,商品参数!A:E,4,FALSE),"")</f>
        <v/>
      </c>
      <c r="I171" s="143"/>
      <c r="J171" s="144" t="str">
        <f>IFERROR(VLOOKUP(E171,商品参数!A:E,5,FALSE),"")</f>
        <v/>
      </c>
      <c r="K171" s="140" t="str">
        <f t="shared" si="11"/>
        <v/>
      </c>
      <c r="L171" s="143"/>
      <c r="M171" s="143"/>
    </row>
    <row r="172" ht="22" customHeight="1" spans="1:13">
      <c r="A172" s="137"/>
      <c r="B172" s="138" t="str">
        <f t="shared" si="12"/>
        <v/>
      </c>
      <c r="C172" s="138" t="str">
        <f t="shared" si="13"/>
        <v/>
      </c>
      <c r="D172" s="138" t="str">
        <f t="shared" si="14"/>
        <v/>
      </c>
      <c r="E172" s="139"/>
      <c r="F172" s="140" t="str">
        <f>IFERROR(VLOOKUP(E172,商品参数!A:E,2,FALSE),"")</f>
        <v/>
      </c>
      <c r="G172" s="140" t="str">
        <f>IFERROR(VLOOKUP(E172,商品参数!A:E,3,FALSE),"")</f>
        <v/>
      </c>
      <c r="H172" s="140" t="str">
        <f>IFERROR(VLOOKUP(E172,商品参数!A:E,4,FALSE),"")</f>
        <v/>
      </c>
      <c r="I172" s="143"/>
      <c r="J172" s="144" t="str">
        <f>IFERROR(VLOOKUP(E172,商品参数!A:E,5,FALSE),"")</f>
        <v/>
      </c>
      <c r="K172" s="140" t="str">
        <f t="shared" si="11"/>
        <v/>
      </c>
      <c r="L172" s="143"/>
      <c r="M172" s="143"/>
    </row>
    <row r="173" ht="22" customHeight="1" spans="1:13">
      <c r="A173" s="137"/>
      <c r="B173" s="138" t="str">
        <f t="shared" si="12"/>
        <v/>
      </c>
      <c r="C173" s="138" t="str">
        <f t="shared" si="13"/>
        <v/>
      </c>
      <c r="D173" s="138" t="str">
        <f t="shared" si="14"/>
        <v/>
      </c>
      <c r="E173" s="139"/>
      <c r="F173" s="140" t="str">
        <f>IFERROR(VLOOKUP(E173,商品参数!A:E,2,FALSE),"")</f>
        <v/>
      </c>
      <c r="G173" s="140" t="str">
        <f>IFERROR(VLOOKUP(E173,商品参数!A:E,3,FALSE),"")</f>
        <v/>
      </c>
      <c r="H173" s="140" t="str">
        <f>IFERROR(VLOOKUP(E173,商品参数!A:E,4,FALSE),"")</f>
        <v/>
      </c>
      <c r="I173" s="143"/>
      <c r="J173" s="144" t="str">
        <f>IFERROR(VLOOKUP(E173,商品参数!A:E,5,FALSE),"")</f>
        <v/>
      </c>
      <c r="K173" s="140" t="str">
        <f t="shared" si="11"/>
        <v/>
      </c>
      <c r="L173" s="143"/>
      <c r="M173" s="143"/>
    </row>
    <row r="174" ht="22" customHeight="1" spans="1:13">
      <c r="A174" s="137"/>
      <c r="B174" s="138" t="str">
        <f t="shared" si="12"/>
        <v/>
      </c>
      <c r="C174" s="138" t="str">
        <f t="shared" si="13"/>
        <v/>
      </c>
      <c r="D174" s="138" t="str">
        <f t="shared" si="14"/>
        <v/>
      </c>
      <c r="E174" s="139"/>
      <c r="F174" s="140" t="str">
        <f>IFERROR(VLOOKUP(E174,商品参数!A:E,2,FALSE),"")</f>
        <v/>
      </c>
      <c r="G174" s="140" t="str">
        <f>IFERROR(VLOOKUP(E174,商品参数!A:E,3,FALSE),"")</f>
        <v/>
      </c>
      <c r="H174" s="140" t="str">
        <f>IFERROR(VLOOKUP(E174,商品参数!A:E,4,FALSE),"")</f>
        <v/>
      </c>
      <c r="I174" s="143"/>
      <c r="J174" s="144" t="str">
        <f>IFERROR(VLOOKUP(E174,商品参数!A:E,5,FALSE),"")</f>
        <v/>
      </c>
      <c r="K174" s="140" t="str">
        <f t="shared" si="11"/>
        <v/>
      </c>
      <c r="L174" s="143"/>
      <c r="M174" s="143"/>
    </row>
    <row r="175" ht="22" customHeight="1" spans="1:13">
      <c r="A175" s="137"/>
      <c r="B175" s="138" t="str">
        <f t="shared" si="12"/>
        <v/>
      </c>
      <c r="C175" s="138" t="str">
        <f t="shared" si="13"/>
        <v/>
      </c>
      <c r="D175" s="138" t="str">
        <f t="shared" si="14"/>
        <v/>
      </c>
      <c r="E175" s="139"/>
      <c r="F175" s="140" t="str">
        <f>IFERROR(VLOOKUP(E175,商品参数!A:E,2,FALSE),"")</f>
        <v/>
      </c>
      <c r="G175" s="140" t="str">
        <f>IFERROR(VLOOKUP(E175,商品参数!A:E,3,FALSE),"")</f>
        <v/>
      </c>
      <c r="H175" s="140" t="str">
        <f>IFERROR(VLOOKUP(E175,商品参数!A:E,4,FALSE),"")</f>
        <v/>
      </c>
      <c r="I175" s="143"/>
      <c r="J175" s="144" t="str">
        <f>IFERROR(VLOOKUP(E175,商品参数!A:E,5,FALSE),"")</f>
        <v/>
      </c>
      <c r="K175" s="140" t="str">
        <f t="shared" si="11"/>
        <v/>
      </c>
      <c r="L175" s="143"/>
      <c r="M175" s="143"/>
    </row>
    <row r="176" ht="22" customHeight="1" spans="1:13">
      <c r="A176" s="137"/>
      <c r="B176" s="138" t="str">
        <f t="shared" si="12"/>
        <v/>
      </c>
      <c r="C176" s="138" t="str">
        <f t="shared" si="13"/>
        <v/>
      </c>
      <c r="D176" s="138" t="str">
        <f t="shared" si="14"/>
        <v/>
      </c>
      <c r="E176" s="139"/>
      <c r="F176" s="140" t="str">
        <f>IFERROR(VLOOKUP(E176,商品参数!A:E,2,FALSE),"")</f>
        <v/>
      </c>
      <c r="G176" s="140" t="str">
        <f>IFERROR(VLOOKUP(E176,商品参数!A:E,3,FALSE),"")</f>
        <v/>
      </c>
      <c r="H176" s="140" t="str">
        <f>IFERROR(VLOOKUP(E176,商品参数!A:E,4,FALSE),"")</f>
        <v/>
      </c>
      <c r="I176" s="143"/>
      <c r="J176" s="144" t="str">
        <f>IFERROR(VLOOKUP(E176,商品参数!A:E,5,FALSE),"")</f>
        <v/>
      </c>
      <c r="K176" s="140" t="str">
        <f t="shared" si="11"/>
        <v/>
      </c>
      <c r="L176" s="143"/>
      <c r="M176" s="143"/>
    </row>
    <row r="177" ht="22" customHeight="1" spans="1:13">
      <c r="A177" s="137"/>
      <c r="B177" s="138" t="str">
        <f t="shared" si="12"/>
        <v/>
      </c>
      <c r="C177" s="138" t="str">
        <f t="shared" si="13"/>
        <v/>
      </c>
      <c r="D177" s="138" t="str">
        <f t="shared" si="14"/>
        <v/>
      </c>
      <c r="E177" s="139"/>
      <c r="F177" s="140" t="str">
        <f>IFERROR(VLOOKUP(E177,商品参数!A:E,2,FALSE),"")</f>
        <v/>
      </c>
      <c r="G177" s="140" t="str">
        <f>IFERROR(VLOOKUP(E177,商品参数!A:E,3,FALSE),"")</f>
        <v/>
      </c>
      <c r="H177" s="140" t="str">
        <f>IFERROR(VLOOKUP(E177,商品参数!A:E,4,FALSE),"")</f>
        <v/>
      </c>
      <c r="I177" s="143"/>
      <c r="J177" s="144" t="str">
        <f>IFERROR(VLOOKUP(E177,商品参数!A:E,5,FALSE),"")</f>
        <v/>
      </c>
      <c r="K177" s="140" t="str">
        <f t="shared" si="11"/>
        <v/>
      </c>
      <c r="L177" s="143"/>
      <c r="M177" s="143"/>
    </row>
    <row r="178" ht="22" customHeight="1" spans="1:13">
      <c r="A178" s="137"/>
      <c r="B178" s="138" t="str">
        <f t="shared" si="12"/>
        <v/>
      </c>
      <c r="C178" s="138" t="str">
        <f t="shared" si="13"/>
        <v/>
      </c>
      <c r="D178" s="138" t="str">
        <f t="shared" si="14"/>
        <v/>
      </c>
      <c r="E178" s="139"/>
      <c r="F178" s="140" t="str">
        <f>IFERROR(VLOOKUP(E178,商品参数!A:E,2,FALSE),"")</f>
        <v/>
      </c>
      <c r="G178" s="140" t="str">
        <f>IFERROR(VLOOKUP(E178,商品参数!A:E,3,FALSE),"")</f>
        <v/>
      </c>
      <c r="H178" s="140" t="str">
        <f>IFERROR(VLOOKUP(E178,商品参数!A:E,4,FALSE),"")</f>
        <v/>
      </c>
      <c r="I178" s="143"/>
      <c r="J178" s="144" t="str">
        <f>IFERROR(VLOOKUP(E178,商品参数!A:E,5,FALSE),"")</f>
        <v/>
      </c>
      <c r="K178" s="140" t="str">
        <f t="shared" si="11"/>
        <v/>
      </c>
      <c r="L178" s="143"/>
      <c r="M178" s="143"/>
    </row>
    <row r="179" ht="22" customHeight="1" spans="1:13">
      <c r="A179" s="137"/>
      <c r="B179" s="138" t="str">
        <f t="shared" si="12"/>
        <v/>
      </c>
      <c r="C179" s="138" t="str">
        <f t="shared" si="13"/>
        <v/>
      </c>
      <c r="D179" s="138" t="str">
        <f t="shared" si="14"/>
        <v/>
      </c>
      <c r="E179" s="139"/>
      <c r="F179" s="140" t="str">
        <f>IFERROR(VLOOKUP(E179,商品参数!A:E,2,FALSE),"")</f>
        <v/>
      </c>
      <c r="G179" s="140" t="str">
        <f>IFERROR(VLOOKUP(E179,商品参数!A:E,3,FALSE),"")</f>
        <v/>
      </c>
      <c r="H179" s="140" t="str">
        <f>IFERROR(VLOOKUP(E179,商品参数!A:E,4,FALSE),"")</f>
        <v/>
      </c>
      <c r="I179" s="143"/>
      <c r="J179" s="144" t="str">
        <f>IFERROR(VLOOKUP(E179,商品参数!A:E,5,FALSE),"")</f>
        <v/>
      </c>
      <c r="K179" s="140" t="str">
        <f t="shared" si="11"/>
        <v/>
      </c>
      <c r="L179" s="143"/>
      <c r="M179" s="143"/>
    </row>
    <row r="180" ht="22" customHeight="1" spans="1:13">
      <c r="A180" s="137"/>
      <c r="B180" s="138" t="str">
        <f t="shared" si="12"/>
        <v/>
      </c>
      <c r="C180" s="138" t="str">
        <f t="shared" si="13"/>
        <v/>
      </c>
      <c r="D180" s="138" t="str">
        <f t="shared" si="14"/>
        <v/>
      </c>
      <c r="E180" s="139"/>
      <c r="F180" s="140" t="str">
        <f>IFERROR(VLOOKUP(E180,商品参数!A:E,2,FALSE),"")</f>
        <v/>
      </c>
      <c r="G180" s="140" t="str">
        <f>IFERROR(VLOOKUP(E180,商品参数!A:E,3,FALSE),"")</f>
        <v/>
      </c>
      <c r="H180" s="140" t="str">
        <f>IFERROR(VLOOKUP(E180,商品参数!A:E,4,FALSE),"")</f>
        <v/>
      </c>
      <c r="I180" s="143"/>
      <c r="J180" s="144" t="str">
        <f>IFERROR(VLOOKUP(E180,商品参数!A:E,5,FALSE),"")</f>
        <v/>
      </c>
      <c r="K180" s="140" t="str">
        <f t="shared" si="11"/>
        <v/>
      </c>
      <c r="L180" s="143"/>
      <c r="M180" s="143"/>
    </row>
    <row r="181" ht="22" customHeight="1" spans="1:13">
      <c r="A181" s="137"/>
      <c r="B181" s="138" t="str">
        <f t="shared" si="12"/>
        <v/>
      </c>
      <c r="C181" s="138" t="str">
        <f t="shared" si="13"/>
        <v/>
      </c>
      <c r="D181" s="138" t="str">
        <f t="shared" si="14"/>
        <v/>
      </c>
      <c r="E181" s="139"/>
      <c r="F181" s="140" t="str">
        <f>IFERROR(VLOOKUP(E181,商品参数!A:E,2,FALSE),"")</f>
        <v/>
      </c>
      <c r="G181" s="140" t="str">
        <f>IFERROR(VLOOKUP(E181,商品参数!A:E,3,FALSE),"")</f>
        <v/>
      </c>
      <c r="H181" s="140" t="str">
        <f>IFERROR(VLOOKUP(E181,商品参数!A:E,4,FALSE),"")</f>
        <v/>
      </c>
      <c r="I181" s="143"/>
      <c r="J181" s="144" t="str">
        <f>IFERROR(VLOOKUP(E181,商品参数!A:E,5,FALSE),"")</f>
        <v/>
      </c>
      <c r="K181" s="140" t="str">
        <f t="shared" si="11"/>
        <v/>
      </c>
      <c r="L181" s="143"/>
      <c r="M181" s="143"/>
    </row>
    <row r="182" ht="22" customHeight="1" spans="1:13">
      <c r="A182" s="137"/>
      <c r="B182" s="138" t="str">
        <f t="shared" si="12"/>
        <v/>
      </c>
      <c r="C182" s="138" t="str">
        <f t="shared" si="13"/>
        <v/>
      </c>
      <c r="D182" s="138" t="str">
        <f t="shared" si="14"/>
        <v/>
      </c>
      <c r="E182" s="139"/>
      <c r="F182" s="140" t="str">
        <f>IFERROR(VLOOKUP(E182,商品参数!A:E,2,FALSE),"")</f>
        <v/>
      </c>
      <c r="G182" s="140" t="str">
        <f>IFERROR(VLOOKUP(E182,商品参数!A:E,3,FALSE),"")</f>
        <v/>
      </c>
      <c r="H182" s="140" t="str">
        <f>IFERROR(VLOOKUP(E182,商品参数!A:E,4,FALSE),"")</f>
        <v/>
      </c>
      <c r="I182" s="143"/>
      <c r="J182" s="144" t="str">
        <f>IFERROR(VLOOKUP(E182,商品参数!A:E,5,FALSE),"")</f>
        <v/>
      </c>
      <c r="K182" s="140" t="str">
        <f t="shared" si="11"/>
        <v/>
      </c>
      <c r="L182" s="143"/>
      <c r="M182" s="143"/>
    </row>
    <row r="183" ht="22" customHeight="1" spans="1:13">
      <c r="A183" s="137"/>
      <c r="B183" s="138" t="str">
        <f t="shared" si="12"/>
        <v/>
      </c>
      <c r="C183" s="138" t="str">
        <f t="shared" si="13"/>
        <v/>
      </c>
      <c r="D183" s="138" t="str">
        <f t="shared" si="14"/>
        <v/>
      </c>
      <c r="E183" s="139"/>
      <c r="F183" s="140" t="str">
        <f>IFERROR(VLOOKUP(E183,商品参数!A:E,2,FALSE),"")</f>
        <v/>
      </c>
      <c r="G183" s="140" t="str">
        <f>IFERROR(VLOOKUP(E183,商品参数!A:E,3,FALSE),"")</f>
        <v/>
      </c>
      <c r="H183" s="140" t="str">
        <f>IFERROR(VLOOKUP(E183,商品参数!A:E,4,FALSE),"")</f>
        <v/>
      </c>
      <c r="I183" s="143"/>
      <c r="J183" s="144" t="str">
        <f>IFERROR(VLOOKUP(E183,商品参数!A:E,5,FALSE),"")</f>
        <v/>
      </c>
      <c r="K183" s="140" t="str">
        <f t="shared" si="11"/>
        <v/>
      </c>
      <c r="L183" s="143"/>
      <c r="M183" s="143"/>
    </row>
    <row r="184" ht="22" customHeight="1" spans="1:13">
      <c r="A184" s="137"/>
      <c r="B184" s="138" t="str">
        <f t="shared" si="12"/>
        <v/>
      </c>
      <c r="C184" s="138" t="str">
        <f t="shared" si="13"/>
        <v/>
      </c>
      <c r="D184" s="138" t="str">
        <f t="shared" si="14"/>
        <v/>
      </c>
      <c r="E184" s="139"/>
      <c r="F184" s="140" t="str">
        <f>IFERROR(VLOOKUP(E184,商品参数!A:E,2,FALSE),"")</f>
        <v/>
      </c>
      <c r="G184" s="140" t="str">
        <f>IFERROR(VLOOKUP(E184,商品参数!A:E,3,FALSE),"")</f>
        <v/>
      </c>
      <c r="H184" s="140" t="str">
        <f>IFERROR(VLOOKUP(E184,商品参数!A:E,4,FALSE),"")</f>
        <v/>
      </c>
      <c r="I184" s="143"/>
      <c r="J184" s="144" t="str">
        <f>IFERROR(VLOOKUP(E184,商品参数!A:E,5,FALSE),"")</f>
        <v/>
      </c>
      <c r="K184" s="140" t="str">
        <f t="shared" si="11"/>
        <v/>
      </c>
      <c r="L184" s="143"/>
      <c r="M184" s="143"/>
    </row>
    <row r="185" ht="22" customHeight="1" spans="1:13">
      <c r="A185" s="137"/>
      <c r="B185" s="138" t="str">
        <f t="shared" si="12"/>
        <v/>
      </c>
      <c r="C185" s="138" t="str">
        <f t="shared" si="13"/>
        <v/>
      </c>
      <c r="D185" s="138" t="str">
        <f t="shared" si="14"/>
        <v/>
      </c>
      <c r="E185" s="139"/>
      <c r="F185" s="140" t="str">
        <f>IFERROR(VLOOKUP(E185,商品参数!A:E,2,FALSE),"")</f>
        <v/>
      </c>
      <c r="G185" s="140" t="str">
        <f>IFERROR(VLOOKUP(E185,商品参数!A:E,3,FALSE),"")</f>
        <v/>
      </c>
      <c r="H185" s="140" t="str">
        <f>IFERROR(VLOOKUP(E185,商品参数!A:E,4,FALSE),"")</f>
        <v/>
      </c>
      <c r="I185" s="143"/>
      <c r="J185" s="144" t="str">
        <f>IFERROR(VLOOKUP(E185,商品参数!A:E,5,FALSE),"")</f>
        <v/>
      </c>
      <c r="K185" s="140" t="str">
        <f t="shared" si="11"/>
        <v/>
      </c>
      <c r="L185" s="143"/>
      <c r="M185" s="143"/>
    </row>
    <row r="186" ht="22" customHeight="1" spans="1:13">
      <c r="A186" s="137"/>
      <c r="B186" s="138" t="str">
        <f t="shared" si="12"/>
        <v/>
      </c>
      <c r="C186" s="138" t="str">
        <f t="shared" si="13"/>
        <v/>
      </c>
      <c r="D186" s="138" t="str">
        <f t="shared" si="14"/>
        <v/>
      </c>
      <c r="E186" s="139"/>
      <c r="F186" s="140" t="str">
        <f>IFERROR(VLOOKUP(E186,商品参数!A:E,2,FALSE),"")</f>
        <v/>
      </c>
      <c r="G186" s="140" t="str">
        <f>IFERROR(VLOOKUP(E186,商品参数!A:E,3,FALSE),"")</f>
        <v/>
      </c>
      <c r="H186" s="140" t="str">
        <f>IFERROR(VLOOKUP(E186,商品参数!A:E,4,FALSE),"")</f>
        <v/>
      </c>
      <c r="I186" s="143"/>
      <c r="J186" s="144" t="str">
        <f>IFERROR(VLOOKUP(E186,商品参数!A:E,5,FALSE),"")</f>
        <v/>
      </c>
      <c r="K186" s="140" t="str">
        <f t="shared" si="11"/>
        <v/>
      </c>
      <c r="L186" s="143"/>
      <c r="M186" s="143"/>
    </row>
    <row r="187" ht="22" customHeight="1" spans="1:13">
      <c r="A187" s="137"/>
      <c r="B187" s="138" t="str">
        <f t="shared" si="12"/>
        <v/>
      </c>
      <c r="C187" s="138" t="str">
        <f t="shared" si="13"/>
        <v/>
      </c>
      <c r="D187" s="138" t="str">
        <f t="shared" si="14"/>
        <v/>
      </c>
      <c r="E187" s="139"/>
      <c r="F187" s="140" t="str">
        <f>IFERROR(VLOOKUP(E187,商品参数!A:E,2,FALSE),"")</f>
        <v/>
      </c>
      <c r="G187" s="140" t="str">
        <f>IFERROR(VLOOKUP(E187,商品参数!A:E,3,FALSE),"")</f>
        <v/>
      </c>
      <c r="H187" s="140" t="str">
        <f>IFERROR(VLOOKUP(E187,商品参数!A:E,4,FALSE),"")</f>
        <v/>
      </c>
      <c r="I187" s="143"/>
      <c r="J187" s="144" t="str">
        <f>IFERROR(VLOOKUP(E187,商品参数!A:E,5,FALSE),"")</f>
        <v/>
      </c>
      <c r="K187" s="140" t="str">
        <f t="shared" si="11"/>
        <v/>
      </c>
      <c r="L187" s="143"/>
      <c r="M187" s="143"/>
    </row>
    <row r="188" ht="22" customHeight="1" spans="1:13">
      <c r="A188" s="137"/>
      <c r="B188" s="138" t="str">
        <f t="shared" si="12"/>
        <v/>
      </c>
      <c r="C188" s="138" t="str">
        <f t="shared" si="13"/>
        <v/>
      </c>
      <c r="D188" s="138" t="str">
        <f t="shared" si="14"/>
        <v/>
      </c>
      <c r="E188" s="139"/>
      <c r="F188" s="140" t="str">
        <f>IFERROR(VLOOKUP(E188,商品参数!A:E,2,FALSE),"")</f>
        <v/>
      </c>
      <c r="G188" s="140" t="str">
        <f>IFERROR(VLOOKUP(E188,商品参数!A:E,3,FALSE),"")</f>
        <v/>
      </c>
      <c r="H188" s="140" t="str">
        <f>IFERROR(VLOOKUP(E188,商品参数!A:E,4,FALSE),"")</f>
        <v/>
      </c>
      <c r="I188" s="143"/>
      <c r="J188" s="144" t="str">
        <f>IFERROR(VLOOKUP(E188,商品参数!A:E,5,FALSE),"")</f>
        <v/>
      </c>
      <c r="K188" s="140" t="str">
        <f t="shared" si="11"/>
        <v/>
      </c>
      <c r="L188" s="143"/>
      <c r="M188" s="143"/>
    </row>
    <row r="189" ht="22" customHeight="1" spans="1:13">
      <c r="A189" s="137"/>
      <c r="B189" s="138" t="str">
        <f t="shared" si="12"/>
        <v/>
      </c>
      <c r="C189" s="138" t="str">
        <f t="shared" si="13"/>
        <v/>
      </c>
      <c r="D189" s="138" t="str">
        <f t="shared" si="14"/>
        <v/>
      </c>
      <c r="E189" s="139"/>
      <c r="F189" s="140" t="str">
        <f>IFERROR(VLOOKUP(E189,商品参数!A:E,2,FALSE),"")</f>
        <v/>
      </c>
      <c r="G189" s="140" t="str">
        <f>IFERROR(VLOOKUP(E189,商品参数!A:E,3,FALSE),"")</f>
        <v/>
      </c>
      <c r="H189" s="140" t="str">
        <f>IFERROR(VLOOKUP(E189,商品参数!A:E,4,FALSE),"")</f>
        <v/>
      </c>
      <c r="I189" s="143"/>
      <c r="J189" s="144" t="str">
        <f>IFERROR(VLOOKUP(E189,商品参数!A:E,5,FALSE),"")</f>
        <v/>
      </c>
      <c r="K189" s="140" t="str">
        <f t="shared" si="11"/>
        <v/>
      </c>
      <c r="L189" s="143"/>
      <c r="M189" s="143"/>
    </row>
    <row r="190" ht="22" customHeight="1" spans="1:13">
      <c r="A190" s="137"/>
      <c r="B190" s="138" t="str">
        <f t="shared" si="12"/>
        <v/>
      </c>
      <c r="C190" s="138" t="str">
        <f t="shared" si="13"/>
        <v/>
      </c>
      <c r="D190" s="138" t="str">
        <f t="shared" si="14"/>
        <v/>
      </c>
      <c r="E190" s="139"/>
      <c r="F190" s="140" t="str">
        <f>IFERROR(VLOOKUP(E190,商品参数!A:E,2,FALSE),"")</f>
        <v/>
      </c>
      <c r="G190" s="140" t="str">
        <f>IFERROR(VLOOKUP(E190,商品参数!A:E,3,FALSE),"")</f>
        <v/>
      </c>
      <c r="H190" s="140" t="str">
        <f>IFERROR(VLOOKUP(E190,商品参数!A:E,4,FALSE),"")</f>
        <v/>
      </c>
      <c r="I190" s="143"/>
      <c r="J190" s="144" t="str">
        <f>IFERROR(VLOOKUP(E190,商品参数!A:E,5,FALSE),"")</f>
        <v/>
      </c>
      <c r="K190" s="140" t="str">
        <f t="shared" si="11"/>
        <v/>
      </c>
      <c r="L190" s="143"/>
      <c r="M190" s="143"/>
    </row>
    <row r="191" ht="22" customHeight="1" spans="1:13">
      <c r="A191" s="137"/>
      <c r="B191" s="138" t="str">
        <f t="shared" si="12"/>
        <v/>
      </c>
      <c r="C191" s="138" t="str">
        <f t="shared" si="13"/>
        <v/>
      </c>
      <c r="D191" s="138" t="str">
        <f t="shared" si="14"/>
        <v/>
      </c>
      <c r="E191" s="139"/>
      <c r="F191" s="140" t="str">
        <f>IFERROR(VLOOKUP(E191,商品参数!A:E,2,FALSE),"")</f>
        <v/>
      </c>
      <c r="G191" s="140" t="str">
        <f>IFERROR(VLOOKUP(E191,商品参数!A:E,3,FALSE),"")</f>
        <v/>
      </c>
      <c r="H191" s="140" t="str">
        <f>IFERROR(VLOOKUP(E191,商品参数!A:E,4,FALSE),"")</f>
        <v/>
      </c>
      <c r="I191" s="143"/>
      <c r="J191" s="144" t="str">
        <f>IFERROR(VLOOKUP(E191,商品参数!A:E,5,FALSE),"")</f>
        <v/>
      </c>
      <c r="K191" s="140" t="str">
        <f t="shared" si="11"/>
        <v/>
      </c>
      <c r="L191" s="143"/>
      <c r="M191" s="143"/>
    </row>
    <row r="192" ht="22" customHeight="1" spans="1:13">
      <c r="A192" s="137"/>
      <c r="B192" s="138" t="str">
        <f t="shared" si="12"/>
        <v/>
      </c>
      <c r="C192" s="138" t="str">
        <f t="shared" si="13"/>
        <v/>
      </c>
      <c r="D192" s="138" t="str">
        <f t="shared" si="14"/>
        <v/>
      </c>
      <c r="E192" s="139"/>
      <c r="F192" s="140" t="str">
        <f>IFERROR(VLOOKUP(E192,商品参数!A:E,2,FALSE),"")</f>
        <v/>
      </c>
      <c r="G192" s="140" t="str">
        <f>IFERROR(VLOOKUP(E192,商品参数!A:E,3,FALSE),"")</f>
        <v/>
      </c>
      <c r="H192" s="140" t="str">
        <f>IFERROR(VLOOKUP(E192,商品参数!A:E,4,FALSE),"")</f>
        <v/>
      </c>
      <c r="I192" s="143"/>
      <c r="J192" s="144" t="str">
        <f>IFERROR(VLOOKUP(E192,商品参数!A:E,5,FALSE),"")</f>
        <v/>
      </c>
      <c r="K192" s="140" t="str">
        <f t="shared" si="11"/>
        <v/>
      </c>
      <c r="L192" s="143"/>
      <c r="M192" s="143"/>
    </row>
    <row r="193" ht="22" customHeight="1" spans="1:13">
      <c r="A193" s="137"/>
      <c r="B193" s="138" t="str">
        <f t="shared" si="12"/>
        <v/>
      </c>
      <c r="C193" s="138" t="str">
        <f t="shared" si="13"/>
        <v/>
      </c>
      <c r="D193" s="138" t="str">
        <f t="shared" si="14"/>
        <v/>
      </c>
      <c r="E193" s="139"/>
      <c r="F193" s="140" t="str">
        <f>IFERROR(VLOOKUP(E193,商品参数!A:E,2,FALSE),"")</f>
        <v/>
      </c>
      <c r="G193" s="140" t="str">
        <f>IFERROR(VLOOKUP(E193,商品参数!A:E,3,FALSE),"")</f>
        <v/>
      </c>
      <c r="H193" s="140" t="str">
        <f>IFERROR(VLOOKUP(E193,商品参数!A:E,4,FALSE),"")</f>
        <v/>
      </c>
      <c r="I193" s="143"/>
      <c r="J193" s="144" t="str">
        <f>IFERROR(VLOOKUP(E193,商品参数!A:E,5,FALSE),"")</f>
        <v/>
      </c>
      <c r="K193" s="140" t="str">
        <f t="shared" si="11"/>
        <v/>
      </c>
      <c r="L193" s="143"/>
      <c r="M193" s="143"/>
    </row>
    <row r="194" ht="22" customHeight="1" spans="1:13">
      <c r="A194" s="137"/>
      <c r="B194" s="138" t="str">
        <f t="shared" si="12"/>
        <v/>
      </c>
      <c r="C194" s="138" t="str">
        <f t="shared" si="13"/>
        <v/>
      </c>
      <c r="D194" s="138" t="str">
        <f t="shared" si="14"/>
        <v/>
      </c>
      <c r="E194" s="139"/>
      <c r="F194" s="140" t="str">
        <f>IFERROR(VLOOKUP(E194,商品参数!A:E,2,FALSE),"")</f>
        <v/>
      </c>
      <c r="G194" s="140" t="str">
        <f>IFERROR(VLOOKUP(E194,商品参数!A:E,3,FALSE),"")</f>
        <v/>
      </c>
      <c r="H194" s="140" t="str">
        <f>IFERROR(VLOOKUP(E194,商品参数!A:E,4,FALSE),"")</f>
        <v/>
      </c>
      <c r="I194" s="143"/>
      <c r="J194" s="144" t="str">
        <f>IFERROR(VLOOKUP(E194,商品参数!A:E,5,FALSE),"")</f>
        <v/>
      </c>
      <c r="K194" s="140" t="str">
        <f t="shared" si="11"/>
        <v/>
      </c>
      <c r="L194" s="143"/>
      <c r="M194" s="143"/>
    </row>
    <row r="195" ht="22" customHeight="1" spans="1:13">
      <c r="A195" s="137"/>
      <c r="B195" s="138" t="str">
        <f t="shared" si="12"/>
        <v/>
      </c>
      <c r="C195" s="138" t="str">
        <f t="shared" si="13"/>
        <v/>
      </c>
      <c r="D195" s="138" t="str">
        <f t="shared" si="14"/>
        <v/>
      </c>
      <c r="E195" s="139"/>
      <c r="F195" s="140" t="str">
        <f>IFERROR(VLOOKUP(E195,商品参数!A:E,2,FALSE),"")</f>
        <v/>
      </c>
      <c r="G195" s="140" t="str">
        <f>IFERROR(VLOOKUP(E195,商品参数!A:E,3,FALSE),"")</f>
        <v/>
      </c>
      <c r="H195" s="140" t="str">
        <f>IFERROR(VLOOKUP(E195,商品参数!A:E,4,FALSE),"")</f>
        <v/>
      </c>
      <c r="I195" s="143"/>
      <c r="J195" s="144" t="str">
        <f>IFERROR(VLOOKUP(E195,商品参数!A:E,5,FALSE),"")</f>
        <v/>
      </c>
      <c r="K195" s="140" t="str">
        <f t="shared" si="11"/>
        <v/>
      </c>
      <c r="L195" s="143"/>
      <c r="M195" s="143"/>
    </row>
    <row r="196" ht="22" customHeight="1" spans="1:13">
      <c r="A196" s="137"/>
      <c r="B196" s="138" t="str">
        <f t="shared" si="12"/>
        <v/>
      </c>
      <c r="C196" s="138" t="str">
        <f t="shared" si="13"/>
        <v/>
      </c>
      <c r="D196" s="138" t="str">
        <f t="shared" si="14"/>
        <v/>
      </c>
      <c r="E196" s="139"/>
      <c r="F196" s="140" t="str">
        <f>IFERROR(VLOOKUP(E196,商品参数!A:E,2,FALSE),"")</f>
        <v/>
      </c>
      <c r="G196" s="140" t="str">
        <f>IFERROR(VLOOKUP(E196,商品参数!A:E,3,FALSE),"")</f>
        <v/>
      </c>
      <c r="H196" s="140" t="str">
        <f>IFERROR(VLOOKUP(E196,商品参数!A:E,4,FALSE),"")</f>
        <v/>
      </c>
      <c r="I196" s="143"/>
      <c r="J196" s="144" t="str">
        <f>IFERROR(VLOOKUP(E196,商品参数!A:E,5,FALSE),"")</f>
        <v/>
      </c>
      <c r="K196" s="140" t="str">
        <f t="shared" ref="K196:K259" si="15">IF(E196&lt;&gt;"",I196*J196,"")</f>
        <v/>
      </c>
      <c r="L196" s="143"/>
      <c r="M196" s="143"/>
    </row>
    <row r="197" ht="22" customHeight="1" spans="1:13">
      <c r="A197" s="137"/>
      <c r="B197" s="138" t="str">
        <f t="shared" ref="B197:B260" si="16">IF(A197&lt;&gt;"",YEAR(A197),"")</f>
        <v/>
      </c>
      <c r="C197" s="138" t="str">
        <f t="shared" ref="C197:C260" si="17">IF(A197&lt;&gt;"",MONTH(A197),"")</f>
        <v/>
      </c>
      <c r="D197" s="138" t="str">
        <f t="shared" ref="D197:D260" si="18">IF(A197&lt;&gt;"",DAY(A197),"")</f>
        <v/>
      </c>
      <c r="E197" s="139"/>
      <c r="F197" s="140" t="str">
        <f>IFERROR(VLOOKUP(E197,商品参数!A:E,2,FALSE),"")</f>
        <v/>
      </c>
      <c r="G197" s="140" t="str">
        <f>IFERROR(VLOOKUP(E197,商品参数!A:E,3,FALSE),"")</f>
        <v/>
      </c>
      <c r="H197" s="140" t="str">
        <f>IFERROR(VLOOKUP(E197,商品参数!A:E,4,FALSE),"")</f>
        <v/>
      </c>
      <c r="I197" s="143"/>
      <c r="J197" s="144" t="str">
        <f>IFERROR(VLOOKUP(E197,商品参数!A:E,5,FALSE),"")</f>
        <v/>
      </c>
      <c r="K197" s="140" t="str">
        <f t="shared" si="15"/>
        <v/>
      </c>
      <c r="L197" s="143"/>
      <c r="M197" s="143"/>
    </row>
    <row r="198" ht="22" customHeight="1" spans="1:13">
      <c r="A198" s="137"/>
      <c r="B198" s="138" t="str">
        <f t="shared" si="16"/>
        <v/>
      </c>
      <c r="C198" s="138" t="str">
        <f t="shared" si="17"/>
        <v/>
      </c>
      <c r="D198" s="138" t="str">
        <f t="shared" si="18"/>
        <v/>
      </c>
      <c r="E198" s="139"/>
      <c r="F198" s="140" t="str">
        <f>IFERROR(VLOOKUP(E198,商品参数!A:E,2,FALSE),"")</f>
        <v/>
      </c>
      <c r="G198" s="140" t="str">
        <f>IFERROR(VLOOKUP(E198,商品参数!A:E,3,FALSE),"")</f>
        <v/>
      </c>
      <c r="H198" s="140" t="str">
        <f>IFERROR(VLOOKUP(E198,商品参数!A:E,4,FALSE),"")</f>
        <v/>
      </c>
      <c r="I198" s="143"/>
      <c r="J198" s="144" t="str">
        <f>IFERROR(VLOOKUP(E198,商品参数!A:E,5,FALSE),"")</f>
        <v/>
      </c>
      <c r="K198" s="140" t="str">
        <f t="shared" si="15"/>
        <v/>
      </c>
      <c r="L198" s="143"/>
      <c r="M198" s="143"/>
    </row>
    <row r="199" ht="22" customHeight="1" spans="1:13">
      <c r="A199" s="137"/>
      <c r="B199" s="138" t="str">
        <f t="shared" si="16"/>
        <v/>
      </c>
      <c r="C199" s="138" t="str">
        <f t="shared" si="17"/>
        <v/>
      </c>
      <c r="D199" s="138" t="str">
        <f t="shared" si="18"/>
        <v/>
      </c>
      <c r="E199" s="139"/>
      <c r="F199" s="140" t="str">
        <f>IFERROR(VLOOKUP(E199,商品参数!A:E,2,FALSE),"")</f>
        <v/>
      </c>
      <c r="G199" s="140" t="str">
        <f>IFERROR(VLOOKUP(E199,商品参数!A:E,3,FALSE),"")</f>
        <v/>
      </c>
      <c r="H199" s="140" t="str">
        <f>IFERROR(VLOOKUP(E199,商品参数!A:E,4,FALSE),"")</f>
        <v/>
      </c>
      <c r="I199" s="143"/>
      <c r="J199" s="144" t="str">
        <f>IFERROR(VLOOKUP(E199,商品参数!A:E,5,FALSE),"")</f>
        <v/>
      </c>
      <c r="K199" s="140" t="str">
        <f t="shared" si="15"/>
        <v/>
      </c>
      <c r="L199" s="143"/>
      <c r="M199" s="143"/>
    </row>
    <row r="200" ht="22" customHeight="1" spans="1:13">
      <c r="A200" s="137"/>
      <c r="B200" s="138" t="str">
        <f t="shared" si="16"/>
        <v/>
      </c>
      <c r="C200" s="138" t="str">
        <f t="shared" si="17"/>
        <v/>
      </c>
      <c r="D200" s="138" t="str">
        <f t="shared" si="18"/>
        <v/>
      </c>
      <c r="E200" s="139"/>
      <c r="F200" s="140" t="str">
        <f>IFERROR(VLOOKUP(E200,商品参数!A:E,2,FALSE),"")</f>
        <v/>
      </c>
      <c r="G200" s="140" t="str">
        <f>IFERROR(VLOOKUP(E200,商品参数!A:E,3,FALSE),"")</f>
        <v/>
      </c>
      <c r="H200" s="140" t="str">
        <f>IFERROR(VLOOKUP(E200,商品参数!A:E,4,FALSE),"")</f>
        <v/>
      </c>
      <c r="I200" s="143"/>
      <c r="J200" s="144" t="str">
        <f>IFERROR(VLOOKUP(E200,商品参数!A:E,5,FALSE),"")</f>
        <v/>
      </c>
      <c r="K200" s="140" t="str">
        <f t="shared" si="15"/>
        <v/>
      </c>
      <c r="L200" s="143"/>
      <c r="M200" s="143"/>
    </row>
    <row r="201" ht="22" customHeight="1" spans="1:13">
      <c r="A201" s="137"/>
      <c r="B201" s="138" t="str">
        <f t="shared" si="16"/>
        <v/>
      </c>
      <c r="C201" s="138" t="str">
        <f t="shared" si="17"/>
        <v/>
      </c>
      <c r="D201" s="138" t="str">
        <f t="shared" si="18"/>
        <v/>
      </c>
      <c r="E201" s="139"/>
      <c r="F201" s="140" t="str">
        <f>IFERROR(VLOOKUP(E201,商品参数!A:E,2,FALSE),"")</f>
        <v/>
      </c>
      <c r="G201" s="140" t="str">
        <f>IFERROR(VLOOKUP(E201,商品参数!A:E,3,FALSE),"")</f>
        <v/>
      </c>
      <c r="H201" s="140" t="str">
        <f>IFERROR(VLOOKUP(E201,商品参数!A:E,4,FALSE),"")</f>
        <v/>
      </c>
      <c r="I201" s="143"/>
      <c r="J201" s="144" t="str">
        <f>IFERROR(VLOOKUP(E201,商品参数!A:E,5,FALSE),"")</f>
        <v/>
      </c>
      <c r="K201" s="140" t="str">
        <f t="shared" si="15"/>
        <v/>
      </c>
      <c r="L201" s="143"/>
      <c r="M201" s="143"/>
    </row>
    <row r="202" ht="22" customHeight="1" spans="1:13">
      <c r="A202" s="137"/>
      <c r="B202" s="138" t="str">
        <f t="shared" si="16"/>
        <v/>
      </c>
      <c r="C202" s="138" t="str">
        <f t="shared" si="17"/>
        <v/>
      </c>
      <c r="D202" s="138" t="str">
        <f t="shared" si="18"/>
        <v/>
      </c>
      <c r="E202" s="139"/>
      <c r="F202" s="140" t="str">
        <f>IFERROR(VLOOKUP(E202,商品参数!A:E,2,FALSE),"")</f>
        <v/>
      </c>
      <c r="G202" s="140" t="str">
        <f>IFERROR(VLOOKUP(E202,商品参数!A:E,3,FALSE),"")</f>
        <v/>
      </c>
      <c r="H202" s="140" t="str">
        <f>IFERROR(VLOOKUP(E202,商品参数!A:E,4,FALSE),"")</f>
        <v/>
      </c>
      <c r="I202" s="143"/>
      <c r="J202" s="144" t="str">
        <f>IFERROR(VLOOKUP(E202,商品参数!A:E,5,FALSE),"")</f>
        <v/>
      </c>
      <c r="K202" s="140" t="str">
        <f t="shared" si="15"/>
        <v/>
      </c>
      <c r="L202" s="143"/>
      <c r="M202" s="143"/>
    </row>
    <row r="203" ht="22" customHeight="1" spans="1:13">
      <c r="A203" s="137"/>
      <c r="B203" s="138" t="str">
        <f t="shared" si="16"/>
        <v/>
      </c>
      <c r="C203" s="138" t="str">
        <f t="shared" si="17"/>
        <v/>
      </c>
      <c r="D203" s="138" t="str">
        <f t="shared" si="18"/>
        <v/>
      </c>
      <c r="E203" s="139"/>
      <c r="F203" s="140" t="str">
        <f>IFERROR(VLOOKUP(E203,商品参数!A:E,2,FALSE),"")</f>
        <v/>
      </c>
      <c r="G203" s="140" t="str">
        <f>IFERROR(VLOOKUP(E203,商品参数!A:E,3,FALSE),"")</f>
        <v/>
      </c>
      <c r="H203" s="140" t="str">
        <f>IFERROR(VLOOKUP(E203,商品参数!A:E,4,FALSE),"")</f>
        <v/>
      </c>
      <c r="I203" s="143"/>
      <c r="J203" s="144" t="str">
        <f>IFERROR(VLOOKUP(E203,商品参数!A:E,5,FALSE),"")</f>
        <v/>
      </c>
      <c r="K203" s="140" t="str">
        <f t="shared" si="15"/>
        <v/>
      </c>
      <c r="L203" s="143"/>
      <c r="M203" s="143"/>
    </row>
    <row r="204" ht="22" customHeight="1" spans="1:13">
      <c r="A204" s="137"/>
      <c r="B204" s="138" t="str">
        <f t="shared" si="16"/>
        <v/>
      </c>
      <c r="C204" s="138" t="str">
        <f t="shared" si="17"/>
        <v/>
      </c>
      <c r="D204" s="138" t="str">
        <f t="shared" si="18"/>
        <v/>
      </c>
      <c r="E204" s="139"/>
      <c r="F204" s="140" t="str">
        <f>IFERROR(VLOOKUP(E204,商品参数!A:E,2,FALSE),"")</f>
        <v/>
      </c>
      <c r="G204" s="140" t="str">
        <f>IFERROR(VLOOKUP(E204,商品参数!A:E,3,FALSE),"")</f>
        <v/>
      </c>
      <c r="H204" s="140" t="str">
        <f>IFERROR(VLOOKUP(E204,商品参数!A:E,4,FALSE),"")</f>
        <v/>
      </c>
      <c r="I204" s="143"/>
      <c r="J204" s="144" t="str">
        <f>IFERROR(VLOOKUP(E204,商品参数!A:E,5,FALSE),"")</f>
        <v/>
      </c>
      <c r="K204" s="140" t="str">
        <f t="shared" si="15"/>
        <v/>
      </c>
      <c r="L204" s="143"/>
      <c r="M204" s="143"/>
    </row>
    <row r="205" ht="22" customHeight="1" spans="1:13">
      <c r="A205" s="137"/>
      <c r="B205" s="138" t="str">
        <f t="shared" si="16"/>
        <v/>
      </c>
      <c r="C205" s="138" t="str">
        <f t="shared" si="17"/>
        <v/>
      </c>
      <c r="D205" s="138" t="str">
        <f t="shared" si="18"/>
        <v/>
      </c>
      <c r="E205" s="139"/>
      <c r="F205" s="140" t="str">
        <f>IFERROR(VLOOKUP(E205,商品参数!A:E,2,FALSE),"")</f>
        <v/>
      </c>
      <c r="G205" s="140" t="str">
        <f>IFERROR(VLOOKUP(E205,商品参数!A:E,3,FALSE),"")</f>
        <v/>
      </c>
      <c r="H205" s="140" t="str">
        <f>IFERROR(VLOOKUP(E205,商品参数!A:E,4,FALSE),"")</f>
        <v/>
      </c>
      <c r="I205" s="143"/>
      <c r="J205" s="144" t="str">
        <f>IFERROR(VLOOKUP(E205,商品参数!A:E,5,FALSE),"")</f>
        <v/>
      </c>
      <c r="K205" s="140" t="str">
        <f t="shared" si="15"/>
        <v/>
      </c>
      <c r="L205" s="143"/>
      <c r="M205" s="143"/>
    </row>
    <row r="206" ht="22" customHeight="1" spans="1:13">
      <c r="A206" s="137"/>
      <c r="B206" s="138" t="str">
        <f t="shared" si="16"/>
        <v/>
      </c>
      <c r="C206" s="138" t="str">
        <f t="shared" si="17"/>
        <v/>
      </c>
      <c r="D206" s="138" t="str">
        <f t="shared" si="18"/>
        <v/>
      </c>
      <c r="E206" s="139"/>
      <c r="F206" s="140" t="str">
        <f>IFERROR(VLOOKUP(E206,商品参数!A:E,2,FALSE),"")</f>
        <v/>
      </c>
      <c r="G206" s="140" t="str">
        <f>IFERROR(VLOOKUP(E206,商品参数!A:E,3,FALSE),"")</f>
        <v/>
      </c>
      <c r="H206" s="140" t="str">
        <f>IFERROR(VLOOKUP(E206,商品参数!A:E,4,FALSE),"")</f>
        <v/>
      </c>
      <c r="I206" s="143"/>
      <c r="J206" s="144" t="str">
        <f>IFERROR(VLOOKUP(E206,商品参数!A:E,5,FALSE),"")</f>
        <v/>
      </c>
      <c r="K206" s="140" t="str">
        <f t="shared" si="15"/>
        <v/>
      </c>
      <c r="L206" s="143"/>
      <c r="M206" s="143"/>
    </row>
    <row r="207" ht="22" customHeight="1" spans="1:13">
      <c r="A207" s="137"/>
      <c r="B207" s="138" t="str">
        <f t="shared" si="16"/>
        <v/>
      </c>
      <c r="C207" s="138" t="str">
        <f t="shared" si="17"/>
        <v/>
      </c>
      <c r="D207" s="138" t="str">
        <f t="shared" si="18"/>
        <v/>
      </c>
      <c r="E207" s="139"/>
      <c r="F207" s="140" t="str">
        <f>IFERROR(VLOOKUP(E207,商品参数!A:E,2,FALSE),"")</f>
        <v/>
      </c>
      <c r="G207" s="140" t="str">
        <f>IFERROR(VLOOKUP(E207,商品参数!A:E,3,FALSE),"")</f>
        <v/>
      </c>
      <c r="H207" s="140" t="str">
        <f>IFERROR(VLOOKUP(E207,商品参数!A:E,4,FALSE),"")</f>
        <v/>
      </c>
      <c r="I207" s="143"/>
      <c r="J207" s="144" t="str">
        <f>IFERROR(VLOOKUP(E207,商品参数!A:E,5,FALSE),"")</f>
        <v/>
      </c>
      <c r="K207" s="140" t="str">
        <f t="shared" si="15"/>
        <v/>
      </c>
      <c r="L207" s="143"/>
      <c r="M207" s="143"/>
    </row>
    <row r="208" ht="22" customHeight="1" spans="1:13">
      <c r="A208" s="137"/>
      <c r="B208" s="138" t="str">
        <f t="shared" si="16"/>
        <v/>
      </c>
      <c r="C208" s="138" t="str">
        <f t="shared" si="17"/>
        <v/>
      </c>
      <c r="D208" s="138" t="str">
        <f t="shared" si="18"/>
        <v/>
      </c>
      <c r="E208" s="139"/>
      <c r="F208" s="140" t="str">
        <f>IFERROR(VLOOKUP(E208,商品参数!A:E,2,FALSE),"")</f>
        <v/>
      </c>
      <c r="G208" s="140" t="str">
        <f>IFERROR(VLOOKUP(E208,商品参数!A:E,3,FALSE),"")</f>
        <v/>
      </c>
      <c r="H208" s="140" t="str">
        <f>IFERROR(VLOOKUP(E208,商品参数!A:E,4,FALSE),"")</f>
        <v/>
      </c>
      <c r="I208" s="143"/>
      <c r="J208" s="144" t="str">
        <f>IFERROR(VLOOKUP(E208,商品参数!A:E,5,FALSE),"")</f>
        <v/>
      </c>
      <c r="K208" s="140" t="str">
        <f t="shared" si="15"/>
        <v/>
      </c>
      <c r="L208" s="143"/>
      <c r="M208" s="143"/>
    </row>
    <row r="209" ht="22" customHeight="1" spans="1:13">
      <c r="A209" s="137"/>
      <c r="B209" s="138" t="str">
        <f t="shared" si="16"/>
        <v/>
      </c>
      <c r="C209" s="138" t="str">
        <f t="shared" si="17"/>
        <v/>
      </c>
      <c r="D209" s="138" t="str">
        <f t="shared" si="18"/>
        <v/>
      </c>
      <c r="E209" s="139"/>
      <c r="F209" s="140" t="str">
        <f>IFERROR(VLOOKUP(E209,商品参数!A:E,2,FALSE),"")</f>
        <v/>
      </c>
      <c r="G209" s="140" t="str">
        <f>IFERROR(VLOOKUP(E209,商品参数!A:E,3,FALSE),"")</f>
        <v/>
      </c>
      <c r="H209" s="140" t="str">
        <f>IFERROR(VLOOKUP(E209,商品参数!A:E,4,FALSE),"")</f>
        <v/>
      </c>
      <c r="I209" s="143"/>
      <c r="J209" s="144" t="str">
        <f>IFERROR(VLOOKUP(E209,商品参数!A:E,5,FALSE),"")</f>
        <v/>
      </c>
      <c r="K209" s="140" t="str">
        <f t="shared" si="15"/>
        <v/>
      </c>
      <c r="L209" s="143"/>
      <c r="M209" s="143"/>
    </row>
    <row r="210" ht="22" customHeight="1" spans="1:13">
      <c r="A210" s="137"/>
      <c r="B210" s="138" t="str">
        <f t="shared" si="16"/>
        <v/>
      </c>
      <c r="C210" s="138" t="str">
        <f t="shared" si="17"/>
        <v/>
      </c>
      <c r="D210" s="138" t="str">
        <f t="shared" si="18"/>
        <v/>
      </c>
      <c r="E210" s="139"/>
      <c r="F210" s="140" t="str">
        <f>IFERROR(VLOOKUP(E210,商品参数!A:E,2,FALSE),"")</f>
        <v/>
      </c>
      <c r="G210" s="140" t="str">
        <f>IFERROR(VLOOKUP(E210,商品参数!A:E,3,FALSE),"")</f>
        <v/>
      </c>
      <c r="H210" s="140" t="str">
        <f>IFERROR(VLOOKUP(E210,商品参数!A:E,4,FALSE),"")</f>
        <v/>
      </c>
      <c r="I210" s="143"/>
      <c r="J210" s="144" t="str">
        <f>IFERROR(VLOOKUP(E210,商品参数!A:E,5,FALSE),"")</f>
        <v/>
      </c>
      <c r="K210" s="140" t="str">
        <f t="shared" si="15"/>
        <v/>
      </c>
      <c r="L210" s="143"/>
      <c r="M210" s="143"/>
    </row>
    <row r="211" ht="22" customHeight="1" spans="1:13">
      <c r="A211" s="137"/>
      <c r="B211" s="138" t="str">
        <f t="shared" si="16"/>
        <v/>
      </c>
      <c r="C211" s="138" t="str">
        <f t="shared" si="17"/>
        <v/>
      </c>
      <c r="D211" s="138" t="str">
        <f t="shared" si="18"/>
        <v/>
      </c>
      <c r="E211" s="139"/>
      <c r="F211" s="140" t="str">
        <f>IFERROR(VLOOKUP(E211,商品参数!A:E,2,FALSE),"")</f>
        <v/>
      </c>
      <c r="G211" s="140" t="str">
        <f>IFERROR(VLOOKUP(E211,商品参数!A:E,3,FALSE),"")</f>
        <v/>
      </c>
      <c r="H211" s="140" t="str">
        <f>IFERROR(VLOOKUP(E211,商品参数!A:E,4,FALSE),"")</f>
        <v/>
      </c>
      <c r="I211" s="143"/>
      <c r="J211" s="144" t="str">
        <f>IFERROR(VLOOKUP(E211,商品参数!A:E,5,FALSE),"")</f>
        <v/>
      </c>
      <c r="K211" s="140" t="str">
        <f t="shared" si="15"/>
        <v/>
      </c>
      <c r="L211" s="143"/>
      <c r="M211" s="143"/>
    </row>
    <row r="212" ht="22" customHeight="1" spans="1:13">
      <c r="A212" s="137"/>
      <c r="B212" s="138" t="str">
        <f t="shared" si="16"/>
        <v/>
      </c>
      <c r="C212" s="138" t="str">
        <f t="shared" si="17"/>
        <v/>
      </c>
      <c r="D212" s="138" t="str">
        <f t="shared" si="18"/>
        <v/>
      </c>
      <c r="E212" s="139"/>
      <c r="F212" s="140" t="str">
        <f>IFERROR(VLOOKUP(E212,商品参数!A:E,2,FALSE),"")</f>
        <v/>
      </c>
      <c r="G212" s="140" t="str">
        <f>IFERROR(VLOOKUP(E212,商品参数!A:E,3,FALSE),"")</f>
        <v/>
      </c>
      <c r="H212" s="140" t="str">
        <f>IFERROR(VLOOKUP(E212,商品参数!A:E,4,FALSE),"")</f>
        <v/>
      </c>
      <c r="I212" s="143"/>
      <c r="J212" s="144" t="str">
        <f>IFERROR(VLOOKUP(E212,商品参数!A:E,5,FALSE),"")</f>
        <v/>
      </c>
      <c r="K212" s="140" t="str">
        <f t="shared" si="15"/>
        <v/>
      </c>
      <c r="L212" s="143"/>
      <c r="M212" s="143"/>
    </row>
    <row r="213" ht="22" customHeight="1" spans="1:13">
      <c r="A213" s="137"/>
      <c r="B213" s="138" t="str">
        <f t="shared" si="16"/>
        <v/>
      </c>
      <c r="C213" s="138" t="str">
        <f t="shared" si="17"/>
        <v/>
      </c>
      <c r="D213" s="138" t="str">
        <f t="shared" si="18"/>
        <v/>
      </c>
      <c r="E213" s="139"/>
      <c r="F213" s="140" t="str">
        <f>IFERROR(VLOOKUP(E213,商品参数!A:E,2,FALSE),"")</f>
        <v/>
      </c>
      <c r="G213" s="140" t="str">
        <f>IFERROR(VLOOKUP(E213,商品参数!A:E,3,FALSE),"")</f>
        <v/>
      </c>
      <c r="H213" s="140" t="str">
        <f>IFERROR(VLOOKUP(E213,商品参数!A:E,4,FALSE),"")</f>
        <v/>
      </c>
      <c r="I213" s="143"/>
      <c r="J213" s="144" t="str">
        <f>IFERROR(VLOOKUP(E213,商品参数!A:E,5,FALSE),"")</f>
        <v/>
      </c>
      <c r="K213" s="140" t="str">
        <f t="shared" si="15"/>
        <v/>
      </c>
      <c r="L213" s="143"/>
      <c r="M213" s="143"/>
    </row>
    <row r="214" ht="22" customHeight="1" spans="1:13">
      <c r="A214" s="137"/>
      <c r="B214" s="138" t="str">
        <f t="shared" si="16"/>
        <v/>
      </c>
      <c r="C214" s="138" t="str">
        <f t="shared" si="17"/>
        <v/>
      </c>
      <c r="D214" s="138" t="str">
        <f t="shared" si="18"/>
        <v/>
      </c>
      <c r="E214" s="139"/>
      <c r="F214" s="140" t="str">
        <f>IFERROR(VLOOKUP(E214,商品参数!A:E,2,FALSE),"")</f>
        <v/>
      </c>
      <c r="G214" s="140" t="str">
        <f>IFERROR(VLOOKUP(E214,商品参数!A:E,3,FALSE),"")</f>
        <v/>
      </c>
      <c r="H214" s="140" t="str">
        <f>IFERROR(VLOOKUP(E214,商品参数!A:E,4,FALSE),"")</f>
        <v/>
      </c>
      <c r="I214" s="143"/>
      <c r="J214" s="144" t="str">
        <f>IFERROR(VLOOKUP(E214,商品参数!A:E,5,FALSE),"")</f>
        <v/>
      </c>
      <c r="K214" s="140" t="str">
        <f t="shared" si="15"/>
        <v/>
      </c>
      <c r="L214" s="143"/>
      <c r="M214" s="143"/>
    </row>
    <row r="215" ht="22" customHeight="1" spans="1:13">
      <c r="A215" s="137"/>
      <c r="B215" s="138" t="str">
        <f t="shared" si="16"/>
        <v/>
      </c>
      <c r="C215" s="138" t="str">
        <f t="shared" si="17"/>
        <v/>
      </c>
      <c r="D215" s="138" t="str">
        <f t="shared" si="18"/>
        <v/>
      </c>
      <c r="E215" s="139"/>
      <c r="F215" s="140" t="str">
        <f>IFERROR(VLOOKUP(E215,商品参数!A:E,2,FALSE),"")</f>
        <v/>
      </c>
      <c r="G215" s="140" t="str">
        <f>IFERROR(VLOOKUP(E215,商品参数!A:E,3,FALSE),"")</f>
        <v/>
      </c>
      <c r="H215" s="140" t="str">
        <f>IFERROR(VLOOKUP(E215,商品参数!A:E,4,FALSE),"")</f>
        <v/>
      </c>
      <c r="I215" s="143"/>
      <c r="J215" s="144" t="str">
        <f>IFERROR(VLOOKUP(E215,商品参数!A:E,5,FALSE),"")</f>
        <v/>
      </c>
      <c r="K215" s="140" t="str">
        <f t="shared" si="15"/>
        <v/>
      </c>
      <c r="L215" s="143"/>
      <c r="M215" s="143"/>
    </row>
    <row r="216" ht="22" customHeight="1" spans="1:13">
      <c r="A216" s="137"/>
      <c r="B216" s="138" t="str">
        <f t="shared" si="16"/>
        <v/>
      </c>
      <c r="C216" s="138" t="str">
        <f t="shared" si="17"/>
        <v/>
      </c>
      <c r="D216" s="138" t="str">
        <f t="shared" si="18"/>
        <v/>
      </c>
      <c r="E216" s="139"/>
      <c r="F216" s="140" t="str">
        <f>IFERROR(VLOOKUP(E216,商品参数!A:E,2,FALSE),"")</f>
        <v/>
      </c>
      <c r="G216" s="140" t="str">
        <f>IFERROR(VLOOKUP(E216,商品参数!A:E,3,FALSE),"")</f>
        <v/>
      </c>
      <c r="H216" s="140" t="str">
        <f>IFERROR(VLOOKUP(E216,商品参数!A:E,4,FALSE),"")</f>
        <v/>
      </c>
      <c r="I216" s="143"/>
      <c r="J216" s="144" t="str">
        <f>IFERROR(VLOOKUP(E216,商品参数!A:E,5,FALSE),"")</f>
        <v/>
      </c>
      <c r="K216" s="140" t="str">
        <f t="shared" si="15"/>
        <v/>
      </c>
      <c r="L216" s="143"/>
      <c r="M216" s="143"/>
    </row>
    <row r="217" ht="22" customHeight="1" spans="1:13">
      <c r="A217" s="137"/>
      <c r="B217" s="138" t="str">
        <f t="shared" si="16"/>
        <v/>
      </c>
      <c r="C217" s="138" t="str">
        <f t="shared" si="17"/>
        <v/>
      </c>
      <c r="D217" s="138" t="str">
        <f t="shared" si="18"/>
        <v/>
      </c>
      <c r="E217" s="139"/>
      <c r="F217" s="140" t="str">
        <f>IFERROR(VLOOKUP(E217,商品参数!A:E,2,FALSE),"")</f>
        <v/>
      </c>
      <c r="G217" s="140" t="str">
        <f>IFERROR(VLOOKUP(E217,商品参数!A:E,3,FALSE),"")</f>
        <v/>
      </c>
      <c r="H217" s="140" t="str">
        <f>IFERROR(VLOOKUP(E217,商品参数!A:E,4,FALSE),"")</f>
        <v/>
      </c>
      <c r="I217" s="143"/>
      <c r="J217" s="144" t="str">
        <f>IFERROR(VLOOKUP(E217,商品参数!A:E,5,FALSE),"")</f>
        <v/>
      </c>
      <c r="K217" s="140" t="str">
        <f t="shared" si="15"/>
        <v/>
      </c>
      <c r="L217" s="143"/>
      <c r="M217" s="143"/>
    </row>
    <row r="218" ht="22" customHeight="1" spans="1:13">
      <c r="A218" s="137"/>
      <c r="B218" s="138" t="str">
        <f t="shared" si="16"/>
        <v/>
      </c>
      <c r="C218" s="138" t="str">
        <f t="shared" si="17"/>
        <v/>
      </c>
      <c r="D218" s="138" t="str">
        <f t="shared" si="18"/>
        <v/>
      </c>
      <c r="E218" s="139"/>
      <c r="F218" s="140" t="str">
        <f>IFERROR(VLOOKUP(E218,商品参数!A:E,2,FALSE),"")</f>
        <v/>
      </c>
      <c r="G218" s="140" t="str">
        <f>IFERROR(VLOOKUP(E218,商品参数!A:E,3,FALSE),"")</f>
        <v/>
      </c>
      <c r="H218" s="140" t="str">
        <f>IFERROR(VLOOKUP(E218,商品参数!A:E,4,FALSE),"")</f>
        <v/>
      </c>
      <c r="I218" s="143"/>
      <c r="J218" s="144" t="str">
        <f>IFERROR(VLOOKUP(E218,商品参数!A:E,5,FALSE),"")</f>
        <v/>
      </c>
      <c r="K218" s="140" t="str">
        <f t="shared" si="15"/>
        <v/>
      </c>
      <c r="L218" s="143"/>
      <c r="M218" s="143"/>
    </row>
    <row r="219" ht="22" customHeight="1" spans="1:13">
      <c r="A219" s="137"/>
      <c r="B219" s="138" t="str">
        <f t="shared" si="16"/>
        <v/>
      </c>
      <c r="C219" s="138" t="str">
        <f t="shared" si="17"/>
        <v/>
      </c>
      <c r="D219" s="138" t="str">
        <f t="shared" si="18"/>
        <v/>
      </c>
      <c r="E219" s="139"/>
      <c r="F219" s="140" t="str">
        <f>IFERROR(VLOOKUP(E219,商品参数!A:E,2,FALSE),"")</f>
        <v/>
      </c>
      <c r="G219" s="140" t="str">
        <f>IFERROR(VLOOKUP(E219,商品参数!A:E,3,FALSE),"")</f>
        <v/>
      </c>
      <c r="H219" s="140" t="str">
        <f>IFERROR(VLOOKUP(E219,商品参数!A:E,4,FALSE),"")</f>
        <v/>
      </c>
      <c r="I219" s="143"/>
      <c r="J219" s="144" t="str">
        <f>IFERROR(VLOOKUP(E219,商品参数!A:E,5,FALSE),"")</f>
        <v/>
      </c>
      <c r="K219" s="140" t="str">
        <f t="shared" si="15"/>
        <v/>
      </c>
      <c r="L219" s="143"/>
      <c r="M219" s="143"/>
    </row>
    <row r="220" ht="22" customHeight="1" spans="1:13">
      <c r="A220" s="137"/>
      <c r="B220" s="138" t="str">
        <f t="shared" si="16"/>
        <v/>
      </c>
      <c r="C220" s="138" t="str">
        <f t="shared" si="17"/>
        <v/>
      </c>
      <c r="D220" s="138" t="str">
        <f t="shared" si="18"/>
        <v/>
      </c>
      <c r="E220" s="139"/>
      <c r="F220" s="140" t="str">
        <f>IFERROR(VLOOKUP(E220,商品参数!A:E,2,FALSE),"")</f>
        <v/>
      </c>
      <c r="G220" s="140" t="str">
        <f>IFERROR(VLOOKUP(E220,商品参数!A:E,3,FALSE),"")</f>
        <v/>
      </c>
      <c r="H220" s="140" t="str">
        <f>IFERROR(VLOOKUP(E220,商品参数!A:E,4,FALSE),"")</f>
        <v/>
      </c>
      <c r="I220" s="143"/>
      <c r="J220" s="144" t="str">
        <f>IFERROR(VLOOKUP(E220,商品参数!A:E,5,FALSE),"")</f>
        <v/>
      </c>
      <c r="K220" s="140" t="str">
        <f t="shared" si="15"/>
        <v/>
      </c>
      <c r="L220" s="143"/>
      <c r="M220" s="143"/>
    </row>
    <row r="221" ht="22" customHeight="1" spans="1:13">
      <c r="A221" s="137"/>
      <c r="B221" s="138" t="str">
        <f t="shared" si="16"/>
        <v/>
      </c>
      <c r="C221" s="138" t="str">
        <f t="shared" si="17"/>
        <v/>
      </c>
      <c r="D221" s="138" t="str">
        <f t="shared" si="18"/>
        <v/>
      </c>
      <c r="E221" s="139"/>
      <c r="F221" s="140" t="str">
        <f>IFERROR(VLOOKUP(E221,商品参数!A:E,2,FALSE),"")</f>
        <v/>
      </c>
      <c r="G221" s="140" t="str">
        <f>IFERROR(VLOOKUP(E221,商品参数!A:E,3,FALSE),"")</f>
        <v/>
      </c>
      <c r="H221" s="140" t="str">
        <f>IFERROR(VLOOKUP(E221,商品参数!A:E,4,FALSE),"")</f>
        <v/>
      </c>
      <c r="I221" s="143"/>
      <c r="J221" s="144" t="str">
        <f>IFERROR(VLOOKUP(E221,商品参数!A:E,5,FALSE),"")</f>
        <v/>
      </c>
      <c r="K221" s="140" t="str">
        <f t="shared" si="15"/>
        <v/>
      </c>
      <c r="L221" s="143"/>
      <c r="M221" s="143"/>
    </row>
    <row r="222" ht="22" customHeight="1" spans="1:13">
      <c r="A222" s="137"/>
      <c r="B222" s="138" t="str">
        <f t="shared" si="16"/>
        <v/>
      </c>
      <c r="C222" s="138" t="str">
        <f t="shared" si="17"/>
        <v/>
      </c>
      <c r="D222" s="138" t="str">
        <f t="shared" si="18"/>
        <v/>
      </c>
      <c r="E222" s="139"/>
      <c r="F222" s="140" t="str">
        <f>IFERROR(VLOOKUP(E222,商品参数!A:E,2,FALSE),"")</f>
        <v/>
      </c>
      <c r="G222" s="140" t="str">
        <f>IFERROR(VLOOKUP(E222,商品参数!A:E,3,FALSE),"")</f>
        <v/>
      </c>
      <c r="H222" s="140" t="str">
        <f>IFERROR(VLOOKUP(E222,商品参数!A:E,4,FALSE),"")</f>
        <v/>
      </c>
      <c r="I222" s="143"/>
      <c r="J222" s="144" t="str">
        <f>IFERROR(VLOOKUP(E222,商品参数!A:E,5,FALSE),"")</f>
        <v/>
      </c>
      <c r="K222" s="140" t="str">
        <f t="shared" si="15"/>
        <v/>
      </c>
      <c r="L222" s="143"/>
      <c r="M222" s="143"/>
    </row>
    <row r="223" ht="22" customHeight="1" spans="1:13">
      <c r="A223" s="137"/>
      <c r="B223" s="138" t="str">
        <f t="shared" si="16"/>
        <v/>
      </c>
      <c r="C223" s="138" t="str">
        <f t="shared" si="17"/>
        <v/>
      </c>
      <c r="D223" s="138" t="str">
        <f t="shared" si="18"/>
        <v/>
      </c>
      <c r="E223" s="139"/>
      <c r="F223" s="140" t="str">
        <f>IFERROR(VLOOKUP(E223,商品参数!A:E,2,FALSE),"")</f>
        <v/>
      </c>
      <c r="G223" s="140" t="str">
        <f>IFERROR(VLOOKUP(E223,商品参数!A:E,3,FALSE),"")</f>
        <v/>
      </c>
      <c r="H223" s="140" t="str">
        <f>IFERROR(VLOOKUP(E223,商品参数!A:E,4,FALSE),"")</f>
        <v/>
      </c>
      <c r="I223" s="143"/>
      <c r="J223" s="144" t="str">
        <f>IFERROR(VLOOKUP(E223,商品参数!A:E,5,FALSE),"")</f>
        <v/>
      </c>
      <c r="K223" s="140" t="str">
        <f t="shared" si="15"/>
        <v/>
      </c>
      <c r="L223" s="143"/>
      <c r="M223" s="143"/>
    </row>
    <row r="224" ht="22" customHeight="1" spans="1:13">
      <c r="A224" s="137"/>
      <c r="B224" s="138" t="str">
        <f t="shared" si="16"/>
        <v/>
      </c>
      <c r="C224" s="138" t="str">
        <f t="shared" si="17"/>
        <v/>
      </c>
      <c r="D224" s="138" t="str">
        <f t="shared" si="18"/>
        <v/>
      </c>
      <c r="E224" s="139"/>
      <c r="F224" s="140" t="str">
        <f>IFERROR(VLOOKUP(E224,商品参数!A:E,2,FALSE),"")</f>
        <v/>
      </c>
      <c r="G224" s="140" t="str">
        <f>IFERROR(VLOOKUP(E224,商品参数!A:E,3,FALSE),"")</f>
        <v/>
      </c>
      <c r="H224" s="140" t="str">
        <f>IFERROR(VLOOKUP(E224,商品参数!A:E,4,FALSE),"")</f>
        <v/>
      </c>
      <c r="I224" s="143"/>
      <c r="J224" s="144" t="str">
        <f>IFERROR(VLOOKUP(E224,商品参数!A:E,5,FALSE),"")</f>
        <v/>
      </c>
      <c r="K224" s="140" t="str">
        <f t="shared" si="15"/>
        <v/>
      </c>
      <c r="L224" s="143"/>
      <c r="M224" s="143"/>
    </row>
    <row r="225" ht="22" customHeight="1" spans="1:13">
      <c r="A225" s="137"/>
      <c r="B225" s="138" t="str">
        <f t="shared" si="16"/>
        <v/>
      </c>
      <c r="C225" s="138" t="str">
        <f t="shared" si="17"/>
        <v/>
      </c>
      <c r="D225" s="138" t="str">
        <f t="shared" si="18"/>
        <v/>
      </c>
      <c r="E225" s="139"/>
      <c r="F225" s="140" t="str">
        <f>IFERROR(VLOOKUP(E225,商品参数!A:E,2,FALSE),"")</f>
        <v/>
      </c>
      <c r="G225" s="140" t="str">
        <f>IFERROR(VLOOKUP(E225,商品参数!A:E,3,FALSE),"")</f>
        <v/>
      </c>
      <c r="H225" s="140" t="str">
        <f>IFERROR(VLOOKUP(E225,商品参数!A:E,4,FALSE),"")</f>
        <v/>
      </c>
      <c r="I225" s="143"/>
      <c r="J225" s="144" t="str">
        <f>IFERROR(VLOOKUP(E225,商品参数!A:E,5,FALSE),"")</f>
        <v/>
      </c>
      <c r="K225" s="140" t="str">
        <f t="shared" si="15"/>
        <v/>
      </c>
      <c r="L225" s="143"/>
      <c r="M225" s="143"/>
    </row>
    <row r="226" ht="22" customHeight="1" spans="1:13">
      <c r="A226" s="137"/>
      <c r="B226" s="138" t="str">
        <f t="shared" si="16"/>
        <v/>
      </c>
      <c r="C226" s="138" t="str">
        <f t="shared" si="17"/>
        <v/>
      </c>
      <c r="D226" s="138" t="str">
        <f t="shared" si="18"/>
        <v/>
      </c>
      <c r="E226" s="139"/>
      <c r="F226" s="140" t="str">
        <f>IFERROR(VLOOKUP(E226,商品参数!A:E,2,FALSE),"")</f>
        <v/>
      </c>
      <c r="G226" s="140" t="str">
        <f>IFERROR(VLOOKUP(E226,商品参数!A:E,3,FALSE),"")</f>
        <v/>
      </c>
      <c r="H226" s="140" t="str">
        <f>IFERROR(VLOOKUP(E226,商品参数!A:E,4,FALSE),"")</f>
        <v/>
      </c>
      <c r="I226" s="143"/>
      <c r="J226" s="144" t="str">
        <f>IFERROR(VLOOKUP(E226,商品参数!A:E,5,FALSE),"")</f>
        <v/>
      </c>
      <c r="K226" s="140" t="str">
        <f t="shared" si="15"/>
        <v/>
      </c>
      <c r="L226" s="143"/>
      <c r="M226" s="143"/>
    </row>
    <row r="227" ht="22" customHeight="1" spans="1:13">
      <c r="A227" s="137"/>
      <c r="B227" s="138" t="str">
        <f t="shared" si="16"/>
        <v/>
      </c>
      <c r="C227" s="138" t="str">
        <f t="shared" si="17"/>
        <v/>
      </c>
      <c r="D227" s="138" t="str">
        <f t="shared" si="18"/>
        <v/>
      </c>
      <c r="E227" s="139"/>
      <c r="F227" s="140" t="str">
        <f>IFERROR(VLOOKUP(E227,商品参数!A:E,2,FALSE),"")</f>
        <v/>
      </c>
      <c r="G227" s="140" t="str">
        <f>IFERROR(VLOOKUP(E227,商品参数!A:E,3,FALSE),"")</f>
        <v/>
      </c>
      <c r="H227" s="140" t="str">
        <f>IFERROR(VLOOKUP(E227,商品参数!A:E,4,FALSE),"")</f>
        <v/>
      </c>
      <c r="I227" s="143"/>
      <c r="J227" s="144" t="str">
        <f>IFERROR(VLOOKUP(E227,商品参数!A:E,5,FALSE),"")</f>
        <v/>
      </c>
      <c r="K227" s="140" t="str">
        <f t="shared" si="15"/>
        <v/>
      </c>
      <c r="L227" s="143"/>
      <c r="M227" s="143"/>
    </row>
    <row r="228" ht="22" customHeight="1" spans="1:13">
      <c r="A228" s="137"/>
      <c r="B228" s="138" t="str">
        <f t="shared" si="16"/>
        <v/>
      </c>
      <c r="C228" s="138" t="str">
        <f t="shared" si="17"/>
        <v/>
      </c>
      <c r="D228" s="138" t="str">
        <f t="shared" si="18"/>
        <v/>
      </c>
      <c r="E228" s="139"/>
      <c r="F228" s="140" t="str">
        <f>IFERROR(VLOOKUP(E228,商品参数!A:E,2,FALSE),"")</f>
        <v/>
      </c>
      <c r="G228" s="140" t="str">
        <f>IFERROR(VLOOKUP(E228,商品参数!A:E,3,FALSE),"")</f>
        <v/>
      </c>
      <c r="H228" s="140" t="str">
        <f>IFERROR(VLOOKUP(E228,商品参数!A:E,4,FALSE),"")</f>
        <v/>
      </c>
      <c r="I228" s="143"/>
      <c r="J228" s="144" t="str">
        <f>IFERROR(VLOOKUP(E228,商品参数!A:E,5,FALSE),"")</f>
        <v/>
      </c>
      <c r="K228" s="140" t="str">
        <f t="shared" si="15"/>
        <v/>
      </c>
      <c r="L228" s="143"/>
      <c r="M228" s="143"/>
    </row>
    <row r="229" ht="22" customHeight="1" spans="1:13">
      <c r="A229" s="137"/>
      <c r="B229" s="138" t="str">
        <f t="shared" si="16"/>
        <v/>
      </c>
      <c r="C229" s="138" t="str">
        <f t="shared" si="17"/>
        <v/>
      </c>
      <c r="D229" s="138" t="str">
        <f t="shared" si="18"/>
        <v/>
      </c>
      <c r="E229" s="139"/>
      <c r="F229" s="140" t="str">
        <f>IFERROR(VLOOKUP(E229,商品参数!A:E,2,FALSE),"")</f>
        <v/>
      </c>
      <c r="G229" s="140" t="str">
        <f>IFERROR(VLOOKUP(E229,商品参数!A:E,3,FALSE),"")</f>
        <v/>
      </c>
      <c r="H229" s="140" t="str">
        <f>IFERROR(VLOOKUP(E229,商品参数!A:E,4,FALSE),"")</f>
        <v/>
      </c>
      <c r="I229" s="143"/>
      <c r="J229" s="144" t="str">
        <f>IFERROR(VLOOKUP(E229,商品参数!A:E,5,FALSE),"")</f>
        <v/>
      </c>
      <c r="K229" s="140" t="str">
        <f t="shared" si="15"/>
        <v/>
      </c>
      <c r="L229" s="143"/>
      <c r="M229" s="143"/>
    </row>
    <row r="230" ht="22" customHeight="1" spans="1:13">
      <c r="A230" s="137"/>
      <c r="B230" s="138" t="str">
        <f t="shared" si="16"/>
        <v/>
      </c>
      <c r="C230" s="138" t="str">
        <f t="shared" si="17"/>
        <v/>
      </c>
      <c r="D230" s="138" t="str">
        <f t="shared" si="18"/>
        <v/>
      </c>
      <c r="E230" s="139"/>
      <c r="F230" s="140" t="str">
        <f>IFERROR(VLOOKUP(E230,商品参数!A:E,2,FALSE),"")</f>
        <v/>
      </c>
      <c r="G230" s="140" t="str">
        <f>IFERROR(VLOOKUP(E230,商品参数!A:E,3,FALSE),"")</f>
        <v/>
      </c>
      <c r="H230" s="140" t="str">
        <f>IFERROR(VLOOKUP(E230,商品参数!A:E,4,FALSE),"")</f>
        <v/>
      </c>
      <c r="I230" s="143"/>
      <c r="J230" s="144" t="str">
        <f>IFERROR(VLOOKUP(E230,商品参数!A:E,5,FALSE),"")</f>
        <v/>
      </c>
      <c r="K230" s="140" t="str">
        <f t="shared" si="15"/>
        <v/>
      </c>
      <c r="L230" s="143"/>
      <c r="M230" s="143"/>
    </row>
    <row r="231" ht="22" customHeight="1" spans="1:13">
      <c r="A231" s="137"/>
      <c r="B231" s="138" t="str">
        <f t="shared" si="16"/>
        <v/>
      </c>
      <c r="C231" s="138" t="str">
        <f t="shared" si="17"/>
        <v/>
      </c>
      <c r="D231" s="138" t="str">
        <f t="shared" si="18"/>
        <v/>
      </c>
      <c r="E231" s="139"/>
      <c r="F231" s="140" t="str">
        <f>IFERROR(VLOOKUP(E231,商品参数!A:E,2,FALSE),"")</f>
        <v/>
      </c>
      <c r="G231" s="140" t="str">
        <f>IFERROR(VLOOKUP(E231,商品参数!A:E,3,FALSE),"")</f>
        <v/>
      </c>
      <c r="H231" s="140" t="str">
        <f>IFERROR(VLOOKUP(E231,商品参数!A:E,4,FALSE),"")</f>
        <v/>
      </c>
      <c r="I231" s="143"/>
      <c r="J231" s="144" t="str">
        <f>IFERROR(VLOOKUP(E231,商品参数!A:E,5,FALSE),"")</f>
        <v/>
      </c>
      <c r="K231" s="140" t="str">
        <f t="shared" si="15"/>
        <v/>
      </c>
      <c r="L231" s="143"/>
      <c r="M231" s="143"/>
    </row>
    <row r="232" ht="22" customHeight="1" spans="1:13">
      <c r="A232" s="137"/>
      <c r="B232" s="138" t="str">
        <f t="shared" si="16"/>
        <v/>
      </c>
      <c r="C232" s="138" t="str">
        <f t="shared" si="17"/>
        <v/>
      </c>
      <c r="D232" s="138" t="str">
        <f t="shared" si="18"/>
        <v/>
      </c>
      <c r="E232" s="139"/>
      <c r="F232" s="140" t="str">
        <f>IFERROR(VLOOKUP(E232,商品参数!A:E,2,FALSE),"")</f>
        <v/>
      </c>
      <c r="G232" s="140" t="str">
        <f>IFERROR(VLOOKUP(E232,商品参数!A:E,3,FALSE),"")</f>
        <v/>
      </c>
      <c r="H232" s="140" t="str">
        <f>IFERROR(VLOOKUP(E232,商品参数!A:E,4,FALSE),"")</f>
        <v/>
      </c>
      <c r="I232" s="143"/>
      <c r="J232" s="144" t="str">
        <f>IFERROR(VLOOKUP(E232,商品参数!A:E,5,FALSE),"")</f>
        <v/>
      </c>
      <c r="K232" s="140" t="str">
        <f t="shared" si="15"/>
        <v/>
      </c>
      <c r="L232" s="143"/>
      <c r="M232" s="143"/>
    </row>
    <row r="233" ht="22" customHeight="1" spans="1:13">
      <c r="A233" s="137"/>
      <c r="B233" s="138" t="str">
        <f t="shared" si="16"/>
        <v/>
      </c>
      <c r="C233" s="138" t="str">
        <f t="shared" si="17"/>
        <v/>
      </c>
      <c r="D233" s="138" t="str">
        <f t="shared" si="18"/>
        <v/>
      </c>
      <c r="E233" s="139"/>
      <c r="F233" s="140" t="str">
        <f>IFERROR(VLOOKUP(E233,商品参数!A:E,2,FALSE),"")</f>
        <v/>
      </c>
      <c r="G233" s="140" t="str">
        <f>IFERROR(VLOOKUP(E233,商品参数!A:E,3,FALSE),"")</f>
        <v/>
      </c>
      <c r="H233" s="140" t="str">
        <f>IFERROR(VLOOKUP(E233,商品参数!A:E,4,FALSE),"")</f>
        <v/>
      </c>
      <c r="I233" s="143"/>
      <c r="J233" s="144" t="str">
        <f>IFERROR(VLOOKUP(E233,商品参数!A:E,5,FALSE),"")</f>
        <v/>
      </c>
      <c r="K233" s="140" t="str">
        <f t="shared" si="15"/>
        <v/>
      </c>
      <c r="L233" s="143"/>
      <c r="M233" s="143"/>
    </row>
    <row r="234" ht="22" customHeight="1" spans="1:13">
      <c r="A234" s="137"/>
      <c r="B234" s="138" t="str">
        <f t="shared" si="16"/>
        <v/>
      </c>
      <c r="C234" s="138" t="str">
        <f t="shared" si="17"/>
        <v/>
      </c>
      <c r="D234" s="138" t="str">
        <f t="shared" si="18"/>
        <v/>
      </c>
      <c r="E234" s="139"/>
      <c r="F234" s="140" t="str">
        <f>IFERROR(VLOOKUP(E234,商品参数!A:E,2,FALSE),"")</f>
        <v/>
      </c>
      <c r="G234" s="140" t="str">
        <f>IFERROR(VLOOKUP(E234,商品参数!A:E,3,FALSE),"")</f>
        <v/>
      </c>
      <c r="H234" s="140" t="str">
        <f>IFERROR(VLOOKUP(E234,商品参数!A:E,4,FALSE),"")</f>
        <v/>
      </c>
      <c r="I234" s="143"/>
      <c r="J234" s="144" t="str">
        <f>IFERROR(VLOOKUP(E234,商品参数!A:E,5,FALSE),"")</f>
        <v/>
      </c>
      <c r="K234" s="140" t="str">
        <f t="shared" si="15"/>
        <v/>
      </c>
      <c r="L234" s="143"/>
      <c r="M234" s="143"/>
    </row>
    <row r="235" ht="22" customHeight="1" spans="1:13">
      <c r="A235" s="137"/>
      <c r="B235" s="138" t="str">
        <f t="shared" si="16"/>
        <v/>
      </c>
      <c r="C235" s="138" t="str">
        <f t="shared" si="17"/>
        <v/>
      </c>
      <c r="D235" s="138" t="str">
        <f t="shared" si="18"/>
        <v/>
      </c>
      <c r="E235" s="139"/>
      <c r="F235" s="140" t="str">
        <f>IFERROR(VLOOKUP(E235,商品参数!A:E,2,FALSE),"")</f>
        <v/>
      </c>
      <c r="G235" s="140" t="str">
        <f>IFERROR(VLOOKUP(E235,商品参数!A:E,3,FALSE),"")</f>
        <v/>
      </c>
      <c r="H235" s="140" t="str">
        <f>IFERROR(VLOOKUP(E235,商品参数!A:E,4,FALSE),"")</f>
        <v/>
      </c>
      <c r="I235" s="143"/>
      <c r="J235" s="144" t="str">
        <f>IFERROR(VLOOKUP(E235,商品参数!A:E,5,FALSE),"")</f>
        <v/>
      </c>
      <c r="K235" s="140" t="str">
        <f t="shared" si="15"/>
        <v/>
      </c>
      <c r="L235" s="143"/>
      <c r="M235" s="143"/>
    </row>
    <row r="236" ht="22" customHeight="1" spans="1:13">
      <c r="A236" s="137"/>
      <c r="B236" s="138" t="str">
        <f t="shared" si="16"/>
        <v/>
      </c>
      <c r="C236" s="138" t="str">
        <f t="shared" si="17"/>
        <v/>
      </c>
      <c r="D236" s="138" t="str">
        <f t="shared" si="18"/>
        <v/>
      </c>
      <c r="E236" s="139"/>
      <c r="F236" s="140" t="str">
        <f>IFERROR(VLOOKUP(E236,商品参数!A:E,2,FALSE),"")</f>
        <v/>
      </c>
      <c r="G236" s="140" t="str">
        <f>IFERROR(VLOOKUP(E236,商品参数!A:E,3,FALSE),"")</f>
        <v/>
      </c>
      <c r="H236" s="140" t="str">
        <f>IFERROR(VLOOKUP(E236,商品参数!A:E,4,FALSE),"")</f>
        <v/>
      </c>
      <c r="I236" s="143"/>
      <c r="J236" s="144" t="str">
        <f>IFERROR(VLOOKUP(E236,商品参数!A:E,5,FALSE),"")</f>
        <v/>
      </c>
      <c r="K236" s="140" t="str">
        <f t="shared" si="15"/>
        <v/>
      </c>
      <c r="L236" s="143"/>
      <c r="M236" s="143"/>
    </row>
    <row r="237" ht="22" customHeight="1" spans="1:13">
      <c r="A237" s="137"/>
      <c r="B237" s="138" t="str">
        <f t="shared" si="16"/>
        <v/>
      </c>
      <c r="C237" s="138" t="str">
        <f t="shared" si="17"/>
        <v/>
      </c>
      <c r="D237" s="138" t="str">
        <f t="shared" si="18"/>
        <v/>
      </c>
      <c r="E237" s="139"/>
      <c r="F237" s="140" t="str">
        <f>IFERROR(VLOOKUP(E237,商品参数!A:E,2,FALSE),"")</f>
        <v/>
      </c>
      <c r="G237" s="140" t="str">
        <f>IFERROR(VLOOKUP(E237,商品参数!A:E,3,FALSE),"")</f>
        <v/>
      </c>
      <c r="H237" s="140" t="str">
        <f>IFERROR(VLOOKUP(E237,商品参数!A:E,4,FALSE),"")</f>
        <v/>
      </c>
      <c r="I237" s="143"/>
      <c r="J237" s="144" t="str">
        <f>IFERROR(VLOOKUP(E237,商品参数!A:E,5,FALSE),"")</f>
        <v/>
      </c>
      <c r="K237" s="140" t="str">
        <f t="shared" si="15"/>
        <v/>
      </c>
      <c r="L237" s="143"/>
      <c r="M237" s="143"/>
    </row>
    <row r="238" ht="22" customHeight="1" spans="1:13">
      <c r="A238" s="137"/>
      <c r="B238" s="138" t="str">
        <f t="shared" si="16"/>
        <v/>
      </c>
      <c r="C238" s="138" t="str">
        <f t="shared" si="17"/>
        <v/>
      </c>
      <c r="D238" s="138" t="str">
        <f t="shared" si="18"/>
        <v/>
      </c>
      <c r="E238" s="139"/>
      <c r="F238" s="140" t="str">
        <f>IFERROR(VLOOKUP(E238,商品参数!A:E,2,FALSE),"")</f>
        <v/>
      </c>
      <c r="G238" s="140" t="str">
        <f>IFERROR(VLOOKUP(E238,商品参数!A:E,3,FALSE),"")</f>
        <v/>
      </c>
      <c r="H238" s="140" t="str">
        <f>IFERROR(VLOOKUP(E238,商品参数!A:E,4,FALSE),"")</f>
        <v/>
      </c>
      <c r="I238" s="143"/>
      <c r="J238" s="144" t="str">
        <f>IFERROR(VLOOKUP(E238,商品参数!A:E,5,FALSE),"")</f>
        <v/>
      </c>
      <c r="K238" s="140" t="str">
        <f t="shared" si="15"/>
        <v/>
      </c>
      <c r="L238" s="143"/>
      <c r="M238" s="143"/>
    </row>
    <row r="239" ht="22" customHeight="1" spans="1:13">
      <c r="A239" s="137"/>
      <c r="B239" s="138" t="str">
        <f t="shared" si="16"/>
        <v/>
      </c>
      <c r="C239" s="138" t="str">
        <f t="shared" si="17"/>
        <v/>
      </c>
      <c r="D239" s="138" t="str">
        <f t="shared" si="18"/>
        <v/>
      </c>
      <c r="E239" s="139"/>
      <c r="F239" s="140" t="str">
        <f>IFERROR(VLOOKUP(E239,商品参数!A:E,2,FALSE),"")</f>
        <v/>
      </c>
      <c r="G239" s="140" t="str">
        <f>IFERROR(VLOOKUP(E239,商品参数!A:E,3,FALSE),"")</f>
        <v/>
      </c>
      <c r="H239" s="140" t="str">
        <f>IFERROR(VLOOKUP(E239,商品参数!A:E,4,FALSE),"")</f>
        <v/>
      </c>
      <c r="I239" s="143"/>
      <c r="J239" s="144" t="str">
        <f>IFERROR(VLOOKUP(E239,商品参数!A:E,5,FALSE),"")</f>
        <v/>
      </c>
      <c r="K239" s="140" t="str">
        <f t="shared" si="15"/>
        <v/>
      </c>
      <c r="L239" s="143"/>
      <c r="M239" s="143"/>
    </row>
    <row r="240" ht="22" customHeight="1" spans="1:13">
      <c r="A240" s="137"/>
      <c r="B240" s="138" t="str">
        <f t="shared" si="16"/>
        <v/>
      </c>
      <c r="C240" s="138" t="str">
        <f t="shared" si="17"/>
        <v/>
      </c>
      <c r="D240" s="138" t="str">
        <f t="shared" si="18"/>
        <v/>
      </c>
      <c r="E240" s="139"/>
      <c r="F240" s="140" t="str">
        <f>IFERROR(VLOOKUP(E240,商品参数!A:E,2,FALSE),"")</f>
        <v/>
      </c>
      <c r="G240" s="140" t="str">
        <f>IFERROR(VLOOKUP(E240,商品参数!A:E,3,FALSE),"")</f>
        <v/>
      </c>
      <c r="H240" s="140" t="str">
        <f>IFERROR(VLOOKUP(E240,商品参数!A:E,4,FALSE),"")</f>
        <v/>
      </c>
      <c r="I240" s="143"/>
      <c r="J240" s="144" t="str">
        <f>IFERROR(VLOOKUP(E240,商品参数!A:E,5,FALSE),"")</f>
        <v/>
      </c>
      <c r="K240" s="140" t="str">
        <f t="shared" si="15"/>
        <v/>
      </c>
      <c r="L240" s="143"/>
      <c r="M240" s="143"/>
    </row>
    <row r="241" ht="22" customHeight="1" spans="1:13">
      <c r="A241" s="137"/>
      <c r="B241" s="138" t="str">
        <f t="shared" si="16"/>
        <v/>
      </c>
      <c r="C241" s="138" t="str">
        <f t="shared" si="17"/>
        <v/>
      </c>
      <c r="D241" s="138" t="str">
        <f t="shared" si="18"/>
        <v/>
      </c>
      <c r="E241" s="139"/>
      <c r="F241" s="140" t="str">
        <f>IFERROR(VLOOKUP(E241,商品参数!A:E,2,FALSE),"")</f>
        <v/>
      </c>
      <c r="G241" s="140" t="str">
        <f>IFERROR(VLOOKUP(E241,商品参数!A:E,3,FALSE),"")</f>
        <v/>
      </c>
      <c r="H241" s="140" t="str">
        <f>IFERROR(VLOOKUP(E241,商品参数!A:E,4,FALSE),"")</f>
        <v/>
      </c>
      <c r="I241" s="143"/>
      <c r="J241" s="144" t="str">
        <f>IFERROR(VLOOKUP(E241,商品参数!A:E,5,FALSE),"")</f>
        <v/>
      </c>
      <c r="K241" s="140" t="str">
        <f t="shared" si="15"/>
        <v/>
      </c>
      <c r="L241" s="143"/>
      <c r="M241" s="143"/>
    </row>
    <row r="242" ht="22" customHeight="1" spans="1:13">
      <c r="A242" s="137"/>
      <c r="B242" s="138" t="str">
        <f t="shared" si="16"/>
        <v/>
      </c>
      <c r="C242" s="138" t="str">
        <f t="shared" si="17"/>
        <v/>
      </c>
      <c r="D242" s="138" t="str">
        <f t="shared" si="18"/>
        <v/>
      </c>
      <c r="E242" s="139"/>
      <c r="F242" s="140" t="str">
        <f>IFERROR(VLOOKUP(E242,商品参数!A:E,2,FALSE),"")</f>
        <v/>
      </c>
      <c r="G242" s="140" t="str">
        <f>IFERROR(VLOOKUP(E242,商品参数!A:E,3,FALSE),"")</f>
        <v/>
      </c>
      <c r="H242" s="140" t="str">
        <f>IFERROR(VLOOKUP(E242,商品参数!A:E,4,FALSE),"")</f>
        <v/>
      </c>
      <c r="I242" s="143"/>
      <c r="J242" s="144" t="str">
        <f>IFERROR(VLOOKUP(E242,商品参数!A:E,5,FALSE),"")</f>
        <v/>
      </c>
      <c r="K242" s="140" t="str">
        <f t="shared" si="15"/>
        <v/>
      </c>
      <c r="L242" s="143"/>
      <c r="M242" s="143"/>
    </row>
    <row r="243" ht="22" customHeight="1" spans="1:13">
      <c r="A243" s="137"/>
      <c r="B243" s="138" t="str">
        <f t="shared" si="16"/>
        <v/>
      </c>
      <c r="C243" s="138" t="str">
        <f t="shared" si="17"/>
        <v/>
      </c>
      <c r="D243" s="138" t="str">
        <f t="shared" si="18"/>
        <v/>
      </c>
      <c r="E243" s="139"/>
      <c r="F243" s="140" t="str">
        <f>IFERROR(VLOOKUP(E243,商品参数!A:E,2,FALSE),"")</f>
        <v/>
      </c>
      <c r="G243" s="140" t="str">
        <f>IFERROR(VLOOKUP(E243,商品参数!A:E,3,FALSE),"")</f>
        <v/>
      </c>
      <c r="H243" s="140" t="str">
        <f>IFERROR(VLOOKUP(E243,商品参数!A:E,4,FALSE),"")</f>
        <v/>
      </c>
      <c r="I243" s="143"/>
      <c r="J243" s="144" t="str">
        <f>IFERROR(VLOOKUP(E243,商品参数!A:E,5,FALSE),"")</f>
        <v/>
      </c>
      <c r="K243" s="140" t="str">
        <f t="shared" si="15"/>
        <v/>
      </c>
      <c r="L243" s="143"/>
      <c r="M243" s="143"/>
    </row>
    <row r="244" ht="22" customHeight="1" spans="1:13">
      <c r="A244" s="137"/>
      <c r="B244" s="138" t="str">
        <f t="shared" si="16"/>
        <v/>
      </c>
      <c r="C244" s="138" t="str">
        <f t="shared" si="17"/>
        <v/>
      </c>
      <c r="D244" s="138" t="str">
        <f t="shared" si="18"/>
        <v/>
      </c>
      <c r="E244" s="139"/>
      <c r="F244" s="140" t="str">
        <f>IFERROR(VLOOKUP(E244,商品参数!A:E,2,FALSE),"")</f>
        <v/>
      </c>
      <c r="G244" s="140" t="str">
        <f>IFERROR(VLOOKUP(E244,商品参数!A:E,3,FALSE),"")</f>
        <v/>
      </c>
      <c r="H244" s="140" t="str">
        <f>IFERROR(VLOOKUP(E244,商品参数!A:E,4,FALSE),"")</f>
        <v/>
      </c>
      <c r="I244" s="143"/>
      <c r="J244" s="144" t="str">
        <f>IFERROR(VLOOKUP(E244,商品参数!A:E,5,FALSE),"")</f>
        <v/>
      </c>
      <c r="K244" s="140" t="str">
        <f t="shared" si="15"/>
        <v/>
      </c>
      <c r="L244" s="143"/>
      <c r="M244" s="143"/>
    </row>
    <row r="245" ht="22" customHeight="1" spans="1:13">
      <c r="A245" s="137"/>
      <c r="B245" s="138" t="str">
        <f t="shared" si="16"/>
        <v/>
      </c>
      <c r="C245" s="138" t="str">
        <f t="shared" si="17"/>
        <v/>
      </c>
      <c r="D245" s="138" t="str">
        <f t="shared" si="18"/>
        <v/>
      </c>
      <c r="E245" s="139"/>
      <c r="F245" s="140" t="str">
        <f>IFERROR(VLOOKUP(E245,商品参数!A:E,2,FALSE),"")</f>
        <v/>
      </c>
      <c r="G245" s="140" t="str">
        <f>IFERROR(VLOOKUP(E245,商品参数!A:E,3,FALSE),"")</f>
        <v/>
      </c>
      <c r="H245" s="140" t="str">
        <f>IFERROR(VLOOKUP(E245,商品参数!A:E,4,FALSE),"")</f>
        <v/>
      </c>
      <c r="I245" s="143"/>
      <c r="J245" s="144" t="str">
        <f>IFERROR(VLOOKUP(E245,商品参数!A:E,5,FALSE),"")</f>
        <v/>
      </c>
      <c r="K245" s="140" t="str">
        <f t="shared" si="15"/>
        <v/>
      </c>
      <c r="L245" s="143"/>
      <c r="M245" s="143"/>
    </row>
    <row r="246" ht="22" customHeight="1" spans="1:13">
      <c r="A246" s="137"/>
      <c r="B246" s="138" t="str">
        <f t="shared" si="16"/>
        <v/>
      </c>
      <c r="C246" s="138" t="str">
        <f t="shared" si="17"/>
        <v/>
      </c>
      <c r="D246" s="138" t="str">
        <f t="shared" si="18"/>
        <v/>
      </c>
      <c r="E246" s="139"/>
      <c r="F246" s="140" t="str">
        <f>IFERROR(VLOOKUP(E246,商品参数!A:E,2,FALSE),"")</f>
        <v/>
      </c>
      <c r="G246" s="140" t="str">
        <f>IFERROR(VLOOKUP(E246,商品参数!A:E,3,FALSE),"")</f>
        <v/>
      </c>
      <c r="H246" s="140" t="str">
        <f>IFERROR(VLOOKUP(E246,商品参数!A:E,4,FALSE),"")</f>
        <v/>
      </c>
      <c r="I246" s="143"/>
      <c r="J246" s="144" t="str">
        <f>IFERROR(VLOOKUP(E246,商品参数!A:E,5,FALSE),"")</f>
        <v/>
      </c>
      <c r="K246" s="140" t="str">
        <f t="shared" si="15"/>
        <v/>
      </c>
      <c r="L246" s="143"/>
      <c r="M246" s="143"/>
    </row>
    <row r="247" ht="22" customHeight="1" spans="1:13">
      <c r="A247" s="137"/>
      <c r="B247" s="138" t="str">
        <f t="shared" si="16"/>
        <v/>
      </c>
      <c r="C247" s="138" t="str">
        <f t="shared" si="17"/>
        <v/>
      </c>
      <c r="D247" s="138" t="str">
        <f t="shared" si="18"/>
        <v/>
      </c>
      <c r="E247" s="139"/>
      <c r="F247" s="140" t="str">
        <f>IFERROR(VLOOKUP(E247,商品参数!A:E,2,FALSE),"")</f>
        <v/>
      </c>
      <c r="G247" s="140" t="str">
        <f>IFERROR(VLOOKUP(E247,商品参数!A:E,3,FALSE),"")</f>
        <v/>
      </c>
      <c r="H247" s="140" t="str">
        <f>IFERROR(VLOOKUP(E247,商品参数!A:E,4,FALSE),"")</f>
        <v/>
      </c>
      <c r="I247" s="143"/>
      <c r="J247" s="144" t="str">
        <f>IFERROR(VLOOKUP(E247,商品参数!A:E,5,FALSE),"")</f>
        <v/>
      </c>
      <c r="K247" s="140" t="str">
        <f t="shared" si="15"/>
        <v/>
      </c>
      <c r="L247" s="143"/>
      <c r="M247" s="143"/>
    </row>
    <row r="248" ht="22" customHeight="1" spans="1:13">
      <c r="A248" s="137"/>
      <c r="B248" s="138" t="str">
        <f t="shared" si="16"/>
        <v/>
      </c>
      <c r="C248" s="138" t="str">
        <f t="shared" si="17"/>
        <v/>
      </c>
      <c r="D248" s="138" t="str">
        <f t="shared" si="18"/>
        <v/>
      </c>
      <c r="E248" s="139"/>
      <c r="F248" s="140" t="str">
        <f>IFERROR(VLOOKUP(E248,商品参数!A:E,2,FALSE),"")</f>
        <v/>
      </c>
      <c r="G248" s="140" t="str">
        <f>IFERROR(VLOOKUP(E248,商品参数!A:E,3,FALSE),"")</f>
        <v/>
      </c>
      <c r="H248" s="140" t="str">
        <f>IFERROR(VLOOKUP(E248,商品参数!A:E,4,FALSE),"")</f>
        <v/>
      </c>
      <c r="I248" s="143"/>
      <c r="J248" s="144" t="str">
        <f>IFERROR(VLOOKUP(E248,商品参数!A:E,5,FALSE),"")</f>
        <v/>
      </c>
      <c r="K248" s="140" t="str">
        <f t="shared" si="15"/>
        <v/>
      </c>
      <c r="L248" s="143"/>
      <c r="M248" s="143"/>
    </row>
    <row r="249" ht="22" customHeight="1" spans="1:13">
      <c r="A249" s="137"/>
      <c r="B249" s="138" t="str">
        <f t="shared" si="16"/>
        <v/>
      </c>
      <c r="C249" s="138" t="str">
        <f t="shared" si="17"/>
        <v/>
      </c>
      <c r="D249" s="138" t="str">
        <f t="shared" si="18"/>
        <v/>
      </c>
      <c r="E249" s="139"/>
      <c r="F249" s="140" t="str">
        <f>IFERROR(VLOOKUP(E249,商品参数!A:E,2,FALSE),"")</f>
        <v/>
      </c>
      <c r="G249" s="140" t="str">
        <f>IFERROR(VLOOKUP(E249,商品参数!A:E,3,FALSE),"")</f>
        <v/>
      </c>
      <c r="H249" s="140" t="str">
        <f>IFERROR(VLOOKUP(E249,商品参数!A:E,4,FALSE),"")</f>
        <v/>
      </c>
      <c r="I249" s="143"/>
      <c r="J249" s="144" t="str">
        <f>IFERROR(VLOOKUP(E249,商品参数!A:E,5,FALSE),"")</f>
        <v/>
      </c>
      <c r="K249" s="140" t="str">
        <f t="shared" si="15"/>
        <v/>
      </c>
      <c r="L249" s="143"/>
      <c r="M249" s="143"/>
    </row>
    <row r="250" ht="22" customHeight="1" spans="1:13">
      <c r="A250" s="137"/>
      <c r="B250" s="138" t="str">
        <f t="shared" si="16"/>
        <v/>
      </c>
      <c r="C250" s="138" t="str">
        <f t="shared" si="17"/>
        <v/>
      </c>
      <c r="D250" s="138" t="str">
        <f t="shared" si="18"/>
        <v/>
      </c>
      <c r="E250" s="139"/>
      <c r="F250" s="140" t="str">
        <f>IFERROR(VLOOKUP(E250,商品参数!A:E,2,FALSE),"")</f>
        <v/>
      </c>
      <c r="G250" s="140" t="str">
        <f>IFERROR(VLOOKUP(E250,商品参数!A:E,3,FALSE),"")</f>
        <v/>
      </c>
      <c r="H250" s="140" t="str">
        <f>IFERROR(VLOOKUP(E250,商品参数!A:E,4,FALSE),"")</f>
        <v/>
      </c>
      <c r="I250" s="143"/>
      <c r="J250" s="144" t="str">
        <f>IFERROR(VLOOKUP(E250,商品参数!A:E,5,FALSE),"")</f>
        <v/>
      </c>
      <c r="K250" s="140" t="str">
        <f t="shared" si="15"/>
        <v/>
      </c>
      <c r="L250" s="143"/>
      <c r="M250" s="143"/>
    </row>
    <row r="251" ht="22" customHeight="1" spans="1:13">
      <c r="A251" s="137"/>
      <c r="B251" s="138" t="str">
        <f t="shared" si="16"/>
        <v/>
      </c>
      <c r="C251" s="138" t="str">
        <f t="shared" si="17"/>
        <v/>
      </c>
      <c r="D251" s="138" t="str">
        <f t="shared" si="18"/>
        <v/>
      </c>
      <c r="E251" s="139"/>
      <c r="F251" s="140" t="str">
        <f>IFERROR(VLOOKUP(E251,商品参数!A:E,2,FALSE),"")</f>
        <v/>
      </c>
      <c r="G251" s="140" t="str">
        <f>IFERROR(VLOOKUP(E251,商品参数!A:E,3,FALSE),"")</f>
        <v/>
      </c>
      <c r="H251" s="140" t="str">
        <f>IFERROR(VLOOKUP(E251,商品参数!A:E,4,FALSE),"")</f>
        <v/>
      </c>
      <c r="I251" s="143"/>
      <c r="J251" s="144" t="str">
        <f>IFERROR(VLOOKUP(E251,商品参数!A:E,5,FALSE),"")</f>
        <v/>
      </c>
      <c r="K251" s="140" t="str">
        <f t="shared" si="15"/>
        <v/>
      </c>
      <c r="L251" s="143"/>
      <c r="M251" s="143"/>
    </row>
    <row r="252" ht="22" customHeight="1" spans="1:13">
      <c r="A252" s="137"/>
      <c r="B252" s="138" t="str">
        <f t="shared" si="16"/>
        <v/>
      </c>
      <c r="C252" s="138" t="str">
        <f t="shared" si="17"/>
        <v/>
      </c>
      <c r="D252" s="138" t="str">
        <f t="shared" si="18"/>
        <v/>
      </c>
      <c r="E252" s="139"/>
      <c r="F252" s="140" t="str">
        <f>IFERROR(VLOOKUP(E252,商品参数!A:E,2,FALSE),"")</f>
        <v/>
      </c>
      <c r="G252" s="140" t="str">
        <f>IFERROR(VLOOKUP(E252,商品参数!A:E,3,FALSE),"")</f>
        <v/>
      </c>
      <c r="H252" s="140" t="str">
        <f>IFERROR(VLOOKUP(E252,商品参数!A:E,4,FALSE),"")</f>
        <v/>
      </c>
      <c r="I252" s="143"/>
      <c r="J252" s="144" t="str">
        <f>IFERROR(VLOOKUP(E252,商品参数!A:E,5,FALSE),"")</f>
        <v/>
      </c>
      <c r="K252" s="140" t="str">
        <f t="shared" si="15"/>
        <v/>
      </c>
      <c r="L252" s="143"/>
      <c r="M252" s="143"/>
    </row>
    <row r="253" ht="22" customHeight="1" spans="1:13">
      <c r="A253" s="137"/>
      <c r="B253" s="138" t="str">
        <f t="shared" si="16"/>
        <v/>
      </c>
      <c r="C253" s="138" t="str">
        <f t="shared" si="17"/>
        <v/>
      </c>
      <c r="D253" s="138" t="str">
        <f t="shared" si="18"/>
        <v/>
      </c>
      <c r="E253" s="139"/>
      <c r="F253" s="140" t="str">
        <f>IFERROR(VLOOKUP(E253,商品参数!A:E,2,FALSE),"")</f>
        <v/>
      </c>
      <c r="G253" s="140" t="str">
        <f>IFERROR(VLOOKUP(E253,商品参数!A:E,3,FALSE),"")</f>
        <v/>
      </c>
      <c r="H253" s="140" t="str">
        <f>IFERROR(VLOOKUP(E253,商品参数!A:E,4,FALSE),"")</f>
        <v/>
      </c>
      <c r="I253" s="143"/>
      <c r="J253" s="144" t="str">
        <f>IFERROR(VLOOKUP(E253,商品参数!A:E,5,FALSE),"")</f>
        <v/>
      </c>
      <c r="K253" s="140" t="str">
        <f t="shared" si="15"/>
        <v/>
      </c>
      <c r="L253" s="143"/>
      <c r="M253" s="143"/>
    </row>
    <row r="254" ht="22" customHeight="1" spans="1:13">
      <c r="A254" s="137"/>
      <c r="B254" s="138" t="str">
        <f t="shared" si="16"/>
        <v/>
      </c>
      <c r="C254" s="138" t="str">
        <f t="shared" si="17"/>
        <v/>
      </c>
      <c r="D254" s="138" t="str">
        <f t="shared" si="18"/>
        <v/>
      </c>
      <c r="E254" s="139"/>
      <c r="F254" s="140" t="str">
        <f>IFERROR(VLOOKUP(E254,商品参数!A:E,2,FALSE),"")</f>
        <v/>
      </c>
      <c r="G254" s="140" t="str">
        <f>IFERROR(VLOOKUP(E254,商品参数!A:E,3,FALSE),"")</f>
        <v/>
      </c>
      <c r="H254" s="140" t="str">
        <f>IFERROR(VLOOKUP(E254,商品参数!A:E,4,FALSE),"")</f>
        <v/>
      </c>
      <c r="I254" s="143"/>
      <c r="J254" s="144" t="str">
        <f>IFERROR(VLOOKUP(E254,商品参数!A:E,5,FALSE),"")</f>
        <v/>
      </c>
      <c r="K254" s="140" t="str">
        <f t="shared" si="15"/>
        <v/>
      </c>
      <c r="L254" s="143"/>
      <c r="M254" s="143"/>
    </row>
    <row r="255" ht="22" customHeight="1" spans="1:13">
      <c r="A255" s="137"/>
      <c r="B255" s="138" t="str">
        <f t="shared" si="16"/>
        <v/>
      </c>
      <c r="C255" s="138" t="str">
        <f t="shared" si="17"/>
        <v/>
      </c>
      <c r="D255" s="138" t="str">
        <f t="shared" si="18"/>
        <v/>
      </c>
      <c r="E255" s="139"/>
      <c r="F255" s="140" t="str">
        <f>IFERROR(VLOOKUP(E255,商品参数!A:E,2,FALSE),"")</f>
        <v/>
      </c>
      <c r="G255" s="140" t="str">
        <f>IFERROR(VLOOKUP(E255,商品参数!A:E,3,FALSE),"")</f>
        <v/>
      </c>
      <c r="H255" s="140" t="str">
        <f>IFERROR(VLOOKUP(E255,商品参数!A:E,4,FALSE),"")</f>
        <v/>
      </c>
      <c r="I255" s="143"/>
      <c r="J255" s="144" t="str">
        <f>IFERROR(VLOOKUP(E255,商品参数!A:E,5,FALSE),"")</f>
        <v/>
      </c>
      <c r="K255" s="140" t="str">
        <f t="shared" si="15"/>
        <v/>
      </c>
      <c r="L255" s="143"/>
      <c r="M255" s="143"/>
    </row>
    <row r="256" ht="22" customHeight="1" spans="1:13">
      <c r="A256" s="137"/>
      <c r="B256" s="138" t="str">
        <f t="shared" si="16"/>
        <v/>
      </c>
      <c r="C256" s="138" t="str">
        <f t="shared" si="17"/>
        <v/>
      </c>
      <c r="D256" s="138" t="str">
        <f t="shared" si="18"/>
        <v/>
      </c>
      <c r="E256" s="139"/>
      <c r="F256" s="140" t="str">
        <f>IFERROR(VLOOKUP(E256,商品参数!A:E,2,FALSE),"")</f>
        <v/>
      </c>
      <c r="G256" s="140" t="str">
        <f>IFERROR(VLOOKUP(E256,商品参数!A:E,3,FALSE),"")</f>
        <v/>
      </c>
      <c r="H256" s="140" t="str">
        <f>IFERROR(VLOOKUP(E256,商品参数!A:E,4,FALSE),"")</f>
        <v/>
      </c>
      <c r="I256" s="143"/>
      <c r="J256" s="144" t="str">
        <f>IFERROR(VLOOKUP(E256,商品参数!A:E,5,FALSE),"")</f>
        <v/>
      </c>
      <c r="K256" s="140" t="str">
        <f t="shared" si="15"/>
        <v/>
      </c>
      <c r="L256" s="143"/>
      <c r="M256" s="143"/>
    </row>
    <row r="257" ht="22" customHeight="1" spans="1:13">
      <c r="A257" s="137"/>
      <c r="B257" s="138" t="str">
        <f t="shared" si="16"/>
        <v/>
      </c>
      <c r="C257" s="138" t="str">
        <f t="shared" si="17"/>
        <v/>
      </c>
      <c r="D257" s="138" t="str">
        <f t="shared" si="18"/>
        <v/>
      </c>
      <c r="E257" s="139"/>
      <c r="F257" s="140" t="str">
        <f>IFERROR(VLOOKUP(E257,商品参数!A:E,2,FALSE),"")</f>
        <v/>
      </c>
      <c r="G257" s="140" t="str">
        <f>IFERROR(VLOOKUP(E257,商品参数!A:E,3,FALSE),"")</f>
        <v/>
      </c>
      <c r="H257" s="140" t="str">
        <f>IFERROR(VLOOKUP(E257,商品参数!A:E,4,FALSE),"")</f>
        <v/>
      </c>
      <c r="I257" s="143"/>
      <c r="J257" s="144" t="str">
        <f>IFERROR(VLOOKUP(E257,商品参数!A:E,5,FALSE),"")</f>
        <v/>
      </c>
      <c r="K257" s="140" t="str">
        <f t="shared" si="15"/>
        <v/>
      </c>
      <c r="L257" s="143"/>
      <c r="M257" s="143"/>
    </row>
    <row r="258" ht="22" customHeight="1" spans="1:13">
      <c r="A258" s="137"/>
      <c r="B258" s="138" t="str">
        <f t="shared" si="16"/>
        <v/>
      </c>
      <c r="C258" s="138" t="str">
        <f t="shared" si="17"/>
        <v/>
      </c>
      <c r="D258" s="138" t="str">
        <f t="shared" si="18"/>
        <v/>
      </c>
      <c r="E258" s="139"/>
      <c r="F258" s="140" t="str">
        <f>IFERROR(VLOOKUP(E258,商品参数!A:E,2,FALSE),"")</f>
        <v/>
      </c>
      <c r="G258" s="140" t="str">
        <f>IFERROR(VLOOKUP(E258,商品参数!A:E,3,FALSE),"")</f>
        <v/>
      </c>
      <c r="H258" s="140" t="str">
        <f>IFERROR(VLOOKUP(E258,商品参数!A:E,4,FALSE),"")</f>
        <v/>
      </c>
      <c r="I258" s="143"/>
      <c r="J258" s="144" t="str">
        <f>IFERROR(VLOOKUP(E258,商品参数!A:E,5,FALSE),"")</f>
        <v/>
      </c>
      <c r="K258" s="140" t="str">
        <f t="shared" si="15"/>
        <v/>
      </c>
      <c r="L258" s="143"/>
      <c r="M258" s="143"/>
    </row>
    <row r="259" ht="22" customHeight="1" spans="1:13">
      <c r="A259" s="137"/>
      <c r="B259" s="138" t="str">
        <f t="shared" si="16"/>
        <v/>
      </c>
      <c r="C259" s="138" t="str">
        <f t="shared" si="17"/>
        <v/>
      </c>
      <c r="D259" s="138" t="str">
        <f t="shared" si="18"/>
        <v/>
      </c>
      <c r="E259" s="139"/>
      <c r="F259" s="140" t="str">
        <f>IFERROR(VLOOKUP(E259,商品参数!A:E,2,FALSE),"")</f>
        <v/>
      </c>
      <c r="G259" s="140" t="str">
        <f>IFERROR(VLOOKUP(E259,商品参数!A:E,3,FALSE),"")</f>
        <v/>
      </c>
      <c r="H259" s="140" t="str">
        <f>IFERROR(VLOOKUP(E259,商品参数!A:E,4,FALSE),"")</f>
        <v/>
      </c>
      <c r="I259" s="143"/>
      <c r="J259" s="144" t="str">
        <f>IFERROR(VLOOKUP(E259,商品参数!A:E,5,FALSE),"")</f>
        <v/>
      </c>
      <c r="K259" s="140" t="str">
        <f t="shared" si="15"/>
        <v/>
      </c>
      <c r="L259" s="143"/>
      <c r="M259" s="143"/>
    </row>
    <row r="260" ht="22" customHeight="1" spans="1:13">
      <c r="A260" s="137"/>
      <c r="B260" s="138" t="str">
        <f t="shared" si="16"/>
        <v/>
      </c>
      <c r="C260" s="138" t="str">
        <f t="shared" si="17"/>
        <v/>
      </c>
      <c r="D260" s="138" t="str">
        <f t="shared" si="18"/>
        <v/>
      </c>
      <c r="E260" s="139"/>
      <c r="F260" s="140" t="str">
        <f>IFERROR(VLOOKUP(E260,商品参数!A:E,2,FALSE),"")</f>
        <v/>
      </c>
      <c r="G260" s="140" t="str">
        <f>IFERROR(VLOOKUP(E260,商品参数!A:E,3,FALSE),"")</f>
        <v/>
      </c>
      <c r="H260" s="140" t="str">
        <f>IFERROR(VLOOKUP(E260,商品参数!A:E,4,FALSE),"")</f>
        <v/>
      </c>
      <c r="I260" s="143"/>
      <c r="J260" s="144" t="str">
        <f>IFERROR(VLOOKUP(E260,商品参数!A:E,5,FALSE),"")</f>
        <v/>
      </c>
      <c r="K260" s="140" t="str">
        <f t="shared" ref="K260:K323" si="19">IF(E260&lt;&gt;"",I260*J260,"")</f>
        <v/>
      </c>
      <c r="L260" s="143"/>
      <c r="M260" s="143"/>
    </row>
    <row r="261" ht="22" customHeight="1" spans="1:13">
      <c r="A261" s="137"/>
      <c r="B261" s="138" t="str">
        <f t="shared" ref="B261:B324" si="20">IF(A261&lt;&gt;"",YEAR(A261),"")</f>
        <v/>
      </c>
      <c r="C261" s="138" t="str">
        <f t="shared" ref="C261:C324" si="21">IF(A261&lt;&gt;"",MONTH(A261),"")</f>
        <v/>
      </c>
      <c r="D261" s="138" t="str">
        <f t="shared" ref="D261:D324" si="22">IF(A261&lt;&gt;"",DAY(A261),"")</f>
        <v/>
      </c>
      <c r="E261" s="139"/>
      <c r="F261" s="140" t="str">
        <f>IFERROR(VLOOKUP(E261,商品参数!A:E,2,FALSE),"")</f>
        <v/>
      </c>
      <c r="G261" s="140" t="str">
        <f>IFERROR(VLOOKUP(E261,商品参数!A:E,3,FALSE),"")</f>
        <v/>
      </c>
      <c r="H261" s="140" t="str">
        <f>IFERROR(VLOOKUP(E261,商品参数!A:E,4,FALSE),"")</f>
        <v/>
      </c>
      <c r="I261" s="143"/>
      <c r="J261" s="144" t="str">
        <f>IFERROR(VLOOKUP(E261,商品参数!A:E,5,FALSE),"")</f>
        <v/>
      </c>
      <c r="K261" s="140" t="str">
        <f t="shared" si="19"/>
        <v/>
      </c>
      <c r="L261" s="143"/>
      <c r="M261" s="143"/>
    </row>
    <row r="262" ht="22" customHeight="1" spans="1:13">
      <c r="A262" s="137"/>
      <c r="B262" s="138" t="str">
        <f t="shared" si="20"/>
        <v/>
      </c>
      <c r="C262" s="138" t="str">
        <f t="shared" si="21"/>
        <v/>
      </c>
      <c r="D262" s="138" t="str">
        <f t="shared" si="22"/>
        <v/>
      </c>
      <c r="E262" s="139"/>
      <c r="F262" s="140" t="str">
        <f>IFERROR(VLOOKUP(E262,商品参数!A:E,2,FALSE),"")</f>
        <v/>
      </c>
      <c r="G262" s="140" t="str">
        <f>IFERROR(VLOOKUP(E262,商品参数!A:E,3,FALSE),"")</f>
        <v/>
      </c>
      <c r="H262" s="140" t="str">
        <f>IFERROR(VLOOKUP(E262,商品参数!A:E,4,FALSE),"")</f>
        <v/>
      </c>
      <c r="I262" s="143"/>
      <c r="J262" s="144" t="str">
        <f>IFERROR(VLOOKUP(E262,商品参数!A:E,5,FALSE),"")</f>
        <v/>
      </c>
      <c r="K262" s="140" t="str">
        <f t="shared" si="19"/>
        <v/>
      </c>
      <c r="L262" s="143"/>
      <c r="M262" s="143"/>
    </row>
    <row r="263" ht="22" customHeight="1" spans="1:13">
      <c r="A263" s="137"/>
      <c r="B263" s="138" t="str">
        <f t="shared" si="20"/>
        <v/>
      </c>
      <c r="C263" s="138" t="str">
        <f t="shared" si="21"/>
        <v/>
      </c>
      <c r="D263" s="138" t="str">
        <f t="shared" si="22"/>
        <v/>
      </c>
      <c r="E263" s="139"/>
      <c r="F263" s="140" t="str">
        <f>IFERROR(VLOOKUP(E263,商品参数!A:E,2,FALSE),"")</f>
        <v/>
      </c>
      <c r="G263" s="140" t="str">
        <f>IFERROR(VLOOKUP(E263,商品参数!A:E,3,FALSE),"")</f>
        <v/>
      </c>
      <c r="H263" s="140" t="str">
        <f>IFERROR(VLOOKUP(E263,商品参数!A:E,4,FALSE),"")</f>
        <v/>
      </c>
      <c r="I263" s="143"/>
      <c r="J263" s="144" t="str">
        <f>IFERROR(VLOOKUP(E263,商品参数!A:E,5,FALSE),"")</f>
        <v/>
      </c>
      <c r="K263" s="140" t="str">
        <f t="shared" si="19"/>
        <v/>
      </c>
      <c r="L263" s="143"/>
      <c r="M263" s="143"/>
    </row>
    <row r="264" ht="22" customHeight="1" spans="1:13">
      <c r="A264" s="137"/>
      <c r="B264" s="138" t="str">
        <f t="shared" si="20"/>
        <v/>
      </c>
      <c r="C264" s="138" t="str">
        <f t="shared" si="21"/>
        <v/>
      </c>
      <c r="D264" s="138" t="str">
        <f t="shared" si="22"/>
        <v/>
      </c>
      <c r="E264" s="139"/>
      <c r="F264" s="140" t="str">
        <f>IFERROR(VLOOKUP(E264,商品参数!A:E,2,FALSE),"")</f>
        <v/>
      </c>
      <c r="G264" s="140" t="str">
        <f>IFERROR(VLOOKUP(E264,商品参数!A:E,3,FALSE),"")</f>
        <v/>
      </c>
      <c r="H264" s="140" t="str">
        <f>IFERROR(VLOOKUP(E264,商品参数!A:E,4,FALSE),"")</f>
        <v/>
      </c>
      <c r="I264" s="143"/>
      <c r="J264" s="144" t="str">
        <f>IFERROR(VLOOKUP(E264,商品参数!A:E,5,FALSE),"")</f>
        <v/>
      </c>
      <c r="K264" s="140" t="str">
        <f t="shared" si="19"/>
        <v/>
      </c>
      <c r="L264" s="143"/>
      <c r="M264" s="143"/>
    </row>
    <row r="265" ht="22" customHeight="1" spans="1:13">
      <c r="A265" s="137"/>
      <c r="B265" s="138" t="str">
        <f t="shared" si="20"/>
        <v/>
      </c>
      <c r="C265" s="138" t="str">
        <f t="shared" si="21"/>
        <v/>
      </c>
      <c r="D265" s="138" t="str">
        <f t="shared" si="22"/>
        <v/>
      </c>
      <c r="E265" s="139"/>
      <c r="F265" s="140" t="str">
        <f>IFERROR(VLOOKUP(E265,商品参数!A:E,2,FALSE),"")</f>
        <v/>
      </c>
      <c r="G265" s="140" t="str">
        <f>IFERROR(VLOOKUP(E265,商品参数!A:E,3,FALSE),"")</f>
        <v/>
      </c>
      <c r="H265" s="140" t="str">
        <f>IFERROR(VLOOKUP(E265,商品参数!A:E,4,FALSE),"")</f>
        <v/>
      </c>
      <c r="I265" s="143"/>
      <c r="J265" s="144" t="str">
        <f>IFERROR(VLOOKUP(E265,商品参数!A:E,5,FALSE),"")</f>
        <v/>
      </c>
      <c r="K265" s="140" t="str">
        <f t="shared" si="19"/>
        <v/>
      </c>
      <c r="L265" s="143"/>
      <c r="M265" s="143"/>
    </row>
    <row r="266" ht="22" customHeight="1" spans="1:13">
      <c r="A266" s="137"/>
      <c r="B266" s="138" t="str">
        <f t="shared" si="20"/>
        <v/>
      </c>
      <c r="C266" s="138" t="str">
        <f t="shared" si="21"/>
        <v/>
      </c>
      <c r="D266" s="138" t="str">
        <f t="shared" si="22"/>
        <v/>
      </c>
      <c r="E266" s="139"/>
      <c r="F266" s="140" t="str">
        <f>IFERROR(VLOOKUP(E266,商品参数!A:E,2,FALSE),"")</f>
        <v/>
      </c>
      <c r="G266" s="140" t="str">
        <f>IFERROR(VLOOKUP(E266,商品参数!A:E,3,FALSE),"")</f>
        <v/>
      </c>
      <c r="H266" s="140" t="str">
        <f>IFERROR(VLOOKUP(E266,商品参数!A:E,4,FALSE),"")</f>
        <v/>
      </c>
      <c r="I266" s="143"/>
      <c r="J266" s="144" t="str">
        <f>IFERROR(VLOOKUP(E266,商品参数!A:E,5,FALSE),"")</f>
        <v/>
      </c>
      <c r="K266" s="140" t="str">
        <f t="shared" si="19"/>
        <v/>
      </c>
      <c r="L266" s="143"/>
      <c r="M266" s="143"/>
    </row>
    <row r="267" ht="22" customHeight="1" spans="1:13">
      <c r="A267" s="137"/>
      <c r="B267" s="138" t="str">
        <f t="shared" si="20"/>
        <v/>
      </c>
      <c r="C267" s="138" t="str">
        <f t="shared" si="21"/>
        <v/>
      </c>
      <c r="D267" s="138" t="str">
        <f t="shared" si="22"/>
        <v/>
      </c>
      <c r="E267" s="139"/>
      <c r="F267" s="140" t="str">
        <f>IFERROR(VLOOKUP(E267,商品参数!A:E,2,FALSE),"")</f>
        <v/>
      </c>
      <c r="G267" s="140" t="str">
        <f>IFERROR(VLOOKUP(E267,商品参数!A:E,3,FALSE),"")</f>
        <v/>
      </c>
      <c r="H267" s="140" t="str">
        <f>IFERROR(VLOOKUP(E267,商品参数!A:E,4,FALSE),"")</f>
        <v/>
      </c>
      <c r="I267" s="143"/>
      <c r="J267" s="144" t="str">
        <f>IFERROR(VLOOKUP(E267,商品参数!A:E,5,FALSE),"")</f>
        <v/>
      </c>
      <c r="K267" s="140" t="str">
        <f t="shared" si="19"/>
        <v/>
      </c>
      <c r="L267" s="143"/>
      <c r="M267" s="143"/>
    </row>
    <row r="268" ht="22" customHeight="1" spans="1:13">
      <c r="A268" s="137"/>
      <c r="B268" s="138" t="str">
        <f t="shared" si="20"/>
        <v/>
      </c>
      <c r="C268" s="138" t="str">
        <f t="shared" si="21"/>
        <v/>
      </c>
      <c r="D268" s="138" t="str">
        <f t="shared" si="22"/>
        <v/>
      </c>
      <c r="E268" s="139"/>
      <c r="F268" s="140" t="str">
        <f>IFERROR(VLOOKUP(E268,商品参数!A:E,2,FALSE),"")</f>
        <v/>
      </c>
      <c r="G268" s="140" t="str">
        <f>IFERROR(VLOOKUP(E268,商品参数!A:E,3,FALSE),"")</f>
        <v/>
      </c>
      <c r="H268" s="140" t="str">
        <f>IFERROR(VLOOKUP(E268,商品参数!A:E,4,FALSE),"")</f>
        <v/>
      </c>
      <c r="I268" s="143"/>
      <c r="J268" s="144" t="str">
        <f>IFERROR(VLOOKUP(E268,商品参数!A:E,5,FALSE),"")</f>
        <v/>
      </c>
      <c r="K268" s="140" t="str">
        <f t="shared" si="19"/>
        <v/>
      </c>
      <c r="L268" s="143"/>
      <c r="M268" s="143"/>
    </row>
    <row r="269" ht="22" customHeight="1" spans="1:13">
      <c r="A269" s="137"/>
      <c r="B269" s="138" t="str">
        <f t="shared" si="20"/>
        <v/>
      </c>
      <c r="C269" s="138" t="str">
        <f t="shared" si="21"/>
        <v/>
      </c>
      <c r="D269" s="138" t="str">
        <f t="shared" si="22"/>
        <v/>
      </c>
      <c r="E269" s="139"/>
      <c r="F269" s="140" t="str">
        <f>IFERROR(VLOOKUP(E269,商品参数!A:E,2,FALSE),"")</f>
        <v/>
      </c>
      <c r="G269" s="140" t="str">
        <f>IFERROR(VLOOKUP(E269,商品参数!A:E,3,FALSE),"")</f>
        <v/>
      </c>
      <c r="H269" s="140" t="str">
        <f>IFERROR(VLOOKUP(E269,商品参数!A:E,4,FALSE),"")</f>
        <v/>
      </c>
      <c r="I269" s="143"/>
      <c r="J269" s="144" t="str">
        <f>IFERROR(VLOOKUP(E269,商品参数!A:E,5,FALSE),"")</f>
        <v/>
      </c>
      <c r="K269" s="140" t="str">
        <f t="shared" si="19"/>
        <v/>
      </c>
      <c r="L269" s="143"/>
      <c r="M269" s="143"/>
    </row>
    <row r="270" ht="22" customHeight="1" spans="1:13">
      <c r="A270" s="137"/>
      <c r="B270" s="138" t="str">
        <f t="shared" si="20"/>
        <v/>
      </c>
      <c r="C270" s="138" t="str">
        <f t="shared" si="21"/>
        <v/>
      </c>
      <c r="D270" s="138" t="str">
        <f t="shared" si="22"/>
        <v/>
      </c>
      <c r="E270" s="139"/>
      <c r="F270" s="140" t="str">
        <f>IFERROR(VLOOKUP(E270,商品参数!A:E,2,FALSE),"")</f>
        <v/>
      </c>
      <c r="G270" s="140" t="str">
        <f>IFERROR(VLOOKUP(E270,商品参数!A:E,3,FALSE),"")</f>
        <v/>
      </c>
      <c r="H270" s="140" t="str">
        <f>IFERROR(VLOOKUP(E270,商品参数!A:E,4,FALSE),"")</f>
        <v/>
      </c>
      <c r="I270" s="143"/>
      <c r="J270" s="144" t="str">
        <f>IFERROR(VLOOKUP(E270,商品参数!A:E,5,FALSE),"")</f>
        <v/>
      </c>
      <c r="K270" s="140" t="str">
        <f t="shared" si="19"/>
        <v/>
      </c>
      <c r="L270" s="143"/>
      <c r="M270" s="143"/>
    </row>
    <row r="271" ht="22" customHeight="1" spans="1:13">
      <c r="A271" s="137"/>
      <c r="B271" s="138" t="str">
        <f t="shared" si="20"/>
        <v/>
      </c>
      <c r="C271" s="138" t="str">
        <f t="shared" si="21"/>
        <v/>
      </c>
      <c r="D271" s="138" t="str">
        <f t="shared" si="22"/>
        <v/>
      </c>
      <c r="E271" s="139"/>
      <c r="F271" s="140" t="str">
        <f>IFERROR(VLOOKUP(E271,商品参数!A:E,2,FALSE),"")</f>
        <v/>
      </c>
      <c r="G271" s="140" t="str">
        <f>IFERROR(VLOOKUP(E271,商品参数!A:E,3,FALSE),"")</f>
        <v/>
      </c>
      <c r="H271" s="140" t="str">
        <f>IFERROR(VLOOKUP(E271,商品参数!A:E,4,FALSE),"")</f>
        <v/>
      </c>
      <c r="I271" s="143"/>
      <c r="J271" s="144" t="str">
        <f>IFERROR(VLOOKUP(E271,商品参数!A:E,5,FALSE),"")</f>
        <v/>
      </c>
      <c r="K271" s="140" t="str">
        <f t="shared" si="19"/>
        <v/>
      </c>
      <c r="L271" s="143"/>
      <c r="M271" s="143"/>
    </row>
    <row r="272" ht="22" customHeight="1" spans="1:13">
      <c r="A272" s="137"/>
      <c r="B272" s="138" t="str">
        <f t="shared" si="20"/>
        <v/>
      </c>
      <c r="C272" s="138" t="str">
        <f t="shared" si="21"/>
        <v/>
      </c>
      <c r="D272" s="138" t="str">
        <f t="shared" si="22"/>
        <v/>
      </c>
      <c r="E272" s="139"/>
      <c r="F272" s="140" t="str">
        <f>IFERROR(VLOOKUP(E272,商品参数!A:E,2,FALSE),"")</f>
        <v/>
      </c>
      <c r="G272" s="140" t="str">
        <f>IFERROR(VLOOKUP(E272,商品参数!A:E,3,FALSE),"")</f>
        <v/>
      </c>
      <c r="H272" s="140" t="str">
        <f>IFERROR(VLOOKUP(E272,商品参数!A:E,4,FALSE),"")</f>
        <v/>
      </c>
      <c r="I272" s="143"/>
      <c r="J272" s="144" t="str">
        <f>IFERROR(VLOOKUP(E272,商品参数!A:E,5,FALSE),"")</f>
        <v/>
      </c>
      <c r="K272" s="140" t="str">
        <f t="shared" si="19"/>
        <v/>
      </c>
      <c r="L272" s="143"/>
      <c r="M272" s="143"/>
    </row>
    <row r="273" ht="22" customHeight="1" spans="1:13">
      <c r="A273" s="137"/>
      <c r="B273" s="138" t="str">
        <f t="shared" si="20"/>
        <v/>
      </c>
      <c r="C273" s="138" t="str">
        <f t="shared" si="21"/>
        <v/>
      </c>
      <c r="D273" s="138" t="str">
        <f t="shared" si="22"/>
        <v/>
      </c>
      <c r="E273" s="139"/>
      <c r="F273" s="140" t="str">
        <f>IFERROR(VLOOKUP(E273,商品参数!A:E,2,FALSE),"")</f>
        <v/>
      </c>
      <c r="G273" s="140" t="str">
        <f>IFERROR(VLOOKUP(E273,商品参数!A:E,3,FALSE),"")</f>
        <v/>
      </c>
      <c r="H273" s="140" t="str">
        <f>IFERROR(VLOOKUP(E273,商品参数!A:E,4,FALSE),"")</f>
        <v/>
      </c>
      <c r="I273" s="143"/>
      <c r="J273" s="144" t="str">
        <f>IFERROR(VLOOKUP(E273,商品参数!A:E,5,FALSE),"")</f>
        <v/>
      </c>
      <c r="K273" s="140" t="str">
        <f t="shared" si="19"/>
        <v/>
      </c>
      <c r="L273" s="143"/>
      <c r="M273" s="143"/>
    </row>
    <row r="274" ht="22" customHeight="1" spans="1:13">
      <c r="A274" s="137"/>
      <c r="B274" s="138" t="str">
        <f t="shared" si="20"/>
        <v/>
      </c>
      <c r="C274" s="138" t="str">
        <f t="shared" si="21"/>
        <v/>
      </c>
      <c r="D274" s="138" t="str">
        <f t="shared" si="22"/>
        <v/>
      </c>
      <c r="E274" s="139"/>
      <c r="F274" s="140" t="str">
        <f>IFERROR(VLOOKUP(E274,商品参数!A:E,2,FALSE),"")</f>
        <v/>
      </c>
      <c r="G274" s="140" t="str">
        <f>IFERROR(VLOOKUP(E274,商品参数!A:E,3,FALSE),"")</f>
        <v/>
      </c>
      <c r="H274" s="140" t="str">
        <f>IFERROR(VLOOKUP(E274,商品参数!A:E,4,FALSE),"")</f>
        <v/>
      </c>
      <c r="I274" s="143"/>
      <c r="J274" s="144" t="str">
        <f>IFERROR(VLOOKUP(E274,商品参数!A:E,5,FALSE),"")</f>
        <v/>
      </c>
      <c r="K274" s="140" t="str">
        <f t="shared" si="19"/>
        <v/>
      </c>
      <c r="L274" s="143"/>
      <c r="M274" s="143"/>
    </row>
    <row r="275" ht="22" customHeight="1" spans="1:13">
      <c r="A275" s="137"/>
      <c r="B275" s="138" t="str">
        <f t="shared" si="20"/>
        <v/>
      </c>
      <c r="C275" s="138" t="str">
        <f t="shared" si="21"/>
        <v/>
      </c>
      <c r="D275" s="138" t="str">
        <f t="shared" si="22"/>
        <v/>
      </c>
      <c r="E275" s="139"/>
      <c r="F275" s="140" t="str">
        <f>IFERROR(VLOOKUP(E275,商品参数!A:E,2,FALSE),"")</f>
        <v/>
      </c>
      <c r="G275" s="140" t="str">
        <f>IFERROR(VLOOKUP(E275,商品参数!A:E,3,FALSE),"")</f>
        <v/>
      </c>
      <c r="H275" s="140" t="str">
        <f>IFERROR(VLOOKUP(E275,商品参数!A:E,4,FALSE),"")</f>
        <v/>
      </c>
      <c r="I275" s="143"/>
      <c r="J275" s="144" t="str">
        <f>IFERROR(VLOOKUP(E275,商品参数!A:E,5,FALSE),"")</f>
        <v/>
      </c>
      <c r="K275" s="140" t="str">
        <f t="shared" si="19"/>
        <v/>
      </c>
      <c r="L275" s="143"/>
      <c r="M275" s="143"/>
    </row>
    <row r="276" ht="22" customHeight="1" spans="1:13">
      <c r="A276" s="137"/>
      <c r="B276" s="138" t="str">
        <f t="shared" si="20"/>
        <v/>
      </c>
      <c r="C276" s="138" t="str">
        <f t="shared" si="21"/>
        <v/>
      </c>
      <c r="D276" s="138" t="str">
        <f t="shared" si="22"/>
        <v/>
      </c>
      <c r="E276" s="139"/>
      <c r="F276" s="140" t="str">
        <f>IFERROR(VLOOKUP(E276,商品参数!A:E,2,FALSE),"")</f>
        <v/>
      </c>
      <c r="G276" s="140" t="str">
        <f>IFERROR(VLOOKUP(E276,商品参数!A:E,3,FALSE),"")</f>
        <v/>
      </c>
      <c r="H276" s="140" t="str">
        <f>IFERROR(VLOOKUP(E276,商品参数!A:E,4,FALSE),"")</f>
        <v/>
      </c>
      <c r="I276" s="143"/>
      <c r="J276" s="144" t="str">
        <f>IFERROR(VLOOKUP(E276,商品参数!A:E,5,FALSE),"")</f>
        <v/>
      </c>
      <c r="K276" s="140" t="str">
        <f t="shared" si="19"/>
        <v/>
      </c>
      <c r="L276" s="143"/>
      <c r="M276" s="143"/>
    </row>
    <row r="277" ht="22" customHeight="1" spans="1:13">
      <c r="A277" s="137"/>
      <c r="B277" s="138" t="str">
        <f t="shared" si="20"/>
        <v/>
      </c>
      <c r="C277" s="138" t="str">
        <f t="shared" si="21"/>
        <v/>
      </c>
      <c r="D277" s="138" t="str">
        <f t="shared" si="22"/>
        <v/>
      </c>
      <c r="E277" s="139"/>
      <c r="F277" s="140" t="str">
        <f>IFERROR(VLOOKUP(E277,商品参数!A:E,2,FALSE),"")</f>
        <v/>
      </c>
      <c r="G277" s="140" t="str">
        <f>IFERROR(VLOOKUP(E277,商品参数!A:E,3,FALSE),"")</f>
        <v/>
      </c>
      <c r="H277" s="140" t="str">
        <f>IFERROR(VLOOKUP(E277,商品参数!A:E,4,FALSE),"")</f>
        <v/>
      </c>
      <c r="I277" s="143"/>
      <c r="J277" s="144" t="str">
        <f>IFERROR(VLOOKUP(E277,商品参数!A:E,5,FALSE),"")</f>
        <v/>
      </c>
      <c r="K277" s="140" t="str">
        <f t="shared" si="19"/>
        <v/>
      </c>
      <c r="L277" s="143"/>
      <c r="M277" s="143"/>
    </row>
    <row r="278" ht="22" customHeight="1" spans="1:13">
      <c r="A278" s="137"/>
      <c r="B278" s="138" t="str">
        <f t="shared" si="20"/>
        <v/>
      </c>
      <c r="C278" s="138" t="str">
        <f t="shared" si="21"/>
        <v/>
      </c>
      <c r="D278" s="138" t="str">
        <f t="shared" si="22"/>
        <v/>
      </c>
      <c r="E278" s="139"/>
      <c r="F278" s="140" t="str">
        <f>IFERROR(VLOOKUP(E278,商品参数!A:E,2,FALSE),"")</f>
        <v/>
      </c>
      <c r="G278" s="140" t="str">
        <f>IFERROR(VLOOKUP(E278,商品参数!A:E,3,FALSE),"")</f>
        <v/>
      </c>
      <c r="H278" s="140" t="str">
        <f>IFERROR(VLOOKUP(E278,商品参数!A:E,4,FALSE),"")</f>
        <v/>
      </c>
      <c r="I278" s="143"/>
      <c r="J278" s="144" t="str">
        <f>IFERROR(VLOOKUP(E278,商品参数!A:E,5,FALSE),"")</f>
        <v/>
      </c>
      <c r="K278" s="140" t="str">
        <f t="shared" si="19"/>
        <v/>
      </c>
      <c r="L278" s="143"/>
      <c r="M278" s="143"/>
    </row>
    <row r="279" ht="22" customHeight="1" spans="1:13">
      <c r="A279" s="137"/>
      <c r="B279" s="138" t="str">
        <f t="shared" si="20"/>
        <v/>
      </c>
      <c r="C279" s="138" t="str">
        <f t="shared" si="21"/>
        <v/>
      </c>
      <c r="D279" s="138" t="str">
        <f t="shared" si="22"/>
        <v/>
      </c>
      <c r="E279" s="139"/>
      <c r="F279" s="140" t="str">
        <f>IFERROR(VLOOKUP(E279,商品参数!A:E,2,FALSE),"")</f>
        <v/>
      </c>
      <c r="G279" s="140" t="str">
        <f>IFERROR(VLOOKUP(E279,商品参数!A:E,3,FALSE),"")</f>
        <v/>
      </c>
      <c r="H279" s="140" t="str">
        <f>IFERROR(VLOOKUP(E279,商品参数!A:E,4,FALSE),"")</f>
        <v/>
      </c>
      <c r="I279" s="143"/>
      <c r="J279" s="144" t="str">
        <f>IFERROR(VLOOKUP(E279,商品参数!A:E,5,FALSE),"")</f>
        <v/>
      </c>
      <c r="K279" s="140" t="str">
        <f t="shared" si="19"/>
        <v/>
      </c>
      <c r="L279" s="143"/>
      <c r="M279" s="143"/>
    </row>
    <row r="280" ht="22" customHeight="1" spans="1:13">
      <c r="A280" s="137"/>
      <c r="B280" s="138" t="str">
        <f t="shared" si="20"/>
        <v/>
      </c>
      <c r="C280" s="138" t="str">
        <f t="shared" si="21"/>
        <v/>
      </c>
      <c r="D280" s="138" t="str">
        <f t="shared" si="22"/>
        <v/>
      </c>
      <c r="E280" s="139"/>
      <c r="F280" s="140" t="str">
        <f>IFERROR(VLOOKUP(E280,商品参数!A:E,2,FALSE),"")</f>
        <v/>
      </c>
      <c r="G280" s="140" t="str">
        <f>IFERROR(VLOOKUP(E280,商品参数!A:E,3,FALSE),"")</f>
        <v/>
      </c>
      <c r="H280" s="140" t="str">
        <f>IFERROR(VLOOKUP(E280,商品参数!A:E,4,FALSE),"")</f>
        <v/>
      </c>
      <c r="I280" s="143"/>
      <c r="J280" s="144" t="str">
        <f>IFERROR(VLOOKUP(E280,商品参数!A:E,5,FALSE),"")</f>
        <v/>
      </c>
      <c r="K280" s="140" t="str">
        <f t="shared" si="19"/>
        <v/>
      </c>
      <c r="L280" s="143"/>
      <c r="M280" s="143"/>
    </row>
    <row r="281" ht="22" customHeight="1" spans="1:13">
      <c r="A281" s="137"/>
      <c r="B281" s="138" t="str">
        <f t="shared" si="20"/>
        <v/>
      </c>
      <c r="C281" s="138" t="str">
        <f t="shared" si="21"/>
        <v/>
      </c>
      <c r="D281" s="138" t="str">
        <f t="shared" si="22"/>
        <v/>
      </c>
      <c r="E281" s="139"/>
      <c r="F281" s="140" t="str">
        <f>IFERROR(VLOOKUP(E281,商品参数!A:E,2,FALSE),"")</f>
        <v/>
      </c>
      <c r="G281" s="140" t="str">
        <f>IFERROR(VLOOKUP(E281,商品参数!A:E,3,FALSE),"")</f>
        <v/>
      </c>
      <c r="H281" s="140" t="str">
        <f>IFERROR(VLOOKUP(E281,商品参数!A:E,4,FALSE),"")</f>
        <v/>
      </c>
      <c r="I281" s="143"/>
      <c r="J281" s="144" t="str">
        <f>IFERROR(VLOOKUP(E281,商品参数!A:E,5,FALSE),"")</f>
        <v/>
      </c>
      <c r="K281" s="140" t="str">
        <f t="shared" si="19"/>
        <v/>
      </c>
      <c r="L281" s="143"/>
      <c r="M281" s="143"/>
    </row>
    <row r="282" ht="22" customHeight="1" spans="1:13">
      <c r="A282" s="137"/>
      <c r="B282" s="138" t="str">
        <f t="shared" si="20"/>
        <v/>
      </c>
      <c r="C282" s="138" t="str">
        <f t="shared" si="21"/>
        <v/>
      </c>
      <c r="D282" s="138" t="str">
        <f t="shared" si="22"/>
        <v/>
      </c>
      <c r="E282" s="139"/>
      <c r="F282" s="140" t="str">
        <f>IFERROR(VLOOKUP(E282,商品参数!A:E,2,FALSE),"")</f>
        <v/>
      </c>
      <c r="G282" s="140" t="str">
        <f>IFERROR(VLOOKUP(E282,商品参数!A:E,3,FALSE),"")</f>
        <v/>
      </c>
      <c r="H282" s="140" t="str">
        <f>IFERROR(VLOOKUP(E282,商品参数!A:E,4,FALSE),"")</f>
        <v/>
      </c>
      <c r="I282" s="143"/>
      <c r="J282" s="144" t="str">
        <f>IFERROR(VLOOKUP(E282,商品参数!A:E,5,FALSE),"")</f>
        <v/>
      </c>
      <c r="K282" s="140" t="str">
        <f t="shared" si="19"/>
        <v/>
      </c>
      <c r="L282" s="143"/>
      <c r="M282" s="143"/>
    </row>
    <row r="283" ht="22" customHeight="1" spans="1:13">
      <c r="A283" s="137"/>
      <c r="B283" s="138" t="str">
        <f t="shared" si="20"/>
        <v/>
      </c>
      <c r="C283" s="138" t="str">
        <f t="shared" si="21"/>
        <v/>
      </c>
      <c r="D283" s="138" t="str">
        <f t="shared" si="22"/>
        <v/>
      </c>
      <c r="E283" s="139"/>
      <c r="F283" s="140" t="str">
        <f>IFERROR(VLOOKUP(E283,商品参数!A:E,2,FALSE),"")</f>
        <v/>
      </c>
      <c r="G283" s="140" t="str">
        <f>IFERROR(VLOOKUP(E283,商品参数!A:E,3,FALSE),"")</f>
        <v/>
      </c>
      <c r="H283" s="140" t="str">
        <f>IFERROR(VLOOKUP(E283,商品参数!A:E,4,FALSE),"")</f>
        <v/>
      </c>
      <c r="I283" s="143"/>
      <c r="J283" s="144" t="str">
        <f>IFERROR(VLOOKUP(E283,商品参数!A:E,5,FALSE),"")</f>
        <v/>
      </c>
      <c r="K283" s="140" t="str">
        <f t="shared" si="19"/>
        <v/>
      </c>
      <c r="L283" s="143"/>
      <c r="M283" s="143"/>
    </row>
    <row r="284" ht="22" customHeight="1" spans="1:13">
      <c r="A284" s="137"/>
      <c r="B284" s="138" t="str">
        <f t="shared" si="20"/>
        <v/>
      </c>
      <c r="C284" s="138" t="str">
        <f t="shared" si="21"/>
        <v/>
      </c>
      <c r="D284" s="138" t="str">
        <f t="shared" si="22"/>
        <v/>
      </c>
      <c r="E284" s="139"/>
      <c r="F284" s="140" t="str">
        <f>IFERROR(VLOOKUP(E284,商品参数!A:E,2,FALSE),"")</f>
        <v/>
      </c>
      <c r="G284" s="140" t="str">
        <f>IFERROR(VLOOKUP(E284,商品参数!A:E,3,FALSE),"")</f>
        <v/>
      </c>
      <c r="H284" s="140" t="str">
        <f>IFERROR(VLOOKUP(E284,商品参数!A:E,4,FALSE),"")</f>
        <v/>
      </c>
      <c r="I284" s="143"/>
      <c r="J284" s="144" t="str">
        <f>IFERROR(VLOOKUP(E284,商品参数!A:E,5,FALSE),"")</f>
        <v/>
      </c>
      <c r="K284" s="140" t="str">
        <f t="shared" si="19"/>
        <v/>
      </c>
      <c r="L284" s="143"/>
      <c r="M284" s="143"/>
    </row>
    <row r="285" ht="22" customHeight="1" spans="1:13">
      <c r="A285" s="137"/>
      <c r="B285" s="138" t="str">
        <f t="shared" si="20"/>
        <v/>
      </c>
      <c r="C285" s="138" t="str">
        <f t="shared" si="21"/>
        <v/>
      </c>
      <c r="D285" s="138" t="str">
        <f t="shared" si="22"/>
        <v/>
      </c>
      <c r="E285" s="139"/>
      <c r="F285" s="140" t="str">
        <f>IFERROR(VLOOKUP(E285,商品参数!A:E,2,FALSE),"")</f>
        <v/>
      </c>
      <c r="G285" s="140" t="str">
        <f>IFERROR(VLOOKUP(E285,商品参数!A:E,3,FALSE),"")</f>
        <v/>
      </c>
      <c r="H285" s="140" t="str">
        <f>IFERROR(VLOOKUP(E285,商品参数!A:E,4,FALSE),"")</f>
        <v/>
      </c>
      <c r="I285" s="143"/>
      <c r="J285" s="144" t="str">
        <f>IFERROR(VLOOKUP(E285,商品参数!A:E,5,FALSE),"")</f>
        <v/>
      </c>
      <c r="K285" s="140" t="str">
        <f t="shared" si="19"/>
        <v/>
      </c>
      <c r="L285" s="143"/>
      <c r="M285" s="143"/>
    </row>
    <row r="286" ht="22" customHeight="1" spans="1:13">
      <c r="A286" s="137"/>
      <c r="B286" s="138" t="str">
        <f t="shared" si="20"/>
        <v/>
      </c>
      <c r="C286" s="138" t="str">
        <f t="shared" si="21"/>
        <v/>
      </c>
      <c r="D286" s="138" t="str">
        <f t="shared" si="22"/>
        <v/>
      </c>
      <c r="E286" s="139"/>
      <c r="F286" s="140" t="str">
        <f>IFERROR(VLOOKUP(E286,商品参数!A:E,2,FALSE),"")</f>
        <v/>
      </c>
      <c r="G286" s="140" t="str">
        <f>IFERROR(VLOOKUP(E286,商品参数!A:E,3,FALSE),"")</f>
        <v/>
      </c>
      <c r="H286" s="140" t="str">
        <f>IFERROR(VLOOKUP(E286,商品参数!A:E,4,FALSE),"")</f>
        <v/>
      </c>
      <c r="I286" s="143"/>
      <c r="J286" s="144" t="str">
        <f>IFERROR(VLOOKUP(E286,商品参数!A:E,5,FALSE),"")</f>
        <v/>
      </c>
      <c r="K286" s="140" t="str">
        <f t="shared" si="19"/>
        <v/>
      </c>
      <c r="L286" s="143"/>
      <c r="M286" s="143"/>
    </row>
    <row r="287" ht="22" customHeight="1" spans="1:13">
      <c r="A287" s="137"/>
      <c r="B287" s="138" t="str">
        <f t="shared" si="20"/>
        <v/>
      </c>
      <c r="C287" s="138" t="str">
        <f t="shared" si="21"/>
        <v/>
      </c>
      <c r="D287" s="138" t="str">
        <f t="shared" si="22"/>
        <v/>
      </c>
      <c r="E287" s="139"/>
      <c r="F287" s="140" t="str">
        <f>IFERROR(VLOOKUP(E287,商品参数!A:E,2,FALSE),"")</f>
        <v/>
      </c>
      <c r="G287" s="140" t="str">
        <f>IFERROR(VLOOKUP(E287,商品参数!A:E,3,FALSE),"")</f>
        <v/>
      </c>
      <c r="H287" s="140" t="str">
        <f>IFERROR(VLOOKUP(E287,商品参数!A:E,4,FALSE),"")</f>
        <v/>
      </c>
      <c r="I287" s="143"/>
      <c r="J287" s="144" t="str">
        <f>IFERROR(VLOOKUP(E287,商品参数!A:E,5,FALSE),"")</f>
        <v/>
      </c>
      <c r="K287" s="140" t="str">
        <f t="shared" si="19"/>
        <v/>
      </c>
      <c r="L287" s="143"/>
      <c r="M287" s="143"/>
    </row>
    <row r="288" ht="22" customHeight="1" spans="1:13">
      <c r="A288" s="137"/>
      <c r="B288" s="138" t="str">
        <f t="shared" si="20"/>
        <v/>
      </c>
      <c r="C288" s="138" t="str">
        <f t="shared" si="21"/>
        <v/>
      </c>
      <c r="D288" s="138" t="str">
        <f t="shared" si="22"/>
        <v/>
      </c>
      <c r="E288" s="139"/>
      <c r="F288" s="140" t="str">
        <f>IFERROR(VLOOKUP(E288,商品参数!A:E,2,FALSE),"")</f>
        <v/>
      </c>
      <c r="G288" s="140" t="str">
        <f>IFERROR(VLOOKUP(E288,商品参数!A:E,3,FALSE),"")</f>
        <v/>
      </c>
      <c r="H288" s="140" t="str">
        <f>IFERROR(VLOOKUP(E288,商品参数!A:E,4,FALSE),"")</f>
        <v/>
      </c>
      <c r="I288" s="143"/>
      <c r="J288" s="144" t="str">
        <f>IFERROR(VLOOKUP(E288,商品参数!A:E,5,FALSE),"")</f>
        <v/>
      </c>
      <c r="K288" s="140" t="str">
        <f t="shared" si="19"/>
        <v/>
      </c>
      <c r="L288" s="143"/>
      <c r="M288" s="143"/>
    </row>
    <row r="289" ht="22" customHeight="1" spans="1:13">
      <c r="A289" s="137"/>
      <c r="B289" s="138" t="str">
        <f t="shared" si="20"/>
        <v/>
      </c>
      <c r="C289" s="138" t="str">
        <f t="shared" si="21"/>
        <v/>
      </c>
      <c r="D289" s="138" t="str">
        <f t="shared" si="22"/>
        <v/>
      </c>
      <c r="E289" s="139"/>
      <c r="F289" s="140" t="str">
        <f>IFERROR(VLOOKUP(E289,商品参数!A:E,2,FALSE),"")</f>
        <v/>
      </c>
      <c r="G289" s="140" t="str">
        <f>IFERROR(VLOOKUP(E289,商品参数!A:E,3,FALSE),"")</f>
        <v/>
      </c>
      <c r="H289" s="140" t="str">
        <f>IFERROR(VLOOKUP(E289,商品参数!A:E,4,FALSE),"")</f>
        <v/>
      </c>
      <c r="I289" s="143"/>
      <c r="J289" s="144" t="str">
        <f>IFERROR(VLOOKUP(E289,商品参数!A:E,5,FALSE),"")</f>
        <v/>
      </c>
      <c r="K289" s="140" t="str">
        <f t="shared" si="19"/>
        <v/>
      </c>
      <c r="L289" s="143"/>
      <c r="M289" s="143"/>
    </row>
    <row r="290" ht="22" customHeight="1" spans="1:13">
      <c r="A290" s="137"/>
      <c r="B290" s="138" t="str">
        <f t="shared" si="20"/>
        <v/>
      </c>
      <c r="C290" s="138" t="str">
        <f t="shared" si="21"/>
        <v/>
      </c>
      <c r="D290" s="138" t="str">
        <f t="shared" si="22"/>
        <v/>
      </c>
      <c r="E290" s="139"/>
      <c r="F290" s="140" t="str">
        <f>IFERROR(VLOOKUP(E290,商品参数!A:E,2,FALSE),"")</f>
        <v/>
      </c>
      <c r="G290" s="140" t="str">
        <f>IFERROR(VLOOKUP(E290,商品参数!A:E,3,FALSE),"")</f>
        <v/>
      </c>
      <c r="H290" s="140" t="str">
        <f>IFERROR(VLOOKUP(E290,商品参数!A:E,4,FALSE),"")</f>
        <v/>
      </c>
      <c r="I290" s="143"/>
      <c r="J290" s="144" t="str">
        <f>IFERROR(VLOOKUP(E290,商品参数!A:E,5,FALSE),"")</f>
        <v/>
      </c>
      <c r="K290" s="140" t="str">
        <f t="shared" si="19"/>
        <v/>
      </c>
      <c r="L290" s="143"/>
      <c r="M290" s="143"/>
    </row>
    <row r="291" ht="22" customHeight="1" spans="1:13">
      <c r="A291" s="137"/>
      <c r="B291" s="138" t="str">
        <f t="shared" si="20"/>
        <v/>
      </c>
      <c r="C291" s="138" t="str">
        <f t="shared" si="21"/>
        <v/>
      </c>
      <c r="D291" s="138" t="str">
        <f t="shared" si="22"/>
        <v/>
      </c>
      <c r="E291" s="139"/>
      <c r="F291" s="140" t="str">
        <f>IFERROR(VLOOKUP(E291,商品参数!A:E,2,FALSE),"")</f>
        <v/>
      </c>
      <c r="G291" s="140" t="str">
        <f>IFERROR(VLOOKUP(E291,商品参数!A:E,3,FALSE),"")</f>
        <v/>
      </c>
      <c r="H291" s="140" t="str">
        <f>IFERROR(VLOOKUP(E291,商品参数!A:E,4,FALSE),"")</f>
        <v/>
      </c>
      <c r="I291" s="143"/>
      <c r="J291" s="144" t="str">
        <f>IFERROR(VLOOKUP(E291,商品参数!A:E,5,FALSE),"")</f>
        <v/>
      </c>
      <c r="K291" s="140" t="str">
        <f t="shared" si="19"/>
        <v/>
      </c>
      <c r="L291" s="143"/>
      <c r="M291" s="143"/>
    </row>
    <row r="292" ht="22" customHeight="1" spans="1:13">
      <c r="A292" s="137"/>
      <c r="B292" s="138" t="str">
        <f t="shared" si="20"/>
        <v/>
      </c>
      <c r="C292" s="138" t="str">
        <f t="shared" si="21"/>
        <v/>
      </c>
      <c r="D292" s="138" t="str">
        <f t="shared" si="22"/>
        <v/>
      </c>
      <c r="E292" s="139"/>
      <c r="F292" s="140" t="str">
        <f>IFERROR(VLOOKUP(E292,商品参数!A:E,2,FALSE),"")</f>
        <v/>
      </c>
      <c r="G292" s="140" t="str">
        <f>IFERROR(VLOOKUP(E292,商品参数!A:E,3,FALSE),"")</f>
        <v/>
      </c>
      <c r="H292" s="140" t="str">
        <f>IFERROR(VLOOKUP(E292,商品参数!A:E,4,FALSE),"")</f>
        <v/>
      </c>
      <c r="I292" s="143"/>
      <c r="J292" s="144" t="str">
        <f>IFERROR(VLOOKUP(E292,商品参数!A:E,5,FALSE),"")</f>
        <v/>
      </c>
      <c r="K292" s="140" t="str">
        <f t="shared" si="19"/>
        <v/>
      </c>
      <c r="L292" s="143"/>
      <c r="M292" s="143"/>
    </row>
    <row r="293" ht="22" customHeight="1" spans="1:13">
      <c r="A293" s="137"/>
      <c r="B293" s="138" t="str">
        <f t="shared" si="20"/>
        <v/>
      </c>
      <c r="C293" s="138" t="str">
        <f t="shared" si="21"/>
        <v/>
      </c>
      <c r="D293" s="138" t="str">
        <f t="shared" si="22"/>
        <v/>
      </c>
      <c r="E293" s="139"/>
      <c r="F293" s="140" t="str">
        <f>IFERROR(VLOOKUP(E293,商品参数!A:E,2,FALSE),"")</f>
        <v/>
      </c>
      <c r="G293" s="140" t="str">
        <f>IFERROR(VLOOKUP(E293,商品参数!A:E,3,FALSE),"")</f>
        <v/>
      </c>
      <c r="H293" s="140" t="str">
        <f>IFERROR(VLOOKUP(E293,商品参数!A:E,4,FALSE),"")</f>
        <v/>
      </c>
      <c r="I293" s="143"/>
      <c r="J293" s="144" t="str">
        <f>IFERROR(VLOOKUP(E293,商品参数!A:E,5,FALSE),"")</f>
        <v/>
      </c>
      <c r="K293" s="140" t="str">
        <f t="shared" si="19"/>
        <v/>
      </c>
      <c r="L293" s="143"/>
      <c r="M293" s="143"/>
    </row>
    <row r="294" ht="22" customHeight="1" spans="1:13">
      <c r="A294" s="137"/>
      <c r="B294" s="138" t="str">
        <f t="shared" si="20"/>
        <v/>
      </c>
      <c r="C294" s="138" t="str">
        <f t="shared" si="21"/>
        <v/>
      </c>
      <c r="D294" s="138" t="str">
        <f t="shared" si="22"/>
        <v/>
      </c>
      <c r="E294" s="139"/>
      <c r="F294" s="140" t="str">
        <f>IFERROR(VLOOKUP(E294,商品参数!A:E,2,FALSE),"")</f>
        <v/>
      </c>
      <c r="G294" s="140" t="str">
        <f>IFERROR(VLOOKUP(E294,商品参数!A:E,3,FALSE),"")</f>
        <v/>
      </c>
      <c r="H294" s="140" t="str">
        <f>IFERROR(VLOOKUP(E294,商品参数!A:E,4,FALSE),"")</f>
        <v/>
      </c>
      <c r="I294" s="143"/>
      <c r="J294" s="144" t="str">
        <f>IFERROR(VLOOKUP(E294,商品参数!A:E,5,FALSE),"")</f>
        <v/>
      </c>
      <c r="K294" s="140" t="str">
        <f t="shared" si="19"/>
        <v/>
      </c>
      <c r="L294" s="143"/>
      <c r="M294" s="143"/>
    </row>
    <row r="295" ht="22" customHeight="1" spans="1:13">
      <c r="A295" s="137"/>
      <c r="B295" s="138" t="str">
        <f t="shared" si="20"/>
        <v/>
      </c>
      <c r="C295" s="138" t="str">
        <f t="shared" si="21"/>
        <v/>
      </c>
      <c r="D295" s="138" t="str">
        <f t="shared" si="22"/>
        <v/>
      </c>
      <c r="E295" s="139"/>
      <c r="F295" s="140" t="str">
        <f>IFERROR(VLOOKUP(E295,商品参数!A:E,2,FALSE),"")</f>
        <v/>
      </c>
      <c r="G295" s="140" t="str">
        <f>IFERROR(VLOOKUP(E295,商品参数!A:E,3,FALSE),"")</f>
        <v/>
      </c>
      <c r="H295" s="140" t="str">
        <f>IFERROR(VLOOKUP(E295,商品参数!A:E,4,FALSE),"")</f>
        <v/>
      </c>
      <c r="I295" s="143"/>
      <c r="J295" s="144" t="str">
        <f>IFERROR(VLOOKUP(E295,商品参数!A:E,5,FALSE),"")</f>
        <v/>
      </c>
      <c r="K295" s="140" t="str">
        <f t="shared" si="19"/>
        <v/>
      </c>
      <c r="L295" s="143"/>
      <c r="M295" s="143"/>
    </row>
    <row r="296" ht="22" customHeight="1" spans="1:13">
      <c r="A296" s="137"/>
      <c r="B296" s="138" t="str">
        <f t="shared" si="20"/>
        <v/>
      </c>
      <c r="C296" s="138" t="str">
        <f t="shared" si="21"/>
        <v/>
      </c>
      <c r="D296" s="138" t="str">
        <f t="shared" si="22"/>
        <v/>
      </c>
      <c r="E296" s="139"/>
      <c r="F296" s="140" t="str">
        <f>IFERROR(VLOOKUP(E296,商品参数!A:E,2,FALSE),"")</f>
        <v/>
      </c>
      <c r="G296" s="140" t="str">
        <f>IFERROR(VLOOKUP(E296,商品参数!A:E,3,FALSE),"")</f>
        <v/>
      </c>
      <c r="H296" s="140" t="str">
        <f>IFERROR(VLOOKUP(E296,商品参数!A:E,4,FALSE),"")</f>
        <v/>
      </c>
      <c r="I296" s="143"/>
      <c r="J296" s="144" t="str">
        <f>IFERROR(VLOOKUP(E296,商品参数!A:E,5,FALSE),"")</f>
        <v/>
      </c>
      <c r="K296" s="140" t="str">
        <f t="shared" si="19"/>
        <v/>
      </c>
      <c r="L296" s="143"/>
      <c r="M296" s="143"/>
    </row>
    <row r="297" ht="22" customHeight="1" spans="1:13">
      <c r="A297" s="137"/>
      <c r="B297" s="138" t="str">
        <f t="shared" si="20"/>
        <v/>
      </c>
      <c r="C297" s="138" t="str">
        <f t="shared" si="21"/>
        <v/>
      </c>
      <c r="D297" s="138" t="str">
        <f t="shared" si="22"/>
        <v/>
      </c>
      <c r="E297" s="139"/>
      <c r="F297" s="140" t="str">
        <f>IFERROR(VLOOKUP(E297,商品参数!A:E,2,FALSE),"")</f>
        <v/>
      </c>
      <c r="G297" s="140" t="str">
        <f>IFERROR(VLOOKUP(E297,商品参数!A:E,3,FALSE),"")</f>
        <v/>
      </c>
      <c r="H297" s="140" t="str">
        <f>IFERROR(VLOOKUP(E297,商品参数!A:E,4,FALSE),"")</f>
        <v/>
      </c>
      <c r="I297" s="143"/>
      <c r="J297" s="144" t="str">
        <f>IFERROR(VLOOKUP(E297,商品参数!A:E,5,FALSE),"")</f>
        <v/>
      </c>
      <c r="K297" s="140" t="str">
        <f t="shared" si="19"/>
        <v/>
      </c>
      <c r="L297" s="143"/>
      <c r="M297" s="143"/>
    </row>
    <row r="298" ht="22" customHeight="1" spans="1:13">
      <c r="A298" s="137"/>
      <c r="B298" s="138" t="str">
        <f t="shared" si="20"/>
        <v/>
      </c>
      <c r="C298" s="138" t="str">
        <f t="shared" si="21"/>
        <v/>
      </c>
      <c r="D298" s="138" t="str">
        <f t="shared" si="22"/>
        <v/>
      </c>
      <c r="E298" s="139"/>
      <c r="F298" s="140" t="str">
        <f>IFERROR(VLOOKUP(E298,商品参数!A:E,2,FALSE),"")</f>
        <v/>
      </c>
      <c r="G298" s="140" t="str">
        <f>IFERROR(VLOOKUP(E298,商品参数!A:E,3,FALSE),"")</f>
        <v/>
      </c>
      <c r="H298" s="140" t="str">
        <f>IFERROR(VLOOKUP(E298,商品参数!A:E,4,FALSE),"")</f>
        <v/>
      </c>
      <c r="I298" s="143"/>
      <c r="J298" s="144" t="str">
        <f>IFERROR(VLOOKUP(E298,商品参数!A:E,5,FALSE),"")</f>
        <v/>
      </c>
      <c r="K298" s="140" t="str">
        <f t="shared" si="19"/>
        <v/>
      </c>
      <c r="L298" s="143"/>
      <c r="M298" s="143"/>
    </row>
    <row r="299" ht="22" customHeight="1" spans="1:13">
      <c r="A299" s="137"/>
      <c r="B299" s="138" t="str">
        <f t="shared" si="20"/>
        <v/>
      </c>
      <c r="C299" s="138" t="str">
        <f t="shared" si="21"/>
        <v/>
      </c>
      <c r="D299" s="138" t="str">
        <f t="shared" si="22"/>
        <v/>
      </c>
      <c r="E299" s="139"/>
      <c r="F299" s="140" t="str">
        <f>IFERROR(VLOOKUP(E299,商品参数!A:E,2,FALSE),"")</f>
        <v/>
      </c>
      <c r="G299" s="140" t="str">
        <f>IFERROR(VLOOKUP(E299,商品参数!A:E,3,FALSE),"")</f>
        <v/>
      </c>
      <c r="H299" s="140" t="str">
        <f>IFERROR(VLOOKUP(E299,商品参数!A:E,4,FALSE),"")</f>
        <v/>
      </c>
      <c r="I299" s="143"/>
      <c r="J299" s="144" t="str">
        <f>IFERROR(VLOOKUP(E299,商品参数!A:E,5,FALSE),"")</f>
        <v/>
      </c>
      <c r="K299" s="140" t="str">
        <f t="shared" si="19"/>
        <v/>
      </c>
      <c r="L299" s="143"/>
      <c r="M299" s="143"/>
    </row>
    <row r="300" ht="22" customHeight="1" spans="1:13">
      <c r="A300" s="137"/>
      <c r="B300" s="138" t="str">
        <f t="shared" si="20"/>
        <v/>
      </c>
      <c r="C300" s="138" t="str">
        <f t="shared" si="21"/>
        <v/>
      </c>
      <c r="D300" s="138" t="str">
        <f t="shared" si="22"/>
        <v/>
      </c>
      <c r="E300" s="139"/>
      <c r="F300" s="140" t="str">
        <f>IFERROR(VLOOKUP(E300,商品参数!A:E,2,FALSE),"")</f>
        <v/>
      </c>
      <c r="G300" s="140" t="str">
        <f>IFERROR(VLOOKUP(E300,商品参数!A:E,3,FALSE),"")</f>
        <v/>
      </c>
      <c r="H300" s="140" t="str">
        <f>IFERROR(VLOOKUP(E300,商品参数!A:E,4,FALSE),"")</f>
        <v/>
      </c>
      <c r="I300" s="143"/>
      <c r="J300" s="144" t="str">
        <f>IFERROR(VLOOKUP(E300,商品参数!A:E,5,FALSE),"")</f>
        <v/>
      </c>
      <c r="K300" s="140" t="str">
        <f t="shared" si="19"/>
        <v/>
      </c>
      <c r="L300" s="143"/>
      <c r="M300" s="143"/>
    </row>
    <row r="301" ht="22" customHeight="1" spans="1:13">
      <c r="A301" s="137"/>
      <c r="B301" s="138" t="str">
        <f t="shared" si="20"/>
        <v/>
      </c>
      <c r="C301" s="138" t="str">
        <f t="shared" si="21"/>
        <v/>
      </c>
      <c r="D301" s="138" t="str">
        <f t="shared" si="22"/>
        <v/>
      </c>
      <c r="E301" s="139"/>
      <c r="F301" s="140" t="str">
        <f>IFERROR(VLOOKUP(E301,商品参数!A:E,2,FALSE),"")</f>
        <v/>
      </c>
      <c r="G301" s="140" t="str">
        <f>IFERROR(VLOOKUP(E301,商品参数!A:E,3,FALSE),"")</f>
        <v/>
      </c>
      <c r="H301" s="140" t="str">
        <f>IFERROR(VLOOKUP(E301,商品参数!A:E,4,FALSE),"")</f>
        <v/>
      </c>
      <c r="I301" s="143"/>
      <c r="J301" s="144" t="str">
        <f>IFERROR(VLOOKUP(E301,商品参数!A:E,5,FALSE),"")</f>
        <v/>
      </c>
      <c r="K301" s="140" t="str">
        <f t="shared" si="19"/>
        <v/>
      </c>
      <c r="L301" s="143"/>
      <c r="M301" s="143"/>
    </row>
    <row r="302" ht="22" customHeight="1" spans="1:13">
      <c r="A302" s="137"/>
      <c r="B302" s="138" t="str">
        <f t="shared" si="20"/>
        <v/>
      </c>
      <c r="C302" s="138" t="str">
        <f t="shared" si="21"/>
        <v/>
      </c>
      <c r="D302" s="138" t="str">
        <f t="shared" si="22"/>
        <v/>
      </c>
      <c r="E302" s="139"/>
      <c r="F302" s="140" t="str">
        <f>IFERROR(VLOOKUP(E302,商品参数!A:E,2,FALSE),"")</f>
        <v/>
      </c>
      <c r="G302" s="140" t="str">
        <f>IFERROR(VLOOKUP(E302,商品参数!A:E,3,FALSE),"")</f>
        <v/>
      </c>
      <c r="H302" s="140" t="str">
        <f>IFERROR(VLOOKUP(E302,商品参数!A:E,4,FALSE),"")</f>
        <v/>
      </c>
      <c r="I302" s="143"/>
      <c r="J302" s="144" t="str">
        <f>IFERROR(VLOOKUP(E302,商品参数!A:E,5,FALSE),"")</f>
        <v/>
      </c>
      <c r="K302" s="140" t="str">
        <f t="shared" si="19"/>
        <v/>
      </c>
      <c r="L302" s="143"/>
      <c r="M302" s="143"/>
    </row>
    <row r="303" ht="22" customHeight="1" spans="1:13">
      <c r="A303" s="137"/>
      <c r="B303" s="138" t="str">
        <f t="shared" si="20"/>
        <v/>
      </c>
      <c r="C303" s="138" t="str">
        <f t="shared" si="21"/>
        <v/>
      </c>
      <c r="D303" s="138" t="str">
        <f t="shared" si="22"/>
        <v/>
      </c>
      <c r="E303" s="139"/>
      <c r="F303" s="140" t="str">
        <f>IFERROR(VLOOKUP(E303,商品参数!A:E,2,FALSE),"")</f>
        <v/>
      </c>
      <c r="G303" s="140" t="str">
        <f>IFERROR(VLOOKUP(E303,商品参数!A:E,3,FALSE),"")</f>
        <v/>
      </c>
      <c r="H303" s="140" t="str">
        <f>IFERROR(VLOOKUP(E303,商品参数!A:E,4,FALSE),"")</f>
        <v/>
      </c>
      <c r="I303" s="143"/>
      <c r="J303" s="144" t="str">
        <f>IFERROR(VLOOKUP(E303,商品参数!A:E,5,FALSE),"")</f>
        <v/>
      </c>
      <c r="K303" s="140" t="str">
        <f t="shared" si="19"/>
        <v/>
      </c>
      <c r="L303" s="143"/>
      <c r="M303" s="143"/>
    </row>
    <row r="304" ht="22" customHeight="1" spans="1:13">
      <c r="A304" s="137"/>
      <c r="B304" s="138" t="str">
        <f t="shared" si="20"/>
        <v/>
      </c>
      <c r="C304" s="138" t="str">
        <f t="shared" si="21"/>
        <v/>
      </c>
      <c r="D304" s="138" t="str">
        <f t="shared" si="22"/>
        <v/>
      </c>
      <c r="E304" s="139"/>
      <c r="F304" s="140" t="str">
        <f>IFERROR(VLOOKUP(E304,商品参数!A:E,2,FALSE),"")</f>
        <v/>
      </c>
      <c r="G304" s="140" t="str">
        <f>IFERROR(VLOOKUP(E304,商品参数!A:E,3,FALSE),"")</f>
        <v/>
      </c>
      <c r="H304" s="140" t="str">
        <f>IFERROR(VLOOKUP(E304,商品参数!A:E,4,FALSE),"")</f>
        <v/>
      </c>
      <c r="I304" s="143"/>
      <c r="J304" s="144" t="str">
        <f>IFERROR(VLOOKUP(E304,商品参数!A:E,5,FALSE),"")</f>
        <v/>
      </c>
      <c r="K304" s="140" t="str">
        <f t="shared" si="19"/>
        <v/>
      </c>
      <c r="L304" s="143"/>
      <c r="M304" s="143"/>
    </row>
    <row r="305" ht="22" customHeight="1" spans="1:13">
      <c r="A305" s="137"/>
      <c r="B305" s="138" t="str">
        <f t="shared" si="20"/>
        <v/>
      </c>
      <c r="C305" s="138" t="str">
        <f t="shared" si="21"/>
        <v/>
      </c>
      <c r="D305" s="138" t="str">
        <f t="shared" si="22"/>
        <v/>
      </c>
      <c r="E305" s="139"/>
      <c r="F305" s="140" t="str">
        <f>IFERROR(VLOOKUP(E305,商品参数!A:E,2,FALSE),"")</f>
        <v/>
      </c>
      <c r="G305" s="140" t="str">
        <f>IFERROR(VLOOKUP(E305,商品参数!A:E,3,FALSE),"")</f>
        <v/>
      </c>
      <c r="H305" s="140" t="str">
        <f>IFERROR(VLOOKUP(E305,商品参数!A:E,4,FALSE),"")</f>
        <v/>
      </c>
      <c r="I305" s="143"/>
      <c r="J305" s="144" t="str">
        <f>IFERROR(VLOOKUP(E305,商品参数!A:E,5,FALSE),"")</f>
        <v/>
      </c>
      <c r="K305" s="140" t="str">
        <f t="shared" si="19"/>
        <v/>
      </c>
      <c r="L305" s="143"/>
      <c r="M305" s="143"/>
    </row>
    <row r="306" ht="22" customHeight="1" spans="1:13">
      <c r="A306" s="137"/>
      <c r="B306" s="138" t="str">
        <f t="shared" si="20"/>
        <v/>
      </c>
      <c r="C306" s="138" t="str">
        <f t="shared" si="21"/>
        <v/>
      </c>
      <c r="D306" s="138" t="str">
        <f t="shared" si="22"/>
        <v/>
      </c>
      <c r="E306" s="139"/>
      <c r="F306" s="140" t="str">
        <f>IFERROR(VLOOKUP(E306,商品参数!A:E,2,FALSE),"")</f>
        <v/>
      </c>
      <c r="G306" s="140" t="str">
        <f>IFERROR(VLOOKUP(E306,商品参数!A:E,3,FALSE),"")</f>
        <v/>
      </c>
      <c r="H306" s="140" t="str">
        <f>IFERROR(VLOOKUP(E306,商品参数!A:E,4,FALSE),"")</f>
        <v/>
      </c>
      <c r="I306" s="143"/>
      <c r="J306" s="144" t="str">
        <f>IFERROR(VLOOKUP(E306,商品参数!A:E,5,FALSE),"")</f>
        <v/>
      </c>
      <c r="K306" s="140" t="str">
        <f t="shared" si="19"/>
        <v/>
      </c>
      <c r="L306" s="143"/>
      <c r="M306" s="143"/>
    </row>
    <row r="307" ht="22" customHeight="1" spans="1:13">
      <c r="A307" s="137"/>
      <c r="B307" s="138" t="str">
        <f t="shared" si="20"/>
        <v/>
      </c>
      <c r="C307" s="138" t="str">
        <f t="shared" si="21"/>
        <v/>
      </c>
      <c r="D307" s="138" t="str">
        <f t="shared" si="22"/>
        <v/>
      </c>
      <c r="E307" s="139"/>
      <c r="F307" s="140" t="str">
        <f>IFERROR(VLOOKUP(E307,商品参数!A:E,2,FALSE),"")</f>
        <v/>
      </c>
      <c r="G307" s="140" t="str">
        <f>IFERROR(VLOOKUP(E307,商品参数!A:E,3,FALSE),"")</f>
        <v/>
      </c>
      <c r="H307" s="140" t="str">
        <f>IFERROR(VLOOKUP(E307,商品参数!A:E,4,FALSE),"")</f>
        <v/>
      </c>
      <c r="I307" s="143"/>
      <c r="J307" s="144" t="str">
        <f>IFERROR(VLOOKUP(E307,商品参数!A:E,5,FALSE),"")</f>
        <v/>
      </c>
      <c r="K307" s="140" t="str">
        <f t="shared" si="19"/>
        <v/>
      </c>
      <c r="L307" s="143"/>
      <c r="M307" s="143"/>
    </row>
    <row r="308" ht="22" customHeight="1" spans="1:13">
      <c r="A308" s="137"/>
      <c r="B308" s="138" t="str">
        <f t="shared" si="20"/>
        <v/>
      </c>
      <c r="C308" s="138" t="str">
        <f t="shared" si="21"/>
        <v/>
      </c>
      <c r="D308" s="138" t="str">
        <f t="shared" si="22"/>
        <v/>
      </c>
      <c r="E308" s="139"/>
      <c r="F308" s="140" t="str">
        <f>IFERROR(VLOOKUP(E308,商品参数!A:E,2,FALSE),"")</f>
        <v/>
      </c>
      <c r="G308" s="140" t="str">
        <f>IFERROR(VLOOKUP(E308,商品参数!A:E,3,FALSE),"")</f>
        <v/>
      </c>
      <c r="H308" s="140" t="str">
        <f>IFERROR(VLOOKUP(E308,商品参数!A:E,4,FALSE),"")</f>
        <v/>
      </c>
      <c r="I308" s="143"/>
      <c r="J308" s="144" t="str">
        <f>IFERROR(VLOOKUP(E308,商品参数!A:E,5,FALSE),"")</f>
        <v/>
      </c>
      <c r="K308" s="140" t="str">
        <f t="shared" si="19"/>
        <v/>
      </c>
      <c r="L308" s="143"/>
      <c r="M308" s="143"/>
    </row>
    <row r="309" ht="22" customHeight="1" spans="1:13">
      <c r="A309" s="137"/>
      <c r="B309" s="138" t="str">
        <f t="shared" si="20"/>
        <v/>
      </c>
      <c r="C309" s="138" t="str">
        <f t="shared" si="21"/>
        <v/>
      </c>
      <c r="D309" s="138" t="str">
        <f t="shared" si="22"/>
        <v/>
      </c>
      <c r="E309" s="139"/>
      <c r="F309" s="140" t="str">
        <f>IFERROR(VLOOKUP(E309,商品参数!A:E,2,FALSE),"")</f>
        <v/>
      </c>
      <c r="G309" s="140" t="str">
        <f>IFERROR(VLOOKUP(E309,商品参数!A:E,3,FALSE),"")</f>
        <v/>
      </c>
      <c r="H309" s="140" t="str">
        <f>IFERROR(VLOOKUP(E309,商品参数!A:E,4,FALSE),"")</f>
        <v/>
      </c>
      <c r="I309" s="143"/>
      <c r="J309" s="144" t="str">
        <f>IFERROR(VLOOKUP(E309,商品参数!A:E,5,FALSE),"")</f>
        <v/>
      </c>
      <c r="K309" s="140" t="str">
        <f t="shared" si="19"/>
        <v/>
      </c>
      <c r="L309" s="143"/>
      <c r="M309" s="143"/>
    </row>
    <row r="310" ht="22" customHeight="1" spans="1:13">
      <c r="A310" s="137"/>
      <c r="B310" s="138" t="str">
        <f t="shared" si="20"/>
        <v/>
      </c>
      <c r="C310" s="138" t="str">
        <f t="shared" si="21"/>
        <v/>
      </c>
      <c r="D310" s="138" t="str">
        <f t="shared" si="22"/>
        <v/>
      </c>
      <c r="E310" s="139"/>
      <c r="F310" s="140" t="str">
        <f>IFERROR(VLOOKUP(E310,商品参数!A:E,2,FALSE),"")</f>
        <v/>
      </c>
      <c r="G310" s="140" t="str">
        <f>IFERROR(VLOOKUP(E310,商品参数!A:E,3,FALSE),"")</f>
        <v/>
      </c>
      <c r="H310" s="140" t="str">
        <f>IFERROR(VLOOKUP(E310,商品参数!A:E,4,FALSE),"")</f>
        <v/>
      </c>
      <c r="I310" s="143"/>
      <c r="J310" s="144" t="str">
        <f>IFERROR(VLOOKUP(E310,商品参数!A:E,5,FALSE),"")</f>
        <v/>
      </c>
      <c r="K310" s="140" t="str">
        <f t="shared" si="19"/>
        <v/>
      </c>
      <c r="L310" s="143"/>
      <c r="M310" s="143"/>
    </row>
    <row r="311" ht="22" customHeight="1" spans="1:13">
      <c r="A311" s="137"/>
      <c r="B311" s="138" t="str">
        <f t="shared" si="20"/>
        <v/>
      </c>
      <c r="C311" s="138" t="str">
        <f t="shared" si="21"/>
        <v/>
      </c>
      <c r="D311" s="138" t="str">
        <f t="shared" si="22"/>
        <v/>
      </c>
      <c r="E311" s="139"/>
      <c r="F311" s="140" t="str">
        <f>IFERROR(VLOOKUP(E311,商品参数!A:E,2,FALSE),"")</f>
        <v/>
      </c>
      <c r="G311" s="140" t="str">
        <f>IFERROR(VLOOKUP(E311,商品参数!A:E,3,FALSE),"")</f>
        <v/>
      </c>
      <c r="H311" s="140" t="str">
        <f>IFERROR(VLOOKUP(E311,商品参数!A:E,4,FALSE),"")</f>
        <v/>
      </c>
      <c r="I311" s="143"/>
      <c r="J311" s="144" t="str">
        <f>IFERROR(VLOOKUP(E311,商品参数!A:E,5,FALSE),"")</f>
        <v/>
      </c>
      <c r="K311" s="140" t="str">
        <f t="shared" si="19"/>
        <v/>
      </c>
      <c r="L311" s="143"/>
      <c r="M311" s="143"/>
    </row>
    <row r="312" ht="22" customHeight="1" spans="1:13">
      <c r="A312" s="137"/>
      <c r="B312" s="138" t="str">
        <f t="shared" si="20"/>
        <v/>
      </c>
      <c r="C312" s="138" t="str">
        <f t="shared" si="21"/>
        <v/>
      </c>
      <c r="D312" s="138" t="str">
        <f t="shared" si="22"/>
        <v/>
      </c>
      <c r="E312" s="139"/>
      <c r="F312" s="140" t="str">
        <f>IFERROR(VLOOKUP(E312,商品参数!A:E,2,FALSE),"")</f>
        <v/>
      </c>
      <c r="G312" s="140" t="str">
        <f>IFERROR(VLOOKUP(E312,商品参数!A:E,3,FALSE),"")</f>
        <v/>
      </c>
      <c r="H312" s="140" t="str">
        <f>IFERROR(VLOOKUP(E312,商品参数!A:E,4,FALSE),"")</f>
        <v/>
      </c>
      <c r="I312" s="143"/>
      <c r="J312" s="144" t="str">
        <f>IFERROR(VLOOKUP(E312,商品参数!A:E,5,FALSE),"")</f>
        <v/>
      </c>
      <c r="K312" s="140" t="str">
        <f t="shared" si="19"/>
        <v/>
      </c>
      <c r="L312" s="143"/>
      <c r="M312" s="143"/>
    </row>
    <row r="313" ht="22" customHeight="1" spans="1:13">
      <c r="A313" s="137"/>
      <c r="B313" s="138" t="str">
        <f t="shared" si="20"/>
        <v/>
      </c>
      <c r="C313" s="138" t="str">
        <f t="shared" si="21"/>
        <v/>
      </c>
      <c r="D313" s="138" t="str">
        <f t="shared" si="22"/>
        <v/>
      </c>
      <c r="E313" s="139"/>
      <c r="F313" s="140" t="str">
        <f>IFERROR(VLOOKUP(E313,商品参数!A:E,2,FALSE),"")</f>
        <v/>
      </c>
      <c r="G313" s="140" t="str">
        <f>IFERROR(VLOOKUP(E313,商品参数!A:E,3,FALSE),"")</f>
        <v/>
      </c>
      <c r="H313" s="140" t="str">
        <f>IFERROR(VLOOKUP(E313,商品参数!A:E,4,FALSE),"")</f>
        <v/>
      </c>
      <c r="I313" s="143"/>
      <c r="J313" s="144" t="str">
        <f>IFERROR(VLOOKUP(E313,商品参数!A:E,5,FALSE),"")</f>
        <v/>
      </c>
      <c r="K313" s="140" t="str">
        <f t="shared" si="19"/>
        <v/>
      </c>
      <c r="L313" s="143"/>
      <c r="M313" s="143"/>
    </row>
    <row r="314" ht="22" customHeight="1" spans="1:13">
      <c r="A314" s="137"/>
      <c r="B314" s="138" t="str">
        <f t="shared" si="20"/>
        <v/>
      </c>
      <c r="C314" s="138" t="str">
        <f t="shared" si="21"/>
        <v/>
      </c>
      <c r="D314" s="138" t="str">
        <f t="shared" si="22"/>
        <v/>
      </c>
      <c r="E314" s="139"/>
      <c r="F314" s="140" t="str">
        <f>IFERROR(VLOOKUP(E314,商品参数!A:E,2,FALSE),"")</f>
        <v/>
      </c>
      <c r="G314" s="140" t="str">
        <f>IFERROR(VLOOKUP(E314,商品参数!A:E,3,FALSE),"")</f>
        <v/>
      </c>
      <c r="H314" s="140" t="str">
        <f>IFERROR(VLOOKUP(E314,商品参数!A:E,4,FALSE),"")</f>
        <v/>
      </c>
      <c r="I314" s="143"/>
      <c r="J314" s="144" t="str">
        <f>IFERROR(VLOOKUP(E314,商品参数!A:E,5,FALSE),"")</f>
        <v/>
      </c>
      <c r="K314" s="140" t="str">
        <f t="shared" si="19"/>
        <v/>
      </c>
      <c r="L314" s="143"/>
      <c r="M314" s="143"/>
    </row>
    <row r="315" ht="22" customHeight="1" spans="1:13">
      <c r="A315" s="137"/>
      <c r="B315" s="138" t="str">
        <f t="shared" si="20"/>
        <v/>
      </c>
      <c r="C315" s="138" t="str">
        <f t="shared" si="21"/>
        <v/>
      </c>
      <c r="D315" s="138" t="str">
        <f t="shared" si="22"/>
        <v/>
      </c>
      <c r="E315" s="139"/>
      <c r="F315" s="140" t="str">
        <f>IFERROR(VLOOKUP(E315,商品参数!A:E,2,FALSE),"")</f>
        <v/>
      </c>
      <c r="G315" s="140" t="str">
        <f>IFERROR(VLOOKUP(E315,商品参数!A:E,3,FALSE),"")</f>
        <v/>
      </c>
      <c r="H315" s="140" t="str">
        <f>IFERROR(VLOOKUP(E315,商品参数!A:E,4,FALSE),"")</f>
        <v/>
      </c>
      <c r="I315" s="143"/>
      <c r="J315" s="144" t="str">
        <f>IFERROR(VLOOKUP(E315,商品参数!A:E,5,FALSE),"")</f>
        <v/>
      </c>
      <c r="K315" s="140" t="str">
        <f t="shared" si="19"/>
        <v/>
      </c>
      <c r="L315" s="143"/>
      <c r="M315" s="143"/>
    </row>
    <row r="316" ht="22" customHeight="1" spans="1:13">
      <c r="A316" s="137"/>
      <c r="B316" s="138" t="str">
        <f t="shared" si="20"/>
        <v/>
      </c>
      <c r="C316" s="138" t="str">
        <f t="shared" si="21"/>
        <v/>
      </c>
      <c r="D316" s="138" t="str">
        <f t="shared" si="22"/>
        <v/>
      </c>
      <c r="E316" s="139"/>
      <c r="F316" s="140" t="str">
        <f>IFERROR(VLOOKUP(E316,商品参数!A:E,2,FALSE),"")</f>
        <v/>
      </c>
      <c r="G316" s="140" t="str">
        <f>IFERROR(VLOOKUP(E316,商品参数!A:E,3,FALSE),"")</f>
        <v/>
      </c>
      <c r="H316" s="140" t="str">
        <f>IFERROR(VLOOKUP(E316,商品参数!A:E,4,FALSE),"")</f>
        <v/>
      </c>
      <c r="I316" s="143"/>
      <c r="J316" s="144" t="str">
        <f>IFERROR(VLOOKUP(E316,商品参数!A:E,5,FALSE),"")</f>
        <v/>
      </c>
      <c r="K316" s="140" t="str">
        <f t="shared" si="19"/>
        <v/>
      </c>
      <c r="L316" s="143"/>
      <c r="M316" s="143"/>
    </row>
    <row r="317" ht="22" customHeight="1" spans="1:13">
      <c r="A317" s="137"/>
      <c r="B317" s="138" t="str">
        <f t="shared" si="20"/>
        <v/>
      </c>
      <c r="C317" s="138" t="str">
        <f t="shared" si="21"/>
        <v/>
      </c>
      <c r="D317" s="138" t="str">
        <f t="shared" si="22"/>
        <v/>
      </c>
      <c r="E317" s="139"/>
      <c r="F317" s="140" t="str">
        <f>IFERROR(VLOOKUP(E317,商品参数!A:E,2,FALSE),"")</f>
        <v/>
      </c>
      <c r="G317" s="140" t="str">
        <f>IFERROR(VLOOKUP(E317,商品参数!A:E,3,FALSE),"")</f>
        <v/>
      </c>
      <c r="H317" s="140" t="str">
        <f>IFERROR(VLOOKUP(E317,商品参数!A:E,4,FALSE),"")</f>
        <v/>
      </c>
      <c r="I317" s="143"/>
      <c r="J317" s="144" t="str">
        <f>IFERROR(VLOOKUP(E317,商品参数!A:E,5,FALSE),"")</f>
        <v/>
      </c>
      <c r="K317" s="140" t="str">
        <f t="shared" si="19"/>
        <v/>
      </c>
      <c r="L317" s="143"/>
      <c r="M317" s="143"/>
    </row>
    <row r="318" ht="22" customHeight="1" spans="1:13">
      <c r="A318" s="137"/>
      <c r="B318" s="138" t="str">
        <f t="shared" si="20"/>
        <v/>
      </c>
      <c r="C318" s="138" t="str">
        <f t="shared" si="21"/>
        <v/>
      </c>
      <c r="D318" s="138" t="str">
        <f t="shared" si="22"/>
        <v/>
      </c>
      <c r="E318" s="139"/>
      <c r="F318" s="140" t="str">
        <f>IFERROR(VLOOKUP(E318,商品参数!A:E,2,FALSE),"")</f>
        <v/>
      </c>
      <c r="G318" s="140" t="str">
        <f>IFERROR(VLOOKUP(E318,商品参数!A:E,3,FALSE),"")</f>
        <v/>
      </c>
      <c r="H318" s="140" t="str">
        <f>IFERROR(VLOOKUP(E318,商品参数!A:E,4,FALSE),"")</f>
        <v/>
      </c>
      <c r="I318" s="143"/>
      <c r="J318" s="144" t="str">
        <f>IFERROR(VLOOKUP(E318,商品参数!A:E,5,FALSE),"")</f>
        <v/>
      </c>
      <c r="K318" s="140" t="str">
        <f t="shared" si="19"/>
        <v/>
      </c>
      <c r="L318" s="143"/>
      <c r="M318" s="143"/>
    </row>
    <row r="319" ht="22" customHeight="1" spans="1:13">
      <c r="A319" s="137"/>
      <c r="B319" s="138" t="str">
        <f t="shared" si="20"/>
        <v/>
      </c>
      <c r="C319" s="138" t="str">
        <f t="shared" si="21"/>
        <v/>
      </c>
      <c r="D319" s="138" t="str">
        <f t="shared" si="22"/>
        <v/>
      </c>
      <c r="E319" s="139"/>
      <c r="F319" s="140" t="str">
        <f>IFERROR(VLOOKUP(E319,商品参数!A:E,2,FALSE),"")</f>
        <v/>
      </c>
      <c r="G319" s="140" t="str">
        <f>IFERROR(VLOOKUP(E319,商品参数!A:E,3,FALSE),"")</f>
        <v/>
      </c>
      <c r="H319" s="140" t="str">
        <f>IFERROR(VLOOKUP(E319,商品参数!A:E,4,FALSE),"")</f>
        <v/>
      </c>
      <c r="I319" s="143"/>
      <c r="J319" s="144" t="str">
        <f>IFERROR(VLOOKUP(E319,商品参数!A:E,5,FALSE),"")</f>
        <v/>
      </c>
      <c r="K319" s="140" t="str">
        <f t="shared" si="19"/>
        <v/>
      </c>
      <c r="L319" s="143"/>
      <c r="M319" s="143"/>
    </row>
    <row r="320" ht="22" customHeight="1" spans="1:13">
      <c r="A320" s="137"/>
      <c r="B320" s="138" t="str">
        <f t="shared" si="20"/>
        <v/>
      </c>
      <c r="C320" s="138" t="str">
        <f t="shared" si="21"/>
        <v/>
      </c>
      <c r="D320" s="138" t="str">
        <f t="shared" si="22"/>
        <v/>
      </c>
      <c r="E320" s="139"/>
      <c r="F320" s="140" t="str">
        <f>IFERROR(VLOOKUP(E320,商品参数!A:E,2,FALSE),"")</f>
        <v/>
      </c>
      <c r="G320" s="140" t="str">
        <f>IFERROR(VLOOKUP(E320,商品参数!A:E,3,FALSE),"")</f>
        <v/>
      </c>
      <c r="H320" s="140" t="str">
        <f>IFERROR(VLOOKUP(E320,商品参数!A:E,4,FALSE),"")</f>
        <v/>
      </c>
      <c r="I320" s="143"/>
      <c r="J320" s="144" t="str">
        <f>IFERROR(VLOOKUP(E320,商品参数!A:E,5,FALSE),"")</f>
        <v/>
      </c>
      <c r="K320" s="140" t="str">
        <f t="shared" si="19"/>
        <v/>
      </c>
      <c r="L320" s="143"/>
      <c r="M320" s="143"/>
    </row>
    <row r="321" ht="22" customHeight="1" spans="1:13">
      <c r="A321" s="137"/>
      <c r="B321" s="138" t="str">
        <f t="shared" si="20"/>
        <v/>
      </c>
      <c r="C321" s="138" t="str">
        <f t="shared" si="21"/>
        <v/>
      </c>
      <c r="D321" s="138" t="str">
        <f t="shared" si="22"/>
        <v/>
      </c>
      <c r="E321" s="139"/>
      <c r="F321" s="140" t="str">
        <f>IFERROR(VLOOKUP(E321,商品参数!A:E,2,FALSE),"")</f>
        <v/>
      </c>
      <c r="G321" s="140" t="str">
        <f>IFERROR(VLOOKUP(E321,商品参数!A:E,3,FALSE),"")</f>
        <v/>
      </c>
      <c r="H321" s="140" t="str">
        <f>IFERROR(VLOOKUP(E321,商品参数!A:E,4,FALSE),"")</f>
        <v/>
      </c>
      <c r="I321" s="143"/>
      <c r="J321" s="144" t="str">
        <f>IFERROR(VLOOKUP(E321,商品参数!A:E,5,FALSE),"")</f>
        <v/>
      </c>
      <c r="K321" s="140" t="str">
        <f t="shared" si="19"/>
        <v/>
      </c>
      <c r="L321" s="143"/>
      <c r="M321" s="143"/>
    </row>
    <row r="322" ht="22" customHeight="1" spans="1:13">
      <c r="A322" s="137"/>
      <c r="B322" s="138" t="str">
        <f t="shared" si="20"/>
        <v/>
      </c>
      <c r="C322" s="138" t="str">
        <f t="shared" si="21"/>
        <v/>
      </c>
      <c r="D322" s="138" t="str">
        <f t="shared" si="22"/>
        <v/>
      </c>
      <c r="E322" s="139"/>
      <c r="F322" s="140" t="str">
        <f>IFERROR(VLOOKUP(E322,商品参数!A:E,2,FALSE),"")</f>
        <v/>
      </c>
      <c r="G322" s="140" t="str">
        <f>IFERROR(VLOOKUP(E322,商品参数!A:E,3,FALSE),"")</f>
        <v/>
      </c>
      <c r="H322" s="140" t="str">
        <f>IFERROR(VLOOKUP(E322,商品参数!A:E,4,FALSE),"")</f>
        <v/>
      </c>
      <c r="I322" s="143"/>
      <c r="J322" s="144" t="str">
        <f>IFERROR(VLOOKUP(E322,商品参数!A:E,5,FALSE),"")</f>
        <v/>
      </c>
      <c r="K322" s="140" t="str">
        <f t="shared" si="19"/>
        <v/>
      </c>
      <c r="L322" s="143"/>
      <c r="M322" s="143"/>
    </row>
    <row r="323" ht="22" customHeight="1" spans="1:13">
      <c r="A323" s="137"/>
      <c r="B323" s="138" t="str">
        <f t="shared" si="20"/>
        <v/>
      </c>
      <c r="C323" s="138" t="str">
        <f t="shared" si="21"/>
        <v/>
      </c>
      <c r="D323" s="138" t="str">
        <f t="shared" si="22"/>
        <v/>
      </c>
      <c r="E323" s="139"/>
      <c r="F323" s="140" t="str">
        <f>IFERROR(VLOOKUP(E323,商品参数!A:E,2,FALSE),"")</f>
        <v/>
      </c>
      <c r="G323" s="140" t="str">
        <f>IFERROR(VLOOKUP(E323,商品参数!A:E,3,FALSE),"")</f>
        <v/>
      </c>
      <c r="H323" s="140" t="str">
        <f>IFERROR(VLOOKUP(E323,商品参数!A:E,4,FALSE),"")</f>
        <v/>
      </c>
      <c r="I323" s="143"/>
      <c r="J323" s="144" t="str">
        <f>IFERROR(VLOOKUP(E323,商品参数!A:E,5,FALSE),"")</f>
        <v/>
      </c>
      <c r="K323" s="140" t="str">
        <f t="shared" si="19"/>
        <v/>
      </c>
      <c r="L323" s="143"/>
      <c r="M323" s="143"/>
    </row>
    <row r="324" ht="22" customHeight="1" spans="1:13">
      <c r="A324" s="137"/>
      <c r="B324" s="138" t="str">
        <f t="shared" si="20"/>
        <v/>
      </c>
      <c r="C324" s="138" t="str">
        <f t="shared" si="21"/>
        <v/>
      </c>
      <c r="D324" s="138" t="str">
        <f t="shared" si="22"/>
        <v/>
      </c>
      <c r="E324" s="139"/>
      <c r="F324" s="140" t="str">
        <f>IFERROR(VLOOKUP(E324,商品参数!A:E,2,FALSE),"")</f>
        <v/>
      </c>
      <c r="G324" s="140" t="str">
        <f>IFERROR(VLOOKUP(E324,商品参数!A:E,3,FALSE),"")</f>
        <v/>
      </c>
      <c r="H324" s="140" t="str">
        <f>IFERROR(VLOOKUP(E324,商品参数!A:E,4,FALSE),"")</f>
        <v/>
      </c>
      <c r="I324" s="143"/>
      <c r="J324" s="144" t="str">
        <f>IFERROR(VLOOKUP(E324,商品参数!A:E,5,FALSE),"")</f>
        <v/>
      </c>
      <c r="K324" s="140" t="str">
        <f t="shared" ref="K324:K387" si="23">IF(E324&lt;&gt;"",I324*J324,"")</f>
        <v/>
      </c>
      <c r="L324" s="143"/>
      <c r="M324" s="143"/>
    </row>
    <row r="325" ht="22" customHeight="1" spans="1:13">
      <c r="A325" s="137"/>
      <c r="B325" s="138" t="str">
        <f t="shared" ref="B325:B388" si="24">IF(A325&lt;&gt;"",YEAR(A325),"")</f>
        <v/>
      </c>
      <c r="C325" s="138" t="str">
        <f t="shared" ref="C325:C388" si="25">IF(A325&lt;&gt;"",MONTH(A325),"")</f>
        <v/>
      </c>
      <c r="D325" s="138" t="str">
        <f t="shared" ref="D325:D388" si="26">IF(A325&lt;&gt;"",DAY(A325),"")</f>
        <v/>
      </c>
      <c r="E325" s="139"/>
      <c r="F325" s="140" t="str">
        <f>IFERROR(VLOOKUP(E325,商品参数!A:E,2,FALSE),"")</f>
        <v/>
      </c>
      <c r="G325" s="140" t="str">
        <f>IFERROR(VLOOKUP(E325,商品参数!A:E,3,FALSE),"")</f>
        <v/>
      </c>
      <c r="H325" s="140" t="str">
        <f>IFERROR(VLOOKUP(E325,商品参数!A:E,4,FALSE),"")</f>
        <v/>
      </c>
      <c r="I325" s="143"/>
      <c r="J325" s="144" t="str">
        <f>IFERROR(VLOOKUP(E325,商品参数!A:E,5,FALSE),"")</f>
        <v/>
      </c>
      <c r="K325" s="140" t="str">
        <f t="shared" si="23"/>
        <v/>
      </c>
      <c r="L325" s="143"/>
      <c r="M325" s="143"/>
    </row>
    <row r="326" ht="22" customHeight="1" spans="1:13">
      <c r="A326" s="137"/>
      <c r="B326" s="138" t="str">
        <f t="shared" si="24"/>
        <v/>
      </c>
      <c r="C326" s="138" t="str">
        <f t="shared" si="25"/>
        <v/>
      </c>
      <c r="D326" s="138" t="str">
        <f t="shared" si="26"/>
        <v/>
      </c>
      <c r="E326" s="139"/>
      <c r="F326" s="140" t="str">
        <f>IFERROR(VLOOKUP(E326,商品参数!A:E,2,FALSE),"")</f>
        <v/>
      </c>
      <c r="G326" s="140" t="str">
        <f>IFERROR(VLOOKUP(E326,商品参数!A:E,3,FALSE),"")</f>
        <v/>
      </c>
      <c r="H326" s="140" t="str">
        <f>IFERROR(VLOOKUP(E326,商品参数!A:E,4,FALSE),"")</f>
        <v/>
      </c>
      <c r="I326" s="143"/>
      <c r="J326" s="144" t="str">
        <f>IFERROR(VLOOKUP(E326,商品参数!A:E,5,FALSE),"")</f>
        <v/>
      </c>
      <c r="K326" s="140" t="str">
        <f t="shared" si="23"/>
        <v/>
      </c>
      <c r="L326" s="143"/>
      <c r="M326" s="143"/>
    </row>
    <row r="327" ht="22" customHeight="1" spans="1:13">
      <c r="A327" s="137"/>
      <c r="B327" s="138" t="str">
        <f t="shared" si="24"/>
        <v/>
      </c>
      <c r="C327" s="138" t="str">
        <f t="shared" si="25"/>
        <v/>
      </c>
      <c r="D327" s="138" t="str">
        <f t="shared" si="26"/>
        <v/>
      </c>
      <c r="E327" s="139"/>
      <c r="F327" s="140" t="str">
        <f>IFERROR(VLOOKUP(E327,商品参数!A:E,2,FALSE),"")</f>
        <v/>
      </c>
      <c r="G327" s="140" t="str">
        <f>IFERROR(VLOOKUP(E327,商品参数!A:E,3,FALSE),"")</f>
        <v/>
      </c>
      <c r="H327" s="140" t="str">
        <f>IFERROR(VLOOKUP(E327,商品参数!A:E,4,FALSE),"")</f>
        <v/>
      </c>
      <c r="I327" s="143"/>
      <c r="J327" s="144" t="str">
        <f>IFERROR(VLOOKUP(E327,商品参数!A:E,5,FALSE),"")</f>
        <v/>
      </c>
      <c r="K327" s="140" t="str">
        <f t="shared" si="23"/>
        <v/>
      </c>
      <c r="L327" s="143"/>
      <c r="M327" s="143"/>
    </row>
    <row r="328" ht="22" customHeight="1" spans="1:13">
      <c r="A328" s="137"/>
      <c r="B328" s="138" t="str">
        <f t="shared" si="24"/>
        <v/>
      </c>
      <c r="C328" s="138" t="str">
        <f t="shared" si="25"/>
        <v/>
      </c>
      <c r="D328" s="138" t="str">
        <f t="shared" si="26"/>
        <v/>
      </c>
      <c r="E328" s="139"/>
      <c r="F328" s="140" t="str">
        <f>IFERROR(VLOOKUP(E328,商品参数!A:E,2,FALSE),"")</f>
        <v/>
      </c>
      <c r="G328" s="140" t="str">
        <f>IFERROR(VLOOKUP(E328,商品参数!A:E,3,FALSE),"")</f>
        <v/>
      </c>
      <c r="H328" s="140" t="str">
        <f>IFERROR(VLOOKUP(E328,商品参数!A:E,4,FALSE),"")</f>
        <v/>
      </c>
      <c r="I328" s="143"/>
      <c r="J328" s="144" t="str">
        <f>IFERROR(VLOOKUP(E328,商品参数!A:E,5,FALSE),"")</f>
        <v/>
      </c>
      <c r="K328" s="140" t="str">
        <f t="shared" si="23"/>
        <v/>
      </c>
      <c r="L328" s="143"/>
      <c r="M328" s="143"/>
    </row>
    <row r="329" ht="22" customHeight="1" spans="1:13">
      <c r="A329" s="137"/>
      <c r="B329" s="138" t="str">
        <f t="shared" si="24"/>
        <v/>
      </c>
      <c r="C329" s="138" t="str">
        <f t="shared" si="25"/>
        <v/>
      </c>
      <c r="D329" s="138" t="str">
        <f t="shared" si="26"/>
        <v/>
      </c>
      <c r="E329" s="139"/>
      <c r="F329" s="140" t="str">
        <f>IFERROR(VLOOKUP(E329,商品参数!A:E,2,FALSE),"")</f>
        <v/>
      </c>
      <c r="G329" s="140" t="str">
        <f>IFERROR(VLOOKUP(E329,商品参数!A:E,3,FALSE),"")</f>
        <v/>
      </c>
      <c r="H329" s="140" t="str">
        <f>IFERROR(VLOOKUP(E329,商品参数!A:E,4,FALSE),"")</f>
        <v/>
      </c>
      <c r="I329" s="143"/>
      <c r="J329" s="144" t="str">
        <f>IFERROR(VLOOKUP(E329,商品参数!A:E,5,FALSE),"")</f>
        <v/>
      </c>
      <c r="K329" s="140" t="str">
        <f t="shared" si="23"/>
        <v/>
      </c>
      <c r="L329" s="143"/>
      <c r="M329" s="143"/>
    </row>
    <row r="330" ht="22" customHeight="1" spans="1:13">
      <c r="A330" s="137"/>
      <c r="B330" s="138" t="str">
        <f t="shared" si="24"/>
        <v/>
      </c>
      <c r="C330" s="138" t="str">
        <f t="shared" si="25"/>
        <v/>
      </c>
      <c r="D330" s="138" t="str">
        <f t="shared" si="26"/>
        <v/>
      </c>
      <c r="E330" s="139"/>
      <c r="F330" s="140" t="str">
        <f>IFERROR(VLOOKUP(E330,商品参数!A:E,2,FALSE),"")</f>
        <v/>
      </c>
      <c r="G330" s="140" t="str">
        <f>IFERROR(VLOOKUP(E330,商品参数!A:E,3,FALSE),"")</f>
        <v/>
      </c>
      <c r="H330" s="140" t="str">
        <f>IFERROR(VLOOKUP(E330,商品参数!A:E,4,FALSE),"")</f>
        <v/>
      </c>
      <c r="I330" s="143"/>
      <c r="J330" s="144" t="str">
        <f>IFERROR(VLOOKUP(E330,商品参数!A:E,5,FALSE),"")</f>
        <v/>
      </c>
      <c r="K330" s="140" t="str">
        <f t="shared" si="23"/>
        <v/>
      </c>
      <c r="L330" s="143"/>
      <c r="M330" s="143"/>
    </row>
    <row r="331" ht="22" customHeight="1" spans="1:13">
      <c r="A331" s="137"/>
      <c r="B331" s="138" t="str">
        <f t="shared" si="24"/>
        <v/>
      </c>
      <c r="C331" s="138" t="str">
        <f t="shared" si="25"/>
        <v/>
      </c>
      <c r="D331" s="138" t="str">
        <f t="shared" si="26"/>
        <v/>
      </c>
      <c r="E331" s="139"/>
      <c r="F331" s="140" t="str">
        <f>IFERROR(VLOOKUP(E331,商品参数!A:E,2,FALSE),"")</f>
        <v/>
      </c>
      <c r="G331" s="140" t="str">
        <f>IFERROR(VLOOKUP(E331,商品参数!A:E,3,FALSE),"")</f>
        <v/>
      </c>
      <c r="H331" s="140" t="str">
        <f>IFERROR(VLOOKUP(E331,商品参数!A:E,4,FALSE),"")</f>
        <v/>
      </c>
      <c r="I331" s="143"/>
      <c r="J331" s="144" t="str">
        <f>IFERROR(VLOOKUP(E331,商品参数!A:E,5,FALSE),"")</f>
        <v/>
      </c>
      <c r="K331" s="140" t="str">
        <f t="shared" si="23"/>
        <v/>
      </c>
      <c r="L331" s="143"/>
      <c r="M331" s="143"/>
    </row>
    <row r="332" ht="22" customHeight="1" spans="1:13">
      <c r="A332" s="137"/>
      <c r="B332" s="138" t="str">
        <f t="shared" si="24"/>
        <v/>
      </c>
      <c r="C332" s="138" t="str">
        <f t="shared" si="25"/>
        <v/>
      </c>
      <c r="D332" s="138" t="str">
        <f t="shared" si="26"/>
        <v/>
      </c>
      <c r="E332" s="139"/>
      <c r="F332" s="140" t="str">
        <f>IFERROR(VLOOKUP(E332,商品参数!A:E,2,FALSE),"")</f>
        <v/>
      </c>
      <c r="G332" s="140" t="str">
        <f>IFERROR(VLOOKUP(E332,商品参数!A:E,3,FALSE),"")</f>
        <v/>
      </c>
      <c r="H332" s="140" t="str">
        <f>IFERROR(VLOOKUP(E332,商品参数!A:E,4,FALSE),"")</f>
        <v/>
      </c>
      <c r="I332" s="143"/>
      <c r="J332" s="144" t="str">
        <f>IFERROR(VLOOKUP(E332,商品参数!A:E,5,FALSE),"")</f>
        <v/>
      </c>
      <c r="K332" s="140" t="str">
        <f t="shared" si="23"/>
        <v/>
      </c>
      <c r="L332" s="143"/>
      <c r="M332" s="143"/>
    </row>
    <row r="333" ht="22" customHeight="1" spans="1:13">
      <c r="A333" s="137"/>
      <c r="B333" s="138" t="str">
        <f t="shared" si="24"/>
        <v/>
      </c>
      <c r="C333" s="138" t="str">
        <f t="shared" si="25"/>
        <v/>
      </c>
      <c r="D333" s="138" t="str">
        <f t="shared" si="26"/>
        <v/>
      </c>
      <c r="E333" s="139"/>
      <c r="F333" s="140" t="str">
        <f>IFERROR(VLOOKUP(E333,商品参数!A:E,2,FALSE),"")</f>
        <v/>
      </c>
      <c r="G333" s="140" t="str">
        <f>IFERROR(VLOOKUP(E333,商品参数!A:E,3,FALSE),"")</f>
        <v/>
      </c>
      <c r="H333" s="140" t="str">
        <f>IFERROR(VLOOKUP(E333,商品参数!A:E,4,FALSE),"")</f>
        <v/>
      </c>
      <c r="I333" s="143"/>
      <c r="J333" s="144" t="str">
        <f>IFERROR(VLOOKUP(E333,商品参数!A:E,5,FALSE),"")</f>
        <v/>
      </c>
      <c r="K333" s="140" t="str">
        <f t="shared" si="23"/>
        <v/>
      </c>
      <c r="L333" s="143"/>
      <c r="M333" s="143"/>
    </row>
    <row r="334" ht="22" customHeight="1" spans="1:13">
      <c r="A334" s="137"/>
      <c r="B334" s="138" t="str">
        <f t="shared" si="24"/>
        <v/>
      </c>
      <c r="C334" s="138" t="str">
        <f t="shared" si="25"/>
        <v/>
      </c>
      <c r="D334" s="138" t="str">
        <f t="shared" si="26"/>
        <v/>
      </c>
      <c r="E334" s="139"/>
      <c r="F334" s="140" t="str">
        <f>IFERROR(VLOOKUP(E334,商品参数!A:E,2,FALSE),"")</f>
        <v/>
      </c>
      <c r="G334" s="140" t="str">
        <f>IFERROR(VLOOKUP(E334,商品参数!A:E,3,FALSE),"")</f>
        <v/>
      </c>
      <c r="H334" s="140" t="str">
        <f>IFERROR(VLOOKUP(E334,商品参数!A:E,4,FALSE),"")</f>
        <v/>
      </c>
      <c r="I334" s="143"/>
      <c r="J334" s="144" t="str">
        <f>IFERROR(VLOOKUP(E334,商品参数!A:E,5,FALSE),"")</f>
        <v/>
      </c>
      <c r="K334" s="140" t="str">
        <f t="shared" si="23"/>
        <v/>
      </c>
      <c r="L334" s="143"/>
      <c r="M334" s="143"/>
    </row>
    <row r="335" ht="22" customHeight="1" spans="1:13">
      <c r="A335" s="137"/>
      <c r="B335" s="138" t="str">
        <f t="shared" si="24"/>
        <v/>
      </c>
      <c r="C335" s="138" t="str">
        <f t="shared" si="25"/>
        <v/>
      </c>
      <c r="D335" s="138" t="str">
        <f t="shared" si="26"/>
        <v/>
      </c>
      <c r="E335" s="139"/>
      <c r="F335" s="140" t="str">
        <f>IFERROR(VLOOKUP(E335,商品参数!A:E,2,FALSE),"")</f>
        <v/>
      </c>
      <c r="G335" s="140" t="str">
        <f>IFERROR(VLOOKUP(E335,商品参数!A:E,3,FALSE),"")</f>
        <v/>
      </c>
      <c r="H335" s="140" t="str">
        <f>IFERROR(VLOOKUP(E335,商品参数!A:E,4,FALSE),"")</f>
        <v/>
      </c>
      <c r="I335" s="143"/>
      <c r="J335" s="144" t="str">
        <f>IFERROR(VLOOKUP(E335,商品参数!A:E,5,FALSE),"")</f>
        <v/>
      </c>
      <c r="K335" s="140" t="str">
        <f t="shared" si="23"/>
        <v/>
      </c>
      <c r="L335" s="143"/>
      <c r="M335" s="143"/>
    </row>
    <row r="336" ht="22" customHeight="1" spans="1:13">
      <c r="A336" s="137"/>
      <c r="B336" s="138" t="str">
        <f t="shared" si="24"/>
        <v/>
      </c>
      <c r="C336" s="138" t="str">
        <f t="shared" si="25"/>
        <v/>
      </c>
      <c r="D336" s="138" t="str">
        <f t="shared" si="26"/>
        <v/>
      </c>
      <c r="E336" s="139"/>
      <c r="F336" s="140" t="str">
        <f>IFERROR(VLOOKUP(E336,商品参数!A:E,2,FALSE),"")</f>
        <v/>
      </c>
      <c r="G336" s="140" t="str">
        <f>IFERROR(VLOOKUP(E336,商品参数!A:E,3,FALSE),"")</f>
        <v/>
      </c>
      <c r="H336" s="140" t="str">
        <f>IFERROR(VLOOKUP(E336,商品参数!A:E,4,FALSE),"")</f>
        <v/>
      </c>
      <c r="I336" s="143"/>
      <c r="J336" s="144" t="str">
        <f>IFERROR(VLOOKUP(E336,商品参数!A:E,5,FALSE),"")</f>
        <v/>
      </c>
      <c r="K336" s="140" t="str">
        <f t="shared" si="23"/>
        <v/>
      </c>
      <c r="L336" s="143"/>
      <c r="M336" s="143"/>
    </row>
    <row r="337" ht="22" customHeight="1" spans="1:13">
      <c r="A337" s="137"/>
      <c r="B337" s="138" t="str">
        <f t="shared" si="24"/>
        <v/>
      </c>
      <c r="C337" s="138" t="str">
        <f t="shared" si="25"/>
        <v/>
      </c>
      <c r="D337" s="138" t="str">
        <f t="shared" si="26"/>
        <v/>
      </c>
      <c r="E337" s="139"/>
      <c r="F337" s="140" t="str">
        <f>IFERROR(VLOOKUP(E337,商品参数!A:E,2,FALSE),"")</f>
        <v/>
      </c>
      <c r="G337" s="140" t="str">
        <f>IFERROR(VLOOKUP(E337,商品参数!A:E,3,FALSE),"")</f>
        <v/>
      </c>
      <c r="H337" s="140" t="str">
        <f>IFERROR(VLOOKUP(E337,商品参数!A:E,4,FALSE),"")</f>
        <v/>
      </c>
      <c r="I337" s="143"/>
      <c r="J337" s="144" t="str">
        <f>IFERROR(VLOOKUP(E337,商品参数!A:E,5,FALSE),"")</f>
        <v/>
      </c>
      <c r="K337" s="140" t="str">
        <f t="shared" si="23"/>
        <v/>
      </c>
      <c r="L337" s="143"/>
      <c r="M337" s="143"/>
    </row>
    <row r="338" ht="22" customHeight="1" spans="1:13">
      <c r="A338" s="137"/>
      <c r="B338" s="138" t="str">
        <f t="shared" si="24"/>
        <v/>
      </c>
      <c r="C338" s="138" t="str">
        <f t="shared" si="25"/>
        <v/>
      </c>
      <c r="D338" s="138" t="str">
        <f t="shared" si="26"/>
        <v/>
      </c>
      <c r="E338" s="139"/>
      <c r="F338" s="140" t="str">
        <f>IFERROR(VLOOKUP(E338,商品参数!A:E,2,FALSE),"")</f>
        <v/>
      </c>
      <c r="G338" s="140" t="str">
        <f>IFERROR(VLOOKUP(E338,商品参数!A:E,3,FALSE),"")</f>
        <v/>
      </c>
      <c r="H338" s="140" t="str">
        <f>IFERROR(VLOOKUP(E338,商品参数!A:E,4,FALSE),"")</f>
        <v/>
      </c>
      <c r="I338" s="143"/>
      <c r="J338" s="144" t="str">
        <f>IFERROR(VLOOKUP(E338,商品参数!A:E,5,FALSE),"")</f>
        <v/>
      </c>
      <c r="K338" s="140" t="str">
        <f t="shared" si="23"/>
        <v/>
      </c>
      <c r="L338" s="143"/>
      <c r="M338" s="143"/>
    </row>
    <row r="339" ht="22" customHeight="1" spans="1:13">
      <c r="A339" s="137"/>
      <c r="B339" s="138" t="str">
        <f t="shared" si="24"/>
        <v/>
      </c>
      <c r="C339" s="138" t="str">
        <f t="shared" si="25"/>
        <v/>
      </c>
      <c r="D339" s="138" t="str">
        <f t="shared" si="26"/>
        <v/>
      </c>
      <c r="E339" s="139"/>
      <c r="F339" s="140" t="str">
        <f>IFERROR(VLOOKUP(E339,商品参数!A:E,2,FALSE),"")</f>
        <v/>
      </c>
      <c r="G339" s="140" t="str">
        <f>IFERROR(VLOOKUP(E339,商品参数!A:E,3,FALSE),"")</f>
        <v/>
      </c>
      <c r="H339" s="140" t="str">
        <f>IFERROR(VLOOKUP(E339,商品参数!A:E,4,FALSE),"")</f>
        <v/>
      </c>
      <c r="I339" s="143"/>
      <c r="J339" s="144" t="str">
        <f>IFERROR(VLOOKUP(E339,商品参数!A:E,5,FALSE),"")</f>
        <v/>
      </c>
      <c r="K339" s="140" t="str">
        <f t="shared" si="23"/>
        <v/>
      </c>
      <c r="L339" s="143"/>
      <c r="M339" s="143"/>
    </row>
    <row r="340" ht="22" customHeight="1" spans="1:13">
      <c r="A340" s="137"/>
      <c r="B340" s="138" t="str">
        <f t="shared" si="24"/>
        <v/>
      </c>
      <c r="C340" s="138" t="str">
        <f t="shared" si="25"/>
        <v/>
      </c>
      <c r="D340" s="138" t="str">
        <f t="shared" si="26"/>
        <v/>
      </c>
      <c r="E340" s="139"/>
      <c r="F340" s="140" t="str">
        <f>IFERROR(VLOOKUP(E340,商品参数!A:E,2,FALSE),"")</f>
        <v/>
      </c>
      <c r="G340" s="140" t="str">
        <f>IFERROR(VLOOKUP(E340,商品参数!A:E,3,FALSE),"")</f>
        <v/>
      </c>
      <c r="H340" s="140" t="str">
        <f>IFERROR(VLOOKUP(E340,商品参数!A:E,4,FALSE),"")</f>
        <v/>
      </c>
      <c r="I340" s="143"/>
      <c r="J340" s="144" t="str">
        <f>IFERROR(VLOOKUP(E340,商品参数!A:E,5,FALSE),"")</f>
        <v/>
      </c>
      <c r="K340" s="140" t="str">
        <f t="shared" si="23"/>
        <v/>
      </c>
      <c r="L340" s="143"/>
      <c r="M340" s="143"/>
    </row>
    <row r="341" ht="22" customHeight="1" spans="1:13">
      <c r="A341" s="137"/>
      <c r="B341" s="138" t="str">
        <f t="shared" si="24"/>
        <v/>
      </c>
      <c r="C341" s="138" t="str">
        <f t="shared" si="25"/>
        <v/>
      </c>
      <c r="D341" s="138" t="str">
        <f t="shared" si="26"/>
        <v/>
      </c>
      <c r="E341" s="139"/>
      <c r="F341" s="140" t="str">
        <f>IFERROR(VLOOKUP(E341,商品参数!A:E,2,FALSE),"")</f>
        <v/>
      </c>
      <c r="G341" s="140" t="str">
        <f>IFERROR(VLOOKUP(E341,商品参数!A:E,3,FALSE),"")</f>
        <v/>
      </c>
      <c r="H341" s="140" t="str">
        <f>IFERROR(VLOOKUP(E341,商品参数!A:E,4,FALSE),"")</f>
        <v/>
      </c>
      <c r="I341" s="143"/>
      <c r="J341" s="144" t="str">
        <f>IFERROR(VLOOKUP(E341,商品参数!A:E,5,FALSE),"")</f>
        <v/>
      </c>
      <c r="K341" s="140" t="str">
        <f t="shared" si="23"/>
        <v/>
      </c>
      <c r="L341" s="143"/>
      <c r="M341" s="143"/>
    </row>
    <row r="342" ht="22" customHeight="1" spans="1:13">
      <c r="A342" s="137"/>
      <c r="B342" s="138" t="str">
        <f t="shared" si="24"/>
        <v/>
      </c>
      <c r="C342" s="138" t="str">
        <f t="shared" si="25"/>
        <v/>
      </c>
      <c r="D342" s="138" t="str">
        <f t="shared" si="26"/>
        <v/>
      </c>
      <c r="E342" s="139"/>
      <c r="F342" s="140" t="str">
        <f>IFERROR(VLOOKUP(E342,商品参数!A:E,2,FALSE),"")</f>
        <v/>
      </c>
      <c r="G342" s="140" t="str">
        <f>IFERROR(VLOOKUP(E342,商品参数!A:E,3,FALSE),"")</f>
        <v/>
      </c>
      <c r="H342" s="140" t="str">
        <f>IFERROR(VLOOKUP(E342,商品参数!A:E,4,FALSE),"")</f>
        <v/>
      </c>
      <c r="I342" s="143"/>
      <c r="J342" s="144" t="str">
        <f>IFERROR(VLOOKUP(E342,商品参数!A:E,5,FALSE),"")</f>
        <v/>
      </c>
      <c r="K342" s="140" t="str">
        <f t="shared" si="23"/>
        <v/>
      </c>
      <c r="L342" s="143"/>
      <c r="M342" s="143"/>
    </row>
    <row r="343" ht="22" customHeight="1" spans="1:13">
      <c r="A343" s="137"/>
      <c r="B343" s="138" t="str">
        <f t="shared" si="24"/>
        <v/>
      </c>
      <c r="C343" s="138" t="str">
        <f t="shared" si="25"/>
        <v/>
      </c>
      <c r="D343" s="138" t="str">
        <f t="shared" si="26"/>
        <v/>
      </c>
      <c r="E343" s="139"/>
      <c r="F343" s="140" t="str">
        <f>IFERROR(VLOOKUP(E343,商品参数!A:E,2,FALSE),"")</f>
        <v/>
      </c>
      <c r="G343" s="140" t="str">
        <f>IFERROR(VLOOKUP(E343,商品参数!A:E,3,FALSE),"")</f>
        <v/>
      </c>
      <c r="H343" s="140" t="str">
        <f>IFERROR(VLOOKUP(E343,商品参数!A:E,4,FALSE),"")</f>
        <v/>
      </c>
      <c r="I343" s="143"/>
      <c r="J343" s="144" t="str">
        <f>IFERROR(VLOOKUP(E343,商品参数!A:E,5,FALSE),"")</f>
        <v/>
      </c>
      <c r="K343" s="140" t="str">
        <f t="shared" si="23"/>
        <v/>
      </c>
      <c r="L343" s="143"/>
      <c r="M343" s="143"/>
    </row>
    <row r="344" ht="22" customHeight="1" spans="1:13">
      <c r="A344" s="137"/>
      <c r="B344" s="138" t="str">
        <f t="shared" si="24"/>
        <v/>
      </c>
      <c r="C344" s="138" t="str">
        <f t="shared" si="25"/>
        <v/>
      </c>
      <c r="D344" s="138" t="str">
        <f t="shared" si="26"/>
        <v/>
      </c>
      <c r="E344" s="139"/>
      <c r="F344" s="140" t="str">
        <f>IFERROR(VLOOKUP(E344,商品参数!A:E,2,FALSE),"")</f>
        <v/>
      </c>
      <c r="G344" s="140" t="str">
        <f>IFERROR(VLOOKUP(E344,商品参数!A:E,3,FALSE),"")</f>
        <v/>
      </c>
      <c r="H344" s="140" t="str">
        <f>IFERROR(VLOOKUP(E344,商品参数!A:E,4,FALSE),"")</f>
        <v/>
      </c>
      <c r="I344" s="143"/>
      <c r="J344" s="144" t="str">
        <f>IFERROR(VLOOKUP(E344,商品参数!A:E,5,FALSE),"")</f>
        <v/>
      </c>
      <c r="K344" s="140" t="str">
        <f t="shared" si="23"/>
        <v/>
      </c>
      <c r="L344" s="143"/>
      <c r="M344" s="143"/>
    </row>
    <row r="345" ht="22" customHeight="1" spans="1:13">
      <c r="A345" s="137"/>
      <c r="B345" s="138" t="str">
        <f t="shared" si="24"/>
        <v/>
      </c>
      <c r="C345" s="138" t="str">
        <f t="shared" si="25"/>
        <v/>
      </c>
      <c r="D345" s="138" t="str">
        <f t="shared" si="26"/>
        <v/>
      </c>
      <c r="E345" s="139"/>
      <c r="F345" s="140" t="str">
        <f>IFERROR(VLOOKUP(E345,商品参数!A:E,2,FALSE),"")</f>
        <v/>
      </c>
      <c r="G345" s="140" t="str">
        <f>IFERROR(VLOOKUP(E345,商品参数!A:E,3,FALSE),"")</f>
        <v/>
      </c>
      <c r="H345" s="140" t="str">
        <f>IFERROR(VLOOKUP(E345,商品参数!A:E,4,FALSE),"")</f>
        <v/>
      </c>
      <c r="I345" s="143"/>
      <c r="J345" s="144" t="str">
        <f>IFERROR(VLOOKUP(E345,商品参数!A:E,5,FALSE),"")</f>
        <v/>
      </c>
      <c r="K345" s="140" t="str">
        <f t="shared" si="23"/>
        <v/>
      </c>
      <c r="L345" s="143"/>
      <c r="M345" s="143"/>
    </row>
    <row r="346" ht="22" customHeight="1" spans="1:13">
      <c r="A346" s="137"/>
      <c r="B346" s="138" t="str">
        <f t="shared" si="24"/>
        <v/>
      </c>
      <c r="C346" s="138" t="str">
        <f t="shared" si="25"/>
        <v/>
      </c>
      <c r="D346" s="138" t="str">
        <f t="shared" si="26"/>
        <v/>
      </c>
      <c r="E346" s="139"/>
      <c r="F346" s="140" t="str">
        <f>IFERROR(VLOOKUP(E346,商品参数!A:E,2,FALSE),"")</f>
        <v/>
      </c>
      <c r="G346" s="140" t="str">
        <f>IFERROR(VLOOKUP(E346,商品参数!A:E,3,FALSE),"")</f>
        <v/>
      </c>
      <c r="H346" s="140" t="str">
        <f>IFERROR(VLOOKUP(E346,商品参数!A:E,4,FALSE),"")</f>
        <v/>
      </c>
      <c r="I346" s="143"/>
      <c r="J346" s="144" t="str">
        <f>IFERROR(VLOOKUP(E346,商品参数!A:E,5,FALSE),"")</f>
        <v/>
      </c>
      <c r="K346" s="140" t="str">
        <f t="shared" si="23"/>
        <v/>
      </c>
      <c r="L346" s="143"/>
      <c r="M346" s="143"/>
    </row>
    <row r="347" ht="22" customHeight="1" spans="1:13">
      <c r="A347" s="137"/>
      <c r="B347" s="138" t="str">
        <f t="shared" si="24"/>
        <v/>
      </c>
      <c r="C347" s="138" t="str">
        <f t="shared" si="25"/>
        <v/>
      </c>
      <c r="D347" s="138" t="str">
        <f t="shared" si="26"/>
        <v/>
      </c>
      <c r="E347" s="139"/>
      <c r="F347" s="140" t="str">
        <f>IFERROR(VLOOKUP(E347,商品参数!A:E,2,FALSE),"")</f>
        <v/>
      </c>
      <c r="G347" s="140" t="str">
        <f>IFERROR(VLOOKUP(E347,商品参数!A:E,3,FALSE),"")</f>
        <v/>
      </c>
      <c r="H347" s="140" t="str">
        <f>IFERROR(VLOOKUP(E347,商品参数!A:E,4,FALSE),"")</f>
        <v/>
      </c>
      <c r="I347" s="143"/>
      <c r="J347" s="144" t="str">
        <f>IFERROR(VLOOKUP(E347,商品参数!A:E,5,FALSE),"")</f>
        <v/>
      </c>
      <c r="K347" s="140" t="str">
        <f t="shared" si="23"/>
        <v/>
      </c>
      <c r="L347" s="143"/>
      <c r="M347" s="143"/>
    </row>
    <row r="348" ht="22" customHeight="1" spans="1:13">
      <c r="A348" s="137"/>
      <c r="B348" s="138" t="str">
        <f t="shared" si="24"/>
        <v/>
      </c>
      <c r="C348" s="138" t="str">
        <f t="shared" si="25"/>
        <v/>
      </c>
      <c r="D348" s="138" t="str">
        <f t="shared" si="26"/>
        <v/>
      </c>
      <c r="E348" s="139"/>
      <c r="F348" s="140" t="str">
        <f>IFERROR(VLOOKUP(E348,商品参数!A:E,2,FALSE),"")</f>
        <v/>
      </c>
      <c r="G348" s="140" t="str">
        <f>IFERROR(VLOOKUP(E348,商品参数!A:E,3,FALSE),"")</f>
        <v/>
      </c>
      <c r="H348" s="140" t="str">
        <f>IFERROR(VLOOKUP(E348,商品参数!A:E,4,FALSE),"")</f>
        <v/>
      </c>
      <c r="I348" s="143"/>
      <c r="J348" s="144" t="str">
        <f>IFERROR(VLOOKUP(E348,商品参数!A:E,5,FALSE),"")</f>
        <v/>
      </c>
      <c r="K348" s="140" t="str">
        <f t="shared" si="23"/>
        <v/>
      </c>
      <c r="L348" s="143"/>
      <c r="M348" s="143"/>
    </row>
    <row r="349" ht="22" customHeight="1" spans="1:13">
      <c r="A349" s="137"/>
      <c r="B349" s="138" t="str">
        <f t="shared" si="24"/>
        <v/>
      </c>
      <c r="C349" s="138" t="str">
        <f t="shared" si="25"/>
        <v/>
      </c>
      <c r="D349" s="138" t="str">
        <f t="shared" si="26"/>
        <v/>
      </c>
      <c r="E349" s="139"/>
      <c r="F349" s="140" t="str">
        <f>IFERROR(VLOOKUP(E349,商品参数!A:E,2,FALSE),"")</f>
        <v/>
      </c>
      <c r="G349" s="140" t="str">
        <f>IFERROR(VLOOKUP(E349,商品参数!A:E,3,FALSE),"")</f>
        <v/>
      </c>
      <c r="H349" s="140" t="str">
        <f>IFERROR(VLOOKUP(E349,商品参数!A:E,4,FALSE),"")</f>
        <v/>
      </c>
      <c r="I349" s="143"/>
      <c r="J349" s="144" t="str">
        <f>IFERROR(VLOOKUP(E349,商品参数!A:E,5,FALSE),"")</f>
        <v/>
      </c>
      <c r="K349" s="140" t="str">
        <f t="shared" si="23"/>
        <v/>
      </c>
      <c r="L349" s="143"/>
      <c r="M349" s="143"/>
    </row>
    <row r="350" ht="22" customHeight="1" spans="1:13">
      <c r="A350" s="137"/>
      <c r="B350" s="138" t="str">
        <f t="shared" si="24"/>
        <v/>
      </c>
      <c r="C350" s="138" t="str">
        <f t="shared" si="25"/>
        <v/>
      </c>
      <c r="D350" s="138" t="str">
        <f t="shared" si="26"/>
        <v/>
      </c>
      <c r="E350" s="139"/>
      <c r="F350" s="140" t="str">
        <f>IFERROR(VLOOKUP(E350,商品参数!A:E,2,FALSE),"")</f>
        <v/>
      </c>
      <c r="G350" s="140" t="str">
        <f>IFERROR(VLOOKUP(E350,商品参数!A:E,3,FALSE),"")</f>
        <v/>
      </c>
      <c r="H350" s="140" t="str">
        <f>IFERROR(VLOOKUP(E350,商品参数!A:E,4,FALSE),"")</f>
        <v/>
      </c>
      <c r="I350" s="143"/>
      <c r="J350" s="144" t="str">
        <f>IFERROR(VLOOKUP(E350,商品参数!A:E,5,FALSE),"")</f>
        <v/>
      </c>
      <c r="K350" s="140" t="str">
        <f t="shared" si="23"/>
        <v/>
      </c>
      <c r="L350" s="143"/>
      <c r="M350" s="143"/>
    </row>
    <row r="351" ht="22" customHeight="1" spans="1:13">
      <c r="A351" s="137"/>
      <c r="B351" s="138" t="str">
        <f t="shared" si="24"/>
        <v/>
      </c>
      <c r="C351" s="138" t="str">
        <f t="shared" si="25"/>
        <v/>
      </c>
      <c r="D351" s="138" t="str">
        <f t="shared" si="26"/>
        <v/>
      </c>
      <c r="E351" s="139"/>
      <c r="F351" s="140" t="str">
        <f>IFERROR(VLOOKUP(E351,商品参数!A:E,2,FALSE),"")</f>
        <v/>
      </c>
      <c r="G351" s="140" t="str">
        <f>IFERROR(VLOOKUP(E351,商品参数!A:E,3,FALSE),"")</f>
        <v/>
      </c>
      <c r="H351" s="140" t="str">
        <f>IFERROR(VLOOKUP(E351,商品参数!A:E,4,FALSE),"")</f>
        <v/>
      </c>
      <c r="I351" s="143"/>
      <c r="J351" s="144" t="str">
        <f>IFERROR(VLOOKUP(E351,商品参数!A:E,5,FALSE),"")</f>
        <v/>
      </c>
      <c r="K351" s="140" t="str">
        <f t="shared" si="23"/>
        <v/>
      </c>
      <c r="L351" s="143"/>
      <c r="M351" s="143"/>
    </row>
    <row r="352" ht="22" customHeight="1" spans="1:13">
      <c r="A352" s="137"/>
      <c r="B352" s="138" t="str">
        <f t="shared" si="24"/>
        <v/>
      </c>
      <c r="C352" s="138" t="str">
        <f t="shared" si="25"/>
        <v/>
      </c>
      <c r="D352" s="138" t="str">
        <f t="shared" si="26"/>
        <v/>
      </c>
      <c r="E352" s="139"/>
      <c r="F352" s="140" t="str">
        <f>IFERROR(VLOOKUP(E352,商品参数!A:E,2,FALSE),"")</f>
        <v/>
      </c>
      <c r="G352" s="140" t="str">
        <f>IFERROR(VLOOKUP(E352,商品参数!A:E,3,FALSE),"")</f>
        <v/>
      </c>
      <c r="H352" s="140" t="str">
        <f>IFERROR(VLOOKUP(E352,商品参数!A:E,4,FALSE),"")</f>
        <v/>
      </c>
      <c r="I352" s="143"/>
      <c r="J352" s="144" t="str">
        <f>IFERROR(VLOOKUP(E352,商品参数!A:E,5,FALSE),"")</f>
        <v/>
      </c>
      <c r="K352" s="140" t="str">
        <f t="shared" si="23"/>
        <v/>
      </c>
      <c r="L352" s="143"/>
      <c r="M352" s="143"/>
    </row>
    <row r="353" ht="22" customHeight="1" spans="1:13">
      <c r="A353" s="137"/>
      <c r="B353" s="138" t="str">
        <f t="shared" si="24"/>
        <v/>
      </c>
      <c r="C353" s="138" t="str">
        <f t="shared" si="25"/>
        <v/>
      </c>
      <c r="D353" s="138" t="str">
        <f t="shared" si="26"/>
        <v/>
      </c>
      <c r="E353" s="139"/>
      <c r="F353" s="140" t="str">
        <f>IFERROR(VLOOKUP(E353,商品参数!A:E,2,FALSE),"")</f>
        <v/>
      </c>
      <c r="G353" s="140" t="str">
        <f>IFERROR(VLOOKUP(E353,商品参数!A:E,3,FALSE),"")</f>
        <v/>
      </c>
      <c r="H353" s="140" t="str">
        <f>IFERROR(VLOOKUP(E353,商品参数!A:E,4,FALSE),"")</f>
        <v/>
      </c>
      <c r="I353" s="143"/>
      <c r="J353" s="144" t="str">
        <f>IFERROR(VLOOKUP(E353,商品参数!A:E,5,FALSE),"")</f>
        <v/>
      </c>
      <c r="K353" s="140" t="str">
        <f t="shared" si="23"/>
        <v/>
      </c>
      <c r="L353" s="143"/>
      <c r="M353" s="143"/>
    </row>
    <row r="354" ht="22" customHeight="1" spans="1:13">
      <c r="A354" s="137"/>
      <c r="B354" s="138" t="str">
        <f t="shared" si="24"/>
        <v/>
      </c>
      <c r="C354" s="138" t="str">
        <f t="shared" si="25"/>
        <v/>
      </c>
      <c r="D354" s="138" t="str">
        <f t="shared" si="26"/>
        <v/>
      </c>
      <c r="E354" s="139"/>
      <c r="F354" s="140" t="str">
        <f>IFERROR(VLOOKUP(E354,商品参数!A:E,2,FALSE),"")</f>
        <v/>
      </c>
      <c r="G354" s="140" t="str">
        <f>IFERROR(VLOOKUP(E354,商品参数!A:E,3,FALSE),"")</f>
        <v/>
      </c>
      <c r="H354" s="140" t="str">
        <f>IFERROR(VLOOKUP(E354,商品参数!A:E,4,FALSE),"")</f>
        <v/>
      </c>
      <c r="I354" s="143"/>
      <c r="J354" s="144" t="str">
        <f>IFERROR(VLOOKUP(E354,商品参数!A:E,5,FALSE),"")</f>
        <v/>
      </c>
      <c r="K354" s="140" t="str">
        <f t="shared" si="23"/>
        <v/>
      </c>
      <c r="L354" s="143"/>
      <c r="M354" s="143"/>
    </row>
    <row r="355" ht="22" customHeight="1" spans="1:13">
      <c r="A355" s="137"/>
      <c r="B355" s="138" t="str">
        <f t="shared" si="24"/>
        <v/>
      </c>
      <c r="C355" s="138" t="str">
        <f t="shared" si="25"/>
        <v/>
      </c>
      <c r="D355" s="138" t="str">
        <f t="shared" si="26"/>
        <v/>
      </c>
      <c r="E355" s="139"/>
      <c r="F355" s="140" t="str">
        <f>IFERROR(VLOOKUP(E355,商品参数!A:E,2,FALSE),"")</f>
        <v/>
      </c>
      <c r="G355" s="140" t="str">
        <f>IFERROR(VLOOKUP(E355,商品参数!A:E,3,FALSE),"")</f>
        <v/>
      </c>
      <c r="H355" s="140" t="str">
        <f>IFERROR(VLOOKUP(E355,商品参数!A:E,4,FALSE),"")</f>
        <v/>
      </c>
      <c r="I355" s="143"/>
      <c r="J355" s="144" t="str">
        <f>IFERROR(VLOOKUP(E355,商品参数!A:E,5,FALSE),"")</f>
        <v/>
      </c>
      <c r="K355" s="140" t="str">
        <f t="shared" si="23"/>
        <v/>
      </c>
      <c r="L355" s="143"/>
      <c r="M355" s="143"/>
    </row>
    <row r="356" ht="22" customHeight="1" spans="1:13">
      <c r="A356" s="137"/>
      <c r="B356" s="138" t="str">
        <f t="shared" si="24"/>
        <v/>
      </c>
      <c r="C356" s="138" t="str">
        <f t="shared" si="25"/>
        <v/>
      </c>
      <c r="D356" s="138" t="str">
        <f t="shared" si="26"/>
        <v/>
      </c>
      <c r="E356" s="139"/>
      <c r="F356" s="140" t="str">
        <f>IFERROR(VLOOKUP(E356,商品参数!A:E,2,FALSE),"")</f>
        <v/>
      </c>
      <c r="G356" s="140" t="str">
        <f>IFERROR(VLOOKUP(E356,商品参数!A:E,3,FALSE),"")</f>
        <v/>
      </c>
      <c r="H356" s="140" t="str">
        <f>IFERROR(VLOOKUP(E356,商品参数!A:E,4,FALSE),"")</f>
        <v/>
      </c>
      <c r="I356" s="143"/>
      <c r="J356" s="144" t="str">
        <f>IFERROR(VLOOKUP(E356,商品参数!A:E,5,FALSE),"")</f>
        <v/>
      </c>
      <c r="K356" s="140" t="str">
        <f t="shared" si="23"/>
        <v/>
      </c>
      <c r="L356" s="143"/>
      <c r="M356" s="143"/>
    </row>
    <row r="357" ht="22" customHeight="1" spans="1:13">
      <c r="A357" s="137"/>
      <c r="B357" s="138" t="str">
        <f t="shared" si="24"/>
        <v/>
      </c>
      <c r="C357" s="138" t="str">
        <f t="shared" si="25"/>
        <v/>
      </c>
      <c r="D357" s="138" t="str">
        <f t="shared" si="26"/>
        <v/>
      </c>
      <c r="E357" s="139"/>
      <c r="F357" s="140" t="str">
        <f>IFERROR(VLOOKUP(E357,商品参数!A:E,2,FALSE),"")</f>
        <v/>
      </c>
      <c r="G357" s="140" t="str">
        <f>IFERROR(VLOOKUP(E357,商品参数!A:E,3,FALSE),"")</f>
        <v/>
      </c>
      <c r="H357" s="140" t="str">
        <f>IFERROR(VLOOKUP(E357,商品参数!A:E,4,FALSE),"")</f>
        <v/>
      </c>
      <c r="I357" s="143"/>
      <c r="J357" s="144" t="str">
        <f>IFERROR(VLOOKUP(E357,商品参数!A:E,5,FALSE),"")</f>
        <v/>
      </c>
      <c r="K357" s="140" t="str">
        <f t="shared" si="23"/>
        <v/>
      </c>
      <c r="L357" s="143"/>
      <c r="M357" s="143"/>
    </row>
    <row r="358" ht="22" customHeight="1" spans="1:13">
      <c r="A358" s="137"/>
      <c r="B358" s="138" t="str">
        <f t="shared" si="24"/>
        <v/>
      </c>
      <c r="C358" s="138" t="str">
        <f t="shared" si="25"/>
        <v/>
      </c>
      <c r="D358" s="138" t="str">
        <f t="shared" si="26"/>
        <v/>
      </c>
      <c r="E358" s="139"/>
      <c r="F358" s="140" t="str">
        <f>IFERROR(VLOOKUP(E358,商品参数!A:E,2,FALSE),"")</f>
        <v/>
      </c>
      <c r="G358" s="140" t="str">
        <f>IFERROR(VLOOKUP(E358,商品参数!A:E,3,FALSE),"")</f>
        <v/>
      </c>
      <c r="H358" s="140" t="str">
        <f>IFERROR(VLOOKUP(E358,商品参数!A:E,4,FALSE),"")</f>
        <v/>
      </c>
      <c r="I358" s="143"/>
      <c r="J358" s="144" t="str">
        <f>IFERROR(VLOOKUP(E358,商品参数!A:E,5,FALSE),"")</f>
        <v/>
      </c>
      <c r="K358" s="140" t="str">
        <f t="shared" si="23"/>
        <v/>
      </c>
      <c r="L358" s="143"/>
      <c r="M358" s="143"/>
    </row>
    <row r="359" ht="22" customHeight="1" spans="1:13">
      <c r="A359" s="137"/>
      <c r="B359" s="138" t="str">
        <f t="shared" si="24"/>
        <v/>
      </c>
      <c r="C359" s="138" t="str">
        <f t="shared" si="25"/>
        <v/>
      </c>
      <c r="D359" s="138" t="str">
        <f t="shared" si="26"/>
        <v/>
      </c>
      <c r="E359" s="139"/>
      <c r="F359" s="140" t="str">
        <f>IFERROR(VLOOKUP(E359,商品参数!A:E,2,FALSE),"")</f>
        <v/>
      </c>
      <c r="G359" s="140" t="str">
        <f>IFERROR(VLOOKUP(E359,商品参数!A:E,3,FALSE),"")</f>
        <v/>
      </c>
      <c r="H359" s="140" t="str">
        <f>IFERROR(VLOOKUP(E359,商品参数!A:E,4,FALSE),"")</f>
        <v/>
      </c>
      <c r="I359" s="143"/>
      <c r="J359" s="144" t="str">
        <f>IFERROR(VLOOKUP(E359,商品参数!A:E,5,FALSE),"")</f>
        <v/>
      </c>
      <c r="K359" s="140" t="str">
        <f t="shared" si="23"/>
        <v/>
      </c>
      <c r="L359" s="143"/>
      <c r="M359" s="143"/>
    </row>
    <row r="360" ht="22" customHeight="1" spans="1:13">
      <c r="A360" s="137"/>
      <c r="B360" s="138" t="str">
        <f t="shared" si="24"/>
        <v/>
      </c>
      <c r="C360" s="138" t="str">
        <f t="shared" si="25"/>
        <v/>
      </c>
      <c r="D360" s="138" t="str">
        <f t="shared" si="26"/>
        <v/>
      </c>
      <c r="E360" s="139"/>
      <c r="F360" s="140" t="str">
        <f>IFERROR(VLOOKUP(E360,商品参数!A:E,2,FALSE),"")</f>
        <v/>
      </c>
      <c r="G360" s="140" t="str">
        <f>IFERROR(VLOOKUP(E360,商品参数!A:E,3,FALSE),"")</f>
        <v/>
      </c>
      <c r="H360" s="140" t="str">
        <f>IFERROR(VLOOKUP(E360,商品参数!A:E,4,FALSE),"")</f>
        <v/>
      </c>
      <c r="I360" s="143"/>
      <c r="J360" s="144" t="str">
        <f>IFERROR(VLOOKUP(E360,商品参数!A:E,5,FALSE),"")</f>
        <v/>
      </c>
      <c r="K360" s="140" t="str">
        <f t="shared" si="23"/>
        <v/>
      </c>
      <c r="L360" s="143"/>
      <c r="M360" s="143"/>
    </row>
    <row r="361" ht="22" customHeight="1" spans="1:13">
      <c r="A361" s="137"/>
      <c r="B361" s="138" t="str">
        <f t="shared" si="24"/>
        <v/>
      </c>
      <c r="C361" s="138" t="str">
        <f t="shared" si="25"/>
        <v/>
      </c>
      <c r="D361" s="138" t="str">
        <f t="shared" si="26"/>
        <v/>
      </c>
      <c r="E361" s="139"/>
      <c r="F361" s="140" t="str">
        <f>IFERROR(VLOOKUP(E361,商品参数!A:E,2,FALSE),"")</f>
        <v/>
      </c>
      <c r="G361" s="140" t="str">
        <f>IFERROR(VLOOKUP(E361,商品参数!A:E,3,FALSE),"")</f>
        <v/>
      </c>
      <c r="H361" s="140" t="str">
        <f>IFERROR(VLOOKUP(E361,商品参数!A:E,4,FALSE),"")</f>
        <v/>
      </c>
      <c r="I361" s="143"/>
      <c r="J361" s="144" t="str">
        <f>IFERROR(VLOOKUP(E361,商品参数!A:E,5,FALSE),"")</f>
        <v/>
      </c>
      <c r="K361" s="140" t="str">
        <f t="shared" si="23"/>
        <v/>
      </c>
      <c r="L361" s="143"/>
      <c r="M361" s="143"/>
    </row>
    <row r="362" ht="22" customHeight="1" spans="1:13">
      <c r="A362" s="137"/>
      <c r="B362" s="138" t="str">
        <f t="shared" si="24"/>
        <v/>
      </c>
      <c r="C362" s="138" t="str">
        <f t="shared" si="25"/>
        <v/>
      </c>
      <c r="D362" s="138" t="str">
        <f t="shared" si="26"/>
        <v/>
      </c>
      <c r="E362" s="139"/>
      <c r="F362" s="140" t="str">
        <f>IFERROR(VLOOKUP(E362,商品参数!A:E,2,FALSE),"")</f>
        <v/>
      </c>
      <c r="G362" s="140" t="str">
        <f>IFERROR(VLOOKUP(E362,商品参数!A:E,3,FALSE),"")</f>
        <v/>
      </c>
      <c r="H362" s="140" t="str">
        <f>IFERROR(VLOOKUP(E362,商品参数!A:E,4,FALSE),"")</f>
        <v/>
      </c>
      <c r="I362" s="143"/>
      <c r="J362" s="144" t="str">
        <f>IFERROR(VLOOKUP(E362,商品参数!A:E,5,FALSE),"")</f>
        <v/>
      </c>
      <c r="K362" s="140" t="str">
        <f t="shared" si="23"/>
        <v/>
      </c>
      <c r="L362" s="143"/>
      <c r="M362" s="143"/>
    </row>
    <row r="363" ht="22" customHeight="1" spans="1:13">
      <c r="A363" s="137"/>
      <c r="B363" s="138" t="str">
        <f t="shared" si="24"/>
        <v/>
      </c>
      <c r="C363" s="138" t="str">
        <f t="shared" si="25"/>
        <v/>
      </c>
      <c r="D363" s="138" t="str">
        <f t="shared" si="26"/>
        <v/>
      </c>
      <c r="E363" s="139"/>
      <c r="F363" s="140" t="str">
        <f>IFERROR(VLOOKUP(E363,商品参数!A:E,2,FALSE),"")</f>
        <v/>
      </c>
      <c r="G363" s="140" t="str">
        <f>IFERROR(VLOOKUP(E363,商品参数!A:E,3,FALSE),"")</f>
        <v/>
      </c>
      <c r="H363" s="140" t="str">
        <f>IFERROR(VLOOKUP(E363,商品参数!A:E,4,FALSE),"")</f>
        <v/>
      </c>
      <c r="I363" s="143"/>
      <c r="J363" s="144" t="str">
        <f>IFERROR(VLOOKUP(E363,商品参数!A:E,5,FALSE),"")</f>
        <v/>
      </c>
      <c r="K363" s="140" t="str">
        <f t="shared" si="23"/>
        <v/>
      </c>
      <c r="L363" s="143"/>
      <c r="M363" s="143"/>
    </row>
    <row r="364" ht="22" customHeight="1" spans="1:13">
      <c r="A364" s="137"/>
      <c r="B364" s="138" t="str">
        <f t="shared" si="24"/>
        <v/>
      </c>
      <c r="C364" s="138" t="str">
        <f t="shared" si="25"/>
        <v/>
      </c>
      <c r="D364" s="138" t="str">
        <f t="shared" si="26"/>
        <v/>
      </c>
      <c r="E364" s="139"/>
      <c r="F364" s="140" t="str">
        <f>IFERROR(VLOOKUP(E364,商品参数!A:E,2,FALSE),"")</f>
        <v/>
      </c>
      <c r="G364" s="140" t="str">
        <f>IFERROR(VLOOKUP(E364,商品参数!A:E,3,FALSE),"")</f>
        <v/>
      </c>
      <c r="H364" s="140" t="str">
        <f>IFERROR(VLOOKUP(E364,商品参数!A:E,4,FALSE),"")</f>
        <v/>
      </c>
      <c r="I364" s="143"/>
      <c r="J364" s="144" t="str">
        <f>IFERROR(VLOOKUP(E364,商品参数!A:E,5,FALSE),"")</f>
        <v/>
      </c>
      <c r="K364" s="140" t="str">
        <f t="shared" si="23"/>
        <v/>
      </c>
      <c r="L364" s="143"/>
      <c r="M364" s="143"/>
    </row>
    <row r="365" ht="22" customHeight="1" spans="1:13">
      <c r="A365" s="137"/>
      <c r="B365" s="138" t="str">
        <f t="shared" si="24"/>
        <v/>
      </c>
      <c r="C365" s="138" t="str">
        <f t="shared" si="25"/>
        <v/>
      </c>
      <c r="D365" s="138" t="str">
        <f t="shared" si="26"/>
        <v/>
      </c>
      <c r="E365" s="139"/>
      <c r="F365" s="140" t="str">
        <f>IFERROR(VLOOKUP(E365,商品参数!A:E,2,FALSE),"")</f>
        <v/>
      </c>
      <c r="G365" s="140" t="str">
        <f>IFERROR(VLOOKUP(E365,商品参数!A:E,3,FALSE),"")</f>
        <v/>
      </c>
      <c r="H365" s="140" t="str">
        <f>IFERROR(VLOOKUP(E365,商品参数!A:E,4,FALSE),"")</f>
        <v/>
      </c>
      <c r="I365" s="143"/>
      <c r="J365" s="144" t="str">
        <f>IFERROR(VLOOKUP(E365,商品参数!A:E,5,FALSE),"")</f>
        <v/>
      </c>
      <c r="K365" s="140" t="str">
        <f t="shared" si="23"/>
        <v/>
      </c>
      <c r="L365" s="143"/>
      <c r="M365" s="143"/>
    </row>
    <row r="366" ht="22" customHeight="1" spans="1:13">
      <c r="A366" s="137"/>
      <c r="B366" s="138" t="str">
        <f t="shared" si="24"/>
        <v/>
      </c>
      <c r="C366" s="138" t="str">
        <f t="shared" si="25"/>
        <v/>
      </c>
      <c r="D366" s="138" t="str">
        <f t="shared" si="26"/>
        <v/>
      </c>
      <c r="E366" s="139"/>
      <c r="F366" s="140" t="str">
        <f>IFERROR(VLOOKUP(E366,商品参数!A:E,2,FALSE),"")</f>
        <v/>
      </c>
      <c r="G366" s="140" t="str">
        <f>IFERROR(VLOOKUP(E366,商品参数!A:E,3,FALSE),"")</f>
        <v/>
      </c>
      <c r="H366" s="140" t="str">
        <f>IFERROR(VLOOKUP(E366,商品参数!A:E,4,FALSE),"")</f>
        <v/>
      </c>
      <c r="I366" s="143"/>
      <c r="J366" s="144" t="str">
        <f>IFERROR(VLOOKUP(E366,商品参数!A:E,5,FALSE),"")</f>
        <v/>
      </c>
      <c r="K366" s="140" t="str">
        <f t="shared" si="23"/>
        <v/>
      </c>
      <c r="L366" s="143"/>
      <c r="M366" s="143"/>
    </row>
    <row r="367" ht="22" customHeight="1" spans="1:13">
      <c r="A367" s="137"/>
      <c r="B367" s="138" t="str">
        <f t="shared" si="24"/>
        <v/>
      </c>
      <c r="C367" s="138" t="str">
        <f t="shared" si="25"/>
        <v/>
      </c>
      <c r="D367" s="138" t="str">
        <f t="shared" si="26"/>
        <v/>
      </c>
      <c r="E367" s="139"/>
      <c r="F367" s="140" t="str">
        <f>IFERROR(VLOOKUP(E367,商品参数!A:E,2,FALSE),"")</f>
        <v/>
      </c>
      <c r="G367" s="140" t="str">
        <f>IFERROR(VLOOKUP(E367,商品参数!A:E,3,FALSE),"")</f>
        <v/>
      </c>
      <c r="H367" s="140" t="str">
        <f>IFERROR(VLOOKUP(E367,商品参数!A:E,4,FALSE),"")</f>
        <v/>
      </c>
      <c r="I367" s="143"/>
      <c r="J367" s="144" t="str">
        <f>IFERROR(VLOOKUP(E367,商品参数!A:E,5,FALSE),"")</f>
        <v/>
      </c>
      <c r="K367" s="140" t="str">
        <f t="shared" si="23"/>
        <v/>
      </c>
      <c r="L367" s="143"/>
      <c r="M367" s="143"/>
    </row>
    <row r="368" ht="22" customHeight="1" spans="1:13">
      <c r="A368" s="137"/>
      <c r="B368" s="138" t="str">
        <f t="shared" si="24"/>
        <v/>
      </c>
      <c r="C368" s="138" t="str">
        <f t="shared" si="25"/>
        <v/>
      </c>
      <c r="D368" s="138" t="str">
        <f t="shared" si="26"/>
        <v/>
      </c>
      <c r="E368" s="139"/>
      <c r="F368" s="140" t="str">
        <f>IFERROR(VLOOKUP(E368,商品参数!A:E,2,FALSE),"")</f>
        <v/>
      </c>
      <c r="G368" s="140" t="str">
        <f>IFERROR(VLOOKUP(E368,商品参数!A:E,3,FALSE),"")</f>
        <v/>
      </c>
      <c r="H368" s="140" t="str">
        <f>IFERROR(VLOOKUP(E368,商品参数!A:E,4,FALSE),"")</f>
        <v/>
      </c>
      <c r="I368" s="143"/>
      <c r="J368" s="144" t="str">
        <f>IFERROR(VLOOKUP(E368,商品参数!A:E,5,FALSE),"")</f>
        <v/>
      </c>
      <c r="K368" s="140" t="str">
        <f t="shared" si="23"/>
        <v/>
      </c>
      <c r="L368" s="143"/>
      <c r="M368" s="143"/>
    </row>
    <row r="369" ht="22" customHeight="1" spans="1:13">
      <c r="A369" s="137"/>
      <c r="B369" s="138" t="str">
        <f t="shared" si="24"/>
        <v/>
      </c>
      <c r="C369" s="138" t="str">
        <f t="shared" si="25"/>
        <v/>
      </c>
      <c r="D369" s="138" t="str">
        <f t="shared" si="26"/>
        <v/>
      </c>
      <c r="E369" s="139"/>
      <c r="F369" s="140" t="str">
        <f>IFERROR(VLOOKUP(E369,商品参数!A:E,2,FALSE),"")</f>
        <v/>
      </c>
      <c r="G369" s="140" t="str">
        <f>IFERROR(VLOOKUP(E369,商品参数!A:E,3,FALSE),"")</f>
        <v/>
      </c>
      <c r="H369" s="140" t="str">
        <f>IFERROR(VLOOKUP(E369,商品参数!A:E,4,FALSE),"")</f>
        <v/>
      </c>
      <c r="I369" s="143"/>
      <c r="J369" s="144" t="str">
        <f>IFERROR(VLOOKUP(E369,商品参数!A:E,5,FALSE),"")</f>
        <v/>
      </c>
      <c r="K369" s="140" t="str">
        <f t="shared" si="23"/>
        <v/>
      </c>
      <c r="L369" s="143"/>
      <c r="M369" s="143"/>
    </row>
    <row r="370" ht="22" customHeight="1" spans="1:13">
      <c r="A370" s="137"/>
      <c r="B370" s="138" t="str">
        <f t="shared" si="24"/>
        <v/>
      </c>
      <c r="C370" s="138" t="str">
        <f t="shared" si="25"/>
        <v/>
      </c>
      <c r="D370" s="138" t="str">
        <f t="shared" si="26"/>
        <v/>
      </c>
      <c r="E370" s="139"/>
      <c r="F370" s="140" t="str">
        <f>IFERROR(VLOOKUP(E370,商品参数!A:E,2,FALSE),"")</f>
        <v/>
      </c>
      <c r="G370" s="140" t="str">
        <f>IFERROR(VLOOKUP(E370,商品参数!A:E,3,FALSE),"")</f>
        <v/>
      </c>
      <c r="H370" s="140" t="str">
        <f>IFERROR(VLOOKUP(E370,商品参数!A:E,4,FALSE),"")</f>
        <v/>
      </c>
      <c r="I370" s="143"/>
      <c r="J370" s="144" t="str">
        <f>IFERROR(VLOOKUP(E370,商品参数!A:E,5,FALSE),"")</f>
        <v/>
      </c>
      <c r="K370" s="140" t="str">
        <f t="shared" si="23"/>
        <v/>
      </c>
      <c r="L370" s="143"/>
      <c r="M370" s="143"/>
    </row>
    <row r="371" ht="22" customHeight="1" spans="1:13">
      <c r="A371" s="137"/>
      <c r="B371" s="138" t="str">
        <f t="shared" si="24"/>
        <v/>
      </c>
      <c r="C371" s="138" t="str">
        <f t="shared" si="25"/>
        <v/>
      </c>
      <c r="D371" s="138" t="str">
        <f t="shared" si="26"/>
        <v/>
      </c>
      <c r="E371" s="139"/>
      <c r="F371" s="140" t="str">
        <f>IFERROR(VLOOKUP(E371,商品参数!A:E,2,FALSE),"")</f>
        <v/>
      </c>
      <c r="G371" s="140" t="str">
        <f>IFERROR(VLOOKUP(E371,商品参数!A:E,3,FALSE),"")</f>
        <v/>
      </c>
      <c r="H371" s="140" t="str">
        <f>IFERROR(VLOOKUP(E371,商品参数!A:E,4,FALSE),"")</f>
        <v/>
      </c>
      <c r="I371" s="143"/>
      <c r="J371" s="144" t="str">
        <f>IFERROR(VLOOKUP(E371,商品参数!A:E,5,FALSE),"")</f>
        <v/>
      </c>
      <c r="K371" s="140" t="str">
        <f t="shared" si="23"/>
        <v/>
      </c>
      <c r="L371" s="143"/>
      <c r="M371" s="143"/>
    </row>
    <row r="372" ht="22" customHeight="1" spans="1:13">
      <c r="A372" s="137"/>
      <c r="B372" s="138" t="str">
        <f t="shared" si="24"/>
        <v/>
      </c>
      <c r="C372" s="138" t="str">
        <f t="shared" si="25"/>
        <v/>
      </c>
      <c r="D372" s="138" t="str">
        <f t="shared" si="26"/>
        <v/>
      </c>
      <c r="E372" s="139"/>
      <c r="F372" s="140" t="str">
        <f>IFERROR(VLOOKUP(E372,商品参数!A:E,2,FALSE),"")</f>
        <v/>
      </c>
      <c r="G372" s="140" t="str">
        <f>IFERROR(VLOOKUP(E372,商品参数!A:E,3,FALSE),"")</f>
        <v/>
      </c>
      <c r="H372" s="140" t="str">
        <f>IFERROR(VLOOKUP(E372,商品参数!A:E,4,FALSE),"")</f>
        <v/>
      </c>
      <c r="I372" s="143"/>
      <c r="J372" s="144" t="str">
        <f>IFERROR(VLOOKUP(E372,商品参数!A:E,5,FALSE),"")</f>
        <v/>
      </c>
      <c r="K372" s="140" t="str">
        <f t="shared" si="23"/>
        <v/>
      </c>
      <c r="L372" s="143"/>
      <c r="M372" s="143"/>
    </row>
    <row r="373" ht="22" customHeight="1" spans="1:13">
      <c r="A373" s="137"/>
      <c r="B373" s="138" t="str">
        <f t="shared" si="24"/>
        <v/>
      </c>
      <c r="C373" s="138" t="str">
        <f t="shared" si="25"/>
        <v/>
      </c>
      <c r="D373" s="138" t="str">
        <f t="shared" si="26"/>
        <v/>
      </c>
      <c r="E373" s="139"/>
      <c r="F373" s="140" t="str">
        <f>IFERROR(VLOOKUP(E373,商品参数!A:E,2,FALSE),"")</f>
        <v/>
      </c>
      <c r="G373" s="140" t="str">
        <f>IFERROR(VLOOKUP(E373,商品参数!A:E,3,FALSE),"")</f>
        <v/>
      </c>
      <c r="H373" s="140" t="str">
        <f>IFERROR(VLOOKUP(E373,商品参数!A:E,4,FALSE),"")</f>
        <v/>
      </c>
      <c r="I373" s="143"/>
      <c r="J373" s="144" t="str">
        <f>IFERROR(VLOOKUP(E373,商品参数!A:E,5,FALSE),"")</f>
        <v/>
      </c>
      <c r="K373" s="140" t="str">
        <f t="shared" si="23"/>
        <v/>
      </c>
      <c r="L373" s="143"/>
      <c r="M373" s="143"/>
    </row>
    <row r="374" ht="22" customHeight="1" spans="1:13">
      <c r="A374" s="137"/>
      <c r="B374" s="138" t="str">
        <f t="shared" si="24"/>
        <v/>
      </c>
      <c r="C374" s="138" t="str">
        <f t="shared" si="25"/>
        <v/>
      </c>
      <c r="D374" s="138" t="str">
        <f t="shared" si="26"/>
        <v/>
      </c>
      <c r="E374" s="139"/>
      <c r="F374" s="140" t="str">
        <f>IFERROR(VLOOKUP(E374,商品参数!A:E,2,FALSE),"")</f>
        <v/>
      </c>
      <c r="G374" s="140" t="str">
        <f>IFERROR(VLOOKUP(E374,商品参数!A:E,3,FALSE),"")</f>
        <v/>
      </c>
      <c r="H374" s="140" t="str">
        <f>IFERROR(VLOOKUP(E374,商品参数!A:E,4,FALSE),"")</f>
        <v/>
      </c>
      <c r="I374" s="143"/>
      <c r="J374" s="144" t="str">
        <f>IFERROR(VLOOKUP(E374,商品参数!A:E,5,FALSE),"")</f>
        <v/>
      </c>
      <c r="K374" s="140" t="str">
        <f t="shared" si="23"/>
        <v/>
      </c>
      <c r="L374" s="143"/>
      <c r="M374" s="143"/>
    </row>
    <row r="375" ht="22" customHeight="1" spans="1:13">
      <c r="A375" s="137"/>
      <c r="B375" s="138" t="str">
        <f t="shared" si="24"/>
        <v/>
      </c>
      <c r="C375" s="138" t="str">
        <f t="shared" si="25"/>
        <v/>
      </c>
      <c r="D375" s="138" t="str">
        <f t="shared" si="26"/>
        <v/>
      </c>
      <c r="E375" s="139"/>
      <c r="F375" s="140" t="str">
        <f>IFERROR(VLOOKUP(E375,商品参数!A:E,2,FALSE),"")</f>
        <v/>
      </c>
      <c r="G375" s="140" t="str">
        <f>IFERROR(VLOOKUP(E375,商品参数!A:E,3,FALSE),"")</f>
        <v/>
      </c>
      <c r="H375" s="140" t="str">
        <f>IFERROR(VLOOKUP(E375,商品参数!A:E,4,FALSE),"")</f>
        <v/>
      </c>
      <c r="I375" s="143"/>
      <c r="J375" s="144" t="str">
        <f>IFERROR(VLOOKUP(E375,商品参数!A:E,5,FALSE),"")</f>
        <v/>
      </c>
      <c r="K375" s="140" t="str">
        <f t="shared" si="23"/>
        <v/>
      </c>
      <c r="L375" s="143"/>
      <c r="M375" s="143"/>
    </row>
    <row r="376" ht="22" customHeight="1" spans="1:13">
      <c r="A376" s="137"/>
      <c r="B376" s="138" t="str">
        <f t="shared" si="24"/>
        <v/>
      </c>
      <c r="C376" s="138" t="str">
        <f t="shared" si="25"/>
        <v/>
      </c>
      <c r="D376" s="138" t="str">
        <f t="shared" si="26"/>
        <v/>
      </c>
      <c r="E376" s="139"/>
      <c r="F376" s="140" t="str">
        <f>IFERROR(VLOOKUP(E376,商品参数!A:E,2,FALSE),"")</f>
        <v/>
      </c>
      <c r="G376" s="140" t="str">
        <f>IFERROR(VLOOKUP(E376,商品参数!A:E,3,FALSE),"")</f>
        <v/>
      </c>
      <c r="H376" s="140" t="str">
        <f>IFERROR(VLOOKUP(E376,商品参数!A:E,4,FALSE),"")</f>
        <v/>
      </c>
      <c r="I376" s="143"/>
      <c r="J376" s="144" t="str">
        <f>IFERROR(VLOOKUP(E376,商品参数!A:E,5,FALSE),"")</f>
        <v/>
      </c>
      <c r="K376" s="140" t="str">
        <f t="shared" si="23"/>
        <v/>
      </c>
      <c r="L376" s="143"/>
      <c r="M376" s="143"/>
    </row>
    <row r="377" ht="22" customHeight="1" spans="1:13">
      <c r="A377" s="137"/>
      <c r="B377" s="138" t="str">
        <f t="shared" si="24"/>
        <v/>
      </c>
      <c r="C377" s="138" t="str">
        <f t="shared" si="25"/>
        <v/>
      </c>
      <c r="D377" s="138" t="str">
        <f t="shared" si="26"/>
        <v/>
      </c>
      <c r="E377" s="139"/>
      <c r="F377" s="140" t="str">
        <f>IFERROR(VLOOKUP(E377,商品参数!A:E,2,FALSE),"")</f>
        <v/>
      </c>
      <c r="G377" s="140" t="str">
        <f>IFERROR(VLOOKUP(E377,商品参数!A:E,3,FALSE),"")</f>
        <v/>
      </c>
      <c r="H377" s="140" t="str">
        <f>IFERROR(VLOOKUP(E377,商品参数!A:E,4,FALSE),"")</f>
        <v/>
      </c>
      <c r="I377" s="143"/>
      <c r="J377" s="144" t="str">
        <f>IFERROR(VLOOKUP(E377,商品参数!A:E,5,FALSE),"")</f>
        <v/>
      </c>
      <c r="K377" s="140" t="str">
        <f t="shared" si="23"/>
        <v/>
      </c>
      <c r="L377" s="143"/>
      <c r="M377" s="143"/>
    </row>
    <row r="378" ht="22" customHeight="1" spans="1:13">
      <c r="A378" s="137"/>
      <c r="B378" s="138" t="str">
        <f t="shared" si="24"/>
        <v/>
      </c>
      <c r="C378" s="138" t="str">
        <f t="shared" si="25"/>
        <v/>
      </c>
      <c r="D378" s="138" t="str">
        <f t="shared" si="26"/>
        <v/>
      </c>
      <c r="E378" s="139"/>
      <c r="F378" s="140" t="str">
        <f>IFERROR(VLOOKUP(E378,商品参数!A:E,2,FALSE),"")</f>
        <v/>
      </c>
      <c r="G378" s="140" t="str">
        <f>IFERROR(VLOOKUP(E378,商品参数!A:E,3,FALSE),"")</f>
        <v/>
      </c>
      <c r="H378" s="140" t="str">
        <f>IFERROR(VLOOKUP(E378,商品参数!A:E,4,FALSE),"")</f>
        <v/>
      </c>
      <c r="I378" s="143"/>
      <c r="J378" s="144" t="str">
        <f>IFERROR(VLOOKUP(E378,商品参数!A:E,5,FALSE),"")</f>
        <v/>
      </c>
      <c r="K378" s="140" t="str">
        <f t="shared" si="23"/>
        <v/>
      </c>
      <c r="L378" s="143"/>
      <c r="M378" s="143"/>
    </row>
    <row r="379" ht="22" customHeight="1" spans="1:13">
      <c r="A379" s="137"/>
      <c r="B379" s="138" t="str">
        <f t="shared" si="24"/>
        <v/>
      </c>
      <c r="C379" s="138" t="str">
        <f t="shared" si="25"/>
        <v/>
      </c>
      <c r="D379" s="138" t="str">
        <f t="shared" si="26"/>
        <v/>
      </c>
      <c r="E379" s="139"/>
      <c r="F379" s="140" t="str">
        <f>IFERROR(VLOOKUP(E379,商品参数!A:E,2,FALSE),"")</f>
        <v/>
      </c>
      <c r="G379" s="140" t="str">
        <f>IFERROR(VLOOKUP(E379,商品参数!A:E,3,FALSE),"")</f>
        <v/>
      </c>
      <c r="H379" s="140" t="str">
        <f>IFERROR(VLOOKUP(E379,商品参数!A:E,4,FALSE),"")</f>
        <v/>
      </c>
      <c r="I379" s="143"/>
      <c r="J379" s="144" t="str">
        <f>IFERROR(VLOOKUP(E379,商品参数!A:E,5,FALSE),"")</f>
        <v/>
      </c>
      <c r="K379" s="140" t="str">
        <f t="shared" si="23"/>
        <v/>
      </c>
      <c r="L379" s="143"/>
      <c r="M379" s="143"/>
    </row>
    <row r="380" ht="22" customHeight="1" spans="1:13">
      <c r="A380" s="137"/>
      <c r="B380" s="138" t="str">
        <f t="shared" si="24"/>
        <v/>
      </c>
      <c r="C380" s="138" t="str">
        <f t="shared" si="25"/>
        <v/>
      </c>
      <c r="D380" s="138" t="str">
        <f t="shared" si="26"/>
        <v/>
      </c>
      <c r="E380" s="139"/>
      <c r="F380" s="140" t="str">
        <f>IFERROR(VLOOKUP(E380,商品参数!A:E,2,FALSE),"")</f>
        <v/>
      </c>
      <c r="G380" s="140" t="str">
        <f>IFERROR(VLOOKUP(E380,商品参数!A:E,3,FALSE),"")</f>
        <v/>
      </c>
      <c r="H380" s="140" t="str">
        <f>IFERROR(VLOOKUP(E380,商品参数!A:E,4,FALSE),"")</f>
        <v/>
      </c>
      <c r="I380" s="143"/>
      <c r="J380" s="144" t="str">
        <f>IFERROR(VLOOKUP(E380,商品参数!A:E,5,FALSE),"")</f>
        <v/>
      </c>
      <c r="K380" s="140" t="str">
        <f t="shared" si="23"/>
        <v/>
      </c>
      <c r="L380" s="143"/>
      <c r="M380" s="143"/>
    </row>
    <row r="381" ht="22" customHeight="1" spans="1:13">
      <c r="A381" s="137"/>
      <c r="B381" s="138" t="str">
        <f t="shared" si="24"/>
        <v/>
      </c>
      <c r="C381" s="138" t="str">
        <f t="shared" si="25"/>
        <v/>
      </c>
      <c r="D381" s="138" t="str">
        <f t="shared" si="26"/>
        <v/>
      </c>
      <c r="E381" s="139"/>
      <c r="F381" s="140" t="str">
        <f>IFERROR(VLOOKUP(E381,商品参数!A:E,2,FALSE),"")</f>
        <v/>
      </c>
      <c r="G381" s="140" t="str">
        <f>IFERROR(VLOOKUP(E381,商品参数!A:E,3,FALSE),"")</f>
        <v/>
      </c>
      <c r="H381" s="140" t="str">
        <f>IFERROR(VLOOKUP(E381,商品参数!A:E,4,FALSE),"")</f>
        <v/>
      </c>
      <c r="I381" s="143"/>
      <c r="J381" s="144" t="str">
        <f>IFERROR(VLOOKUP(E381,商品参数!A:E,5,FALSE),"")</f>
        <v/>
      </c>
      <c r="K381" s="140" t="str">
        <f t="shared" si="23"/>
        <v/>
      </c>
      <c r="L381" s="143"/>
      <c r="M381" s="143"/>
    </row>
    <row r="382" ht="22" customHeight="1" spans="1:13">
      <c r="A382" s="137"/>
      <c r="B382" s="138" t="str">
        <f t="shared" si="24"/>
        <v/>
      </c>
      <c r="C382" s="138" t="str">
        <f t="shared" si="25"/>
        <v/>
      </c>
      <c r="D382" s="138" t="str">
        <f t="shared" si="26"/>
        <v/>
      </c>
      <c r="E382" s="139"/>
      <c r="F382" s="140" t="str">
        <f>IFERROR(VLOOKUP(E382,商品参数!A:E,2,FALSE),"")</f>
        <v/>
      </c>
      <c r="G382" s="140" t="str">
        <f>IFERROR(VLOOKUP(E382,商品参数!A:E,3,FALSE),"")</f>
        <v/>
      </c>
      <c r="H382" s="140" t="str">
        <f>IFERROR(VLOOKUP(E382,商品参数!A:E,4,FALSE),"")</f>
        <v/>
      </c>
      <c r="I382" s="143"/>
      <c r="J382" s="144" t="str">
        <f>IFERROR(VLOOKUP(E382,商品参数!A:E,5,FALSE),"")</f>
        <v/>
      </c>
      <c r="K382" s="140" t="str">
        <f t="shared" si="23"/>
        <v/>
      </c>
      <c r="L382" s="143"/>
      <c r="M382" s="143"/>
    </row>
    <row r="383" ht="22" customHeight="1" spans="1:13">
      <c r="A383" s="137"/>
      <c r="B383" s="138" t="str">
        <f t="shared" si="24"/>
        <v/>
      </c>
      <c r="C383" s="138" t="str">
        <f t="shared" si="25"/>
        <v/>
      </c>
      <c r="D383" s="138" t="str">
        <f t="shared" si="26"/>
        <v/>
      </c>
      <c r="E383" s="139"/>
      <c r="F383" s="140" t="str">
        <f>IFERROR(VLOOKUP(E383,商品参数!A:E,2,FALSE),"")</f>
        <v/>
      </c>
      <c r="G383" s="140" t="str">
        <f>IFERROR(VLOOKUP(E383,商品参数!A:E,3,FALSE),"")</f>
        <v/>
      </c>
      <c r="H383" s="140" t="str">
        <f>IFERROR(VLOOKUP(E383,商品参数!A:E,4,FALSE),"")</f>
        <v/>
      </c>
      <c r="I383" s="143"/>
      <c r="J383" s="144" t="str">
        <f>IFERROR(VLOOKUP(E383,商品参数!A:E,5,FALSE),"")</f>
        <v/>
      </c>
      <c r="K383" s="140" t="str">
        <f t="shared" si="23"/>
        <v/>
      </c>
      <c r="L383" s="143"/>
      <c r="M383" s="143"/>
    </row>
    <row r="384" ht="22" customHeight="1" spans="1:13">
      <c r="A384" s="137"/>
      <c r="B384" s="138" t="str">
        <f t="shared" si="24"/>
        <v/>
      </c>
      <c r="C384" s="138" t="str">
        <f t="shared" si="25"/>
        <v/>
      </c>
      <c r="D384" s="138" t="str">
        <f t="shared" si="26"/>
        <v/>
      </c>
      <c r="E384" s="139"/>
      <c r="F384" s="140" t="str">
        <f>IFERROR(VLOOKUP(E384,商品参数!A:E,2,FALSE),"")</f>
        <v/>
      </c>
      <c r="G384" s="140" t="str">
        <f>IFERROR(VLOOKUP(E384,商品参数!A:E,3,FALSE),"")</f>
        <v/>
      </c>
      <c r="H384" s="140" t="str">
        <f>IFERROR(VLOOKUP(E384,商品参数!A:E,4,FALSE),"")</f>
        <v/>
      </c>
      <c r="I384" s="143"/>
      <c r="J384" s="144" t="str">
        <f>IFERROR(VLOOKUP(E384,商品参数!A:E,5,FALSE),"")</f>
        <v/>
      </c>
      <c r="K384" s="140" t="str">
        <f t="shared" si="23"/>
        <v/>
      </c>
      <c r="L384" s="143"/>
      <c r="M384" s="143"/>
    </row>
    <row r="385" ht="22" customHeight="1" spans="1:13">
      <c r="A385" s="137"/>
      <c r="B385" s="138" t="str">
        <f t="shared" si="24"/>
        <v/>
      </c>
      <c r="C385" s="138" t="str">
        <f t="shared" si="25"/>
        <v/>
      </c>
      <c r="D385" s="138" t="str">
        <f t="shared" si="26"/>
        <v/>
      </c>
      <c r="E385" s="139"/>
      <c r="F385" s="140" t="str">
        <f>IFERROR(VLOOKUP(E385,商品参数!A:E,2,FALSE),"")</f>
        <v/>
      </c>
      <c r="G385" s="140" t="str">
        <f>IFERROR(VLOOKUP(E385,商品参数!A:E,3,FALSE),"")</f>
        <v/>
      </c>
      <c r="H385" s="140" t="str">
        <f>IFERROR(VLOOKUP(E385,商品参数!A:E,4,FALSE),"")</f>
        <v/>
      </c>
      <c r="I385" s="143"/>
      <c r="J385" s="144" t="str">
        <f>IFERROR(VLOOKUP(E385,商品参数!A:E,5,FALSE),"")</f>
        <v/>
      </c>
      <c r="K385" s="140" t="str">
        <f t="shared" si="23"/>
        <v/>
      </c>
      <c r="L385" s="143"/>
      <c r="M385" s="143"/>
    </row>
    <row r="386" ht="22" customHeight="1" spans="1:13">
      <c r="A386" s="137"/>
      <c r="B386" s="138" t="str">
        <f t="shared" si="24"/>
        <v/>
      </c>
      <c r="C386" s="138" t="str">
        <f t="shared" si="25"/>
        <v/>
      </c>
      <c r="D386" s="138" t="str">
        <f t="shared" si="26"/>
        <v/>
      </c>
      <c r="E386" s="139"/>
      <c r="F386" s="140" t="str">
        <f>IFERROR(VLOOKUP(E386,商品参数!A:E,2,FALSE),"")</f>
        <v/>
      </c>
      <c r="G386" s="140" t="str">
        <f>IFERROR(VLOOKUP(E386,商品参数!A:E,3,FALSE),"")</f>
        <v/>
      </c>
      <c r="H386" s="140" t="str">
        <f>IFERROR(VLOOKUP(E386,商品参数!A:E,4,FALSE),"")</f>
        <v/>
      </c>
      <c r="I386" s="143"/>
      <c r="J386" s="144" t="str">
        <f>IFERROR(VLOOKUP(E386,商品参数!A:E,5,FALSE),"")</f>
        <v/>
      </c>
      <c r="K386" s="140" t="str">
        <f t="shared" si="23"/>
        <v/>
      </c>
      <c r="L386" s="143"/>
      <c r="M386" s="143"/>
    </row>
    <row r="387" ht="22" customHeight="1" spans="1:13">
      <c r="A387" s="137"/>
      <c r="B387" s="138" t="str">
        <f t="shared" si="24"/>
        <v/>
      </c>
      <c r="C387" s="138" t="str">
        <f t="shared" si="25"/>
        <v/>
      </c>
      <c r="D387" s="138" t="str">
        <f t="shared" si="26"/>
        <v/>
      </c>
      <c r="E387" s="139"/>
      <c r="F387" s="140" t="str">
        <f>IFERROR(VLOOKUP(E387,商品参数!A:E,2,FALSE),"")</f>
        <v/>
      </c>
      <c r="G387" s="140" t="str">
        <f>IFERROR(VLOOKUP(E387,商品参数!A:E,3,FALSE),"")</f>
        <v/>
      </c>
      <c r="H387" s="140" t="str">
        <f>IFERROR(VLOOKUP(E387,商品参数!A:E,4,FALSE),"")</f>
        <v/>
      </c>
      <c r="I387" s="143"/>
      <c r="J387" s="144" t="str">
        <f>IFERROR(VLOOKUP(E387,商品参数!A:E,5,FALSE),"")</f>
        <v/>
      </c>
      <c r="K387" s="140" t="str">
        <f t="shared" si="23"/>
        <v/>
      </c>
      <c r="L387" s="143"/>
      <c r="M387" s="143"/>
    </row>
    <row r="388" ht="22" customHeight="1" spans="1:13">
      <c r="A388" s="137"/>
      <c r="B388" s="138" t="str">
        <f t="shared" si="24"/>
        <v/>
      </c>
      <c r="C388" s="138" t="str">
        <f t="shared" si="25"/>
        <v/>
      </c>
      <c r="D388" s="138" t="str">
        <f t="shared" si="26"/>
        <v/>
      </c>
      <c r="E388" s="139"/>
      <c r="F388" s="140" t="str">
        <f>IFERROR(VLOOKUP(E388,商品参数!A:E,2,FALSE),"")</f>
        <v/>
      </c>
      <c r="G388" s="140" t="str">
        <f>IFERROR(VLOOKUP(E388,商品参数!A:E,3,FALSE),"")</f>
        <v/>
      </c>
      <c r="H388" s="140" t="str">
        <f>IFERROR(VLOOKUP(E388,商品参数!A:E,4,FALSE),"")</f>
        <v/>
      </c>
      <c r="I388" s="143"/>
      <c r="J388" s="144" t="str">
        <f>IFERROR(VLOOKUP(E388,商品参数!A:E,5,FALSE),"")</f>
        <v/>
      </c>
      <c r="K388" s="140" t="str">
        <f t="shared" ref="K388:K451" si="27">IF(E388&lt;&gt;"",I388*J388,"")</f>
        <v/>
      </c>
      <c r="L388" s="143"/>
      <c r="M388" s="143"/>
    </row>
    <row r="389" ht="22" customHeight="1" spans="1:13">
      <c r="A389" s="137"/>
      <c r="B389" s="138" t="str">
        <f t="shared" ref="B389:B452" si="28">IF(A389&lt;&gt;"",YEAR(A389),"")</f>
        <v/>
      </c>
      <c r="C389" s="138" t="str">
        <f t="shared" ref="C389:C452" si="29">IF(A389&lt;&gt;"",MONTH(A389),"")</f>
        <v/>
      </c>
      <c r="D389" s="138" t="str">
        <f t="shared" ref="D389:D452" si="30">IF(A389&lt;&gt;"",DAY(A389),"")</f>
        <v/>
      </c>
      <c r="E389" s="139"/>
      <c r="F389" s="140" t="str">
        <f>IFERROR(VLOOKUP(E389,商品参数!A:E,2,FALSE),"")</f>
        <v/>
      </c>
      <c r="G389" s="140" t="str">
        <f>IFERROR(VLOOKUP(E389,商品参数!A:E,3,FALSE),"")</f>
        <v/>
      </c>
      <c r="H389" s="140" t="str">
        <f>IFERROR(VLOOKUP(E389,商品参数!A:E,4,FALSE),"")</f>
        <v/>
      </c>
      <c r="I389" s="143"/>
      <c r="J389" s="144" t="str">
        <f>IFERROR(VLOOKUP(E389,商品参数!A:E,5,FALSE),"")</f>
        <v/>
      </c>
      <c r="K389" s="140" t="str">
        <f t="shared" si="27"/>
        <v/>
      </c>
      <c r="L389" s="143"/>
      <c r="M389" s="143"/>
    </row>
    <row r="390" ht="22" customHeight="1" spans="1:13">
      <c r="A390" s="137"/>
      <c r="B390" s="138" t="str">
        <f t="shared" si="28"/>
        <v/>
      </c>
      <c r="C390" s="138" t="str">
        <f t="shared" si="29"/>
        <v/>
      </c>
      <c r="D390" s="138" t="str">
        <f t="shared" si="30"/>
        <v/>
      </c>
      <c r="E390" s="139"/>
      <c r="F390" s="140" t="str">
        <f>IFERROR(VLOOKUP(E390,商品参数!A:E,2,FALSE),"")</f>
        <v/>
      </c>
      <c r="G390" s="140" t="str">
        <f>IFERROR(VLOOKUP(E390,商品参数!A:E,3,FALSE),"")</f>
        <v/>
      </c>
      <c r="H390" s="140" t="str">
        <f>IFERROR(VLOOKUP(E390,商品参数!A:E,4,FALSE),"")</f>
        <v/>
      </c>
      <c r="I390" s="143"/>
      <c r="J390" s="144" t="str">
        <f>IFERROR(VLOOKUP(E390,商品参数!A:E,5,FALSE),"")</f>
        <v/>
      </c>
      <c r="K390" s="140" t="str">
        <f t="shared" si="27"/>
        <v/>
      </c>
      <c r="L390" s="143"/>
      <c r="M390" s="143"/>
    </row>
    <row r="391" ht="22" customHeight="1" spans="1:13">
      <c r="A391" s="137"/>
      <c r="B391" s="138" t="str">
        <f t="shared" si="28"/>
        <v/>
      </c>
      <c r="C391" s="138" t="str">
        <f t="shared" si="29"/>
        <v/>
      </c>
      <c r="D391" s="138" t="str">
        <f t="shared" si="30"/>
        <v/>
      </c>
      <c r="E391" s="139"/>
      <c r="F391" s="140" t="str">
        <f>IFERROR(VLOOKUP(E391,商品参数!A:E,2,FALSE),"")</f>
        <v/>
      </c>
      <c r="G391" s="140" t="str">
        <f>IFERROR(VLOOKUP(E391,商品参数!A:E,3,FALSE),"")</f>
        <v/>
      </c>
      <c r="H391" s="140" t="str">
        <f>IFERROR(VLOOKUP(E391,商品参数!A:E,4,FALSE),"")</f>
        <v/>
      </c>
      <c r="I391" s="143"/>
      <c r="J391" s="144" t="str">
        <f>IFERROR(VLOOKUP(E391,商品参数!A:E,5,FALSE),"")</f>
        <v/>
      </c>
      <c r="K391" s="140" t="str">
        <f t="shared" si="27"/>
        <v/>
      </c>
      <c r="L391" s="143"/>
      <c r="M391" s="143"/>
    </row>
    <row r="392" ht="22" customHeight="1" spans="1:13">
      <c r="A392" s="137"/>
      <c r="B392" s="138" t="str">
        <f t="shared" si="28"/>
        <v/>
      </c>
      <c r="C392" s="138" t="str">
        <f t="shared" si="29"/>
        <v/>
      </c>
      <c r="D392" s="138" t="str">
        <f t="shared" si="30"/>
        <v/>
      </c>
      <c r="E392" s="139"/>
      <c r="F392" s="140" t="str">
        <f>IFERROR(VLOOKUP(E392,商品参数!A:E,2,FALSE),"")</f>
        <v/>
      </c>
      <c r="G392" s="140" t="str">
        <f>IFERROR(VLOOKUP(E392,商品参数!A:E,3,FALSE),"")</f>
        <v/>
      </c>
      <c r="H392" s="140" t="str">
        <f>IFERROR(VLOOKUP(E392,商品参数!A:E,4,FALSE),"")</f>
        <v/>
      </c>
      <c r="I392" s="143"/>
      <c r="J392" s="144" t="str">
        <f>IFERROR(VLOOKUP(E392,商品参数!A:E,5,FALSE),"")</f>
        <v/>
      </c>
      <c r="K392" s="140" t="str">
        <f t="shared" si="27"/>
        <v/>
      </c>
      <c r="L392" s="143"/>
      <c r="M392" s="143"/>
    </row>
    <row r="393" ht="22" customHeight="1" spans="1:13">
      <c r="A393" s="137"/>
      <c r="B393" s="138" t="str">
        <f t="shared" si="28"/>
        <v/>
      </c>
      <c r="C393" s="138" t="str">
        <f t="shared" si="29"/>
        <v/>
      </c>
      <c r="D393" s="138" t="str">
        <f t="shared" si="30"/>
        <v/>
      </c>
      <c r="E393" s="139"/>
      <c r="F393" s="140" t="str">
        <f>IFERROR(VLOOKUP(E393,商品参数!A:E,2,FALSE),"")</f>
        <v/>
      </c>
      <c r="G393" s="140" t="str">
        <f>IFERROR(VLOOKUP(E393,商品参数!A:E,3,FALSE),"")</f>
        <v/>
      </c>
      <c r="H393" s="140" t="str">
        <f>IFERROR(VLOOKUP(E393,商品参数!A:E,4,FALSE),"")</f>
        <v/>
      </c>
      <c r="I393" s="143"/>
      <c r="J393" s="144" t="str">
        <f>IFERROR(VLOOKUP(E393,商品参数!A:E,5,FALSE),"")</f>
        <v/>
      </c>
      <c r="K393" s="140" t="str">
        <f t="shared" si="27"/>
        <v/>
      </c>
      <c r="L393" s="143"/>
      <c r="M393" s="143"/>
    </row>
    <row r="394" ht="22" customHeight="1" spans="1:13">
      <c r="A394" s="137"/>
      <c r="B394" s="138" t="str">
        <f t="shared" si="28"/>
        <v/>
      </c>
      <c r="C394" s="138" t="str">
        <f t="shared" si="29"/>
        <v/>
      </c>
      <c r="D394" s="138" t="str">
        <f t="shared" si="30"/>
        <v/>
      </c>
      <c r="E394" s="139"/>
      <c r="F394" s="140" t="str">
        <f>IFERROR(VLOOKUP(E394,商品参数!A:E,2,FALSE),"")</f>
        <v/>
      </c>
      <c r="G394" s="140" t="str">
        <f>IFERROR(VLOOKUP(E394,商品参数!A:E,3,FALSE),"")</f>
        <v/>
      </c>
      <c r="H394" s="140" t="str">
        <f>IFERROR(VLOOKUP(E394,商品参数!A:E,4,FALSE),"")</f>
        <v/>
      </c>
      <c r="I394" s="143"/>
      <c r="J394" s="144" t="str">
        <f>IFERROR(VLOOKUP(E394,商品参数!A:E,5,FALSE),"")</f>
        <v/>
      </c>
      <c r="K394" s="140" t="str">
        <f t="shared" si="27"/>
        <v/>
      </c>
      <c r="L394" s="143"/>
      <c r="M394" s="143"/>
    </row>
    <row r="395" ht="22" customHeight="1" spans="1:13">
      <c r="A395" s="137"/>
      <c r="B395" s="138" t="str">
        <f t="shared" si="28"/>
        <v/>
      </c>
      <c r="C395" s="138" t="str">
        <f t="shared" si="29"/>
        <v/>
      </c>
      <c r="D395" s="138" t="str">
        <f t="shared" si="30"/>
        <v/>
      </c>
      <c r="E395" s="139"/>
      <c r="F395" s="140" t="str">
        <f>IFERROR(VLOOKUP(E395,商品参数!A:E,2,FALSE),"")</f>
        <v/>
      </c>
      <c r="G395" s="140" t="str">
        <f>IFERROR(VLOOKUP(E395,商品参数!A:E,3,FALSE),"")</f>
        <v/>
      </c>
      <c r="H395" s="140" t="str">
        <f>IFERROR(VLOOKUP(E395,商品参数!A:E,4,FALSE),"")</f>
        <v/>
      </c>
      <c r="I395" s="143"/>
      <c r="J395" s="144" t="str">
        <f>IFERROR(VLOOKUP(E395,商品参数!A:E,5,FALSE),"")</f>
        <v/>
      </c>
      <c r="K395" s="140" t="str">
        <f t="shared" si="27"/>
        <v/>
      </c>
      <c r="L395" s="143"/>
      <c r="M395" s="143"/>
    </row>
    <row r="396" ht="22" customHeight="1" spans="1:13">
      <c r="A396" s="137"/>
      <c r="B396" s="138" t="str">
        <f t="shared" si="28"/>
        <v/>
      </c>
      <c r="C396" s="138" t="str">
        <f t="shared" si="29"/>
        <v/>
      </c>
      <c r="D396" s="138" t="str">
        <f t="shared" si="30"/>
        <v/>
      </c>
      <c r="E396" s="139"/>
      <c r="F396" s="140" t="str">
        <f>IFERROR(VLOOKUP(E396,商品参数!A:E,2,FALSE),"")</f>
        <v/>
      </c>
      <c r="G396" s="140" t="str">
        <f>IFERROR(VLOOKUP(E396,商品参数!A:E,3,FALSE),"")</f>
        <v/>
      </c>
      <c r="H396" s="140" t="str">
        <f>IFERROR(VLOOKUP(E396,商品参数!A:E,4,FALSE),"")</f>
        <v/>
      </c>
      <c r="I396" s="143"/>
      <c r="J396" s="144" t="str">
        <f>IFERROR(VLOOKUP(E396,商品参数!A:E,5,FALSE),"")</f>
        <v/>
      </c>
      <c r="K396" s="140" t="str">
        <f t="shared" si="27"/>
        <v/>
      </c>
      <c r="L396" s="143"/>
      <c r="M396" s="143"/>
    </row>
    <row r="397" ht="22" customHeight="1" spans="1:13">
      <c r="A397" s="137"/>
      <c r="B397" s="138" t="str">
        <f t="shared" si="28"/>
        <v/>
      </c>
      <c r="C397" s="138" t="str">
        <f t="shared" si="29"/>
        <v/>
      </c>
      <c r="D397" s="138" t="str">
        <f t="shared" si="30"/>
        <v/>
      </c>
      <c r="E397" s="139"/>
      <c r="F397" s="140" t="str">
        <f>IFERROR(VLOOKUP(E397,商品参数!A:E,2,FALSE),"")</f>
        <v/>
      </c>
      <c r="G397" s="140" t="str">
        <f>IFERROR(VLOOKUP(E397,商品参数!A:E,3,FALSE),"")</f>
        <v/>
      </c>
      <c r="H397" s="140" t="str">
        <f>IFERROR(VLOOKUP(E397,商品参数!A:E,4,FALSE),"")</f>
        <v/>
      </c>
      <c r="I397" s="143"/>
      <c r="J397" s="144" t="str">
        <f>IFERROR(VLOOKUP(E397,商品参数!A:E,5,FALSE),"")</f>
        <v/>
      </c>
      <c r="K397" s="140" t="str">
        <f t="shared" si="27"/>
        <v/>
      </c>
      <c r="L397" s="143"/>
      <c r="M397" s="143"/>
    </row>
    <row r="398" ht="22" customHeight="1" spans="1:13">
      <c r="A398" s="137"/>
      <c r="B398" s="138" t="str">
        <f t="shared" si="28"/>
        <v/>
      </c>
      <c r="C398" s="138" t="str">
        <f t="shared" si="29"/>
        <v/>
      </c>
      <c r="D398" s="138" t="str">
        <f t="shared" si="30"/>
        <v/>
      </c>
      <c r="E398" s="139"/>
      <c r="F398" s="140" t="str">
        <f>IFERROR(VLOOKUP(E398,商品参数!A:E,2,FALSE),"")</f>
        <v/>
      </c>
      <c r="G398" s="140" t="str">
        <f>IFERROR(VLOOKUP(E398,商品参数!A:E,3,FALSE),"")</f>
        <v/>
      </c>
      <c r="H398" s="140" t="str">
        <f>IFERROR(VLOOKUP(E398,商品参数!A:E,4,FALSE),"")</f>
        <v/>
      </c>
      <c r="I398" s="143"/>
      <c r="J398" s="144" t="str">
        <f>IFERROR(VLOOKUP(E398,商品参数!A:E,5,FALSE),"")</f>
        <v/>
      </c>
      <c r="K398" s="140" t="str">
        <f t="shared" si="27"/>
        <v/>
      </c>
      <c r="L398" s="143"/>
      <c r="M398" s="143"/>
    </row>
    <row r="399" ht="22" customHeight="1" spans="1:13">
      <c r="A399" s="137"/>
      <c r="B399" s="138" t="str">
        <f t="shared" si="28"/>
        <v/>
      </c>
      <c r="C399" s="138" t="str">
        <f t="shared" si="29"/>
        <v/>
      </c>
      <c r="D399" s="138" t="str">
        <f t="shared" si="30"/>
        <v/>
      </c>
      <c r="E399" s="139"/>
      <c r="F399" s="140" t="str">
        <f>IFERROR(VLOOKUP(E399,商品参数!A:E,2,FALSE),"")</f>
        <v/>
      </c>
      <c r="G399" s="140" t="str">
        <f>IFERROR(VLOOKUP(E399,商品参数!A:E,3,FALSE),"")</f>
        <v/>
      </c>
      <c r="H399" s="140" t="str">
        <f>IFERROR(VLOOKUP(E399,商品参数!A:E,4,FALSE),"")</f>
        <v/>
      </c>
      <c r="I399" s="143"/>
      <c r="J399" s="144" t="str">
        <f>IFERROR(VLOOKUP(E399,商品参数!A:E,5,FALSE),"")</f>
        <v/>
      </c>
      <c r="K399" s="140" t="str">
        <f t="shared" si="27"/>
        <v/>
      </c>
      <c r="L399" s="143"/>
      <c r="M399" s="143"/>
    </row>
    <row r="400" ht="22" customHeight="1" spans="1:13">
      <c r="A400" s="137"/>
      <c r="B400" s="138" t="str">
        <f t="shared" si="28"/>
        <v/>
      </c>
      <c r="C400" s="138" t="str">
        <f t="shared" si="29"/>
        <v/>
      </c>
      <c r="D400" s="138" t="str">
        <f t="shared" si="30"/>
        <v/>
      </c>
      <c r="E400" s="139"/>
      <c r="F400" s="140" t="str">
        <f>IFERROR(VLOOKUP(E400,商品参数!A:E,2,FALSE),"")</f>
        <v/>
      </c>
      <c r="G400" s="140" t="str">
        <f>IFERROR(VLOOKUP(E400,商品参数!A:E,3,FALSE),"")</f>
        <v/>
      </c>
      <c r="H400" s="140" t="str">
        <f>IFERROR(VLOOKUP(E400,商品参数!A:E,4,FALSE),"")</f>
        <v/>
      </c>
      <c r="I400" s="143"/>
      <c r="J400" s="144" t="str">
        <f>IFERROR(VLOOKUP(E400,商品参数!A:E,5,FALSE),"")</f>
        <v/>
      </c>
      <c r="K400" s="140" t="str">
        <f t="shared" si="27"/>
        <v/>
      </c>
      <c r="L400" s="143"/>
      <c r="M400" s="143"/>
    </row>
    <row r="401" ht="22" customHeight="1" spans="1:13">
      <c r="A401" s="137"/>
      <c r="B401" s="138" t="str">
        <f t="shared" si="28"/>
        <v/>
      </c>
      <c r="C401" s="138" t="str">
        <f t="shared" si="29"/>
        <v/>
      </c>
      <c r="D401" s="138" t="str">
        <f t="shared" si="30"/>
        <v/>
      </c>
      <c r="E401" s="139"/>
      <c r="F401" s="140" t="str">
        <f>IFERROR(VLOOKUP(E401,商品参数!A:E,2,FALSE),"")</f>
        <v/>
      </c>
      <c r="G401" s="140" t="str">
        <f>IFERROR(VLOOKUP(E401,商品参数!A:E,3,FALSE),"")</f>
        <v/>
      </c>
      <c r="H401" s="140" t="str">
        <f>IFERROR(VLOOKUP(E401,商品参数!A:E,4,FALSE),"")</f>
        <v/>
      </c>
      <c r="I401" s="143"/>
      <c r="J401" s="144" t="str">
        <f>IFERROR(VLOOKUP(E401,商品参数!A:E,5,FALSE),"")</f>
        <v/>
      </c>
      <c r="K401" s="140" t="str">
        <f t="shared" si="27"/>
        <v/>
      </c>
      <c r="L401" s="143"/>
      <c r="M401" s="143"/>
    </row>
    <row r="402" ht="22" customHeight="1" spans="1:13">
      <c r="A402" s="137"/>
      <c r="B402" s="138" t="str">
        <f t="shared" si="28"/>
        <v/>
      </c>
      <c r="C402" s="138" t="str">
        <f t="shared" si="29"/>
        <v/>
      </c>
      <c r="D402" s="138" t="str">
        <f t="shared" si="30"/>
        <v/>
      </c>
      <c r="E402" s="139"/>
      <c r="F402" s="140" t="str">
        <f>IFERROR(VLOOKUP(E402,商品参数!A:E,2,FALSE),"")</f>
        <v/>
      </c>
      <c r="G402" s="140" t="str">
        <f>IFERROR(VLOOKUP(E402,商品参数!A:E,3,FALSE),"")</f>
        <v/>
      </c>
      <c r="H402" s="140" t="str">
        <f>IFERROR(VLOOKUP(E402,商品参数!A:E,4,FALSE),"")</f>
        <v/>
      </c>
      <c r="I402" s="143"/>
      <c r="J402" s="144" t="str">
        <f>IFERROR(VLOOKUP(E402,商品参数!A:E,5,FALSE),"")</f>
        <v/>
      </c>
      <c r="K402" s="140" t="str">
        <f t="shared" si="27"/>
        <v/>
      </c>
      <c r="L402" s="143"/>
      <c r="M402" s="143"/>
    </row>
    <row r="403" ht="22" customHeight="1" spans="1:13">
      <c r="A403" s="137"/>
      <c r="B403" s="138" t="str">
        <f t="shared" si="28"/>
        <v/>
      </c>
      <c r="C403" s="138" t="str">
        <f t="shared" si="29"/>
        <v/>
      </c>
      <c r="D403" s="138" t="str">
        <f t="shared" si="30"/>
        <v/>
      </c>
      <c r="E403" s="139"/>
      <c r="F403" s="140" t="str">
        <f>IFERROR(VLOOKUP(E403,商品参数!A:E,2,FALSE),"")</f>
        <v/>
      </c>
      <c r="G403" s="140" t="str">
        <f>IFERROR(VLOOKUP(E403,商品参数!A:E,3,FALSE),"")</f>
        <v/>
      </c>
      <c r="H403" s="140" t="str">
        <f>IFERROR(VLOOKUP(E403,商品参数!A:E,4,FALSE),"")</f>
        <v/>
      </c>
      <c r="I403" s="143"/>
      <c r="J403" s="144" t="str">
        <f>IFERROR(VLOOKUP(E403,商品参数!A:E,5,FALSE),"")</f>
        <v/>
      </c>
      <c r="K403" s="140" t="str">
        <f t="shared" si="27"/>
        <v/>
      </c>
      <c r="L403" s="143"/>
      <c r="M403" s="143"/>
    </row>
    <row r="404" ht="22" customHeight="1" spans="1:13">
      <c r="A404" s="137"/>
      <c r="B404" s="138" t="str">
        <f t="shared" si="28"/>
        <v/>
      </c>
      <c r="C404" s="138" t="str">
        <f t="shared" si="29"/>
        <v/>
      </c>
      <c r="D404" s="138" t="str">
        <f t="shared" si="30"/>
        <v/>
      </c>
      <c r="E404" s="139"/>
      <c r="F404" s="140" t="str">
        <f>IFERROR(VLOOKUP(E404,商品参数!A:E,2,FALSE),"")</f>
        <v/>
      </c>
      <c r="G404" s="140" t="str">
        <f>IFERROR(VLOOKUP(E404,商品参数!A:E,3,FALSE),"")</f>
        <v/>
      </c>
      <c r="H404" s="140" t="str">
        <f>IFERROR(VLOOKUP(E404,商品参数!A:E,4,FALSE),"")</f>
        <v/>
      </c>
      <c r="I404" s="143"/>
      <c r="J404" s="144" t="str">
        <f>IFERROR(VLOOKUP(E404,商品参数!A:E,5,FALSE),"")</f>
        <v/>
      </c>
      <c r="K404" s="140" t="str">
        <f t="shared" si="27"/>
        <v/>
      </c>
      <c r="L404" s="143"/>
      <c r="M404" s="143"/>
    </row>
    <row r="405" ht="22" customHeight="1" spans="1:13">
      <c r="A405" s="137"/>
      <c r="B405" s="138" t="str">
        <f t="shared" si="28"/>
        <v/>
      </c>
      <c r="C405" s="138" t="str">
        <f t="shared" si="29"/>
        <v/>
      </c>
      <c r="D405" s="138" t="str">
        <f t="shared" si="30"/>
        <v/>
      </c>
      <c r="E405" s="139"/>
      <c r="F405" s="140" t="str">
        <f>IFERROR(VLOOKUP(E405,商品参数!A:E,2,FALSE),"")</f>
        <v/>
      </c>
      <c r="G405" s="140" t="str">
        <f>IFERROR(VLOOKUP(E405,商品参数!A:E,3,FALSE),"")</f>
        <v/>
      </c>
      <c r="H405" s="140" t="str">
        <f>IFERROR(VLOOKUP(E405,商品参数!A:E,4,FALSE),"")</f>
        <v/>
      </c>
      <c r="I405" s="143"/>
      <c r="J405" s="144" t="str">
        <f>IFERROR(VLOOKUP(E405,商品参数!A:E,5,FALSE),"")</f>
        <v/>
      </c>
      <c r="K405" s="140" t="str">
        <f t="shared" si="27"/>
        <v/>
      </c>
      <c r="L405" s="143"/>
      <c r="M405" s="143"/>
    </row>
    <row r="406" ht="22" customHeight="1" spans="1:13">
      <c r="A406" s="137"/>
      <c r="B406" s="138" t="str">
        <f t="shared" si="28"/>
        <v/>
      </c>
      <c r="C406" s="138" t="str">
        <f t="shared" si="29"/>
        <v/>
      </c>
      <c r="D406" s="138" t="str">
        <f t="shared" si="30"/>
        <v/>
      </c>
      <c r="E406" s="139"/>
      <c r="F406" s="140" t="str">
        <f>IFERROR(VLOOKUP(E406,商品参数!A:E,2,FALSE),"")</f>
        <v/>
      </c>
      <c r="G406" s="140" t="str">
        <f>IFERROR(VLOOKUP(E406,商品参数!A:E,3,FALSE),"")</f>
        <v/>
      </c>
      <c r="H406" s="140" t="str">
        <f>IFERROR(VLOOKUP(E406,商品参数!A:E,4,FALSE),"")</f>
        <v/>
      </c>
      <c r="I406" s="143"/>
      <c r="J406" s="144" t="str">
        <f>IFERROR(VLOOKUP(E406,商品参数!A:E,5,FALSE),"")</f>
        <v/>
      </c>
      <c r="K406" s="140" t="str">
        <f t="shared" si="27"/>
        <v/>
      </c>
      <c r="L406" s="143"/>
      <c r="M406" s="143"/>
    </row>
    <row r="407" ht="22" customHeight="1" spans="1:13">
      <c r="A407" s="137"/>
      <c r="B407" s="138" t="str">
        <f t="shared" si="28"/>
        <v/>
      </c>
      <c r="C407" s="138" t="str">
        <f t="shared" si="29"/>
        <v/>
      </c>
      <c r="D407" s="138" t="str">
        <f t="shared" si="30"/>
        <v/>
      </c>
      <c r="E407" s="139"/>
      <c r="F407" s="140" t="str">
        <f>IFERROR(VLOOKUP(E407,商品参数!A:E,2,FALSE),"")</f>
        <v/>
      </c>
      <c r="G407" s="140" t="str">
        <f>IFERROR(VLOOKUP(E407,商品参数!A:E,3,FALSE),"")</f>
        <v/>
      </c>
      <c r="H407" s="140" t="str">
        <f>IFERROR(VLOOKUP(E407,商品参数!A:E,4,FALSE),"")</f>
        <v/>
      </c>
      <c r="I407" s="143"/>
      <c r="J407" s="144" t="str">
        <f>IFERROR(VLOOKUP(E407,商品参数!A:E,5,FALSE),"")</f>
        <v/>
      </c>
      <c r="K407" s="140" t="str">
        <f t="shared" si="27"/>
        <v/>
      </c>
      <c r="L407" s="143"/>
      <c r="M407" s="143"/>
    </row>
    <row r="408" ht="22" customHeight="1" spans="1:13">
      <c r="A408" s="137"/>
      <c r="B408" s="138" t="str">
        <f t="shared" si="28"/>
        <v/>
      </c>
      <c r="C408" s="138" t="str">
        <f t="shared" si="29"/>
        <v/>
      </c>
      <c r="D408" s="138" t="str">
        <f t="shared" si="30"/>
        <v/>
      </c>
      <c r="E408" s="139"/>
      <c r="F408" s="140" t="str">
        <f>IFERROR(VLOOKUP(E408,商品参数!A:E,2,FALSE),"")</f>
        <v/>
      </c>
      <c r="G408" s="140" t="str">
        <f>IFERROR(VLOOKUP(E408,商品参数!A:E,3,FALSE),"")</f>
        <v/>
      </c>
      <c r="H408" s="140" t="str">
        <f>IFERROR(VLOOKUP(E408,商品参数!A:E,4,FALSE),"")</f>
        <v/>
      </c>
      <c r="I408" s="143"/>
      <c r="J408" s="144" t="str">
        <f>IFERROR(VLOOKUP(E408,商品参数!A:E,5,FALSE),"")</f>
        <v/>
      </c>
      <c r="K408" s="140" t="str">
        <f t="shared" si="27"/>
        <v/>
      </c>
      <c r="L408" s="143"/>
      <c r="M408" s="143"/>
    </row>
    <row r="409" ht="22" customHeight="1" spans="1:13">
      <c r="A409" s="137"/>
      <c r="B409" s="138" t="str">
        <f t="shared" si="28"/>
        <v/>
      </c>
      <c r="C409" s="138" t="str">
        <f t="shared" si="29"/>
        <v/>
      </c>
      <c r="D409" s="138" t="str">
        <f t="shared" si="30"/>
        <v/>
      </c>
      <c r="E409" s="139"/>
      <c r="F409" s="140" t="str">
        <f>IFERROR(VLOOKUP(E409,商品参数!A:E,2,FALSE),"")</f>
        <v/>
      </c>
      <c r="G409" s="140" t="str">
        <f>IFERROR(VLOOKUP(E409,商品参数!A:E,3,FALSE),"")</f>
        <v/>
      </c>
      <c r="H409" s="140" t="str">
        <f>IFERROR(VLOOKUP(E409,商品参数!A:E,4,FALSE),"")</f>
        <v/>
      </c>
      <c r="I409" s="143"/>
      <c r="J409" s="144" t="str">
        <f>IFERROR(VLOOKUP(E409,商品参数!A:E,5,FALSE),"")</f>
        <v/>
      </c>
      <c r="K409" s="140" t="str">
        <f t="shared" si="27"/>
        <v/>
      </c>
      <c r="L409" s="143"/>
      <c r="M409" s="143"/>
    </row>
    <row r="410" ht="22" customHeight="1" spans="1:13">
      <c r="A410" s="137"/>
      <c r="B410" s="138" t="str">
        <f t="shared" si="28"/>
        <v/>
      </c>
      <c r="C410" s="138" t="str">
        <f t="shared" si="29"/>
        <v/>
      </c>
      <c r="D410" s="138" t="str">
        <f t="shared" si="30"/>
        <v/>
      </c>
      <c r="E410" s="139"/>
      <c r="F410" s="140" t="str">
        <f>IFERROR(VLOOKUP(E410,商品参数!A:E,2,FALSE),"")</f>
        <v/>
      </c>
      <c r="G410" s="140" t="str">
        <f>IFERROR(VLOOKUP(E410,商品参数!A:E,3,FALSE),"")</f>
        <v/>
      </c>
      <c r="H410" s="140" t="str">
        <f>IFERROR(VLOOKUP(E410,商品参数!A:E,4,FALSE),"")</f>
        <v/>
      </c>
      <c r="I410" s="143"/>
      <c r="J410" s="144" t="str">
        <f>IFERROR(VLOOKUP(E410,商品参数!A:E,5,FALSE),"")</f>
        <v/>
      </c>
      <c r="K410" s="140" t="str">
        <f t="shared" si="27"/>
        <v/>
      </c>
      <c r="L410" s="143"/>
      <c r="M410" s="143"/>
    </row>
    <row r="411" ht="22" customHeight="1" spans="1:13">
      <c r="A411" s="137"/>
      <c r="B411" s="138" t="str">
        <f t="shared" si="28"/>
        <v/>
      </c>
      <c r="C411" s="138" t="str">
        <f t="shared" si="29"/>
        <v/>
      </c>
      <c r="D411" s="138" t="str">
        <f t="shared" si="30"/>
        <v/>
      </c>
      <c r="E411" s="139"/>
      <c r="F411" s="140" t="str">
        <f>IFERROR(VLOOKUP(E411,商品参数!A:E,2,FALSE),"")</f>
        <v/>
      </c>
      <c r="G411" s="140" t="str">
        <f>IFERROR(VLOOKUP(E411,商品参数!A:E,3,FALSE),"")</f>
        <v/>
      </c>
      <c r="H411" s="140" t="str">
        <f>IFERROR(VLOOKUP(E411,商品参数!A:E,4,FALSE),"")</f>
        <v/>
      </c>
      <c r="I411" s="143"/>
      <c r="J411" s="144" t="str">
        <f>IFERROR(VLOOKUP(E411,商品参数!A:E,5,FALSE),"")</f>
        <v/>
      </c>
      <c r="K411" s="140" t="str">
        <f t="shared" si="27"/>
        <v/>
      </c>
      <c r="L411" s="143"/>
      <c r="M411" s="143"/>
    </row>
    <row r="412" ht="22" customHeight="1" spans="1:13">
      <c r="A412" s="137"/>
      <c r="B412" s="138" t="str">
        <f t="shared" si="28"/>
        <v/>
      </c>
      <c r="C412" s="138" t="str">
        <f t="shared" si="29"/>
        <v/>
      </c>
      <c r="D412" s="138" t="str">
        <f t="shared" si="30"/>
        <v/>
      </c>
      <c r="E412" s="139"/>
      <c r="F412" s="140" t="str">
        <f>IFERROR(VLOOKUP(E412,商品参数!A:E,2,FALSE),"")</f>
        <v/>
      </c>
      <c r="G412" s="140" t="str">
        <f>IFERROR(VLOOKUP(E412,商品参数!A:E,3,FALSE),"")</f>
        <v/>
      </c>
      <c r="H412" s="140" t="str">
        <f>IFERROR(VLOOKUP(E412,商品参数!A:E,4,FALSE),"")</f>
        <v/>
      </c>
      <c r="I412" s="143"/>
      <c r="J412" s="144" t="str">
        <f>IFERROR(VLOOKUP(E412,商品参数!A:E,5,FALSE),"")</f>
        <v/>
      </c>
      <c r="K412" s="140" t="str">
        <f t="shared" si="27"/>
        <v/>
      </c>
      <c r="L412" s="143"/>
      <c r="M412" s="143"/>
    </row>
    <row r="413" ht="22" customHeight="1" spans="1:13">
      <c r="A413" s="137"/>
      <c r="B413" s="138" t="str">
        <f t="shared" si="28"/>
        <v/>
      </c>
      <c r="C413" s="138" t="str">
        <f t="shared" si="29"/>
        <v/>
      </c>
      <c r="D413" s="138" t="str">
        <f t="shared" si="30"/>
        <v/>
      </c>
      <c r="E413" s="139"/>
      <c r="F413" s="140" t="str">
        <f>IFERROR(VLOOKUP(E413,商品参数!A:E,2,FALSE),"")</f>
        <v/>
      </c>
      <c r="G413" s="140" t="str">
        <f>IFERROR(VLOOKUP(E413,商品参数!A:E,3,FALSE),"")</f>
        <v/>
      </c>
      <c r="H413" s="140" t="str">
        <f>IFERROR(VLOOKUP(E413,商品参数!A:E,4,FALSE),"")</f>
        <v/>
      </c>
      <c r="I413" s="143"/>
      <c r="J413" s="144" t="str">
        <f>IFERROR(VLOOKUP(E413,商品参数!A:E,5,FALSE),"")</f>
        <v/>
      </c>
      <c r="K413" s="140" t="str">
        <f t="shared" si="27"/>
        <v/>
      </c>
      <c r="L413" s="143"/>
      <c r="M413" s="143"/>
    </row>
    <row r="414" ht="22" customHeight="1" spans="1:13">
      <c r="A414" s="137"/>
      <c r="B414" s="138" t="str">
        <f t="shared" si="28"/>
        <v/>
      </c>
      <c r="C414" s="138" t="str">
        <f t="shared" si="29"/>
        <v/>
      </c>
      <c r="D414" s="138" t="str">
        <f t="shared" si="30"/>
        <v/>
      </c>
      <c r="E414" s="139"/>
      <c r="F414" s="140" t="str">
        <f>IFERROR(VLOOKUP(E414,商品参数!A:E,2,FALSE),"")</f>
        <v/>
      </c>
      <c r="G414" s="140" t="str">
        <f>IFERROR(VLOOKUP(E414,商品参数!A:E,3,FALSE),"")</f>
        <v/>
      </c>
      <c r="H414" s="140" t="str">
        <f>IFERROR(VLOOKUP(E414,商品参数!A:E,4,FALSE),"")</f>
        <v/>
      </c>
      <c r="I414" s="143"/>
      <c r="J414" s="144" t="str">
        <f>IFERROR(VLOOKUP(E414,商品参数!A:E,5,FALSE),"")</f>
        <v/>
      </c>
      <c r="K414" s="140" t="str">
        <f t="shared" si="27"/>
        <v/>
      </c>
      <c r="L414" s="143"/>
      <c r="M414" s="143"/>
    </row>
    <row r="415" ht="22" customHeight="1" spans="1:13">
      <c r="A415" s="137"/>
      <c r="B415" s="138" t="str">
        <f t="shared" si="28"/>
        <v/>
      </c>
      <c r="C415" s="138" t="str">
        <f t="shared" si="29"/>
        <v/>
      </c>
      <c r="D415" s="138" t="str">
        <f t="shared" si="30"/>
        <v/>
      </c>
      <c r="E415" s="139"/>
      <c r="F415" s="140" t="str">
        <f>IFERROR(VLOOKUP(E415,商品参数!A:E,2,FALSE),"")</f>
        <v/>
      </c>
      <c r="G415" s="140" t="str">
        <f>IFERROR(VLOOKUP(E415,商品参数!A:E,3,FALSE),"")</f>
        <v/>
      </c>
      <c r="H415" s="140" t="str">
        <f>IFERROR(VLOOKUP(E415,商品参数!A:E,4,FALSE),"")</f>
        <v/>
      </c>
      <c r="I415" s="143"/>
      <c r="J415" s="144" t="str">
        <f>IFERROR(VLOOKUP(E415,商品参数!A:E,5,FALSE),"")</f>
        <v/>
      </c>
      <c r="K415" s="140" t="str">
        <f t="shared" si="27"/>
        <v/>
      </c>
      <c r="L415" s="143"/>
      <c r="M415" s="143"/>
    </row>
    <row r="416" ht="22" customHeight="1" spans="1:13">
      <c r="A416" s="137"/>
      <c r="B416" s="138" t="str">
        <f t="shared" si="28"/>
        <v/>
      </c>
      <c r="C416" s="138" t="str">
        <f t="shared" si="29"/>
        <v/>
      </c>
      <c r="D416" s="138" t="str">
        <f t="shared" si="30"/>
        <v/>
      </c>
      <c r="E416" s="139"/>
      <c r="F416" s="140" t="str">
        <f>IFERROR(VLOOKUP(E416,商品参数!A:E,2,FALSE),"")</f>
        <v/>
      </c>
      <c r="G416" s="140" t="str">
        <f>IFERROR(VLOOKUP(E416,商品参数!A:E,3,FALSE),"")</f>
        <v/>
      </c>
      <c r="H416" s="140" t="str">
        <f>IFERROR(VLOOKUP(E416,商品参数!A:E,4,FALSE),"")</f>
        <v/>
      </c>
      <c r="I416" s="143"/>
      <c r="J416" s="144" t="str">
        <f>IFERROR(VLOOKUP(E416,商品参数!A:E,5,FALSE),"")</f>
        <v/>
      </c>
      <c r="K416" s="140" t="str">
        <f t="shared" si="27"/>
        <v/>
      </c>
      <c r="L416" s="143"/>
      <c r="M416" s="143"/>
    </row>
    <row r="417" ht="22" customHeight="1" spans="1:13">
      <c r="A417" s="137"/>
      <c r="B417" s="138" t="str">
        <f t="shared" si="28"/>
        <v/>
      </c>
      <c r="C417" s="138" t="str">
        <f t="shared" si="29"/>
        <v/>
      </c>
      <c r="D417" s="138" t="str">
        <f t="shared" si="30"/>
        <v/>
      </c>
      <c r="E417" s="139"/>
      <c r="F417" s="140" t="str">
        <f>IFERROR(VLOOKUP(E417,商品参数!A:E,2,FALSE),"")</f>
        <v/>
      </c>
      <c r="G417" s="140" t="str">
        <f>IFERROR(VLOOKUP(E417,商品参数!A:E,3,FALSE),"")</f>
        <v/>
      </c>
      <c r="H417" s="140" t="str">
        <f>IFERROR(VLOOKUP(E417,商品参数!A:E,4,FALSE),"")</f>
        <v/>
      </c>
      <c r="I417" s="143"/>
      <c r="J417" s="144" t="str">
        <f>IFERROR(VLOOKUP(E417,商品参数!A:E,5,FALSE),"")</f>
        <v/>
      </c>
      <c r="K417" s="140" t="str">
        <f t="shared" si="27"/>
        <v/>
      </c>
      <c r="L417" s="143"/>
      <c r="M417" s="143"/>
    </row>
    <row r="418" ht="22" customHeight="1" spans="1:13">
      <c r="A418" s="137"/>
      <c r="B418" s="138" t="str">
        <f t="shared" si="28"/>
        <v/>
      </c>
      <c r="C418" s="138" t="str">
        <f t="shared" si="29"/>
        <v/>
      </c>
      <c r="D418" s="138" t="str">
        <f t="shared" si="30"/>
        <v/>
      </c>
      <c r="E418" s="139"/>
      <c r="F418" s="140" t="str">
        <f>IFERROR(VLOOKUP(E418,商品参数!A:E,2,FALSE),"")</f>
        <v/>
      </c>
      <c r="G418" s="140" t="str">
        <f>IFERROR(VLOOKUP(E418,商品参数!A:E,3,FALSE),"")</f>
        <v/>
      </c>
      <c r="H418" s="140" t="str">
        <f>IFERROR(VLOOKUP(E418,商品参数!A:E,4,FALSE),"")</f>
        <v/>
      </c>
      <c r="I418" s="143"/>
      <c r="J418" s="144" t="str">
        <f>IFERROR(VLOOKUP(E418,商品参数!A:E,5,FALSE),"")</f>
        <v/>
      </c>
      <c r="K418" s="140" t="str">
        <f t="shared" si="27"/>
        <v/>
      </c>
      <c r="L418" s="143"/>
      <c r="M418" s="143"/>
    </row>
    <row r="419" ht="22" customHeight="1" spans="1:13">
      <c r="A419" s="137"/>
      <c r="B419" s="138" t="str">
        <f t="shared" si="28"/>
        <v/>
      </c>
      <c r="C419" s="138" t="str">
        <f t="shared" si="29"/>
        <v/>
      </c>
      <c r="D419" s="138" t="str">
        <f t="shared" si="30"/>
        <v/>
      </c>
      <c r="E419" s="139"/>
      <c r="F419" s="140" t="str">
        <f>IFERROR(VLOOKUP(E419,商品参数!A:E,2,FALSE),"")</f>
        <v/>
      </c>
      <c r="G419" s="140" t="str">
        <f>IFERROR(VLOOKUP(E419,商品参数!A:E,3,FALSE),"")</f>
        <v/>
      </c>
      <c r="H419" s="140" t="str">
        <f>IFERROR(VLOOKUP(E419,商品参数!A:E,4,FALSE),"")</f>
        <v/>
      </c>
      <c r="I419" s="143"/>
      <c r="J419" s="144" t="str">
        <f>IFERROR(VLOOKUP(E419,商品参数!A:E,5,FALSE),"")</f>
        <v/>
      </c>
      <c r="K419" s="140" t="str">
        <f t="shared" si="27"/>
        <v/>
      </c>
      <c r="L419" s="143"/>
      <c r="M419" s="143"/>
    </row>
    <row r="420" ht="22" customHeight="1" spans="1:13">
      <c r="A420" s="137"/>
      <c r="B420" s="138" t="str">
        <f t="shared" si="28"/>
        <v/>
      </c>
      <c r="C420" s="138" t="str">
        <f t="shared" si="29"/>
        <v/>
      </c>
      <c r="D420" s="138" t="str">
        <f t="shared" si="30"/>
        <v/>
      </c>
      <c r="E420" s="139"/>
      <c r="F420" s="140" t="str">
        <f>IFERROR(VLOOKUP(E420,商品参数!A:E,2,FALSE),"")</f>
        <v/>
      </c>
      <c r="G420" s="140" t="str">
        <f>IFERROR(VLOOKUP(E420,商品参数!A:E,3,FALSE),"")</f>
        <v/>
      </c>
      <c r="H420" s="140" t="str">
        <f>IFERROR(VLOOKUP(E420,商品参数!A:E,4,FALSE),"")</f>
        <v/>
      </c>
      <c r="I420" s="143"/>
      <c r="J420" s="144" t="str">
        <f>IFERROR(VLOOKUP(E420,商品参数!A:E,5,FALSE),"")</f>
        <v/>
      </c>
      <c r="K420" s="140" t="str">
        <f t="shared" si="27"/>
        <v/>
      </c>
      <c r="L420" s="143"/>
      <c r="M420" s="143"/>
    </row>
    <row r="421" ht="22" customHeight="1" spans="1:13">
      <c r="A421" s="137"/>
      <c r="B421" s="138" t="str">
        <f t="shared" si="28"/>
        <v/>
      </c>
      <c r="C421" s="138" t="str">
        <f t="shared" si="29"/>
        <v/>
      </c>
      <c r="D421" s="138" t="str">
        <f t="shared" si="30"/>
        <v/>
      </c>
      <c r="E421" s="139"/>
      <c r="F421" s="140" t="str">
        <f>IFERROR(VLOOKUP(E421,商品参数!A:E,2,FALSE),"")</f>
        <v/>
      </c>
      <c r="G421" s="140" t="str">
        <f>IFERROR(VLOOKUP(E421,商品参数!A:E,3,FALSE),"")</f>
        <v/>
      </c>
      <c r="H421" s="140" t="str">
        <f>IFERROR(VLOOKUP(E421,商品参数!A:E,4,FALSE),"")</f>
        <v/>
      </c>
      <c r="I421" s="143"/>
      <c r="J421" s="144" t="str">
        <f>IFERROR(VLOOKUP(E421,商品参数!A:E,5,FALSE),"")</f>
        <v/>
      </c>
      <c r="K421" s="140" t="str">
        <f t="shared" si="27"/>
        <v/>
      </c>
      <c r="L421" s="143"/>
      <c r="M421" s="143"/>
    </row>
    <row r="422" ht="22" customHeight="1" spans="1:13">
      <c r="A422" s="137"/>
      <c r="B422" s="138" t="str">
        <f t="shared" si="28"/>
        <v/>
      </c>
      <c r="C422" s="138" t="str">
        <f t="shared" si="29"/>
        <v/>
      </c>
      <c r="D422" s="138" t="str">
        <f t="shared" si="30"/>
        <v/>
      </c>
      <c r="E422" s="139"/>
      <c r="F422" s="140" t="str">
        <f>IFERROR(VLOOKUP(E422,商品参数!A:E,2,FALSE),"")</f>
        <v/>
      </c>
      <c r="G422" s="140" t="str">
        <f>IFERROR(VLOOKUP(E422,商品参数!A:E,3,FALSE),"")</f>
        <v/>
      </c>
      <c r="H422" s="140" t="str">
        <f>IFERROR(VLOOKUP(E422,商品参数!A:E,4,FALSE),"")</f>
        <v/>
      </c>
      <c r="I422" s="143"/>
      <c r="J422" s="144" t="str">
        <f>IFERROR(VLOOKUP(E422,商品参数!A:E,5,FALSE),"")</f>
        <v/>
      </c>
      <c r="K422" s="140" t="str">
        <f t="shared" si="27"/>
        <v/>
      </c>
      <c r="L422" s="143"/>
      <c r="M422" s="143"/>
    </row>
    <row r="423" ht="22" customHeight="1" spans="1:13">
      <c r="A423" s="137"/>
      <c r="B423" s="138" t="str">
        <f t="shared" si="28"/>
        <v/>
      </c>
      <c r="C423" s="138" t="str">
        <f t="shared" si="29"/>
        <v/>
      </c>
      <c r="D423" s="138" t="str">
        <f t="shared" si="30"/>
        <v/>
      </c>
      <c r="E423" s="139"/>
      <c r="F423" s="140" t="str">
        <f>IFERROR(VLOOKUP(E423,商品参数!A:E,2,FALSE),"")</f>
        <v/>
      </c>
      <c r="G423" s="140" t="str">
        <f>IFERROR(VLOOKUP(E423,商品参数!A:E,3,FALSE),"")</f>
        <v/>
      </c>
      <c r="H423" s="140" t="str">
        <f>IFERROR(VLOOKUP(E423,商品参数!A:E,4,FALSE),"")</f>
        <v/>
      </c>
      <c r="I423" s="143"/>
      <c r="J423" s="144" t="str">
        <f>IFERROR(VLOOKUP(E423,商品参数!A:E,5,FALSE),"")</f>
        <v/>
      </c>
      <c r="K423" s="140" t="str">
        <f t="shared" si="27"/>
        <v/>
      </c>
      <c r="L423" s="143"/>
      <c r="M423" s="143"/>
    </row>
    <row r="424" ht="22" customHeight="1" spans="1:13">
      <c r="A424" s="137"/>
      <c r="B424" s="138" t="str">
        <f t="shared" si="28"/>
        <v/>
      </c>
      <c r="C424" s="138" t="str">
        <f t="shared" si="29"/>
        <v/>
      </c>
      <c r="D424" s="138" t="str">
        <f t="shared" si="30"/>
        <v/>
      </c>
      <c r="E424" s="139"/>
      <c r="F424" s="140" t="str">
        <f>IFERROR(VLOOKUP(E424,商品参数!A:E,2,FALSE),"")</f>
        <v/>
      </c>
      <c r="G424" s="140" t="str">
        <f>IFERROR(VLOOKUP(E424,商品参数!A:E,3,FALSE),"")</f>
        <v/>
      </c>
      <c r="H424" s="140" t="str">
        <f>IFERROR(VLOOKUP(E424,商品参数!A:E,4,FALSE),"")</f>
        <v/>
      </c>
      <c r="I424" s="143"/>
      <c r="J424" s="144" t="str">
        <f>IFERROR(VLOOKUP(E424,商品参数!A:E,5,FALSE),"")</f>
        <v/>
      </c>
      <c r="K424" s="140" t="str">
        <f t="shared" si="27"/>
        <v/>
      </c>
      <c r="L424" s="143"/>
      <c r="M424" s="143"/>
    </row>
    <row r="425" ht="22" customHeight="1" spans="1:13">
      <c r="A425" s="137"/>
      <c r="B425" s="138" t="str">
        <f t="shared" si="28"/>
        <v/>
      </c>
      <c r="C425" s="138" t="str">
        <f t="shared" si="29"/>
        <v/>
      </c>
      <c r="D425" s="138" t="str">
        <f t="shared" si="30"/>
        <v/>
      </c>
      <c r="E425" s="139"/>
      <c r="F425" s="140" t="str">
        <f>IFERROR(VLOOKUP(E425,商品参数!A:E,2,FALSE),"")</f>
        <v/>
      </c>
      <c r="G425" s="140" t="str">
        <f>IFERROR(VLOOKUP(E425,商品参数!A:E,3,FALSE),"")</f>
        <v/>
      </c>
      <c r="H425" s="140" t="str">
        <f>IFERROR(VLOOKUP(E425,商品参数!A:E,4,FALSE),"")</f>
        <v/>
      </c>
      <c r="I425" s="143"/>
      <c r="J425" s="144" t="str">
        <f>IFERROR(VLOOKUP(E425,商品参数!A:E,5,FALSE),"")</f>
        <v/>
      </c>
      <c r="K425" s="140" t="str">
        <f t="shared" si="27"/>
        <v/>
      </c>
      <c r="L425" s="143"/>
      <c r="M425" s="143"/>
    </row>
    <row r="426" ht="22" customHeight="1" spans="1:13">
      <c r="A426" s="137"/>
      <c r="B426" s="138" t="str">
        <f t="shared" si="28"/>
        <v/>
      </c>
      <c r="C426" s="138" t="str">
        <f t="shared" si="29"/>
        <v/>
      </c>
      <c r="D426" s="138" t="str">
        <f t="shared" si="30"/>
        <v/>
      </c>
      <c r="E426" s="139"/>
      <c r="F426" s="140" t="str">
        <f>IFERROR(VLOOKUP(E426,商品参数!A:E,2,FALSE),"")</f>
        <v/>
      </c>
      <c r="G426" s="140" t="str">
        <f>IFERROR(VLOOKUP(E426,商品参数!A:E,3,FALSE),"")</f>
        <v/>
      </c>
      <c r="H426" s="140" t="str">
        <f>IFERROR(VLOOKUP(E426,商品参数!A:E,4,FALSE),"")</f>
        <v/>
      </c>
      <c r="I426" s="143"/>
      <c r="J426" s="144" t="str">
        <f>IFERROR(VLOOKUP(E426,商品参数!A:E,5,FALSE),"")</f>
        <v/>
      </c>
      <c r="K426" s="140" t="str">
        <f t="shared" si="27"/>
        <v/>
      </c>
      <c r="L426" s="143"/>
      <c r="M426" s="143"/>
    </row>
    <row r="427" ht="22" customHeight="1" spans="1:13">
      <c r="A427" s="137"/>
      <c r="B427" s="138" t="str">
        <f t="shared" si="28"/>
        <v/>
      </c>
      <c r="C427" s="138" t="str">
        <f t="shared" si="29"/>
        <v/>
      </c>
      <c r="D427" s="138" t="str">
        <f t="shared" si="30"/>
        <v/>
      </c>
      <c r="E427" s="139"/>
      <c r="F427" s="140" t="str">
        <f>IFERROR(VLOOKUP(E427,商品参数!A:E,2,FALSE),"")</f>
        <v/>
      </c>
      <c r="G427" s="140" t="str">
        <f>IFERROR(VLOOKUP(E427,商品参数!A:E,3,FALSE),"")</f>
        <v/>
      </c>
      <c r="H427" s="140" t="str">
        <f>IFERROR(VLOOKUP(E427,商品参数!A:E,4,FALSE),"")</f>
        <v/>
      </c>
      <c r="I427" s="143"/>
      <c r="J427" s="144" t="str">
        <f>IFERROR(VLOOKUP(E427,商品参数!A:E,5,FALSE),"")</f>
        <v/>
      </c>
      <c r="K427" s="140" t="str">
        <f t="shared" si="27"/>
        <v/>
      </c>
      <c r="L427" s="143"/>
      <c r="M427" s="143"/>
    </row>
    <row r="428" ht="22" customHeight="1" spans="1:13">
      <c r="A428" s="137"/>
      <c r="B428" s="138" t="str">
        <f t="shared" si="28"/>
        <v/>
      </c>
      <c r="C428" s="138" t="str">
        <f t="shared" si="29"/>
        <v/>
      </c>
      <c r="D428" s="138" t="str">
        <f t="shared" si="30"/>
        <v/>
      </c>
      <c r="E428" s="139"/>
      <c r="F428" s="140" t="str">
        <f>IFERROR(VLOOKUP(E428,商品参数!A:E,2,FALSE),"")</f>
        <v/>
      </c>
      <c r="G428" s="140" t="str">
        <f>IFERROR(VLOOKUP(E428,商品参数!A:E,3,FALSE),"")</f>
        <v/>
      </c>
      <c r="H428" s="140" t="str">
        <f>IFERROR(VLOOKUP(E428,商品参数!A:E,4,FALSE),"")</f>
        <v/>
      </c>
      <c r="I428" s="143"/>
      <c r="J428" s="144" t="str">
        <f>IFERROR(VLOOKUP(E428,商品参数!A:E,5,FALSE),"")</f>
        <v/>
      </c>
      <c r="K428" s="140" t="str">
        <f t="shared" si="27"/>
        <v/>
      </c>
      <c r="L428" s="143"/>
      <c r="M428" s="143"/>
    </row>
    <row r="429" ht="22" customHeight="1" spans="1:13">
      <c r="A429" s="137"/>
      <c r="B429" s="138" t="str">
        <f t="shared" si="28"/>
        <v/>
      </c>
      <c r="C429" s="138" t="str">
        <f t="shared" si="29"/>
        <v/>
      </c>
      <c r="D429" s="138" t="str">
        <f t="shared" si="30"/>
        <v/>
      </c>
      <c r="E429" s="139"/>
      <c r="F429" s="140" t="str">
        <f>IFERROR(VLOOKUP(E429,商品参数!A:E,2,FALSE),"")</f>
        <v/>
      </c>
      <c r="G429" s="140" t="str">
        <f>IFERROR(VLOOKUP(E429,商品参数!A:E,3,FALSE),"")</f>
        <v/>
      </c>
      <c r="H429" s="140" t="str">
        <f>IFERROR(VLOOKUP(E429,商品参数!A:E,4,FALSE),"")</f>
        <v/>
      </c>
      <c r="I429" s="143"/>
      <c r="J429" s="144" t="str">
        <f>IFERROR(VLOOKUP(E429,商品参数!A:E,5,FALSE),"")</f>
        <v/>
      </c>
      <c r="K429" s="140" t="str">
        <f t="shared" si="27"/>
        <v/>
      </c>
      <c r="L429" s="143"/>
      <c r="M429" s="143"/>
    </row>
    <row r="430" ht="22" customHeight="1" spans="1:13">
      <c r="A430" s="137"/>
      <c r="B430" s="138" t="str">
        <f t="shared" si="28"/>
        <v/>
      </c>
      <c r="C430" s="138" t="str">
        <f t="shared" si="29"/>
        <v/>
      </c>
      <c r="D430" s="138" t="str">
        <f t="shared" si="30"/>
        <v/>
      </c>
      <c r="E430" s="139"/>
      <c r="F430" s="140" t="str">
        <f>IFERROR(VLOOKUP(E430,商品参数!A:E,2,FALSE),"")</f>
        <v/>
      </c>
      <c r="G430" s="140" t="str">
        <f>IFERROR(VLOOKUP(E430,商品参数!A:E,3,FALSE),"")</f>
        <v/>
      </c>
      <c r="H430" s="140" t="str">
        <f>IFERROR(VLOOKUP(E430,商品参数!A:E,4,FALSE),"")</f>
        <v/>
      </c>
      <c r="I430" s="143"/>
      <c r="J430" s="144" t="str">
        <f>IFERROR(VLOOKUP(E430,商品参数!A:E,5,FALSE),"")</f>
        <v/>
      </c>
      <c r="K430" s="140" t="str">
        <f t="shared" si="27"/>
        <v/>
      </c>
      <c r="L430" s="143"/>
      <c r="M430" s="143"/>
    </row>
    <row r="431" ht="22" customHeight="1" spans="1:13">
      <c r="A431" s="137"/>
      <c r="B431" s="138" t="str">
        <f t="shared" si="28"/>
        <v/>
      </c>
      <c r="C431" s="138" t="str">
        <f t="shared" si="29"/>
        <v/>
      </c>
      <c r="D431" s="138" t="str">
        <f t="shared" si="30"/>
        <v/>
      </c>
      <c r="E431" s="139"/>
      <c r="F431" s="140" t="str">
        <f>IFERROR(VLOOKUP(E431,商品参数!A:E,2,FALSE),"")</f>
        <v/>
      </c>
      <c r="G431" s="140" t="str">
        <f>IFERROR(VLOOKUP(E431,商品参数!A:E,3,FALSE),"")</f>
        <v/>
      </c>
      <c r="H431" s="140" t="str">
        <f>IFERROR(VLOOKUP(E431,商品参数!A:E,4,FALSE),"")</f>
        <v/>
      </c>
      <c r="I431" s="143"/>
      <c r="J431" s="144" t="str">
        <f>IFERROR(VLOOKUP(E431,商品参数!A:E,5,FALSE),"")</f>
        <v/>
      </c>
      <c r="K431" s="140" t="str">
        <f t="shared" si="27"/>
        <v/>
      </c>
      <c r="L431" s="143"/>
      <c r="M431" s="143"/>
    </row>
    <row r="432" ht="22" customHeight="1" spans="1:13">
      <c r="A432" s="137"/>
      <c r="B432" s="138" t="str">
        <f t="shared" si="28"/>
        <v/>
      </c>
      <c r="C432" s="138" t="str">
        <f t="shared" si="29"/>
        <v/>
      </c>
      <c r="D432" s="138" t="str">
        <f t="shared" si="30"/>
        <v/>
      </c>
      <c r="E432" s="139"/>
      <c r="F432" s="140" t="str">
        <f>IFERROR(VLOOKUP(E432,商品参数!A:E,2,FALSE),"")</f>
        <v/>
      </c>
      <c r="G432" s="140" t="str">
        <f>IFERROR(VLOOKUP(E432,商品参数!A:E,3,FALSE),"")</f>
        <v/>
      </c>
      <c r="H432" s="140" t="str">
        <f>IFERROR(VLOOKUP(E432,商品参数!A:E,4,FALSE),"")</f>
        <v/>
      </c>
      <c r="I432" s="143"/>
      <c r="J432" s="144" t="str">
        <f>IFERROR(VLOOKUP(E432,商品参数!A:E,5,FALSE),"")</f>
        <v/>
      </c>
      <c r="K432" s="140" t="str">
        <f t="shared" si="27"/>
        <v/>
      </c>
      <c r="L432" s="143"/>
      <c r="M432" s="143"/>
    </row>
    <row r="433" ht="22" customHeight="1" spans="1:13">
      <c r="A433" s="137"/>
      <c r="B433" s="138" t="str">
        <f t="shared" si="28"/>
        <v/>
      </c>
      <c r="C433" s="138" t="str">
        <f t="shared" si="29"/>
        <v/>
      </c>
      <c r="D433" s="138" t="str">
        <f t="shared" si="30"/>
        <v/>
      </c>
      <c r="E433" s="139"/>
      <c r="F433" s="140" t="str">
        <f>IFERROR(VLOOKUP(E433,商品参数!A:E,2,FALSE),"")</f>
        <v/>
      </c>
      <c r="G433" s="140" t="str">
        <f>IFERROR(VLOOKUP(E433,商品参数!A:E,3,FALSE),"")</f>
        <v/>
      </c>
      <c r="H433" s="140" t="str">
        <f>IFERROR(VLOOKUP(E433,商品参数!A:E,4,FALSE),"")</f>
        <v/>
      </c>
      <c r="I433" s="143"/>
      <c r="J433" s="144" t="str">
        <f>IFERROR(VLOOKUP(E433,商品参数!A:E,5,FALSE),"")</f>
        <v/>
      </c>
      <c r="K433" s="140" t="str">
        <f t="shared" si="27"/>
        <v/>
      </c>
      <c r="L433" s="143"/>
      <c r="M433" s="143"/>
    </row>
    <row r="434" ht="22" customHeight="1" spans="1:13">
      <c r="A434" s="137"/>
      <c r="B434" s="138" t="str">
        <f t="shared" si="28"/>
        <v/>
      </c>
      <c r="C434" s="138" t="str">
        <f t="shared" si="29"/>
        <v/>
      </c>
      <c r="D434" s="138" t="str">
        <f t="shared" si="30"/>
        <v/>
      </c>
      <c r="E434" s="139"/>
      <c r="F434" s="140" t="str">
        <f>IFERROR(VLOOKUP(E434,商品参数!A:E,2,FALSE),"")</f>
        <v/>
      </c>
      <c r="G434" s="140" t="str">
        <f>IFERROR(VLOOKUP(E434,商品参数!A:E,3,FALSE),"")</f>
        <v/>
      </c>
      <c r="H434" s="140" t="str">
        <f>IFERROR(VLOOKUP(E434,商品参数!A:E,4,FALSE),"")</f>
        <v/>
      </c>
      <c r="I434" s="143"/>
      <c r="J434" s="144" t="str">
        <f>IFERROR(VLOOKUP(E434,商品参数!A:E,5,FALSE),"")</f>
        <v/>
      </c>
      <c r="K434" s="140" t="str">
        <f t="shared" si="27"/>
        <v/>
      </c>
      <c r="L434" s="143"/>
      <c r="M434" s="143"/>
    </row>
    <row r="435" ht="22" customHeight="1" spans="1:13">
      <c r="A435" s="137"/>
      <c r="B435" s="138" t="str">
        <f t="shared" si="28"/>
        <v/>
      </c>
      <c r="C435" s="138" t="str">
        <f t="shared" si="29"/>
        <v/>
      </c>
      <c r="D435" s="138" t="str">
        <f t="shared" si="30"/>
        <v/>
      </c>
      <c r="E435" s="139"/>
      <c r="F435" s="140" t="str">
        <f>IFERROR(VLOOKUP(E435,商品参数!A:E,2,FALSE),"")</f>
        <v/>
      </c>
      <c r="G435" s="140" t="str">
        <f>IFERROR(VLOOKUP(E435,商品参数!A:E,3,FALSE),"")</f>
        <v/>
      </c>
      <c r="H435" s="140" t="str">
        <f>IFERROR(VLOOKUP(E435,商品参数!A:E,4,FALSE),"")</f>
        <v/>
      </c>
      <c r="I435" s="143"/>
      <c r="J435" s="144" t="str">
        <f>IFERROR(VLOOKUP(E435,商品参数!A:E,5,FALSE),"")</f>
        <v/>
      </c>
      <c r="K435" s="140" t="str">
        <f t="shared" si="27"/>
        <v/>
      </c>
      <c r="L435" s="143"/>
      <c r="M435" s="143"/>
    </row>
    <row r="436" ht="22" customHeight="1" spans="1:13">
      <c r="A436" s="137"/>
      <c r="B436" s="138" t="str">
        <f t="shared" si="28"/>
        <v/>
      </c>
      <c r="C436" s="138" t="str">
        <f t="shared" si="29"/>
        <v/>
      </c>
      <c r="D436" s="138" t="str">
        <f t="shared" si="30"/>
        <v/>
      </c>
      <c r="E436" s="139"/>
      <c r="F436" s="140" t="str">
        <f>IFERROR(VLOOKUP(E436,商品参数!A:E,2,FALSE),"")</f>
        <v/>
      </c>
      <c r="G436" s="140" t="str">
        <f>IFERROR(VLOOKUP(E436,商品参数!A:E,3,FALSE),"")</f>
        <v/>
      </c>
      <c r="H436" s="140" t="str">
        <f>IFERROR(VLOOKUP(E436,商品参数!A:E,4,FALSE),"")</f>
        <v/>
      </c>
      <c r="I436" s="143"/>
      <c r="J436" s="144" t="str">
        <f>IFERROR(VLOOKUP(E436,商品参数!A:E,5,FALSE),"")</f>
        <v/>
      </c>
      <c r="K436" s="140" t="str">
        <f t="shared" si="27"/>
        <v/>
      </c>
      <c r="L436" s="143"/>
      <c r="M436" s="143"/>
    </row>
    <row r="437" ht="22" customHeight="1" spans="1:13">
      <c r="A437" s="137"/>
      <c r="B437" s="138" t="str">
        <f t="shared" si="28"/>
        <v/>
      </c>
      <c r="C437" s="138" t="str">
        <f t="shared" si="29"/>
        <v/>
      </c>
      <c r="D437" s="138" t="str">
        <f t="shared" si="30"/>
        <v/>
      </c>
      <c r="E437" s="139"/>
      <c r="F437" s="140" t="str">
        <f>IFERROR(VLOOKUP(E437,商品参数!A:E,2,FALSE),"")</f>
        <v/>
      </c>
      <c r="G437" s="140" t="str">
        <f>IFERROR(VLOOKUP(E437,商品参数!A:E,3,FALSE),"")</f>
        <v/>
      </c>
      <c r="H437" s="140" t="str">
        <f>IFERROR(VLOOKUP(E437,商品参数!A:E,4,FALSE),"")</f>
        <v/>
      </c>
      <c r="I437" s="143"/>
      <c r="J437" s="144" t="str">
        <f>IFERROR(VLOOKUP(E437,商品参数!A:E,5,FALSE),"")</f>
        <v/>
      </c>
      <c r="K437" s="140" t="str">
        <f t="shared" si="27"/>
        <v/>
      </c>
      <c r="L437" s="143"/>
      <c r="M437" s="143"/>
    </row>
    <row r="438" ht="22" customHeight="1" spans="1:13">
      <c r="A438" s="137"/>
      <c r="B438" s="138" t="str">
        <f t="shared" si="28"/>
        <v/>
      </c>
      <c r="C438" s="138" t="str">
        <f t="shared" si="29"/>
        <v/>
      </c>
      <c r="D438" s="138" t="str">
        <f t="shared" si="30"/>
        <v/>
      </c>
      <c r="E438" s="139"/>
      <c r="F438" s="140" t="str">
        <f>IFERROR(VLOOKUP(E438,商品参数!A:E,2,FALSE),"")</f>
        <v/>
      </c>
      <c r="G438" s="140" t="str">
        <f>IFERROR(VLOOKUP(E438,商品参数!A:E,3,FALSE),"")</f>
        <v/>
      </c>
      <c r="H438" s="140" t="str">
        <f>IFERROR(VLOOKUP(E438,商品参数!A:E,4,FALSE),"")</f>
        <v/>
      </c>
      <c r="I438" s="143"/>
      <c r="J438" s="144" t="str">
        <f>IFERROR(VLOOKUP(E438,商品参数!A:E,5,FALSE),"")</f>
        <v/>
      </c>
      <c r="K438" s="140" t="str">
        <f t="shared" si="27"/>
        <v/>
      </c>
      <c r="L438" s="143"/>
      <c r="M438" s="143"/>
    </row>
    <row r="439" ht="22" customHeight="1" spans="1:13">
      <c r="A439" s="137"/>
      <c r="B439" s="138" t="str">
        <f t="shared" si="28"/>
        <v/>
      </c>
      <c r="C439" s="138" t="str">
        <f t="shared" si="29"/>
        <v/>
      </c>
      <c r="D439" s="138" t="str">
        <f t="shared" si="30"/>
        <v/>
      </c>
      <c r="E439" s="139"/>
      <c r="F439" s="140" t="str">
        <f>IFERROR(VLOOKUP(E439,商品参数!A:E,2,FALSE),"")</f>
        <v/>
      </c>
      <c r="G439" s="140" t="str">
        <f>IFERROR(VLOOKUP(E439,商品参数!A:E,3,FALSE),"")</f>
        <v/>
      </c>
      <c r="H439" s="140" t="str">
        <f>IFERROR(VLOOKUP(E439,商品参数!A:E,4,FALSE),"")</f>
        <v/>
      </c>
      <c r="I439" s="143"/>
      <c r="J439" s="144" t="str">
        <f>IFERROR(VLOOKUP(E439,商品参数!A:E,5,FALSE),"")</f>
        <v/>
      </c>
      <c r="K439" s="140" t="str">
        <f t="shared" si="27"/>
        <v/>
      </c>
      <c r="L439" s="143"/>
      <c r="M439" s="143"/>
    </row>
    <row r="440" ht="22" customHeight="1" spans="1:13">
      <c r="A440" s="137"/>
      <c r="B440" s="138" t="str">
        <f t="shared" si="28"/>
        <v/>
      </c>
      <c r="C440" s="138" t="str">
        <f t="shared" si="29"/>
        <v/>
      </c>
      <c r="D440" s="138" t="str">
        <f t="shared" si="30"/>
        <v/>
      </c>
      <c r="E440" s="139"/>
      <c r="F440" s="140" t="str">
        <f>IFERROR(VLOOKUP(E440,商品参数!A:E,2,FALSE),"")</f>
        <v/>
      </c>
      <c r="G440" s="140" t="str">
        <f>IFERROR(VLOOKUP(E440,商品参数!A:E,3,FALSE),"")</f>
        <v/>
      </c>
      <c r="H440" s="140" t="str">
        <f>IFERROR(VLOOKUP(E440,商品参数!A:E,4,FALSE),"")</f>
        <v/>
      </c>
      <c r="I440" s="143"/>
      <c r="J440" s="144" t="str">
        <f>IFERROR(VLOOKUP(E440,商品参数!A:E,5,FALSE),"")</f>
        <v/>
      </c>
      <c r="K440" s="140" t="str">
        <f t="shared" si="27"/>
        <v/>
      </c>
      <c r="L440" s="143"/>
      <c r="M440" s="143"/>
    </row>
    <row r="441" ht="22" customHeight="1" spans="1:13">
      <c r="A441" s="137"/>
      <c r="B441" s="138" t="str">
        <f t="shared" si="28"/>
        <v/>
      </c>
      <c r="C441" s="138" t="str">
        <f t="shared" si="29"/>
        <v/>
      </c>
      <c r="D441" s="138" t="str">
        <f t="shared" si="30"/>
        <v/>
      </c>
      <c r="E441" s="139"/>
      <c r="F441" s="140" t="str">
        <f>IFERROR(VLOOKUP(E441,商品参数!A:E,2,FALSE),"")</f>
        <v/>
      </c>
      <c r="G441" s="140" t="str">
        <f>IFERROR(VLOOKUP(E441,商品参数!A:E,3,FALSE),"")</f>
        <v/>
      </c>
      <c r="H441" s="140" t="str">
        <f>IFERROR(VLOOKUP(E441,商品参数!A:E,4,FALSE),"")</f>
        <v/>
      </c>
      <c r="I441" s="143"/>
      <c r="J441" s="144" t="str">
        <f>IFERROR(VLOOKUP(E441,商品参数!A:E,5,FALSE),"")</f>
        <v/>
      </c>
      <c r="K441" s="140" t="str">
        <f t="shared" si="27"/>
        <v/>
      </c>
      <c r="L441" s="143"/>
      <c r="M441" s="143"/>
    </row>
    <row r="442" ht="22" customHeight="1" spans="1:13">
      <c r="A442" s="137"/>
      <c r="B442" s="138" t="str">
        <f t="shared" si="28"/>
        <v/>
      </c>
      <c r="C442" s="138" t="str">
        <f t="shared" si="29"/>
        <v/>
      </c>
      <c r="D442" s="138" t="str">
        <f t="shared" si="30"/>
        <v/>
      </c>
      <c r="E442" s="139"/>
      <c r="F442" s="140" t="str">
        <f>IFERROR(VLOOKUP(E442,商品参数!A:E,2,FALSE),"")</f>
        <v/>
      </c>
      <c r="G442" s="140" t="str">
        <f>IFERROR(VLOOKUP(E442,商品参数!A:E,3,FALSE),"")</f>
        <v/>
      </c>
      <c r="H442" s="140" t="str">
        <f>IFERROR(VLOOKUP(E442,商品参数!A:E,4,FALSE),"")</f>
        <v/>
      </c>
      <c r="I442" s="143"/>
      <c r="J442" s="144" t="str">
        <f>IFERROR(VLOOKUP(E442,商品参数!A:E,5,FALSE),"")</f>
        <v/>
      </c>
      <c r="K442" s="140" t="str">
        <f t="shared" si="27"/>
        <v/>
      </c>
      <c r="L442" s="143"/>
      <c r="M442" s="143"/>
    </row>
    <row r="443" ht="22" customHeight="1" spans="1:13">
      <c r="A443" s="137"/>
      <c r="B443" s="138" t="str">
        <f t="shared" si="28"/>
        <v/>
      </c>
      <c r="C443" s="138" t="str">
        <f t="shared" si="29"/>
        <v/>
      </c>
      <c r="D443" s="138" t="str">
        <f t="shared" si="30"/>
        <v/>
      </c>
      <c r="E443" s="139"/>
      <c r="F443" s="140" t="str">
        <f>IFERROR(VLOOKUP(E443,商品参数!A:E,2,FALSE),"")</f>
        <v/>
      </c>
      <c r="G443" s="140" t="str">
        <f>IFERROR(VLOOKUP(E443,商品参数!A:E,3,FALSE),"")</f>
        <v/>
      </c>
      <c r="H443" s="140" t="str">
        <f>IFERROR(VLOOKUP(E443,商品参数!A:E,4,FALSE),"")</f>
        <v/>
      </c>
      <c r="I443" s="143"/>
      <c r="J443" s="144" t="str">
        <f>IFERROR(VLOOKUP(E443,商品参数!A:E,5,FALSE),"")</f>
        <v/>
      </c>
      <c r="K443" s="140" t="str">
        <f t="shared" si="27"/>
        <v/>
      </c>
      <c r="L443" s="143"/>
      <c r="M443" s="143"/>
    </row>
    <row r="444" ht="22" customHeight="1" spans="1:13">
      <c r="A444" s="137"/>
      <c r="B444" s="138" t="str">
        <f t="shared" si="28"/>
        <v/>
      </c>
      <c r="C444" s="138" t="str">
        <f t="shared" si="29"/>
        <v/>
      </c>
      <c r="D444" s="138" t="str">
        <f t="shared" si="30"/>
        <v/>
      </c>
      <c r="E444" s="139"/>
      <c r="F444" s="140" t="str">
        <f>IFERROR(VLOOKUP(E444,商品参数!A:E,2,FALSE),"")</f>
        <v/>
      </c>
      <c r="G444" s="140" t="str">
        <f>IFERROR(VLOOKUP(E444,商品参数!A:E,3,FALSE),"")</f>
        <v/>
      </c>
      <c r="H444" s="140" t="str">
        <f>IFERROR(VLOOKUP(E444,商品参数!A:E,4,FALSE),"")</f>
        <v/>
      </c>
      <c r="I444" s="143"/>
      <c r="J444" s="144" t="str">
        <f>IFERROR(VLOOKUP(E444,商品参数!A:E,5,FALSE),"")</f>
        <v/>
      </c>
      <c r="K444" s="140" t="str">
        <f t="shared" si="27"/>
        <v/>
      </c>
      <c r="L444" s="143"/>
      <c r="M444" s="143"/>
    </row>
    <row r="445" ht="22" customHeight="1" spans="1:13">
      <c r="A445" s="137"/>
      <c r="B445" s="138" t="str">
        <f t="shared" si="28"/>
        <v/>
      </c>
      <c r="C445" s="138" t="str">
        <f t="shared" si="29"/>
        <v/>
      </c>
      <c r="D445" s="138" t="str">
        <f t="shared" si="30"/>
        <v/>
      </c>
      <c r="E445" s="139"/>
      <c r="F445" s="140" t="str">
        <f>IFERROR(VLOOKUP(E445,商品参数!A:E,2,FALSE),"")</f>
        <v/>
      </c>
      <c r="G445" s="140" t="str">
        <f>IFERROR(VLOOKUP(E445,商品参数!A:E,3,FALSE),"")</f>
        <v/>
      </c>
      <c r="H445" s="140" t="str">
        <f>IFERROR(VLOOKUP(E445,商品参数!A:E,4,FALSE),"")</f>
        <v/>
      </c>
      <c r="I445" s="143"/>
      <c r="J445" s="144" t="str">
        <f>IFERROR(VLOOKUP(E445,商品参数!A:E,5,FALSE),"")</f>
        <v/>
      </c>
      <c r="K445" s="140" t="str">
        <f t="shared" si="27"/>
        <v/>
      </c>
      <c r="L445" s="143"/>
      <c r="M445" s="143"/>
    </row>
    <row r="446" ht="22" customHeight="1" spans="1:13">
      <c r="A446" s="137"/>
      <c r="B446" s="138" t="str">
        <f t="shared" si="28"/>
        <v/>
      </c>
      <c r="C446" s="138" t="str">
        <f t="shared" si="29"/>
        <v/>
      </c>
      <c r="D446" s="138" t="str">
        <f t="shared" si="30"/>
        <v/>
      </c>
      <c r="E446" s="139"/>
      <c r="F446" s="140" t="str">
        <f>IFERROR(VLOOKUP(E446,商品参数!A:E,2,FALSE),"")</f>
        <v/>
      </c>
      <c r="G446" s="140" t="str">
        <f>IFERROR(VLOOKUP(E446,商品参数!A:E,3,FALSE),"")</f>
        <v/>
      </c>
      <c r="H446" s="140" t="str">
        <f>IFERROR(VLOOKUP(E446,商品参数!A:E,4,FALSE),"")</f>
        <v/>
      </c>
      <c r="I446" s="143"/>
      <c r="J446" s="144" t="str">
        <f>IFERROR(VLOOKUP(E446,商品参数!A:E,5,FALSE),"")</f>
        <v/>
      </c>
      <c r="K446" s="140" t="str">
        <f t="shared" si="27"/>
        <v/>
      </c>
      <c r="L446" s="143"/>
      <c r="M446" s="143"/>
    </row>
    <row r="447" ht="22" customHeight="1" spans="1:13">
      <c r="A447" s="137"/>
      <c r="B447" s="138" t="str">
        <f t="shared" si="28"/>
        <v/>
      </c>
      <c r="C447" s="138" t="str">
        <f t="shared" si="29"/>
        <v/>
      </c>
      <c r="D447" s="138" t="str">
        <f t="shared" si="30"/>
        <v/>
      </c>
      <c r="E447" s="139"/>
      <c r="F447" s="140" t="str">
        <f>IFERROR(VLOOKUP(E447,商品参数!A:E,2,FALSE),"")</f>
        <v/>
      </c>
      <c r="G447" s="140" t="str">
        <f>IFERROR(VLOOKUP(E447,商品参数!A:E,3,FALSE),"")</f>
        <v/>
      </c>
      <c r="H447" s="140" t="str">
        <f>IFERROR(VLOOKUP(E447,商品参数!A:E,4,FALSE),"")</f>
        <v/>
      </c>
      <c r="I447" s="143"/>
      <c r="J447" s="144" t="str">
        <f>IFERROR(VLOOKUP(E447,商品参数!A:E,5,FALSE),"")</f>
        <v/>
      </c>
      <c r="K447" s="140" t="str">
        <f t="shared" si="27"/>
        <v/>
      </c>
      <c r="L447" s="143"/>
      <c r="M447" s="143"/>
    </row>
    <row r="448" ht="22" customHeight="1" spans="1:13">
      <c r="A448" s="137"/>
      <c r="B448" s="138" t="str">
        <f t="shared" si="28"/>
        <v/>
      </c>
      <c r="C448" s="138" t="str">
        <f t="shared" si="29"/>
        <v/>
      </c>
      <c r="D448" s="138" t="str">
        <f t="shared" si="30"/>
        <v/>
      </c>
      <c r="E448" s="139"/>
      <c r="F448" s="140" t="str">
        <f>IFERROR(VLOOKUP(E448,商品参数!A:E,2,FALSE),"")</f>
        <v/>
      </c>
      <c r="G448" s="140" t="str">
        <f>IFERROR(VLOOKUP(E448,商品参数!A:E,3,FALSE),"")</f>
        <v/>
      </c>
      <c r="H448" s="140" t="str">
        <f>IFERROR(VLOOKUP(E448,商品参数!A:E,4,FALSE),"")</f>
        <v/>
      </c>
      <c r="I448" s="143"/>
      <c r="J448" s="144" t="str">
        <f>IFERROR(VLOOKUP(E448,商品参数!A:E,5,FALSE),"")</f>
        <v/>
      </c>
      <c r="K448" s="140" t="str">
        <f t="shared" si="27"/>
        <v/>
      </c>
      <c r="L448" s="143"/>
      <c r="M448" s="143"/>
    </row>
    <row r="449" ht="22" customHeight="1" spans="1:13">
      <c r="A449" s="137"/>
      <c r="B449" s="138" t="str">
        <f t="shared" si="28"/>
        <v/>
      </c>
      <c r="C449" s="138" t="str">
        <f t="shared" si="29"/>
        <v/>
      </c>
      <c r="D449" s="138" t="str">
        <f t="shared" si="30"/>
        <v/>
      </c>
      <c r="E449" s="139"/>
      <c r="F449" s="140" t="str">
        <f>IFERROR(VLOOKUP(E449,商品参数!A:E,2,FALSE),"")</f>
        <v/>
      </c>
      <c r="G449" s="140" t="str">
        <f>IFERROR(VLOOKUP(E449,商品参数!A:E,3,FALSE),"")</f>
        <v/>
      </c>
      <c r="H449" s="140" t="str">
        <f>IFERROR(VLOOKUP(E449,商品参数!A:E,4,FALSE),"")</f>
        <v/>
      </c>
      <c r="I449" s="143"/>
      <c r="J449" s="144" t="str">
        <f>IFERROR(VLOOKUP(E449,商品参数!A:E,5,FALSE),"")</f>
        <v/>
      </c>
      <c r="K449" s="140" t="str">
        <f t="shared" si="27"/>
        <v/>
      </c>
      <c r="L449" s="143"/>
      <c r="M449" s="143"/>
    </row>
    <row r="450" ht="22" customHeight="1" spans="1:13">
      <c r="A450" s="137"/>
      <c r="B450" s="138" t="str">
        <f t="shared" si="28"/>
        <v/>
      </c>
      <c r="C450" s="138" t="str">
        <f t="shared" si="29"/>
        <v/>
      </c>
      <c r="D450" s="138" t="str">
        <f t="shared" si="30"/>
        <v/>
      </c>
      <c r="E450" s="139"/>
      <c r="F450" s="140" t="str">
        <f>IFERROR(VLOOKUP(E450,商品参数!A:E,2,FALSE),"")</f>
        <v/>
      </c>
      <c r="G450" s="140" t="str">
        <f>IFERROR(VLOOKUP(E450,商品参数!A:E,3,FALSE),"")</f>
        <v/>
      </c>
      <c r="H450" s="140" t="str">
        <f>IFERROR(VLOOKUP(E450,商品参数!A:E,4,FALSE),"")</f>
        <v/>
      </c>
      <c r="I450" s="143"/>
      <c r="J450" s="144" t="str">
        <f>IFERROR(VLOOKUP(E450,商品参数!A:E,5,FALSE),"")</f>
        <v/>
      </c>
      <c r="K450" s="140" t="str">
        <f t="shared" si="27"/>
        <v/>
      </c>
      <c r="L450" s="143"/>
      <c r="M450" s="143"/>
    </row>
    <row r="451" ht="22" customHeight="1" spans="1:13">
      <c r="A451" s="137"/>
      <c r="B451" s="138" t="str">
        <f t="shared" si="28"/>
        <v/>
      </c>
      <c r="C451" s="138" t="str">
        <f t="shared" si="29"/>
        <v/>
      </c>
      <c r="D451" s="138" t="str">
        <f t="shared" si="30"/>
        <v/>
      </c>
      <c r="E451" s="139"/>
      <c r="F451" s="140" t="str">
        <f>IFERROR(VLOOKUP(E451,商品参数!A:E,2,FALSE),"")</f>
        <v/>
      </c>
      <c r="G451" s="140" t="str">
        <f>IFERROR(VLOOKUP(E451,商品参数!A:E,3,FALSE),"")</f>
        <v/>
      </c>
      <c r="H451" s="140" t="str">
        <f>IFERROR(VLOOKUP(E451,商品参数!A:E,4,FALSE),"")</f>
        <v/>
      </c>
      <c r="I451" s="143"/>
      <c r="J451" s="144" t="str">
        <f>IFERROR(VLOOKUP(E451,商品参数!A:E,5,FALSE),"")</f>
        <v/>
      </c>
      <c r="K451" s="140" t="str">
        <f t="shared" si="27"/>
        <v/>
      </c>
      <c r="L451" s="143"/>
      <c r="M451" s="143"/>
    </row>
    <row r="452" ht="22" customHeight="1" spans="1:13">
      <c r="A452" s="137"/>
      <c r="B452" s="138" t="str">
        <f t="shared" si="28"/>
        <v/>
      </c>
      <c r="C452" s="138" t="str">
        <f t="shared" si="29"/>
        <v/>
      </c>
      <c r="D452" s="138" t="str">
        <f t="shared" si="30"/>
        <v/>
      </c>
      <c r="E452" s="139"/>
      <c r="F452" s="140" t="str">
        <f>IFERROR(VLOOKUP(E452,商品参数!A:E,2,FALSE),"")</f>
        <v/>
      </c>
      <c r="G452" s="140" t="str">
        <f>IFERROR(VLOOKUP(E452,商品参数!A:E,3,FALSE),"")</f>
        <v/>
      </c>
      <c r="H452" s="140" t="str">
        <f>IFERROR(VLOOKUP(E452,商品参数!A:E,4,FALSE),"")</f>
        <v/>
      </c>
      <c r="I452" s="143"/>
      <c r="J452" s="144" t="str">
        <f>IFERROR(VLOOKUP(E452,商品参数!A:E,5,FALSE),"")</f>
        <v/>
      </c>
      <c r="K452" s="140" t="str">
        <f t="shared" ref="K452:K515" si="31">IF(E452&lt;&gt;"",I452*J452,"")</f>
        <v/>
      </c>
      <c r="L452" s="143"/>
      <c r="M452" s="143"/>
    </row>
    <row r="453" ht="22" customHeight="1" spans="1:13">
      <c r="A453" s="137"/>
      <c r="B453" s="138" t="str">
        <f t="shared" ref="B453:B516" si="32">IF(A453&lt;&gt;"",YEAR(A453),"")</f>
        <v/>
      </c>
      <c r="C453" s="138" t="str">
        <f t="shared" ref="C453:C516" si="33">IF(A453&lt;&gt;"",MONTH(A453),"")</f>
        <v/>
      </c>
      <c r="D453" s="138" t="str">
        <f t="shared" ref="D453:D516" si="34">IF(A453&lt;&gt;"",DAY(A453),"")</f>
        <v/>
      </c>
      <c r="E453" s="139"/>
      <c r="F453" s="140" t="str">
        <f>IFERROR(VLOOKUP(E453,商品参数!A:E,2,FALSE),"")</f>
        <v/>
      </c>
      <c r="G453" s="140" t="str">
        <f>IFERROR(VLOOKUP(E453,商品参数!A:E,3,FALSE),"")</f>
        <v/>
      </c>
      <c r="H453" s="140" t="str">
        <f>IFERROR(VLOOKUP(E453,商品参数!A:E,4,FALSE),"")</f>
        <v/>
      </c>
      <c r="I453" s="143"/>
      <c r="J453" s="144" t="str">
        <f>IFERROR(VLOOKUP(E453,商品参数!A:E,5,FALSE),"")</f>
        <v/>
      </c>
      <c r="K453" s="140" t="str">
        <f t="shared" si="31"/>
        <v/>
      </c>
      <c r="L453" s="143"/>
      <c r="M453" s="143"/>
    </row>
    <row r="454" ht="22" customHeight="1" spans="1:13">
      <c r="A454" s="137"/>
      <c r="B454" s="138" t="str">
        <f t="shared" si="32"/>
        <v/>
      </c>
      <c r="C454" s="138" t="str">
        <f t="shared" si="33"/>
        <v/>
      </c>
      <c r="D454" s="138" t="str">
        <f t="shared" si="34"/>
        <v/>
      </c>
      <c r="E454" s="139"/>
      <c r="F454" s="140" t="str">
        <f>IFERROR(VLOOKUP(E454,商品参数!A:E,2,FALSE),"")</f>
        <v/>
      </c>
      <c r="G454" s="140" t="str">
        <f>IFERROR(VLOOKUP(E454,商品参数!A:E,3,FALSE),"")</f>
        <v/>
      </c>
      <c r="H454" s="140" t="str">
        <f>IFERROR(VLOOKUP(E454,商品参数!A:E,4,FALSE),"")</f>
        <v/>
      </c>
      <c r="I454" s="143"/>
      <c r="J454" s="144" t="str">
        <f>IFERROR(VLOOKUP(E454,商品参数!A:E,5,FALSE),"")</f>
        <v/>
      </c>
      <c r="K454" s="140" t="str">
        <f t="shared" si="31"/>
        <v/>
      </c>
      <c r="L454" s="143"/>
      <c r="M454" s="143"/>
    </row>
    <row r="455" ht="22" customHeight="1" spans="1:13">
      <c r="A455" s="137"/>
      <c r="B455" s="138" t="str">
        <f t="shared" si="32"/>
        <v/>
      </c>
      <c r="C455" s="138" t="str">
        <f t="shared" si="33"/>
        <v/>
      </c>
      <c r="D455" s="138" t="str">
        <f t="shared" si="34"/>
        <v/>
      </c>
      <c r="E455" s="139"/>
      <c r="F455" s="140" t="str">
        <f>IFERROR(VLOOKUP(E455,商品参数!A:E,2,FALSE),"")</f>
        <v/>
      </c>
      <c r="G455" s="140" t="str">
        <f>IFERROR(VLOOKUP(E455,商品参数!A:E,3,FALSE),"")</f>
        <v/>
      </c>
      <c r="H455" s="140" t="str">
        <f>IFERROR(VLOOKUP(E455,商品参数!A:E,4,FALSE),"")</f>
        <v/>
      </c>
      <c r="I455" s="143"/>
      <c r="J455" s="144" t="str">
        <f>IFERROR(VLOOKUP(E455,商品参数!A:E,5,FALSE),"")</f>
        <v/>
      </c>
      <c r="K455" s="140" t="str">
        <f t="shared" si="31"/>
        <v/>
      </c>
      <c r="L455" s="143"/>
      <c r="M455" s="143"/>
    </row>
    <row r="456" ht="22" customHeight="1" spans="1:13">
      <c r="A456" s="137"/>
      <c r="B456" s="138" t="str">
        <f t="shared" si="32"/>
        <v/>
      </c>
      <c r="C456" s="138" t="str">
        <f t="shared" si="33"/>
        <v/>
      </c>
      <c r="D456" s="138" t="str">
        <f t="shared" si="34"/>
        <v/>
      </c>
      <c r="E456" s="139"/>
      <c r="F456" s="140" t="str">
        <f>IFERROR(VLOOKUP(E456,商品参数!A:E,2,FALSE),"")</f>
        <v/>
      </c>
      <c r="G456" s="140" t="str">
        <f>IFERROR(VLOOKUP(E456,商品参数!A:E,3,FALSE),"")</f>
        <v/>
      </c>
      <c r="H456" s="140" t="str">
        <f>IFERROR(VLOOKUP(E456,商品参数!A:E,4,FALSE),"")</f>
        <v/>
      </c>
      <c r="I456" s="143"/>
      <c r="J456" s="144" t="str">
        <f>IFERROR(VLOOKUP(E456,商品参数!A:E,5,FALSE),"")</f>
        <v/>
      </c>
      <c r="K456" s="140" t="str">
        <f t="shared" si="31"/>
        <v/>
      </c>
      <c r="L456" s="143"/>
      <c r="M456" s="143"/>
    </row>
    <row r="457" ht="22" customHeight="1" spans="1:13">
      <c r="A457" s="137"/>
      <c r="B457" s="138" t="str">
        <f t="shared" si="32"/>
        <v/>
      </c>
      <c r="C457" s="138" t="str">
        <f t="shared" si="33"/>
        <v/>
      </c>
      <c r="D457" s="138" t="str">
        <f t="shared" si="34"/>
        <v/>
      </c>
      <c r="E457" s="139"/>
      <c r="F457" s="140" t="str">
        <f>IFERROR(VLOOKUP(E457,商品参数!A:E,2,FALSE),"")</f>
        <v/>
      </c>
      <c r="G457" s="140" t="str">
        <f>IFERROR(VLOOKUP(E457,商品参数!A:E,3,FALSE),"")</f>
        <v/>
      </c>
      <c r="H457" s="140" t="str">
        <f>IFERROR(VLOOKUP(E457,商品参数!A:E,4,FALSE),"")</f>
        <v/>
      </c>
      <c r="I457" s="143"/>
      <c r="J457" s="144" t="str">
        <f>IFERROR(VLOOKUP(E457,商品参数!A:E,5,FALSE),"")</f>
        <v/>
      </c>
      <c r="K457" s="140" t="str">
        <f t="shared" si="31"/>
        <v/>
      </c>
      <c r="L457" s="143"/>
      <c r="M457" s="143"/>
    </row>
    <row r="458" ht="22" customHeight="1" spans="1:13">
      <c r="A458" s="137"/>
      <c r="B458" s="138" t="str">
        <f t="shared" si="32"/>
        <v/>
      </c>
      <c r="C458" s="138" t="str">
        <f t="shared" si="33"/>
        <v/>
      </c>
      <c r="D458" s="138" t="str">
        <f t="shared" si="34"/>
        <v/>
      </c>
      <c r="E458" s="139"/>
      <c r="F458" s="140" t="str">
        <f>IFERROR(VLOOKUP(E458,商品参数!A:E,2,FALSE),"")</f>
        <v/>
      </c>
      <c r="G458" s="140" t="str">
        <f>IFERROR(VLOOKUP(E458,商品参数!A:E,3,FALSE),"")</f>
        <v/>
      </c>
      <c r="H458" s="140" t="str">
        <f>IFERROR(VLOOKUP(E458,商品参数!A:E,4,FALSE),"")</f>
        <v/>
      </c>
      <c r="I458" s="143"/>
      <c r="J458" s="144" t="str">
        <f>IFERROR(VLOOKUP(E458,商品参数!A:E,5,FALSE),"")</f>
        <v/>
      </c>
      <c r="K458" s="140" t="str">
        <f t="shared" si="31"/>
        <v/>
      </c>
      <c r="L458" s="143"/>
      <c r="M458" s="143"/>
    </row>
    <row r="459" ht="22" customHeight="1" spans="1:13">
      <c r="A459" s="137"/>
      <c r="B459" s="138" t="str">
        <f t="shared" si="32"/>
        <v/>
      </c>
      <c r="C459" s="138" t="str">
        <f t="shared" si="33"/>
        <v/>
      </c>
      <c r="D459" s="138" t="str">
        <f t="shared" si="34"/>
        <v/>
      </c>
      <c r="E459" s="139"/>
      <c r="F459" s="140" t="str">
        <f>IFERROR(VLOOKUP(E459,商品参数!A:E,2,FALSE),"")</f>
        <v/>
      </c>
      <c r="G459" s="140" t="str">
        <f>IFERROR(VLOOKUP(E459,商品参数!A:E,3,FALSE),"")</f>
        <v/>
      </c>
      <c r="H459" s="140" t="str">
        <f>IFERROR(VLOOKUP(E459,商品参数!A:E,4,FALSE),"")</f>
        <v/>
      </c>
      <c r="I459" s="143"/>
      <c r="J459" s="144" t="str">
        <f>IFERROR(VLOOKUP(E459,商品参数!A:E,5,FALSE),"")</f>
        <v/>
      </c>
      <c r="K459" s="140" t="str">
        <f t="shared" si="31"/>
        <v/>
      </c>
      <c r="L459" s="143"/>
      <c r="M459" s="143"/>
    </row>
    <row r="460" ht="22" customHeight="1" spans="1:13">
      <c r="A460" s="137"/>
      <c r="B460" s="138" t="str">
        <f t="shared" si="32"/>
        <v/>
      </c>
      <c r="C460" s="138" t="str">
        <f t="shared" si="33"/>
        <v/>
      </c>
      <c r="D460" s="138" t="str">
        <f t="shared" si="34"/>
        <v/>
      </c>
      <c r="E460" s="139"/>
      <c r="F460" s="140" t="str">
        <f>IFERROR(VLOOKUP(E460,商品参数!A:E,2,FALSE),"")</f>
        <v/>
      </c>
      <c r="G460" s="140" t="str">
        <f>IFERROR(VLOOKUP(E460,商品参数!A:E,3,FALSE),"")</f>
        <v/>
      </c>
      <c r="H460" s="140" t="str">
        <f>IFERROR(VLOOKUP(E460,商品参数!A:E,4,FALSE),"")</f>
        <v/>
      </c>
      <c r="I460" s="143"/>
      <c r="J460" s="144" t="str">
        <f>IFERROR(VLOOKUP(E460,商品参数!A:E,5,FALSE),"")</f>
        <v/>
      </c>
      <c r="K460" s="140" t="str">
        <f t="shared" si="31"/>
        <v/>
      </c>
      <c r="L460" s="143"/>
      <c r="M460" s="143"/>
    </row>
    <row r="461" ht="22" customHeight="1" spans="1:13">
      <c r="A461" s="137"/>
      <c r="B461" s="138" t="str">
        <f t="shared" si="32"/>
        <v/>
      </c>
      <c r="C461" s="138" t="str">
        <f t="shared" si="33"/>
        <v/>
      </c>
      <c r="D461" s="138" t="str">
        <f t="shared" si="34"/>
        <v/>
      </c>
      <c r="E461" s="139"/>
      <c r="F461" s="140" t="str">
        <f>IFERROR(VLOOKUP(E461,商品参数!A:E,2,FALSE),"")</f>
        <v/>
      </c>
      <c r="G461" s="140" t="str">
        <f>IFERROR(VLOOKUP(E461,商品参数!A:E,3,FALSE),"")</f>
        <v/>
      </c>
      <c r="H461" s="140" t="str">
        <f>IFERROR(VLOOKUP(E461,商品参数!A:E,4,FALSE),"")</f>
        <v/>
      </c>
      <c r="I461" s="143"/>
      <c r="J461" s="144" t="str">
        <f>IFERROR(VLOOKUP(E461,商品参数!A:E,5,FALSE),"")</f>
        <v/>
      </c>
      <c r="K461" s="140" t="str">
        <f t="shared" si="31"/>
        <v/>
      </c>
      <c r="L461" s="143"/>
      <c r="M461" s="143"/>
    </row>
    <row r="462" ht="22" customHeight="1" spans="1:13">
      <c r="A462" s="137"/>
      <c r="B462" s="138" t="str">
        <f t="shared" si="32"/>
        <v/>
      </c>
      <c r="C462" s="138" t="str">
        <f t="shared" si="33"/>
        <v/>
      </c>
      <c r="D462" s="138" t="str">
        <f t="shared" si="34"/>
        <v/>
      </c>
      <c r="E462" s="139"/>
      <c r="F462" s="140" t="str">
        <f>IFERROR(VLOOKUP(E462,商品参数!A:E,2,FALSE),"")</f>
        <v/>
      </c>
      <c r="G462" s="140" t="str">
        <f>IFERROR(VLOOKUP(E462,商品参数!A:E,3,FALSE),"")</f>
        <v/>
      </c>
      <c r="H462" s="140" t="str">
        <f>IFERROR(VLOOKUP(E462,商品参数!A:E,4,FALSE),"")</f>
        <v/>
      </c>
      <c r="I462" s="143"/>
      <c r="J462" s="144" t="str">
        <f>IFERROR(VLOOKUP(E462,商品参数!A:E,5,FALSE),"")</f>
        <v/>
      </c>
      <c r="K462" s="140" t="str">
        <f t="shared" si="31"/>
        <v/>
      </c>
      <c r="L462" s="143"/>
      <c r="M462" s="143"/>
    </row>
    <row r="463" ht="22" customHeight="1" spans="1:13">
      <c r="A463" s="137"/>
      <c r="B463" s="138" t="str">
        <f t="shared" si="32"/>
        <v/>
      </c>
      <c r="C463" s="138" t="str">
        <f t="shared" si="33"/>
        <v/>
      </c>
      <c r="D463" s="138" t="str">
        <f t="shared" si="34"/>
        <v/>
      </c>
      <c r="E463" s="139"/>
      <c r="F463" s="140" t="str">
        <f>IFERROR(VLOOKUP(E463,商品参数!A:E,2,FALSE),"")</f>
        <v/>
      </c>
      <c r="G463" s="140" t="str">
        <f>IFERROR(VLOOKUP(E463,商品参数!A:E,3,FALSE),"")</f>
        <v/>
      </c>
      <c r="H463" s="140" t="str">
        <f>IFERROR(VLOOKUP(E463,商品参数!A:E,4,FALSE),"")</f>
        <v/>
      </c>
      <c r="I463" s="143"/>
      <c r="J463" s="144" t="str">
        <f>IFERROR(VLOOKUP(E463,商品参数!A:E,5,FALSE),"")</f>
        <v/>
      </c>
      <c r="K463" s="140" t="str">
        <f t="shared" si="31"/>
        <v/>
      </c>
      <c r="L463" s="143"/>
      <c r="M463" s="143"/>
    </row>
    <row r="464" ht="22" customHeight="1" spans="1:13">
      <c r="A464" s="137"/>
      <c r="B464" s="138" t="str">
        <f t="shared" si="32"/>
        <v/>
      </c>
      <c r="C464" s="138" t="str">
        <f t="shared" si="33"/>
        <v/>
      </c>
      <c r="D464" s="138" t="str">
        <f t="shared" si="34"/>
        <v/>
      </c>
      <c r="E464" s="139"/>
      <c r="F464" s="140" t="str">
        <f>IFERROR(VLOOKUP(E464,商品参数!A:E,2,FALSE),"")</f>
        <v/>
      </c>
      <c r="G464" s="140" t="str">
        <f>IFERROR(VLOOKUP(E464,商品参数!A:E,3,FALSE),"")</f>
        <v/>
      </c>
      <c r="H464" s="140" t="str">
        <f>IFERROR(VLOOKUP(E464,商品参数!A:E,4,FALSE),"")</f>
        <v/>
      </c>
      <c r="I464" s="143"/>
      <c r="J464" s="144" t="str">
        <f>IFERROR(VLOOKUP(E464,商品参数!A:E,5,FALSE),"")</f>
        <v/>
      </c>
      <c r="K464" s="140" t="str">
        <f t="shared" si="31"/>
        <v/>
      </c>
      <c r="L464" s="143"/>
      <c r="M464" s="143"/>
    </row>
    <row r="465" ht="22" customHeight="1" spans="1:13">
      <c r="A465" s="137"/>
      <c r="B465" s="138" t="str">
        <f t="shared" si="32"/>
        <v/>
      </c>
      <c r="C465" s="138" t="str">
        <f t="shared" si="33"/>
        <v/>
      </c>
      <c r="D465" s="138" t="str">
        <f t="shared" si="34"/>
        <v/>
      </c>
      <c r="E465" s="139"/>
      <c r="F465" s="140" t="str">
        <f>IFERROR(VLOOKUP(E465,商品参数!A:E,2,FALSE),"")</f>
        <v/>
      </c>
      <c r="G465" s="140" t="str">
        <f>IFERROR(VLOOKUP(E465,商品参数!A:E,3,FALSE),"")</f>
        <v/>
      </c>
      <c r="H465" s="140" t="str">
        <f>IFERROR(VLOOKUP(E465,商品参数!A:E,4,FALSE),"")</f>
        <v/>
      </c>
      <c r="I465" s="143"/>
      <c r="J465" s="144" t="str">
        <f>IFERROR(VLOOKUP(E465,商品参数!A:E,5,FALSE),"")</f>
        <v/>
      </c>
      <c r="K465" s="140" t="str">
        <f t="shared" si="31"/>
        <v/>
      </c>
      <c r="L465" s="143"/>
      <c r="M465" s="143"/>
    </row>
    <row r="466" ht="22" customHeight="1" spans="1:13">
      <c r="A466" s="137"/>
      <c r="B466" s="138" t="str">
        <f t="shared" si="32"/>
        <v/>
      </c>
      <c r="C466" s="138" t="str">
        <f t="shared" si="33"/>
        <v/>
      </c>
      <c r="D466" s="138" t="str">
        <f t="shared" si="34"/>
        <v/>
      </c>
      <c r="E466" s="139"/>
      <c r="F466" s="140" t="str">
        <f>IFERROR(VLOOKUP(E466,商品参数!A:E,2,FALSE),"")</f>
        <v/>
      </c>
      <c r="G466" s="140" t="str">
        <f>IFERROR(VLOOKUP(E466,商品参数!A:E,3,FALSE),"")</f>
        <v/>
      </c>
      <c r="H466" s="140" t="str">
        <f>IFERROR(VLOOKUP(E466,商品参数!A:E,4,FALSE),"")</f>
        <v/>
      </c>
      <c r="I466" s="143"/>
      <c r="J466" s="144" t="str">
        <f>IFERROR(VLOOKUP(E466,商品参数!A:E,5,FALSE),"")</f>
        <v/>
      </c>
      <c r="K466" s="140" t="str">
        <f t="shared" si="31"/>
        <v/>
      </c>
      <c r="L466" s="143"/>
      <c r="M466" s="143"/>
    </row>
    <row r="467" ht="22" customHeight="1" spans="1:13">
      <c r="A467" s="137"/>
      <c r="B467" s="138" t="str">
        <f t="shared" si="32"/>
        <v/>
      </c>
      <c r="C467" s="138" t="str">
        <f t="shared" si="33"/>
        <v/>
      </c>
      <c r="D467" s="138" t="str">
        <f t="shared" si="34"/>
        <v/>
      </c>
      <c r="E467" s="139"/>
      <c r="F467" s="140" t="str">
        <f>IFERROR(VLOOKUP(E467,商品参数!A:E,2,FALSE),"")</f>
        <v/>
      </c>
      <c r="G467" s="140" t="str">
        <f>IFERROR(VLOOKUP(E467,商品参数!A:E,3,FALSE),"")</f>
        <v/>
      </c>
      <c r="H467" s="140" t="str">
        <f>IFERROR(VLOOKUP(E467,商品参数!A:E,4,FALSE),"")</f>
        <v/>
      </c>
      <c r="I467" s="143"/>
      <c r="J467" s="144" t="str">
        <f>IFERROR(VLOOKUP(E467,商品参数!A:E,5,FALSE),"")</f>
        <v/>
      </c>
      <c r="K467" s="140" t="str">
        <f t="shared" si="31"/>
        <v/>
      </c>
      <c r="L467" s="143"/>
      <c r="M467" s="143"/>
    </row>
    <row r="468" ht="22" customHeight="1" spans="1:13">
      <c r="A468" s="137"/>
      <c r="B468" s="138" t="str">
        <f t="shared" si="32"/>
        <v/>
      </c>
      <c r="C468" s="138" t="str">
        <f t="shared" si="33"/>
        <v/>
      </c>
      <c r="D468" s="138" t="str">
        <f t="shared" si="34"/>
        <v/>
      </c>
      <c r="E468" s="139"/>
      <c r="F468" s="140" t="str">
        <f>IFERROR(VLOOKUP(E468,商品参数!A:E,2,FALSE),"")</f>
        <v/>
      </c>
      <c r="G468" s="140" t="str">
        <f>IFERROR(VLOOKUP(E468,商品参数!A:E,3,FALSE),"")</f>
        <v/>
      </c>
      <c r="H468" s="140" t="str">
        <f>IFERROR(VLOOKUP(E468,商品参数!A:E,4,FALSE),"")</f>
        <v/>
      </c>
      <c r="I468" s="143"/>
      <c r="J468" s="144" t="str">
        <f>IFERROR(VLOOKUP(E468,商品参数!A:E,5,FALSE),"")</f>
        <v/>
      </c>
      <c r="K468" s="140" t="str">
        <f t="shared" si="31"/>
        <v/>
      </c>
      <c r="L468" s="143"/>
      <c r="M468" s="143"/>
    </row>
    <row r="469" ht="22" customHeight="1" spans="1:13">
      <c r="A469" s="137"/>
      <c r="B469" s="138" t="str">
        <f t="shared" si="32"/>
        <v/>
      </c>
      <c r="C469" s="138" t="str">
        <f t="shared" si="33"/>
        <v/>
      </c>
      <c r="D469" s="138" t="str">
        <f t="shared" si="34"/>
        <v/>
      </c>
      <c r="E469" s="139"/>
      <c r="F469" s="140" t="str">
        <f>IFERROR(VLOOKUP(E469,商品参数!A:E,2,FALSE),"")</f>
        <v/>
      </c>
      <c r="G469" s="140" t="str">
        <f>IFERROR(VLOOKUP(E469,商品参数!A:E,3,FALSE),"")</f>
        <v/>
      </c>
      <c r="H469" s="140" t="str">
        <f>IFERROR(VLOOKUP(E469,商品参数!A:E,4,FALSE),"")</f>
        <v/>
      </c>
      <c r="I469" s="143"/>
      <c r="J469" s="144" t="str">
        <f>IFERROR(VLOOKUP(E469,商品参数!A:E,5,FALSE),"")</f>
        <v/>
      </c>
      <c r="K469" s="140" t="str">
        <f t="shared" si="31"/>
        <v/>
      </c>
      <c r="L469" s="143"/>
      <c r="M469" s="143"/>
    </row>
    <row r="470" ht="22" customHeight="1" spans="1:13">
      <c r="A470" s="137"/>
      <c r="B470" s="138" t="str">
        <f t="shared" si="32"/>
        <v/>
      </c>
      <c r="C470" s="138" t="str">
        <f t="shared" si="33"/>
        <v/>
      </c>
      <c r="D470" s="138" t="str">
        <f t="shared" si="34"/>
        <v/>
      </c>
      <c r="E470" s="139"/>
      <c r="F470" s="140" t="str">
        <f>IFERROR(VLOOKUP(E470,商品参数!A:E,2,FALSE),"")</f>
        <v/>
      </c>
      <c r="G470" s="140" t="str">
        <f>IFERROR(VLOOKUP(E470,商品参数!A:E,3,FALSE),"")</f>
        <v/>
      </c>
      <c r="H470" s="140" t="str">
        <f>IFERROR(VLOOKUP(E470,商品参数!A:E,4,FALSE),"")</f>
        <v/>
      </c>
      <c r="I470" s="143"/>
      <c r="J470" s="144" t="str">
        <f>IFERROR(VLOOKUP(E470,商品参数!A:E,5,FALSE),"")</f>
        <v/>
      </c>
      <c r="K470" s="140" t="str">
        <f t="shared" si="31"/>
        <v/>
      </c>
      <c r="L470" s="143"/>
      <c r="M470" s="143"/>
    </row>
    <row r="471" ht="22" customHeight="1" spans="1:13">
      <c r="A471" s="137"/>
      <c r="B471" s="138" t="str">
        <f t="shared" si="32"/>
        <v/>
      </c>
      <c r="C471" s="138" t="str">
        <f t="shared" si="33"/>
        <v/>
      </c>
      <c r="D471" s="138" t="str">
        <f t="shared" si="34"/>
        <v/>
      </c>
      <c r="E471" s="139"/>
      <c r="F471" s="140" t="str">
        <f>IFERROR(VLOOKUP(E471,商品参数!A:E,2,FALSE),"")</f>
        <v/>
      </c>
      <c r="G471" s="140" t="str">
        <f>IFERROR(VLOOKUP(E471,商品参数!A:E,3,FALSE),"")</f>
        <v/>
      </c>
      <c r="H471" s="140" t="str">
        <f>IFERROR(VLOOKUP(E471,商品参数!A:E,4,FALSE),"")</f>
        <v/>
      </c>
      <c r="I471" s="143"/>
      <c r="J471" s="144" t="str">
        <f>IFERROR(VLOOKUP(E471,商品参数!A:E,5,FALSE),"")</f>
        <v/>
      </c>
      <c r="K471" s="140" t="str">
        <f t="shared" si="31"/>
        <v/>
      </c>
      <c r="L471" s="143"/>
      <c r="M471" s="143"/>
    </row>
    <row r="472" ht="22" customHeight="1" spans="1:13">
      <c r="A472" s="137"/>
      <c r="B472" s="138" t="str">
        <f t="shared" si="32"/>
        <v/>
      </c>
      <c r="C472" s="138" t="str">
        <f t="shared" si="33"/>
        <v/>
      </c>
      <c r="D472" s="138" t="str">
        <f t="shared" si="34"/>
        <v/>
      </c>
      <c r="E472" s="139"/>
      <c r="F472" s="140" t="str">
        <f>IFERROR(VLOOKUP(E472,商品参数!A:E,2,FALSE),"")</f>
        <v/>
      </c>
      <c r="G472" s="140" t="str">
        <f>IFERROR(VLOOKUP(E472,商品参数!A:E,3,FALSE),"")</f>
        <v/>
      </c>
      <c r="H472" s="140" t="str">
        <f>IFERROR(VLOOKUP(E472,商品参数!A:E,4,FALSE),"")</f>
        <v/>
      </c>
      <c r="I472" s="143"/>
      <c r="J472" s="144" t="str">
        <f>IFERROR(VLOOKUP(E472,商品参数!A:E,5,FALSE),"")</f>
        <v/>
      </c>
      <c r="K472" s="140" t="str">
        <f t="shared" si="31"/>
        <v/>
      </c>
      <c r="L472" s="143"/>
      <c r="M472" s="143"/>
    </row>
    <row r="473" ht="22" customHeight="1" spans="1:13">
      <c r="A473" s="137"/>
      <c r="B473" s="138" t="str">
        <f t="shared" si="32"/>
        <v/>
      </c>
      <c r="C473" s="138" t="str">
        <f t="shared" si="33"/>
        <v/>
      </c>
      <c r="D473" s="138" t="str">
        <f t="shared" si="34"/>
        <v/>
      </c>
      <c r="E473" s="139"/>
      <c r="F473" s="140" t="str">
        <f>IFERROR(VLOOKUP(E473,商品参数!A:E,2,FALSE),"")</f>
        <v/>
      </c>
      <c r="G473" s="140" t="str">
        <f>IFERROR(VLOOKUP(E473,商品参数!A:E,3,FALSE),"")</f>
        <v/>
      </c>
      <c r="H473" s="140" t="str">
        <f>IFERROR(VLOOKUP(E473,商品参数!A:E,4,FALSE),"")</f>
        <v/>
      </c>
      <c r="I473" s="143"/>
      <c r="J473" s="144" t="str">
        <f>IFERROR(VLOOKUP(E473,商品参数!A:E,5,FALSE),"")</f>
        <v/>
      </c>
      <c r="K473" s="140" t="str">
        <f t="shared" si="31"/>
        <v/>
      </c>
      <c r="L473" s="143"/>
      <c r="M473" s="143"/>
    </row>
    <row r="474" ht="22" customHeight="1" spans="1:13">
      <c r="A474" s="137"/>
      <c r="B474" s="138" t="str">
        <f t="shared" si="32"/>
        <v/>
      </c>
      <c r="C474" s="138" t="str">
        <f t="shared" si="33"/>
        <v/>
      </c>
      <c r="D474" s="138" t="str">
        <f t="shared" si="34"/>
        <v/>
      </c>
      <c r="E474" s="139"/>
      <c r="F474" s="140" t="str">
        <f>IFERROR(VLOOKUP(E474,商品参数!A:E,2,FALSE),"")</f>
        <v/>
      </c>
      <c r="G474" s="140" t="str">
        <f>IFERROR(VLOOKUP(E474,商品参数!A:E,3,FALSE),"")</f>
        <v/>
      </c>
      <c r="H474" s="140" t="str">
        <f>IFERROR(VLOOKUP(E474,商品参数!A:E,4,FALSE),"")</f>
        <v/>
      </c>
      <c r="I474" s="143"/>
      <c r="J474" s="144" t="str">
        <f>IFERROR(VLOOKUP(E474,商品参数!A:E,5,FALSE),"")</f>
        <v/>
      </c>
      <c r="K474" s="140" t="str">
        <f t="shared" si="31"/>
        <v/>
      </c>
      <c r="L474" s="143"/>
      <c r="M474" s="143"/>
    </row>
    <row r="475" ht="22" customHeight="1" spans="1:13">
      <c r="A475" s="137"/>
      <c r="B475" s="138" t="str">
        <f t="shared" si="32"/>
        <v/>
      </c>
      <c r="C475" s="138" t="str">
        <f t="shared" si="33"/>
        <v/>
      </c>
      <c r="D475" s="138" t="str">
        <f t="shared" si="34"/>
        <v/>
      </c>
      <c r="E475" s="139"/>
      <c r="F475" s="140" t="str">
        <f>IFERROR(VLOOKUP(E475,商品参数!A:E,2,FALSE),"")</f>
        <v/>
      </c>
      <c r="G475" s="140" t="str">
        <f>IFERROR(VLOOKUP(E475,商品参数!A:E,3,FALSE),"")</f>
        <v/>
      </c>
      <c r="H475" s="140" t="str">
        <f>IFERROR(VLOOKUP(E475,商品参数!A:E,4,FALSE),"")</f>
        <v/>
      </c>
      <c r="I475" s="143"/>
      <c r="J475" s="144" t="str">
        <f>IFERROR(VLOOKUP(E475,商品参数!A:E,5,FALSE),"")</f>
        <v/>
      </c>
      <c r="K475" s="140" t="str">
        <f t="shared" si="31"/>
        <v/>
      </c>
      <c r="L475" s="143"/>
      <c r="M475" s="143"/>
    </row>
    <row r="476" ht="22" customHeight="1" spans="1:13">
      <c r="A476" s="137"/>
      <c r="B476" s="138" t="str">
        <f t="shared" si="32"/>
        <v/>
      </c>
      <c r="C476" s="138" t="str">
        <f t="shared" si="33"/>
        <v/>
      </c>
      <c r="D476" s="138" t="str">
        <f t="shared" si="34"/>
        <v/>
      </c>
      <c r="E476" s="139"/>
      <c r="F476" s="140" t="str">
        <f>IFERROR(VLOOKUP(E476,商品参数!A:E,2,FALSE),"")</f>
        <v/>
      </c>
      <c r="G476" s="140" t="str">
        <f>IFERROR(VLOOKUP(E476,商品参数!A:E,3,FALSE),"")</f>
        <v/>
      </c>
      <c r="H476" s="140" t="str">
        <f>IFERROR(VLOOKUP(E476,商品参数!A:E,4,FALSE),"")</f>
        <v/>
      </c>
      <c r="I476" s="143"/>
      <c r="J476" s="144" t="str">
        <f>IFERROR(VLOOKUP(E476,商品参数!A:E,5,FALSE),"")</f>
        <v/>
      </c>
      <c r="K476" s="140" t="str">
        <f t="shared" si="31"/>
        <v/>
      </c>
      <c r="L476" s="143"/>
      <c r="M476" s="143"/>
    </row>
    <row r="477" ht="22" customHeight="1" spans="1:13">
      <c r="A477" s="137"/>
      <c r="B477" s="138" t="str">
        <f t="shared" si="32"/>
        <v/>
      </c>
      <c r="C477" s="138" t="str">
        <f t="shared" si="33"/>
        <v/>
      </c>
      <c r="D477" s="138" t="str">
        <f t="shared" si="34"/>
        <v/>
      </c>
      <c r="E477" s="139"/>
      <c r="F477" s="140" t="str">
        <f>IFERROR(VLOOKUP(E477,商品参数!A:E,2,FALSE),"")</f>
        <v/>
      </c>
      <c r="G477" s="140" t="str">
        <f>IFERROR(VLOOKUP(E477,商品参数!A:E,3,FALSE),"")</f>
        <v/>
      </c>
      <c r="H477" s="140" t="str">
        <f>IFERROR(VLOOKUP(E477,商品参数!A:E,4,FALSE),"")</f>
        <v/>
      </c>
      <c r="I477" s="143"/>
      <c r="J477" s="144" t="str">
        <f>IFERROR(VLOOKUP(E477,商品参数!A:E,5,FALSE),"")</f>
        <v/>
      </c>
      <c r="K477" s="140" t="str">
        <f t="shared" si="31"/>
        <v/>
      </c>
      <c r="L477" s="143"/>
      <c r="M477" s="143"/>
    </row>
    <row r="478" ht="22" customHeight="1" spans="1:13">
      <c r="A478" s="137"/>
      <c r="B478" s="138" t="str">
        <f t="shared" si="32"/>
        <v/>
      </c>
      <c r="C478" s="138" t="str">
        <f t="shared" si="33"/>
        <v/>
      </c>
      <c r="D478" s="138" t="str">
        <f t="shared" si="34"/>
        <v/>
      </c>
      <c r="E478" s="139"/>
      <c r="F478" s="140" t="str">
        <f>IFERROR(VLOOKUP(E478,商品参数!A:E,2,FALSE),"")</f>
        <v/>
      </c>
      <c r="G478" s="140" t="str">
        <f>IFERROR(VLOOKUP(E478,商品参数!A:E,3,FALSE),"")</f>
        <v/>
      </c>
      <c r="H478" s="140" t="str">
        <f>IFERROR(VLOOKUP(E478,商品参数!A:E,4,FALSE),"")</f>
        <v/>
      </c>
      <c r="I478" s="143"/>
      <c r="J478" s="144" t="str">
        <f>IFERROR(VLOOKUP(E478,商品参数!A:E,5,FALSE),"")</f>
        <v/>
      </c>
      <c r="K478" s="140" t="str">
        <f t="shared" si="31"/>
        <v/>
      </c>
      <c r="L478" s="143"/>
      <c r="M478" s="143"/>
    </row>
    <row r="479" ht="22" customHeight="1" spans="1:13">
      <c r="A479" s="137"/>
      <c r="B479" s="138" t="str">
        <f t="shared" si="32"/>
        <v/>
      </c>
      <c r="C479" s="138" t="str">
        <f t="shared" si="33"/>
        <v/>
      </c>
      <c r="D479" s="138" t="str">
        <f t="shared" si="34"/>
        <v/>
      </c>
      <c r="E479" s="139"/>
      <c r="F479" s="140" t="str">
        <f>IFERROR(VLOOKUP(E479,商品参数!A:E,2,FALSE),"")</f>
        <v/>
      </c>
      <c r="G479" s="140" t="str">
        <f>IFERROR(VLOOKUP(E479,商品参数!A:E,3,FALSE),"")</f>
        <v/>
      </c>
      <c r="H479" s="140" t="str">
        <f>IFERROR(VLOOKUP(E479,商品参数!A:E,4,FALSE),"")</f>
        <v/>
      </c>
      <c r="I479" s="143"/>
      <c r="J479" s="144" t="str">
        <f>IFERROR(VLOOKUP(E479,商品参数!A:E,5,FALSE),"")</f>
        <v/>
      </c>
      <c r="K479" s="140" t="str">
        <f t="shared" si="31"/>
        <v/>
      </c>
      <c r="L479" s="143"/>
      <c r="M479" s="143"/>
    </row>
    <row r="480" ht="22" customHeight="1" spans="1:13">
      <c r="A480" s="137"/>
      <c r="B480" s="138" t="str">
        <f t="shared" si="32"/>
        <v/>
      </c>
      <c r="C480" s="138" t="str">
        <f t="shared" si="33"/>
        <v/>
      </c>
      <c r="D480" s="138" t="str">
        <f t="shared" si="34"/>
        <v/>
      </c>
      <c r="E480" s="139"/>
      <c r="F480" s="140" t="str">
        <f>IFERROR(VLOOKUP(E480,商品参数!A:E,2,FALSE),"")</f>
        <v/>
      </c>
      <c r="G480" s="140" t="str">
        <f>IFERROR(VLOOKUP(E480,商品参数!A:E,3,FALSE),"")</f>
        <v/>
      </c>
      <c r="H480" s="140" t="str">
        <f>IFERROR(VLOOKUP(E480,商品参数!A:E,4,FALSE),"")</f>
        <v/>
      </c>
      <c r="I480" s="143"/>
      <c r="J480" s="144" t="str">
        <f>IFERROR(VLOOKUP(E480,商品参数!A:E,5,FALSE),"")</f>
        <v/>
      </c>
      <c r="K480" s="140" t="str">
        <f t="shared" si="31"/>
        <v/>
      </c>
      <c r="L480" s="143"/>
      <c r="M480" s="143"/>
    </row>
    <row r="481" ht="22" customHeight="1" spans="1:13">
      <c r="A481" s="137"/>
      <c r="B481" s="138" t="str">
        <f t="shared" si="32"/>
        <v/>
      </c>
      <c r="C481" s="138" t="str">
        <f t="shared" si="33"/>
        <v/>
      </c>
      <c r="D481" s="138" t="str">
        <f t="shared" si="34"/>
        <v/>
      </c>
      <c r="E481" s="139"/>
      <c r="F481" s="140" t="str">
        <f>IFERROR(VLOOKUP(E481,商品参数!A:E,2,FALSE),"")</f>
        <v/>
      </c>
      <c r="G481" s="140" t="str">
        <f>IFERROR(VLOOKUP(E481,商品参数!A:E,3,FALSE),"")</f>
        <v/>
      </c>
      <c r="H481" s="140" t="str">
        <f>IFERROR(VLOOKUP(E481,商品参数!A:E,4,FALSE),"")</f>
        <v/>
      </c>
      <c r="I481" s="143"/>
      <c r="J481" s="144" t="str">
        <f>IFERROR(VLOOKUP(E481,商品参数!A:E,5,FALSE),"")</f>
        <v/>
      </c>
      <c r="K481" s="140" t="str">
        <f t="shared" si="31"/>
        <v/>
      </c>
      <c r="L481" s="143"/>
      <c r="M481" s="143"/>
    </row>
    <row r="482" ht="22" customHeight="1" spans="1:13">
      <c r="A482" s="137"/>
      <c r="B482" s="138" t="str">
        <f t="shared" si="32"/>
        <v/>
      </c>
      <c r="C482" s="138" t="str">
        <f t="shared" si="33"/>
        <v/>
      </c>
      <c r="D482" s="138" t="str">
        <f t="shared" si="34"/>
        <v/>
      </c>
      <c r="E482" s="139"/>
      <c r="F482" s="140" t="str">
        <f>IFERROR(VLOOKUP(E482,商品参数!A:E,2,FALSE),"")</f>
        <v/>
      </c>
      <c r="G482" s="140" t="str">
        <f>IFERROR(VLOOKUP(E482,商品参数!A:E,3,FALSE),"")</f>
        <v/>
      </c>
      <c r="H482" s="140" t="str">
        <f>IFERROR(VLOOKUP(E482,商品参数!A:E,4,FALSE),"")</f>
        <v/>
      </c>
      <c r="I482" s="143"/>
      <c r="J482" s="144" t="str">
        <f>IFERROR(VLOOKUP(E482,商品参数!A:E,5,FALSE),"")</f>
        <v/>
      </c>
      <c r="K482" s="140" t="str">
        <f t="shared" si="31"/>
        <v/>
      </c>
      <c r="L482" s="143"/>
      <c r="M482" s="143"/>
    </row>
    <row r="483" ht="22" customHeight="1" spans="1:13">
      <c r="A483" s="137"/>
      <c r="B483" s="138" t="str">
        <f t="shared" si="32"/>
        <v/>
      </c>
      <c r="C483" s="138" t="str">
        <f t="shared" si="33"/>
        <v/>
      </c>
      <c r="D483" s="138" t="str">
        <f t="shared" si="34"/>
        <v/>
      </c>
      <c r="E483" s="139"/>
      <c r="F483" s="140" t="str">
        <f>IFERROR(VLOOKUP(E483,商品参数!A:E,2,FALSE),"")</f>
        <v/>
      </c>
      <c r="G483" s="140" t="str">
        <f>IFERROR(VLOOKUP(E483,商品参数!A:E,3,FALSE),"")</f>
        <v/>
      </c>
      <c r="H483" s="140" t="str">
        <f>IFERROR(VLOOKUP(E483,商品参数!A:E,4,FALSE),"")</f>
        <v/>
      </c>
      <c r="I483" s="143"/>
      <c r="J483" s="144" t="str">
        <f>IFERROR(VLOOKUP(E483,商品参数!A:E,5,FALSE),"")</f>
        <v/>
      </c>
      <c r="K483" s="140" t="str">
        <f t="shared" si="31"/>
        <v/>
      </c>
      <c r="L483" s="143"/>
      <c r="M483" s="143"/>
    </row>
    <row r="484" ht="22" customHeight="1" spans="1:13">
      <c r="A484" s="137"/>
      <c r="B484" s="138" t="str">
        <f t="shared" si="32"/>
        <v/>
      </c>
      <c r="C484" s="138" t="str">
        <f t="shared" si="33"/>
        <v/>
      </c>
      <c r="D484" s="138" t="str">
        <f t="shared" si="34"/>
        <v/>
      </c>
      <c r="E484" s="139"/>
      <c r="F484" s="140" t="str">
        <f>IFERROR(VLOOKUP(E484,商品参数!A:E,2,FALSE),"")</f>
        <v/>
      </c>
      <c r="G484" s="140" t="str">
        <f>IFERROR(VLOOKUP(E484,商品参数!A:E,3,FALSE),"")</f>
        <v/>
      </c>
      <c r="H484" s="140" t="str">
        <f>IFERROR(VLOOKUP(E484,商品参数!A:E,4,FALSE),"")</f>
        <v/>
      </c>
      <c r="I484" s="143"/>
      <c r="J484" s="144" t="str">
        <f>IFERROR(VLOOKUP(E484,商品参数!A:E,5,FALSE),"")</f>
        <v/>
      </c>
      <c r="K484" s="140" t="str">
        <f t="shared" si="31"/>
        <v/>
      </c>
      <c r="L484" s="143"/>
      <c r="M484" s="143"/>
    </row>
    <row r="485" ht="22" customHeight="1" spans="1:13">
      <c r="A485" s="137"/>
      <c r="B485" s="138" t="str">
        <f t="shared" si="32"/>
        <v/>
      </c>
      <c r="C485" s="138" t="str">
        <f t="shared" si="33"/>
        <v/>
      </c>
      <c r="D485" s="138" t="str">
        <f t="shared" si="34"/>
        <v/>
      </c>
      <c r="E485" s="139"/>
      <c r="F485" s="140" t="str">
        <f>IFERROR(VLOOKUP(E485,商品参数!A:E,2,FALSE),"")</f>
        <v/>
      </c>
      <c r="G485" s="140" t="str">
        <f>IFERROR(VLOOKUP(E485,商品参数!A:E,3,FALSE),"")</f>
        <v/>
      </c>
      <c r="H485" s="140" t="str">
        <f>IFERROR(VLOOKUP(E485,商品参数!A:E,4,FALSE),"")</f>
        <v/>
      </c>
      <c r="I485" s="143"/>
      <c r="J485" s="144" t="str">
        <f>IFERROR(VLOOKUP(E485,商品参数!A:E,5,FALSE),"")</f>
        <v/>
      </c>
      <c r="K485" s="140" t="str">
        <f t="shared" si="31"/>
        <v/>
      </c>
      <c r="L485" s="143"/>
      <c r="M485" s="143"/>
    </row>
    <row r="486" ht="22" customHeight="1" spans="1:13">
      <c r="A486" s="137"/>
      <c r="B486" s="138" t="str">
        <f t="shared" si="32"/>
        <v/>
      </c>
      <c r="C486" s="138" t="str">
        <f t="shared" si="33"/>
        <v/>
      </c>
      <c r="D486" s="138" t="str">
        <f t="shared" si="34"/>
        <v/>
      </c>
      <c r="E486" s="139"/>
      <c r="F486" s="140" t="str">
        <f>IFERROR(VLOOKUP(E486,商品参数!A:E,2,FALSE),"")</f>
        <v/>
      </c>
      <c r="G486" s="140" t="str">
        <f>IFERROR(VLOOKUP(E486,商品参数!A:E,3,FALSE),"")</f>
        <v/>
      </c>
      <c r="H486" s="140" t="str">
        <f>IFERROR(VLOOKUP(E486,商品参数!A:E,4,FALSE),"")</f>
        <v/>
      </c>
      <c r="I486" s="143"/>
      <c r="J486" s="144" t="str">
        <f>IFERROR(VLOOKUP(E486,商品参数!A:E,5,FALSE),"")</f>
        <v/>
      </c>
      <c r="K486" s="140" t="str">
        <f t="shared" si="31"/>
        <v/>
      </c>
      <c r="L486" s="143"/>
      <c r="M486" s="143"/>
    </row>
    <row r="487" ht="22" customHeight="1" spans="1:13">
      <c r="A487" s="137"/>
      <c r="B487" s="138" t="str">
        <f t="shared" si="32"/>
        <v/>
      </c>
      <c r="C487" s="138" t="str">
        <f t="shared" si="33"/>
        <v/>
      </c>
      <c r="D487" s="138" t="str">
        <f t="shared" si="34"/>
        <v/>
      </c>
      <c r="E487" s="139"/>
      <c r="F487" s="140" t="str">
        <f>IFERROR(VLOOKUP(E487,商品参数!A:E,2,FALSE),"")</f>
        <v/>
      </c>
      <c r="G487" s="140" t="str">
        <f>IFERROR(VLOOKUP(E487,商品参数!A:E,3,FALSE),"")</f>
        <v/>
      </c>
      <c r="H487" s="140" t="str">
        <f>IFERROR(VLOOKUP(E487,商品参数!A:E,4,FALSE),"")</f>
        <v/>
      </c>
      <c r="I487" s="143"/>
      <c r="J487" s="144" t="str">
        <f>IFERROR(VLOOKUP(E487,商品参数!A:E,5,FALSE),"")</f>
        <v/>
      </c>
      <c r="K487" s="140" t="str">
        <f t="shared" si="31"/>
        <v/>
      </c>
      <c r="L487" s="143"/>
      <c r="M487" s="143"/>
    </row>
    <row r="488" ht="22" customHeight="1" spans="1:13">
      <c r="A488" s="137"/>
      <c r="B488" s="138" t="str">
        <f t="shared" si="32"/>
        <v/>
      </c>
      <c r="C488" s="138" t="str">
        <f t="shared" si="33"/>
        <v/>
      </c>
      <c r="D488" s="138" t="str">
        <f t="shared" si="34"/>
        <v/>
      </c>
      <c r="E488" s="139"/>
      <c r="F488" s="140" t="str">
        <f>IFERROR(VLOOKUP(E488,商品参数!A:E,2,FALSE),"")</f>
        <v/>
      </c>
      <c r="G488" s="140" t="str">
        <f>IFERROR(VLOOKUP(E488,商品参数!A:E,3,FALSE),"")</f>
        <v/>
      </c>
      <c r="H488" s="140" t="str">
        <f>IFERROR(VLOOKUP(E488,商品参数!A:E,4,FALSE),"")</f>
        <v/>
      </c>
      <c r="I488" s="143"/>
      <c r="J488" s="144" t="str">
        <f>IFERROR(VLOOKUP(E488,商品参数!A:E,5,FALSE),"")</f>
        <v/>
      </c>
      <c r="K488" s="140" t="str">
        <f t="shared" si="31"/>
        <v/>
      </c>
      <c r="L488" s="143"/>
      <c r="M488" s="143"/>
    </row>
    <row r="489" ht="22" customHeight="1" spans="1:13">
      <c r="A489" s="137"/>
      <c r="B489" s="138" t="str">
        <f t="shared" si="32"/>
        <v/>
      </c>
      <c r="C489" s="138" t="str">
        <f t="shared" si="33"/>
        <v/>
      </c>
      <c r="D489" s="138" t="str">
        <f t="shared" si="34"/>
        <v/>
      </c>
      <c r="E489" s="139"/>
      <c r="F489" s="140" t="str">
        <f>IFERROR(VLOOKUP(E489,商品参数!A:E,2,FALSE),"")</f>
        <v/>
      </c>
      <c r="G489" s="140" t="str">
        <f>IFERROR(VLOOKUP(E489,商品参数!A:E,3,FALSE),"")</f>
        <v/>
      </c>
      <c r="H489" s="140" t="str">
        <f>IFERROR(VLOOKUP(E489,商品参数!A:E,4,FALSE),"")</f>
        <v/>
      </c>
      <c r="I489" s="143"/>
      <c r="J489" s="144" t="str">
        <f>IFERROR(VLOOKUP(E489,商品参数!A:E,5,FALSE),"")</f>
        <v/>
      </c>
      <c r="K489" s="140" t="str">
        <f t="shared" si="31"/>
        <v/>
      </c>
      <c r="L489" s="143"/>
      <c r="M489" s="143"/>
    </row>
    <row r="490" ht="22" customHeight="1" spans="1:13">
      <c r="A490" s="137"/>
      <c r="B490" s="138" t="str">
        <f t="shared" si="32"/>
        <v/>
      </c>
      <c r="C490" s="138" t="str">
        <f t="shared" si="33"/>
        <v/>
      </c>
      <c r="D490" s="138" t="str">
        <f t="shared" si="34"/>
        <v/>
      </c>
      <c r="E490" s="139"/>
      <c r="F490" s="140" t="str">
        <f>IFERROR(VLOOKUP(E490,商品参数!A:E,2,FALSE),"")</f>
        <v/>
      </c>
      <c r="G490" s="140" t="str">
        <f>IFERROR(VLOOKUP(E490,商品参数!A:E,3,FALSE),"")</f>
        <v/>
      </c>
      <c r="H490" s="140" t="str">
        <f>IFERROR(VLOOKUP(E490,商品参数!A:E,4,FALSE),"")</f>
        <v/>
      </c>
      <c r="I490" s="143"/>
      <c r="J490" s="144" t="str">
        <f>IFERROR(VLOOKUP(E490,商品参数!A:E,5,FALSE),"")</f>
        <v/>
      </c>
      <c r="K490" s="140" t="str">
        <f t="shared" si="31"/>
        <v/>
      </c>
      <c r="L490" s="143"/>
      <c r="M490" s="143"/>
    </row>
    <row r="491" ht="22" customHeight="1" spans="1:13">
      <c r="A491" s="137"/>
      <c r="B491" s="138" t="str">
        <f t="shared" si="32"/>
        <v/>
      </c>
      <c r="C491" s="138" t="str">
        <f t="shared" si="33"/>
        <v/>
      </c>
      <c r="D491" s="138" t="str">
        <f t="shared" si="34"/>
        <v/>
      </c>
      <c r="E491" s="139"/>
      <c r="F491" s="140" t="str">
        <f>IFERROR(VLOOKUP(E491,商品参数!A:E,2,FALSE),"")</f>
        <v/>
      </c>
      <c r="G491" s="140" t="str">
        <f>IFERROR(VLOOKUP(E491,商品参数!A:E,3,FALSE),"")</f>
        <v/>
      </c>
      <c r="H491" s="140" t="str">
        <f>IFERROR(VLOOKUP(E491,商品参数!A:E,4,FALSE),"")</f>
        <v/>
      </c>
      <c r="I491" s="143"/>
      <c r="J491" s="144" t="str">
        <f>IFERROR(VLOOKUP(E491,商品参数!A:E,5,FALSE),"")</f>
        <v/>
      </c>
      <c r="K491" s="140" t="str">
        <f t="shared" si="31"/>
        <v/>
      </c>
      <c r="L491" s="143"/>
      <c r="M491" s="143"/>
    </row>
    <row r="492" ht="22" customHeight="1" spans="1:13">
      <c r="A492" s="137"/>
      <c r="B492" s="138" t="str">
        <f t="shared" si="32"/>
        <v/>
      </c>
      <c r="C492" s="138" t="str">
        <f t="shared" si="33"/>
        <v/>
      </c>
      <c r="D492" s="138" t="str">
        <f t="shared" si="34"/>
        <v/>
      </c>
      <c r="E492" s="139"/>
      <c r="F492" s="140" t="str">
        <f>IFERROR(VLOOKUP(E492,商品参数!A:E,2,FALSE),"")</f>
        <v/>
      </c>
      <c r="G492" s="140" t="str">
        <f>IFERROR(VLOOKUP(E492,商品参数!A:E,3,FALSE),"")</f>
        <v/>
      </c>
      <c r="H492" s="140" t="str">
        <f>IFERROR(VLOOKUP(E492,商品参数!A:E,4,FALSE),"")</f>
        <v/>
      </c>
      <c r="I492" s="143"/>
      <c r="J492" s="144" t="str">
        <f>IFERROR(VLOOKUP(E492,商品参数!A:E,5,FALSE),"")</f>
        <v/>
      </c>
      <c r="K492" s="140" t="str">
        <f t="shared" si="31"/>
        <v/>
      </c>
      <c r="L492" s="143"/>
      <c r="M492" s="143"/>
    </row>
    <row r="493" ht="22" customHeight="1" spans="1:13">
      <c r="A493" s="137"/>
      <c r="B493" s="138" t="str">
        <f t="shared" si="32"/>
        <v/>
      </c>
      <c r="C493" s="138" t="str">
        <f t="shared" si="33"/>
        <v/>
      </c>
      <c r="D493" s="138" t="str">
        <f t="shared" si="34"/>
        <v/>
      </c>
      <c r="E493" s="139"/>
      <c r="F493" s="140" t="str">
        <f>IFERROR(VLOOKUP(E493,商品参数!A:E,2,FALSE),"")</f>
        <v/>
      </c>
      <c r="G493" s="140" t="str">
        <f>IFERROR(VLOOKUP(E493,商品参数!A:E,3,FALSE),"")</f>
        <v/>
      </c>
      <c r="H493" s="140" t="str">
        <f>IFERROR(VLOOKUP(E493,商品参数!A:E,4,FALSE),"")</f>
        <v/>
      </c>
      <c r="I493" s="143"/>
      <c r="J493" s="144" t="str">
        <f>IFERROR(VLOOKUP(E493,商品参数!A:E,5,FALSE),"")</f>
        <v/>
      </c>
      <c r="K493" s="140" t="str">
        <f t="shared" si="31"/>
        <v/>
      </c>
      <c r="L493" s="143"/>
      <c r="M493" s="143"/>
    </row>
    <row r="494" ht="22" customHeight="1" spans="1:13">
      <c r="A494" s="137"/>
      <c r="B494" s="138" t="str">
        <f t="shared" si="32"/>
        <v/>
      </c>
      <c r="C494" s="138" t="str">
        <f t="shared" si="33"/>
        <v/>
      </c>
      <c r="D494" s="138" t="str">
        <f t="shared" si="34"/>
        <v/>
      </c>
      <c r="E494" s="139"/>
      <c r="F494" s="140" t="str">
        <f>IFERROR(VLOOKUP(E494,商品参数!A:E,2,FALSE),"")</f>
        <v/>
      </c>
      <c r="G494" s="140" t="str">
        <f>IFERROR(VLOOKUP(E494,商品参数!A:E,3,FALSE),"")</f>
        <v/>
      </c>
      <c r="H494" s="140" t="str">
        <f>IFERROR(VLOOKUP(E494,商品参数!A:E,4,FALSE),"")</f>
        <v/>
      </c>
      <c r="I494" s="143"/>
      <c r="J494" s="144" t="str">
        <f>IFERROR(VLOOKUP(E494,商品参数!A:E,5,FALSE),"")</f>
        <v/>
      </c>
      <c r="K494" s="140" t="str">
        <f t="shared" si="31"/>
        <v/>
      </c>
      <c r="L494" s="143"/>
      <c r="M494" s="143"/>
    </row>
    <row r="495" ht="22" customHeight="1" spans="1:13">
      <c r="A495" s="137"/>
      <c r="B495" s="138" t="str">
        <f t="shared" si="32"/>
        <v/>
      </c>
      <c r="C495" s="138" t="str">
        <f t="shared" si="33"/>
        <v/>
      </c>
      <c r="D495" s="138" t="str">
        <f t="shared" si="34"/>
        <v/>
      </c>
      <c r="E495" s="139"/>
      <c r="F495" s="140" t="str">
        <f>IFERROR(VLOOKUP(E495,商品参数!A:E,2,FALSE),"")</f>
        <v/>
      </c>
      <c r="G495" s="140" t="str">
        <f>IFERROR(VLOOKUP(E495,商品参数!A:E,3,FALSE),"")</f>
        <v/>
      </c>
      <c r="H495" s="140" t="str">
        <f>IFERROR(VLOOKUP(E495,商品参数!A:E,4,FALSE),"")</f>
        <v/>
      </c>
      <c r="I495" s="143"/>
      <c r="J495" s="144" t="str">
        <f>IFERROR(VLOOKUP(E495,商品参数!A:E,5,FALSE),"")</f>
        <v/>
      </c>
      <c r="K495" s="140" t="str">
        <f t="shared" si="31"/>
        <v/>
      </c>
      <c r="L495" s="143"/>
      <c r="M495" s="143"/>
    </row>
    <row r="496" ht="22" customHeight="1" spans="1:13">
      <c r="A496" s="137"/>
      <c r="B496" s="138" t="str">
        <f t="shared" si="32"/>
        <v/>
      </c>
      <c r="C496" s="138" t="str">
        <f t="shared" si="33"/>
        <v/>
      </c>
      <c r="D496" s="138" t="str">
        <f t="shared" si="34"/>
        <v/>
      </c>
      <c r="E496" s="139"/>
      <c r="F496" s="140" t="str">
        <f>IFERROR(VLOOKUP(E496,商品参数!A:E,2,FALSE),"")</f>
        <v/>
      </c>
      <c r="G496" s="140" t="str">
        <f>IFERROR(VLOOKUP(E496,商品参数!A:E,3,FALSE),"")</f>
        <v/>
      </c>
      <c r="H496" s="140" t="str">
        <f>IFERROR(VLOOKUP(E496,商品参数!A:E,4,FALSE),"")</f>
        <v/>
      </c>
      <c r="I496" s="143"/>
      <c r="J496" s="144" t="str">
        <f>IFERROR(VLOOKUP(E496,商品参数!A:E,5,FALSE),"")</f>
        <v/>
      </c>
      <c r="K496" s="140" t="str">
        <f t="shared" si="31"/>
        <v/>
      </c>
      <c r="L496" s="143"/>
      <c r="M496" s="143"/>
    </row>
    <row r="497" ht="22" customHeight="1" spans="1:13">
      <c r="A497" s="137"/>
      <c r="B497" s="138" t="str">
        <f t="shared" si="32"/>
        <v/>
      </c>
      <c r="C497" s="138" t="str">
        <f t="shared" si="33"/>
        <v/>
      </c>
      <c r="D497" s="138" t="str">
        <f t="shared" si="34"/>
        <v/>
      </c>
      <c r="E497" s="139"/>
      <c r="F497" s="140" t="str">
        <f>IFERROR(VLOOKUP(E497,商品参数!A:E,2,FALSE),"")</f>
        <v/>
      </c>
      <c r="G497" s="140" t="str">
        <f>IFERROR(VLOOKUP(E497,商品参数!A:E,3,FALSE),"")</f>
        <v/>
      </c>
      <c r="H497" s="140" t="str">
        <f>IFERROR(VLOOKUP(E497,商品参数!A:E,4,FALSE),"")</f>
        <v/>
      </c>
      <c r="I497" s="143"/>
      <c r="J497" s="144" t="str">
        <f>IFERROR(VLOOKUP(E497,商品参数!A:E,5,FALSE),"")</f>
        <v/>
      </c>
      <c r="K497" s="140" t="str">
        <f t="shared" si="31"/>
        <v/>
      </c>
      <c r="L497" s="143"/>
      <c r="M497" s="143"/>
    </row>
    <row r="498" ht="22" customHeight="1" spans="1:13">
      <c r="A498" s="137"/>
      <c r="B498" s="138" t="str">
        <f t="shared" si="32"/>
        <v/>
      </c>
      <c r="C498" s="138" t="str">
        <f t="shared" si="33"/>
        <v/>
      </c>
      <c r="D498" s="138" t="str">
        <f t="shared" si="34"/>
        <v/>
      </c>
      <c r="E498" s="139"/>
      <c r="F498" s="140" t="str">
        <f>IFERROR(VLOOKUP(E498,商品参数!A:E,2,FALSE),"")</f>
        <v/>
      </c>
      <c r="G498" s="140" t="str">
        <f>IFERROR(VLOOKUP(E498,商品参数!A:E,3,FALSE),"")</f>
        <v/>
      </c>
      <c r="H498" s="140" t="str">
        <f>IFERROR(VLOOKUP(E498,商品参数!A:E,4,FALSE),"")</f>
        <v/>
      </c>
      <c r="I498" s="143"/>
      <c r="J498" s="144" t="str">
        <f>IFERROR(VLOOKUP(E498,商品参数!A:E,5,FALSE),"")</f>
        <v/>
      </c>
      <c r="K498" s="140" t="str">
        <f t="shared" si="31"/>
        <v/>
      </c>
      <c r="L498" s="143"/>
      <c r="M498" s="143"/>
    </row>
    <row r="499" ht="22" customHeight="1" spans="1:13">
      <c r="A499" s="137"/>
      <c r="B499" s="138" t="str">
        <f t="shared" si="32"/>
        <v/>
      </c>
      <c r="C499" s="138" t="str">
        <f t="shared" si="33"/>
        <v/>
      </c>
      <c r="D499" s="138" t="str">
        <f t="shared" si="34"/>
        <v/>
      </c>
      <c r="E499" s="139"/>
      <c r="F499" s="140" t="str">
        <f>IFERROR(VLOOKUP(E499,商品参数!A:E,2,FALSE),"")</f>
        <v/>
      </c>
      <c r="G499" s="140" t="str">
        <f>IFERROR(VLOOKUP(E499,商品参数!A:E,3,FALSE),"")</f>
        <v/>
      </c>
      <c r="H499" s="140" t="str">
        <f>IFERROR(VLOOKUP(E499,商品参数!A:E,4,FALSE),"")</f>
        <v/>
      </c>
      <c r="I499" s="143"/>
      <c r="J499" s="144" t="str">
        <f>IFERROR(VLOOKUP(E499,商品参数!A:E,5,FALSE),"")</f>
        <v/>
      </c>
      <c r="K499" s="140" t="str">
        <f t="shared" si="31"/>
        <v/>
      </c>
      <c r="L499" s="143"/>
      <c r="M499" s="143"/>
    </row>
    <row r="500" ht="22" customHeight="1" spans="1:13">
      <c r="A500" s="137"/>
      <c r="B500" s="138" t="str">
        <f t="shared" si="32"/>
        <v/>
      </c>
      <c r="C500" s="138" t="str">
        <f t="shared" si="33"/>
        <v/>
      </c>
      <c r="D500" s="138" t="str">
        <f t="shared" si="34"/>
        <v/>
      </c>
      <c r="E500" s="139"/>
      <c r="F500" s="140" t="str">
        <f>IFERROR(VLOOKUP(E500,商品参数!A:E,2,FALSE),"")</f>
        <v/>
      </c>
      <c r="G500" s="140" t="str">
        <f>IFERROR(VLOOKUP(E500,商品参数!A:E,3,FALSE),"")</f>
        <v/>
      </c>
      <c r="H500" s="140" t="str">
        <f>IFERROR(VLOOKUP(E500,商品参数!A:E,4,FALSE),"")</f>
        <v/>
      </c>
      <c r="I500" s="143"/>
      <c r="J500" s="144" t="str">
        <f>IFERROR(VLOOKUP(E500,商品参数!A:E,5,FALSE),"")</f>
        <v/>
      </c>
      <c r="K500" s="140" t="str">
        <f t="shared" si="31"/>
        <v/>
      </c>
      <c r="L500" s="143"/>
      <c r="M500" s="143"/>
    </row>
    <row r="501" ht="22" customHeight="1" spans="1:13">
      <c r="A501" s="137"/>
      <c r="B501" s="138" t="str">
        <f t="shared" si="32"/>
        <v/>
      </c>
      <c r="C501" s="138" t="str">
        <f t="shared" si="33"/>
        <v/>
      </c>
      <c r="D501" s="138" t="str">
        <f t="shared" si="34"/>
        <v/>
      </c>
      <c r="E501" s="139"/>
      <c r="F501" s="140" t="str">
        <f>IFERROR(VLOOKUP(E501,商品参数!A:E,2,FALSE),"")</f>
        <v/>
      </c>
      <c r="G501" s="140" t="str">
        <f>IFERROR(VLOOKUP(E501,商品参数!A:E,3,FALSE),"")</f>
        <v/>
      </c>
      <c r="H501" s="140" t="str">
        <f>IFERROR(VLOOKUP(E501,商品参数!A:E,4,FALSE),"")</f>
        <v/>
      </c>
      <c r="I501" s="143"/>
      <c r="J501" s="144" t="str">
        <f>IFERROR(VLOOKUP(E501,商品参数!A:E,5,FALSE),"")</f>
        <v/>
      </c>
      <c r="K501" s="140" t="str">
        <f t="shared" si="31"/>
        <v/>
      </c>
      <c r="L501" s="143"/>
      <c r="M501" s="143"/>
    </row>
    <row r="502" ht="22" customHeight="1" spans="1:13">
      <c r="A502" s="137"/>
      <c r="B502" s="138" t="str">
        <f t="shared" si="32"/>
        <v/>
      </c>
      <c r="C502" s="138" t="str">
        <f t="shared" si="33"/>
        <v/>
      </c>
      <c r="D502" s="138" t="str">
        <f t="shared" si="34"/>
        <v/>
      </c>
      <c r="E502" s="139"/>
      <c r="F502" s="140" t="str">
        <f>IFERROR(VLOOKUP(E502,商品参数!A:E,2,FALSE),"")</f>
        <v/>
      </c>
      <c r="G502" s="140" t="str">
        <f>IFERROR(VLOOKUP(E502,商品参数!A:E,3,FALSE),"")</f>
        <v/>
      </c>
      <c r="H502" s="140" t="str">
        <f>IFERROR(VLOOKUP(E502,商品参数!A:E,4,FALSE),"")</f>
        <v/>
      </c>
      <c r="I502" s="143"/>
      <c r="J502" s="144" t="str">
        <f>IFERROR(VLOOKUP(E502,商品参数!A:E,5,FALSE),"")</f>
        <v/>
      </c>
      <c r="K502" s="140" t="str">
        <f t="shared" si="31"/>
        <v/>
      </c>
      <c r="L502" s="143"/>
      <c r="M502" s="143"/>
    </row>
    <row r="503" ht="22" customHeight="1" spans="1:13">
      <c r="A503" s="137"/>
      <c r="B503" s="138" t="str">
        <f t="shared" si="32"/>
        <v/>
      </c>
      <c r="C503" s="138" t="str">
        <f t="shared" si="33"/>
        <v/>
      </c>
      <c r="D503" s="138" t="str">
        <f t="shared" si="34"/>
        <v/>
      </c>
      <c r="E503" s="139"/>
      <c r="F503" s="140" t="str">
        <f>IFERROR(VLOOKUP(E503,商品参数!A:E,2,FALSE),"")</f>
        <v/>
      </c>
      <c r="G503" s="140" t="str">
        <f>IFERROR(VLOOKUP(E503,商品参数!A:E,3,FALSE),"")</f>
        <v/>
      </c>
      <c r="H503" s="140" t="str">
        <f>IFERROR(VLOOKUP(E503,商品参数!A:E,4,FALSE),"")</f>
        <v/>
      </c>
      <c r="I503" s="143"/>
      <c r="J503" s="144" t="str">
        <f>IFERROR(VLOOKUP(E503,商品参数!A:E,5,FALSE),"")</f>
        <v/>
      </c>
      <c r="K503" s="140" t="str">
        <f t="shared" si="31"/>
        <v/>
      </c>
      <c r="L503" s="143"/>
      <c r="M503" s="143"/>
    </row>
    <row r="504" ht="22" customHeight="1" spans="1:13">
      <c r="A504" s="137"/>
      <c r="B504" s="138" t="str">
        <f t="shared" si="32"/>
        <v/>
      </c>
      <c r="C504" s="138" t="str">
        <f t="shared" si="33"/>
        <v/>
      </c>
      <c r="D504" s="138" t="str">
        <f t="shared" si="34"/>
        <v/>
      </c>
      <c r="E504" s="139"/>
      <c r="F504" s="140" t="str">
        <f>IFERROR(VLOOKUP(E504,商品参数!A:E,2,FALSE),"")</f>
        <v/>
      </c>
      <c r="G504" s="140" t="str">
        <f>IFERROR(VLOOKUP(E504,商品参数!A:E,3,FALSE),"")</f>
        <v/>
      </c>
      <c r="H504" s="140" t="str">
        <f>IFERROR(VLOOKUP(E504,商品参数!A:E,4,FALSE),"")</f>
        <v/>
      </c>
      <c r="I504" s="143"/>
      <c r="J504" s="144" t="str">
        <f>IFERROR(VLOOKUP(E504,商品参数!A:E,5,FALSE),"")</f>
        <v/>
      </c>
      <c r="K504" s="140" t="str">
        <f t="shared" si="31"/>
        <v/>
      </c>
      <c r="L504" s="143"/>
      <c r="M504" s="143"/>
    </row>
    <row r="505" ht="22" customHeight="1" spans="1:13">
      <c r="A505" s="137"/>
      <c r="B505" s="138" t="str">
        <f t="shared" si="32"/>
        <v/>
      </c>
      <c r="C505" s="138" t="str">
        <f t="shared" si="33"/>
        <v/>
      </c>
      <c r="D505" s="138" t="str">
        <f t="shared" si="34"/>
        <v/>
      </c>
      <c r="E505" s="139"/>
      <c r="F505" s="140" t="str">
        <f>IFERROR(VLOOKUP(E505,商品参数!A:E,2,FALSE),"")</f>
        <v/>
      </c>
      <c r="G505" s="140" t="str">
        <f>IFERROR(VLOOKUP(E505,商品参数!A:E,3,FALSE),"")</f>
        <v/>
      </c>
      <c r="H505" s="140" t="str">
        <f>IFERROR(VLOOKUP(E505,商品参数!A:E,4,FALSE),"")</f>
        <v/>
      </c>
      <c r="I505" s="143"/>
      <c r="J505" s="144" t="str">
        <f>IFERROR(VLOOKUP(E505,商品参数!A:E,5,FALSE),"")</f>
        <v/>
      </c>
      <c r="K505" s="140" t="str">
        <f t="shared" si="31"/>
        <v/>
      </c>
      <c r="L505" s="143"/>
      <c r="M505" s="143"/>
    </row>
    <row r="506" ht="22" customHeight="1" spans="1:13">
      <c r="A506" s="137"/>
      <c r="B506" s="138" t="str">
        <f t="shared" si="32"/>
        <v/>
      </c>
      <c r="C506" s="138" t="str">
        <f t="shared" si="33"/>
        <v/>
      </c>
      <c r="D506" s="138" t="str">
        <f t="shared" si="34"/>
        <v/>
      </c>
      <c r="E506" s="139"/>
      <c r="F506" s="140" t="str">
        <f>IFERROR(VLOOKUP(E506,商品参数!A:E,2,FALSE),"")</f>
        <v/>
      </c>
      <c r="G506" s="140" t="str">
        <f>IFERROR(VLOOKUP(E506,商品参数!A:E,3,FALSE),"")</f>
        <v/>
      </c>
      <c r="H506" s="140" t="str">
        <f>IFERROR(VLOOKUP(E506,商品参数!A:E,4,FALSE),"")</f>
        <v/>
      </c>
      <c r="I506" s="143"/>
      <c r="J506" s="144" t="str">
        <f>IFERROR(VLOOKUP(E506,商品参数!A:E,5,FALSE),"")</f>
        <v/>
      </c>
      <c r="K506" s="140" t="str">
        <f t="shared" si="31"/>
        <v/>
      </c>
      <c r="L506" s="143"/>
      <c r="M506" s="143"/>
    </row>
    <row r="507" ht="22" customHeight="1" spans="1:13">
      <c r="A507" s="137"/>
      <c r="B507" s="138" t="str">
        <f t="shared" si="32"/>
        <v/>
      </c>
      <c r="C507" s="138" t="str">
        <f t="shared" si="33"/>
        <v/>
      </c>
      <c r="D507" s="138" t="str">
        <f t="shared" si="34"/>
        <v/>
      </c>
      <c r="E507" s="139"/>
      <c r="F507" s="140" t="str">
        <f>IFERROR(VLOOKUP(E507,商品参数!A:E,2,FALSE),"")</f>
        <v/>
      </c>
      <c r="G507" s="140" t="str">
        <f>IFERROR(VLOOKUP(E507,商品参数!A:E,3,FALSE),"")</f>
        <v/>
      </c>
      <c r="H507" s="140" t="str">
        <f>IFERROR(VLOOKUP(E507,商品参数!A:E,4,FALSE),"")</f>
        <v/>
      </c>
      <c r="I507" s="143"/>
      <c r="J507" s="144" t="str">
        <f>IFERROR(VLOOKUP(E507,商品参数!A:E,5,FALSE),"")</f>
        <v/>
      </c>
      <c r="K507" s="140" t="str">
        <f t="shared" si="31"/>
        <v/>
      </c>
      <c r="L507" s="143"/>
      <c r="M507" s="143"/>
    </row>
    <row r="508" ht="22" customHeight="1" spans="1:13">
      <c r="A508" s="137"/>
      <c r="B508" s="138" t="str">
        <f t="shared" si="32"/>
        <v/>
      </c>
      <c r="C508" s="138" t="str">
        <f t="shared" si="33"/>
        <v/>
      </c>
      <c r="D508" s="138" t="str">
        <f t="shared" si="34"/>
        <v/>
      </c>
      <c r="E508" s="139"/>
      <c r="F508" s="140" t="str">
        <f>IFERROR(VLOOKUP(E508,商品参数!A:E,2,FALSE),"")</f>
        <v/>
      </c>
      <c r="G508" s="140" t="str">
        <f>IFERROR(VLOOKUP(E508,商品参数!A:E,3,FALSE),"")</f>
        <v/>
      </c>
      <c r="H508" s="140" t="str">
        <f>IFERROR(VLOOKUP(E508,商品参数!A:E,4,FALSE),"")</f>
        <v/>
      </c>
      <c r="I508" s="143"/>
      <c r="J508" s="144" t="str">
        <f>IFERROR(VLOOKUP(E508,商品参数!A:E,5,FALSE),"")</f>
        <v/>
      </c>
      <c r="K508" s="140" t="str">
        <f t="shared" si="31"/>
        <v/>
      </c>
      <c r="L508" s="143"/>
      <c r="M508" s="143"/>
    </row>
    <row r="509" ht="22" customHeight="1" spans="1:13">
      <c r="A509" s="137"/>
      <c r="B509" s="138" t="str">
        <f t="shared" si="32"/>
        <v/>
      </c>
      <c r="C509" s="138" t="str">
        <f t="shared" si="33"/>
        <v/>
      </c>
      <c r="D509" s="138" t="str">
        <f t="shared" si="34"/>
        <v/>
      </c>
      <c r="E509" s="139"/>
      <c r="F509" s="140" t="str">
        <f>IFERROR(VLOOKUP(E509,商品参数!A:E,2,FALSE),"")</f>
        <v/>
      </c>
      <c r="G509" s="140" t="str">
        <f>IFERROR(VLOOKUP(E509,商品参数!A:E,3,FALSE),"")</f>
        <v/>
      </c>
      <c r="H509" s="140" t="str">
        <f>IFERROR(VLOOKUP(E509,商品参数!A:E,4,FALSE),"")</f>
        <v/>
      </c>
      <c r="I509" s="143"/>
      <c r="J509" s="144" t="str">
        <f>IFERROR(VLOOKUP(E509,商品参数!A:E,5,FALSE),"")</f>
        <v/>
      </c>
      <c r="K509" s="140" t="str">
        <f t="shared" si="31"/>
        <v/>
      </c>
      <c r="L509" s="143"/>
      <c r="M509" s="143"/>
    </row>
    <row r="510" ht="22" customHeight="1" spans="1:13">
      <c r="A510" s="137"/>
      <c r="B510" s="138" t="str">
        <f t="shared" si="32"/>
        <v/>
      </c>
      <c r="C510" s="138" t="str">
        <f t="shared" si="33"/>
        <v/>
      </c>
      <c r="D510" s="138" t="str">
        <f t="shared" si="34"/>
        <v/>
      </c>
      <c r="E510" s="139"/>
      <c r="F510" s="140" t="str">
        <f>IFERROR(VLOOKUP(E510,商品参数!A:E,2,FALSE),"")</f>
        <v/>
      </c>
      <c r="G510" s="140" t="str">
        <f>IFERROR(VLOOKUP(E510,商品参数!A:E,3,FALSE),"")</f>
        <v/>
      </c>
      <c r="H510" s="140" t="str">
        <f>IFERROR(VLOOKUP(E510,商品参数!A:E,4,FALSE),"")</f>
        <v/>
      </c>
      <c r="I510" s="143"/>
      <c r="J510" s="144" t="str">
        <f>IFERROR(VLOOKUP(E510,商品参数!A:E,5,FALSE),"")</f>
        <v/>
      </c>
      <c r="K510" s="140" t="str">
        <f t="shared" si="31"/>
        <v/>
      </c>
      <c r="L510" s="143"/>
      <c r="M510" s="143"/>
    </row>
    <row r="511" ht="22" customHeight="1" spans="1:13">
      <c r="A511" s="137"/>
      <c r="B511" s="138" t="str">
        <f t="shared" si="32"/>
        <v/>
      </c>
      <c r="C511" s="138" t="str">
        <f t="shared" si="33"/>
        <v/>
      </c>
      <c r="D511" s="138" t="str">
        <f t="shared" si="34"/>
        <v/>
      </c>
      <c r="E511" s="139"/>
      <c r="F511" s="140" t="str">
        <f>IFERROR(VLOOKUP(E511,商品参数!A:E,2,FALSE),"")</f>
        <v/>
      </c>
      <c r="G511" s="140" t="str">
        <f>IFERROR(VLOOKUP(E511,商品参数!A:E,3,FALSE),"")</f>
        <v/>
      </c>
      <c r="H511" s="140" t="str">
        <f>IFERROR(VLOOKUP(E511,商品参数!A:E,4,FALSE),"")</f>
        <v/>
      </c>
      <c r="I511" s="143"/>
      <c r="J511" s="144" t="str">
        <f>IFERROR(VLOOKUP(E511,商品参数!A:E,5,FALSE),"")</f>
        <v/>
      </c>
      <c r="K511" s="140" t="str">
        <f t="shared" si="31"/>
        <v/>
      </c>
      <c r="L511" s="143"/>
      <c r="M511" s="143"/>
    </row>
    <row r="512" ht="22" customHeight="1" spans="1:13">
      <c r="A512" s="137"/>
      <c r="B512" s="138" t="str">
        <f t="shared" si="32"/>
        <v/>
      </c>
      <c r="C512" s="138" t="str">
        <f t="shared" si="33"/>
        <v/>
      </c>
      <c r="D512" s="138" t="str">
        <f t="shared" si="34"/>
        <v/>
      </c>
      <c r="E512" s="139"/>
      <c r="F512" s="140" t="str">
        <f>IFERROR(VLOOKUP(E512,商品参数!A:E,2,FALSE),"")</f>
        <v/>
      </c>
      <c r="G512" s="140" t="str">
        <f>IFERROR(VLOOKUP(E512,商品参数!A:E,3,FALSE),"")</f>
        <v/>
      </c>
      <c r="H512" s="140" t="str">
        <f>IFERROR(VLOOKUP(E512,商品参数!A:E,4,FALSE),"")</f>
        <v/>
      </c>
      <c r="I512" s="143"/>
      <c r="J512" s="144" t="str">
        <f>IFERROR(VLOOKUP(E512,商品参数!A:E,5,FALSE),"")</f>
        <v/>
      </c>
      <c r="K512" s="140" t="str">
        <f t="shared" si="31"/>
        <v/>
      </c>
      <c r="L512" s="143"/>
      <c r="M512" s="143"/>
    </row>
    <row r="513" ht="22" customHeight="1" spans="1:13">
      <c r="A513" s="137"/>
      <c r="B513" s="138" t="str">
        <f t="shared" si="32"/>
        <v/>
      </c>
      <c r="C513" s="138" t="str">
        <f t="shared" si="33"/>
        <v/>
      </c>
      <c r="D513" s="138" t="str">
        <f t="shared" si="34"/>
        <v/>
      </c>
      <c r="E513" s="139"/>
      <c r="F513" s="140" t="str">
        <f>IFERROR(VLOOKUP(E513,商品参数!A:E,2,FALSE),"")</f>
        <v/>
      </c>
      <c r="G513" s="140" t="str">
        <f>IFERROR(VLOOKUP(E513,商品参数!A:E,3,FALSE),"")</f>
        <v/>
      </c>
      <c r="H513" s="140" t="str">
        <f>IFERROR(VLOOKUP(E513,商品参数!A:E,4,FALSE),"")</f>
        <v/>
      </c>
      <c r="I513" s="143"/>
      <c r="J513" s="144" t="str">
        <f>IFERROR(VLOOKUP(E513,商品参数!A:E,5,FALSE),"")</f>
        <v/>
      </c>
      <c r="K513" s="140" t="str">
        <f t="shared" si="31"/>
        <v/>
      </c>
      <c r="L513" s="143"/>
      <c r="M513" s="143"/>
    </row>
    <row r="514" ht="22" customHeight="1" spans="1:13">
      <c r="A514" s="137"/>
      <c r="B514" s="138" t="str">
        <f t="shared" si="32"/>
        <v/>
      </c>
      <c r="C514" s="138" t="str">
        <f t="shared" si="33"/>
        <v/>
      </c>
      <c r="D514" s="138" t="str">
        <f t="shared" si="34"/>
        <v/>
      </c>
      <c r="E514" s="139"/>
      <c r="F514" s="140" t="str">
        <f>IFERROR(VLOOKUP(E514,商品参数!A:E,2,FALSE),"")</f>
        <v/>
      </c>
      <c r="G514" s="140" t="str">
        <f>IFERROR(VLOOKUP(E514,商品参数!A:E,3,FALSE),"")</f>
        <v/>
      </c>
      <c r="H514" s="140" t="str">
        <f>IFERROR(VLOOKUP(E514,商品参数!A:E,4,FALSE),"")</f>
        <v/>
      </c>
      <c r="I514" s="143"/>
      <c r="J514" s="144" t="str">
        <f>IFERROR(VLOOKUP(E514,商品参数!A:E,5,FALSE),"")</f>
        <v/>
      </c>
      <c r="K514" s="140" t="str">
        <f t="shared" si="31"/>
        <v/>
      </c>
      <c r="L514" s="143"/>
      <c r="M514" s="143"/>
    </row>
    <row r="515" ht="22" customHeight="1" spans="1:13">
      <c r="A515" s="137"/>
      <c r="B515" s="138" t="str">
        <f t="shared" si="32"/>
        <v/>
      </c>
      <c r="C515" s="138" t="str">
        <f t="shared" si="33"/>
        <v/>
      </c>
      <c r="D515" s="138" t="str">
        <f t="shared" si="34"/>
        <v/>
      </c>
      <c r="E515" s="139"/>
      <c r="F515" s="140" t="str">
        <f>IFERROR(VLOOKUP(E515,商品参数!A:E,2,FALSE),"")</f>
        <v/>
      </c>
      <c r="G515" s="140" t="str">
        <f>IFERROR(VLOOKUP(E515,商品参数!A:E,3,FALSE),"")</f>
        <v/>
      </c>
      <c r="H515" s="140" t="str">
        <f>IFERROR(VLOOKUP(E515,商品参数!A:E,4,FALSE),"")</f>
        <v/>
      </c>
      <c r="I515" s="143"/>
      <c r="J515" s="144" t="str">
        <f>IFERROR(VLOOKUP(E515,商品参数!A:E,5,FALSE),"")</f>
        <v/>
      </c>
      <c r="K515" s="140" t="str">
        <f t="shared" si="31"/>
        <v/>
      </c>
      <c r="L515" s="143"/>
      <c r="M515" s="143"/>
    </row>
    <row r="516" ht="22" customHeight="1" spans="1:13">
      <c r="A516" s="137"/>
      <c r="B516" s="138" t="str">
        <f t="shared" si="32"/>
        <v/>
      </c>
      <c r="C516" s="138" t="str">
        <f t="shared" si="33"/>
        <v/>
      </c>
      <c r="D516" s="138" t="str">
        <f t="shared" si="34"/>
        <v/>
      </c>
      <c r="E516" s="139"/>
      <c r="F516" s="140" t="str">
        <f>IFERROR(VLOOKUP(E516,商品参数!A:E,2,FALSE),"")</f>
        <v/>
      </c>
      <c r="G516" s="140" t="str">
        <f>IFERROR(VLOOKUP(E516,商品参数!A:E,3,FALSE),"")</f>
        <v/>
      </c>
      <c r="H516" s="140" t="str">
        <f>IFERROR(VLOOKUP(E516,商品参数!A:E,4,FALSE),"")</f>
        <v/>
      </c>
      <c r="I516" s="143"/>
      <c r="J516" s="144" t="str">
        <f>IFERROR(VLOOKUP(E516,商品参数!A:E,5,FALSE),"")</f>
        <v/>
      </c>
      <c r="K516" s="140" t="str">
        <f t="shared" ref="K516:K579" si="35">IF(E516&lt;&gt;"",I516*J516,"")</f>
        <v/>
      </c>
      <c r="L516" s="143"/>
      <c r="M516" s="143"/>
    </row>
    <row r="517" ht="22" customHeight="1" spans="1:13">
      <c r="A517" s="137"/>
      <c r="B517" s="138" t="str">
        <f t="shared" ref="B517:B580" si="36">IF(A517&lt;&gt;"",YEAR(A517),"")</f>
        <v/>
      </c>
      <c r="C517" s="138" t="str">
        <f t="shared" ref="C517:C580" si="37">IF(A517&lt;&gt;"",MONTH(A517),"")</f>
        <v/>
      </c>
      <c r="D517" s="138" t="str">
        <f t="shared" ref="D517:D580" si="38">IF(A517&lt;&gt;"",DAY(A517),"")</f>
        <v/>
      </c>
      <c r="E517" s="139"/>
      <c r="F517" s="140" t="str">
        <f>IFERROR(VLOOKUP(E517,商品参数!A:E,2,FALSE),"")</f>
        <v/>
      </c>
      <c r="G517" s="140" t="str">
        <f>IFERROR(VLOOKUP(E517,商品参数!A:E,3,FALSE),"")</f>
        <v/>
      </c>
      <c r="H517" s="140" t="str">
        <f>IFERROR(VLOOKUP(E517,商品参数!A:E,4,FALSE),"")</f>
        <v/>
      </c>
      <c r="I517" s="143"/>
      <c r="J517" s="144" t="str">
        <f>IFERROR(VLOOKUP(E517,商品参数!A:E,5,FALSE),"")</f>
        <v/>
      </c>
      <c r="K517" s="140" t="str">
        <f t="shared" si="35"/>
        <v/>
      </c>
      <c r="L517" s="143"/>
      <c r="M517" s="143"/>
    </row>
    <row r="518" ht="22" customHeight="1" spans="1:13">
      <c r="A518" s="137"/>
      <c r="B518" s="138" t="str">
        <f t="shared" si="36"/>
        <v/>
      </c>
      <c r="C518" s="138" t="str">
        <f t="shared" si="37"/>
        <v/>
      </c>
      <c r="D518" s="138" t="str">
        <f t="shared" si="38"/>
        <v/>
      </c>
      <c r="E518" s="139"/>
      <c r="F518" s="140" t="str">
        <f>IFERROR(VLOOKUP(E518,商品参数!A:E,2,FALSE),"")</f>
        <v/>
      </c>
      <c r="G518" s="140" t="str">
        <f>IFERROR(VLOOKUP(E518,商品参数!A:E,3,FALSE),"")</f>
        <v/>
      </c>
      <c r="H518" s="140" t="str">
        <f>IFERROR(VLOOKUP(E518,商品参数!A:E,4,FALSE),"")</f>
        <v/>
      </c>
      <c r="I518" s="143"/>
      <c r="J518" s="144" t="str">
        <f>IFERROR(VLOOKUP(E518,商品参数!A:E,5,FALSE),"")</f>
        <v/>
      </c>
      <c r="K518" s="140" t="str">
        <f t="shared" si="35"/>
        <v/>
      </c>
      <c r="L518" s="143"/>
      <c r="M518" s="143"/>
    </row>
    <row r="519" ht="22" customHeight="1" spans="1:13">
      <c r="A519" s="137"/>
      <c r="B519" s="138" t="str">
        <f t="shared" si="36"/>
        <v/>
      </c>
      <c r="C519" s="138" t="str">
        <f t="shared" si="37"/>
        <v/>
      </c>
      <c r="D519" s="138" t="str">
        <f t="shared" si="38"/>
        <v/>
      </c>
      <c r="E519" s="139"/>
      <c r="F519" s="140" t="str">
        <f>IFERROR(VLOOKUP(E519,商品参数!A:E,2,FALSE),"")</f>
        <v/>
      </c>
      <c r="G519" s="140" t="str">
        <f>IFERROR(VLOOKUP(E519,商品参数!A:E,3,FALSE),"")</f>
        <v/>
      </c>
      <c r="H519" s="140" t="str">
        <f>IFERROR(VLOOKUP(E519,商品参数!A:E,4,FALSE),"")</f>
        <v/>
      </c>
      <c r="I519" s="143"/>
      <c r="J519" s="144" t="str">
        <f>IFERROR(VLOOKUP(E519,商品参数!A:E,5,FALSE),"")</f>
        <v/>
      </c>
      <c r="K519" s="140" t="str">
        <f t="shared" si="35"/>
        <v/>
      </c>
      <c r="L519" s="143"/>
      <c r="M519" s="143"/>
    </row>
    <row r="520" ht="22" customHeight="1" spans="1:13">
      <c r="A520" s="137"/>
      <c r="B520" s="138" t="str">
        <f t="shared" si="36"/>
        <v/>
      </c>
      <c r="C520" s="138" t="str">
        <f t="shared" si="37"/>
        <v/>
      </c>
      <c r="D520" s="138" t="str">
        <f t="shared" si="38"/>
        <v/>
      </c>
      <c r="E520" s="139"/>
      <c r="F520" s="140" t="str">
        <f>IFERROR(VLOOKUP(E520,商品参数!A:E,2,FALSE),"")</f>
        <v/>
      </c>
      <c r="G520" s="140" t="str">
        <f>IFERROR(VLOOKUP(E520,商品参数!A:E,3,FALSE),"")</f>
        <v/>
      </c>
      <c r="H520" s="140" t="str">
        <f>IFERROR(VLOOKUP(E520,商品参数!A:E,4,FALSE),"")</f>
        <v/>
      </c>
      <c r="I520" s="143"/>
      <c r="J520" s="144" t="str">
        <f>IFERROR(VLOOKUP(E520,商品参数!A:E,5,FALSE),"")</f>
        <v/>
      </c>
      <c r="K520" s="140" t="str">
        <f t="shared" si="35"/>
        <v/>
      </c>
      <c r="L520" s="143"/>
      <c r="M520" s="143"/>
    </row>
    <row r="521" ht="22" customHeight="1" spans="1:13">
      <c r="A521" s="137"/>
      <c r="B521" s="138" t="str">
        <f t="shared" si="36"/>
        <v/>
      </c>
      <c r="C521" s="138" t="str">
        <f t="shared" si="37"/>
        <v/>
      </c>
      <c r="D521" s="138" t="str">
        <f t="shared" si="38"/>
        <v/>
      </c>
      <c r="E521" s="139"/>
      <c r="F521" s="140" t="str">
        <f>IFERROR(VLOOKUP(E521,商品参数!A:E,2,FALSE),"")</f>
        <v/>
      </c>
      <c r="G521" s="140" t="str">
        <f>IFERROR(VLOOKUP(E521,商品参数!A:E,3,FALSE),"")</f>
        <v/>
      </c>
      <c r="H521" s="140" t="str">
        <f>IFERROR(VLOOKUP(E521,商品参数!A:E,4,FALSE),"")</f>
        <v/>
      </c>
      <c r="I521" s="143"/>
      <c r="J521" s="144" t="str">
        <f>IFERROR(VLOOKUP(E521,商品参数!A:E,5,FALSE),"")</f>
        <v/>
      </c>
      <c r="K521" s="140" t="str">
        <f t="shared" si="35"/>
        <v/>
      </c>
      <c r="L521" s="143"/>
      <c r="M521" s="143"/>
    </row>
    <row r="522" ht="22" customHeight="1" spans="1:13">
      <c r="A522" s="137"/>
      <c r="B522" s="138" t="str">
        <f t="shared" si="36"/>
        <v/>
      </c>
      <c r="C522" s="138" t="str">
        <f t="shared" si="37"/>
        <v/>
      </c>
      <c r="D522" s="138" t="str">
        <f t="shared" si="38"/>
        <v/>
      </c>
      <c r="E522" s="139"/>
      <c r="F522" s="140" t="str">
        <f>IFERROR(VLOOKUP(E522,商品参数!A:E,2,FALSE),"")</f>
        <v/>
      </c>
      <c r="G522" s="140" t="str">
        <f>IFERROR(VLOOKUP(E522,商品参数!A:E,3,FALSE),"")</f>
        <v/>
      </c>
      <c r="H522" s="140" t="str">
        <f>IFERROR(VLOOKUP(E522,商品参数!A:E,4,FALSE),"")</f>
        <v/>
      </c>
      <c r="I522" s="143"/>
      <c r="J522" s="144" t="str">
        <f>IFERROR(VLOOKUP(E522,商品参数!A:E,5,FALSE),"")</f>
        <v/>
      </c>
      <c r="K522" s="140" t="str">
        <f t="shared" si="35"/>
        <v/>
      </c>
      <c r="L522" s="143"/>
      <c r="M522" s="143"/>
    </row>
    <row r="523" ht="22" customHeight="1" spans="1:13">
      <c r="A523" s="137"/>
      <c r="B523" s="138" t="str">
        <f t="shared" si="36"/>
        <v/>
      </c>
      <c r="C523" s="138" t="str">
        <f t="shared" si="37"/>
        <v/>
      </c>
      <c r="D523" s="138" t="str">
        <f t="shared" si="38"/>
        <v/>
      </c>
      <c r="E523" s="139"/>
      <c r="F523" s="140" t="str">
        <f>IFERROR(VLOOKUP(E523,商品参数!A:E,2,FALSE),"")</f>
        <v/>
      </c>
      <c r="G523" s="140" t="str">
        <f>IFERROR(VLOOKUP(E523,商品参数!A:E,3,FALSE),"")</f>
        <v/>
      </c>
      <c r="H523" s="140" t="str">
        <f>IFERROR(VLOOKUP(E523,商品参数!A:E,4,FALSE),"")</f>
        <v/>
      </c>
      <c r="I523" s="143"/>
      <c r="J523" s="144" t="str">
        <f>IFERROR(VLOOKUP(E523,商品参数!A:E,5,FALSE),"")</f>
        <v/>
      </c>
      <c r="K523" s="140" t="str">
        <f t="shared" si="35"/>
        <v/>
      </c>
      <c r="L523" s="143"/>
      <c r="M523" s="143"/>
    </row>
    <row r="524" ht="22" customHeight="1" spans="1:13">
      <c r="A524" s="137"/>
      <c r="B524" s="138" t="str">
        <f t="shared" si="36"/>
        <v/>
      </c>
      <c r="C524" s="138" t="str">
        <f t="shared" si="37"/>
        <v/>
      </c>
      <c r="D524" s="138" t="str">
        <f t="shared" si="38"/>
        <v/>
      </c>
      <c r="E524" s="139"/>
      <c r="F524" s="140" t="str">
        <f>IFERROR(VLOOKUP(E524,商品参数!A:E,2,FALSE),"")</f>
        <v/>
      </c>
      <c r="G524" s="140" t="str">
        <f>IFERROR(VLOOKUP(E524,商品参数!A:E,3,FALSE),"")</f>
        <v/>
      </c>
      <c r="H524" s="140" t="str">
        <f>IFERROR(VLOOKUP(E524,商品参数!A:E,4,FALSE),"")</f>
        <v/>
      </c>
      <c r="I524" s="143"/>
      <c r="J524" s="144" t="str">
        <f>IFERROR(VLOOKUP(E524,商品参数!A:E,5,FALSE),"")</f>
        <v/>
      </c>
      <c r="K524" s="140" t="str">
        <f t="shared" si="35"/>
        <v/>
      </c>
      <c r="L524" s="143"/>
      <c r="M524" s="143"/>
    </row>
    <row r="525" ht="22" customHeight="1" spans="1:13">
      <c r="A525" s="137"/>
      <c r="B525" s="138" t="str">
        <f t="shared" si="36"/>
        <v/>
      </c>
      <c r="C525" s="138" t="str">
        <f t="shared" si="37"/>
        <v/>
      </c>
      <c r="D525" s="138" t="str">
        <f t="shared" si="38"/>
        <v/>
      </c>
      <c r="E525" s="139"/>
      <c r="F525" s="140" t="str">
        <f>IFERROR(VLOOKUP(E525,商品参数!A:E,2,FALSE),"")</f>
        <v/>
      </c>
      <c r="G525" s="140" t="str">
        <f>IFERROR(VLOOKUP(E525,商品参数!A:E,3,FALSE),"")</f>
        <v/>
      </c>
      <c r="H525" s="140" t="str">
        <f>IFERROR(VLOOKUP(E525,商品参数!A:E,4,FALSE),"")</f>
        <v/>
      </c>
      <c r="I525" s="143"/>
      <c r="J525" s="144" t="str">
        <f>IFERROR(VLOOKUP(E525,商品参数!A:E,5,FALSE),"")</f>
        <v/>
      </c>
      <c r="K525" s="140" t="str">
        <f t="shared" si="35"/>
        <v/>
      </c>
      <c r="L525" s="143"/>
      <c r="M525" s="143"/>
    </row>
    <row r="526" ht="22" customHeight="1" spans="1:13">
      <c r="A526" s="137"/>
      <c r="B526" s="138" t="str">
        <f t="shared" si="36"/>
        <v/>
      </c>
      <c r="C526" s="138" t="str">
        <f t="shared" si="37"/>
        <v/>
      </c>
      <c r="D526" s="138" t="str">
        <f t="shared" si="38"/>
        <v/>
      </c>
      <c r="E526" s="139"/>
      <c r="F526" s="140" t="str">
        <f>IFERROR(VLOOKUP(E526,商品参数!A:E,2,FALSE),"")</f>
        <v/>
      </c>
      <c r="G526" s="140" t="str">
        <f>IFERROR(VLOOKUP(E526,商品参数!A:E,3,FALSE),"")</f>
        <v/>
      </c>
      <c r="H526" s="140" t="str">
        <f>IFERROR(VLOOKUP(E526,商品参数!A:E,4,FALSE),"")</f>
        <v/>
      </c>
      <c r="I526" s="143"/>
      <c r="J526" s="144" t="str">
        <f>IFERROR(VLOOKUP(E526,商品参数!A:E,5,FALSE),"")</f>
        <v/>
      </c>
      <c r="K526" s="140" t="str">
        <f t="shared" si="35"/>
        <v/>
      </c>
      <c r="L526" s="143"/>
      <c r="M526" s="143"/>
    </row>
    <row r="527" ht="22" customHeight="1" spans="1:13">
      <c r="A527" s="137"/>
      <c r="B527" s="138" t="str">
        <f t="shared" si="36"/>
        <v/>
      </c>
      <c r="C527" s="138" t="str">
        <f t="shared" si="37"/>
        <v/>
      </c>
      <c r="D527" s="138" t="str">
        <f t="shared" si="38"/>
        <v/>
      </c>
      <c r="E527" s="139"/>
      <c r="F527" s="140" t="str">
        <f>IFERROR(VLOOKUP(E527,商品参数!A:E,2,FALSE),"")</f>
        <v/>
      </c>
      <c r="G527" s="140" t="str">
        <f>IFERROR(VLOOKUP(E527,商品参数!A:E,3,FALSE),"")</f>
        <v/>
      </c>
      <c r="H527" s="140" t="str">
        <f>IFERROR(VLOOKUP(E527,商品参数!A:E,4,FALSE),"")</f>
        <v/>
      </c>
      <c r="I527" s="143"/>
      <c r="J527" s="144" t="str">
        <f>IFERROR(VLOOKUP(E527,商品参数!A:E,5,FALSE),"")</f>
        <v/>
      </c>
      <c r="K527" s="140" t="str">
        <f t="shared" si="35"/>
        <v/>
      </c>
      <c r="L527" s="143"/>
      <c r="M527" s="143"/>
    </row>
    <row r="528" ht="22" customHeight="1" spans="1:13">
      <c r="A528" s="137"/>
      <c r="B528" s="138" t="str">
        <f t="shared" si="36"/>
        <v/>
      </c>
      <c r="C528" s="138" t="str">
        <f t="shared" si="37"/>
        <v/>
      </c>
      <c r="D528" s="138" t="str">
        <f t="shared" si="38"/>
        <v/>
      </c>
      <c r="E528" s="139"/>
      <c r="F528" s="140" t="str">
        <f>IFERROR(VLOOKUP(E528,商品参数!A:E,2,FALSE),"")</f>
        <v/>
      </c>
      <c r="G528" s="140" t="str">
        <f>IFERROR(VLOOKUP(E528,商品参数!A:E,3,FALSE),"")</f>
        <v/>
      </c>
      <c r="H528" s="140" t="str">
        <f>IFERROR(VLOOKUP(E528,商品参数!A:E,4,FALSE),"")</f>
        <v/>
      </c>
      <c r="I528" s="143"/>
      <c r="J528" s="144" t="str">
        <f>IFERROR(VLOOKUP(E528,商品参数!A:E,5,FALSE),"")</f>
        <v/>
      </c>
      <c r="K528" s="140" t="str">
        <f t="shared" si="35"/>
        <v/>
      </c>
      <c r="L528" s="143"/>
      <c r="M528" s="143"/>
    </row>
    <row r="529" ht="22" customHeight="1" spans="1:13">
      <c r="A529" s="137"/>
      <c r="B529" s="138" t="str">
        <f t="shared" si="36"/>
        <v/>
      </c>
      <c r="C529" s="138" t="str">
        <f t="shared" si="37"/>
        <v/>
      </c>
      <c r="D529" s="138" t="str">
        <f t="shared" si="38"/>
        <v/>
      </c>
      <c r="E529" s="139"/>
      <c r="F529" s="140" t="str">
        <f>IFERROR(VLOOKUP(E529,商品参数!A:E,2,FALSE),"")</f>
        <v/>
      </c>
      <c r="G529" s="140" t="str">
        <f>IFERROR(VLOOKUP(E529,商品参数!A:E,3,FALSE),"")</f>
        <v/>
      </c>
      <c r="H529" s="140" t="str">
        <f>IFERROR(VLOOKUP(E529,商品参数!A:E,4,FALSE),"")</f>
        <v/>
      </c>
      <c r="I529" s="143"/>
      <c r="J529" s="144" t="str">
        <f>IFERROR(VLOOKUP(E529,商品参数!A:E,5,FALSE),"")</f>
        <v/>
      </c>
      <c r="K529" s="140" t="str">
        <f t="shared" si="35"/>
        <v/>
      </c>
      <c r="L529" s="143"/>
      <c r="M529" s="143"/>
    </row>
    <row r="530" ht="22" customHeight="1" spans="1:13">
      <c r="A530" s="137"/>
      <c r="B530" s="138" t="str">
        <f t="shared" si="36"/>
        <v/>
      </c>
      <c r="C530" s="138" t="str">
        <f t="shared" si="37"/>
        <v/>
      </c>
      <c r="D530" s="138" t="str">
        <f t="shared" si="38"/>
        <v/>
      </c>
      <c r="E530" s="139"/>
      <c r="F530" s="140" t="str">
        <f>IFERROR(VLOOKUP(E530,商品参数!A:E,2,FALSE),"")</f>
        <v/>
      </c>
      <c r="G530" s="140" t="str">
        <f>IFERROR(VLOOKUP(E530,商品参数!A:E,3,FALSE),"")</f>
        <v/>
      </c>
      <c r="H530" s="140" t="str">
        <f>IFERROR(VLOOKUP(E530,商品参数!A:E,4,FALSE),"")</f>
        <v/>
      </c>
      <c r="I530" s="143"/>
      <c r="J530" s="144" t="str">
        <f>IFERROR(VLOOKUP(E530,商品参数!A:E,5,FALSE),"")</f>
        <v/>
      </c>
      <c r="K530" s="140" t="str">
        <f t="shared" si="35"/>
        <v/>
      </c>
      <c r="L530" s="143"/>
      <c r="M530" s="143"/>
    </row>
    <row r="531" ht="22" customHeight="1" spans="1:13">
      <c r="A531" s="137"/>
      <c r="B531" s="138" t="str">
        <f t="shared" si="36"/>
        <v/>
      </c>
      <c r="C531" s="138" t="str">
        <f t="shared" si="37"/>
        <v/>
      </c>
      <c r="D531" s="138" t="str">
        <f t="shared" si="38"/>
        <v/>
      </c>
      <c r="E531" s="139"/>
      <c r="F531" s="140" t="str">
        <f>IFERROR(VLOOKUP(E531,商品参数!A:E,2,FALSE),"")</f>
        <v/>
      </c>
      <c r="G531" s="140" t="str">
        <f>IFERROR(VLOOKUP(E531,商品参数!A:E,3,FALSE),"")</f>
        <v/>
      </c>
      <c r="H531" s="140" t="str">
        <f>IFERROR(VLOOKUP(E531,商品参数!A:E,4,FALSE),"")</f>
        <v/>
      </c>
      <c r="I531" s="143"/>
      <c r="J531" s="144" t="str">
        <f>IFERROR(VLOOKUP(E531,商品参数!A:E,5,FALSE),"")</f>
        <v/>
      </c>
      <c r="K531" s="140" t="str">
        <f t="shared" si="35"/>
        <v/>
      </c>
      <c r="L531" s="143"/>
      <c r="M531" s="143"/>
    </row>
    <row r="532" ht="22" customHeight="1" spans="1:13">
      <c r="A532" s="137"/>
      <c r="B532" s="138" t="str">
        <f t="shared" si="36"/>
        <v/>
      </c>
      <c r="C532" s="138" t="str">
        <f t="shared" si="37"/>
        <v/>
      </c>
      <c r="D532" s="138" t="str">
        <f t="shared" si="38"/>
        <v/>
      </c>
      <c r="E532" s="139"/>
      <c r="F532" s="140" t="str">
        <f>IFERROR(VLOOKUP(E532,商品参数!A:E,2,FALSE),"")</f>
        <v/>
      </c>
      <c r="G532" s="140" t="str">
        <f>IFERROR(VLOOKUP(E532,商品参数!A:E,3,FALSE),"")</f>
        <v/>
      </c>
      <c r="H532" s="140" t="str">
        <f>IFERROR(VLOOKUP(E532,商品参数!A:E,4,FALSE),"")</f>
        <v/>
      </c>
      <c r="I532" s="143"/>
      <c r="J532" s="144" t="str">
        <f>IFERROR(VLOOKUP(E532,商品参数!A:E,5,FALSE),"")</f>
        <v/>
      </c>
      <c r="K532" s="140" t="str">
        <f t="shared" si="35"/>
        <v/>
      </c>
      <c r="L532" s="143"/>
      <c r="M532" s="143"/>
    </row>
    <row r="533" ht="22" customHeight="1" spans="1:13">
      <c r="A533" s="137"/>
      <c r="B533" s="138" t="str">
        <f t="shared" si="36"/>
        <v/>
      </c>
      <c r="C533" s="138" t="str">
        <f t="shared" si="37"/>
        <v/>
      </c>
      <c r="D533" s="138" t="str">
        <f t="shared" si="38"/>
        <v/>
      </c>
      <c r="E533" s="139"/>
      <c r="F533" s="140" t="str">
        <f>IFERROR(VLOOKUP(E533,商品参数!A:E,2,FALSE),"")</f>
        <v/>
      </c>
      <c r="G533" s="140" t="str">
        <f>IFERROR(VLOOKUP(E533,商品参数!A:E,3,FALSE),"")</f>
        <v/>
      </c>
      <c r="H533" s="140" t="str">
        <f>IFERROR(VLOOKUP(E533,商品参数!A:E,4,FALSE),"")</f>
        <v/>
      </c>
      <c r="I533" s="143"/>
      <c r="J533" s="144" t="str">
        <f>IFERROR(VLOOKUP(E533,商品参数!A:E,5,FALSE),"")</f>
        <v/>
      </c>
      <c r="K533" s="140" t="str">
        <f t="shared" si="35"/>
        <v/>
      </c>
      <c r="L533" s="143"/>
      <c r="M533" s="143"/>
    </row>
    <row r="534" ht="22" customHeight="1" spans="1:13">
      <c r="A534" s="137"/>
      <c r="B534" s="138" t="str">
        <f t="shared" si="36"/>
        <v/>
      </c>
      <c r="C534" s="138" t="str">
        <f t="shared" si="37"/>
        <v/>
      </c>
      <c r="D534" s="138" t="str">
        <f t="shared" si="38"/>
        <v/>
      </c>
      <c r="E534" s="139"/>
      <c r="F534" s="140" t="str">
        <f>IFERROR(VLOOKUP(E534,商品参数!A:E,2,FALSE),"")</f>
        <v/>
      </c>
      <c r="G534" s="140" t="str">
        <f>IFERROR(VLOOKUP(E534,商品参数!A:E,3,FALSE),"")</f>
        <v/>
      </c>
      <c r="H534" s="140" t="str">
        <f>IFERROR(VLOOKUP(E534,商品参数!A:E,4,FALSE),"")</f>
        <v/>
      </c>
      <c r="I534" s="143"/>
      <c r="J534" s="144" t="str">
        <f>IFERROR(VLOOKUP(E534,商品参数!A:E,5,FALSE),"")</f>
        <v/>
      </c>
      <c r="K534" s="140" t="str">
        <f t="shared" si="35"/>
        <v/>
      </c>
      <c r="L534" s="143"/>
      <c r="M534" s="143"/>
    </row>
    <row r="535" ht="22" customHeight="1" spans="1:13">
      <c r="A535" s="137"/>
      <c r="B535" s="138" t="str">
        <f t="shared" si="36"/>
        <v/>
      </c>
      <c r="C535" s="138" t="str">
        <f t="shared" si="37"/>
        <v/>
      </c>
      <c r="D535" s="138" t="str">
        <f t="shared" si="38"/>
        <v/>
      </c>
      <c r="E535" s="139"/>
      <c r="F535" s="140" t="str">
        <f>IFERROR(VLOOKUP(E535,商品参数!A:E,2,FALSE),"")</f>
        <v/>
      </c>
      <c r="G535" s="140" t="str">
        <f>IFERROR(VLOOKUP(E535,商品参数!A:E,3,FALSE),"")</f>
        <v/>
      </c>
      <c r="H535" s="140" t="str">
        <f>IFERROR(VLOOKUP(E535,商品参数!A:E,4,FALSE),"")</f>
        <v/>
      </c>
      <c r="I535" s="143"/>
      <c r="J535" s="144" t="str">
        <f>IFERROR(VLOOKUP(E535,商品参数!A:E,5,FALSE),"")</f>
        <v/>
      </c>
      <c r="K535" s="140" t="str">
        <f t="shared" si="35"/>
        <v/>
      </c>
      <c r="L535" s="143"/>
      <c r="M535" s="143"/>
    </row>
    <row r="536" ht="22" customHeight="1" spans="1:13">
      <c r="A536" s="137"/>
      <c r="B536" s="138" t="str">
        <f t="shared" si="36"/>
        <v/>
      </c>
      <c r="C536" s="138" t="str">
        <f t="shared" si="37"/>
        <v/>
      </c>
      <c r="D536" s="138" t="str">
        <f t="shared" si="38"/>
        <v/>
      </c>
      <c r="E536" s="139"/>
      <c r="F536" s="140" t="str">
        <f>IFERROR(VLOOKUP(E536,商品参数!A:E,2,FALSE),"")</f>
        <v/>
      </c>
      <c r="G536" s="140" t="str">
        <f>IFERROR(VLOOKUP(E536,商品参数!A:E,3,FALSE),"")</f>
        <v/>
      </c>
      <c r="H536" s="140" t="str">
        <f>IFERROR(VLOOKUP(E536,商品参数!A:E,4,FALSE),"")</f>
        <v/>
      </c>
      <c r="I536" s="143"/>
      <c r="J536" s="144" t="str">
        <f>IFERROR(VLOOKUP(E536,商品参数!A:E,5,FALSE),"")</f>
        <v/>
      </c>
      <c r="K536" s="140" t="str">
        <f t="shared" si="35"/>
        <v/>
      </c>
      <c r="L536" s="143"/>
      <c r="M536" s="143"/>
    </row>
    <row r="537" ht="22" customHeight="1" spans="1:13">
      <c r="A537" s="137"/>
      <c r="B537" s="138" t="str">
        <f t="shared" si="36"/>
        <v/>
      </c>
      <c r="C537" s="138" t="str">
        <f t="shared" si="37"/>
        <v/>
      </c>
      <c r="D537" s="138" t="str">
        <f t="shared" si="38"/>
        <v/>
      </c>
      <c r="E537" s="139"/>
      <c r="F537" s="140" t="str">
        <f>IFERROR(VLOOKUP(E537,商品参数!A:E,2,FALSE),"")</f>
        <v/>
      </c>
      <c r="G537" s="140" t="str">
        <f>IFERROR(VLOOKUP(E537,商品参数!A:E,3,FALSE),"")</f>
        <v/>
      </c>
      <c r="H537" s="140" t="str">
        <f>IFERROR(VLOOKUP(E537,商品参数!A:E,4,FALSE),"")</f>
        <v/>
      </c>
      <c r="I537" s="143"/>
      <c r="J537" s="144" t="str">
        <f>IFERROR(VLOOKUP(E537,商品参数!A:E,5,FALSE),"")</f>
        <v/>
      </c>
      <c r="K537" s="140" t="str">
        <f t="shared" si="35"/>
        <v/>
      </c>
      <c r="L537" s="143"/>
      <c r="M537" s="143"/>
    </row>
    <row r="538" ht="22" customHeight="1" spans="1:13">
      <c r="A538" s="137"/>
      <c r="B538" s="138" t="str">
        <f t="shared" si="36"/>
        <v/>
      </c>
      <c r="C538" s="138" t="str">
        <f t="shared" si="37"/>
        <v/>
      </c>
      <c r="D538" s="138" t="str">
        <f t="shared" si="38"/>
        <v/>
      </c>
      <c r="E538" s="139"/>
      <c r="F538" s="140" t="str">
        <f>IFERROR(VLOOKUP(E538,商品参数!A:E,2,FALSE),"")</f>
        <v/>
      </c>
      <c r="G538" s="140" t="str">
        <f>IFERROR(VLOOKUP(E538,商品参数!A:E,3,FALSE),"")</f>
        <v/>
      </c>
      <c r="H538" s="140" t="str">
        <f>IFERROR(VLOOKUP(E538,商品参数!A:E,4,FALSE),"")</f>
        <v/>
      </c>
      <c r="I538" s="143"/>
      <c r="J538" s="144" t="str">
        <f>IFERROR(VLOOKUP(E538,商品参数!A:E,5,FALSE),"")</f>
        <v/>
      </c>
      <c r="K538" s="140" t="str">
        <f t="shared" si="35"/>
        <v/>
      </c>
      <c r="L538" s="143"/>
      <c r="M538" s="143"/>
    </row>
    <row r="539" ht="22" customHeight="1" spans="1:13">
      <c r="A539" s="137"/>
      <c r="B539" s="138" t="str">
        <f t="shared" si="36"/>
        <v/>
      </c>
      <c r="C539" s="138" t="str">
        <f t="shared" si="37"/>
        <v/>
      </c>
      <c r="D539" s="138" t="str">
        <f t="shared" si="38"/>
        <v/>
      </c>
      <c r="E539" s="139"/>
      <c r="F539" s="140" t="str">
        <f>IFERROR(VLOOKUP(E539,商品参数!A:E,2,FALSE),"")</f>
        <v/>
      </c>
      <c r="G539" s="140" t="str">
        <f>IFERROR(VLOOKUP(E539,商品参数!A:E,3,FALSE),"")</f>
        <v/>
      </c>
      <c r="H539" s="140" t="str">
        <f>IFERROR(VLOOKUP(E539,商品参数!A:E,4,FALSE),"")</f>
        <v/>
      </c>
      <c r="I539" s="143"/>
      <c r="J539" s="144" t="str">
        <f>IFERROR(VLOOKUP(E539,商品参数!A:E,5,FALSE),"")</f>
        <v/>
      </c>
      <c r="K539" s="140" t="str">
        <f t="shared" si="35"/>
        <v/>
      </c>
      <c r="L539" s="143"/>
      <c r="M539" s="143"/>
    </row>
    <row r="540" ht="22" customHeight="1" spans="1:13">
      <c r="A540" s="137"/>
      <c r="B540" s="138" t="str">
        <f t="shared" si="36"/>
        <v/>
      </c>
      <c r="C540" s="138" t="str">
        <f t="shared" si="37"/>
        <v/>
      </c>
      <c r="D540" s="138" t="str">
        <f t="shared" si="38"/>
        <v/>
      </c>
      <c r="E540" s="139"/>
      <c r="F540" s="140" t="str">
        <f>IFERROR(VLOOKUP(E540,商品参数!A:E,2,FALSE),"")</f>
        <v/>
      </c>
      <c r="G540" s="140" t="str">
        <f>IFERROR(VLOOKUP(E540,商品参数!A:E,3,FALSE),"")</f>
        <v/>
      </c>
      <c r="H540" s="140" t="str">
        <f>IFERROR(VLOOKUP(E540,商品参数!A:E,4,FALSE),"")</f>
        <v/>
      </c>
      <c r="I540" s="143"/>
      <c r="J540" s="144" t="str">
        <f>IFERROR(VLOOKUP(E540,商品参数!A:E,5,FALSE),"")</f>
        <v/>
      </c>
      <c r="K540" s="140" t="str">
        <f t="shared" si="35"/>
        <v/>
      </c>
      <c r="L540" s="143"/>
      <c r="M540" s="143"/>
    </row>
    <row r="541" ht="22" customHeight="1" spans="1:13">
      <c r="A541" s="137"/>
      <c r="B541" s="138" t="str">
        <f t="shared" si="36"/>
        <v/>
      </c>
      <c r="C541" s="138" t="str">
        <f t="shared" si="37"/>
        <v/>
      </c>
      <c r="D541" s="138" t="str">
        <f t="shared" si="38"/>
        <v/>
      </c>
      <c r="E541" s="139"/>
      <c r="F541" s="140" t="str">
        <f>IFERROR(VLOOKUP(E541,商品参数!A:E,2,FALSE),"")</f>
        <v/>
      </c>
      <c r="G541" s="140" t="str">
        <f>IFERROR(VLOOKUP(E541,商品参数!A:E,3,FALSE),"")</f>
        <v/>
      </c>
      <c r="H541" s="140" t="str">
        <f>IFERROR(VLOOKUP(E541,商品参数!A:E,4,FALSE),"")</f>
        <v/>
      </c>
      <c r="I541" s="143"/>
      <c r="J541" s="144" t="str">
        <f>IFERROR(VLOOKUP(E541,商品参数!A:E,5,FALSE),"")</f>
        <v/>
      </c>
      <c r="K541" s="140" t="str">
        <f t="shared" si="35"/>
        <v/>
      </c>
      <c r="L541" s="143"/>
      <c r="M541" s="143"/>
    </row>
    <row r="542" ht="22" customHeight="1" spans="1:13">
      <c r="A542" s="137"/>
      <c r="B542" s="138" t="str">
        <f t="shared" si="36"/>
        <v/>
      </c>
      <c r="C542" s="138" t="str">
        <f t="shared" si="37"/>
        <v/>
      </c>
      <c r="D542" s="138" t="str">
        <f t="shared" si="38"/>
        <v/>
      </c>
      <c r="E542" s="139"/>
      <c r="F542" s="140" t="str">
        <f>IFERROR(VLOOKUP(E542,商品参数!A:E,2,FALSE),"")</f>
        <v/>
      </c>
      <c r="G542" s="140" t="str">
        <f>IFERROR(VLOOKUP(E542,商品参数!A:E,3,FALSE),"")</f>
        <v/>
      </c>
      <c r="H542" s="140" t="str">
        <f>IFERROR(VLOOKUP(E542,商品参数!A:E,4,FALSE),"")</f>
        <v/>
      </c>
      <c r="I542" s="143"/>
      <c r="J542" s="144" t="str">
        <f>IFERROR(VLOOKUP(E542,商品参数!A:E,5,FALSE),"")</f>
        <v/>
      </c>
      <c r="K542" s="140" t="str">
        <f t="shared" si="35"/>
        <v/>
      </c>
      <c r="L542" s="143"/>
      <c r="M542" s="143"/>
    </row>
    <row r="543" ht="22" customHeight="1" spans="1:13">
      <c r="A543" s="137"/>
      <c r="B543" s="138" t="str">
        <f t="shared" si="36"/>
        <v/>
      </c>
      <c r="C543" s="138" t="str">
        <f t="shared" si="37"/>
        <v/>
      </c>
      <c r="D543" s="138" t="str">
        <f t="shared" si="38"/>
        <v/>
      </c>
      <c r="E543" s="139"/>
      <c r="F543" s="140" t="str">
        <f>IFERROR(VLOOKUP(E543,商品参数!A:E,2,FALSE),"")</f>
        <v/>
      </c>
      <c r="G543" s="140" t="str">
        <f>IFERROR(VLOOKUP(E543,商品参数!A:E,3,FALSE),"")</f>
        <v/>
      </c>
      <c r="H543" s="140" t="str">
        <f>IFERROR(VLOOKUP(E543,商品参数!A:E,4,FALSE),"")</f>
        <v/>
      </c>
      <c r="I543" s="143"/>
      <c r="J543" s="144" t="str">
        <f>IFERROR(VLOOKUP(E543,商品参数!A:E,5,FALSE),"")</f>
        <v/>
      </c>
      <c r="K543" s="140" t="str">
        <f t="shared" si="35"/>
        <v/>
      </c>
      <c r="L543" s="143"/>
      <c r="M543" s="143"/>
    </row>
    <row r="544" ht="22" customHeight="1" spans="1:13">
      <c r="A544" s="137"/>
      <c r="B544" s="138" t="str">
        <f t="shared" si="36"/>
        <v/>
      </c>
      <c r="C544" s="138" t="str">
        <f t="shared" si="37"/>
        <v/>
      </c>
      <c r="D544" s="138" t="str">
        <f t="shared" si="38"/>
        <v/>
      </c>
      <c r="E544" s="139"/>
      <c r="F544" s="140" t="str">
        <f>IFERROR(VLOOKUP(E544,商品参数!A:E,2,FALSE),"")</f>
        <v/>
      </c>
      <c r="G544" s="140" t="str">
        <f>IFERROR(VLOOKUP(E544,商品参数!A:E,3,FALSE),"")</f>
        <v/>
      </c>
      <c r="H544" s="140" t="str">
        <f>IFERROR(VLOOKUP(E544,商品参数!A:E,4,FALSE),"")</f>
        <v/>
      </c>
      <c r="I544" s="143"/>
      <c r="J544" s="144" t="str">
        <f>IFERROR(VLOOKUP(E544,商品参数!A:E,5,FALSE),"")</f>
        <v/>
      </c>
      <c r="K544" s="140" t="str">
        <f t="shared" si="35"/>
        <v/>
      </c>
      <c r="L544" s="143"/>
      <c r="M544" s="143"/>
    </row>
    <row r="545" ht="22" customHeight="1" spans="1:13">
      <c r="A545" s="137"/>
      <c r="B545" s="138" t="str">
        <f t="shared" si="36"/>
        <v/>
      </c>
      <c r="C545" s="138" t="str">
        <f t="shared" si="37"/>
        <v/>
      </c>
      <c r="D545" s="138" t="str">
        <f t="shared" si="38"/>
        <v/>
      </c>
      <c r="E545" s="139"/>
      <c r="F545" s="140" t="str">
        <f>IFERROR(VLOOKUP(E545,商品参数!A:E,2,FALSE),"")</f>
        <v/>
      </c>
      <c r="G545" s="140" t="str">
        <f>IFERROR(VLOOKUP(E545,商品参数!A:E,3,FALSE),"")</f>
        <v/>
      </c>
      <c r="H545" s="140" t="str">
        <f>IFERROR(VLOOKUP(E545,商品参数!A:E,4,FALSE),"")</f>
        <v/>
      </c>
      <c r="I545" s="143"/>
      <c r="J545" s="144" t="str">
        <f>IFERROR(VLOOKUP(E545,商品参数!A:E,5,FALSE),"")</f>
        <v/>
      </c>
      <c r="K545" s="140" t="str">
        <f t="shared" si="35"/>
        <v/>
      </c>
      <c r="L545" s="143"/>
      <c r="M545" s="143"/>
    </row>
    <row r="546" ht="22" customHeight="1" spans="1:13">
      <c r="A546" s="137"/>
      <c r="B546" s="138" t="str">
        <f t="shared" si="36"/>
        <v/>
      </c>
      <c r="C546" s="138" t="str">
        <f t="shared" si="37"/>
        <v/>
      </c>
      <c r="D546" s="138" t="str">
        <f t="shared" si="38"/>
        <v/>
      </c>
      <c r="E546" s="139"/>
      <c r="F546" s="140" t="str">
        <f>IFERROR(VLOOKUP(E546,商品参数!A:E,2,FALSE),"")</f>
        <v/>
      </c>
      <c r="G546" s="140" t="str">
        <f>IFERROR(VLOOKUP(E546,商品参数!A:E,3,FALSE),"")</f>
        <v/>
      </c>
      <c r="H546" s="140" t="str">
        <f>IFERROR(VLOOKUP(E546,商品参数!A:E,4,FALSE),"")</f>
        <v/>
      </c>
      <c r="I546" s="143"/>
      <c r="J546" s="144" t="str">
        <f>IFERROR(VLOOKUP(E546,商品参数!A:E,5,FALSE),"")</f>
        <v/>
      </c>
      <c r="K546" s="140" t="str">
        <f t="shared" si="35"/>
        <v/>
      </c>
      <c r="L546" s="143"/>
      <c r="M546" s="143"/>
    </row>
    <row r="547" ht="22" customHeight="1" spans="1:13">
      <c r="A547" s="137"/>
      <c r="B547" s="138" t="str">
        <f t="shared" si="36"/>
        <v/>
      </c>
      <c r="C547" s="138" t="str">
        <f t="shared" si="37"/>
        <v/>
      </c>
      <c r="D547" s="138" t="str">
        <f t="shared" si="38"/>
        <v/>
      </c>
      <c r="E547" s="139"/>
      <c r="F547" s="140" t="str">
        <f>IFERROR(VLOOKUP(E547,商品参数!A:E,2,FALSE),"")</f>
        <v/>
      </c>
      <c r="G547" s="140" t="str">
        <f>IFERROR(VLOOKUP(E547,商品参数!A:E,3,FALSE),"")</f>
        <v/>
      </c>
      <c r="H547" s="140" t="str">
        <f>IFERROR(VLOOKUP(E547,商品参数!A:E,4,FALSE),"")</f>
        <v/>
      </c>
      <c r="I547" s="143"/>
      <c r="J547" s="144" t="str">
        <f>IFERROR(VLOOKUP(E547,商品参数!A:E,5,FALSE),"")</f>
        <v/>
      </c>
      <c r="K547" s="140" t="str">
        <f t="shared" si="35"/>
        <v/>
      </c>
      <c r="L547" s="143"/>
      <c r="M547" s="143"/>
    </row>
    <row r="548" ht="22" customHeight="1" spans="1:13">
      <c r="A548" s="137"/>
      <c r="B548" s="138" t="str">
        <f t="shared" si="36"/>
        <v/>
      </c>
      <c r="C548" s="138" t="str">
        <f t="shared" si="37"/>
        <v/>
      </c>
      <c r="D548" s="138" t="str">
        <f t="shared" si="38"/>
        <v/>
      </c>
      <c r="E548" s="139"/>
      <c r="F548" s="140" t="str">
        <f>IFERROR(VLOOKUP(E548,商品参数!A:E,2,FALSE),"")</f>
        <v/>
      </c>
      <c r="G548" s="140" t="str">
        <f>IFERROR(VLOOKUP(E548,商品参数!A:E,3,FALSE),"")</f>
        <v/>
      </c>
      <c r="H548" s="140" t="str">
        <f>IFERROR(VLOOKUP(E548,商品参数!A:E,4,FALSE),"")</f>
        <v/>
      </c>
      <c r="I548" s="143"/>
      <c r="J548" s="144" t="str">
        <f>IFERROR(VLOOKUP(E548,商品参数!A:E,5,FALSE),"")</f>
        <v/>
      </c>
      <c r="K548" s="140" t="str">
        <f t="shared" si="35"/>
        <v/>
      </c>
      <c r="L548" s="143"/>
      <c r="M548" s="143"/>
    </row>
    <row r="549" ht="22" customHeight="1" spans="1:13">
      <c r="A549" s="137"/>
      <c r="B549" s="138" t="str">
        <f t="shared" si="36"/>
        <v/>
      </c>
      <c r="C549" s="138" t="str">
        <f t="shared" si="37"/>
        <v/>
      </c>
      <c r="D549" s="138" t="str">
        <f t="shared" si="38"/>
        <v/>
      </c>
      <c r="E549" s="139"/>
      <c r="F549" s="140" t="str">
        <f>IFERROR(VLOOKUP(E549,商品参数!A:E,2,FALSE),"")</f>
        <v/>
      </c>
      <c r="G549" s="140" t="str">
        <f>IFERROR(VLOOKUP(E549,商品参数!A:E,3,FALSE),"")</f>
        <v/>
      </c>
      <c r="H549" s="140" t="str">
        <f>IFERROR(VLOOKUP(E549,商品参数!A:E,4,FALSE),"")</f>
        <v/>
      </c>
      <c r="I549" s="143"/>
      <c r="J549" s="144" t="str">
        <f>IFERROR(VLOOKUP(E549,商品参数!A:E,5,FALSE),"")</f>
        <v/>
      </c>
      <c r="K549" s="140" t="str">
        <f t="shared" si="35"/>
        <v/>
      </c>
      <c r="L549" s="143"/>
      <c r="M549" s="143"/>
    </row>
    <row r="550" ht="22" customHeight="1" spans="1:13">
      <c r="A550" s="137"/>
      <c r="B550" s="138" t="str">
        <f t="shared" si="36"/>
        <v/>
      </c>
      <c r="C550" s="138" t="str">
        <f t="shared" si="37"/>
        <v/>
      </c>
      <c r="D550" s="138" t="str">
        <f t="shared" si="38"/>
        <v/>
      </c>
      <c r="E550" s="139"/>
      <c r="F550" s="140" t="str">
        <f>IFERROR(VLOOKUP(E550,商品参数!A:E,2,FALSE),"")</f>
        <v/>
      </c>
      <c r="G550" s="140" t="str">
        <f>IFERROR(VLOOKUP(E550,商品参数!A:E,3,FALSE),"")</f>
        <v/>
      </c>
      <c r="H550" s="140" t="str">
        <f>IFERROR(VLOOKUP(E550,商品参数!A:E,4,FALSE),"")</f>
        <v/>
      </c>
      <c r="I550" s="143"/>
      <c r="J550" s="144" t="str">
        <f>IFERROR(VLOOKUP(E550,商品参数!A:E,5,FALSE),"")</f>
        <v/>
      </c>
      <c r="K550" s="140" t="str">
        <f t="shared" si="35"/>
        <v/>
      </c>
      <c r="L550" s="143"/>
      <c r="M550" s="143"/>
    </row>
    <row r="551" ht="22" customHeight="1" spans="1:13">
      <c r="A551" s="137"/>
      <c r="B551" s="138" t="str">
        <f t="shared" si="36"/>
        <v/>
      </c>
      <c r="C551" s="138" t="str">
        <f t="shared" si="37"/>
        <v/>
      </c>
      <c r="D551" s="138" t="str">
        <f t="shared" si="38"/>
        <v/>
      </c>
      <c r="E551" s="139"/>
      <c r="F551" s="140" t="str">
        <f>IFERROR(VLOOKUP(E551,商品参数!A:E,2,FALSE),"")</f>
        <v/>
      </c>
      <c r="G551" s="140" t="str">
        <f>IFERROR(VLOOKUP(E551,商品参数!A:E,3,FALSE),"")</f>
        <v/>
      </c>
      <c r="H551" s="140" t="str">
        <f>IFERROR(VLOOKUP(E551,商品参数!A:E,4,FALSE),"")</f>
        <v/>
      </c>
      <c r="I551" s="143"/>
      <c r="J551" s="144" t="str">
        <f>IFERROR(VLOOKUP(E551,商品参数!A:E,5,FALSE),"")</f>
        <v/>
      </c>
      <c r="K551" s="140" t="str">
        <f t="shared" si="35"/>
        <v/>
      </c>
      <c r="L551" s="143"/>
      <c r="M551" s="143"/>
    </row>
    <row r="552" ht="22" customHeight="1" spans="1:13">
      <c r="A552" s="137"/>
      <c r="B552" s="138" t="str">
        <f t="shared" si="36"/>
        <v/>
      </c>
      <c r="C552" s="138" t="str">
        <f t="shared" si="37"/>
        <v/>
      </c>
      <c r="D552" s="138" t="str">
        <f t="shared" si="38"/>
        <v/>
      </c>
      <c r="E552" s="139"/>
      <c r="F552" s="140" t="str">
        <f>IFERROR(VLOOKUP(E552,商品参数!A:E,2,FALSE),"")</f>
        <v/>
      </c>
      <c r="G552" s="140" t="str">
        <f>IFERROR(VLOOKUP(E552,商品参数!A:E,3,FALSE),"")</f>
        <v/>
      </c>
      <c r="H552" s="140" t="str">
        <f>IFERROR(VLOOKUP(E552,商品参数!A:E,4,FALSE),"")</f>
        <v/>
      </c>
      <c r="I552" s="143"/>
      <c r="J552" s="144" t="str">
        <f>IFERROR(VLOOKUP(E552,商品参数!A:E,5,FALSE),"")</f>
        <v/>
      </c>
      <c r="K552" s="140" t="str">
        <f t="shared" si="35"/>
        <v/>
      </c>
      <c r="L552" s="143"/>
      <c r="M552" s="143"/>
    </row>
    <row r="553" ht="22" customHeight="1" spans="1:13">
      <c r="A553" s="137"/>
      <c r="B553" s="138" t="str">
        <f t="shared" si="36"/>
        <v/>
      </c>
      <c r="C553" s="138" t="str">
        <f t="shared" si="37"/>
        <v/>
      </c>
      <c r="D553" s="138" t="str">
        <f t="shared" si="38"/>
        <v/>
      </c>
      <c r="E553" s="139"/>
      <c r="F553" s="140" t="str">
        <f>IFERROR(VLOOKUP(E553,商品参数!A:E,2,FALSE),"")</f>
        <v/>
      </c>
      <c r="G553" s="140" t="str">
        <f>IFERROR(VLOOKUP(E553,商品参数!A:E,3,FALSE),"")</f>
        <v/>
      </c>
      <c r="H553" s="140" t="str">
        <f>IFERROR(VLOOKUP(E553,商品参数!A:E,4,FALSE),"")</f>
        <v/>
      </c>
      <c r="I553" s="143"/>
      <c r="J553" s="144" t="str">
        <f>IFERROR(VLOOKUP(E553,商品参数!A:E,5,FALSE),"")</f>
        <v/>
      </c>
      <c r="K553" s="140" t="str">
        <f t="shared" si="35"/>
        <v/>
      </c>
      <c r="L553" s="143"/>
      <c r="M553" s="143"/>
    </row>
    <row r="554" ht="22" customHeight="1" spans="1:13">
      <c r="A554" s="137"/>
      <c r="B554" s="138" t="str">
        <f t="shared" si="36"/>
        <v/>
      </c>
      <c r="C554" s="138" t="str">
        <f t="shared" si="37"/>
        <v/>
      </c>
      <c r="D554" s="138" t="str">
        <f t="shared" si="38"/>
        <v/>
      </c>
      <c r="E554" s="139"/>
      <c r="F554" s="140" t="str">
        <f>IFERROR(VLOOKUP(E554,商品参数!A:E,2,FALSE),"")</f>
        <v/>
      </c>
      <c r="G554" s="140" t="str">
        <f>IFERROR(VLOOKUP(E554,商品参数!A:E,3,FALSE),"")</f>
        <v/>
      </c>
      <c r="H554" s="140" t="str">
        <f>IFERROR(VLOOKUP(E554,商品参数!A:E,4,FALSE),"")</f>
        <v/>
      </c>
      <c r="I554" s="143"/>
      <c r="J554" s="144" t="str">
        <f>IFERROR(VLOOKUP(E554,商品参数!A:E,5,FALSE),"")</f>
        <v/>
      </c>
      <c r="K554" s="140" t="str">
        <f t="shared" si="35"/>
        <v/>
      </c>
      <c r="L554" s="143"/>
      <c r="M554" s="143"/>
    </row>
    <row r="555" ht="22" customHeight="1" spans="1:13">
      <c r="A555" s="137"/>
      <c r="B555" s="138" t="str">
        <f t="shared" si="36"/>
        <v/>
      </c>
      <c r="C555" s="138" t="str">
        <f t="shared" si="37"/>
        <v/>
      </c>
      <c r="D555" s="138" t="str">
        <f t="shared" si="38"/>
        <v/>
      </c>
      <c r="E555" s="139"/>
      <c r="F555" s="140" t="str">
        <f>IFERROR(VLOOKUP(E555,商品参数!A:E,2,FALSE),"")</f>
        <v/>
      </c>
      <c r="G555" s="140" t="str">
        <f>IFERROR(VLOOKUP(E555,商品参数!A:E,3,FALSE),"")</f>
        <v/>
      </c>
      <c r="H555" s="140" t="str">
        <f>IFERROR(VLOOKUP(E555,商品参数!A:E,4,FALSE),"")</f>
        <v/>
      </c>
      <c r="I555" s="143"/>
      <c r="J555" s="144" t="str">
        <f>IFERROR(VLOOKUP(E555,商品参数!A:E,5,FALSE),"")</f>
        <v/>
      </c>
      <c r="K555" s="140" t="str">
        <f t="shared" si="35"/>
        <v/>
      </c>
      <c r="L555" s="143"/>
      <c r="M555" s="143"/>
    </row>
    <row r="556" ht="22" customHeight="1" spans="1:13">
      <c r="A556" s="137"/>
      <c r="B556" s="138" t="str">
        <f t="shared" si="36"/>
        <v/>
      </c>
      <c r="C556" s="138" t="str">
        <f t="shared" si="37"/>
        <v/>
      </c>
      <c r="D556" s="138" t="str">
        <f t="shared" si="38"/>
        <v/>
      </c>
      <c r="E556" s="139"/>
      <c r="F556" s="140" t="str">
        <f>IFERROR(VLOOKUP(E556,商品参数!A:E,2,FALSE),"")</f>
        <v/>
      </c>
      <c r="G556" s="140" t="str">
        <f>IFERROR(VLOOKUP(E556,商品参数!A:E,3,FALSE),"")</f>
        <v/>
      </c>
      <c r="H556" s="140" t="str">
        <f>IFERROR(VLOOKUP(E556,商品参数!A:E,4,FALSE),"")</f>
        <v/>
      </c>
      <c r="I556" s="143"/>
      <c r="J556" s="144" t="str">
        <f>IFERROR(VLOOKUP(E556,商品参数!A:E,5,FALSE),"")</f>
        <v/>
      </c>
      <c r="K556" s="140" t="str">
        <f t="shared" si="35"/>
        <v/>
      </c>
      <c r="L556" s="143"/>
      <c r="M556" s="143"/>
    </row>
    <row r="557" ht="22" customHeight="1" spans="1:13">
      <c r="A557" s="137"/>
      <c r="B557" s="138" t="str">
        <f t="shared" si="36"/>
        <v/>
      </c>
      <c r="C557" s="138" t="str">
        <f t="shared" si="37"/>
        <v/>
      </c>
      <c r="D557" s="138" t="str">
        <f t="shared" si="38"/>
        <v/>
      </c>
      <c r="E557" s="139"/>
      <c r="F557" s="140" t="str">
        <f>IFERROR(VLOOKUP(E557,商品参数!A:E,2,FALSE),"")</f>
        <v/>
      </c>
      <c r="G557" s="140" t="str">
        <f>IFERROR(VLOOKUP(E557,商品参数!A:E,3,FALSE),"")</f>
        <v/>
      </c>
      <c r="H557" s="140" t="str">
        <f>IFERROR(VLOOKUP(E557,商品参数!A:E,4,FALSE),"")</f>
        <v/>
      </c>
      <c r="I557" s="143"/>
      <c r="J557" s="144" t="str">
        <f>IFERROR(VLOOKUP(E557,商品参数!A:E,5,FALSE),"")</f>
        <v/>
      </c>
      <c r="K557" s="140" t="str">
        <f t="shared" si="35"/>
        <v/>
      </c>
      <c r="L557" s="143"/>
      <c r="M557" s="143"/>
    </row>
    <row r="558" ht="22" customHeight="1" spans="1:13">
      <c r="A558" s="137"/>
      <c r="B558" s="138" t="str">
        <f t="shared" si="36"/>
        <v/>
      </c>
      <c r="C558" s="138" t="str">
        <f t="shared" si="37"/>
        <v/>
      </c>
      <c r="D558" s="138" t="str">
        <f t="shared" si="38"/>
        <v/>
      </c>
      <c r="E558" s="139"/>
      <c r="F558" s="140" t="str">
        <f>IFERROR(VLOOKUP(E558,商品参数!A:E,2,FALSE),"")</f>
        <v/>
      </c>
      <c r="G558" s="140" t="str">
        <f>IFERROR(VLOOKUP(E558,商品参数!A:E,3,FALSE),"")</f>
        <v/>
      </c>
      <c r="H558" s="140" t="str">
        <f>IFERROR(VLOOKUP(E558,商品参数!A:E,4,FALSE),"")</f>
        <v/>
      </c>
      <c r="I558" s="143"/>
      <c r="J558" s="144" t="str">
        <f>IFERROR(VLOOKUP(E558,商品参数!A:E,5,FALSE),"")</f>
        <v/>
      </c>
      <c r="K558" s="140" t="str">
        <f t="shared" si="35"/>
        <v/>
      </c>
      <c r="L558" s="143"/>
      <c r="M558" s="143"/>
    </row>
    <row r="559" ht="22" customHeight="1" spans="1:13">
      <c r="A559" s="137"/>
      <c r="B559" s="138" t="str">
        <f t="shared" si="36"/>
        <v/>
      </c>
      <c r="C559" s="138" t="str">
        <f t="shared" si="37"/>
        <v/>
      </c>
      <c r="D559" s="138" t="str">
        <f t="shared" si="38"/>
        <v/>
      </c>
      <c r="E559" s="139"/>
      <c r="F559" s="140" t="str">
        <f>IFERROR(VLOOKUP(E559,商品参数!A:E,2,FALSE),"")</f>
        <v/>
      </c>
      <c r="G559" s="140" t="str">
        <f>IFERROR(VLOOKUP(E559,商品参数!A:E,3,FALSE),"")</f>
        <v/>
      </c>
      <c r="H559" s="140" t="str">
        <f>IFERROR(VLOOKUP(E559,商品参数!A:E,4,FALSE),"")</f>
        <v/>
      </c>
      <c r="I559" s="143"/>
      <c r="J559" s="144" t="str">
        <f>IFERROR(VLOOKUP(E559,商品参数!A:E,5,FALSE),"")</f>
        <v/>
      </c>
      <c r="K559" s="140" t="str">
        <f t="shared" si="35"/>
        <v/>
      </c>
      <c r="L559" s="143"/>
      <c r="M559" s="143"/>
    </row>
    <row r="560" ht="22" customHeight="1" spans="1:13">
      <c r="A560" s="137"/>
      <c r="B560" s="138" t="str">
        <f t="shared" si="36"/>
        <v/>
      </c>
      <c r="C560" s="138" t="str">
        <f t="shared" si="37"/>
        <v/>
      </c>
      <c r="D560" s="138" t="str">
        <f t="shared" si="38"/>
        <v/>
      </c>
      <c r="E560" s="139"/>
      <c r="F560" s="140" t="str">
        <f>IFERROR(VLOOKUP(E560,商品参数!A:E,2,FALSE),"")</f>
        <v/>
      </c>
      <c r="G560" s="140" t="str">
        <f>IFERROR(VLOOKUP(E560,商品参数!A:E,3,FALSE),"")</f>
        <v/>
      </c>
      <c r="H560" s="140" t="str">
        <f>IFERROR(VLOOKUP(E560,商品参数!A:E,4,FALSE),"")</f>
        <v/>
      </c>
      <c r="I560" s="143"/>
      <c r="J560" s="144" t="str">
        <f>IFERROR(VLOOKUP(E560,商品参数!A:E,5,FALSE),"")</f>
        <v/>
      </c>
      <c r="K560" s="140" t="str">
        <f t="shared" si="35"/>
        <v/>
      </c>
      <c r="L560" s="143"/>
      <c r="M560" s="143"/>
    </row>
    <row r="561" ht="22" customHeight="1" spans="1:13">
      <c r="A561" s="137"/>
      <c r="B561" s="138" t="str">
        <f t="shared" si="36"/>
        <v/>
      </c>
      <c r="C561" s="138" t="str">
        <f t="shared" si="37"/>
        <v/>
      </c>
      <c r="D561" s="138" t="str">
        <f t="shared" si="38"/>
        <v/>
      </c>
      <c r="E561" s="139"/>
      <c r="F561" s="140" t="str">
        <f>IFERROR(VLOOKUP(E561,商品参数!A:E,2,FALSE),"")</f>
        <v/>
      </c>
      <c r="G561" s="140" t="str">
        <f>IFERROR(VLOOKUP(E561,商品参数!A:E,3,FALSE),"")</f>
        <v/>
      </c>
      <c r="H561" s="140" t="str">
        <f>IFERROR(VLOOKUP(E561,商品参数!A:E,4,FALSE),"")</f>
        <v/>
      </c>
      <c r="I561" s="143"/>
      <c r="J561" s="144" t="str">
        <f>IFERROR(VLOOKUP(E561,商品参数!A:E,5,FALSE),"")</f>
        <v/>
      </c>
      <c r="K561" s="140" t="str">
        <f t="shared" si="35"/>
        <v/>
      </c>
      <c r="L561" s="143"/>
      <c r="M561" s="143"/>
    </row>
    <row r="562" ht="22" customHeight="1" spans="1:13">
      <c r="A562" s="137"/>
      <c r="B562" s="138" t="str">
        <f t="shared" si="36"/>
        <v/>
      </c>
      <c r="C562" s="138" t="str">
        <f t="shared" si="37"/>
        <v/>
      </c>
      <c r="D562" s="138" t="str">
        <f t="shared" si="38"/>
        <v/>
      </c>
      <c r="E562" s="139"/>
      <c r="F562" s="140" t="str">
        <f>IFERROR(VLOOKUP(E562,商品参数!A:E,2,FALSE),"")</f>
        <v/>
      </c>
      <c r="G562" s="140" t="str">
        <f>IFERROR(VLOOKUP(E562,商品参数!A:E,3,FALSE),"")</f>
        <v/>
      </c>
      <c r="H562" s="140" t="str">
        <f>IFERROR(VLOOKUP(E562,商品参数!A:E,4,FALSE),"")</f>
        <v/>
      </c>
      <c r="I562" s="143"/>
      <c r="J562" s="144" t="str">
        <f>IFERROR(VLOOKUP(E562,商品参数!A:E,5,FALSE),"")</f>
        <v/>
      </c>
      <c r="K562" s="140" t="str">
        <f t="shared" si="35"/>
        <v/>
      </c>
      <c r="L562" s="143"/>
      <c r="M562" s="143"/>
    </row>
    <row r="563" ht="22" customHeight="1" spans="1:13">
      <c r="A563" s="137"/>
      <c r="B563" s="138" t="str">
        <f t="shared" si="36"/>
        <v/>
      </c>
      <c r="C563" s="138" t="str">
        <f t="shared" si="37"/>
        <v/>
      </c>
      <c r="D563" s="138" t="str">
        <f t="shared" si="38"/>
        <v/>
      </c>
      <c r="E563" s="139"/>
      <c r="F563" s="140" t="str">
        <f>IFERROR(VLOOKUP(E563,商品参数!A:E,2,FALSE),"")</f>
        <v/>
      </c>
      <c r="G563" s="140" t="str">
        <f>IFERROR(VLOOKUP(E563,商品参数!A:E,3,FALSE),"")</f>
        <v/>
      </c>
      <c r="H563" s="140" t="str">
        <f>IFERROR(VLOOKUP(E563,商品参数!A:E,4,FALSE),"")</f>
        <v/>
      </c>
      <c r="I563" s="143"/>
      <c r="J563" s="144" t="str">
        <f>IFERROR(VLOOKUP(E563,商品参数!A:E,5,FALSE),"")</f>
        <v/>
      </c>
      <c r="K563" s="140" t="str">
        <f t="shared" si="35"/>
        <v/>
      </c>
      <c r="L563" s="143"/>
      <c r="M563" s="143"/>
    </row>
    <row r="564" ht="22" customHeight="1" spans="1:13">
      <c r="A564" s="137"/>
      <c r="B564" s="138" t="str">
        <f t="shared" si="36"/>
        <v/>
      </c>
      <c r="C564" s="138" t="str">
        <f t="shared" si="37"/>
        <v/>
      </c>
      <c r="D564" s="138" t="str">
        <f t="shared" si="38"/>
        <v/>
      </c>
      <c r="E564" s="139"/>
      <c r="F564" s="140" t="str">
        <f>IFERROR(VLOOKUP(E564,商品参数!A:E,2,FALSE),"")</f>
        <v/>
      </c>
      <c r="G564" s="140" t="str">
        <f>IFERROR(VLOOKUP(E564,商品参数!A:E,3,FALSE),"")</f>
        <v/>
      </c>
      <c r="H564" s="140" t="str">
        <f>IFERROR(VLOOKUP(E564,商品参数!A:E,4,FALSE),"")</f>
        <v/>
      </c>
      <c r="I564" s="143"/>
      <c r="J564" s="144" t="str">
        <f>IFERROR(VLOOKUP(E564,商品参数!A:E,5,FALSE),"")</f>
        <v/>
      </c>
      <c r="K564" s="140" t="str">
        <f t="shared" si="35"/>
        <v/>
      </c>
      <c r="L564" s="143"/>
      <c r="M564" s="143"/>
    </row>
    <row r="565" ht="22" customHeight="1" spans="1:13">
      <c r="A565" s="137"/>
      <c r="B565" s="138" t="str">
        <f t="shared" si="36"/>
        <v/>
      </c>
      <c r="C565" s="138" t="str">
        <f t="shared" si="37"/>
        <v/>
      </c>
      <c r="D565" s="138" t="str">
        <f t="shared" si="38"/>
        <v/>
      </c>
      <c r="E565" s="139"/>
      <c r="F565" s="140" t="str">
        <f>IFERROR(VLOOKUP(E565,商品参数!A:E,2,FALSE),"")</f>
        <v/>
      </c>
      <c r="G565" s="140" t="str">
        <f>IFERROR(VLOOKUP(E565,商品参数!A:E,3,FALSE),"")</f>
        <v/>
      </c>
      <c r="H565" s="140" t="str">
        <f>IFERROR(VLOOKUP(E565,商品参数!A:E,4,FALSE),"")</f>
        <v/>
      </c>
      <c r="I565" s="143"/>
      <c r="J565" s="144" t="str">
        <f>IFERROR(VLOOKUP(E565,商品参数!A:E,5,FALSE),"")</f>
        <v/>
      </c>
      <c r="K565" s="140" t="str">
        <f t="shared" si="35"/>
        <v/>
      </c>
      <c r="L565" s="143"/>
      <c r="M565" s="143"/>
    </row>
    <row r="566" ht="22" customHeight="1" spans="1:13">
      <c r="A566" s="137"/>
      <c r="B566" s="138" t="str">
        <f t="shared" si="36"/>
        <v/>
      </c>
      <c r="C566" s="138" t="str">
        <f t="shared" si="37"/>
        <v/>
      </c>
      <c r="D566" s="138" t="str">
        <f t="shared" si="38"/>
        <v/>
      </c>
      <c r="E566" s="139"/>
      <c r="F566" s="140" t="str">
        <f>IFERROR(VLOOKUP(E566,商品参数!A:E,2,FALSE),"")</f>
        <v/>
      </c>
      <c r="G566" s="140" t="str">
        <f>IFERROR(VLOOKUP(E566,商品参数!A:E,3,FALSE),"")</f>
        <v/>
      </c>
      <c r="H566" s="140" t="str">
        <f>IFERROR(VLOOKUP(E566,商品参数!A:E,4,FALSE),"")</f>
        <v/>
      </c>
      <c r="I566" s="143"/>
      <c r="J566" s="144" t="str">
        <f>IFERROR(VLOOKUP(E566,商品参数!A:E,5,FALSE),"")</f>
        <v/>
      </c>
      <c r="K566" s="140" t="str">
        <f t="shared" si="35"/>
        <v/>
      </c>
      <c r="L566" s="143"/>
      <c r="M566" s="143"/>
    </row>
    <row r="567" ht="22" customHeight="1" spans="1:13">
      <c r="A567" s="137"/>
      <c r="B567" s="138" t="str">
        <f t="shared" si="36"/>
        <v/>
      </c>
      <c r="C567" s="138" t="str">
        <f t="shared" si="37"/>
        <v/>
      </c>
      <c r="D567" s="138" t="str">
        <f t="shared" si="38"/>
        <v/>
      </c>
      <c r="E567" s="139"/>
      <c r="F567" s="140" t="str">
        <f>IFERROR(VLOOKUP(E567,商品参数!A:E,2,FALSE),"")</f>
        <v/>
      </c>
      <c r="G567" s="140" t="str">
        <f>IFERROR(VLOOKUP(E567,商品参数!A:E,3,FALSE),"")</f>
        <v/>
      </c>
      <c r="H567" s="140" t="str">
        <f>IFERROR(VLOOKUP(E567,商品参数!A:E,4,FALSE),"")</f>
        <v/>
      </c>
      <c r="I567" s="143"/>
      <c r="J567" s="144" t="str">
        <f>IFERROR(VLOOKUP(E567,商品参数!A:E,5,FALSE),"")</f>
        <v/>
      </c>
      <c r="K567" s="140" t="str">
        <f t="shared" si="35"/>
        <v/>
      </c>
      <c r="L567" s="143"/>
      <c r="M567" s="143"/>
    </row>
    <row r="568" ht="22" customHeight="1" spans="1:13">
      <c r="A568" s="137"/>
      <c r="B568" s="138" t="str">
        <f t="shared" si="36"/>
        <v/>
      </c>
      <c r="C568" s="138" t="str">
        <f t="shared" si="37"/>
        <v/>
      </c>
      <c r="D568" s="138" t="str">
        <f t="shared" si="38"/>
        <v/>
      </c>
      <c r="E568" s="139"/>
      <c r="F568" s="140" t="str">
        <f>IFERROR(VLOOKUP(E568,商品参数!A:E,2,FALSE),"")</f>
        <v/>
      </c>
      <c r="G568" s="140" t="str">
        <f>IFERROR(VLOOKUP(E568,商品参数!A:E,3,FALSE),"")</f>
        <v/>
      </c>
      <c r="H568" s="140" t="str">
        <f>IFERROR(VLOOKUP(E568,商品参数!A:E,4,FALSE),"")</f>
        <v/>
      </c>
      <c r="I568" s="143"/>
      <c r="J568" s="144" t="str">
        <f>IFERROR(VLOOKUP(E568,商品参数!A:E,5,FALSE),"")</f>
        <v/>
      </c>
      <c r="K568" s="140" t="str">
        <f t="shared" si="35"/>
        <v/>
      </c>
      <c r="L568" s="143"/>
      <c r="M568" s="143"/>
    </row>
    <row r="569" ht="22" customHeight="1" spans="1:13">
      <c r="A569" s="137"/>
      <c r="B569" s="138" t="str">
        <f t="shared" si="36"/>
        <v/>
      </c>
      <c r="C569" s="138" t="str">
        <f t="shared" si="37"/>
        <v/>
      </c>
      <c r="D569" s="138" t="str">
        <f t="shared" si="38"/>
        <v/>
      </c>
      <c r="E569" s="139"/>
      <c r="F569" s="140" t="str">
        <f>IFERROR(VLOOKUP(E569,商品参数!A:E,2,FALSE),"")</f>
        <v/>
      </c>
      <c r="G569" s="140" t="str">
        <f>IFERROR(VLOOKUP(E569,商品参数!A:E,3,FALSE),"")</f>
        <v/>
      </c>
      <c r="H569" s="140" t="str">
        <f>IFERROR(VLOOKUP(E569,商品参数!A:E,4,FALSE),"")</f>
        <v/>
      </c>
      <c r="I569" s="143"/>
      <c r="J569" s="144" t="str">
        <f>IFERROR(VLOOKUP(E569,商品参数!A:E,5,FALSE),"")</f>
        <v/>
      </c>
      <c r="K569" s="140" t="str">
        <f t="shared" si="35"/>
        <v/>
      </c>
      <c r="L569" s="143"/>
      <c r="M569" s="143"/>
    </row>
    <row r="570" ht="22" customHeight="1" spans="1:13">
      <c r="A570" s="137"/>
      <c r="B570" s="138" t="str">
        <f t="shared" si="36"/>
        <v/>
      </c>
      <c r="C570" s="138" t="str">
        <f t="shared" si="37"/>
        <v/>
      </c>
      <c r="D570" s="138" t="str">
        <f t="shared" si="38"/>
        <v/>
      </c>
      <c r="E570" s="139"/>
      <c r="F570" s="140" t="str">
        <f>IFERROR(VLOOKUP(E570,商品参数!A:E,2,FALSE),"")</f>
        <v/>
      </c>
      <c r="G570" s="140" t="str">
        <f>IFERROR(VLOOKUP(E570,商品参数!A:E,3,FALSE),"")</f>
        <v/>
      </c>
      <c r="H570" s="140" t="str">
        <f>IFERROR(VLOOKUP(E570,商品参数!A:E,4,FALSE),"")</f>
        <v/>
      </c>
      <c r="I570" s="143"/>
      <c r="J570" s="144" t="str">
        <f>IFERROR(VLOOKUP(E570,商品参数!A:E,5,FALSE),"")</f>
        <v/>
      </c>
      <c r="K570" s="140" t="str">
        <f t="shared" si="35"/>
        <v/>
      </c>
      <c r="L570" s="143"/>
      <c r="M570" s="143"/>
    </row>
    <row r="571" ht="22" customHeight="1" spans="1:13">
      <c r="A571" s="137"/>
      <c r="B571" s="138" t="str">
        <f t="shared" si="36"/>
        <v/>
      </c>
      <c r="C571" s="138" t="str">
        <f t="shared" si="37"/>
        <v/>
      </c>
      <c r="D571" s="138" t="str">
        <f t="shared" si="38"/>
        <v/>
      </c>
      <c r="E571" s="139"/>
      <c r="F571" s="140" t="str">
        <f>IFERROR(VLOOKUP(E571,商品参数!A:E,2,FALSE),"")</f>
        <v/>
      </c>
      <c r="G571" s="140" t="str">
        <f>IFERROR(VLOOKUP(E571,商品参数!A:E,3,FALSE),"")</f>
        <v/>
      </c>
      <c r="H571" s="140" t="str">
        <f>IFERROR(VLOOKUP(E571,商品参数!A:E,4,FALSE),"")</f>
        <v/>
      </c>
      <c r="I571" s="143"/>
      <c r="J571" s="144" t="str">
        <f>IFERROR(VLOOKUP(E571,商品参数!A:E,5,FALSE),"")</f>
        <v/>
      </c>
      <c r="K571" s="140" t="str">
        <f t="shared" si="35"/>
        <v/>
      </c>
      <c r="L571" s="143"/>
      <c r="M571" s="143"/>
    </row>
    <row r="572" ht="22" customHeight="1" spans="1:13">
      <c r="A572" s="137"/>
      <c r="B572" s="138" t="str">
        <f t="shared" si="36"/>
        <v/>
      </c>
      <c r="C572" s="138" t="str">
        <f t="shared" si="37"/>
        <v/>
      </c>
      <c r="D572" s="138" t="str">
        <f t="shared" si="38"/>
        <v/>
      </c>
      <c r="E572" s="139"/>
      <c r="F572" s="140" t="str">
        <f>IFERROR(VLOOKUP(E572,商品参数!A:E,2,FALSE),"")</f>
        <v/>
      </c>
      <c r="G572" s="140" t="str">
        <f>IFERROR(VLOOKUP(E572,商品参数!A:E,3,FALSE),"")</f>
        <v/>
      </c>
      <c r="H572" s="140" t="str">
        <f>IFERROR(VLOOKUP(E572,商品参数!A:E,4,FALSE),"")</f>
        <v/>
      </c>
      <c r="I572" s="143"/>
      <c r="J572" s="144" t="str">
        <f>IFERROR(VLOOKUP(E572,商品参数!A:E,5,FALSE),"")</f>
        <v/>
      </c>
      <c r="K572" s="140" t="str">
        <f t="shared" si="35"/>
        <v/>
      </c>
      <c r="L572" s="143"/>
      <c r="M572" s="143"/>
    </row>
    <row r="573" ht="22" customHeight="1" spans="1:13">
      <c r="A573" s="137"/>
      <c r="B573" s="138" t="str">
        <f t="shared" si="36"/>
        <v/>
      </c>
      <c r="C573" s="138" t="str">
        <f t="shared" si="37"/>
        <v/>
      </c>
      <c r="D573" s="138" t="str">
        <f t="shared" si="38"/>
        <v/>
      </c>
      <c r="E573" s="139"/>
      <c r="F573" s="140" t="str">
        <f>IFERROR(VLOOKUP(E573,商品参数!A:E,2,FALSE),"")</f>
        <v/>
      </c>
      <c r="G573" s="140" t="str">
        <f>IFERROR(VLOOKUP(E573,商品参数!A:E,3,FALSE),"")</f>
        <v/>
      </c>
      <c r="H573" s="140" t="str">
        <f>IFERROR(VLOOKUP(E573,商品参数!A:E,4,FALSE),"")</f>
        <v/>
      </c>
      <c r="I573" s="143"/>
      <c r="J573" s="144" t="str">
        <f>IFERROR(VLOOKUP(E573,商品参数!A:E,5,FALSE),"")</f>
        <v/>
      </c>
      <c r="K573" s="140" t="str">
        <f t="shared" si="35"/>
        <v/>
      </c>
      <c r="L573" s="143"/>
      <c r="M573" s="143"/>
    </row>
    <row r="574" ht="22" customHeight="1" spans="1:13">
      <c r="A574" s="137"/>
      <c r="B574" s="138" t="str">
        <f t="shared" si="36"/>
        <v/>
      </c>
      <c r="C574" s="138" t="str">
        <f t="shared" si="37"/>
        <v/>
      </c>
      <c r="D574" s="138" t="str">
        <f t="shared" si="38"/>
        <v/>
      </c>
      <c r="E574" s="139"/>
      <c r="F574" s="140" t="str">
        <f>IFERROR(VLOOKUP(E574,商品参数!A:E,2,FALSE),"")</f>
        <v/>
      </c>
      <c r="G574" s="140" t="str">
        <f>IFERROR(VLOOKUP(E574,商品参数!A:E,3,FALSE),"")</f>
        <v/>
      </c>
      <c r="H574" s="140" t="str">
        <f>IFERROR(VLOOKUP(E574,商品参数!A:E,4,FALSE),"")</f>
        <v/>
      </c>
      <c r="I574" s="143"/>
      <c r="J574" s="144" t="str">
        <f>IFERROR(VLOOKUP(E574,商品参数!A:E,5,FALSE),"")</f>
        <v/>
      </c>
      <c r="K574" s="140" t="str">
        <f t="shared" si="35"/>
        <v/>
      </c>
      <c r="L574" s="143"/>
      <c r="M574" s="143"/>
    </row>
    <row r="575" ht="22" customHeight="1" spans="1:13">
      <c r="A575" s="137"/>
      <c r="B575" s="138" t="str">
        <f t="shared" si="36"/>
        <v/>
      </c>
      <c r="C575" s="138" t="str">
        <f t="shared" si="37"/>
        <v/>
      </c>
      <c r="D575" s="138" t="str">
        <f t="shared" si="38"/>
        <v/>
      </c>
      <c r="E575" s="139"/>
      <c r="F575" s="140" t="str">
        <f>IFERROR(VLOOKUP(E575,商品参数!A:E,2,FALSE),"")</f>
        <v/>
      </c>
      <c r="G575" s="140" t="str">
        <f>IFERROR(VLOOKUP(E575,商品参数!A:E,3,FALSE),"")</f>
        <v/>
      </c>
      <c r="H575" s="140" t="str">
        <f>IFERROR(VLOOKUP(E575,商品参数!A:E,4,FALSE),"")</f>
        <v/>
      </c>
      <c r="I575" s="143"/>
      <c r="J575" s="144" t="str">
        <f>IFERROR(VLOOKUP(E575,商品参数!A:E,5,FALSE),"")</f>
        <v/>
      </c>
      <c r="K575" s="140" t="str">
        <f t="shared" si="35"/>
        <v/>
      </c>
      <c r="L575" s="143"/>
      <c r="M575" s="143"/>
    </row>
    <row r="576" ht="22" customHeight="1" spans="1:13">
      <c r="A576" s="137"/>
      <c r="B576" s="138" t="str">
        <f t="shared" si="36"/>
        <v/>
      </c>
      <c r="C576" s="138" t="str">
        <f t="shared" si="37"/>
        <v/>
      </c>
      <c r="D576" s="138" t="str">
        <f t="shared" si="38"/>
        <v/>
      </c>
      <c r="E576" s="139"/>
      <c r="F576" s="140" t="str">
        <f>IFERROR(VLOOKUP(E576,商品参数!A:E,2,FALSE),"")</f>
        <v/>
      </c>
      <c r="G576" s="140" t="str">
        <f>IFERROR(VLOOKUP(E576,商品参数!A:E,3,FALSE),"")</f>
        <v/>
      </c>
      <c r="H576" s="140" t="str">
        <f>IFERROR(VLOOKUP(E576,商品参数!A:E,4,FALSE),"")</f>
        <v/>
      </c>
      <c r="I576" s="143"/>
      <c r="J576" s="144" t="str">
        <f>IFERROR(VLOOKUP(E576,商品参数!A:E,5,FALSE),"")</f>
        <v/>
      </c>
      <c r="K576" s="140" t="str">
        <f t="shared" si="35"/>
        <v/>
      </c>
      <c r="L576" s="143"/>
      <c r="M576" s="143"/>
    </row>
    <row r="577" ht="22" customHeight="1" spans="1:13">
      <c r="A577" s="137"/>
      <c r="B577" s="138" t="str">
        <f t="shared" si="36"/>
        <v/>
      </c>
      <c r="C577" s="138" t="str">
        <f t="shared" si="37"/>
        <v/>
      </c>
      <c r="D577" s="138" t="str">
        <f t="shared" si="38"/>
        <v/>
      </c>
      <c r="E577" s="139"/>
      <c r="F577" s="140" t="str">
        <f>IFERROR(VLOOKUP(E577,商品参数!A:E,2,FALSE),"")</f>
        <v/>
      </c>
      <c r="G577" s="140" t="str">
        <f>IFERROR(VLOOKUP(E577,商品参数!A:E,3,FALSE),"")</f>
        <v/>
      </c>
      <c r="H577" s="140" t="str">
        <f>IFERROR(VLOOKUP(E577,商品参数!A:E,4,FALSE),"")</f>
        <v/>
      </c>
      <c r="I577" s="143"/>
      <c r="J577" s="144" t="str">
        <f>IFERROR(VLOOKUP(E577,商品参数!A:E,5,FALSE),"")</f>
        <v/>
      </c>
      <c r="K577" s="140" t="str">
        <f t="shared" si="35"/>
        <v/>
      </c>
      <c r="L577" s="143"/>
      <c r="M577" s="143"/>
    </row>
    <row r="578" ht="22" customHeight="1" spans="1:13">
      <c r="A578" s="137"/>
      <c r="B578" s="138" t="str">
        <f t="shared" si="36"/>
        <v/>
      </c>
      <c r="C578" s="138" t="str">
        <f t="shared" si="37"/>
        <v/>
      </c>
      <c r="D578" s="138" t="str">
        <f t="shared" si="38"/>
        <v/>
      </c>
      <c r="E578" s="139"/>
      <c r="F578" s="140" t="str">
        <f>IFERROR(VLOOKUP(E578,商品参数!A:E,2,FALSE),"")</f>
        <v/>
      </c>
      <c r="G578" s="140" t="str">
        <f>IFERROR(VLOOKUP(E578,商品参数!A:E,3,FALSE),"")</f>
        <v/>
      </c>
      <c r="H578" s="140" t="str">
        <f>IFERROR(VLOOKUP(E578,商品参数!A:E,4,FALSE),"")</f>
        <v/>
      </c>
      <c r="I578" s="143"/>
      <c r="J578" s="144" t="str">
        <f>IFERROR(VLOOKUP(E578,商品参数!A:E,5,FALSE),"")</f>
        <v/>
      </c>
      <c r="K578" s="140" t="str">
        <f t="shared" si="35"/>
        <v/>
      </c>
      <c r="L578" s="143"/>
      <c r="M578" s="143"/>
    </row>
    <row r="579" ht="22" customHeight="1" spans="1:13">
      <c r="A579" s="137"/>
      <c r="B579" s="138" t="str">
        <f t="shared" si="36"/>
        <v/>
      </c>
      <c r="C579" s="138" t="str">
        <f t="shared" si="37"/>
        <v/>
      </c>
      <c r="D579" s="138" t="str">
        <f t="shared" si="38"/>
        <v/>
      </c>
      <c r="E579" s="139"/>
      <c r="F579" s="140" t="str">
        <f>IFERROR(VLOOKUP(E579,商品参数!A:E,2,FALSE),"")</f>
        <v/>
      </c>
      <c r="G579" s="140" t="str">
        <f>IFERROR(VLOOKUP(E579,商品参数!A:E,3,FALSE),"")</f>
        <v/>
      </c>
      <c r="H579" s="140" t="str">
        <f>IFERROR(VLOOKUP(E579,商品参数!A:E,4,FALSE),"")</f>
        <v/>
      </c>
      <c r="I579" s="143"/>
      <c r="J579" s="144" t="str">
        <f>IFERROR(VLOOKUP(E579,商品参数!A:E,5,FALSE),"")</f>
        <v/>
      </c>
      <c r="K579" s="140" t="str">
        <f t="shared" si="35"/>
        <v/>
      </c>
      <c r="L579" s="143"/>
      <c r="M579" s="143"/>
    </row>
    <row r="580" ht="22" customHeight="1" spans="1:13">
      <c r="A580" s="137"/>
      <c r="B580" s="138" t="str">
        <f t="shared" si="36"/>
        <v/>
      </c>
      <c r="C580" s="138" t="str">
        <f t="shared" si="37"/>
        <v/>
      </c>
      <c r="D580" s="138" t="str">
        <f t="shared" si="38"/>
        <v/>
      </c>
      <c r="E580" s="139"/>
      <c r="F580" s="140" t="str">
        <f>IFERROR(VLOOKUP(E580,商品参数!A:E,2,FALSE),"")</f>
        <v/>
      </c>
      <c r="G580" s="140" t="str">
        <f>IFERROR(VLOOKUP(E580,商品参数!A:E,3,FALSE),"")</f>
        <v/>
      </c>
      <c r="H580" s="140" t="str">
        <f>IFERROR(VLOOKUP(E580,商品参数!A:E,4,FALSE),"")</f>
        <v/>
      </c>
      <c r="I580" s="143"/>
      <c r="J580" s="144" t="str">
        <f>IFERROR(VLOOKUP(E580,商品参数!A:E,5,FALSE),"")</f>
        <v/>
      </c>
      <c r="K580" s="140" t="str">
        <f t="shared" ref="K580:K643" si="39">IF(E580&lt;&gt;"",I580*J580,"")</f>
        <v/>
      </c>
      <c r="L580" s="143"/>
      <c r="M580" s="143"/>
    </row>
    <row r="581" ht="22" customHeight="1" spans="1:13">
      <c r="A581" s="137"/>
      <c r="B581" s="138" t="str">
        <f t="shared" ref="B581:B644" si="40">IF(A581&lt;&gt;"",YEAR(A581),"")</f>
        <v/>
      </c>
      <c r="C581" s="138" t="str">
        <f t="shared" ref="C581:C644" si="41">IF(A581&lt;&gt;"",MONTH(A581),"")</f>
        <v/>
      </c>
      <c r="D581" s="138" t="str">
        <f t="shared" ref="D581:D644" si="42">IF(A581&lt;&gt;"",DAY(A581),"")</f>
        <v/>
      </c>
      <c r="E581" s="139"/>
      <c r="F581" s="140" t="str">
        <f>IFERROR(VLOOKUP(E581,商品参数!A:E,2,FALSE),"")</f>
        <v/>
      </c>
      <c r="G581" s="140" t="str">
        <f>IFERROR(VLOOKUP(E581,商品参数!A:E,3,FALSE),"")</f>
        <v/>
      </c>
      <c r="H581" s="140" t="str">
        <f>IFERROR(VLOOKUP(E581,商品参数!A:E,4,FALSE),"")</f>
        <v/>
      </c>
      <c r="I581" s="143"/>
      <c r="J581" s="144" t="str">
        <f>IFERROR(VLOOKUP(E581,商品参数!A:E,5,FALSE),"")</f>
        <v/>
      </c>
      <c r="K581" s="140" t="str">
        <f t="shared" si="39"/>
        <v/>
      </c>
      <c r="L581" s="143"/>
      <c r="M581" s="143"/>
    </row>
    <row r="582" ht="22" customHeight="1" spans="1:13">
      <c r="A582" s="137"/>
      <c r="B582" s="138" t="str">
        <f t="shared" si="40"/>
        <v/>
      </c>
      <c r="C582" s="138" t="str">
        <f t="shared" si="41"/>
        <v/>
      </c>
      <c r="D582" s="138" t="str">
        <f t="shared" si="42"/>
        <v/>
      </c>
      <c r="E582" s="139"/>
      <c r="F582" s="140" t="str">
        <f>IFERROR(VLOOKUP(E582,商品参数!A:E,2,FALSE),"")</f>
        <v/>
      </c>
      <c r="G582" s="140" t="str">
        <f>IFERROR(VLOOKUP(E582,商品参数!A:E,3,FALSE),"")</f>
        <v/>
      </c>
      <c r="H582" s="140" t="str">
        <f>IFERROR(VLOOKUP(E582,商品参数!A:E,4,FALSE),"")</f>
        <v/>
      </c>
      <c r="I582" s="143"/>
      <c r="J582" s="144" t="str">
        <f>IFERROR(VLOOKUP(E582,商品参数!A:E,5,FALSE),"")</f>
        <v/>
      </c>
      <c r="K582" s="140" t="str">
        <f t="shared" si="39"/>
        <v/>
      </c>
      <c r="L582" s="143"/>
      <c r="M582" s="143"/>
    </row>
    <row r="583" ht="22" customHeight="1" spans="1:13">
      <c r="A583" s="137"/>
      <c r="B583" s="138" t="str">
        <f t="shared" si="40"/>
        <v/>
      </c>
      <c r="C583" s="138" t="str">
        <f t="shared" si="41"/>
        <v/>
      </c>
      <c r="D583" s="138" t="str">
        <f t="shared" si="42"/>
        <v/>
      </c>
      <c r="E583" s="139"/>
      <c r="F583" s="140" t="str">
        <f>IFERROR(VLOOKUP(E583,商品参数!A:E,2,FALSE),"")</f>
        <v/>
      </c>
      <c r="G583" s="140" t="str">
        <f>IFERROR(VLOOKUP(E583,商品参数!A:E,3,FALSE),"")</f>
        <v/>
      </c>
      <c r="H583" s="140" t="str">
        <f>IFERROR(VLOOKUP(E583,商品参数!A:E,4,FALSE),"")</f>
        <v/>
      </c>
      <c r="I583" s="143"/>
      <c r="J583" s="144" t="str">
        <f>IFERROR(VLOOKUP(E583,商品参数!A:E,5,FALSE),"")</f>
        <v/>
      </c>
      <c r="K583" s="140" t="str">
        <f t="shared" si="39"/>
        <v/>
      </c>
      <c r="L583" s="143"/>
      <c r="M583" s="143"/>
    </row>
    <row r="584" ht="22" customHeight="1" spans="1:13">
      <c r="A584" s="137"/>
      <c r="B584" s="138" t="str">
        <f t="shared" si="40"/>
        <v/>
      </c>
      <c r="C584" s="138" t="str">
        <f t="shared" si="41"/>
        <v/>
      </c>
      <c r="D584" s="138" t="str">
        <f t="shared" si="42"/>
        <v/>
      </c>
      <c r="E584" s="139"/>
      <c r="F584" s="140" t="str">
        <f>IFERROR(VLOOKUP(E584,商品参数!A:E,2,FALSE),"")</f>
        <v/>
      </c>
      <c r="G584" s="140" t="str">
        <f>IFERROR(VLOOKUP(E584,商品参数!A:E,3,FALSE),"")</f>
        <v/>
      </c>
      <c r="H584" s="140" t="str">
        <f>IFERROR(VLOOKUP(E584,商品参数!A:E,4,FALSE),"")</f>
        <v/>
      </c>
      <c r="I584" s="143"/>
      <c r="J584" s="144" t="str">
        <f>IFERROR(VLOOKUP(E584,商品参数!A:E,5,FALSE),"")</f>
        <v/>
      </c>
      <c r="K584" s="140" t="str">
        <f t="shared" si="39"/>
        <v/>
      </c>
      <c r="L584" s="143"/>
      <c r="M584" s="143"/>
    </row>
    <row r="585" ht="22" customHeight="1" spans="1:13">
      <c r="A585" s="137"/>
      <c r="B585" s="138" t="str">
        <f t="shared" si="40"/>
        <v/>
      </c>
      <c r="C585" s="138" t="str">
        <f t="shared" si="41"/>
        <v/>
      </c>
      <c r="D585" s="138" t="str">
        <f t="shared" si="42"/>
        <v/>
      </c>
      <c r="E585" s="139"/>
      <c r="F585" s="140" t="str">
        <f>IFERROR(VLOOKUP(E585,商品参数!A:E,2,FALSE),"")</f>
        <v/>
      </c>
      <c r="G585" s="140" t="str">
        <f>IFERROR(VLOOKUP(E585,商品参数!A:E,3,FALSE),"")</f>
        <v/>
      </c>
      <c r="H585" s="140" t="str">
        <f>IFERROR(VLOOKUP(E585,商品参数!A:E,4,FALSE),"")</f>
        <v/>
      </c>
      <c r="I585" s="143"/>
      <c r="J585" s="144" t="str">
        <f>IFERROR(VLOOKUP(E585,商品参数!A:E,5,FALSE),"")</f>
        <v/>
      </c>
      <c r="K585" s="140" t="str">
        <f t="shared" si="39"/>
        <v/>
      </c>
      <c r="L585" s="143"/>
      <c r="M585" s="143"/>
    </row>
    <row r="586" ht="22" customHeight="1" spans="1:13">
      <c r="A586" s="137"/>
      <c r="B586" s="138" t="str">
        <f t="shared" si="40"/>
        <v/>
      </c>
      <c r="C586" s="138" t="str">
        <f t="shared" si="41"/>
        <v/>
      </c>
      <c r="D586" s="138" t="str">
        <f t="shared" si="42"/>
        <v/>
      </c>
      <c r="E586" s="139"/>
      <c r="F586" s="140" t="str">
        <f>IFERROR(VLOOKUP(E586,商品参数!A:E,2,FALSE),"")</f>
        <v/>
      </c>
      <c r="G586" s="140" t="str">
        <f>IFERROR(VLOOKUP(E586,商品参数!A:E,3,FALSE),"")</f>
        <v/>
      </c>
      <c r="H586" s="140" t="str">
        <f>IFERROR(VLOOKUP(E586,商品参数!A:E,4,FALSE),"")</f>
        <v/>
      </c>
      <c r="I586" s="143"/>
      <c r="J586" s="144" t="str">
        <f>IFERROR(VLOOKUP(E586,商品参数!A:E,5,FALSE),"")</f>
        <v/>
      </c>
      <c r="K586" s="140" t="str">
        <f t="shared" si="39"/>
        <v/>
      </c>
      <c r="L586" s="143"/>
      <c r="M586" s="143"/>
    </row>
    <row r="587" ht="22" customHeight="1" spans="1:13">
      <c r="A587" s="137"/>
      <c r="B587" s="138" t="str">
        <f t="shared" si="40"/>
        <v/>
      </c>
      <c r="C587" s="138" t="str">
        <f t="shared" si="41"/>
        <v/>
      </c>
      <c r="D587" s="138" t="str">
        <f t="shared" si="42"/>
        <v/>
      </c>
      <c r="E587" s="139"/>
      <c r="F587" s="140" t="str">
        <f>IFERROR(VLOOKUP(E587,商品参数!A:E,2,FALSE),"")</f>
        <v/>
      </c>
      <c r="G587" s="140" t="str">
        <f>IFERROR(VLOOKUP(E587,商品参数!A:E,3,FALSE),"")</f>
        <v/>
      </c>
      <c r="H587" s="140" t="str">
        <f>IFERROR(VLOOKUP(E587,商品参数!A:E,4,FALSE),"")</f>
        <v/>
      </c>
      <c r="I587" s="143"/>
      <c r="J587" s="144" t="str">
        <f>IFERROR(VLOOKUP(E587,商品参数!A:E,5,FALSE),"")</f>
        <v/>
      </c>
      <c r="K587" s="140" t="str">
        <f t="shared" si="39"/>
        <v/>
      </c>
      <c r="L587" s="143"/>
      <c r="M587" s="143"/>
    </row>
    <row r="588" ht="22" customHeight="1" spans="1:13">
      <c r="A588" s="137"/>
      <c r="B588" s="138" t="str">
        <f t="shared" si="40"/>
        <v/>
      </c>
      <c r="C588" s="138" t="str">
        <f t="shared" si="41"/>
        <v/>
      </c>
      <c r="D588" s="138" t="str">
        <f t="shared" si="42"/>
        <v/>
      </c>
      <c r="E588" s="139"/>
      <c r="F588" s="140" t="str">
        <f>IFERROR(VLOOKUP(E588,商品参数!A:E,2,FALSE),"")</f>
        <v/>
      </c>
      <c r="G588" s="140" t="str">
        <f>IFERROR(VLOOKUP(E588,商品参数!A:E,3,FALSE),"")</f>
        <v/>
      </c>
      <c r="H588" s="140" t="str">
        <f>IFERROR(VLOOKUP(E588,商品参数!A:E,4,FALSE),"")</f>
        <v/>
      </c>
      <c r="I588" s="143"/>
      <c r="J588" s="144" t="str">
        <f>IFERROR(VLOOKUP(E588,商品参数!A:E,5,FALSE),"")</f>
        <v/>
      </c>
      <c r="K588" s="140" t="str">
        <f t="shared" si="39"/>
        <v/>
      </c>
      <c r="L588" s="143"/>
      <c r="M588" s="143"/>
    </row>
    <row r="589" ht="22" customHeight="1" spans="1:13">
      <c r="A589" s="137"/>
      <c r="B589" s="138" t="str">
        <f t="shared" si="40"/>
        <v/>
      </c>
      <c r="C589" s="138" t="str">
        <f t="shared" si="41"/>
        <v/>
      </c>
      <c r="D589" s="138" t="str">
        <f t="shared" si="42"/>
        <v/>
      </c>
      <c r="E589" s="139"/>
      <c r="F589" s="140" t="str">
        <f>IFERROR(VLOOKUP(E589,商品参数!A:E,2,FALSE),"")</f>
        <v/>
      </c>
      <c r="G589" s="140" t="str">
        <f>IFERROR(VLOOKUP(E589,商品参数!A:E,3,FALSE),"")</f>
        <v/>
      </c>
      <c r="H589" s="140" t="str">
        <f>IFERROR(VLOOKUP(E589,商品参数!A:E,4,FALSE),"")</f>
        <v/>
      </c>
      <c r="I589" s="143"/>
      <c r="J589" s="144" t="str">
        <f>IFERROR(VLOOKUP(E589,商品参数!A:E,5,FALSE),"")</f>
        <v/>
      </c>
      <c r="K589" s="140" t="str">
        <f t="shared" si="39"/>
        <v/>
      </c>
      <c r="L589" s="143"/>
      <c r="M589" s="143"/>
    </row>
    <row r="590" ht="22" customHeight="1" spans="1:13">
      <c r="A590" s="137"/>
      <c r="B590" s="138" t="str">
        <f t="shared" si="40"/>
        <v/>
      </c>
      <c r="C590" s="138" t="str">
        <f t="shared" si="41"/>
        <v/>
      </c>
      <c r="D590" s="138" t="str">
        <f t="shared" si="42"/>
        <v/>
      </c>
      <c r="E590" s="139"/>
      <c r="F590" s="140" t="str">
        <f>IFERROR(VLOOKUP(E590,商品参数!A:E,2,FALSE),"")</f>
        <v/>
      </c>
      <c r="G590" s="140" t="str">
        <f>IFERROR(VLOOKUP(E590,商品参数!A:E,3,FALSE),"")</f>
        <v/>
      </c>
      <c r="H590" s="140" t="str">
        <f>IFERROR(VLOOKUP(E590,商品参数!A:E,4,FALSE),"")</f>
        <v/>
      </c>
      <c r="I590" s="143"/>
      <c r="J590" s="144" t="str">
        <f>IFERROR(VLOOKUP(E590,商品参数!A:E,5,FALSE),"")</f>
        <v/>
      </c>
      <c r="K590" s="140" t="str">
        <f t="shared" si="39"/>
        <v/>
      </c>
      <c r="L590" s="143"/>
      <c r="M590" s="143"/>
    </row>
    <row r="591" ht="22" customHeight="1" spans="1:13">
      <c r="A591" s="137"/>
      <c r="B591" s="138" t="str">
        <f t="shared" si="40"/>
        <v/>
      </c>
      <c r="C591" s="138" t="str">
        <f t="shared" si="41"/>
        <v/>
      </c>
      <c r="D591" s="138" t="str">
        <f t="shared" si="42"/>
        <v/>
      </c>
      <c r="E591" s="139"/>
      <c r="F591" s="140" t="str">
        <f>IFERROR(VLOOKUP(E591,商品参数!A:E,2,FALSE),"")</f>
        <v/>
      </c>
      <c r="G591" s="140" t="str">
        <f>IFERROR(VLOOKUP(E591,商品参数!A:E,3,FALSE),"")</f>
        <v/>
      </c>
      <c r="H591" s="140" t="str">
        <f>IFERROR(VLOOKUP(E591,商品参数!A:E,4,FALSE),"")</f>
        <v/>
      </c>
      <c r="I591" s="143"/>
      <c r="J591" s="144" t="str">
        <f>IFERROR(VLOOKUP(E591,商品参数!A:E,5,FALSE),"")</f>
        <v/>
      </c>
      <c r="K591" s="140" t="str">
        <f t="shared" si="39"/>
        <v/>
      </c>
      <c r="L591" s="143"/>
      <c r="M591" s="143"/>
    </row>
    <row r="592" ht="22" customHeight="1" spans="1:13">
      <c r="A592" s="137"/>
      <c r="B592" s="138" t="str">
        <f t="shared" si="40"/>
        <v/>
      </c>
      <c r="C592" s="138" t="str">
        <f t="shared" si="41"/>
        <v/>
      </c>
      <c r="D592" s="138" t="str">
        <f t="shared" si="42"/>
        <v/>
      </c>
      <c r="E592" s="139"/>
      <c r="F592" s="140" t="str">
        <f>IFERROR(VLOOKUP(E592,商品参数!A:E,2,FALSE),"")</f>
        <v/>
      </c>
      <c r="G592" s="140" t="str">
        <f>IFERROR(VLOOKUP(E592,商品参数!A:E,3,FALSE),"")</f>
        <v/>
      </c>
      <c r="H592" s="140" t="str">
        <f>IFERROR(VLOOKUP(E592,商品参数!A:E,4,FALSE),"")</f>
        <v/>
      </c>
      <c r="I592" s="143"/>
      <c r="J592" s="144" t="str">
        <f>IFERROR(VLOOKUP(E592,商品参数!A:E,5,FALSE),"")</f>
        <v/>
      </c>
      <c r="K592" s="140" t="str">
        <f t="shared" si="39"/>
        <v/>
      </c>
      <c r="L592" s="143"/>
      <c r="M592" s="143"/>
    </row>
    <row r="593" ht="22" customHeight="1" spans="1:13">
      <c r="A593" s="137"/>
      <c r="B593" s="138" t="str">
        <f t="shared" si="40"/>
        <v/>
      </c>
      <c r="C593" s="138" t="str">
        <f t="shared" si="41"/>
        <v/>
      </c>
      <c r="D593" s="138" t="str">
        <f t="shared" si="42"/>
        <v/>
      </c>
      <c r="E593" s="139"/>
      <c r="F593" s="140" t="str">
        <f>IFERROR(VLOOKUP(E593,商品参数!A:E,2,FALSE),"")</f>
        <v/>
      </c>
      <c r="G593" s="140" t="str">
        <f>IFERROR(VLOOKUP(E593,商品参数!A:E,3,FALSE),"")</f>
        <v/>
      </c>
      <c r="H593" s="140" t="str">
        <f>IFERROR(VLOOKUP(E593,商品参数!A:E,4,FALSE),"")</f>
        <v/>
      </c>
      <c r="I593" s="143"/>
      <c r="J593" s="144" t="str">
        <f>IFERROR(VLOOKUP(E593,商品参数!A:E,5,FALSE),"")</f>
        <v/>
      </c>
      <c r="K593" s="140" t="str">
        <f t="shared" si="39"/>
        <v/>
      </c>
      <c r="L593" s="143"/>
      <c r="M593" s="143"/>
    </row>
    <row r="594" ht="22" customHeight="1" spans="1:13">
      <c r="A594" s="137"/>
      <c r="B594" s="138" t="str">
        <f t="shared" si="40"/>
        <v/>
      </c>
      <c r="C594" s="138" t="str">
        <f t="shared" si="41"/>
        <v/>
      </c>
      <c r="D594" s="138" t="str">
        <f t="shared" si="42"/>
        <v/>
      </c>
      <c r="E594" s="139"/>
      <c r="F594" s="140" t="str">
        <f>IFERROR(VLOOKUP(E594,商品参数!A:E,2,FALSE),"")</f>
        <v/>
      </c>
      <c r="G594" s="140" t="str">
        <f>IFERROR(VLOOKUP(E594,商品参数!A:E,3,FALSE),"")</f>
        <v/>
      </c>
      <c r="H594" s="140" t="str">
        <f>IFERROR(VLOOKUP(E594,商品参数!A:E,4,FALSE),"")</f>
        <v/>
      </c>
      <c r="I594" s="143"/>
      <c r="J594" s="144" t="str">
        <f>IFERROR(VLOOKUP(E594,商品参数!A:E,5,FALSE),"")</f>
        <v/>
      </c>
      <c r="K594" s="140" t="str">
        <f t="shared" si="39"/>
        <v/>
      </c>
      <c r="L594" s="143"/>
      <c r="M594" s="143"/>
    </row>
    <row r="595" ht="22" customHeight="1" spans="1:13">
      <c r="A595" s="137"/>
      <c r="B595" s="138" t="str">
        <f t="shared" si="40"/>
        <v/>
      </c>
      <c r="C595" s="138" t="str">
        <f t="shared" si="41"/>
        <v/>
      </c>
      <c r="D595" s="138" t="str">
        <f t="shared" si="42"/>
        <v/>
      </c>
      <c r="E595" s="139"/>
      <c r="F595" s="140" t="str">
        <f>IFERROR(VLOOKUP(E595,商品参数!A:E,2,FALSE),"")</f>
        <v/>
      </c>
      <c r="G595" s="140" t="str">
        <f>IFERROR(VLOOKUP(E595,商品参数!A:E,3,FALSE),"")</f>
        <v/>
      </c>
      <c r="H595" s="140" t="str">
        <f>IFERROR(VLOOKUP(E595,商品参数!A:E,4,FALSE),"")</f>
        <v/>
      </c>
      <c r="I595" s="143"/>
      <c r="J595" s="144" t="str">
        <f>IFERROR(VLOOKUP(E595,商品参数!A:E,5,FALSE),"")</f>
        <v/>
      </c>
      <c r="K595" s="140" t="str">
        <f t="shared" si="39"/>
        <v/>
      </c>
      <c r="L595" s="143"/>
      <c r="M595" s="143"/>
    </row>
    <row r="596" ht="22" customHeight="1" spans="1:13">
      <c r="A596" s="137"/>
      <c r="B596" s="138" t="str">
        <f t="shared" si="40"/>
        <v/>
      </c>
      <c r="C596" s="138" t="str">
        <f t="shared" si="41"/>
        <v/>
      </c>
      <c r="D596" s="138" t="str">
        <f t="shared" si="42"/>
        <v/>
      </c>
      <c r="E596" s="139"/>
      <c r="F596" s="140" t="str">
        <f>IFERROR(VLOOKUP(E596,商品参数!A:E,2,FALSE),"")</f>
        <v/>
      </c>
      <c r="G596" s="140" t="str">
        <f>IFERROR(VLOOKUP(E596,商品参数!A:E,3,FALSE),"")</f>
        <v/>
      </c>
      <c r="H596" s="140" t="str">
        <f>IFERROR(VLOOKUP(E596,商品参数!A:E,4,FALSE),"")</f>
        <v/>
      </c>
      <c r="I596" s="143"/>
      <c r="J596" s="144" t="str">
        <f>IFERROR(VLOOKUP(E596,商品参数!A:E,5,FALSE),"")</f>
        <v/>
      </c>
      <c r="K596" s="140" t="str">
        <f t="shared" si="39"/>
        <v/>
      </c>
      <c r="L596" s="143"/>
      <c r="M596" s="143"/>
    </row>
    <row r="597" ht="22" customHeight="1" spans="1:13">
      <c r="A597" s="137"/>
      <c r="B597" s="138" t="str">
        <f t="shared" si="40"/>
        <v/>
      </c>
      <c r="C597" s="138" t="str">
        <f t="shared" si="41"/>
        <v/>
      </c>
      <c r="D597" s="138" t="str">
        <f t="shared" si="42"/>
        <v/>
      </c>
      <c r="E597" s="139"/>
      <c r="F597" s="140" t="str">
        <f>IFERROR(VLOOKUP(E597,商品参数!A:E,2,FALSE),"")</f>
        <v/>
      </c>
      <c r="G597" s="140" t="str">
        <f>IFERROR(VLOOKUP(E597,商品参数!A:E,3,FALSE),"")</f>
        <v/>
      </c>
      <c r="H597" s="140" t="str">
        <f>IFERROR(VLOOKUP(E597,商品参数!A:E,4,FALSE),"")</f>
        <v/>
      </c>
      <c r="I597" s="143"/>
      <c r="J597" s="144" t="str">
        <f>IFERROR(VLOOKUP(E597,商品参数!A:E,5,FALSE),"")</f>
        <v/>
      </c>
      <c r="K597" s="140" t="str">
        <f t="shared" si="39"/>
        <v/>
      </c>
      <c r="L597" s="143"/>
      <c r="M597" s="143"/>
    </row>
    <row r="598" ht="22" customHeight="1" spans="1:13">
      <c r="A598" s="137"/>
      <c r="B598" s="138" t="str">
        <f t="shared" si="40"/>
        <v/>
      </c>
      <c r="C598" s="138" t="str">
        <f t="shared" si="41"/>
        <v/>
      </c>
      <c r="D598" s="138" t="str">
        <f t="shared" si="42"/>
        <v/>
      </c>
      <c r="E598" s="139"/>
      <c r="F598" s="140" t="str">
        <f>IFERROR(VLOOKUP(E598,商品参数!A:E,2,FALSE),"")</f>
        <v/>
      </c>
      <c r="G598" s="140" t="str">
        <f>IFERROR(VLOOKUP(E598,商品参数!A:E,3,FALSE),"")</f>
        <v/>
      </c>
      <c r="H598" s="140" t="str">
        <f>IFERROR(VLOOKUP(E598,商品参数!A:E,4,FALSE),"")</f>
        <v/>
      </c>
      <c r="I598" s="143"/>
      <c r="J598" s="144" t="str">
        <f>IFERROR(VLOOKUP(E598,商品参数!A:E,5,FALSE),"")</f>
        <v/>
      </c>
      <c r="K598" s="140" t="str">
        <f t="shared" si="39"/>
        <v/>
      </c>
      <c r="L598" s="143"/>
      <c r="M598" s="143"/>
    </row>
    <row r="599" ht="22" customHeight="1" spans="1:13">
      <c r="A599" s="137"/>
      <c r="B599" s="138" t="str">
        <f t="shared" si="40"/>
        <v/>
      </c>
      <c r="C599" s="138" t="str">
        <f t="shared" si="41"/>
        <v/>
      </c>
      <c r="D599" s="138" t="str">
        <f t="shared" si="42"/>
        <v/>
      </c>
      <c r="E599" s="139"/>
      <c r="F599" s="140" t="str">
        <f>IFERROR(VLOOKUP(E599,商品参数!A:E,2,FALSE),"")</f>
        <v/>
      </c>
      <c r="G599" s="140" t="str">
        <f>IFERROR(VLOOKUP(E599,商品参数!A:E,3,FALSE),"")</f>
        <v/>
      </c>
      <c r="H599" s="140" t="str">
        <f>IFERROR(VLOOKUP(E599,商品参数!A:E,4,FALSE),"")</f>
        <v/>
      </c>
      <c r="I599" s="143"/>
      <c r="J599" s="144" t="str">
        <f>IFERROR(VLOOKUP(E599,商品参数!A:E,5,FALSE),"")</f>
        <v/>
      </c>
      <c r="K599" s="140" t="str">
        <f t="shared" si="39"/>
        <v/>
      </c>
      <c r="L599" s="143"/>
      <c r="M599" s="143"/>
    </row>
    <row r="600" ht="22" customHeight="1" spans="1:13">
      <c r="A600" s="137"/>
      <c r="B600" s="138" t="str">
        <f t="shared" si="40"/>
        <v/>
      </c>
      <c r="C600" s="138" t="str">
        <f t="shared" si="41"/>
        <v/>
      </c>
      <c r="D600" s="138" t="str">
        <f t="shared" si="42"/>
        <v/>
      </c>
      <c r="E600" s="139"/>
      <c r="F600" s="140" t="str">
        <f>IFERROR(VLOOKUP(E600,商品参数!A:E,2,FALSE),"")</f>
        <v/>
      </c>
      <c r="G600" s="140" t="str">
        <f>IFERROR(VLOOKUP(E600,商品参数!A:E,3,FALSE),"")</f>
        <v/>
      </c>
      <c r="H600" s="140" t="str">
        <f>IFERROR(VLOOKUP(E600,商品参数!A:E,4,FALSE),"")</f>
        <v/>
      </c>
      <c r="I600" s="143"/>
      <c r="J600" s="144" t="str">
        <f>IFERROR(VLOOKUP(E600,商品参数!A:E,5,FALSE),"")</f>
        <v/>
      </c>
      <c r="K600" s="140" t="str">
        <f t="shared" si="39"/>
        <v/>
      </c>
      <c r="L600" s="143"/>
      <c r="M600" s="143"/>
    </row>
    <row r="601" ht="22" customHeight="1" spans="1:13">
      <c r="A601" s="137"/>
      <c r="B601" s="138" t="str">
        <f t="shared" si="40"/>
        <v/>
      </c>
      <c r="C601" s="138" t="str">
        <f t="shared" si="41"/>
        <v/>
      </c>
      <c r="D601" s="138" t="str">
        <f t="shared" si="42"/>
        <v/>
      </c>
      <c r="E601" s="139"/>
      <c r="F601" s="140" t="str">
        <f>IFERROR(VLOOKUP(E601,商品参数!A:E,2,FALSE),"")</f>
        <v/>
      </c>
      <c r="G601" s="140" t="str">
        <f>IFERROR(VLOOKUP(E601,商品参数!A:E,3,FALSE),"")</f>
        <v/>
      </c>
      <c r="H601" s="140" t="str">
        <f>IFERROR(VLOOKUP(E601,商品参数!A:E,4,FALSE),"")</f>
        <v/>
      </c>
      <c r="I601" s="143"/>
      <c r="J601" s="144" t="str">
        <f>IFERROR(VLOOKUP(E601,商品参数!A:E,5,FALSE),"")</f>
        <v/>
      </c>
      <c r="K601" s="140" t="str">
        <f t="shared" si="39"/>
        <v/>
      </c>
      <c r="L601" s="143"/>
      <c r="M601" s="143"/>
    </row>
    <row r="602" ht="22" customHeight="1" spans="1:13">
      <c r="A602" s="137"/>
      <c r="B602" s="138" t="str">
        <f t="shared" si="40"/>
        <v/>
      </c>
      <c r="C602" s="138" t="str">
        <f t="shared" si="41"/>
        <v/>
      </c>
      <c r="D602" s="138" t="str">
        <f t="shared" si="42"/>
        <v/>
      </c>
      <c r="E602" s="139"/>
      <c r="F602" s="140" t="str">
        <f>IFERROR(VLOOKUP(E602,商品参数!A:E,2,FALSE),"")</f>
        <v/>
      </c>
      <c r="G602" s="140" t="str">
        <f>IFERROR(VLOOKUP(E602,商品参数!A:E,3,FALSE),"")</f>
        <v/>
      </c>
      <c r="H602" s="140" t="str">
        <f>IFERROR(VLOOKUP(E602,商品参数!A:E,4,FALSE),"")</f>
        <v/>
      </c>
      <c r="I602" s="143"/>
      <c r="J602" s="144" t="str">
        <f>IFERROR(VLOOKUP(E602,商品参数!A:E,5,FALSE),"")</f>
        <v/>
      </c>
      <c r="K602" s="140" t="str">
        <f t="shared" si="39"/>
        <v/>
      </c>
      <c r="L602" s="143"/>
      <c r="M602" s="143"/>
    </row>
    <row r="603" ht="22" customHeight="1" spans="1:13">
      <c r="A603" s="137"/>
      <c r="B603" s="138" t="str">
        <f t="shared" si="40"/>
        <v/>
      </c>
      <c r="C603" s="138" t="str">
        <f t="shared" si="41"/>
        <v/>
      </c>
      <c r="D603" s="138" t="str">
        <f t="shared" si="42"/>
        <v/>
      </c>
      <c r="E603" s="139"/>
      <c r="F603" s="140" t="str">
        <f>IFERROR(VLOOKUP(E603,商品参数!A:E,2,FALSE),"")</f>
        <v/>
      </c>
      <c r="G603" s="140" t="str">
        <f>IFERROR(VLOOKUP(E603,商品参数!A:E,3,FALSE),"")</f>
        <v/>
      </c>
      <c r="H603" s="140" t="str">
        <f>IFERROR(VLOOKUP(E603,商品参数!A:E,4,FALSE),"")</f>
        <v/>
      </c>
      <c r="I603" s="143"/>
      <c r="J603" s="144" t="str">
        <f>IFERROR(VLOOKUP(E603,商品参数!A:E,5,FALSE),"")</f>
        <v/>
      </c>
      <c r="K603" s="140" t="str">
        <f t="shared" si="39"/>
        <v/>
      </c>
      <c r="L603" s="143"/>
      <c r="M603" s="143"/>
    </row>
    <row r="604" ht="22" customHeight="1" spans="1:13">
      <c r="A604" s="137"/>
      <c r="B604" s="138" t="str">
        <f t="shared" si="40"/>
        <v/>
      </c>
      <c r="C604" s="138" t="str">
        <f t="shared" si="41"/>
        <v/>
      </c>
      <c r="D604" s="138" t="str">
        <f t="shared" si="42"/>
        <v/>
      </c>
      <c r="E604" s="139"/>
      <c r="F604" s="140" t="str">
        <f>IFERROR(VLOOKUP(E604,商品参数!A:E,2,FALSE),"")</f>
        <v/>
      </c>
      <c r="G604" s="140" t="str">
        <f>IFERROR(VLOOKUP(E604,商品参数!A:E,3,FALSE),"")</f>
        <v/>
      </c>
      <c r="H604" s="140" t="str">
        <f>IFERROR(VLOOKUP(E604,商品参数!A:E,4,FALSE),"")</f>
        <v/>
      </c>
      <c r="I604" s="143"/>
      <c r="J604" s="144" t="str">
        <f>IFERROR(VLOOKUP(E604,商品参数!A:E,5,FALSE),"")</f>
        <v/>
      </c>
      <c r="K604" s="140" t="str">
        <f t="shared" si="39"/>
        <v/>
      </c>
      <c r="L604" s="143"/>
      <c r="M604" s="143"/>
    </row>
    <row r="605" ht="22" customHeight="1" spans="1:13">
      <c r="A605" s="137"/>
      <c r="B605" s="138" t="str">
        <f t="shared" si="40"/>
        <v/>
      </c>
      <c r="C605" s="138" t="str">
        <f t="shared" si="41"/>
        <v/>
      </c>
      <c r="D605" s="138" t="str">
        <f t="shared" si="42"/>
        <v/>
      </c>
      <c r="E605" s="139"/>
      <c r="F605" s="140" t="str">
        <f>IFERROR(VLOOKUP(E605,商品参数!A:E,2,FALSE),"")</f>
        <v/>
      </c>
      <c r="G605" s="140" t="str">
        <f>IFERROR(VLOOKUP(E605,商品参数!A:E,3,FALSE),"")</f>
        <v/>
      </c>
      <c r="H605" s="140" t="str">
        <f>IFERROR(VLOOKUP(E605,商品参数!A:E,4,FALSE),"")</f>
        <v/>
      </c>
      <c r="I605" s="143"/>
      <c r="J605" s="144" t="str">
        <f>IFERROR(VLOOKUP(E605,商品参数!A:E,5,FALSE),"")</f>
        <v/>
      </c>
      <c r="K605" s="140" t="str">
        <f t="shared" si="39"/>
        <v/>
      </c>
      <c r="L605" s="143"/>
      <c r="M605" s="143"/>
    </row>
    <row r="606" ht="22" customHeight="1" spans="1:13">
      <c r="A606" s="137"/>
      <c r="B606" s="138" t="str">
        <f t="shared" si="40"/>
        <v/>
      </c>
      <c r="C606" s="138" t="str">
        <f t="shared" si="41"/>
        <v/>
      </c>
      <c r="D606" s="138" t="str">
        <f t="shared" si="42"/>
        <v/>
      </c>
      <c r="E606" s="139"/>
      <c r="F606" s="140" t="str">
        <f>IFERROR(VLOOKUP(E606,商品参数!A:E,2,FALSE),"")</f>
        <v/>
      </c>
      <c r="G606" s="140" t="str">
        <f>IFERROR(VLOOKUP(E606,商品参数!A:E,3,FALSE),"")</f>
        <v/>
      </c>
      <c r="H606" s="140" t="str">
        <f>IFERROR(VLOOKUP(E606,商品参数!A:E,4,FALSE),"")</f>
        <v/>
      </c>
      <c r="I606" s="143"/>
      <c r="J606" s="144" t="str">
        <f>IFERROR(VLOOKUP(E606,商品参数!A:E,5,FALSE),"")</f>
        <v/>
      </c>
      <c r="K606" s="140" t="str">
        <f t="shared" si="39"/>
        <v/>
      </c>
      <c r="L606" s="143"/>
      <c r="M606" s="143"/>
    </row>
    <row r="607" ht="22" customHeight="1" spans="1:13">
      <c r="A607" s="137"/>
      <c r="B607" s="138" t="str">
        <f t="shared" si="40"/>
        <v/>
      </c>
      <c r="C607" s="138" t="str">
        <f t="shared" si="41"/>
        <v/>
      </c>
      <c r="D607" s="138" t="str">
        <f t="shared" si="42"/>
        <v/>
      </c>
      <c r="E607" s="139"/>
      <c r="F607" s="140" t="str">
        <f>IFERROR(VLOOKUP(E607,商品参数!A:E,2,FALSE),"")</f>
        <v/>
      </c>
      <c r="G607" s="140" t="str">
        <f>IFERROR(VLOOKUP(E607,商品参数!A:E,3,FALSE),"")</f>
        <v/>
      </c>
      <c r="H607" s="140" t="str">
        <f>IFERROR(VLOOKUP(E607,商品参数!A:E,4,FALSE),"")</f>
        <v/>
      </c>
      <c r="I607" s="143"/>
      <c r="J607" s="144" t="str">
        <f>IFERROR(VLOOKUP(E607,商品参数!A:E,5,FALSE),"")</f>
        <v/>
      </c>
      <c r="K607" s="140" t="str">
        <f t="shared" si="39"/>
        <v/>
      </c>
      <c r="L607" s="143"/>
      <c r="M607" s="143"/>
    </row>
    <row r="608" ht="22" customHeight="1" spans="1:13">
      <c r="A608" s="137"/>
      <c r="B608" s="138" t="str">
        <f t="shared" si="40"/>
        <v/>
      </c>
      <c r="C608" s="138" t="str">
        <f t="shared" si="41"/>
        <v/>
      </c>
      <c r="D608" s="138" t="str">
        <f t="shared" si="42"/>
        <v/>
      </c>
      <c r="E608" s="139"/>
      <c r="F608" s="140" t="str">
        <f>IFERROR(VLOOKUP(E608,商品参数!A:E,2,FALSE),"")</f>
        <v/>
      </c>
      <c r="G608" s="140" t="str">
        <f>IFERROR(VLOOKUP(E608,商品参数!A:E,3,FALSE),"")</f>
        <v/>
      </c>
      <c r="H608" s="140" t="str">
        <f>IFERROR(VLOOKUP(E608,商品参数!A:E,4,FALSE),"")</f>
        <v/>
      </c>
      <c r="I608" s="143"/>
      <c r="J608" s="144" t="str">
        <f>IFERROR(VLOOKUP(E608,商品参数!A:E,5,FALSE),"")</f>
        <v/>
      </c>
      <c r="K608" s="140" t="str">
        <f t="shared" si="39"/>
        <v/>
      </c>
      <c r="L608" s="143"/>
      <c r="M608" s="143"/>
    </row>
    <row r="609" ht="22" customHeight="1" spans="1:13">
      <c r="A609" s="137"/>
      <c r="B609" s="138" t="str">
        <f t="shared" si="40"/>
        <v/>
      </c>
      <c r="C609" s="138" t="str">
        <f t="shared" si="41"/>
        <v/>
      </c>
      <c r="D609" s="138" t="str">
        <f t="shared" si="42"/>
        <v/>
      </c>
      <c r="E609" s="139"/>
      <c r="F609" s="140" t="str">
        <f>IFERROR(VLOOKUP(E609,商品参数!A:E,2,FALSE),"")</f>
        <v/>
      </c>
      <c r="G609" s="140" t="str">
        <f>IFERROR(VLOOKUP(E609,商品参数!A:E,3,FALSE),"")</f>
        <v/>
      </c>
      <c r="H609" s="140" t="str">
        <f>IFERROR(VLOOKUP(E609,商品参数!A:E,4,FALSE),"")</f>
        <v/>
      </c>
      <c r="I609" s="143"/>
      <c r="J609" s="144" t="str">
        <f>IFERROR(VLOOKUP(E609,商品参数!A:E,5,FALSE),"")</f>
        <v/>
      </c>
      <c r="K609" s="140" t="str">
        <f t="shared" si="39"/>
        <v/>
      </c>
      <c r="L609" s="143"/>
      <c r="M609" s="143"/>
    </row>
    <row r="610" ht="22" customHeight="1" spans="1:13">
      <c r="A610" s="137"/>
      <c r="B610" s="138" t="str">
        <f t="shared" si="40"/>
        <v/>
      </c>
      <c r="C610" s="138" t="str">
        <f t="shared" si="41"/>
        <v/>
      </c>
      <c r="D610" s="138" t="str">
        <f t="shared" si="42"/>
        <v/>
      </c>
      <c r="E610" s="139"/>
      <c r="F610" s="140" t="str">
        <f>IFERROR(VLOOKUP(E610,商品参数!A:E,2,FALSE),"")</f>
        <v/>
      </c>
      <c r="G610" s="140" t="str">
        <f>IFERROR(VLOOKUP(E610,商品参数!A:E,3,FALSE),"")</f>
        <v/>
      </c>
      <c r="H610" s="140" t="str">
        <f>IFERROR(VLOOKUP(E610,商品参数!A:E,4,FALSE),"")</f>
        <v/>
      </c>
      <c r="I610" s="143"/>
      <c r="J610" s="144" t="str">
        <f>IFERROR(VLOOKUP(E610,商品参数!A:E,5,FALSE),"")</f>
        <v/>
      </c>
      <c r="K610" s="140" t="str">
        <f t="shared" si="39"/>
        <v/>
      </c>
      <c r="L610" s="143"/>
      <c r="M610" s="143"/>
    </row>
    <row r="611" ht="22" customHeight="1" spans="1:13">
      <c r="A611" s="137"/>
      <c r="B611" s="138" t="str">
        <f t="shared" si="40"/>
        <v/>
      </c>
      <c r="C611" s="138" t="str">
        <f t="shared" si="41"/>
        <v/>
      </c>
      <c r="D611" s="138" t="str">
        <f t="shared" si="42"/>
        <v/>
      </c>
      <c r="E611" s="139"/>
      <c r="F611" s="140" t="str">
        <f>IFERROR(VLOOKUP(E611,商品参数!A:E,2,FALSE),"")</f>
        <v/>
      </c>
      <c r="G611" s="140" t="str">
        <f>IFERROR(VLOOKUP(E611,商品参数!A:E,3,FALSE),"")</f>
        <v/>
      </c>
      <c r="H611" s="140" t="str">
        <f>IFERROR(VLOOKUP(E611,商品参数!A:E,4,FALSE),"")</f>
        <v/>
      </c>
      <c r="I611" s="143"/>
      <c r="J611" s="144" t="str">
        <f>IFERROR(VLOOKUP(E611,商品参数!A:E,5,FALSE),"")</f>
        <v/>
      </c>
      <c r="K611" s="140" t="str">
        <f t="shared" si="39"/>
        <v/>
      </c>
      <c r="L611" s="143"/>
      <c r="M611" s="143"/>
    </row>
    <row r="612" ht="22" customHeight="1" spans="1:13">
      <c r="A612" s="137"/>
      <c r="B612" s="138" t="str">
        <f t="shared" si="40"/>
        <v/>
      </c>
      <c r="C612" s="138" t="str">
        <f t="shared" si="41"/>
        <v/>
      </c>
      <c r="D612" s="138" t="str">
        <f t="shared" si="42"/>
        <v/>
      </c>
      <c r="E612" s="139"/>
      <c r="F612" s="140" t="str">
        <f>IFERROR(VLOOKUP(E612,商品参数!A:E,2,FALSE),"")</f>
        <v/>
      </c>
      <c r="G612" s="140" t="str">
        <f>IFERROR(VLOOKUP(E612,商品参数!A:E,3,FALSE),"")</f>
        <v/>
      </c>
      <c r="H612" s="140" t="str">
        <f>IFERROR(VLOOKUP(E612,商品参数!A:E,4,FALSE),"")</f>
        <v/>
      </c>
      <c r="I612" s="143"/>
      <c r="J612" s="144" t="str">
        <f>IFERROR(VLOOKUP(E612,商品参数!A:E,5,FALSE),"")</f>
        <v/>
      </c>
      <c r="K612" s="140" t="str">
        <f t="shared" si="39"/>
        <v/>
      </c>
      <c r="L612" s="143"/>
      <c r="M612" s="143"/>
    </row>
    <row r="613" ht="22" customHeight="1" spans="1:13">
      <c r="A613" s="137"/>
      <c r="B613" s="138" t="str">
        <f t="shared" si="40"/>
        <v/>
      </c>
      <c r="C613" s="138" t="str">
        <f t="shared" si="41"/>
        <v/>
      </c>
      <c r="D613" s="138" t="str">
        <f t="shared" si="42"/>
        <v/>
      </c>
      <c r="E613" s="139"/>
      <c r="F613" s="140" t="str">
        <f>IFERROR(VLOOKUP(E613,商品参数!A:E,2,FALSE),"")</f>
        <v/>
      </c>
      <c r="G613" s="140" t="str">
        <f>IFERROR(VLOOKUP(E613,商品参数!A:E,3,FALSE),"")</f>
        <v/>
      </c>
      <c r="H613" s="140" t="str">
        <f>IFERROR(VLOOKUP(E613,商品参数!A:E,4,FALSE),"")</f>
        <v/>
      </c>
      <c r="I613" s="143"/>
      <c r="J613" s="144" t="str">
        <f>IFERROR(VLOOKUP(E613,商品参数!A:E,5,FALSE),"")</f>
        <v/>
      </c>
      <c r="K613" s="140" t="str">
        <f t="shared" si="39"/>
        <v/>
      </c>
      <c r="L613" s="143"/>
      <c r="M613" s="143"/>
    </row>
    <row r="614" ht="22" customHeight="1" spans="1:13">
      <c r="A614" s="137"/>
      <c r="B614" s="138" t="str">
        <f t="shared" si="40"/>
        <v/>
      </c>
      <c r="C614" s="138" t="str">
        <f t="shared" si="41"/>
        <v/>
      </c>
      <c r="D614" s="138" t="str">
        <f t="shared" si="42"/>
        <v/>
      </c>
      <c r="E614" s="139"/>
      <c r="F614" s="140" t="str">
        <f>IFERROR(VLOOKUP(E614,商品参数!A:E,2,FALSE),"")</f>
        <v/>
      </c>
      <c r="G614" s="140" t="str">
        <f>IFERROR(VLOOKUP(E614,商品参数!A:E,3,FALSE),"")</f>
        <v/>
      </c>
      <c r="H614" s="140" t="str">
        <f>IFERROR(VLOOKUP(E614,商品参数!A:E,4,FALSE),"")</f>
        <v/>
      </c>
      <c r="I614" s="143"/>
      <c r="J614" s="144" t="str">
        <f>IFERROR(VLOOKUP(E614,商品参数!A:E,5,FALSE),"")</f>
        <v/>
      </c>
      <c r="K614" s="140" t="str">
        <f t="shared" si="39"/>
        <v/>
      </c>
      <c r="L614" s="143"/>
      <c r="M614" s="143"/>
    </row>
    <row r="615" ht="22" customHeight="1" spans="1:13">
      <c r="A615" s="137"/>
      <c r="B615" s="138" t="str">
        <f t="shared" si="40"/>
        <v/>
      </c>
      <c r="C615" s="138" t="str">
        <f t="shared" si="41"/>
        <v/>
      </c>
      <c r="D615" s="138" t="str">
        <f t="shared" si="42"/>
        <v/>
      </c>
      <c r="E615" s="139"/>
      <c r="F615" s="140" t="str">
        <f>IFERROR(VLOOKUP(E615,商品参数!A:E,2,FALSE),"")</f>
        <v/>
      </c>
      <c r="G615" s="140" t="str">
        <f>IFERROR(VLOOKUP(E615,商品参数!A:E,3,FALSE),"")</f>
        <v/>
      </c>
      <c r="H615" s="140" t="str">
        <f>IFERROR(VLOOKUP(E615,商品参数!A:E,4,FALSE),"")</f>
        <v/>
      </c>
      <c r="I615" s="143"/>
      <c r="J615" s="144" t="str">
        <f>IFERROR(VLOOKUP(E615,商品参数!A:E,5,FALSE),"")</f>
        <v/>
      </c>
      <c r="K615" s="140" t="str">
        <f t="shared" si="39"/>
        <v/>
      </c>
      <c r="L615" s="143"/>
      <c r="M615" s="143"/>
    </row>
    <row r="616" ht="22" customHeight="1" spans="1:13">
      <c r="A616" s="137"/>
      <c r="B616" s="138" t="str">
        <f t="shared" si="40"/>
        <v/>
      </c>
      <c r="C616" s="138" t="str">
        <f t="shared" si="41"/>
        <v/>
      </c>
      <c r="D616" s="138" t="str">
        <f t="shared" si="42"/>
        <v/>
      </c>
      <c r="E616" s="139"/>
      <c r="F616" s="140" t="str">
        <f>IFERROR(VLOOKUP(E616,商品参数!A:E,2,FALSE),"")</f>
        <v/>
      </c>
      <c r="G616" s="140" t="str">
        <f>IFERROR(VLOOKUP(E616,商品参数!A:E,3,FALSE),"")</f>
        <v/>
      </c>
      <c r="H616" s="140" t="str">
        <f>IFERROR(VLOOKUP(E616,商品参数!A:E,4,FALSE),"")</f>
        <v/>
      </c>
      <c r="I616" s="143"/>
      <c r="J616" s="144" t="str">
        <f>IFERROR(VLOOKUP(E616,商品参数!A:E,5,FALSE),"")</f>
        <v/>
      </c>
      <c r="K616" s="140" t="str">
        <f t="shared" si="39"/>
        <v/>
      </c>
      <c r="L616" s="143"/>
      <c r="M616" s="143"/>
    </row>
    <row r="617" ht="22" customHeight="1" spans="1:13">
      <c r="A617" s="137"/>
      <c r="B617" s="138" t="str">
        <f t="shared" si="40"/>
        <v/>
      </c>
      <c r="C617" s="138" t="str">
        <f t="shared" si="41"/>
        <v/>
      </c>
      <c r="D617" s="138" t="str">
        <f t="shared" si="42"/>
        <v/>
      </c>
      <c r="E617" s="139"/>
      <c r="F617" s="140" t="str">
        <f>IFERROR(VLOOKUP(E617,商品参数!A:E,2,FALSE),"")</f>
        <v/>
      </c>
      <c r="G617" s="140" t="str">
        <f>IFERROR(VLOOKUP(E617,商品参数!A:E,3,FALSE),"")</f>
        <v/>
      </c>
      <c r="H617" s="140" t="str">
        <f>IFERROR(VLOOKUP(E617,商品参数!A:E,4,FALSE),"")</f>
        <v/>
      </c>
      <c r="I617" s="143"/>
      <c r="J617" s="144" t="str">
        <f>IFERROR(VLOOKUP(E617,商品参数!A:E,5,FALSE),"")</f>
        <v/>
      </c>
      <c r="K617" s="140" t="str">
        <f t="shared" si="39"/>
        <v/>
      </c>
      <c r="L617" s="143"/>
      <c r="M617" s="143"/>
    </row>
    <row r="618" ht="22" customHeight="1" spans="1:13">
      <c r="A618" s="137"/>
      <c r="B618" s="138" t="str">
        <f t="shared" si="40"/>
        <v/>
      </c>
      <c r="C618" s="138" t="str">
        <f t="shared" si="41"/>
        <v/>
      </c>
      <c r="D618" s="138" t="str">
        <f t="shared" si="42"/>
        <v/>
      </c>
      <c r="E618" s="139"/>
      <c r="F618" s="140" t="str">
        <f>IFERROR(VLOOKUP(E618,商品参数!A:E,2,FALSE),"")</f>
        <v/>
      </c>
      <c r="G618" s="140" t="str">
        <f>IFERROR(VLOOKUP(E618,商品参数!A:E,3,FALSE),"")</f>
        <v/>
      </c>
      <c r="H618" s="140" t="str">
        <f>IFERROR(VLOOKUP(E618,商品参数!A:E,4,FALSE),"")</f>
        <v/>
      </c>
      <c r="I618" s="143"/>
      <c r="J618" s="144" t="str">
        <f>IFERROR(VLOOKUP(E618,商品参数!A:E,5,FALSE),"")</f>
        <v/>
      </c>
      <c r="K618" s="140" t="str">
        <f t="shared" si="39"/>
        <v/>
      </c>
      <c r="L618" s="143"/>
      <c r="M618" s="143"/>
    </row>
    <row r="619" ht="22" customHeight="1" spans="1:13">
      <c r="A619" s="137"/>
      <c r="B619" s="138" t="str">
        <f t="shared" si="40"/>
        <v/>
      </c>
      <c r="C619" s="138" t="str">
        <f t="shared" si="41"/>
        <v/>
      </c>
      <c r="D619" s="138" t="str">
        <f t="shared" si="42"/>
        <v/>
      </c>
      <c r="E619" s="139"/>
      <c r="F619" s="140" t="str">
        <f>IFERROR(VLOOKUP(E619,商品参数!A:E,2,FALSE),"")</f>
        <v/>
      </c>
      <c r="G619" s="140" t="str">
        <f>IFERROR(VLOOKUP(E619,商品参数!A:E,3,FALSE),"")</f>
        <v/>
      </c>
      <c r="H619" s="140" t="str">
        <f>IFERROR(VLOOKUP(E619,商品参数!A:E,4,FALSE),"")</f>
        <v/>
      </c>
      <c r="I619" s="143"/>
      <c r="J619" s="144" t="str">
        <f>IFERROR(VLOOKUP(E619,商品参数!A:E,5,FALSE),"")</f>
        <v/>
      </c>
      <c r="K619" s="140" t="str">
        <f t="shared" si="39"/>
        <v/>
      </c>
      <c r="L619" s="143"/>
      <c r="M619" s="143"/>
    </row>
    <row r="620" ht="22" customHeight="1" spans="1:13">
      <c r="A620" s="137"/>
      <c r="B620" s="138" t="str">
        <f t="shared" si="40"/>
        <v/>
      </c>
      <c r="C620" s="138" t="str">
        <f t="shared" si="41"/>
        <v/>
      </c>
      <c r="D620" s="138" t="str">
        <f t="shared" si="42"/>
        <v/>
      </c>
      <c r="E620" s="139"/>
      <c r="F620" s="140" t="str">
        <f>IFERROR(VLOOKUP(E620,商品参数!A:E,2,FALSE),"")</f>
        <v/>
      </c>
      <c r="G620" s="140" t="str">
        <f>IFERROR(VLOOKUP(E620,商品参数!A:E,3,FALSE),"")</f>
        <v/>
      </c>
      <c r="H620" s="140" t="str">
        <f>IFERROR(VLOOKUP(E620,商品参数!A:E,4,FALSE),"")</f>
        <v/>
      </c>
      <c r="I620" s="143"/>
      <c r="J620" s="144" t="str">
        <f>IFERROR(VLOOKUP(E620,商品参数!A:E,5,FALSE),"")</f>
        <v/>
      </c>
      <c r="K620" s="140" t="str">
        <f t="shared" si="39"/>
        <v/>
      </c>
      <c r="L620" s="143"/>
      <c r="M620" s="143"/>
    </row>
    <row r="621" ht="22" customHeight="1" spans="1:13">
      <c r="A621" s="137"/>
      <c r="B621" s="138" t="str">
        <f t="shared" si="40"/>
        <v/>
      </c>
      <c r="C621" s="138" t="str">
        <f t="shared" si="41"/>
        <v/>
      </c>
      <c r="D621" s="138" t="str">
        <f t="shared" si="42"/>
        <v/>
      </c>
      <c r="E621" s="139"/>
      <c r="F621" s="140" t="str">
        <f>IFERROR(VLOOKUP(E621,商品参数!A:E,2,FALSE),"")</f>
        <v/>
      </c>
      <c r="G621" s="140" t="str">
        <f>IFERROR(VLOOKUP(E621,商品参数!A:E,3,FALSE),"")</f>
        <v/>
      </c>
      <c r="H621" s="140" t="str">
        <f>IFERROR(VLOOKUP(E621,商品参数!A:E,4,FALSE),"")</f>
        <v/>
      </c>
      <c r="I621" s="143"/>
      <c r="J621" s="144" t="str">
        <f>IFERROR(VLOOKUP(E621,商品参数!A:E,5,FALSE),"")</f>
        <v/>
      </c>
      <c r="K621" s="140" t="str">
        <f t="shared" si="39"/>
        <v/>
      </c>
      <c r="L621" s="143"/>
      <c r="M621" s="143"/>
    </row>
    <row r="622" ht="22" customHeight="1" spans="1:13">
      <c r="A622" s="137"/>
      <c r="B622" s="138" t="str">
        <f t="shared" si="40"/>
        <v/>
      </c>
      <c r="C622" s="138" t="str">
        <f t="shared" si="41"/>
        <v/>
      </c>
      <c r="D622" s="138" t="str">
        <f t="shared" si="42"/>
        <v/>
      </c>
      <c r="E622" s="139"/>
      <c r="F622" s="140" t="str">
        <f>IFERROR(VLOOKUP(E622,商品参数!A:E,2,FALSE),"")</f>
        <v/>
      </c>
      <c r="G622" s="140" t="str">
        <f>IFERROR(VLOOKUP(E622,商品参数!A:E,3,FALSE),"")</f>
        <v/>
      </c>
      <c r="H622" s="140" t="str">
        <f>IFERROR(VLOOKUP(E622,商品参数!A:E,4,FALSE),"")</f>
        <v/>
      </c>
      <c r="I622" s="143"/>
      <c r="J622" s="144" t="str">
        <f>IFERROR(VLOOKUP(E622,商品参数!A:E,5,FALSE),"")</f>
        <v/>
      </c>
      <c r="K622" s="140" t="str">
        <f t="shared" si="39"/>
        <v/>
      </c>
      <c r="L622" s="143"/>
      <c r="M622" s="143"/>
    </row>
    <row r="623" ht="22" customHeight="1" spans="1:13">
      <c r="A623" s="137"/>
      <c r="B623" s="138" t="str">
        <f t="shared" si="40"/>
        <v/>
      </c>
      <c r="C623" s="138" t="str">
        <f t="shared" si="41"/>
        <v/>
      </c>
      <c r="D623" s="138" t="str">
        <f t="shared" si="42"/>
        <v/>
      </c>
      <c r="E623" s="139"/>
      <c r="F623" s="140" t="str">
        <f>IFERROR(VLOOKUP(E623,商品参数!A:E,2,FALSE),"")</f>
        <v/>
      </c>
      <c r="G623" s="140" t="str">
        <f>IFERROR(VLOOKUP(E623,商品参数!A:E,3,FALSE),"")</f>
        <v/>
      </c>
      <c r="H623" s="140" t="str">
        <f>IFERROR(VLOOKUP(E623,商品参数!A:E,4,FALSE),"")</f>
        <v/>
      </c>
      <c r="I623" s="143"/>
      <c r="J623" s="144" t="str">
        <f>IFERROR(VLOOKUP(E623,商品参数!A:E,5,FALSE),"")</f>
        <v/>
      </c>
      <c r="K623" s="140" t="str">
        <f t="shared" si="39"/>
        <v/>
      </c>
      <c r="L623" s="143"/>
      <c r="M623" s="143"/>
    </row>
    <row r="624" ht="22" customHeight="1" spans="1:13">
      <c r="A624" s="137"/>
      <c r="B624" s="138" t="str">
        <f t="shared" si="40"/>
        <v/>
      </c>
      <c r="C624" s="138" t="str">
        <f t="shared" si="41"/>
        <v/>
      </c>
      <c r="D624" s="138" t="str">
        <f t="shared" si="42"/>
        <v/>
      </c>
      <c r="E624" s="139"/>
      <c r="F624" s="140" t="str">
        <f>IFERROR(VLOOKUP(E624,商品参数!A:E,2,FALSE),"")</f>
        <v/>
      </c>
      <c r="G624" s="140" t="str">
        <f>IFERROR(VLOOKUP(E624,商品参数!A:E,3,FALSE),"")</f>
        <v/>
      </c>
      <c r="H624" s="140" t="str">
        <f>IFERROR(VLOOKUP(E624,商品参数!A:E,4,FALSE),"")</f>
        <v/>
      </c>
      <c r="I624" s="143"/>
      <c r="J624" s="144" t="str">
        <f>IFERROR(VLOOKUP(E624,商品参数!A:E,5,FALSE),"")</f>
        <v/>
      </c>
      <c r="K624" s="140" t="str">
        <f t="shared" si="39"/>
        <v/>
      </c>
      <c r="L624" s="143"/>
      <c r="M624" s="143"/>
    </row>
    <row r="625" ht="22" customHeight="1" spans="1:13">
      <c r="A625" s="137"/>
      <c r="B625" s="138" t="str">
        <f t="shared" si="40"/>
        <v/>
      </c>
      <c r="C625" s="138" t="str">
        <f t="shared" si="41"/>
        <v/>
      </c>
      <c r="D625" s="138" t="str">
        <f t="shared" si="42"/>
        <v/>
      </c>
      <c r="E625" s="139"/>
      <c r="F625" s="140" t="str">
        <f>IFERROR(VLOOKUP(E625,商品参数!A:E,2,FALSE),"")</f>
        <v/>
      </c>
      <c r="G625" s="140" t="str">
        <f>IFERROR(VLOOKUP(E625,商品参数!A:E,3,FALSE),"")</f>
        <v/>
      </c>
      <c r="H625" s="140" t="str">
        <f>IFERROR(VLOOKUP(E625,商品参数!A:E,4,FALSE),"")</f>
        <v/>
      </c>
      <c r="I625" s="143"/>
      <c r="J625" s="144" t="str">
        <f>IFERROR(VLOOKUP(E625,商品参数!A:E,5,FALSE),"")</f>
        <v/>
      </c>
      <c r="K625" s="140" t="str">
        <f t="shared" si="39"/>
        <v/>
      </c>
      <c r="L625" s="143"/>
      <c r="M625" s="143"/>
    </row>
    <row r="626" ht="22" customHeight="1" spans="1:13">
      <c r="A626" s="137"/>
      <c r="B626" s="138" t="str">
        <f t="shared" si="40"/>
        <v/>
      </c>
      <c r="C626" s="138" t="str">
        <f t="shared" si="41"/>
        <v/>
      </c>
      <c r="D626" s="138" t="str">
        <f t="shared" si="42"/>
        <v/>
      </c>
      <c r="E626" s="139"/>
      <c r="F626" s="140" t="str">
        <f>IFERROR(VLOOKUP(E626,商品参数!A:E,2,FALSE),"")</f>
        <v/>
      </c>
      <c r="G626" s="140" t="str">
        <f>IFERROR(VLOOKUP(E626,商品参数!A:E,3,FALSE),"")</f>
        <v/>
      </c>
      <c r="H626" s="140" t="str">
        <f>IFERROR(VLOOKUP(E626,商品参数!A:E,4,FALSE),"")</f>
        <v/>
      </c>
      <c r="I626" s="143"/>
      <c r="J626" s="144" t="str">
        <f>IFERROR(VLOOKUP(E626,商品参数!A:E,5,FALSE),"")</f>
        <v/>
      </c>
      <c r="K626" s="140" t="str">
        <f t="shared" si="39"/>
        <v/>
      </c>
      <c r="L626" s="143"/>
      <c r="M626" s="143"/>
    </row>
    <row r="627" ht="22" customHeight="1" spans="1:13">
      <c r="A627" s="137"/>
      <c r="B627" s="138" t="str">
        <f t="shared" si="40"/>
        <v/>
      </c>
      <c r="C627" s="138" t="str">
        <f t="shared" si="41"/>
        <v/>
      </c>
      <c r="D627" s="138" t="str">
        <f t="shared" si="42"/>
        <v/>
      </c>
      <c r="E627" s="139"/>
      <c r="F627" s="140" t="str">
        <f>IFERROR(VLOOKUP(E627,商品参数!A:E,2,FALSE),"")</f>
        <v/>
      </c>
      <c r="G627" s="140" t="str">
        <f>IFERROR(VLOOKUP(E627,商品参数!A:E,3,FALSE),"")</f>
        <v/>
      </c>
      <c r="H627" s="140" t="str">
        <f>IFERROR(VLOOKUP(E627,商品参数!A:E,4,FALSE),"")</f>
        <v/>
      </c>
      <c r="I627" s="143"/>
      <c r="J627" s="144" t="str">
        <f>IFERROR(VLOOKUP(E627,商品参数!A:E,5,FALSE),"")</f>
        <v/>
      </c>
      <c r="K627" s="140" t="str">
        <f t="shared" si="39"/>
        <v/>
      </c>
      <c r="L627" s="143"/>
      <c r="M627" s="143"/>
    </row>
    <row r="628" ht="22" customHeight="1" spans="1:13">
      <c r="A628" s="137"/>
      <c r="B628" s="138" t="str">
        <f t="shared" si="40"/>
        <v/>
      </c>
      <c r="C628" s="138" t="str">
        <f t="shared" si="41"/>
        <v/>
      </c>
      <c r="D628" s="138" t="str">
        <f t="shared" si="42"/>
        <v/>
      </c>
      <c r="E628" s="139"/>
      <c r="F628" s="140" t="str">
        <f>IFERROR(VLOOKUP(E628,商品参数!A:E,2,FALSE),"")</f>
        <v/>
      </c>
      <c r="G628" s="140" t="str">
        <f>IFERROR(VLOOKUP(E628,商品参数!A:E,3,FALSE),"")</f>
        <v/>
      </c>
      <c r="H628" s="140" t="str">
        <f>IFERROR(VLOOKUP(E628,商品参数!A:E,4,FALSE),"")</f>
        <v/>
      </c>
      <c r="I628" s="143"/>
      <c r="J628" s="144" t="str">
        <f>IFERROR(VLOOKUP(E628,商品参数!A:E,5,FALSE),"")</f>
        <v/>
      </c>
      <c r="K628" s="140" t="str">
        <f t="shared" si="39"/>
        <v/>
      </c>
      <c r="L628" s="143"/>
      <c r="M628" s="143"/>
    </row>
    <row r="629" ht="22" customHeight="1" spans="1:13">
      <c r="A629" s="137"/>
      <c r="B629" s="138" t="str">
        <f t="shared" si="40"/>
        <v/>
      </c>
      <c r="C629" s="138" t="str">
        <f t="shared" si="41"/>
        <v/>
      </c>
      <c r="D629" s="138" t="str">
        <f t="shared" si="42"/>
        <v/>
      </c>
      <c r="E629" s="139"/>
      <c r="F629" s="140" t="str">
        <f>IFERROR(VLOOKUP(E629,商品参数!A:E,2,FALSE),"")</f>
        <v/>
      </c>
      <c r="G629" s="140" t="str">
        <f>IFERROR(VLOOKUP(E629,商品参数!A:E,3,FALSE),"")</f>
        <v/>
      </c>
      <c r="H629" s="140" t="str">
        <f>IFERROR(VLOOKUP(E629,商品参数!A:E,4,FALSE),"")</f>
        <v/>
      </c>
      <c r="I629" s="143"/>
      <c r="J629" s="144" t="str">
        <f>IFERROR(VLOOKUP(E629,商品参数!A:E,5,FALSE),"")</f>
        <v/>
      </c>
      <c r="K629" s="140" t="str">
        <f t="shared" si="39"/>
        <v/>
      </c>
      <c r="L629" s="143"/>
      <c r="M629" s="143"/>
    </row>
    <row r="630" ht="22" customHeight="1" spans="1:13">
      <c r="A630" s="137"/>
      <c r="B630" s="138" t="str">
        <f t="shared" si="40"/>
        <v/>
      </c>
      <c r="C630" s="138" t="str">
        <f t="shared" si="41"/>
        <v/>
      </c>
      <c r="D630" s="138" t="str">
        <f t="shared" si="42"/>
        <v/>
      </c>
      <c r="E630" s="139"/>
      <c r="F630" s="140" t="str">
        <f>IFERROR(VLOOKUP(E630,商品参数!A:E,2,FALSE),"")</f>
        <v/>
      </c>
      <c r="G630" s="140" t="str">
        <f>IFERROR(VLOOKUP(E630,商品参数!A:E,3,FALSE),"")</f>
        <v/>
      </c>
      <c r="H630" s="140" t="str">
        <f>IFERROR(VLOOKUP(E630,商品参数!A:E,4,FALSE),"")</f>
        <v/>
      </c>
      <c r="I630" s="143"/>
      <c r="J630" s="144" t="str">
        <f>IFERROR(VLOOKUP(E630,商品参数!A:E,5,FALSE),"")</f>
        <v/>
      </c>
      <c r="K630" s="140" t="str">
        <f t="shared" si="39"/>
        <v/>
      </c>
      <c r="L630" s="143"/>
      <c r="M630" s="143"/>
    </row>
    <row r="631" ht="22" customHeight="1" spans="1:13">
      <c r="A631" s="137"/>
      <c r="B631" s="138" t="str">
        <f t="shared" si="40"/>
        <v/>
      </c>
      <c r="C631" s="138" t="str">
        <f t="shared" si="41"/>
        <v/>
      </c>
      <c r="D631" s="138" t="str">
        <f t="shared" si="42"/>
        <v/>
      </c>
      <c r="E631" s="139"/>
      <c r="F631" s="140" t="str">
        <f>IFERROR(VLOOKUP(E631,商品参数!A:E,2,FALSE),"")</f>
        <v/>
      </c>
      <c r="G631" s="140" t="str">
        <f>IFERROR(VLOOKUP(E631,商品参数!A:E,3,FALSE),"")</f>
        <v/>
      </c>
      <c r="H631" s="140" t="str">
        <f>IFERROR(VLOOKUP(E631,商品参数!A:E,4,FALSE),"")</f>
        <v/>
      </c>
      <c r="I631" s="143"/>
      <c r="J631" s="144" t="str">
        <f>IFERROR(VLOOKUP(E631,商品参数!A:E,5,FALSE),"")</f>
        <v/>
      </c>
      <c r="K631" s="140" t="str">
        <f t="shared" si="39"/>
        <v/>
      </c>
      <c r="L631" s="143"/>
      <c r="M631" s="143"/>
    </row>
    <row r="632" ht="22" customHeight="1" spans="1:13">
      <c r="A632" s="137"/>
      <c r="B632" s="138" t="str">
        <f t="shared" si="40"/>
        <v/>
      </c>
      <c r="C632" s="138" t="str">
        <f t="shared" si="41"/>
        <v/>
      </c>
      <c r="D632" s="138" t="str">
        <f t="shared" si="42"/>
        <v/>
      </c>
      <c r="E632" s="139"/>
      <c r="F632" s="140" t="str">
        <f>IFERROR(VLOOKUP(E632,商品参数!A:E,2,FALSE),"")</f>
        <v/>
      </c>
      <c r="G632" s="140" t="str">
        <f>IFERROR(VLOOKUP(E632,商品参数!A:E,3,FALSE),"")</f>
        <v/>
      </c>
      <c r="H632" s="140" t="str">
        <f>IFERROR(VLOOKUP(E632,商品参数!A:E,4,FALSE),"")</f>
        <v/>
      </c>
      <c r="I632" s="143"/>
      <c r="J632" s="144" t="str">
        <f>IFERROR(VLOOKUP(E632,商品参数!A:E,5,FALSE),"")</f>
        <v/>
      </c>
      <c r="K632" s="140" t="str">
        <f t="shared" si="39"/>
        <v/>
      </c>
      <c r="L632" s="143"/>
      <c r="M632" s="143"/>
    </row>
    <row r="633" ht="22" customHeight="1" spans="1:13">
      <c r="A633" s="137"/>
      <c r="B633" s="138" t="str">
        <f t="shared" si="40"/>
        <v/>
      </c>
      <c r="C633" s="138" t="str">
        <f t="shared" si="41"/>
        <v/>
      </c>
      <c r="D633" s="138" t="str">
        <f t="shared" si="42"/>
        <v/>
      </c>
      <c r="E633" s="139"/>
      <c r="F633" s="140" t="str">
        <f>IFERROR(VLOOKUP(E633,商品参数!A:E,2,FALSE),"")</f>
        <v/>
      </c>
      <c r="G633" s="140" t="str">
        <f>IFERROR(VLOOKUP(E633,商品参数!A:E,3,FALSE),"")</f>
        <v/>
      </c>
      <c r="H633" s="140" t="str">
        <f>IFERROR(VLOOKUP(E633,商品参数!A:E,4,FALSE),"")</f>
        <v/>
      </c>
      <c r="I633" s="143"/>
      <c r="J633" s="144" t="str">
        <f>IFERROR(VLOOKUP(E633,商品参数!A:E,5,FALSE),"")</f>
        <v/>
      </c>
      <c r="K633" s="140" t="str">
        <f t="shared" si="39"/>
        <v/>
      </c>
      <c r="L633" s="143"/>
      <c r="M633" s="143"/>
    </row>
    <row r="634" ht="22" customHeight="1" spans="1:13">
      <c r="A634" s="137"/>
      <c r="B634" s="138" t="str">
        <f t="shared" si="40"/>
        <v/>
      </c>
      <c r="C634" s="138" t="str">
        <f t="shared" si="41"/>
        <v/>
      </c>
      <c r="D634" s="138" t="str">
        <f t="shared" si="42"/>
        <v/>
      </c>
      <c r="E634" s="139"/>
      <c r="F634" s="140" t="str">
        <f>IFERROR(VLOOKUP(E634,商品参数!A:E,2,FALSE),"")</f>
        <v/>
      </c>
      <c r="G634" s="140" t="str">
        <f>IFERROR(VLOOKUP(E634,商品参数!A:E,3,FALSE),"")</f>
        <v/>
      </c>
      <c r="H634" s="140" t="str">
        <f>IFERROR(VLOOKUP(E634,商品参数!A:E,4,FALSE),"")</f>
        <v/>
      </c>
      <c r="I634" s="143"/>
      <c r="J634" s="144" t="str">
        <f>IFERROR(VLOOKUP(E634,商品参数!A:E,5,FALSE),"")</f>
        <v/>
      </c>
      <c r="K634" s="140" t="str">
        <f t="shared" si="39"/>
        <v/>
      </c>
      <c r="L634" s="143"/>
      <c r="M634" s="143"/>
    </row>
    <row r="635" ht="22" customHeight="1" spans="1:13">
      <c r="A635" s="137"/>
      <c r="B635" s="138" t="str">
        <f t="shared" si="40"/>
        <v/>
      </c>
      <c r="C635" s="138" t="str">
        <f t="shared" si="41"/>
        <v/>
      </c>
      <c r="D635" s="138" t="str">
        <f t="shared" si="42"/>
        <v/>
      </c>
      <c r="E635" s="139"/>
      <c r="F635" s="140" t="str">
        <f>IFERROR(VLOOKUP(E635,商品参数!A:E,2,FALSE),"")</f>
        <v/>
      </c>
      <c r="G635" s="140" t="str">
        <f>IFERROR(VLOOKUP(E635,商品参数!A:E,3,FALSE),"")</f>
        <v/>
      </c>
      <c r="H635" s="140" t="str">
        <f>IFERROR(VLOOKUP(E635,商品参数!A:E,4,FALSE),"")</f>
        <v/>
      </c>
      <c r="I635" s="143"/>
      <c r="J635" s="144" t="str">
        <f>IFERROR(VLOOKUP(E635,商品参数!A:E,5,FALSE),"")</f>
        <v/>
      </c>
      <c r="K635" s="140" t="str">
        <f t="shared" si="39"/>
        <v/>
      </c>
      <c r="L635" s="143"/>
      <c r="M635" s="143"/>
    </row>
    <row r="636" ht="22" customHeight="1" spans="1:13">
      <c r="A636" s="137"/>
      <c r="B636" s="138" t="str">
        <f t="shared" si="40"/>
        <v/>
      </c>
      <c r="C636" s="138" t="str">
        <f t="shared" si="41"/>
        <v/>
      </c>
      <c r="D636" s="138" t="str">
        <f t="shared" si="42"/>
        <v/>
      </c>
      <c r="E636" s="139"/>
      <c r="F636" s="140" t="str">
        <f>IFERROR(VLOOKUP(E636,商品参数!A:E,2,FALSE),"")</f>
        <v/>
      </c>
      <c r="G636" s="140" t="str">
        <f>IFERROR(VLOOKUP(E636,商品参数!A:E,3,FALSE),"")</f>
        <v/>
      </c>
      <c r="H636" s="140" t="str">
        <f>IFERROR(VLOOKUP(E636,商品参数!A:E,4,FALSE),"")</f>
        <v/>
      </c>
      <c r="I636" s="143"/>
      <c r="J636" s="144" t="str">
        <f>IFERROR(VLOOKUP(E636,商品参数!A:E,5,FALSE),"")</f>
        <v/>
      </c>
      <c r="K636" s="140" t="str">
        <f t="shared" si="39"/>
        <v/>
      </c>
      <c r="L636" s="143"/>
      <c r="M636" s="143"/>
    </row>
    <row r="637" ht="22" customHeight="1" spans="1:13">
      <c r="A637" s="137"/>
      <c r="B637" s="138" t="str">
        <f t="shared" si="40"/>
        <v/>
      </c>
      <c r="C637" s="138" t="str">
        <f t="shared" si="41"/>
        <v/>
      </c>
      <c r="D637" s="138" t="str">
        <f t="shared" si="42"/>
        <v/>
      </c>
      <c r="E637" s="139"/>
      <c r="F637" s="140" t="str">
        <f>IFERROR(VLOOKUP(E637,商品参数!A:E,2,FALSE),"")</f>
        <v/>
      </c>
      <c r="G637" s="140" t="str">
        <f>IFERROR(VLOOKUP(E637,商品参数!A:E,3,FALSE),"")</f>
        <v/>
      </c>
      <c r="H637" s="140" t="str">
        <f>IFERROR(VLOOKUP(E637,商品参数!A:E,4,FALSE),"")</f>
        <v/>
      </c>
      <c r="I637" s="143"/>
      <c r="J637" s="144" t="str">
        <f>IFERROR(VLOOKUP(E637,商品参数!A:E,5,FALSE),"")</f>
        <v/>
      </c>
      <c r="K637" s="140" t="str">
        <f t="shared" si="39"/>
        <v/>
      </c>
      <c r="L637" s="143"/>
      <c r="M637" s="143"/>
    </row>
    <row r="638" ht="22" customHeight="1" spans="1:13">
      <c r="A638" s="137"/>
      <c r="B638" s="138" t="str">
        <f t="shared" si="40"/>
        <v/>
      </c>
      <c r="C638" s="138" t="str">
        <f t="shared" si="41"/>
        <v/>
      </c>
      <c r="D638" s="138" t="str">
        <f t="shared" si="42"/>
        <v/>
      </c>
      <c r="E638" s="139"/>
      <c r="F638" s="140" t="str">
        <f>IFERROR(VLOOKUP(E638,商品参数!A:E,2,FALSE),"")</f>
        <v/>
      </c>
      <c r="G638" s="140" t="str">
        <f>IFERROR(VLOOKUP(E638,商品参数!A:E,3,FALSE),"")</f>
        <v/>
      </c>
      <c r="H638" s="140" t="str">
        <f>IFERROR(VLOOKUP(E638,商品参数!A:E,4,FALSE),"")</f>
        <v/>
      </c>
      <c r="I638" s="143"/>
      <c r="J638" s="144" t="str">
        <f>IFERROR(VLOOKUP(E638,商品参数!A:E,5,FALSE),"")</f>
        <v/>
      </c>
      <c r="K638" s="140" t="str">
        <f t="shared" si="39"/>
        <v/>
      </c>
      <c r="L638" s="143"/>
      <c r="M638" s="143"/>
    </row>
    <row r="639" ht="22" customHeight="1" spans="1:13">
      <c r="A639" s="137"/>
      <c r="B639" s="138" t="str">
        <f t="shared" si="40"/>
        <v/>
      </c>
      <c r="C639" s="138" t="str">
        <f t="shared" si="41"/>
        <v/>
      </c>
      <c r="D639" s="138" t="str">
        <f t="shared" si="42"/>
        <v/>
      </c>
      <c r="E639" s="139"/>
      <c r="F639" s="140" t="str">
        <f>IFERROR(VLOOKUP(E639,商品参数!A:E,2,FALSE),"")</f>
        <v/>
      </c>
      <c r="G639" s="140" t="str">
        <f>IFERROR(VLOOKUP(E639,商品参数!A:E,3,FALSE),"")</f>
        <v/>
      </c>
      <c r="H639" s="140" t="str">
        <f>IFERROR(VLOOKUP(E639,商品参数!A:E,4,FALSE),"")</f>
        <v/>
      </c>
      <c r="I639" s="143"/>
      <c r="J639" s="144" t="str">
        <f>IFERROR(VLOOKUP(E639,商品参数!A:E,5,FALSE),"")</f>
        <v/>
      </c>
      <c r="K639" s="140" t="str">
        <f t="shared" si="39"/>
        <v/>
      </c>
      <c r="L639" s="143"/>
      <c r="M639" s="143"/>
    </row>
    <row r="640" ht="22" customHeight="1" spans="1:13">
      <c r="A640" s="137"/>
      <c r="B640" s="138" t="str">
        <f t="shared" si="40"/>
        <v/>
      </c>
      <c r="C640" s="138" t="str">
        <f t="shared" si="41"/>
        <v/>
      </c>
      <c r="D640" s="138" t="str">
        <f t="shared" si="42"/>
        <v/>
      </c>
      <c r="E640" s="139"/>
      <c r="F640" s="140" t="str">
        <f>IFERROR(VLOOKUP(E640,商品参数!A:E,2,FALSE),"")</f>
        <v/>
      </c>
      <c r="G640" s="140" t="str">
        <f>IFERROR(VLOOKUP(E640,商品参数!A:E,3,FALSE),"")</f>
        <v/>
      </c>
      <c r="H640" s="140" t="str">
        <f>IFERROR(VLOOKUP(E640,商品参数!A:E,4,FALSE),"")</f>
        <v/>
      </c>
      <c r="I640" s="143"/>
      <c r="J640" s="144" t="str">
        <f>IFERROR(VLOOKUP(E640,商品参数!A:E,5,FALSE),"")</f>
        <v/>
      </c>
      <c r="K640" s="140" t="str">
        <f t="shared" si="39"/>
        <v/>
      </c>
      <c r="L640" s="143"/>
      <c r="M640" s="143"/>
    </row>
    <row r="641" ht="22" customHeight="1" spans="1:13">
      <c r="A641" s="137"/>
      <c r="B641" s="138" t="str">
        <f t="shared" si="40"/>
        <v/>
      </c>
      <c r="C641" s="138" t="str">
        <f t="shared" si="41"/>
        <v/>
      </c>
      <c r="D641" s="138" t="str">
        <f t="shared" si="42"/>
        <v/>
      </c>
      <c r="E641" s="139"/>
      <c r="F641" s="140" t="str">
        <f>IFERROR(VLOOKUP(E641,商品参数!A:E,2,FALSE),"")</f>
        <v/>
      </c>
      <c r="G641" s="140" t="str">
        <f>IFERROR(VLOOKUP(E641,商品参数!A:E,3,FALSE),"")</f>
        <v/>
      </c>
      <c r="H641" s="140" t="str">
        <f>IFERROR(VLOOKUP(E641,商品参数!A:E,4,FALSE),"")</f>
        <v/>
      </c>
      <c r="I641" s="143"/>
      <c r="J641" s="144" t="str">
        <f>IFERROR(VLOOKUP(E641,商品参数!A:E,5,FALSE),"")</f>
        <v/>
      </c>
      <c r="K641" s="140" t="str">
        <f t="shared" si="39"/>
        <v/>
      </c>
      <c r="L641" s="143"/>
      <c r="M641" s="143"/>
    </row>
    <row r="642" ht="22" customHeight="1" spans="1:13">
      <c r="A642" s="137"/>
      <c r="B642" s="138" t="str">
        <f t="shared" si="40"/>
        <v/>
      </c>
      <c r="C642" s="138" t="str">
        <f t="shared" si="41"/>
        <v/>
      </c>
      <c r="D642" s="138" t="str">
        <f t="shared" si="42"/>
        <v/>
      </c>
      <c r="E642" s="139"/>
      <c r="F642" s="140" t="str">
        <f>IFERROR(VLOOKUP(E642,商品参数!A:E,2,FALSE),"")</f>
        <v/>
      </c>
      <c r="G642" s="140" t="str">
        <f>IFERROR(VLOOKUP(E642,商品参数!A:E,3,FALSE),"")</f>
        <v/>
      </c>
      <c r="H642" s="140" t="str">
        <f>IFERROR(VLOOKUP(E642,商品参数!A:E,4,FALSE),"")</f>
        <v/>
      </c>
      <c r="I642" s="143"/>
      <c r="J642" s="144" t="str">
        <f>IFERROR(VLOOKUP(E642,商品参数!A:E,5,FALSE),"")</f>
        <v/>
      </c>
      <c r="K642" s="140" t="str">
        <f t="shared" si="39"/>
        <v/>
      </c>
      <c r="L642" s="143"/>
      <c r="M642" s="143"/>
    </row>
    <row r="643" ht="22" customHeight="1" spans="1:13">
      <c r="A643" s="137"/>
      <c r="B643" s="138" t="str">
        <f t="shared" si="40"/>
        <v/>
      </c>
      <c r="C643" s="138" t="str">
        <f t="shared" si="41"/>
        <v/>
      </c>
      <c r="D643" s="138" t="str">
        <f t="shared" si="42"/>
        <v/>
      </c>
      <c r="E643" s="139"/>
      <c r="F643" s="140" t="str">
        <f>IFERROR(VLOOKUP(E643,商品参数!A:E,2,FALSE),"")</f>
        <v/>
      </c>
      <c r="G643" s="140" t="str">
        <f>IFERROR(VLOOKUP(E643,商品参数!A:E,3,FALSE),"")</f>
        <v/>
      </c>
      <c r="H643" s="140" t="str">
        <f>IFERROR(VLOOKUP(E643,商品参数!A:E,4,FALSE),"")</f>
        <v/>
      </c>
      <c r="I643" s="143"/>
      <c r="J643" s="144" t="str">
        <f>IFERROR(VLOOKUP(E643,商品参数!A:E,5,FALSE),"")</f>
        <v/>
      </c>
      <c r="K643" s="140" t="str">
        <f t="shared" si="39"/>
        <v/>
      </c>
      <c r="L643" s="143"/>
      <c r="M643" s="143"/>
    </row>
    <row r="644" ht="22" customHeight="1" spans="1:13">
      <c r="A644" s="137"/>
      <c r="B644" s="138" t="str">
        <f t="shared" si="40"/>
        <v/>
      </c>
      <c r="C644" s="138" t="str">
        <f t="shared" si="41"/>
        <v/>
      </c>
      <c r="D644" s="138" t="str">
        <f t="shared" si="42"/>
        <v/>
      </c>
      <c r="E644" s="139"/>
      <c r="F644" s="140" t="str">
        <f>IFERROR(VLOOKUP(E644,商品参数!A:E,2,FALSE),"")</f>
        <v/>
      </c>
      <c r="G644" s="140" t="str">
        <f>IFERROR(VLOOKUP(E644,商品参数!A:E,3,FALSE),"")</f>
        <v/>
      </c>
      <c r="H644" s="140" t="str">
        <f>IFERROR(VLOOKUP(E644,商品参数!A:E,4,FALSE),"")</f>
        <v/>
      </c>
      <c r="I644" s="143"/>
      <c r="J644" s="144" t="str">
        <f>IFERROR(VLOOKUP(E644,商品参数!A:E,5,FALSE),"")</f>
        <v/>
      </c>
      <c r="K644" s="140" t="str">
        <f t="shared" ref="K644:K707" si="43">IF(E644&lt;&gt;"",I644*J644,"")</f>
        <v/>
      </c>
      <c r="L644" s="143"/>
      <c r="M644" s="143"/>
    </row>
    <row r="645" ht="22" customHeight="1" spans="1:13">
      <c r="A645" s="137"/>
      <c r="B645" s="138" t="str">
        <f t="shared" ref="B645:B708" si="44">IF(A645&lt;&gt;"",YEAR(A645),"")</f>
        <v/>
      </c>
      <c r="C645" s="138" t="str">
        <f t="shared" ref="C645:C708" si="45">IF(A645&lt;&gt;"",MONTH(A645),"")</f>
        <v/>
      </c>
      <c r="D645" s="138" t="str">
        <f t="shared" ref="D645:D708" si="46">IF(A645&lt;&gt;"",DAY(A645),"")</f>
        <v/>
      </c>
      <c r="E645" s="139"/>
      <c r="F645" s="140" t="str">
        <f>IFERROR(VLOOKUP(E645,商品参数!A:E,2,FALSE),"")</f>
        <v/>
      </c>
      <c r="G645" s="140" t="str">
        <f>IFERROR(VLOOKUP(E645,商品参数!A:E,3,FALSE),"")</f>
        <v/>
      </c>
      <c r="H645" s="140" t="str">
        <f>IFERROR(VLOOKUP(E645,商品参数!A:E,4,FALSE),"")</f>
        <v/>
      </c>
      <c r="I645" s="143"/>
      <c r="J645" s="144" t="str">
        <f>IFERROR(VLOOKUP(E645,商品参数!A:E,5,FALSE),"")</f>
        <v/>
      </c>
      <c r="K645" s="140" t="str">
        <f t="shared" si="43"/>
        <v/>
      </c>
      <c r="L645" s="143"/>
      <c r="M645" s="143"/>
    </row>
    <row r="646" ht="22" customHeight="1" spans="1:13">
      <c r="A646" s="137"/>
      <c r="B646" s="138" t="str">
        <f t="shared" si="44"/>
        <v/>
      </c>
      <c r="C646" s="138" t="str">
        <f t="shared" si="45"/>
        <v/>
      </c>
      <c r="D646" s="138" t="str">
        <f t="shared" si="46"/>
        <v/>
      </c>
      <c r="E646" s="139"/>
      <c r="F646" s="140" t="str">
        <f>IFERROR(VLOOKUP(E646,商品参数!A:E,2,FALSE),"")</f>
        <v/>
      </c>
      <c r="G646" s="140" t="str">
        <f>IFERROR(VLOOKUP(E646,商品参数!A:E,3,FALSE),"")</f>
        <v/>
      </c>
      <c r="H646" s="140" t="str">
        <f>IFERROR(VLOOKUP(E646,商品参数!A:E,4,FALSE),"")</f>
        <v/>
      </c>
      <c r="I646" s="143"/>
      <c r="J646" s="144" t="str">
        <f>IFERROR(VLOOKUP(E646,商品参数!A:E,5,FALSE),"")</f>
        <v/>
      </c>
      <c r="K646" s="140" t="str">
        <f t="shared" si="43"/>
        <v/>
      </c>
      <c r="L646" s="143"/>
      <c r="M646" s="143"/>
    </row>
    <row r="647" ht="22" customHeight="1" spans="1:13">
      <c r="A647" s="137"/>
      <c r="B647" s="138" t="str">
        <f t="shared" si="44"/>
        <v/>
      </c>
      <c r="C647" s="138" t="str">
        <f t="shared" si="45"/>
        <v/>
      </c>
      <c r="D647" s="138" t="str">
        <f t="shared" si="46"/>
        <v/>
      </c>
      <c r="E647" s="139"/>
      <c r="F647" s="140" t="str">
        <f>IFERROR(VLOOKUP(E647,商品参数!A:E,2,FALSE),"")</f>
        <v/>
      </c>
      <c r="G647" s="140" t="str">
        <f>IFERROR(VLOOKUP(E647,商品参数!A:E,3,FALSE),"")</f>
        <v/>
      </c>
      <c r="H647" s="140" t="str">
        <f>IFERROR(VLOOKUP(E647,商品参数!A:E,4,FALSE),"")</f>
        <v/>
      </c>
      <c r="I647" s="143"/>
      <c r="J647" s="144" t="str">
        <f>IFERROR(VLOOKUP(E647,商品参数!A:E,5,FALSE),"")</f>
        <v/>
      </c>
      <c r="K647" s="140" t="str">
        <f t="shared" si="43"/>
        <v/>
      </c>
      <c r="L647" s="143"/>
      <c r="M647" s="143"/>
    </row>
    <row r="648" ht="22" customHeight="1" spans="1:13">
      <c r="A648" s="137"/>
      <c r="B648" s="138" t="str">
        <f t="shared" si="44"/>
        <v/>
      </c>
      <c r="C648" s="138" t="str">
        <f t="shared" si="45"/>
        <v/>
      </c>
      <c r="D648" s="138" t="str">
        <f t="shared" si="46"/>
        <v/>
      </c>
      <c r="E648" s="139"/>
      <c r="F648" s="140" t="str">
        <f>IFERROR(VLOOKUP(E648,商品参数!A:E,2,FALSE),"")</f>
        <v/>
      </c>
      <c r="G648" s="140" t="str">
        <f>IFERROR(VLOOKUP(E648,商品参数!A:E,3,FALSE),"")</f>
        <v/>
      </c>
      <c r="H648" s="140" t="str">
        <f>IFERROR(VLOOKUP(E648,商品参数!A:E,4,FALSE),"")</f>
        <v/>
      </c>
      <c r="I648" s="143"/>
      <c r="J648" s="144" t="str">
        <f>IFERROR(VLOOKUP(E648,商品参数!A:E,5,FALSE),"")</f>
        <v/>
      </c>
      <c r="K648" s="140" t="str">
        <f t="shared" si="43"/>
        <v/>
      </c>
      <c r="L648" s="143"/>
      <c r="M648" s="143"/>
    </row>
    <row r="649" ht="22" customHeight="1" spans="1:13">
      <c r="A649" s="137"/>
      <c r="B649" s="138" t="str">
        <f t="shared" si="44"/>
        <v/>
      </c>
      <c r="C649" s="138" t="str">
        <f t="shared" si="45"/>
        <v/>
      </c>
      <c r="D649" s="138" t="str">
        <f t="shared" si="46"/>
        <v/>
      </c>
      <c r="E649" s="139"/>
      <c r="F649" s="140" t="str">
        <f>IFERROR(VLOOKUP(E649,商品参数!A:E,2,FALSE),"")</f>
        <v/>
      </c>
      <c r="G649" s="140" t="str">
        <f>IFERROR(VLOOKUP(E649,商品参数!A:E,3,FALSE),"")</f>
        <v/>
      </c>
      <c r="H649" s="140" t="str">
        <f>IFERROR(VLOOKUP(E649,商品参数!A:E,4,FALSE),"")</f>
        <v/>
      </c>
      <c r="I649" s="143"/>
      <c r="J649" s="144" t="str">
        <f>IFERROR(VLOOKUP(E649,商品参数!A:E,5,FALSE),"")</f>
        <v/>
      </c>
      <c r="K649" s="140" t="str">
        <f t="shared" si="43"/>
        <v/>
      </c>
      <c r="L649" s="143"/>
      <c r="M649" s="143"/>
    </row>
    <row r="650" ht="22" customHeight="1" spans="1:13">
      <c r="A650" s="137"/>
      <c r="B650" s="138" t="str">
        <f t="shared" si="44"/>
        <v/>
      </c>
      <c r="C650" s="138" t="str">
        <f t="shared" si="45"/>
        <v/>
      </c>
      <c r="D650" s="138" t="str">
        <f t="shared" si="46"/>
        <v/>
      </c>
      <c r="E650" s="139"/>
      <c r="F650" s="140" t="str">
        <f>IFERROR(VLOOKUP(E650,商品参数!A:E,2,FALSE),"")</f>
        <v/>
      </c>
      <c r="G650" s="140" t="str">
        <f>IFERROR(VLOOKUP(E650,商品参数!A:E,3,FALSE),"")</f>
        <v/>
      </c>
      <c r="H650" s="140" t="str">
        <f>IFERROR(VLOOKUP(E650,商品参数!A:E,4,FALSE),"")</f>
        <v/>
      </c>
      <c r="I650" s="143"/>
      <c r="J650" s="144" t="str">
        <f>IFERROR(VLOOKUP(E650,商品参数!A:E,5,FALSE),"")</f>
        <v/>
      </c>
      <c r="K650" s="140" t="str">
        <f t="shared" si="43"/>
        <v/>
      </c>
      <c r="L650" s="143"/>
      <c r="M650" s="143"/>
    </row>
    <row r="651" ht="22" customHeight="1" spans="1:13">
      <c r="A651" s="137"/>
      <c r="B651" s="138" t="str">
        <f t="shared" si="44"/>
        <v/>
      </c>
      <c r="C651" s="138" t="str">
        <f t="shared" si="45"/>
        <v/>
      </c>
      <c r="D651" s="138" t="str">
        <f t="shared" si="46"/>
        <v/>
      </c>
      <c r="E651" s="139"/>
      <c r="F651" s="140" t="str">
        <f>IFERROR(VLOOKUP(E651,商品参数!A:E,2,FALSE),"")</f>
        <v/>
      </c>
      <c r="G651" s="140" t="str">
        <f>IFERROR(VLOOKUP(E651,商品参数!A:E,3,FALSE),"")</f>
        <v/>
      </c>
      <c r="H651" s="140" t="str">
        <f>IFERROR(VLOOKUP(E651,商品参数!A:E,4,FALSE),"")</f>
        <v/>
      </c>
      <c r="I651" s="143"/>
      <c r="J651" s="144" t="str">
        <f>IFERROR(VLOOKUP(E651,商品参数!A:E,5,FALSE),"")</f>
        <v/>
      </c>
      <c r="K651" s="140" t="str">
        <f t="shared" si="43"/>
        <v/>
      </c>
      <c r="L651" s="143"/>
      <c r="M651" s="143"/>
    </row>
    <row r="652" ht="22" customHeight="1" spans="1:13">
      <c r="A652" s="137"/>
      <c r="B652" s="138" t="str">
        <f t="shared" si="44"/>
        <v/>
      </c>
      <c r="C652" s="138" t="str">
        <f t="shared" si="45"/>
        <v/>
      </c>
      <c r="D652" s="138" t="str">
        <f t="shared" si="46"/>
        <v/>
      </c>
      <c r="E652" s="139"/>
      <c r="F652" s="140" t="str">
        <f>IFERROR(VLOOKUP(E652,商品参数!A:E,2,FALSE),"")</f>
        <v/>
      </c>
      <c r="G652" s="140" t="str">
        <f>IFERROR(VLOOKUP(E652,商品参数!A:E,3,FALSE),"")</f>
        <v/>
      </c>
      <c r="H652" s="140" t="str">
        <f>IFERROR(VLOOKUP(E652,商品参数!A:E,4,FALSE),"")</f>
        <v/>
      </c>
      <c r="I652" s="143"/>
      <c r="J652" s="144" t="str">
        <f>IFERROR(VLOOKUP(E652,商品参数!A:E,5,FALSE),"")</f>
        <v/>
      </c>
      <c r="K652" s="140" t="str">
        <f t="shared" si="43"/>
        <v/>
      </c>
      <c r="L652" s="143"/>
      <c r="M652" s="143"/>
    </row>
    <row r="653" ht="22" customHeight="1" spans="1:13">
      <c r="A653" s="137"/>
      <c r="B653" s="138" t="str">
        <f t="shared" si="44"/>
        <v/>
      </c>
      <c r="C653" s="138" t="str">
        <f t="shared" si="45"/>
        <v/>
      </c>
      <c r="D653" s="138" t="str">
        <f t="shared" si="46"/>
        <v/>
      </c>
      <c r="E653" s="139"/>
      <c r="F653" s="140" t="str">
        <f>IFERROR(VLOOKUP(E653,商品参数!A:E,2,FALSE),"")</f>
        <v/>
      </c>
      <c r="G653" s="140" t="str">
        <f>IFERROR(VLOOKUP(E653,商品参数!A:E,3,FALSE),"")</f>
        <v/>
      </c>
      <c r="H653" s="140" t="str">
        <f>IFERROR(VLOOKUP(E653,商品参数!A:E,4,FALSE),"")</f>
        <v/>
      </c>
      <c r="I653" s="143"/>
      <c r="J653" s="144" t="str">
        <f>IFERROR(VLOOKUP(E653,商品参数!A:E,5,FALSE),"")</f>
        <v/>
      </c>
      <c r="K653" s="140" t="str">
        <f t="shared" si="43"/>
        <v/>
      </c>
      <c r="L653" s="143"/>
      <c r="M653" s="143"/>
    </row>
    <row r="654" ht="22" customHeight="1" spans="1:13">
      <c r="A654" s="137"/>
      <c r="B654" s="138" t="str">
        <f t="shared" si="44"/>
        <v/>
      </c>
      <c r="C654" s="138" t="str">
        <f t="shared" si="45"/>
        <v/>
      </c>
      <c r="D654" s="138" t="str">
        <f t="shared" si="46"/>
        <v/>
      </c>
      <c r="E654" s="139"/>
      <c r="F654" s="140" t="str">
        <f>IFERROR(VLOOKUP(E654,商品参数!A:E,2,FALSE),"")</f>
        <v/>
      </c>
      <c r="G654" s="140" t="str">
        <f>IFERROR(VLOOKUP(E654,商品参数!A:E,3,FALSE),"")</f>
        <v/>
      </c>
      <c r="H654" s="140" t="str">
        <f>IFERROR(VLOOKUP(E654,商品参数!A:E,4,FALSE),"")</f>
        <v/>
      </c>
      <c r="I654" s="143"/>
      <c r="J654" s="144" t="str">
        <f>IFERROR(VLOOKUP(E654,商品参数!A:E,5,FALSE),"")</f>
        <v/>
      </c>
      <c r="K654" s="140" t="str">
        <f t="shared" si="43"/>
        <v/>
      </c>
      <c r="L654" s="143"/>
      <c r="M654" s="143"/>
    </row>
    <row r="655" ht="22" customHeight="1" spans="1:13">
      <c r="A655" s="137"/>
      <c r="B655" s="138" t="str">
        <f t="shared" si="44"/>
        <v/>
      </c>
      <c r="C655" s="138" t="str">
        <f t="shared" si="45"/>
        <v/>
      </c>
      <c r="D655" s="138" t="str">
        <f t="shared" si="46"/>
        <v/>
      </c>
      <c r="E655" s="139"/>
      <c r="F655" s="140" t="str">
        <f>IFERROR(VLOOKUP(E655,商品参数!A:E,2,FALSE),"")</f>
        <v/>
      </c>
      <c r="G655" s="140" t="str">
        <f>IFERROR(VLOOKUP(E655,商品参数!A:E,3,FALSE),"")</f>
        <v/>
      </c>
      <c r="H655" s="140" t="str">
        <f>IFERROR(VLOOKUP(E655,商品参数!A:E,4,FALSE),"")</f>
        <v/>
      </c>
      <c r="I655" s="143"/>
      <c r="J655" s="144" t="str">
        <f>IFERROR(VLOOKUP(E655,商品参数!A:E,5,FALSE),"")</f>
        <v/>
      </c>
      <c r="K655" s="140" t="str">
        <f t="shared" si="43"/>
        <v/>
      </c>
      <c r="L655" s="143"/>
      <c r="M655" s="143"/>
    </row>
    <row r="656" ht="22" customHeight="1" spans="1:13">
      <c r="A656" s="137"/>
      <c r="B656" s="138" t="str">
        <f t="shared" si="44"/>
        <v/>
      </c>
      <c r="C656" s="138" t="str">
        <f t="shared" si="45"/>
        <v/>
      </c>
      <c r="D656" s="138" t="str">
        <f t="shared" si="46"/>
        <v/>
      </c>
      <c r="E656" s="139"/>
      <c r="F656" s="140" t="str">
        <f>IFERROR(VLOOKUP(E656,商品参数!A:E,2,FALSE),"")</f>
        <v/>
      </c>
      <c r="G656" s="140" t="str">
        <f>IFERROR(VLOOKUP(E656,商品参数!A:E,3,FALSE),"")</f>
        <v/>
      </c>
      <c r="H656" s="140" t="str">
        <f>IFERROR(VLOOKUP(E656,商品参数!A:E,4,FALSE),"")</f>
        <v/>
      </c>
      <c r="I656" s="143"/>
      <c r="J656" s="144" t="str">
        <f>IFERROR(VLOOKUP(E656,商品参数!A:E,5,FALSE),"")</f>
        <v/>
      </c>
      <c r="K656" s="140" t="str">
        <f t="shared" si="43"/>
        <v/>
      </c>
      <c r="L656" s="143"/>
      <c r="M656" s="143"/>
    </row>
    <row r="657" ht="22" customHeight="1" spans="1:13">
      <c r="A657" s="137"/>
      <c r="B657" s="138" t="str">
        <f t="shared" si="44"/>
        <v/>
      </c>
      <c r="C657" s="138" t="str">
        <f t="shared" si="45"/>
        <v/>
      </c>
      <c r="D657" s="138" t="str">
        <f t="shared" si="46"/>
        <v/>
      </c>
      <c r="E657" s="139"/>
      <c r="F657" s="140" t="str">
        <f>IFERROR(VLOOKUP(E657,商品参数!A:E,2,FALSE),"")</f>
        <v/>
      </c>
      <c r="G657" s="140" t="str">
        <f>IFERROR(VLOOKUP(E657,商品参数!A:E,3,FALSE),"")</f>
        <v/>
      </c>
      <c r="H657" s="140" t="str">
        <f>IFERROR(VLOOKUP(E657,商品参数!A:E,4,FALSE),"")</f>
        <v/>
      </c>
      <c r="I657" s="143"/>
      <c r="J657" s="144" t="str">
        <f>IFERROR(VLOOKUP(E657,商品参数!A:E,5,FALSE),"")</f>
        <v/>
      </c>
      <c r="K657" s="140" t="str">
        <f t="shared" si="43"/>
        <v/>
      </c>
      <c r="L657" s="143"/>
      <c r="M657" s="143"/>
    </row>
    <row r="658" ht="22" customHeight="1" spans="1:13">
      <c r="A658" s="137"/>
      <c r="B658" s="138" t="str">
        <f t="shared" si="44"/>
        <v/>
      </c>
      <c r="C658" s="138" t="str">
        <f t="shared" si="45"/>
        <v/>
      </c>
      <c r="D658" s="138" t="str">
        <f t="shared" si="46"/>
        <v/>
      </c>
      <c r="E658" s="139"/>
      <c r="F658" s="140" t="str">
        <f>IFERROR(VLOOKUP(E658,商品参数!A:E,2,FALSE),"")</f>
        <v/>
      </c>
      <c r="G658" s="140" t="str">
        <f>IFERROR(VLOOKUP(E658,商品参数!A:E,3,FALSE),"")</f>
        <v/>
      </c>
      <c r="H658" s="140" t="str">
        <f>IFERROR(VLOOKUP(E658,商品参数!A:E,4,FALSE),"")</f>
        <v/>
      </c>
      <c r="I658" s="143"/>
      <c r="J658" s="144" t="str">
        <f>IFERROR(VLOOKUP(E658,商品参数!A:E,5,FALSE),"")</f>
        <v/>
      </c>
      <c r="K658" s="140" t="str">
        <f t="shared" si="43"/>
        <v/>
      </c>
      <c r="L658" s="143"/>
      <c r="M658" s="143"/>
    </row>
    <row r="659" ht="22" customHeight="1" spans="1:13">
      <c r="A659" s="137"/>
      <c r="B659" s="138" t="str">
        <f t="shared" si="44"/>
        <v/>
      </c>
      <c r="C659" s="138" t="str">
        <f t="shared" si="45"/>
        <v/>
      </c>
      <c r="D659" s="138" t="str">
        <f t="shared" si="46"/>
        <v/>
      </c>
      <c r="E659" s="139"/>
      <c r="F659" s="140" t="str">
        <f>IFERROR(VLOOKUP(E659,商品参数!A:E,2,FALSE),"")</f>
        <v/>
      </c>
      <c r="G659" s="140" t="str">
        <f>IFERROR(VLOOKUP(E659,商品参数!A:E,3,FALSE),"")</f>
        <v/>
      </c>
      <c r="H659" s="140" t="str">
        <f>IFERROR(VLOOKUP(E659,商品参数!A:E,4,FALSE),"")</f>
        <v/>
      </c>
      <c r="I659" s="143"/>
      <c r="J659" s="144" t="str">
        <f>IFERROR(VLOOKUP(E659,商品参数!A:E,5,FALSE),"")</f>
        <v/>
      </c>
      <c r="K659" s="140" t="str">
        <f t="shared" si="43"/>
        <v/>
      </c>
      <c r="L659" s="143"/>
      <c r="M659" s="143"/>
    </row>
    <row r="660" ht="22" customHeight="1" spans="1:13">
      <c r="A660" s="137"/>
      <c r="B660" s="138" t="str">
        <f t="shared" si="44"/>
        <v/>
      </c>
      <c r="C660" s="138" t="str">
        <f t="shared" si="45"/>
        <v/>
      </c>
      <c r="D660" s="138" t="str">
        <f t="shared" si="46"/>
        <v/>
      </c>
      <c r="E660" s="139"/>
      <c r="F660" s="140" t="str">
        <f>IFERROR(VLOOKUP(E660,商品参数!A:E,2,FALSE),"")</f>
        <v/>
      </c>
      <c r="G660" s="140" t="str">
        <f>IFERROR(VLOOKUP(E660,商品参数!A:E,3,FALSE),"")</f>
        <v/>
      </c>
      <c r="H660" s="140" t="str">
        <f>IFERROR(VLOOKUP(E660,商品参数!A:E,4,FALSE),"")</f>
        <v/>
      </c>
      <c r="I660" s="143"/>
      <c r="J660" s="144" t="str">
        <f>IFERROR(VLOOKUP(E660,商品参数!A:E,5,FALSE),"")</f>
        <v/>
      </c>
      <c r="K660" s="140" t="str">
        <f t="shared" si="43"/>
        <v/>
      </c>
      <c r="L660" s="143"/>
      <c r="M660" s="143"/>
    </row>
    <row r="661" ht="22" customHeight="1" spans="1:13">
      <c r="A661" s="137"/>
      <c r="B661" s="138" t="str">
        <f t="shared" si="44"/>
        <v/>
      </c>
      <c r="C661" s="138" t="str">
        <f t="shared" si="45"/>
        <v/>
      </c>
      <c r="D661" s="138" t="str">
        <f t="shared" si="46"/>
        <v/>
      </c>
      <c r="E661" s="139"/>
      <c r="F661" s="140" t="str">
        <f>IFERROR(VLOOKUP(E661,商品参数!A:E,2,FALSE),"")</f>
        <v/>
      </c>
      <c r="G661" s="140" t="str">
        <f>IFERROR(VLOOKUP(E661,商品参数!A:E,3,FALSE),"")</f>
        <v/>
      </c>
      <c r="H661" s="140" t="str">
        <f>IFERROR(VLOOKUP(E661,商品参数!A:E,4,FALSE),"")</f>
        <v/>
      </c>
      <c r="I661" s="143"/>
      <c r="J661" s="144" t="str">
        <f>IFERROR(VLOOKUP(E661,商品参数!A:E,5,FALSE),"")</f>
        <v/>
      </c>
      <c r="K661" s="140" t="str">
        <f t="shared" si="43"/>
        <v/>
      </c>
      <c r="L661" s="143"/>
      <c r="M661" s="143"/>
    </row>
    <row r="662" ht="22" customHeight="1" spans="1:13">
      <c r="A662" s="137"/>
      <c r="B662" s="138" t="str">
        <f t="shared" si="44"/>
        <v/>
      </c>
      <c r="C662" s="138" t="str">
        <f t="shared" si="45"/>
        <v/>
      </c>
      <c r="D662" s="138" t="str">
        <f t="shared" si="46"/>
        <v/>
      </c>
      <c r="E662" s="139"/>
      <c r="F662" s="140" t="str">
        <f>IFERROR(VLOOKUP(E662,商品参数!A:E,2,FALSE),"")</f>
        <v/>
      </c>
      <c r="G662" s="140" t="str">
        <f>IFERROR(VLOOKUP(E662,商品参数!A:E,3,FALSE),"")</f>
        <v/>
      </c>
      <c r="H662" s="140" t="str">
        <f>IFERROR(VLOOKUP(E662,商品参数!A:E,4,FALSE),"")</f>
        <v/>
      </c>
      <c r="I662" s="143"/>
      <c r="J662" s="144" t="str">
        <f>IFERROR(VLOOKUP(E662,商品参数!A:E,5,FALSE),"")</f>
        <v/>
      </c>
      <c r="K662" s="140" t="str">
        <f t="shared" si="43"/>
        <v/>
      </c>
      <c r="L662" s="143"/>
      <c r="M662" s="143"/>
    </row>
    <row r="663" ht="22" customHeight="1" spans="1:13">
      <c r="A663" s="137"/>
      <c r="B663" s="138" t="str">
        <f t="shared" si="44"/>
        <v/>
      </c>
      <c r="C663" s="138" t="str">
        <f t="shared" si="45"/>
        <v/>
      </c>
      <c r="D663" s="138" t="str">
        <f t="shared" si="46"/>
        <v/>
      </c>
      <c r="E663" s="139"/>
      <c r="F663" s="140" t="str">
        <f>IFERROR(VLOOKUP(E663,商品参数!A:E,2,FALSE),"")</f>
        <v/>
      </c>
      <c r="G663" s="140" t="str">
        <f>IFERROR(VLOOKUP(E663,商品参数!A:E,3,FALSE),"")</f>
        <v/>
      </c>
      <c r="H663" s="140" t="str">
        <f>IFERROR(VLOOKUP(E663,商品参数!A:E,4,FALSE),"")</f>
        <v/>
      </c>
      <c r="I663" s="143"/>
      <c r="J663" s="144" t="str">
        <f>IFERROR(VLOOKUP(E663,商品参数!A:E,5,FALSE),"")</f>
        <v/>
      </c>
      <c r="K663" s="140" t="str">
        <f t="shared" si="43"/>
        <v/>
      </c>
      <c r="L663" s="143"/>
      <c r="M663" s="143"/>
    </row>
    <row r="664" ht="22" customHeight="1" spans="1:13">
      <c r="A664" s="137"/>
      <c r="B664" s="138" t="str">
        <f t="shared" si="44"/>
        <v/>
      </c>
      <c r="C664" s="138" t="str">
        <f t="shared" si="45"/>
        <v/>
      </c>
      <c r="D664" s="138" t="str">
        <f t="shared" si="46"/>
        <v/>
      </c>
      <c r="E664" s="139"/>
      <c r="F664" s="140" t="str">
        <f>IFERROR(VLOOKUP(E664,商品参数!A:E,2,FALSE),"")</f>
        <v/>
      </c>
      <c r="G664" s="140" t="str">
        <f>IFERROR(VLOOKUP(E664,商品参数!A:E,3,FALSE),"")</f>
        <v/>
      </c>
      <c r="H664" s="140" t="str">
        <f>IFERROR(VLOOKUP(E664,商品参数!A:E,4,FALSE),"")</f>
        <v/>
      </c>
      <c r="I664" s="143"/>
      <c r="J664" s="144" t="str">
        <f>IFERROR(VLOOKUP(E664,商品参数!A:E,5,FALSE),"")</f>
        <v/>
      </c>
      <c r="K664" s="140" t="str">
        <f t="shared" si="43"/>
        <v/>
      </c>
      <c r="L664" s="143"/>
      <c r="M664" s="143"/>
    </row>
    <row r="665" ht="22" customHeight="1" spans="1:13">
      <c r="A665" s="137"/>
      <c r="B665" s="138" t="str">
        <f t="shared" si="44"/>
        <v/>
      </c>
      <c r="C665" s="138" t="str">
        <f t="shared" si="45"/>
        <v/>
      </c>
      <c r="D665" s="138" t="str">
        <f t="shared" si="46"/>
        <v/>
      </c>
      <c r="E665" s="139"/>
      <c r="F665" s="140" t="str">
        <f>IFERROR(VLOOKUP(E665,商品参数!A:E,2,FALSE),"")</f>
        <v/>
      </c>
      <c r="G665" s="140" t="str">
        <f>IFERROR(VLOOKUP(E665,商品参数!A:E,3,FALSE),"")</f>
        <v/>
      </c>
      <c r="H665" s="140" t="str">
        <f>IFERROR(VLOOKUP(E665,商品参数!A:E,4,FALSE),"")</f>
        <v/>
      </c>
      <c r="I665" s="143"/>
      <c r="J665" s="144" t="str">
        <f>IFERROR(VLOOKUP(E665,商品参数!A:E,5,FALSE),"")</f>
        <v/>
      </c>
      <c r="K665" s="140" t="str">
        <f t="shared" si="43"/>
        <v/>
      </c>
      <c r="L665" s="143"/>
      <c r="M665" s="143"/>
    </row>
    <row r="666" ht="22" customHeight="1" spans="1:13">
      <c r="A666" s="137"/>
      <c r="B666" s="138" t="str">
        <f t="shared" si="44"/>
        <v/>
      </c>
      <c r="C666" s="138" t="str">
        <f t="shared" si="45"/>
        <v/>
      </c>
      <c r="D666" s="138" t="str">
        <f t="shared" si="46"/>
        <v/>
      </c>
      <c r="E666" s="139"/>
      <c r="F666" s="140" t="str">
        <f>IFERROR(VLOOKUP(E666,商品参数!A:E,2,FALSE),"")</f>
        <v/>
      </c>
      <c r="G666" s="140" t="str">
        <f>IFERROR(VLOOKUP(E666,商品参数!A:E,3,FALSE),"")</f>
        <v/>
      </c>
      <c r="H666" s="140" t="str">
        <f>IFERROR(VLOOKUP(E666,商品参数!A:E,4,FALSE),"")</f>
        <v/>
      </c>
      <c r="I666" s="143"/>
      <c r="J666" s="144" t="str">
        <f>IFERROR(VLOOKUP(E666,商品参数!A:E,5,FALSE),"")</f>
        <v/>
      </c>
      <c r="K666" s="140" t="str">
        <f t="shared" si="43"/>
        <v/>
      </c>
      <c r="L666" s="143"/>
      <c r="M666" s="143"/>
    </row>
    <row r="667" ht="22" customHeight="1" spans="1:13">
      <c r="A667" s="137"/>
      <c r="B667" s="138" t="str">
        <f t="shared" si="44"/>
        <v/>
      </c>
      <c r="C667" s="138" t="str">
        <f t="shared" si="45"/>
        <v/>
      </c>
      <c r="D667" s="138" t="str">
        <f t="shared" si="46"/>
        <v/>
      </c>
      <c r="E667" s="139"/>
      <c r="F667" s="140" t="str">
        <f>IFERROR(VLOOKUP(E667,商品参数!A:E,2,FALSE),"")</f>
        <v/>
      </c>
      <c r="G667" s="140" t="str">
        <f>IFERROR(VLOOKUP(E667,商品参数!A:E,3,FALSE),"")</f>
        <v/>
      </c>
      <c r="H667" s="140" t="str">
        <f>IFERROR(VLOOKUP(E667,商品参数!A:E,4,FALSE),"")</f>
        <v/>
      </c>
      <c r="I667" s="143"/>
      <c r="J667" s="144" t="str">
        <f>IFERROR(VLOOKUP(E667,商品参数!A:E,5,FALSE),"")</f>
        <v/>
      </c>
      <c r="K667" s="140" t="str">
        <f t="shared" si="43"/>
        <v/>
      </c>
      <c r="L667" s="143"/>
      <c r="M667" s="143"/>
    </row>
    <row r="668" ht="22" customHeight="1" spans="1:13">
      <c r="A668" s="137"/>
      <c r="B668" s="138" t="str">
        <f t="shared" si="44"/>
        <v/>
      </c>
      <c r="C668" s="138" t="str">
        <f t="shared" si="45"/>
        <v/>
      </c>
      <c r="D668" s="138" t="str">
        <f t="shared" si="46"/>
        <v/>
      </c>
      <c r="E668" s="139"/>
      <c r="F668" s="140" t="str">
        <f>IFERROR(VLOOKUP(E668,商品参数!A:E,2,FALSE),"")</f>
        <v/>
      </c>
      <c r="G668" s="140" t="str">
        <f>IFERROR(VLOOKUP(E668,商品参数!A:E,3,FALSE),"")</f>
        <v/>
      </c>
      <c r="H668" s="140" t="str">
        <f>IFERROR(VLOOKUP(E668,商品参数!A:E,4,FALSE),"")</f>
        <v/>
      </c>
      <c r="I668" s="143"/>
      <c r="J668" s="144" t="str">
        <f>IFERROR(VLOOKUP(E668,商品参数!A:E,5,FALSE),"")</f>
        <v/>
      </c>
      <c r="K668" s="140" t="str">
        <f t="shared" si="43"/>
        <v/>
      </c>
      <c r="L668" s="143"/>
      <c r="M668" s="143"/>
    </row>
    <row r="669" ht="22" customHeight="1" spans="1:13">
      <c r="A669" s="137"/>
      <c r="B669" s="138" t="str">
        <f t="shared" si="44"/>
        <v/>
      </c>
      <c r="C669" s="138" t="str">
        <f t="shared" si="45"/>
        <v/>
      </c>
      <c r="D669" s="138" t="str">
        <f t="shared" si="46"/>
        <v/>
      </c>
      <c r="E669" s="139"/>
      <c r="F669" s="140" t="str">
        <f>IFERROR(VLOOKUP(E669,商品参数!A:E,2,FALSE),"")</f>
        <v/>
      </c>
      <c r="G669" s="140" t="str">
        <f>IFERROR(VLOOKUP(E669,商品参数!A:E,3,FALSE),"")</f>
        <v/>
      </c>
      <c r="H669" s="140" t="str">
        <f>IFERROR(VLOOKUP(E669,商品参数!A:E,4,FALSE),"")</f>
        <v/>
      </c>
      <c r="I669" s="143"/>
      <c r="J669" s="144" t="str">
        <f>IFERROR(VLOOKUP(E669,商品参数!A:E,5,FALSE),"")</f>
        <v/>
      </c>
      <c r="K669" s="140" t="str">
        <f t="shared" si="43"/>
        <v/>
      </c>
      <c r="L669" s="143"/>
      <c r="M669" s="143"/>
    </row>
    <row r="670" ht="22" customHeight="1" spans="1:13">
      <c r="A670" s="137"/>
      <c r="B670" s="138" t="str">
        <f t="shared" si="44"/>
        <v/>
      </c>
      <c r="C670" s="138" t="str">
        <f t="shared" si="45"/>
        <v/>
      </c>
      <c r="D670" s="138" t="str">
        <f t="shared" si="46"/>
        <v/>
      </c>
      <c r="E670" s="139"/>
      <c r="F670" s="140" t="str">
        <f>IFERROR(VLOOKUP(E670,商品参数!A:E,2,FALSE),"")</f>
        <v/>
      </c>
      <c r="G670" s="140" t="str">
        <f>IFERROR(VLOOKUP(E670,商品参数!A:E,3,FALSE),"")</f>
        <v/>
      </c>
      <c r="H670" s="140" t="str">
        <f>IFERROR(VLOOKUP(E670,商品参数!A:E,4,FALSE),"")</f>
        <v/>
      </c>
      <c r="I670" s="143"/>
      <c r="J670" s="144" t="str">
        <f>IFERROR(VLOOKUP(E670,商品参数!A:E,5,FALSE),"")</f>
        <v/>
      </c>
      <c r="K670" s="140" t="str">
        <f t="shared" si="43"/>
        <v/>
      </c>
      <c r="L670" s="143"/>
      <c r="M670" s="143"/>
    </row>
    <row r="671" ht="22" customHeight="1" spans="1:13">
      <c r="A671" s="137"/>
      <c r="B671" s="138" t="str">
        <f t="shared" si="44"/>
        <v/>
      </c>
      <c r="C671" s="138" t="str">
        <f t="shared" si="45"/>
        <v/>
      </c>
      <c r="D671" s="138" t="str">
        <f t="shared" si="46"/>
        <v/>
      </c>
      <c r="E671" s="139"/>
      <c r="F671" s="140" t="str">
        <f>IFERROR(VLOOKUP(E671,商品参数!A:E,2,FALSE),"")</f>
        <v/>
      </c>
      <c r="G671" s="140" t="str">
        <f>IFERROR(VLOOKUP(E671,商品参数!A:E,3,FALSE),"")</f>
        <v/>
      </c>
      <c r="H671" s="140" t="str">
        <f>IFERROR(VLOOKUP(E671,商品参数!A:E,4,FALSE),"")</f>
        <v/>
      </c>
      <c r="I671" s="143"/>
      <c r="J671" s="144" t="str">
        <f>IFERROR(VLOOKUP(E671,商品参数!A:E,5,FALSE),"")</f>
        <v/>
      </c>
      <c r="K671" s="140" t="str">
        <f t="shared" si="43"/>
        <v/>
      </c>
      <c r="L671" s="143"/>
      <c r="M671" s="143"/>
    </row>
    <row r="672" ht="22" customHeight="1" spans="1:13">
      <c r="A672" s="137"/>
      <c r="B672" s="138" t="str">
        <f t="shared" si="44"/>
        <v/>
      </c>
      <c r="C672" s="138" t="str">
        <f t="shared" si="45"/>
        <v/>
      </c>
      <c r="D672" s="138" t="str">
        <f t="shared" si="46"/>
        <v/>
      </c>
      <c r="E672" s="139"/>
      <c r="F672" s="140" t="str">
        <f>IFERROR(VLOOKUP(E672,商品参数!A:E,2,FALSE),"")</f>
        <v/>
      </c>
      <c r="G672" s="140" t="str">
        <f>IFERROR(VLOOKUP(E672,商品参数!A:E,3,FALSE),"")</f>
        <v/>
      </c>
      <c r="H672" s="140" t="str">
        <f>IFERROR(VLOOKUP(E672,商品参数!A:E,4,FALSE),"")</f>
        <v/>
      </c>
      <c r="I672" s="143"/>
      <c r="J672" s="144" t="str">
        <f>IFERROR(VLOOKUP(E672,商品参数!A:E,5,FALSE),"")</f>
        <v/>
      </c>
      <c r="K672" s="140" t="str">
        <f t="shared" si="43"/>
        <v/>
      </c>
      <c r="L672" s="143"/>
      <c r="M672" s="143"/>
    </row>
    <row r="673" ht="22" customHeight="1" spans="1:13">
      <c r="A673" s="137"/>
      <c r="B673" s="138" t="str">
        <f t="shared" si="44"/>
        <v/>
      </c>
      <c r="C673" s="138" t="str">
        <f t="shared" si="45"/>
        <v/>
      </c>
      <c r="D673" s="138" t="str">
        <f t="shared" si="46"/>
        <v/>
      </c>
      <c r="E673" s="139"/>
      <c r="F673" s="140" t="str">
        <f>IFERROR(VLOOKUP(E673,商品参数!A:E,2,FALSE),"")</f>
        <v/>
      </c>
      <c r="G673" s="140" t="str">
        <f>IFERROR(VLOOKUP(E673,商品参数!A:E,3,FALSE),"")</f>
        <v/>
      </c>
      <c r="H673" s="140" t="str">
        <f>IFERROR(VLOOKUP(E673,商品参数!A:E,4,FALSE),"")</f>
        <v/>
      </c>
      <c r="I673" s="143"/>
      <c r="J673" s="144" t="str">
        <f>IFERROR(VLOOKUP(E673,商品参数!A:E,5,FALSE),"")</f>
        <v/>
      </c>
      <c r="K673" s="140" t="str">
        <f t="shared" si="43"/>
        <v/>
      </c>
      <c r="L673" s="143"/>
      <c r="M673" s="143"/>
    </row>
    <row r="674" ht="22" customHeight="1" spans="1:13">
      <c r="A674" s="137"/>
      <c r="B674" s="138" t="str">
        <f t="shared" si="44"/>
        <v/>
      </c>
      <c r="C674" s="138" t="str">
        <f t="shared" si="45"/>
        <v/>
      </c>
      <c r="D674" s="138" t="str">
        <f t="shared" si="46"/>
        <v/>
      </c>
      <c r="E674" s="139"/>
      <c r="F674" s="140" t="str">
        <f>IFERROR(VLOOKUP(E674,商品参数!A:E,2,FALSE),"")</f>
        <v/>
      </c>
      <c r="G674" s="140" t="str">
        <f>IFERROR(VLOOKUP(E674,商品参数!A:E,3,FALSE),"")</f>
        <v/>
      </c>
      <c r="H674" s="140" t="str">
        <f>IFERROR(VLOOKUP(E674,商品参数!A:E,4,FALSE),"")</f>
        <v/>
      </c>
      <c r="I674" s="143"/>
      <c r="J674" s="144" t="str">
        <f>IFERROR(VLOOKUP(E674,商品参数!A:E,5,FALSE),"")</f>
        <v/>
      </c>
      <c r="K674" s="140" t="str">
        <f t="shared" si="43"/>
        <v/>
      </c>
      <c r="L674" s="143"/>
      <c r="M674" s="143"/>
    </row>
    <row r="675" ht="22" customHeight="1" spans="1:13">
      <c r="A675" s="137"/>
      <c r="B675" s="138" t="str">
        <f t="shared" si="44"/>
        <v/>
      </c>
      <c r="C675" s="138" t="str">
        <f t="shared" si="45"/>
        <v/>
      </c>
      <c r="D675" s="138" t="str">
        <f t="shared" si="46"/>
        <v/>
      </c>
      <c r="E675" s="139"/>
      <c r="F675" s="140" t="str">
        <f>IFERROR(VLOOKUP(E675,商品参数!A:E,2,FALSE),"")</f>
        <v/>
      </c>
      <c r="G675" s="140" t="str">
        <f>IFERROR(VLOOKUP(E675,商品参数!A:E,3,FALSE),"")</f>
        <v/>
      </c>
      <c r="H675" s="140" t="str">
        <f>IFERROR(VLOOKUP(E675,商品参数!A:E,4,FALSE),"")</f>
        <v/>
      </c>
      <c r="I675" s="143"/>
      <c r="J675" s="144" t="str">
        <f>IFERROR(VLOOKUP(E675,商品参数!A:E,5,FALSE),"")</f>
        <v/>
      </c>
      <c r="K675" s="140" t="str">
        <f t="shared" si="43"/>
        <v/>
      </c>
      <c r="L675" s="143"/>
      <c r="M675" s="143"/>
    </row>
    <row r="676" ht="22" customHeight="1" spans="1:13">
      <c r="A676" s="137"/>
      <c r="B676" s="138" t="str">
        <f t="shared" si="44"/>
        <v/>
      </c>
      <c r="C676" s="138" t="str">
        <f t="shared" si="45"/>
        <v/>
      </c>
      <c r="D676" s="138" t="str">
        <f t="shared" si="46"/>
        <v/>
      </c>
      <c r="E676" s="139"/>
      <c r="F676" s="140" t="str">
        <f>IFERROR(VLOOKUP(E676,商品参数!A:E,2,FALSE),"")</f>
        <v/>
      </c>
      <c r="G676" s="140" t="str">
        <f>IFERROR(VLOOKUP(E676,商品参数!A:E,3,FALSE),"")</f>
        <v/>
      </c>
      <c r="H676" s="140" t="str">
        <f>IFERROR(VLOOKUP(E676,商品参数!A:E,4,FALSE),"")</f>
        <v/>
      </c>
      <c r="I676" s="143"/>
      <c r="J676" s="144" t="str">
        <f>IFERROR(VLOOKUP(E676,商品参数!A:E,5,FALSE),"")</f>
        <v/>
      </c>
      <c r="K676" s="140" t="str">
        <f t="shared" si="43"/>
        <v/>
      </c>
      <c r="L676" s="143"/>
      <c r="M676" s="143"/>
    </row>
    <row r="677" ht="22" customHeight="1" spans="1:13">
      <c r="A677" s="137"/>
      <c r="B677" s="138" t="str">
        <f t="shared" si="44"/>
        <v/>
      </c>
      <c r="C677" s="138" t="str">
        <f t="shared" si="45"/>
        <v/>
      </c>
      <c r="D677" s="138" t="str">
        <f t="shared" si="46"/>
        <v/>
      </c>
      <c r="E677" s="139"/>
      <c r="F677" s="140" t="str">
        <f>IFERROR(VLOOKUP(E677,商品参数!A:E,2,FALSE),"")</f>
        <v/>
      </c>
      <c r="G677" s="140" t="str">
        <f>IFERROR(VLOOKUP(E677,商品参数!A:E,3,FALSE),"")</f>
        <v/>
      </c>
      <c r="H677" s="140" t="str">
        <f>IFERROR(VLOOKUP(E677,商品参数!A:E,4,FALSE),"")</f>
        <v/>
      </c>
      <c r="I677" s="143"/>
      <c r="J677" s="144" t="str">
        <f>IFERROR(VLOOKUP(E677,商品参数!A:E,5,FALSE),"")</f>
        <v/>
      </c>
      <c r="K677" s="140" t="str">
        <f t="shared" si="43"/>
        <v/>
      </c>
      <c r="L677" s="143"/>
      <c r="M677" s="143"/>
    </row>
    <row r="678" ht="22" customHeight="1" spans="1:13">
      <c r="A678" s="137"/>
      <c r="B678" s="138" t="str">
        <f t="shared" si="44"/>
        <v/>
      </c>
      <c r="C678" s="138" t="str">
        <f t="shared" si="45"/>
        <v/>
      </c>
      <c r="D678" s="138" t="str">
        <f t="shared" si="46"/>
        <v/>
      </c>
      <c r="E678" s="139"/>
      <c r="F678" s="140" t="str">
        <f>IFERROR(VLOOKUP(E678,商品参数!A:E,2,FALSE),"")</f>
        <v/>
      </c>
      <c r="G678" s="140" t="str">
        <f>IFERROR(VLOOKUP(E678,商品参数!A:E,3,FALSE),"")</f>
        <v/>
      </c>
      <c r="H678" s="140" t="str">
        <f>IFERROR(VLOOKUP(E678,商品参数!A:E,4,FALSE),"")</f>
        <v/>
      </c>
      <c r="I678" s="143"/>
      <c r="J678" s="144" t="str">
        <f>IFERROR(VLOOKUP(E678,商品参数!A:E,5,FALSE),"")</f>
        <v/>
      </c>
      <c r="K678" s="140" t="str">
        <f t="shared" si="43"/>
        <v/>
      </c>
      <c r="L678" s="143"/>
      <c r="M678" s="143"/>
    </row>
    <row r="679" ht="22" customHeight="1" spans="1:13">
      <c r="A679" s="137"/>
      <c r="B679" s="138" t="str">
        <f t="shared" si="44"/>
        <v/>
      </c>
      <c r="C679" s="138" t="str">
        <f t="shared" si="45"/>
        <v/>
      </c>
      <c r="D679" s="138" t="str">
        <f t="shared" si="46"/>
        <v/>
      </c>
      <c r="E679" s="139"/>
      <c r="F679" s="140" t="str">
        <f>IFERROR(VLOOKUP(E679,商品参数!A:E,2,FALSE),"")</f>
        <v/>
      </c>
      <c r="G679" s="140" t="str">
        <f>IFERROR(VLOOKUP(E679,商品参数!A:E,3,FALSE),"")</f>
        <v/>
      </c>
      <c r="H679" s="140" t="str">
        <f>IFERROR(VLOOKUP(E679,商品参数!A:E,4,FALSE),"")</f>
        <v/>
      </c>
      <c r="I679" s="143"/>
      <c r="J679" s="144" t="str">
        <f>IFERROR(VLOOKUP(E679,商品参数!A:E,5,FALSE),"")</f>
        <v/>
      </c>
      <c r="K679" s="140" t="str">
        <f t="shared" si="43"/>
        <v/>
      </c>
      <c r="L679" s="143"/>
      <c r="M679" s="143"/>
    </row>
    <row r="680" ht="22" customHeight="1" spans="1:13">
      <c r="A680" s="137"/>
      <c r="B680" s="138" t="str">
        <f t="shared" si="44"/>
        <v/>
      </c>
      <c r="C680" s="138" t="str">
        <f t="shared" si="45"/>
        <v/>
      </c>
      <c r="D680" s="138" t="str">
        <f t="shared" si="46"/>
        <v/>
      </c>
      <c r="E680" s="139"/>
      <c r="F680" s="140" t="str">
        <f>IFERROR(VLOOKUP(E680,商品参数!A:E,2,FALSE),"")</f>
        <v/>
      </c>
      <c r="G680" s="140" t="str">
        <f>IFERROR(VLOOKUP(E680,商品参数!A:E,3,FALSE),"")</f>
        <v/>
      </c>
      <c r="H680" s="140" t="str">
        <f>IFERROR(VLOOKUP(E680,商品参数!A:E,4,FALSE),"")</f>
        <v/>
      </c>
      <c r="I680" s="143"/>
      <c r="J680" s="144" t="str">
        <f>IFERROR(VLOOKUP(E680,商品参数!A:E,5,FALSE),"")</f>
        <v/>
      </c>
      <c r="K680" s="140" t="str">
        <f t="shared" si="43"/>
        <v/>
      </c>
      <c r="L680" s="143"/>
      <c r="M680" s="143"/>
    </row>
    <row r="681" ht="22" customHeight="1" spans="1:13">
      <c r="A681" s="137"/>
      <c r="B681" s="138" t="str">
        <f t="shared" si="44"/>
        <v/>
      </c>
      <c r="C681" s="138" t="str">
        <f t="shared" si="45"/>
        <v/>
      </c>
      <c r="D681" s="138" t="str">
        <f t="shared" si="46"/>
        <v/>
      </c>
      <c r="E681" s="139"/>
      <c r="F681" s="140" t="str">
        <f>IFERROR(VLOOKUP(E681,商品参数!A:E,2,FALSE),"")</f>
        <v/>
      </c>
      <c r="G681" s="140" t="str">
        <f>IFERROR(VLOOKUP(E681,商品参数!A:E,3,FALSE),"")</f>
        <v/>
      </c>
      <c r="H681" s="140" t="str">
        <f>IFERROR(VLOOKUP(E681,商品参数!A:E,4,FALSE),"")</f>
        <v/>
      </c>
      <c r="I681" s="143"/>
      <c r="J681" s="144" t="str">
        <f>IFERROR(VLOOKUP(E681,商品参数!A:E,5,FALSE),"")</f>
        <v/>
      </c>
      <c r="K681" s="140" t="str">
        <f t="shared" si="43"/>
        <v/>
      </c>
      <c r="L681" s="143"/>
      <c r="M681" s="143"/>
    </row>
    <row r="682" ht="22" customHeight="1" spans="1:13">
      <c r="A682" s="137"/>
      <c r="B682" s="138" t="str">
        <f t="shared" si="44"/>
        <v/>
      </c>
      <c r="C682" s="138" t="str">
        <f t="shared" si="45"/>
        <v/>
      </c>
      <c r="D682" s="138" t="str">
        <f t="shared" si="46"/>
        <v/>
      </c>
      <c r="E682" s="139"/>
      <c r="F682" s="140" t="str">
        <f>IFERROR(VLOOKUP(E682,商品参数!A:E,2,FALSE),"")</f>
        <v/>
      </c>
      <c r="G682" s="140" t="str">
        <f>IFERROR(VLOOKUP(E682,商品参数!A:E,3,FALSE),"")</f>
        <v/>
      </c>
      <c r="H682" s="140" t="str">
        <f>IFERROR(VLOOKUP(E682,商品参数!A:E,4,FALSE),"")</f>
        <v/>
      </c>
      <c r="I682" s="143"/>
      <c r="J682" s="144" t="str">
        <f>IFERROR(VLOOKUP(E682,商品参数!A:E,5,FALSE),"")</f>
        <v/>
      </c>
      <c r="K682" s="140" t="str">
        <f t="shared" si="43"/>
        <v/>
      </c>
      <c r="L682" s="143"/>
      <c r="M682" s="143"/>
    </row>
    <row r="683" ht="22" customHeight="1" spans="1:13">
      <c r="A683" s="137"/>
      <c r="B683" s="138" t="str">
        <f t="shared" si="44"/>
        <v/>
      </c>
      <c r="C683" s="138" t="str">
        <f t="shared" si="45"/>
        <v/>
      </c>
      <c r="D683" s="138" t="str">
        <f t="shared" si="46"/>
        <v/>
      </c>
      <c r="E683" s="139"/>
      <c r="F683" s="140" t="str">
        <f>IFERROR(VLOOKUP(E683,商品参数!A:E,2,FALSE),"")</f>
        <v/>
      </c>
      <c r="G683" s="140" t="str">
        <f>IFERROR(VLOOKUP(E683,商品参数!A:E,3,FALSE),"")</f>
        <v/>
      </c>
      <c r="H683" s="140" t="str">
        <f>IFERROR(VLOOKUP(E683,商品参数!A:E,4,FALSE),"")</f>
        <v/>
      </c>
      <c r="I683" s="143"/>
      <c r="J683" s="144" t="str">
        <f>IFERROR(VLOOKUP(E683,商品参数!A:E,5,FALSE),"")</f>
        <v/>
      </c>
      <c r="K683" s="140" t="str">
        <f t="shared" si="43"/>
        <v/>
      </c>
      <c r="L683" s="143"/>
      <c r="M683" s="143"/>
    </row>
    <row r="684" ht="22" customHeight="1" spans="1:13">
      <c r="A684" s="137"/>
      <c r="B684" s="138" t="str">
        <f t="shared" si="44"/>
        <v/>
      </c>
      <c r="C684" s="138" t="str">
        <f t="shared" si="45"/>
        <v/>
      </c>
      <c r="D684" s="138" t="str">
        <f t="shared" si="46"/>
        <v/>
      </c>
      <c r="E684" s="139"/>
      <c r="F684" s="140" t="str">
        <f>IFERROR(VLOOKUP(E684,商品参数!A:E,2,FALSE),"")</f>
        <v/>
      </c>
      <c r="G684" s="140" t="str">
        <f>IFERROR(VLOOKUP(E684,商品参数!A:E,3,FALSE),"")</f>
        <v/>
      </c>
      <c r="H684" s="140" t="str">
        <f>IFERROR(VLOOKUP(E684,商品参数!A:E,4,FALSE),"")</f>
        <v/>
      </c>
      <c r="I684" s="143"/>
      <c r="J684" s="144" t="str">
        <f>IFERROR(VLOOKUP(E684,商品参数!A:E,5,FALSE),"")</f>
        <v/>
      </c>
      <c r="K684" s="140" t="str">
        <f t="shared" si="43"/>
        <v/>
      </c>
      <c r="L684" s="143"/>
      <c r="M684" s="143"/>
    </row>
    <row r="685" ht="22" customHeight="1" spans="1:13">
      <c r="A685" s="137"/>
      <c r="B685" s="138" t="str">
        <f t="shared" si="44"/>
        <v/>
      </c>
      <c r="C685" s="138" t="str">
        <f t="shared" si="45"/>
        <v/>
      </c>
      <c r="D685" s="138" t="str">
        <f t="shared" si="46"/>
        <v/>
      </c>
      <c r="E685" s="139"/>
      <c r="F685" s="140" t="str">
        <f>IFERROR(VLOOKUP(E685,商品参数!A:E,2,FALSE),"")</f>
        <v/>
      </c>
      <c r="G685" s="140" t="str">
        <f>IFERROR(VLOOKUP(E685,商品参数!A:E,3,FALSE),"")</f>
        <v/>
      </c>
      <c r="H685" s="140" t="str">
        <f>IFERROR(VLOOKUP(E685,商品参数!A:E,4,FALSE),"")</f>
        <v/>
      </c>
      <c r="I685" s="143"/>
      <c r="J685" s="144" t="str">
        <f>IFERROR(VLOOKUP(E685,商品参数!A:E,5,FALSE),"")</f>
        <v/>
      </c>
      <c r="K685" s="140" t="str">
        <f t="shared" si="43"/>
        <v/>
      </c>
      <c r="L685" s="143"/>
      <c r="M685" s="143"/>
    </row>
    <row r="686" ht="22" customHeight="1" spans="1:13">
      <c r="A686" s="137"/>
      <c r="B686" s="138" t="str">
        <f t="shared" si="44"/>
        <v/>
      </c>
      <c r="C686" s="138" t="str">
        <f t="shared" si="45"/>
        <v/>
      </c>
      <c r="D686" s="138" t="str">
        <f t="shared" si="46"/>
        <v/>
      </c>
      <c r="E686" s="139"/>
      <c r="F686" s="140" t="str">
        <f>IFERROR(VLOOKUP(E686,商品参数!A:E,2,FALSE),"")</f>
        <v/>
      </c>
      <c r="G686" s="140" t="str">
        <f>IFERROR(VLOOKUP(E686,商品参数!A:E,3,FALSE),"")</f>
        <v/>
      </c>
      <c r="H686" s="140" t="str">
        <f>IFERROR(VLOOKUP(E686,商品参数!A:E,4,FALSE),"")</f>
        <v/>
      </c>
      <c r="I686" s="143"/>
      <c r="J686" s="144" t="str">
        <f>IFERROR(VLOOKUP(E686,商品参数!A:E,5,FALSE),"")</f>
        <v/>
      </c>
      <c r="K686" s="140" t="str">
        <f t="shared" si="43"/>
        <v/>
      </c>
      <c r="L686" s="143"/>
      <c r="M686" s="143"/>
    </row>
    <row r="687" ht="22" customHeight="1" spans="1:13">
      <c r="A687" s="137"/>
      <c r="B687" s="138" t="str">
        <f t="shared" si="44"/>
        <v/>
      </c>
      <c r="C687" s="138" t="str">
        <f t="shared" si="45"/>
        <v/>
      </c>
      <c r="D687" s="138" t="str">
        <f t="shared" si="46"/>
        <v/>
      </c>
      <c r="E687" s="139"/>
      <c r="F687" s="140" t="str">
        <f>IFERROR(VLOOKUP(E687,商品参数!A:E,2,FALSE),"")</f>
        <v/>
      </c>
      <c r="G687" s="140" t="str">
        <f>IFERROR(VLOOKUP(E687,商品参数!A:E,3,FALSE),"")</f>
        <v/>
      </c>
      <c r="H687" s="140" t="str">
        <f>IFERROR(VLOOKUP(E687,商品参数!A:E,4,FALSE),"")</f>
        <v/>
      </c>
      <c r="I687" s="143"/>
      <c r="J687" s="144" t="str">
        <f>IFERROR(VLOOKUP(E687,商品参数!A:E,5,FALSE),"")</f>
        <v/>
      </c>
      <c r="K687" s="140" t="str">
        <f t="shared" si="43"/>
        <v/>
      </c>
      <c r="L687" s="143"/>
      <c r="M687" s="143"/>
    </row>
    <row r="688" ht="22" customHeight="1" spans="1:13">
      <c r="A688" s="137"/>
      <c r="B688" s="138" t="str">
        <f t="shared" si="44"/>
        <v/>
      </c>
      <c r="C688" s="138" t="str">
        <f t="shared" si="45"/>
        <v/>
      </c>
      <c r="D688" s="138" t="str">
        <f t="shared" si="46"/>
        <v/>
      </c>
      <c r="E688" s="139"/>
      <c r="F688" s="140" t="str">
        <f>IFERROR(VLOOKUP(E688,商品参数!A:E,2,FALSE),"")</f>
        <v/>
      </c>
      <c r="G688" s="140" t="str">
        <f>IFERROR(VLOOKUP(E688,商品参数!A:E,3,FALSE),"")</f>
        <v/>
      </c>
      <c r="H688" s="140" t="str">
        <f>IFERROR(VLOOKUP(E688,商品参数!A:E,4,FALSE),"")</f>
        <v/>
      </c>
      <c r="I688" s="143"/>
      <c r="J688" s="144" t="str">
        <f>IFERROR(VLOOKUP(E688,商品参数!A:E,5,FALSE),"")</f>
        <v/>
      </c>
      <c r="K688" s="140" t="str">
        <f t="shared" si="43"/>
        <v/>
      </c>
      <c r="L688" s="143"/>
      <c r="M688" s="143"/>
    </row>
    <row r="689" ht="22" customHeight="1" spans="1:13">
      <c r="A689" s="137"/>
      <c r="B689" s="138" t="str">
        <f t="shared" si="44"/>
        <v/>
      </c>
      <c r="C689" s="138" t="str">
        <f t="shared" si="45"/>
        <v/>
      </c>
      <c r="D689" s="138" t="str">
        <f t="shared" si="46"/>
        <v/>
      </c>
      <c r="E689" s="139"/>
      <c r="F689" s="140" t="str">
        <f>IFERROR(VLOOKUP(E689,商品参数!A:E,2,FALSE),"")</f>
        <v/>
      </c>
      <c r="G689" s="140" t="str">
        <f>IFERROR(VLOOKUP(E689,商品参数!A:E,3,FALSE),"")</f>
        <v/>
      </c>
      <c r="H689" s="140" t="str">
        <f>IFERROR(VLOOKUP(E689,商品参数!A:E,4,FALSE),"")</f>
        <v/>
      </c>
      <c r="I689" s="143"/>
      <c r="J689" s="144" t="str">
        <f>IFERROR(VLOOKUP(E689,商品参数!A:E,5,FALSE),"")</f>
        <v/>
      </c>
      <c r="K689" s="140" t="str">
        <f t="shared" si="43"/>
        <v/>
      </c>
      <c r="L689" s="143"/>
      <c r="M689" s="143"/>
    </row>
    <row r="690" ht="22" customHeight="1" spans="1:13">
      <c r="A690" s="137"/>
      <c r="B690" s="138" t="str">
        <f t="shared" si="44"/>
        <v/>
      </c>
      <c r="C690" s="138" t="str">
        <f t="shared" si="45"/>
        <v/>
      </c>
      <c r="D690" s="138" t="str">
        <f t="shared" si="46"/>
        <v/>
      </c>
      <c r="E690" s="139"/>
      <c r="F690" s="140" t="str">
        <f>IFERROR(VLOOKUP(E690,商品参数!A:E,2,FALSE),"")</f>
        <v/>
      </c>
      <c r="G690" s="140" t="str">
        <f>IFERROR(VLOOKUP(E690,商品参数!A:E,3,FALSE),"")</f>
        <v/>
      </c>
      <c r="H690" s="140" t="str">
        <f>IFERROR(VLOOKUP(E690,商品参数!A:E,4,FALSE),"")</f>
        <v/>
      </c>
      <c r="I690" s="143"/>
      <c r="J690" s="144" t="str">
        <f>IFERROR(VLOOKUP(E690,商品参数!A:E,5,FALSE),"")</f>
        <v/>
      </c>
      <c r="K690" s="140" t="str">
        <f t="shared" si="43"/>
        <v/>
      </c>
      <c r="L690" s="143"/>
      <c r="M690" s="143"/>
    </row>
    <row r="691" ht="22" customHeight="1" spans="1:13">
      <c r="A691" s="137"/>
      <c r="B691" s="138" t="str">
        <f t="shared" si="44"/>
        <v/>
      </c>
      <c r="C691" s="138" t="str">
        <f t="shared" si="45"/>
        <v/>
      </c>
      <c r="D691" s="138" t="str">
        <f t="shared" si="46"/>
        <v/>
      </c>
      <c r="E691" s="139"/>
      <c r="F691" s="140" t="str">
        <f>IFERROR(VLOOKUP(E691,商品参数!A:E,2,FALSE),"")</f>
        <v/>
      </c>
      <c r="G691" s="140" t="str">
        <f>IFERROR(VLOOKUP(E691,商品参数!A:E,3,FALSE),"")</f>
        <v/>
      </c>
      <c r="H691" s="140" t="str">
        <f>IFERROR(VLOOKUP(E691,商品参数!A:E,4,FALSE),"")</f>
        <v/>
      </c>
      <c r="I691" s="143"/>
      <c r="J691" s="144" t="str">
        <f>IFERROR(VLOOKUP(E691,商品参数!A:E,5,FALSE),"")</f>
        <v/>
      </c>
      <c r="K691" s="140" t="str">
        <f t="shared" si="43"/>
        <v/>
      </c>
      <c r="L691" s="143"/>
      <c r="M691" s="143"/>
    </row>
    <row r="692" ht="22" customHeight="1" spans="1:13">
      <c r="A692" s="137"/>
      <c r="B692" s="138" t="str">
        <f t="shared" si="44"/>
        <v/>
      </c>
      <c r="C692" s="138" t="str">
        <f t="shared" si="45"/>
        <v/>
      </c>
      <c r="D692" s="138" t="str">
        <f t="shared" si="46"/>
        <v/>
      </c>
      <c r="E692" s="139"/>
      <c r="F692" s="140" t="str">
        <f>IFERROR(VLOOKUP(E692,商品参数!A:E,2,FALSE),"")</f>
        <v/>
      </c>
      <c r="G692" s="140" t="str">
        <f>IFERROR(VLOOKUP(E692,商品参数!A:E,3,FALSE),"")</f>
        <v/>
      </c>
      <c r="H692" s="140" t="str">
        <f>IFERROR(VLOOKUP(E692,商品参数!A:E,4,FALSE),"")</f>
        <v/>
      </c>
      <c r="I692" s="143"/>
      <c r="J692" s="144" t="str">
        <f>IFERROR(VLOOKUP(E692,商品参数!A:E,5,FALSE),"")</f>
        <v/>
      </c>
      <c r="K692" s="140" t="str">
        <f t="shared" si="43"/>
        <v/>
      </c>
      <c r="L692" s="143"/>
      <c r="M692" s="143"/>
    </row>
    <row r="693" ht="22" customHeight="1" spans="1:13">
      <c r="A693" s="137"/>
      <c r="B693" s="138" t="str">
        <f t="shared" si="44"/>
        <v/>
      </c>
      <c r="C693" s="138" t="str">
        <f t="shared" si="45"/>
        <v/>
      </c>
      <c r="D693" s="138" t="str">
        <f t="shared" si="46"/>
        <v/>
      </c>
      <c r="E693" s="139"/>
      <c r="F693" s="140" t="str">
        <f>IFERROR(VLOOKUP(E693,商品参数!A:E,2,FALSE),"")</f>
        <v/>
      </c>
      <c r="G693" s="140" t="str">
        <f>IFERROR(VLOOKUP(E693,商品参数!A:E,3,FALSE),"")</f>
        <v/>
      </c>
      <c r="H693" s="140" t="str">
        <f>IFERROR(VLOOKUP(E693,商品参数!A:E,4,FALSE),"")</f>
        <v/>
      </c>
      <c r="I693" s="143"/>
      <c r="J693" s="144" t="str">
        <f>IFERROR(VLOOKUP(E693,商品参数!A:E,5,FALSE),"")</f>
        <v/>
      </c>
      <c r="K693" s="140" t="str">
        <f t="shared" si="43"/>
        <v/>
      </c>
      <c r="L693" s="143"/>
      <c r="M693" s="143"/>
    </row>
    <row r="694" ht="22" customHeight="1" spans="1:13">
      <c r="A694" s="137"/>
      <c r="B694" s="138" t="str">
        <f t="shared" si="44"/>
        <v/>
      </c>
      <c r="C694" s="138" t="str">
        <f t="shared" si="45"/>
        <v/>
      </c>
      <c r="D694" s="138" t="str">
        <f t="shared" si="46"/>
        <v/>
      </c>
      <c r="E694" s="139"/>
      <c r="F694" s="140" t="str">
        <f>IFERROR(VLOOKUP(E694,商品参数!A:E,2,FALSE),"")</f>
        <v/>
      </c>
      <c r="G694" s="140" t="str">
        <f>IFERROR(VLOOKUP(E694,商品参数!A:E,3,FALSE),"")</f>
        <v/>
      </c>
      <c r="H694" s="140" t="str">
        <f>IFERROR(VLOOKUP(E694,商品参数!A:E,4,FALSE),"")</f>
        <v/>
      </c>
      <c r="I694" s="143"/>
      <c r="J694" s="144" t="str">
        <f>IFERROR(VLOOKUP(E694,商品参数!A:E,5,FALSE),"")</f>
        <v/>
      </c>
      <c r="K694" s="140" t="str">
        <f t="shared" si="43"/>
        <v/>
      </c>
      <c r="L694" s="143"/>
      <c r="M694" s="143"/>
    </row>
    <row r="695" ht="22" customHeight="1" spans="1:13">
      <c r="A695" s="137"/>
      <c r="B695" s="138" t="str">
        <f t="shared" si="44"/>
        <v/>
      </c>
      <c r="C695" s="138" t="str">
        <f t="shared" si="45"/>
        <v/>
      </c>
      <c r="D695" s="138" t="str">
        <f t="shared" si="46"/>
        <v/>
      </c>
      <c r="E695" s="139"/>
      <c r="F695" s="140" t="str">
        <f>IFERROR(VLOOKUP(E695,商品参数!A:E,2,FALSE),"")</f>
        <v/>
      </c>
      <c r="G695" s="140" t="str">
        <f>IFERROR(VLOOKUP(E695,商品参数!A:E,3,FALSE),"")</f>
        <v/>
      </c>
      <c r="H695" s="140" t="str">
        <f>IFERROR(VLOOKUP(E695,商品参数!A:E,4,FALSE),"")</f>
        <v/>
      </c>
      <c r="I695" s="143"/>
      <c r="J695" s="144" t="str">
        <f>IFERROR(VLOOKUP(E695,商品参数!A:E,5,FALSE),"")</f>
        <v/>
      </c>
      <c r="K695" s="140" t="str">
        <f t="shared" si="43"/>
        <v/>
      </c>
      <c r="L695" s="143"/>
      <c r="M695" s="143"/>
    </row>
    <row r="696" ht="22" customHeight="1" spans="1:13">
      <c r="A696" s="137"/>
      <c r="B696" s="138" t="str">
        <f t="shared" si="44"/>
        <v/>
      </c>
      <c r="C696" s="138" t="str">
        <f t="shared" si="45"/>
        <v/>
      </c>
      <c r="D696" s="138" t="str">
        <f t="shared" si="46"/>
        <v/>
      </c>
      <c r="E696" s="139"/>
      <c r="F696" s="140" t="str">
        <f>IFERROR(VLOOKUP(E696,商品参数!A:E,2,FALSE),"")</f>
        <v/>
      </c>
      <c r="G696" s="140" t="str">
        <f>IFERROR(VLOOKUP(E696,商品参数!A:E,3,FALSE),"")</f>
        <v/>
      </c>
      <c r="H696" s="140" t="str">
        <f>IFERROR(VLOOKUP(E696,商品参数!A:E,4,FALSE),"")</f>
        <v/>
      </c>
      <c r="I696" s="143"/>
      <c r="J696" s="144" t="str">
        <f>IFERROR(VLOOKUP(E696,商品参数!A:E,5,FALSE),"")</f>
        <v/>
      </c>
      <c r="K696" s="140" t="str">
        <f t="shared" si="43"/>
        <v/>
      </c>
      <c r="L696" s="143"/>
      <c r="M696" s="143"/>
    </row>
    <row r="697" ht="22" customHeight="1" spans="1:13">
      <c r="A697" s="137"/>
      <c r="B697" s="138" t="str">
        <f t="shared" si="44"/>
        <v/>
      </c>
      <c r="C697" s="138" t="str">
        <f t="shared" si="45"/>
        <v/>
      </c>
      <c r="D697" s="138" t="str">
        <f t="shared" si="46"/>
        <v/>
      </c>
      <c r="E697" s="139"/>
      <c r="F697" s="140" t="str">
        <f>IFERROR(VLOOKUP(E697,商品参数!A:E,2,FALSE),"")</f>
        <v/>
      </c>
      <c r="G697" s="140" t="str">
        <f>IFERROR(VLOOKUP(E697,商品参数!A:E,3,FALSE),"")</f>
        <v/>
      </c>
      <c r="H697" s="140" t="str">
        <f>IFERROR(VLOOKUP(E697,商品参数!A:E,4,FALSE),"")</f>
        <v/>
      </c>
      <c r="I697" s="143"/>
      <c r="J697" s="144" t="str">
        <f>IFERROR(VLOOKUP(E697,商品参数!A:E,5,FALSE),"")</f>
        <v/>
      </c>
      <c r="K697" s="140" t="str">
        <f t="shared" si="43"/>
        <v/>
      </c>
      <c r="L697" s="143"/>
      <c r="M697" s="143"/>
    </row>
    <row r="698" ht="22" customHeight="1" spans="1:13">
      <c r="A698" s="137"/>
      <c r="B698" s="138" t="str">
        <f t="shared" si="44"/>
        <v/>
      </c>
      <c r="C698" s="138" t="str">
        <f t="shared" si="45"/>
        <v/>
      </c>
      <c r="D698" s="138" t="str">
        <f t="shared" si="46"/>
        <v/>
      </c>
      <c r="E698" s="139"/>
      <c r="F698" s="140" t="str">
        <f>IFERROR(VLOOKUP(E698,商品参数!A:E,2,FALSE),"")</f>
        <v/>
      </c>
      <c r="G698" s="140" t="str">
        <f>IFERROR(VLOOKUP(E698,商品参数!A:E,3,FALSE),"")</f>
        <v/>
      </c>
      <c r="H698" s="140" t="str">
        <f>IFERROR(VLOOKUP(E698,商品参数!A:E,4,FALSE),"")</f>
        <v/>
      </c>
      <c r="I698" s="143"/>
      <c r="J698" s="144" t="str">
        <f>IFERROR(VLOOKUP(E698,商品参数!A:E,5,FALSE),"")</f>
        <v/>
      </c>
      <c r="K698" s="140" t="str">
        <f t="shared" si="43"/>
        <v/>
      </c>
      <c r="L698" s="143"/>
      <c r="M698" s="143"/>
    </row>
    <row r="699" ht="22" customHeight="1" spans="1:13">
      <c r="A699" s="137"/>
      <c r="B699" s="138" t="str">
        <f t="shared" si="44"/>
        <v/>
      </c>
      <c r="C699" s="138" t="str">
        <f t="shared" si="45"/>
        <v/>
      </c>
      <c r="D699" s="138" t="str">
        <f t="shared" si="46"/>
        <v/>
      </c>
      <c r="E699" s="139"/>
      <c r="F699" s="140" t="str">
        <f>IFERROR(VLOOKUP(E699,商品参数!A:E,2,FALSE),"")</f>
        <v/>
      </c>
      <c r="G699" s="140" t="str">
        <f>IFERROR(VLOOKUP(E699,商品参数!A:E,3,FALSE),"")</f>
        <v/>
      </c>
      <c r="H699" s="140" t="str">
        <f>IFERROR(VLOOKUP(E699,商品参数!A:E,4,FALSE),"")</f>
        <v/>
      </c>
      <c r="I699" s="143"/>
      <c r="J699" s="144" t="str">
        <f>IFERROR(VLOOKUP(E699,商品参数!A:E,5,FALSE),"")</f>
        <v/>
      </c>
      <c r="K699" s="140" t="str">
        <f t="shared" si="43"/>
        <v/>
      </c>
      <c r="L699" s="143"/>
      <c r="M699" s="143"/>
    </row>
    <row r="700" ht="22" customHeight="1" spans="1:13">
      <c r="A700" s="137"/>
      <c r="B700" s="138" t="str">
        <f t="shared" si="44"/>
        <v/>
      </c>
      <c r="C700" s="138" t="str">
        <f t="shared" si="45"/>
        <v/>
      </c>
      <c r="D700" s="138" t="str">
        <f t="shared" si="46"/>
        <v/>
      </c>
      <c r="E700" s="139"/>
      <c r="F700" s="140" t="str">
        <f>IFERROR(VLOOKUP(E700,商品参数!A:E,2,FALSE),"")</f>
        <v/>
      </c>
      <c r="G700" s="140" t="str">
        <f>IFERROR(VLOOKUP(E700,商品参数!A:E,3,FALSE),"")</f>
        <v/>
      </c>
      <c r="H700" s="140" t="str">
        <f>IFERROR(VLOOKUP(E700,商品参数!A:E,4,FALSE),"")</f>
        <v/>
      </c>
      <c r="I700" s="143"/>
      <c r="J700" s="144" t="str">
        <f>IFERROR(VLOOKUP(E700,商品参数!A:E,5,FALSE),"")</f>
        <v/>
      </c>
      <c r="K700" s="140" t="str">
        <f t="shared" si="43"/>
        <v/>
      </c>
      <c r="L700" s="143"/>
      <c r="M700" s="143"/>
    </row>
    <row r="701" ht="22" customHeight="1" spans="1:13">
      <c r="A701" s="137"/>
      <c r="B701" s="138" t="str">
        <f t="shared" si="44"/>
        <v/>
      </c>
      <c r="C701" s="138" t="str">
        <f t="shared" si="45"/>
        <v/>
      </c>
      <c r="D701" s="138" t="str">
        <f t="shared" si="46"/>
        <v/>
      </c>
      <c r="E701" s="139"/>
      <c r="F701" s="140" t="str">
        <f>IFERROR(VLOOKUP(E701,商品参数!A:E,2,FALSE),"")</f>
        <v/>
      </c>
      <c r="G701" s="140" t="str">
        <f>IFERROR(VLOOKUP(E701,商品参数!A:E,3,FALSE),"")</f>
        <v/>
      </c>
      <c r="H701" s="140" t="str">
        <f>IFERROR(VLOOKUP(E701,商品参数!A:E,4,FALSE),"")</f>
        <v/>
      </c>
      <c r="I701" s="143"/>
      <c r="J701" s="144" t="str">
        <f>IFERROR(VLOOKUP(E701,商品参数!A:E,5,FALSE),"")</f>
        <v/>
      </c>
      <c r="K701" s="140" t="str">
        <f t="shared" si="43"/>
        <v/>
      </c>
      <c r="L701" s="143"/>
      <c r="M701" s="143"/>
    </row>
    <row r="702" ht="22" customHeight="1" spans="1:13">
      <c r="A702" s="137"/>
      <c r="B702" s="138" t="str">
        <f t="shared" si="44"/>
        <v/>
      </c>
      <c r="C702" s="138" t="str">
        <f t="shared" si="45"/>
        <v/>
      </c>
      <c r="D702" s="138" t="str">
        <f t="shared" si="46"/>
        <v/>
      </c>
      <c r="E702" s="139"/>
      <c r="F702" s="140" t="str">
        <f>IFERROR(VLOOKUP(E702,商品参数!A:E,2,FALSE),"")</f>
        <v/>
      </c>
      <c r="G702" s="140" t="str">
        <f>IFERROR(VLOOKUP(E702,商品参数!A:E,3,FALSE),"")</f>
        <v/>
      </c>
      <c r="H702" s="140" t="str">
        <f>IFERROR(VLOOKUP(E702,商品参数!A:E,4,FALSE),"")</f>
        <v/>
      </c>
      <c r="I702" s="143"/>
      <c r="J702" s="144" t="str">
        <f>IFERROR(VLOOKUP(E702,商品参数!A:E,5,FALSE),"")</f>
        <v/>
      </c>
      <c r="K702" s="140" t="str">
        <f t="shared" si="43"/>
        <v/>
      </c>
      <c r="L702" s="143"/>
      <c r="M702" s="143"/>
    </row>
    <row r="703" ht="22" customHeight="1" spans="1:13">
      <c r="A703" s="137"/>
      <c r="B703" s="138" t="str">
        <f t="shared" si="44"/>
        <v/>
      </c>
      <c r="C703" s="138" t="str">
        <f t="shared" si="45"/>
        <v/>
      </c>
      <c r="D703" s="138" t="str">
        <f t="shared" si="46"/>
        <v/>
      </c>
      <c r="E703" s="139"/>
      <c r="F703" s="140" t="str">
        <f>IFERROR(VLOOKUP(E703,商品参数!A:E,2,FALSE),"")</f>
        <v/>
      </c>
      <c r="G703" s="140" t="str">
        <f>IFERROR(VLOOKUP(E703,商品参数!A:E,3,FALSE),"")</f>
        <v/>
      </c>
      <c r="H703" s="140" t="str">
        <f>IFERROR(VLOOKUP(E703,商品参数!A:E,4,FALSE),"")</f>
        <v/>
      </c>
      <c r="I703" s="143"/>
      <c r="J703" s="144" t="str">
        <f>IFERROR(VLOOKUP(E703,商品参数!A:E,5,FALSE),"")</f>
        <v/>
      </c>
      <c r="K703" s="140" t="str">
        <f t="shared" si="43"/>
        <v/>
      </c>
      <c r="L703" s="143"/>
      <c r="M703" s="143"/>
    </row>
    <row r="704" ht="22" customHeight="1" spans="1:13">
      <c r="A704" s="137"/>
      <c r="B704" s="138" t="str">
        <f t="shared" si="44"/>
        <v/>
      </c>
      <c r="C704" s="138" t="str">
        <f t="shared" si="45"/>
        <v/>
      </c>
      <c r="D704" s="138" t="str">
        <f t="shared" si="46"/>
        <v/>
      </c>
      <c r="E704" s="139"/>
      <c r="F704" s="140" t="str">
        <f>IFERROR(VLOOKUP(E704,商品参数!A:E,2,FALSE),"")</f>
        <v/>
      </c>
      <c r="G704" s="140" t="str">
        <f>IFERROR(VLOOKUP(E704,商品参数!A:E,3,FALSE),"")</f>
        <v/>
      </c>
      <c r="H704" s="140" t="str">
        <f>IFERROR(VLOOKUP(E704,商品参数!A:E,4,FALSE),"")</f>
        <v/>
      </c>
      <c r="I704" s="143"/>
      <c r="J704" s="144" t="str">
        <f>IFERROR(VLOOKUP(E704,商品参数!A:E,5,FALSE),"")</f>
        <v/>
      </c>
      <c r="K704" s="140" t="str">
        <f t="shared" si="43"/>
        <v/>
      </c>
      <c r="L704" s="143"/>
      <c r="M704" s="143"/>
    </row>
    <row r="705" ht="22" customHeight="1" spans="1:13">
      <c r="A705" s="137"/>
      <c r="B705" s="138" t="str">
        <f t="shared" si="44"/>
        <v/>
      </c>
      <c r="C705" s="138" t="str">
        <f t="shared" si="45"/>
        <v/>
      </c>
      <c r="D705" s="138" t="str">
        <f t="shared" si="46"/>
        <v/>
      </c>
      <c r="E705" s="139"/>
      <c r="F705" s="140" t="str">
        <f>IFERROR(VLOOKUP(E705,商品参数!A:E,2,FALSE),"")</f>
        <v/>
      </c>
      <c r="G705" s="140" t="str">
        <f>IFERROR(VLOOKUP(E705,商品参数!A:E,3,FALSE),"")</f>
        <v/>
      </c>
      <c r="H705" s="140" t="str">
        <f>IFERROR(VLOOKUP(E705,商品参数!A:E,4,FALSE),"")</f>
        <v/>
      </c>
      <c r="I705" s="143"/>
      <c r="J705" s="144" t="str">
        <f>IFERROR(VLOOKUP(E705,商品参数!A:E,5,FALSE),"")</f>
        <v/>
      </c>
      <c r="K705" s="140" t="str">
        <f t="shared" si="43"/>
        <v/>
      </c>
      <c r="L705" s="143"/>
      <c r="M705" s="143"/>
    </row>
    <row r="706" ht="22" customHeight="1" spans="1:13">
      <c r="A706" s="137"/>
      <c r="B706" s="138" t="str">
        <f t="shared" si="44"/>
        <v/>
      </c>
      <c r="C706" s="138" t="str">
        <f t="shared" si="45"/>
        <v/>
      </c>
      <c r="D706" s="138" t="str">
        <f t="shared" si="46"/>
        <v/>
      </c>
      <c r="E706" s="139"/>
      <c r="F706" s="140" t="str">
        <f>IFERROR(VLOOKUP(E706,商品参数!A:E,2,FALSE),"")</f>
        <v/>
      </c>
      <c r="G706" s="140" t="str">
        <f>IFERROR(VLOOKUP(E706,商品参数!A:E,3,FALSE),"")</f>
        <v/>
      </c>
      <c r="H706" s="140" t="str">
        <f>IFERROR(VLOOKUP(E706,商品参数!A:E,4,FALSE),"")</f>
        <v/>
      </c>
      <c r="I706" s="143"/>
      <c r="J706" s="144" t="str">
        <f>IFERROR(VLOOKUP(E706,商品参数!A:E,5,FALSE),"")</f>
        <v/>
      </c>
      <c r="K706" s="140" t="str">
        <f t="shared" si="43"/>
        <v/>
      </c>
      <c r="L706" s="143"/>
      <c r="M706" s="143"/>
    </row>
    <row r="707" ht="22" customHeight="1" spans="1:13">
      <c r="A707" s="137"/>
      <c r="B707" s="138" t="str">
        <f t="shared" si="44"/>
        <v/>
      </c>
      <c r="C707" s="138" t="str">
        <f t="shared" si="45"/>
        <v/>
      </c>
      <c r="D707" s="138" t="str">
        <f t="shared" si="46"/>
        <v/>
      </c>
      <c r="E707" s="139"/>
      <c r="F707" s="140" t="str">
        <f>IFERROR(VLOOKUP(E707,商品参数!A:E,2,FALSE),"")</f>
        <v/>
      </c>
      <c r="G707" s="140" t="str">
        <f>IFERROR(VLOOKUP(E707,商品参数!A:E,3,FALSE),"")</f>
        <v/>
      </c>
      <c r="H707" s="140" t="str">
        <f>IFERROR(VLOOKUP(E707,商品参数!A:E,4,FALSE),"")</f>
        <v/>
      </c>
      <c r="I707" s="143"/>
      <c r="J707" s="144" t="str">
        <f>IFERROR(VLOOKUP(E707,商品参数!A:E,5,FALSE),"")</f>
        <v/>
      </c>
      <c r="K707" s="140" t="str">
        <f t="shared" si="43"/>
        <v/>
      </c>
      <c r="L707" s="143"/>
      <c r="M707" s="143"/>
    </row>
    <row r="708" ht="22" customHeight="1" spans="1:13">
      <c r="A708" s="137"/>
      <c r="B708" s="138" t="str">
        <f t="shared" si="44"/>
        <v/>
      </c>
      <c r="C708" s="138" t="str">
        <f t="shared" si="45"/>
        <v/>
      </c>
      <c r="D708" s="138" t="str">
        <f t="shared" si="46"/>
        <v/>
      </c>
      <c r="E708" s="139"/>
      <c r="F708" s="140" t="str">
        <f>IFERROR(VLOOKUP(E708,商品参数!A:E,2,FALSE),"")</f>
        <v/>
      </c>
      <c r="G708" s="140" t="str">
        <f>IFERROR(VLOOKUP(E708,商品参数!A:E,3,FALSE),"")</f>
        <v/>
      </c>
      <c r="H708" s="140" t="str">
        <f>IFERROR(VLOOKUP(E708,商品参数!A:E,4,FALSE),"")</f>
        <v/>
      </c>
      <c r="I708" s="143"/>
      <c r="J708" s="144" t="str">
        <f>IFERROR(VLOOKUP(E708,商品参数!A:E,5,FALSE),"")</f>
        <v/>
      </c>
      <c r="K708" s="140" t="str">
        <f t="shared" ref="K708:K771" si="47">IF(E708&lt;&gt;"",I708*J708,"")</f>
        <v/>
      </c>
      <c r="L708" s="143"/>
      <c r="M708" s="143"/>
    </row>
    <row r="709" ht="22" customHeight="1" spans="1:13">
      <c r="A709" s="137"/>
      <c r="B709" s="138" t="str">
        <f t="shared" ref="B709:B772" si="48">IF(A709&lt;&gt;"",YEAR(A709),"")</f>
        <v/>
      </c>
      <c r="C709" s="138" t="str">
        <f t="shared" ref="C709:C772" si="49">IF(A709&lt;&gt;"",MONTH(A709),"")</f>
        <v/>
      </c>
      <c r="D709" s="138" t="str">
        <f t="shared" ref="D709:D772" si="50">IF(A709&lt;&gt;"",DAY(A709),"")</f>
        <v/>
      </c>
      <c r="E709" s="139"/>
      <c r="F709" s="140" t="str">
        <f>IFERROR(VLOOKUP(E709,商品参数!A:E,2,FALSE),"")</f>
        <v/>
      </c>
      <c r="G709" s="140" t="str">
        <f>IFERROR(VLOOKUP(E709,商品参数!A:E,3,FALSE),"")</f>
        <v/>
      </c>
      <c r="H709" s="140" t="str">
        <f>IFERROR(VLOOKUP(E709,商品参数!A:E,4,FALSE),"")</f>
        <v/>
      </c>
      <c r="I709" s="143"/>
      <c r="J709" s="144" t="str">
        <f>IFERROR(VLOOKUP(E709,商品参数!A:E,5,FALSE),"")</f>
        <v/>
      </c>
      <c r="K709" s="140" t="str">
        <f t="shared" si="47"/>
        <v/>
      </c>
      <c r="L709" s="143"/>
      <c r="M709" s="143"/>
    </row>
    <row r="710" ht="22" customHeight="1" spans="1:13">
      <c r="A710" s="137"/>
      <c r="B710" s="138" t="str">
        <f t="shared" si="48"/>
        <v/>
      </c>
      <c r="C710" s="138" t="str">
        <f t="shared" si="49"/>
        <v/>
      </c>
      <c r="D710" s="138" t="str">
        <f t="shared" si="50"/>
        <v/>
      </c>
      <c r="E710" s="139"/>
      <c r="F710" s="140" t="str">
        <f>IFERROR(VLOOKUP(E710,商品参数!A:E,2,FALSE),"")</f>
        <v/>
      </c>
      <c r="G710" s="140" t="str">
        <f>IFERROR(VLOOKUP(E710,商品参数!A:E,3,FALSE),"")</f>
        <v/>
      </c>
      <c r="H710" s="140" t="str">
        <f>IFERROR(VLOOKUP(E710,商品参数!A:E,4,FALSE),"")</f>
        <v/>
      </c>
      <c r="I710" s="143"/>
      <c r="J710" s="144" t="str">
        <f>IFERROR(VLOOKUP(E710,商品参数!A:E,5,FALSE),"")</f>
        <v/>
      </c>
      <c r="K710" s="140" t="str">
        <f t="shared" si="47"/>
        <v/>
      </c>
      <c r="L710" s="143"/>
      <c r="M710" s="143"/>
    </row>
    <row r="711" ht="22" customHeight="1" spans="1:13">
      <c r="A711" s="137"/>
      <c r="B711" s="138" t="str">
        <f t="shared" si="48"/>
        <v/>
      </c>
      <c r="C711" s="138" t="str">
        <f t="shared" si="49"/>
        <v/>
      </c>
      <c r="D711" s="138" t="str">
        <f t="shared" si="50"/>
        <v/>
      </c>
      <c r="E711" s="139"/>
      <c r="F711" s="140" t="str">
        <f>IFERROR(VLOOKUP(E711,商品参数!A:E,2,FALSE),"")</f>
        <v/>
      </c>
      <c r="G711" s="140" t="str">
        <f>IFERROR(VLOOKUP(E711,商品参数!A:E,3,FALSE),"")</f>
        <v/>
      </c>
      <c r="H711" s="140" t="str">
        <f>IFERROR(VLOOKUP(E711,商品参数!A:E,4,FALSE),"")</f>
        <v/>
      </c>
      <c r="I711" s="143"/>
      <c r="J711" s="144" t="str">
        <f>IFERROR(VLOOKUP(E711,商品参数!A:E,5,FALSE),"")</f>
        <v/>
      </c>
      <c r="K711" s="140" t="str">
        <f t="shared" si="47"/>
        <v/>
      </c>
      <c r="L711" s="143"/>
      <c r="M711" s="143"/>
    </row>
    <row r="712" ht="22" customHeight="1" spans="1:13">
      <c r="A712" s="137"/>
      <c r="B712" s="138" t="str">
        <f t="shared" si="48"/>
        <v/>
      </c>
      <c r="C712" s="138" t="str">
        <f t="shared" si="49"/>
        <v/>
      </c>
      <c r="D712" s="138" t="str">
        <f t="shared" si="50"/>
        <v/>
      </c>
      <c r="E712" s="139"/>
      <c r="F712" s="140" t="str">
        <f>IFERROR(VLOOKUP(E712,商品参数!A:E,2,FALSE),"")</f>
        <v/>
      </c>
      <c r="G712" s="140" t="str">
        <f>IFERROR(VLOOKUP(E712,商品参数!A:E,3,FALSE),"")</f>
        <v/>
      </c>
      <c r="H712" s="140" t="str">
        <f>IFERROR(VLOOKUP(E712,商品参数!A:E,4,FALSE),"")</f>
        <v/>
      </c>
      <c r="I712" s="143"/>
      <c r="J712" s="144" t="str">
        <f>IFERROR(VLOOKUP(E712,商品参数!A:E,5,FALSE),"")</f>
        <v/>
      </c>
      <c r="K712" s="140" t="str">
        <f t="shared" si="47"/>
        <v/>
      </c>
      <c r="L712" s="143"/>
      <c r="M712" s="143"/>
    </row>
    <row r="713" ht="22" customHeight="1" spans="1:13">
      <c r="A713" s="137"/>
      <c r="B713" s="138" t="str">
        <f t="shared" si="48"/>
        <v/>
      </c>
      <c r="C713" s="138" t="str">
        <f t="shared" si="49"/>
        <v/>
      </c>
      <c r="D713" s="138" t="str">
        <f t="shared" si="50"/>
        <v/>
      </c>
      <c r="E713" s="139"/>
      <c r="F713" s="140" t="str">
        <f>IFERROR(VLOOKUP(E713,商品参数!A:E,2,FALSE),"")</f>
        <v/>
      </c>
      <c r="G713" s="140" t="str">
        <f>IFERROR(VLOOKUP(E713,商品参数!A:E,3,FALSE),"")</f>
        <v/>
      </c>
      <c r="H713" s="140" t="str">
        <f>IFERROR(VLOOKUP(E713,商品参数!A:E,4,FALSE),"")</f>
        <v/>
      </c>
      <c r="I713" s="143"/>
      <c r="J713" s="144" t="str">
        <f>IFERROR(VLOOKUP(E713,商品参数!A:E,5,FALSE),"")</f>
        <v/>
      </c>
      <c r="K713" s="140" t="str">
        <f t="shared" si="47"/>
        <v/>
      </c>
      <c r="L713" s="143"/>
      <c r="M713" s="143"/>
    </row>
    <row r="714" ht="22" customHeight="1" spans="1:13">
      <c r="A714" s="137"/>
      <c r="B714" s="138" t="str">
        <f t="shared" si="48"/>
        <v/>
      </c>
      <c r="C714" s="138" t="str">
        <f t="shared" si="49"/>
        <v/>
      </c>
      <c r="D714" s="138" t="str">
        <f t="shared" si="50"/>
        <v/>
      </c>
      <c r="E714" s="139"/>
      <c r="F714" s="140" t="str">
        <f>IFERROR(VLOOKUP(E714,商品参数!A:E,2,FALSE),"")</f>
        <v/>
      </c>
      <c r="G714" s="140" t="str">
        <f>IFERROR(VLOOKUP(E714,商品参数!A:E,3,FALSE),"")</f>
        <v/>
      </c>
      <c r="H714" s="140" t="str">
        <f>IFERROR(VLOOKUP(E714,商品参数!A:E,4,FALSE),"")</f>
        <v/>
      </c>
      <c r="I714" s="143"/>
      <c r="J714" s="144" t="str">
        <f>IFERROR(VLOOKUP(E714,商品参数!A:E,5,FALSE),"")</f>
        <v/>
      </c>
      <c r="K714" s="140" t="str">
        <f t="shared" si="47"/>
        <v/>
      </c>
      <c r="L714" s="143"/>
      <c r="M714" s="143"/>
    </row>
    <row r="715" ht="22" customHeight="1" spans="1:13">
      <c r="A715" s="137"/>
      <c r="B715" s="138" t="str">
        <f t="shared" si="48"/>
        <v/>
      </c>
      <c r="C715" s="138" t="str">
        <f t="shared" si="49"/>
        <v/>
      </c>
      <c r="D715" s="138" t="str">
        <f t="shared" si="50"/>
        <v/>
      </c>
      <c r="E715" s="139"/>
      <c r="F715" s="140" t="str">
        <f>IFERROR(VLOOKUP(E715,商品参数!A:E,2,FALSE),"")</f>
        <v/>
      </c>
      <c r="G715" s="140" t="str">
        <f>IFERROR(VLOOKUP(E715,商品参数!A:E,3,FALSE),"")</f>
        <v/>
      </c>
      <c r="H715" s="140" t="str">
        <f>IFERROR(VLOOKUP(E715,商品参数!A:E,4,FALSE),"")</f>
        <v/>
      </c>
      <c r="I715" s="143"/>
      <c r="J715" s="144" t="str">
        <f>IFERROR(VLOOKUP(E715,商品参数!A:E,5,FALSE),"")</f>
        <v/>
      </c>
      <c r="K715" s="140" t="str">
        <f t="shared" si="47"/>
        <v/>
      </c>
      <c r="L715" s="143"/>
      <c r="M715" s="143"/>
    </row>
    <row r="716" ht="22" customHeight="1" spans="1:13">
      <c r="A716" s="137"/>
      <c r="B716" s="138" t="str">
        <f t="shared" si="48"/>
        <v/>
      </c>
      <c r="C716" s="138" t="str">
        <f t="shared" si="49"/>
        <v/>
      </c>
      <c r="D716" s="138" t="str">
        <f t="shared" si="50"/>
        <v/>
      </c>
      <c r="E716" s="139"/>
      <c r="F716" s="140" t="str">
        <f>IFERROR(VLOOKUP(E716,商品参数!A:E,2,FALSE),"")</f>
        <v/>
      </c>
      <c r="G716" s="140" t="str">
        <f>IFERROR(VLOOKUP(E716,商品参数!A:E,3,FALSE),"")</f>
        <v/>
      </c>
      <c r="H716" s="140" t="str">
        <f>IFERROR(VLOOKUP(E716,商品参数!A:E,4,FALSE),"")</f>
        <v/>
      </c>
      <c r="I716" s="143"/>
      <c r="J716" s="144" t="str">
        <f>IFERROR(VLOOKUP(E716,商品参数!A:E,5,FALSE),"")</f>
        <v/>
      </c>
      <c r="K716" s="140" t="str">
        <f t="shared" si="47"/>
        <v/>
      </c>
      <c r="L716" s="143"/>
      <c r="M716" s="143"/>
    </row>
    <row r="717" ht="22" customHeight="1" spans="1:13">
      <c r="A717" s="137"/>
      <c r="B717" s="138" t="str">
        <f t="shared" si="48"/>
        <v/>
      </c>
      <c r="C717" s="138" t="str">
        <f t="shared" si="49"/>
        <v/>
      </c>
      <c r="D717" s="138" t="str">
        <f t="shared" si="50"/>
        <v/>
      </c>
      <c r="E717" s="139"/>
      <c r="F717" s="140" t="str">
        <f>IFERROR(VLOOKUP(E717,商品参数!A:E,2,FALSE),"")</f>
        <v/>
      </c>
      <c r="G717" s="140" t="str">
        <f>IFERROR(VLOOKUP(E717,商品参数!A:E,3,FALSE),"")</f>
        <v/>
      </c>
      <c r="H717" s="140" t="str">
        <f>IFERROR(VLOOKUP(E717,商品参数!A:E,4,FALSE),"")</f>
        <v/>
      </c>
      <c r="I717" s="143"/>
      <c r="J717" s="144" t="str">
        <f>IFERROR(VLOOKUP(E717,商品参数!A:E,5,FALSE),"")</f>
        <v/>
      </c>
      <c r="K717" s="140" t="str">
        <f t="shared" si="47"/>
        <v/>
      </c>
      <c r="L717" s="143"/>
      <c r="M717" s="143"/>
    </row>
    <row r="718" ht="22" customHeight="1" spans="1:13">
      <c r="A718" s="137"/>
      <c r="B718" s="138" t="str">
        <f t="shared" si="48"/>
        <v/>
      </c>
      <c r="C718" s="138" t="str">
        <f t="shared" si="49"/>
        <v/>
      </c>
      <c r="D718" s="138" t="str">
        <f t="shared" si="50"/>
        <v/>
      </c>
      <c r="E718" s="139"/>
      <c r="F718" s="140" t="str">
        <f>IFERROR(VLOOKUP(E718,商品参数!A:E,2,FALSE),"")</f>
        <v/>
      </c>
      <c r="G718" s="140" t="str">
        <f>IFERROR(VLOOKUP(E718,商品参数!A:E,3,FALSE),"")</f>
        <v/>
      </c>
      <c r="H718" s="140" t="str">
        <f>IFERROR(VLOOKUP(E718,商品参数!A:E,4,FALSE),"")</f>
        <v/>
      </c>
      <c r="I718" s="143"/>
      <c r="J718" s="144" t="str">
        <f>IFERROR(VLOOKUP(E718,商品参数!A:E,5,FALSE),"")</f>
        <v/>
      </c>
      <c r="K718" s="140" t="str">
        <f t="shared" si="47"/>
        <v/>
      </c>
      <c r="L718" s="143"/>
      <c r="M718" s="143"/>
    </row>
    <row r="719" ht="22" customHeight="1" spans="1:13">
      <c r="A719" s="137"/>
      <c r="B719" s="138" t="str">
        <f t="shared" si="48"/>
        <v/>
      </c>
      <c r="C719" s="138" t="str">
        <f t="shared" si="49"/>
        <v/>
      </c>
      <c r="D719" s="138" t="str">
        <f t="shared" si="50"/>
        <v/>
      </c>
      <c r="E719" s="139"/>
      <c r="F719" s="140" t="str">
        <f>IFERROR(VLOOKUP(E719,商品参数!A:E,2,FALSE),"")</f>
        <v/>
      </c>
      <c r="G719" s="140" t="str">
        <f>IFERROR(VLOOKUP(E719,商品参数!A:E,3,FALSE),"")</f>
        <v/>
      </c>
      <c r="H719" s="140" t="str">
        <f>IFERROR(VLOOKUP(E719,商品参数!A:E,4,FALSE),"")</f>
        <v/>
      </c>
      <c r="I719" s="143"/>
      <c r="J719" s="144" t="str">
        <f>IFERROR(VLOOKUP(E719,商品参数!A:E,5,FALSE),"")</f>
        <v/>
      </c>
      <c r="K719" s="140" t="str">
        <f t="shared" si="47"/>
        <v/>
      </c>
      <c r="L719" s="143"/>
      <c r="M719" s="143"/>
    </row>
    <row r="720" ht="22" customHeight="1" spans="1:13">
      <c r="A720" s="137"/>
      <c r="B720" s="138" t="str">
        <f t="shared" si="48"/>
        <v/>
      </c>
      <c r="C720" s="138" t="str">
        <f t="shared" si="49"/>
        <v/>
      </c>
      <c r="D720" s="138" t="str">
        <f t="shared" si="50"/>
        <v/>
      </c>
      <c r="E720" s="139"/>
      <c r="F720" s="140" t="str">
        <f>IFERROR(VLOOKUP(E720,商品参数!A:E,2,FALSE),"")</f>
        <v/>
      </c>
      <c r="G720" s="140" t="str">
        <f>IFERROR(VLOOKUP(E720,商品参数!A:E,3,FALSE),"")</f>
        <v/>
      </c>
      <c r="H720" s="140" t="str">
        <f>IFERROR(VLOOKUP(E720,商品参数!A:E,4,FALSE),"")</f>
        <v/>
      </c>
      <c r="I720" s="143"/>
      <c r="J720" s="144" t="str">
        <f>IFERROR(VLOOKUP(E720,商品参数!A:E,5,FALSE),"")</f>
        <v/>
      </c>
      <c r="K720" s="140" t="str">
        <f t="shared" si="47"/>
        <v/>
      </c>
      <c r="L720" s="143"/>
      <c r="M720" s="143"/>
    </row>
    <row r="721" ht="22" customHeight="1" spans="1:13">
      <c r="A721" s="137"/>
      <c r="B721" s="138" t="str">
        <f t="shared" si="48"/>
        <v/>
      </c>
      <c r="C721" s="138" t="str">
        <f t="shared" si="49"/>
        <v/>
      </c>
      <c r="D721" s="138" t="str">
        <f t="shared" si="50"/>
        <v/>
      </c>
      <c r="E721" s="139"/>
      <c r="F721" s="140" t="str">
        <f>IFERROR(VLOOKUP(E721,商品参数!A:E,2,FALSE),"")</f>
        <v/>
      </c>
      <c r="G721" s="140" t="str">
        <f>IFERROR(VLOOKUP(E721,商品参数!A:E,3,FALSE),"")</f>
        <v/>
      </c>
      <c r="H721" s="140" t="str">
        <f>IFERROR(VLOOKUP(E721,商品参数!A:E,4,FALSE),"")</f>
        <v/>
      </c>
      <c r="I721" s="143"/>
      <c r="J721" s="144" t="str">
        <f>IFERROR(VLOOKUP(E721,商品参数!A:E,5,FALSE),"")</f>
        <v/>
      </c>
      <c r="K721" s="140" t="str">
        <f t="shared" si="47"/>
        <v/>
      </c>
      <c r="L721" s="143"/>
      <c r="M721" s="143"/>
    </row>
    <row r="722" ht="22" customHeight="1" spans="1:13">
      <c r="A722" s="137"/>
      <c r="B722" s="138" t="str">
        <f t="shared" si="48"/>
        <v/>
      </c>
      <c r="C722" s="138" t="str">
        <f t="shared" si="49"/>
        <v/>
      </c>
      <c r="D722" s="138" t="str">
        <f t="shared" si="50"/>
        <v/>
      </c>
      <c r="E722" s="139"/>
      <c r="F722" s="140" t="str">
        <f>IFERROR(VLOOKUP(E722,商品参数!A:E,2,FALSE),"")</f>
        <v/>
      </c>
      <c r="G722" s="140" t="str">
        <f>IFERROR(VLOOKUP(E722,商品参数!A:E,3,FALSE),"")</f>
        <v/>
      </c>
      <c r="H722" s="140" t="str">
        <f>IFERROR(VLOOKUP(E722,商品参数!A:E,4,FALSE),"")</f>
        <v/>
      </c>
      <c r="I722" s="143"/>
      <c r="J722" s="144" t="str">
        <f>IFERROR(VLOOKUP(E722,商品参数!A:E,5,FALSE),"")</f>
        <v/>
      </c>
      <c r="K722" s="140" t="str">
        <f t="shared" si="47"/>
        <v/>
      </c>
      <c r="L722" s="143"/>
      <c r="M722" s="143"/>
    </row>
    <row r="723" ht="22" customHeight="1" spans="1:13">
      <c r="A723" s="137"/>
      <c r="B723" s="138" t="str">
        <f t="shared" si="48"/>
        <v/>
      </c>
      <c r="C723" s="138" t="str">
        <f t="shared" si="49"/>
        <v/>
      </c>
      <c r="D723" s="138" t="str">
        <f t="shared" si="50"/>
        <v/>
      </c>
      <c r="E723" s="139"/>
      <c r="F723" s="140" t="str">
        <f>IFERROR(VLOOKUP(E723,商品参数!A:E,2,FALSE),"")</f>
        <v/>
      </c>
      <c r="G723" s="140" t="str">
        <f>IFERROR(VLOOKUP(E723,商品参数!A:E,3,FALSE),"")</f>
        <v/>
      </c>
      <c r="H723" s="140" t="str">
        <f>IFERROR(VLOOKUP(E723,商品参数!A:E,4,FALSE),"")</f>
        <v/>
      </c>
      <c r="I723" s="143"/>
      <c r="J723" s="144" t="str">
        <f>IFERROR(VLOOKUP(E723,商品参数!A:E,5,FALSE),"")</f>
        <v/>
      </c>
      <c r="K723" s="140" t="str">
        <f t="shared" si="47"/>
        <v/>
      </c>
      <c r="L723" s="143"/>
      <c r="M723" s="143"/>
    </row>
    <row r="724" ht="22" customHeight="1" spans="1:13">
      <c r="A724" s="137"/>
      <c r="B724" s="138" t="str">
        <f t="shared" si="48"/>
        <v/>
      </c>
      <c r="C724" s="138" t="str">
        <f t="shared" si="49"/>
        <v/>
      </c>
      <c r="D724" s="138" t="str">
        <f t="shared" si="50"/>
        <v/>
      </c>
      <c r="E724" s="139"/>
      <c r="F724" s="140" t="str">
        <f>IFERROR(VLOOKUP(E724,商品参数!A:E,2,FALSE),"")</f>
        <v/>
      </c>
      <c r="G724" s="140" t="str">
        <f>IFERROR(VLOOKUP(E724,商品参数!A:E,3,FALSE),"")</f>
        <v/>
      </c>
      <c r="H724" s="140" t="str">
        <f>IFERROR(VLOOKUP(E724,商品参数!A:E,4,FALSE),"")</f>
        <v/>
      </c>
      <c r="I724" s="143"/>
      <c r="J724" s="144" t="str">
        <f>IFERROR(VLOOKUP(E724,商品参数!A:E,5,FALSE),"")</f>
        <v/>
      </c>
      <c r="K724" s="140" t="str">
        <f t="shared" si="47"/>
        <v/>
      </c>
      <c r="L724" s="143"/>
      <c r="M724" s="143"/>
    </row>
    <row r="725" ht="22" customHeight="1" spans="1:13">
      <c r="A725" s="137"/>
      <c r="B725" s="138" t="str">
        <f t="shared" si="48"/>
        <v/>
      </c>
      <c r="C725" s="138" t="str">
        <f t="shared" si="49"/>
        <v/>
      </c>
      <c r="D725" s="138" t="str">
        <f t="shared" si="50"/>
        <v/>
      </c>
      <c r="E725" s="139"/>
      <c r="F725" s="140" t="str">
        <f>IFERROR(VLOOKUP(E725,商品参数!A:E,2,FALSE),"")</f>
        <v/>
      </c>
      <c r="G725" s="140" t="str">
        <f>IFERROR(VLOOKUP(E725,商品参数!A:E,3,FALSE),"")</f>
        <v/>
      </c>
      <c r="H725" s="140" t="str">
        <f>IFERROR(VLOOKUP(E725,商品参数!A:E,4,FALSE),"")</f>
        <v/>
      </c>
      <c r="I725" s="143"/>
      <c r="J725" s="144" t="str">
        <f>IFERROR(VLOOKUP(E725,商品参数!A:E,5,FALSE),"")</f>
        <v/>
      </c>
      <c r="K725" s="140" t="str">
        <f t="shared" si="47"/>
        <v/>
      </c>
      <c r="L725" s="143"/>
      <c r="M725" s="143"/>
    </row>
    <row r="726" ht="22" customHeight="1" spans="1:13">
      <c r="A726" s="137"/>
      <c r="B726" s="138" t="str">
        <f t="shared" si="48"/>
        <v/>
      </c>
      <c r="C726" s="138" t="str">
        <f t="shared" si="49"/>
        <v/>
      </c>
      <c r="D726" s="138" t="str">
        <f t="shared" si="50"/>
        <v/>
      </c>
      <c r="E726" s="139"/>
      <c r="F726" s="140" t="str">
        <f>IFERROR(VLOOKUP(E726,商品参数!A:E,2,FALSE),"")</f>
        <v/>
      </c>
      <c r="G726" s="140" t="str">
        <f>IFERROR(VLOOKUP(E726,商品参数!A:E,3,FALSE),"")</f>
        <v/>
      </c>
      <c r="H726" s="140" t="str">
        <f>IFERROR(VLOOKUP(E726,商品参数!A:E,4,FALSE),"")</f>
        <v/>
      </c>
      <c r="I726" s="143"/>
      <c r="J726" s="144" t="str">
        <f>IFERROR(VLOOKUP(E726,商品参数!A:E,5,FALSE),"")</f>
        <v/>
      </c>
      <c r="K726" s="140" t="str">
        <f t="shared" si="47"/>
        <v/>
      </c>
      <c r="L726" s="143"/>
      <c r="M726" s="143"/>
    </row>
    <row r="727" ht="22" customHeight="1" spans="1:13">
      <c r="A727" s="137"/>
      <c r="B727" s="138" t="str">
        <f t="shared" si="48"/>
        <v/>
      </c>
      <c r="C727" s="138" t="str">
        <f t="shared" si="49"/>
        <v/>
      </c>
      <c r="D727" s="138" t="str">
        <f t="shared" si="50"/>
        <v/>
      </c>
      <c r="E727" s="139"/>
      <c r="F727" s="140" t="str">
        <f>IFERROR(VLOOKUP(E727,商品参数!A:E,2,FALSE),"")</f>
        <v/>
      </c>
      <c r="G727" s="140" t="str">
        <f>IFERROR(VLOOKUP(E727,商品参数!A:E,3,FALSE),"")</f>
        <v/>
      </c>
      <c r="H727" s="140" t="str">
        <f>IFERROR(VLOOKUP(E727,商品参数!A:E,4,FALSE),"")</f>
        <v/>
      </c>
      <c r="I727" s="143"/>
      <c r="J727" s="144" t="str">
        <f>IFERROR(VLOOKUP(E727,商品参数!A:E,5,FALSE),"")</f>
        <v/>
      </c>
      <c r="K727" s="140" t="str">
        <f t="shared" si="47"/>
        <v/>
      </c>
      <c r="L727" s="143"/>
      <c r="M727" s="143"/>
    </row>
    <row r="728" ht="22" customHeight="1" spans="1:13">
      <c r="A728" s="137"/>
      <c r="B728" s="138" t="str">
        <f t="shared" si="48"/>
        <v/>
      </c>
      <c r="C728" s="138" t="str">
        <f t="shared" si="49"/>
        <v/>
      </c>
      <c r="D728" s="138" t="str">
        <f t="shared" si="50"/>
        <v/>
      </c>
      <c r="E728" s="139"/>
      <c r="F728" s="140" t="str">
        <f>IFERROR(VLOOKUP(E728,商品参数!A:E,2,FALSE),"")</f>
        <v/>
      </c>
      <c r="G728" s="140" t="str">
        <f>IFERROR(VLOOKUP(E728,商品参数!A:E,3,FALSE),"")</f>
        <v/>
      </c>
      <c r="H728" s="140" t="str">
        <f>IFERROR(VLOOKUP(E728,商品参数!A:E,4,FALSE),"")</f>
        <v/>
      </c>
      <c r="I728" s="143"/>
      <c r="J728" s="144" t="str">
        <f>IFERROR(VLOOKUP(E728,商品参数!A:E,5,FALSE),"")</f>
        <v/>
      </c>
      <c r="K728" s="140" t="str">
        <f t="shared" si="47"/>
        <v/>
      </c>
      <c r="L728" s="143"/>
      <c r="M728" s="143"/>
    </row>
    <row r="729" ht="22" customHeight="1" spans="1:13">
      <c r="A729" s="137"/>
      <c r="B729" s="138" t="str">
        <f t="shared" si="48"/>
        <v/>
      </c>
      <c r="C729" s="138" t="str">
        <f t="shared" si="49"/>
        <v/>
      </c>
      <c r="D729" s="138" t="str">
        <f t="shared" si="50"/>
        <v/>
      </c>
      <c r="E729" s="139"/>
      <c r="F729" s="140" t="str">
        <f>IFERROR(VLOOKUP(E729,商品参数!A:E,2,FALSE),"")</f>
        <v/>
      </c>
      <c r="G729" s="140" t="str">
        <f>IFERROR(VLOOKUP(E729,商品参数!A:E,3,FALSE),"")</f>
        <v/>
      </c>
      <c r="H729" s="140" t="str">
        <f>IFERROR(VLOOKUP(E729,商品参数!A:E,4,FALSE),"")</f>
        <v/>
      </c>
      <c r="I729" s="143"/>
      <c r="J729" s="144" t="str">
        <f>IFERROR(VLOOKUP(E729,商品参数!A:E,5,FALSE),"")</f>
        <v/>
      </c>
      <c r="K729" s="140" t="str">
        <f t="shared" si="47"/>
        <v/>
      </c>
      <c r="L729" s="143"/>
      <c r="M729" s="143"/>
    </row>
    <row r="730" ht="22" customHeight="1" spans="1:13">
      <c r="A730" s="137"/>
      <c r="B730" s="138" t="str">
        <f t="shared" si="48"/>
        <v/>
      </c>
      <c r="C730" s="138" t="str">
        <f t="shared" si="49"/>
        <v/>
      </c>
      <c r="D730" s="138" t="str">
        <f t="shared" si="50"/>
        <v/>
      </c>
      <c r="E730" s="139"/>
      <c r="F730" s="140" t="str">
        <f>IFERROR(VLOOKUP(E730,商品参数!A:E,2,FALSE),"")</f>
        <v/>
      </c>
      <c r="G730" s="140" t="str">
        <f>IFERROR(VLOOKUP(E730,商品参数!A:E,3,FALSE),"")</f>
        <v/>
      </c>
      <c r="H730" s="140" t="str">
        <f>IFERROR(VLOOKUP(E730,商品参数!A:E,4,FALSE),"")</f>
        <v/>
      </c>
      <c r="I730" s="143"/>
      <c r="J730" s="144" t="str">
        <f>IFERROR(VLOOKUP(E730,商品参数!A:E,5,FALSE),"")</f>
        <v/>
      </c>
      <c r="K730" s="140" t="str">
        <f t="shared" si="47"/>
        <v/>
      </c>
      <c r="L730" s="143"/>
      <c r="M730" s="143"/>
    </row>
    <row r="731" ht="22" customHeight="1" spans="1:13">
      <c r="A731" s="137"/>
      <c r="B731" s="138" t="str">
        <f t="shared" si="48"/>
        <v/>
      </c>
      <c r="C731" s="138" t="str">
        <f t="shared" si="49"/>
        <v/>
      </c>
      <c r="D731" s="138" t="str">
        <f t="shared" si="50"/>
        <v/>
      </c>
      <c r="E731" s="139"/>
      <c r="F731" s="140" t="str">
        <f>IFERROR(VLOOKUP(E731,商品参数!A:E,2,FALSE),"")</f>
        <v/>
      </c>
      <c r="G731" s="140" t="str">
        <f>IFERROR(VLOOKUP(E731,商品参数!A:E,3,FALSE),"")</f>
        <v/>
      </c>
      <c r="H731" s="140" t="str">
        <f>IFERROR(VLOOKUP(E731,商品参数!A:E,4,FALSE),"")</f>
        <v/>
      </c>
      <c r="I731" s="143"/>
      <c r="J731" s="144" t="str">
        <f>IFERROR(VLOOKUP(E731,商品参数!A:E,5,FALSE),"")</f>
        <v/>
      </c>
      <c r="K731" s="140" t="str">
        <f t="shared" si="47"/>
        <v/>
      </c>
      <c r="L731" s="143"/>
      <c r="M731" s="143"/>
    </row>
    <row r="732" ht="22" customHeight="1" spans="1:13">
      <c r="A732" s="137"/>
      <c r="B732" s="138" t="str">
        <f t="shared" si="48"/>
        <v/>
      </c>
      <c r="C732" s="138" t="str">
        <f t="shared" si="49"/>
        <v/>
      </c>
      <c r="D732" s="138" t="str">
        <f t="shared" si="50"/>
        <v/>
      </c>
      <c r="E732" s="139"/>
      <c r="F732" s="140" t="str">
        <f>IFERROR(VLOOKUP(E732,商品参数!A:E,2,FALSE),"")</f>
        <v/>
      </c>
      <c r="G732" s="140" t="str">
        <f>IFERROR(VLOOKUP(E732,商品参数!A:E,3,FALSE),"")</f>
        <v/>
      </c>
      <c r="H732" s="140" t="str">
        <f>IFERROR(VLOOKUP(E732,商品参数!A:E,4,FALSE),"")</f>
        <v/>
      </c>
      <c r="I732" s="143"/>
      <c r="J732" s="144" t="str">
        <f>IFERROR(VLOOKUP(E732,商品参数!A:E,5,FALSE),"")</f>
        <v/>
      </c>
      <c r="K732" s="140" t="str">
        <f t="shared" si="47"/>
        <v/>
      </c>
      <c r="L732" s="143"/>
      <c r="M732" s="143"/>
    </row>
    <row r="733" ht="22" customHeight="1" spans="1:13">
      <c r="A733" s="137"/>
      <c r="B733" s="138" t="str">
        <f t="shared" si="48"/>
        <v/>
      </c>
      <c r="C733" s="138" t="str">
        <f t="shared" si="49"/>
        <v/>
      </c>
      <c r="D733" s="138" t="str">
        <f t="shared" si="50"/>
        <v/>
      </c>
      <c r="E733" s="139"/>
      <c r="F733" s="140" t="str">
        <f>IFERROR(VLOOKUP(E733,商品参数!A:E,2,FALSE),"")</f>
        <v/>
      </c>
      <c r="G733" s="140" t="str">
        <f>IFERROR(VLOOKUP(E733,商品参数!A:E,3,FALSE),"")</f>
        <v/>
      </c>
      <c r="H733" s="140" t="str">
        <f>IFERROR(VLOOKUP(E733,商品参数!A:E,4,FALSE),"")</f>
        <v/>
      </c>
      <c r="I733" s="143"/>
      <c r="J733" s="144" t="str">
        <f>IFERROR(VLOOKUP(E733,商品参数!A:E,5,FALSE),"")</f>
        <v/>
      </c>
      <c r="K733" s="140" t="str">
        <f t="shared" si="47"/>
        <v/>
      </c>
      <c r="L733" s="143"/>
      <c r="M733" s="143"/>
    </row>
    <row r="734" ht="22" customHeight="1" spans="1:13">
      <c r="A734" s="137"/>
      <c r="B734" s="138" t="str">
        <f t="shared" si="48"/>
        <v/>
      </c>
      <c r="C734" s="138" t="str">
        <f t="shared" si="49"/>
        <v/>
      </c>
      <c r="D734" s="138" t="str">
        <f t="shared" si="50"/>
        <v/>
      </c>
      <c r="E734" s="139"/>
      <c r="F734" s="140" t="str">
        <f>IFERROR(VLOOKUP(E734,商品参数!A:E,2,FALSE),"")</f>
        <v/>
      </c>
      <c r="G734" s="140" t="str">
        <f>IFERROR(VLOOKUP(E734,商品参数!A:E,3,FALSE),"")</f>
        <v/>
      </c>
      <c r="H734" s="140" t="str">
        <f>IFERROR(VLOOKUP(E734,商品参数!A:E,4,FALSE),"")</f>
        <v/>
      </c>
      <c r="I734" s="143"/>
      <c r="J734" s="144" t="str">
        <f>IFERROR(VLOOKUP(E734,商品参数!A:E,5,FALSE),"")</f>
        <v/>
      </c>
      <c r="K734" s="140" t="str">
        <f t="shared" si="47"/>
        <v/>
      </c>
      <c r="L734" s="143"/>
      <c r="M734" s="143"/>
    </row>
    <row r="735" ht="22" customHeight="1" spans="1:13">
      <c r="A735" s="137"/>
      <c r="B735" s="138" t="str">
        <f t="shared" si="48"/>
        <v/>
      </c>
      <c r="C735" s="138" t="str">
        <f t="shared" si="49"/>
        <v/>
      </c>
      <c r="D735" s="138" t="str">
        <f t="shared" si="50"/>
        <v/>
      </c>
      <c r="E735" s="139"/>
      <c r="F735" s="140" t="str">
        <f>IFERROR(VLOOKUP(E735,商品参数!A:E,2,FALSE),"")</f>
        <v/>
      </c>
      <c r="G735" s="140" t="str">
        <f>IFERROR(VLOOKUP(E735,商品参数!A:E,3,FALSE),"")</f>
        <v/>
      </c>
      <c r="H735" s="140" t="str">
        <f>IFERROR(VLOOKUP(E735,商品参数!A:E,4,FALSE),"")</f>
        <v/>
      </c>
      <c r="I735" s="143"/>
      <c r="J735" s="144" t="str">
        <f>IFERROR(VLOOKUP(E735,商品参数!A:E,5,FALSE),"")</f>
        <v/>
      </c>
      <c r="K735" s="140" t="str">
        <f t="shared" si="47"/>
        <v/>
      </c>
      <c r="L735" s="143"/>
      <c r="M735" s="143"/>
    </row>
    <row r="736" ht="22" customHeight="1" spans="1:13">
      <c r="A736" s="137"/>
      <c r="B736" s="138" t="str">
        <f t="shared" si="48"/>
        <v/>
      </c>
      <c r="C736" s="138" t="str">
        <f t="shared" si="49"/>
        <v/>
      </c>
      <c r="D736" s="138" t="str">
        <f t="shared" si="50"/>
        <v/>
      </c>
      <c r="E736" s="139"/>
      <c r="F736" s="140" t="str">
        <f>IFERROR(VLOOKUP(E736,商品参数!A:E,2,FALSE),"")</f>
        <v/>
      </c>
      <c r="G736" s="140" t="str">
        <f>IFERROR(VLOOKUP(E736,商品参数!A:E,3,FALSE),"")</f>
        <v/>
      </c>
      <c r="H736" s="140" t="str">
        <f>IFERROR(VLOOKUP(E736,商品参数!A:E,4,FALSE),"")</f>
        <v/>
      </c>
      <c r="I736" s="143"/>
      <c r="J736" s="144" t="str">
        <f>IFERROR(VLOOKUP(E736,商品参数!A:E,5,FALSE),"")</f>
        <v/>
      </c>
      <c r="K736" s="140" t="str">
        <f t="shared" si="47"/>
        <v/>
      </c>
      <c r="L736" s="143"/>
      <c r="M736" s="143"/>
    </row>
    <row r="737" ht="22" customHeight="1" spans="1:13">
      <c r="A737" s="137"/>
      <c r="B737" s="138" t="str">
        <f t="shared" si="48"/>
        <v/>
      </c>
      <c r="C737" s="138" t="str">
        <f t="shared" si="49"/>
        <v/>
      </c>
      <c r="D737" s="138" t="str">
        <f t="shared" si="50"/>
        <v/>
      </c>
      <c r="E737" s="139"/>
      <c r="F737" s="140" t="str">
        <f>IFERROR(VLOOKUP(E737,商品参数!A:E,2,FALSE),"")</f>
        <v/>
      </c>
      <c r="G737" s="140" t="str">
        <f>IFERROR(VLOOKUP(E737,商品参数!A:E,3,FALSE),"")</f>
        <v/>
      </c>
      <c r="H737" s="140" t="str">
        <f>IFERROR(VLOOKUP(E737,商品参数!A:E,4,FALSE),"")</f>
        <v/>
      </c>
      <c r="I737" s="143"/>
      <c r="J737" s="144" t="str">
        <f>IFERROR(VLOOKUP(E737,商品参数!A:E,5,FALSE),"")</f>
        <v/>
      </c>
      <c r="K737" s="140" t="str">
        <f t="shared" si="47"/>
        <v/>
      </c>
      <c r="L737" s="143"/>
      <c r="M737" s="143"/>
    </row>
    <row r="738" ht="22" customHeight="1" spans="1:13">
      <c r="A738" s="137"/>
      <c r="B738" s="138" t="str">
        <f t="shared" si="48"/>
        <v/>
      </c>
      <c r="C738" s="138" t="str">
        <f t="shared" si="49"/>
        <v/>
      </c>
      <c r="D738" s="138" t="str">
        <f t="shared" si="50"/>
        <v/>
      </c>
      <c r="E738" s="139"/>
      <c r="F738" s="140" t="str">
        <f>IFERROR(VLOOKUP(E738,商品参数!A:E,2,FALSE),"")</f>
        <v/>
      </c>
      <c r="G738" s="140" t="str">
        <f>IFERROR(VLOOKUP(E738,商品参数!A:E,3,FALSE),"")</f>
        <v/>
      </c>
      <c r="H738" s="140" t="str">
        <f>IFERROR(VLOOKUP(E738,商品参数!A:E,4,FALSE),"")</f>
        <v/>
      </c>
      <c r="I738" s="143"/>
      <c r="J738" s="144" t="str">
        <f>IFERROR(VLOOKUP(E738,商品参数!A:E,5,FALSE),"")</f>
        <v/>
      </c>
      <c r="K738" s="140" t="str">
        <f t="shared" si="47"/>
        <v/>
      </c>
      <c r="L738" s="143"/>
      <c r="M738" s="143"/>
    </row>
    <row r="739" ht="22" customHeight="1" spans="1:13">
      <c r="A739" s="137"/>
      <c r="B739" s="138" t="str">
        <f t="shared" si="48"/>
        <v/>
      </c>
      <c r="C739" s="138" t="str">
        <f t="shared" si="49"/>
        <v/>
      </c>
      <c r="D739" s="138" t="str">
        <f t="shared" si="50"/>
        <v/>
      </c>
      <c r="E739" s="139"/>
      <c r="F739" s="140" t="str">
        <f>IFERROR(VLOOKUP(E739,商品参数!A:E,2,FALSE),"")</f>
        <v/>
      </c>
      <c r="G739" s="140" t="str">
        <f>IFERROR(VLOOKUP(E739,商品参数!A:E,3,FALSE),"")</f>
        <v/>
      </c>
      <c r="H739" s="140" t="str">
        <f>IFERROR(VLOOKUP(E739,商品参数!A:E,4,FALSE),"")</f>
        <v/>
      </c>
      <c r="I739" s="143"/>
      <c r="J739" s="144" t="str">
        <f>IFERROR(VLOOKUP(E739,商品参数!A:E,5,FALSE),"")</f>
        <v/>
      </c>
      <c r="K739" s="140" t="str">
        <f t="shared" si="47"/>
        <v/>
      </c>
      <c r="L739" s="143"/>
      <c r="M739" s="143"/>
    </row>
    <row r="740" ht="22" customHeight="1" spans="1:13">
      <c r="A740" s="137"/>
      <c r="B740" s="138" t="str">
        <f t="shared" si="48"/>
        <v/>
      </c>
      <c r="C740" s="138" t="str">
        <f t="shared" si="49"/>
        <v/>
      </c>
      <c r="D740" s="138" t="str">
        <f t="shared" si="50"/>
        <v/>
      </c>
      <c r="E740" s="139"/>
      <c r="F740" s="140" t="str">
        <f>IFERROR(VLOOKUP(E740,商品参数!A:E,2,FALSE),"")</f>
        <v/>
      </c>
      <c r="G740" s="140" t="str">
        <f>IFERROR(VLOOKUP(E740,商品参数!A:E,3,FALSE),"")</f>
        <v/>
      </c>
      <c r="H740" s="140" t="str">
        <f>IFERROR(VLOOKUP(E740,商品参数!A:E,4,FALSE),"")</f>
        <v/>
      </c>
      <c r="I740" s="143"/>
      <c r="J740" s="144" t="str">
        <f>IFERROR(VLOOKUP(E740,商品参数!A:E,5,FALSE),"")</f>
        <v/>
      </c>
      <c r="K740" s="140" t="str">
        <f t="shared" si="47"/>
        <v/>
      </c>
      <c r="L740" s="143"/>
      <c r="M740" s="143"/>
    </row>
    <row r="741" ht="22" customHeight="1" spans="1:13">
      <c r="A741" s="137"/>
      <c r="B741" s="138" t="str">
        <f t="shared" si="48"/>
        <v/>
      </c>
      <c r="C741" s="138" t="str">
        <f t="shared" si="49"/>
        <v/>
      </c>
      <c r="D741" s="138" t="str">
        <f t="shared" si="50"/>
        <v/>
      </c>
      <c r="E741" s="139"/>
      <c r="F741" s="140" t="str">
        <f>IFERROR(VLOOKUP(E741,商品参数!A:E,2,FALSE),"")</f>
        <v/>
      </c>
      <c r="G741" s="140" t="str">
        <f>IFERROR(VLOOKUP(E741,商品参数!A:E,3,FALSE),"")</f>
        <v/>
      </c>
      <c r="H741" s="140" t="str">
        <f>IFERROR(VLOOKUP(E741,商品参数!A:E,4,FALSE),"")</f>
        <v/>
      </c>
      <c r="I741" s="143"/>
      <c r="J741" s="144" t="str">
        <f>IFERROR(VLOOKUP(E741,商品参数!A:E,5,FALSE),"")</f>
        <v/>
      </c>
      <c r="K741" s="140" t="str">
        <f t="shared" si="47"/>
        <v/>
      </c>
      <c r="L741" s="143"/>
      <c r="M741" s="143"/>
    </row>
    <row r="742" ht="22" customHeight="1" spans="1:13">
      <c r="A742" s="137"/>
      <c r="B742" s="138" t="str">
        <f t="shared" si="48"/>
        <v/>
      </c>
      <c r="C742" s="138" t="str">
        <f t="shared" si="49"/>
        <v/>
      </c>
      <c r="D742" s="138" t="str">
        <f t="shared" si="50"/>
        <v/>
      </c>
      <c r="E742" s="139"/>
      <c r="F742" s="140" t="str">
        <f>IFERROR(VLOOKUP(E742,商品参数!A:E,2,FALSE),"")</f>
        <v/>
      </c>
      <c r="G742" s="140" t="str">
        <f>IFERROR(VLOOKUP(E742,商品参数!A:E,3,FALSE),"")</f>
        <v/>
      </c>
      <c r="H742" s="140" t="str">
        <f>IFERROR(VLOOKUP(E742,商品参数!A:E,4,FALSE),"")</f>
        <v/>
      </c>
      <c r="I742" s="143"/>
      <c r="J742" s="144" t="str">
        <f>IFERROR(VLOOKUP(E742,商品参数!A:E,5,FALSE),"")</f>
        <v/>
      </c>
      <c r="K742" s="140" t="str">
        <f t="shared" si="47"/>
        <v/>
      </c>
      <c r="L742" s="143"/>
      <c r="M742" s="143"/>
    </row>
    <row r="743" ht="22" customHeight="1" spans="1:13">
      <c r="A743" s="137"/>
      <c r="B743" s="138" t="str">
        <f t="shared" si="48"/>
        <v/>
      </c>
      <c r="C743" s="138" t="str">
        <f t="shared" si="49"/>
        <v/>
      </c>
      <c r="D743" s="138" t="str">
        <f t="shared" si="50"/>
        <v/>
      </c>
      <c r="E743" s="139"/>
      <c r="F743" s="140" t="str">
        <f>IFERROR(VLOOKUP(E743,商品参数!A:E,2,FALSE),"")</f>
        <v/>
      </c>
      <c r="G743" s="140" t="str">
        <f>IFERROR(VLOOKUP(E743,商品参数!A:E,3,FALSE),"")</f>
        <v/>
      </c>
      <c r="H743" s="140" t="str">
        <f>IFERROR(VLOOKUP(E743,商品参数!A:E,4,FALSE),"")</f>
        <v/>
      </c>
      <c r="I743" s="143"/>
      <c r="J743" s="144" t="str">
        <f>IFERROR(VLOOKUP(E743,商品参数!A:E,5,FALSE),"")</f>
        <v/>
      </c>
      <c r="K743" s="140" t="str">
        <f t="shared" si="47"/>
        <v/>
      </c>
      <c r="L743" s="143"/>
      <c r="M743" s="143"/>
    </row>
    <row r="744" ht="22" customHeight="1" spans="1:13">
      <c r="A744" s="137"/>
      <c r="B744" s="138" t="str">
        <f t="shared" si="48"/>
        <v/>
      </c>
      <c r="C744" s="138" t="str">
        <f t="shared" si="49"/>
        <v/>
      </c>
      <c r="D744" s="138" t="str">
        <f t="shared" si="50"/>
        <v/>
      </c>
      <c r="E744" s="139"/>
      <c r="F744" s="140" t="str">
        <f>IFERROR(VLOOKUP(E744,商品参数!A:E,2,FALSE),"")</f>
        <v/>
      </c>
      <c r="G744" s="140" t="str">
        <f>IFERROR(VLOOKUP(E744,商品参数!A:E,3,FALSE),"")</f>
        <v/>
      </c>
      <c r="H744" s="140" t="str">
        <f>IFERROR(VLOOKUP(E744,商品参数!A:E,4,FALSE),"")</f>
        <v/>
      </c>
      <c r="I744" s="143"/>
      <c r="J744" s="144" t="str">
        <f>IFERROR(VLOOKUP(E744,商品参数!A:E,5,FALSE),"")</f>
        <v/>
      </c>
      <c r="K744" s="140" t="str">
        <f t="shared" si="47"/>
        <v/>
      </c>
      <c r="L744" s="143"/>
      <c r="M744" s="143"/>
    </row>
    <row r="745" ht="22" customHeight="1" spans="1:13">
      <c r="A745" s="137"/>
      <c r="B745" s="138" t="str">
        <f t="shared" si="48"/>
        <v/>
      </c>
      <c r="C745" s="138" t="str">
        <f t="shared" si="49"/>
        <v/>
      </c>
      <c r="D745" s="138" t="str">
        <f t="shared" si="50"/>
        <v/>
      </c>
      <c r="E745" s="139"/>
      <c r="F745" s="140" t="str">
        <f>IFERROR(VLOOKUP(E745,商品参数!A:E,2,FALSE),"")</f>
        <v/>
      </c>
      <c r="G745" s="140" t="str">
        <f>IFERROR(VLOOKUP(E745,商品参数!A:E,3,FALSE),"")</f>
        <v/>
      </c>
      <c r="H745" s="140" t="str">
        <f>IFERROR(VLOOKUP(E745,商品参数!A:E,4,FALSE),"")</f>
        <v/>
      </c>
      <c r="I745" s="143"/>
      <c r="J745" s="144" t="str">
        <f>IFERROR(VLOOKUP(E745,商品参数!A:E,5,FALSE),"")</f>
        <v/>
      </c>
      <c r="K745" s="140" t="str">
        <f t="shared" si="47"/>
        <v/>
      </c>
      <c r="L745" s="143"/>
      <c r="M745" s="143"/>
    </row>
    <row r="746" ht="22" customHeight="1" spans="1:13">
      <c r="A746" s="137"/>
      <c r="B746" s="138" t="str">
        <f t="shared" si="48"/>
        <v/>
      </c>
      <c r="C746" s="138" t="str">
        <f t="shared" si="49"/>
        <v/>
      </c>
      <c r="D746" s="138" t="str">
        <f t="shared" si="50"/>
        <v/>
      </c>
      <c r="E746" s="139"/>
      <c r="F746" s="140" t="str">
        <f>IFERROR(VLOOKUP(E746,商品参数!A:E,2,FALSE),"")</f>
        <v/>
      </c>
      <c r="G746" s="140" t="str">
        <f>IFERROR(VLOOKUP(E746,商品参数!A:E,3,FALSE),"")</f>
        <v/>
      </c>
      <c r="H746" s="140" t="str">
        <f>IFERROR(VLOOKUP(E746,商品参数!A:E,4,FALSE),"")</f>
        <v/>
      </c>
      <c r="I746" s="143"/>
      <c r="J746" s="144" t="str">
        <f>IFERROR(VLOOKUP(E746,商品参数!A:E,5,FALSE),"")</f>
        <v/>
      </c>
      <c r="K746" s="140" t="str">
        <f t="shared" si="47"/>
        <v/>
      </c>
      <c r="L746" s="143"/>
      <c r="M746" s="143"/>
    </row>
    <row r="747" ht="22" customHeight="1" spans="1:13">
      <c r="A747" s="137"/>
      <c r="B747" s="138" t="str">
        <f t="shared" si="48"/>
        <v/>
      </c>
      <c r="C747" s="138" t="str">
        <f t="shared" si="49"/>
        <v/>
      </c>
      <c r="D747" s="138" t="str">
        <f t="shared" si="50"/>
        <v/>
      </c>
      <c r="E747" s="139"/>
      <c r="F747" s="140" t="str">
        <f>IFERROR(VLOOKUP(E747,商品参数!A:E,2,FALSE),"")</f>
        <v/>
      </c>
      <c r="G747" s="140" t="str">
        <f>IFERROR(VLOOKUP(E747,商品参数!A:E,3,FALSE),"")</f>
        <v/>
      </c>
      <c r="H747" s="140" t="str">
        <f>IFERROR(VLOOKUP(E747,商品参数!A:E,4,FALSE),"")</f>
        <v/>
      </c>
      <c r="I747" s="143"/>
      <c r="J747" s="144" t="str">
        <f>IFERROR(VLOOKUP(E747,商品参数!A:E,5,FALSE),"")</f>
        <v/>
      </c>
      <c r="K747" s="140" t="str">
        <f t="shared" si="47"/>
        <v/>
      </c>
      <c r="L747" s="143"/>
      <c r="M747" s="143"/>
    </row>
    <row r="748" ht="22" customHeight="1" spans="1:13">
      <c r="A748" s="137"/>
      <c r="B748" s="138" t="str">
        <f t="shared" si="48"/>
        <v/>
      </c>
      <c r="C748" s="138" t="str">
        <f t="shared" si="49"/>
        <v/>
      </c>
      <c r="D748" s="138" t="str">
        <f t="shared" si="50"/>
        <v/>
      </c>
      <c r="E748" s="139"/>
      <c r="F748" s="140" t="str">
        <f>IFERROR(VLOOKUP(E748,商品参数!A:E,2,FALSE),"")</f>
        <v/>
      </c>
      <c r="G748" s="140" t="str">
        <f>IFERROR(VLOOKUP(E748,商品参数!A:E,3,FALSE),"")</f>
        <v/>
      </c>
      <c r="H748" s="140" t="str">
        <f>IFERROR(VLOOKUP(E748,商品参数!A:E,4,FALSE),"")</f>
        <v/>
      </c>
      <c r="I748" s="143"/>
      <c r="J748" s="144" t="str">
        <f>IFERROR(VLOOKUP(E748,商品参数!A:E,5,FALSE),"")</f>
        <v/>
      </c>
      <c r="K748" s="140" t="str">
        <f t="shared" si="47"/>
        <v/>
      </c>
      <c r="L748" s="143"/>
      <c r="M748" s="143"/>
    </row>
    <row r="749" ht="22" customHeight="1" spans="1:13">
      <c r="A749" s="137"/>
      <c r="B749" s="138" t="str">
        <f t="shared" si="48"/>
        <v/>
      </c>
      <c r="C749" s="138" t="str">
        <f t="shared" si="49"/>
        <v/>
      </c>
      <c r="D749" s="138" t="str">
        <f t="shared" si="50"/>
        <v/>
      </c>
      <c r="E749" s="139"/>
      <c r="F749" s="140" t="str">
        <f>IFERROR(VLOOKUP(E749,商品参数!A:E,2,FALSE),"")</f>
        <v/>
      </c>
      <c r="G749" s="140" t="str">
        <f>IFERROR(VLOOKUP(E749,商品参数!A:E,3,FALSE),"")</f>
        <v/>
      </c>
      <c r="H749" s="140" t="str">
        <f>IFERROR(VLOOKUP(E749,商品参数!A:E,4,FALSE),"")</f>
        <v/>
      </c>
      <c r="I749" s="143"/>
      <c r="J749" s="144" t="str">
        <f>IFERROR(VLOOKUP(E749,商品参数!A:E,5,FALSE),"")</f>
        <v/>
      </c>
      <c r="K749" s="140" t="str">
        <f t="shared" si="47"/>
        <v/>
      </c>
      <c r="L749" s="143"/>
      <c r="M749" s="143"/>
    </row>
    <row r="750" ht="22" customHeight="1" spans="1:13">
      <c r="A750" s="137"/>
      <c r="B750" s="138" t="str">
        <f t="shared" si="48"/>
        <v/>
      </c>
      <c r="C750" s="138" t="str">
        <f t="shared" si="49"/>
        <v/>
      </c>
      <c r="D750" s="138" t="str">
        <f t="shared" si="50"/>
        <v/>
      </c>
      <c r="E750" s="139"/>
      <c r="F750" s="140" t="str">
        <f>IFERROR(VLOOKUP(E750,商品参数!A:E,2,FALSE),"")</f>
        <v/>
      </c>
      <c r="G750" s="140" t="str">
        <f>IFERROR(VLOOKUP(E750,商品参数!A:E,3,FALSE),"")</f>
        <v/>
      </c>
      <c r="H750" s="140" t="str">
        <f>IFERROR(VLOOKUP(E750,商品参数!A:E,4,FALSE),"")</f>
        <v/>
      </c>
      <c r="I750" s="143"/>
      <c r="J750" s="144" t="str">
        <f>IFERROR(VLOOKUP(E750,商品参数!A:E,5,FALSE),"")</f>
        <v/>
      </c>
      <c r="K750" s="140" t="str">
        <f t="shared" si="47"/>
        <v/>
      </c>
      <c r="L750" s="143"/>
      <c r="M750" s="143"/>
    </row>
    <row r="751" ht="22" customHeight="1" spans="1:13">
      <c r="A751" s="137"/>
      <c r="B751" s="138" t="str">
        <f t="shared" si="48"/>
        <v/>
      </c>
      <c r="C751" s="138" t="str">
        <f t="shared" si="49"/>
        <v/>
      </c>
      <c r="D751" s="138" t="str">
        <f t="shared" si="50"/>
        <v/>
      </c>
      <c r="E751" s="139"/>
      <c r="F751" s="140" t="str">
        <f>IFERROR(VLOOKUP(E751,商品参数!A:E,2,FALSE),"")</f>
        <v/>
      </c>
      <c r="G751" s="140" t="str">
        <f>IFERROR(VLOOKUP(E751,商品参数!A:E,3,FALSE),"")</f>
        <v/>
      </c>
      <c r="H751" s="140" t="str">
        <f>IFERROR(VLOOKUP(E751,商品参数!A:E,4,FALSE),"")</f>
        <v/>
      </c>
      <c r="I751" s="143"/>
      <c r="J751" s="144" t="str">
        <f>IFERROR(VLOOKUP(E751,商品参数!A:E,5,FALSE),"")</f>
        <v/>
      </c>
      <c r="K751" s="140" t="str">
        <f t="shared" si="47"/>
        <v/>
      </c>
      <c r="L751" s="143"/>
      <c r="M751" s="143"/>
    </row>
    <row r="752" ht="22" customHeight="1" spans="1:13">
      <c r="A752" s="137"/>
      <c r="B752" s="138" t="str">
        <f t="shared" si="48"/>
        <v/>
      </c>
      <c r="C752" s="138" t="str">
        <f t="shared" si="49"/>
        <v/>
      </c>
      <c r="D752" s="138" t="str">
        <f t="shared" si="50"/>
        <v/>
      </c>
      <c r="E752" s="139"/>
      <c r="F752" s="140" t="str">
        <f>IFERROR(VLOOKUP(E752,商品参数!A:E,2,FALSE),"")</f>
        <v/>
      </c>
      <c r="G752" s="140" t="str">
        <f>IFERROR(VLOOKUP(E752,商品参数!A:E,3,FALSE),"")</f>
        <v/>
      </c>
      <c r="H752" s="140" t="str">
        <f>IFERROR(VLOOKUP(E752,商品参数!A:E,4,FALSE),"")</f>
        <v/>
      </c>
      <c r="I752" s="143"/>
      <c r="J752" s="144" t="str">
        <f>IFERROR(VLOOKUP(E752,商品参数!A:E,5,FALSE),"")</f>
        <v/>
      </c>
      <c r="K752" s="140" t="str">
        <f t="shared" si="47"/>
        <v/>
      </c>
      <c r="L752" s="143"/>
      <c r="M752" s="143"/>
    </row>
    <row r="753" ht="22" customHeight="1" spans="1:13">
      <c r="A753" s="137"/>
      <c r="B753" s="138" t="str">
        <f t="shared" si="48"/>
        <v/>
      </c>
      <c r="C753" s="138" t="str">
        <f t="shared" si="49"/>
        <v/>
      </c>
      <c r="D753" s="138" t="str">
        <f t="shared" si="50"/>
        <v/>
      </c>
      <c r="E753" s="139"/>
      <c r="F753" s="140" t="str">
        <f>IFERROR(VLOOKUP(E753,商品参数!A:E,2,FALSE),"")</f>
        <v/>
      </c>
      <c r="G753" s="140" t="str">
        <f>IFERROR(VLOOKUP(E753,商品参数!A:E,3,FALSE),"")</f>
        <v/>
      </c>
      <c r="H753" s="140" t="str">
        <f>IFERROR(VLOOKUP(E753,商品参数!A:E,4,FALSE),"")</f>
        <v/>
      </c>
      <c r="I753" s="143"/>
      <c r="J753" s="144" t="str">
        <f>IFERROR(VLOOKUP(E753,商品参数!A:E,5,FALSE),"")</f>
        <v/>
      </c>
      <c r="K753" s="140" t="str">
        <f t="shared" si="47"/>
        <v/>
      </c>
      <c r="L753" s="143"/>
      <c r="M753" s="143"/>
    </row>
    <row r="754" ht="22" customHeight="1" spans="1:13">
      <c r="A754" s="137"/>
      <c r="B754" s="138" t="str">
        <f t="shared" si="48"/>
        <v/>
      </c>
      <c r="C754" s="138" t="str">
        <f t="shared" si="49"/>
        <v/>
      </c>
      <c r="D754" s="138" t="str">
        <f t="shared" si="50"/>
        <v/>
      </c>
      <c r="E754" s="139"/>
      <c r="F754" s="140" t="str">
        <f>IFERROR(VLOOKUP(E754,商品参数!A:E,2,FALSE),"")</f>
        <v/>
      </c>
      <c r="G754" s="140" t="str">
        <f>IFERROR(VLOOKUP(E754,商品参数!A:E,3,FALSE),"")</f>
        <v/>
      </c>
      <c r="H754" s="140" t="str">
        <f>IFERROR(VLOOKUP(E754,商品参数!A:E,4,FALSE),"")</f>
        <v/>
      </c>
      <c r="I754" s="143"/>
      <c r="J754" s="144" t="str">
        <f>IFERROR(VLOOKUP(E754,商品参数!A:E,5,FALSE),"")</f>
        <v/>
      </c>
      <c r="K754" s="140" t="str">
        <f t="shared" si="47"/>
        <v/>
      </c>
      <c r="L754" s="143"/>
      <c r="M754" s="143"/>
    </row>
    <row r="755" ht="22" customHeight="1" spans="1:13">
      <c r="A755" s="137"/>
      <c r="B755" s="138" t="str">
        <f t="shared" si="48"/>
        <v/>
      </c>
      <c r="C755" s="138" t="str">
        <f t="shared" si="49"/>
        <v/>
      </c>
      <c r="D755" s="138" t="str">
        <f t="shared" si="50"/>
        <v/>
      </c>
      <c r="E755" s="139"/>
      <c r="F755" s="140" t="str">
        <f>IFERROR(VLOOKUP(E755,商品参数!A:E,2,FALSE),"")</f>
        <v/>
      </c>
      <c r="G755" s="140" t="str">
        <f>IFERROR(VLOOKUP(E755,商品参数!A:E,3,FALSE),"")</f>
        <v/>
      </c>
      <c r="H755" s="140" t="str">
        <f>IFERROR(VLOOKUP(E755,商品参数!A:E,4,FALSE),"")</f>
        <v/>
      </c>
      <c r="I755" s="143"/>
      <c r="J755" s="144" t="str">
        <f>IFERROR(VLOOKUP(E755,商品参数!A:E,5,FALSE),"")</f>
        <v/>
      </c>
      <c r="K755" s="140" t="str">
        <f t="shared" si="47"/>
        <v/>
      </c>
      <c r="L755" s="143"/>
      <c r="M755" s="143"/>
    </row>
    <row r="756" ht="22" customHeight="1" spans="1:13">
      <c r="A756" s="137"/>
      <c r="B756" s="138" t="str">
        <f t="shared" si="48"/>
        <v/>
      </c>
      <c r="C756" s="138" t="str">
        <f t="shared" si="49"/>
        <v/>
      </c>
      <c r="D756" s="138" t="str">
        <f t="shared" si="50"/>
        <v/>
      </c>
      <c r="E756" s="139"/>
      <c r="F756" s="140" t="str">
        <f>IFERROR(VLOOKUP(E756,商品参数!A:E,2,FALSE),"")</f>
        <v/>
      </c>
      <c r="G756" s="140" t="str">
        <f>IFERROR(VLOOKUP(E756,商品参数!A:E,3,FALSE),"")</f>
        <v/>
      </c>
      <c r="H756" s="140" t="str">
        <f>IFERROR(VLOOKUP(E756,商品参数!A:E,4,FALSE),"")</f>
        <v/>
      </c>
      <c r="I756" s="143"/>
      <c r="J756" s="144" t="str">
        <f>IFERROR(VLOOKUP(E756,商品参数!A:E,5,FALSE),"")</f>
        <v/>
      </c>
      <c r="K756" s="140" t="str">
        <f t="shared" si="47"/>
        <v/>
      </c>
      <c r="L756" s="143"/>
      <c r="M756" s="143"/>
    </row>
    <row r="757" ht="22" customHeight="1" spans="1:13">
      <c r="A757" s="137"/>
      <c r="B757" s="138" t="str">
        <f t="shared" si="48"/>
        <v/>
      </c>
      <c r="C757" s="138" t="str">
        <f t="shared" si="49"/>
        <v/>
      </c>
      <c r="D757" s="138" t="str">
        <f t="shared" si="50"/>
        <v/>
      </c>
      <c r="E757" s="139"/>
      <c r="F757" s="140" t="str">
        <f>IFERROR(VLOOKUP(E757,商品参数!A:E,2,FALSE),"")</f>
        <v/>
      </c>
      <c r="G757" s="140" t="str">
        <f>IFERROR(VLOOKUP(E757,商品参数!A:E,3,FALSE),"")</f>
        <v/>
      </c>
      <c r="H757" s="140" t="str">
        <f>IFERROR(VLOOKUP(E757,商品参数!A:E,4,FALSE),"")</f>
        <v/>
      </c>
      <c r="I757" s="143"/>
      <c r="J757" s="144" t="str">
        <f>IFERROR(VLOOKUP(E757,商品参数!A:E,5,FALSE),"")</f>
        <v/>
      </c>
      <c r="K757" s="140" t="str">
        <f t="shared" si="47"/>
        <v/>
      </c>
      <c r="L757" s="143"/>
      <c r="M757" s="143"/>
    </row>
    <row r="758" ht="22" customHeight="1" spans="1:13">
      <c r="A758" s="137"/>
      <c r="B758" s="138" t="str">
        <f t="shared" si="48"/>
        <v/>
      </c>
      <c r="C758" s="138" t="str">
        <f t="shared" si="49"/>
        <v/>
      </c>
      <c r="D758" s="138" t="str">
        <f t="shared" si="50"/>
        <v/>
      </c>
      <c r="E758" s="139"/>
      <c r="F758" s="140" t="str">
        <f>IFERROR(VLOOKUP(E758,商品参数!A:E,2,FALSE),"")</f>
        <v/>
      </c>
      <c r="G758" s="140" t="str">
        <f>IFERROR(VLOOKUP(E758,商品参数!A:E,3,FALSE),"")</f>
        <v/>
      </c>
      <c r="H758" s="140" t="str">
        <f>IFERROR(VLOOKUP(E758,商品参数!A:E,4,FALSE),"")</f>
        <v/>
      </c>
      <c r="I758" s="143"/>
      <c r="J758" s="144" t="str">
        <f>IFERROR(VLOOKUP(E758,商品参数!A:E,5,FALSE),"")</f>
        <v/>
      </c>
      <c r="K758" s="140" t="str">
        <f t="shared" si="47"/>
        <v/>
      </c>
      <c r="L758" s="143"/>
      <c r="M758" s="143"/>
    </row>
    <row r="759" ht="22" customHeight="1" spans="1:13">
      <c r="A759" s="137"/>
      <c r="B759" s="138" t="str">
        <f t="shared" si="48"/>
        <v/>
      </c>
      <c r="C759" s="138" t="str">
        <f t="shared" si="49"/>
        <v/>
      </c>
      <c r="D759" s="138" t="str">
        <f t="shared" si="50"/>
        <v/>
      </c>
      <c r="E759" s="139"/>
      <c r="F759" s="140" t="str">
        <f>IFERROR(VLOOKUP(E759,商品参数!A:E,2,FALSE),"")</f>
        <v/>
      </c>
      <c r="G759" s="140" t="str">
        <f>IFERROR(VLOOKUP(E759,商品参数!A:E,3,FALSE),"")</f>
        <v/>
      </c>
      <c r="H759" s="140" t="str">
        <f>IFERROR(VLOOKUP(E759,商品参数!A:E,4,FALSE),"")</f>
        <v/>
      </c>
      <c r="I759" s="143"/>
      <c r="J759" s="144" t="str">
        <f>IFERROR(VLOOKUP(E759,商品参数!A:E,5,FALSE),"")</f>
        <v/>
      </c>
      <c r="K759" s="140" t="str">
        <f t="shared" si="47"/>
        <v/>
      </c>
      <c r="L759" s="143"/>
      <c r="M759" s="143"/>
    </row>
    <row r="760" ht="22" customHeight="1" spans="1:13">
      <c r="A760" s="137"/>
      <c r="B760" s="138" t="str">
        <f t="shared" si="48"/>
        <v/>
      </c>
      <c r="C760" s="138" t="str">
        <f t="shared" si="49"/>
        <v/>
      </c>
      <c r="D760" s="138" t="str">
        <f t="shared" si="50"/>
        <v/>
      </c>
      <c r="E760" s="139"/>
      <c r="F760" s="140" t="str">
        <f>IFERROR(VLOOKUP(E760,商品参数!A:E,2,FALSE),"")</f>
        <v/>
      </c>
      <c r="G760" s="140" t="str">
        <f>IFERROR(VLOOKUP(E760,商品参数!A:E,3,FALSE),"")</f>
        <v/>
      </c>
      <c r="H760" s="140" t="str">
        <f>IFERROR(VLOOKUP(E760,商品参数!A:E,4,FALSE),"")</f>
        <v/>
      </c>
      <c r="I760" s="143"/>
      <c r="J760" s="144" t="str">
        <f>IFERROR(VLOOKUP(E760,商品参数!A:E,5,FALSE),"")</f>
        <v/>
      </c>
      <c r="K760" s="140" t="str">
        <f t="shared" si="47"/>
        <v/>
      </c>
      <c r="L760" s="143"/>
      <c r="M760" s="143"/>
    </row>
    <row r="761" ht="22" customHeight="1" spans="1:13">
      <c r="A761" s="137"/>
      <c r="B761" s="138" t="str">
        <f t="shared" si="48"/>
        <v/>
      </c>
      <c r="C761" s="138" t="str">
        <f t="shared" si="49"/>
        <v/>
      </c>
      <c r="D761" s="138" t="str">
        <f t="shared" si="50"/>
        <v/>
      </c>
      <c r="E761" s="139"/>
      <c r="F761" s="140" t="str">
        <f>IFERROR(VLOOKUP(E761,商品参数!A:E,2,FALSE),"")</f>
        <v/>
      </c>
      <c r="G761" s="140" t="str">
        <f>IFERROR(VLOOKUP(E761,商品参数!A:E,3,FALSE),"")</f>
        <v/>
      </c>
      <c r="H761" s="140" t="str">
        <f>IFERROR(VLOOKUP(E761,商品参数!A:E,4,FALSE),"")</f>
        <v/>
      </c>
      <c r="I761" s="143"/>
      <c r="J761" s="144" t="str">
        <f>IFERROR(VLOOKUP(E761,商品参数!A:E,5,FALSE),"")</f>
        <v/>
      </c>
      <c r="K761" s="140" t="str">
        <f t="shared" si="47"/>
        <v/>
      </c>
      <c r="L761" s="143"/>
      <c r="M761" s="143"/>
    </row>
    <row r="762" ht="22" customHeight="1" spans="1:13">
      <c r="A762" s="137"/>
      <c r="B762" s="138" t="str">
        <f t="shared" si="48"/>
        <v/>
      </c>
      <c r="C762" s="138" t="str">
        <f t="shared" si="49"/>
        <v/>
      </c>
      <c r="D762" s="138" t="str">
        <f t="shared" si="50"/>
        <v/>
      </c>
      <c r="E762" s="139"/>
      <c r="F762" s="140" t="str">
        <f>IFERROR(VLOOKUP(E762,商品参数!A:E,2,FALSE),"")</f>
        <v/>
      </c>
      <c r="G762" s="140" t="str">
        <f>IFERROR(VLOOKUP(E762,商品参数!A:E,3,FALSE),"")</f>
        <v/>
      </c>
      <c r="H762" s="140" t="str">
        <f>IFERROR(VLOOKUP(E762,商品参数!A:E,4,FALSE),"")</f>
        <v/>
      </c>
      <c r="I762" s="143"/>
      <c r="J762" s="144" t="str">
        <f>IFERROR(VLOOKUP(E762,商品参数!A:E,5,FALSE),"")</f>
        <v/>
      </c>
      <c r="K762" s="140" t="str">
        <f t="shared" si="47"/>
        <v/>
      </c>
      <c r="L762" s="143"/>
      <c r="M762" s="143"/>
    </row>
    <row r="763" ht="22" customHeight="1" spans="1:13">
      <c r="A763" s="137"/>
      <c r="B763" s="138" t="str">
        <f t="shared" si="48"/>
        <v/>
      </c>
      <c r="C763" s="138" t="str">
        <f t="shared" si="49"/>
        <v/>
      </c>
      <c r="D763" s="138" t="str">
        <f t="shared" si="50"/>
        <v/>
      </c>
      <c r="E763" s="139"/>
      <c r="F763" s="140" t="str">
        <f>IFERROR(VLOOKUP(E763,商品参数!A:E,2,FALSE),"")</f>
        <v/>
      </c>
      <c r="G763" s="140" t="str">
        <f>IFERROR(VLOOKUP(E763,商品参数!A:E,3,FALSE),"")</f>
        <v/>
      </c>
      <c r="H763" s="140" t="str">
        <f>IFERROR(VLOOKUP(E763,商品参数!A:E,4,FALSE),"")</f>
        <v/>
      </c>
      <c r="I763" s="143"/>
      <c r="J763" s="144" t="str">
        <f>IFERROR(VLOOKUP(E763,商品参数!A:E,5,FALSE),"")</f>
        <v/>
      </c>
      <c r="K763" s="140" t="str">
        <f t="shared" si="47"/>
        <v/>
      </c>
      <c r="L763" s="143"/>
      <c r="M763" s="143"/>
    </row>
    <row r="764" ht="22" customHeight="1" spans="1:13">
      <c r="A764" s="137"/>
      <c r="B764" s="138" t="str">
        <f t="shared" si="48"/>
        <v/>
      </c>
      <c r="C764" s="138" t="str">
        <f t="shared" si="49"/>
        <v/>
      </c>
      <c r="D764" s="138" t="str">
        <f t="shared" si="50"/>
        <v/>
      </c>
      <c r="E764" s="139"/>
      <c r="F764" s="140" t="str">
        <f>IFERROR(VLOOKUP(E764,商品参数!A:E,2,FALSE),"")</f>
        <v/>
      </c>
      <c r="G764" s="140" t="str">
        <f>IFERROR(VLOOKUP(E764,商品参数!A:E,3,FALSE),"")</f>
        <v/>
      </c>
      <c r="H764" s="140" t="str">
        <f>IFERROR(VLOOKUP(E764,商品参数!A:E,4,FALSE),"")</f>
        <v/>
      </c>
      <c r="I764" s="143"/>
      <c r="J764" s="144" t="str">
        <f>IFERROR(VLOOKUP(E764,商品参数!A:E,5,FALSE),"")</f>
        <v/>
      </c>
      <c r="K764" s="140" t="str">
        <f t="shared" si="47"/>
        <v/>
      </c>
      <c r="L764" s="143"/>
      <c r="M764" s="143"/>
    </row>
    <row r="765" ht="22" customHeight="1" spans="1:13">
      <c r="A765" s="137"/>
      <c r="B765" s="138" t="str">
        <f t="shared" si="48"/>
        <v/>
      </c>
      <c r="C765" s="138" t="str">
        <f t="shared" si="49"/>
        <v/>
      </c>
      <c r="D765" s="138" t="str">
        <f t="shared" si="50"/>
        <v/>
      </c>
      <c r="E765" s="139"/>
      <c r="F765" s="140" t="str">
        <f>IFERROR(VLOOKUP(E765,商品参数!A:E,2,FALSE),"")</f>
        <v/>
      </c>
      <c r="G765" s="140" t="str">
        <f>IFERROR(VLOOKUP(E765,商品参数!A:E,3,FALSE),"")</f>
        <v/>
      </c>
      <c r="H765" s="140" t="str">
        <f>IFERROR(VLOOKUP(E765,商品参数!A:E,4,FALSE),"")</f>
        <v/>
      </c>
      <c r="I765" s="143"/>
      <c r="J765" s="144" t="str">
        <f>IFERROR(VLOOKUP(E765,商品参数!A:E,5,FALSE),"")</f>
        <v/>
      </c>
      <c r="K765" s="140" t="str">
        <f t="shared" si="47"/>
        <v/>
      </c>
      <c r="L765" s="143"/>
      <c r="M765" s="143"/>
    </row>
    <row r="766" ht="22" customHeight="1" spans="1:13">
      <c r="A766" s="137"/>
      <c r="B766" s="138" t="str">
        <f t="shared" si="48"/>
        <v/>
      </c>
      <c r="C766" s="138" t="str">
        <f t="shared" si="49"/>
        <v/>
      </c>
      <c r="D766" s="138" t="str">
        <f t="shared" si="50"/>
        <v/>
      </c>
      <c r="E766" s="139"/>
      <c r="F766" s="140" t="str">
        <f>IFERROR(VLOOKUP(E766,商品参数!A:E,2,FALSE),"")</f>
        <v/>
      </c>
      <c r="G766" s="140" t="str">
        <f>IFERROR(VLOOKUP(E766,商品参数!A:E,3,FALSE),"")</f>
        <v/>
      </c>
      <c r="H766" s="140" t="str">
        <f>IFERROR(VLOOKUP(E766,商品参数!A:E,4,FALSE),"")</f>
        <v/>
      </c>
      <c r="I766" s="143"/>
      <c r="J766" s="144" t="str">
        <f>IFERROR(VLOOKUP(E766,商品参数!A:E,5,FALSE),"")</f>
        <v/>
      </c>
      <c r="K766" s="140" t="str">
        <f t="shared" si="47"/>
        <v/>
      </c>
      <c r="L766" s="143"/>
      <c r="M766" s="143"/>
    </row>
    <row r="767" ht="22" customHeight="1" spans="1:13">
      <c r="A767" s="137"/>
      <c r="B767" s="138" t="str">
        <f t="shared" si="48"/>
        <v/>
      </c>
      <c r="C767" s="138" t="str">
        <f t="shared" si="49"/>
        <v/>
      </c>
      <c r="D767" s="138" t="str">
        <f t="shared" si="50"/>
        <v/>
      </c>
      <c r="E767" s="139"/>
      <c r="F767" s="140" t="str">
        <f>IFERROR(VLOOKUP(E767,商品参数!A:E,2,FALSE),"")</f>
        <v/>
      </c>
      <c r="G767" s="140" t="str">
        <f>IFERROR(VLOOKUP(E767,商品参数!A:E,3,FALSE),"")</f>
        <v/>
      </c>
      <c r="H767" s="140" t="str">
        <f>IFERROR(VLOOKUP(E767,商品参数!A:E,4,FALSE),"")</f>
        <v/>
      </c>
      <c r="I767" s="143"/>
      <c r="J767" s="144" t="str">
        <f>IFERROR(VLOOKUP(E767,商品参数!A:E,5,FALSE),"")</f>
        <v/>
      </c>
      <c r="K767" s="140" t="str">
        <f t="shared" si="47"/>
        <v/>
      </c>
      <c r="L767" s="143"/>
      <c r="M767" s="143"/>
    </row>
    <row r="768" ht="22" customHeight="1" spans="1:13">
      <c r="A768" s="137"/>
      <c r="B768" s="138" t="str">
        <f t="shared" si="48"/>
        <v/>
      </c>
      <c r="C768" s="138" t="str">
        <f t="shared" si="49"/>
        <v/>
      </c>
      <c r="D768" s="138" t="str">
        <f t="shared" si="50"/>
        <v/>
      </c>
      <c r="E768" s="139"/>
      <c r="F768" s="140" t="str">
        <f>IFERROR(VLOOKUP(E768,商品参数!A:E,2,FALSE),"")</f>
        <v/>
      </c>
      <c r="G768" s="140" t="str">
        <f>IFERROR(VLOOKUP(E768,商品参数!A:E,3,FALSE),"")</f>
        <v/>
      </c>
      <c r="H768" s="140" t="str">
        <f>IFERROR(VLOOKUP(E768,商品参数!A:E,4,FALSE),"")</f>
        <v/>
      </c>
      <c r="I768" s="143"/>
      <c r="J768" s="144" t="str">
        <f>IFERROR(VLOOKUP(E768,商品参数!A:E,5,FALSE),"")</f>
        <v/>
      </c>
      <c r="K768" s="140" t="str">
        <f t="shared" si="47"/>
        <v/>
      </c>
      <c r="L768" s="143"/>
      <c r="M768" s="143"/>
    </row>
    <row r="769" ht="22" customHeight="1" spans="1:13">
      <c r="A769" s="137"/>
      <c r="B769" s="138" t="str">
        <f t="shared" si="48"/>
        <v/>
      </c>
      <c r="C769" s="138" t="str">
        <f t="shared" si="49"/>
        <v/>
      </c>
      <c r="D769" s="138" t="str">
        <f t="shared" si="50"/>
        <v/>
      </c>
      <c r="E769" s="139"/>
      <c r="F769" s="140" t="str">
        <f>IFERROR(VLOOKUP(E769,商品参数!A:E,2,FALSE),"")</f>
        <v/>
      </c>
      <c r="G769" s="140" t="str">
        <f>IFERROR(VLOOKUP(E769,商品参数!A:E,3,FALSE),"")</f>
        <v/>
      </c>
      <c r="H769" s="140" t="str">
        <f>IFERROR(VLOOKUP(E769,商品参数!A:E,4,FALSE),"")</f>
        <v/>
      </c>
      <c r="I769" s="143"/>
      <c r="J769" s="144" t="str">
        <f>IFERROR(VLOOKUP(E769,商品参数!A:E,5,FALSE),"")</f>
        <v/>
      </c>
      <c r="K769" s="140" t="str">
        <f t="shared" si="47"/>
        <v/>
      </c>
      <c r="L769" s="143"/>
      <c r="M769" s="143"/>
    </row>
    <row r="770" ht="22" customHeight="1" spans="1:13">
      <c r="A770" s="137"/>
      <c r="B770" s="138" t="str">
        <f t="shared" si="48"/>
        <v/>
      </c>
      <c r="C770" s="138" t="str">
        <f t="shared" si="49"/>
        <v/>
      </c>
      <c r="D770" s="138" t="str">
        <f t="shared" si="50"/>
        <v/>
      </c>
      <c r="E770" s="139"/>
      <c r="F770" s="140" t="str">
        <f>IFERROR(VLOOKUP(E770,商品参数!A:E,2,FALSE),"")</f>
        <v/>
      </c>
      <c r="G770" s="140" t="str">
        <f>IFERROR(VLOOKUP(E770,商品参数!A:E,3,FALSE),"")</f>
        <v/>
      </c>
      <c r="H770" s="140" t="str">
        <f>IFERROR(VLOOKUP(E770,商品参数!A:E,4,FALSE),"")</f>
        <v/>
      </c>
      <c r="I770" s="143"/>
      <c r="J770" s="144" t="str">
        <f>IFERROR(VLOOKUP(E770,商品参数!A:E,5,FALSE),"")</f>
        <v/>
      </c>
      <c r="K770" s="140" t="str">
        <f t="shared" si="47"/>
        <v/>
      </c>
      <c r="L770" s="143"/>
      <c r="M770" s="143"/>
    </row>
    <row r="771" ht="22" customHeight="1" spans="1:13">
      <c r="A771" s="137"/>
      <c r="B771" s="138" t="str">
        <f t="shared" si="48"/>
        <v/>
      </c>
      <c r="C771" s="138" t="str">
        <f t="shared" si="49"/>
        <v/>
      </c>
      <c r="D771" s="138" t="str">
        <f t="shared" si="50"/>
        <v/>
      </c>
      <c r="E771" s="139"/>
      <c r="F771" s="140" t="str">
        <f>IFERROR(VLOOKUP(E771,商品参数!A:E,2,FALSE),"")</f>
        <v/>
      </c>
      <c r="G771" s="140" t="str">
        <f>IFERROR(VLOOKUP(E771,商品参数!A:E,3,FALSE),"")</f>
        <v/>
      </c>
      <c r="H771" s="140" t="str">
        <f>IFERROR(VLOOKUP(E771,商品参数!A:E,4,FALSE),"")</f>
        <v/>
      </c>
      <c r="I771" s="143"/>
      <c r="J771" s="144" t="str">
        <f>IFERROR(VLOOKUP(E771,商品参数!A:E,5,FALSE),"")</f>
        <v/>
      </c>
      <c r="K771" s="140" t="str">
        <f t="shared" si="47"/>
        <v/>
      </c>
      <c r="L771" s="143"/>
      <c r="M771" s="143"/>
    </row>
    <row r="772" ht="22" customHeight="1" spans="1:13">
      <c r="A772" s="137"/>
      <c r="B772" s="138" t="str">
        <f t="shared" si="48"/>
        <v/>
      </c>
      <c r="C772" s="138" t="str">
        <f t="shared" si="49"/>
        <v/>
      </c>
      <c r="D772" s="138" t="str">
        <f t="shared" si="50"/>
        <v/>
      </c>
      <c r="E772" s="139"/>
      <c r="F772" s="140" t="str">
        <f>IFERROR(VLOOKUP(E772,商品参数!A:E,2,FALSE),"")</f>
        <v/>
      </c>
      <c r="G772" s="140" t="str">
        <f>IFERROR(VLOOKUP(E772,商品参数!A:E,3,FALSE),"")</f>
        <v/>
      </c>
      <c r="H772" s="140" t="str">
        <f>IFERROR(VLOOKUP(E772,商品参数!A:E,4,FALSE),"")</f>
        <v/>
      </c>
      <c r="I772" s="143"/>
      <c r="J772" s="144" t="str">
        <f>IFERROR(VLOOKUP(E772,商品参数!A:E,5,FALSE),"")</f>
        <v/>
      </c>
      <c r="K772" s="140" t="str">
        <f t="shared" ref="K772:K835" si="51">IF(E772&lt;&gt;"",I772*J772,"")</f>
        <v/>
      </c>
      <c r="L772" s="143"/>
      <c r="M772" s="143"/>
    </row>
    <row r="773" ht="22" customHeight="1" spans="1:13">
      <c r="A773" s="137"/>
      <c r="B773" s="138" t="str">
        <f t="shared" ref="B773:B836" si="52">IF(A773&lt;&gt;"",YEAR(A773),"")</f>
        <v/>
      </c>
      <c r="C773" s="138" t="str">
        <f t="shared" ref="C773:C836" si="53">IF(A773&lt;&gt;"",MONTH(A773),"")</f>
        <v/>
      </c>
      <c r="D773" s="138" t="str">
        <f t="shared" ref="D773:D836" si="54">IF(A773&lt;&gt;"",DAY(A773),"")</f>
        <v/>
      </c>
      <c r="E773" s="139"/>
      <c r="F773" s="140" t="str">
        <f>IFERROR(VLOOKUP(E773,商品参数!A:E,2,FALSE),"")</f>
        <v/>
      </c>
      <c r="G773" s="140" t="str">
        <f>IFERROR(VLOOKUP(E773,商品参数!A:E,3,FALSE),"")</f>
        <v/>
      </c>
      <c r="H773" s="140" t="str">
        <f>IFERROR(VLOOKUP(E773,商品参数!A:E,4,FALSE),"")</f>
        <v/>
      </c>
      <c r="I773" s="143"/>
      <c r="J773" s="144" t="str">
        <f>IFERROR(VLOOKUP(E773,商品参数!A:E,5,FALSE),"")</f>
        <v/>
      </c>
      <c r="K773" s="140" t="str">
        <f t="shared" si="51"/>
        <v/>
      </c>
      <c r="L773" s="143"/>
      <c r="M773" s="143"/>
    </row>
    <row r="774" ht="22" customHeight="1" spans="1:13">
      <c r="A774" s="137"/>
      <c r="B774" s="138" t="str">
        <f t="shared" si="52"/>
        <v/>
      </c>
      <c r="C774" s="138" t="str">
        <f t="shared" si="53"/>
        <v/>
      </c>
      <c r="D774" s="138" t="str">
        <f t="shared" si="54"/>
        <v/>
      </c>
      <c r="E774" s="139"/>
      <c r="F774" s="140" t="str">
        <f>IFERROR(VLOOKUP(E774,商品参数!A:E,2,FALSE),"")</f>
        <v/>
      </c>
      <c r="G774" s="140" t="str">
        <f>IFERROR(VLOOKUP(E774,商品参数!A:E,3,FALSE),"")</f>
        <v/>
      </c>
      <c r="H774" s="140" t="str">
        <f>IFERROR(VLOOKUP(E774,商品参数!A:E,4,FALSE),"")</f>
        <v/>
      </c>
      <c r="I774" s="143"/>
      <c r="J774" s="144" t="str">
        <f>IFERROR(VLOOKUP(E774,商品参数!A:E,5,FALSE),"")</f>
        <v/>
      </c>
      <c r="K774" s="140" t="str">
        <f t="shared" si="51"/>
        <v/>
      </c>
      <c r="L774" s="143"/>
      <c r="M774" s="143"/>
    </row>
    <row r="775" ht="22" customHeight="1" spans="1:13">
      <c r="A775" s="137"/>
      <c r="B775" s="138" t="str">
        <f t="shared" si="52"/>
        <v/>
      </c>
      <c r="C775" s="138" t="str">
        <f t="shared" si="53"/>
        <v/>
      </c>
      <c r="D775" s="138" t="str">
        <f t="shared" si="54"/>
        <v/>
      </c>
      <c r="E775" s="139"/>
      <c r="F775" s="140" t="str">
        <f>IFERROR(VLOOKUP(E775,商品参数!A:E,2,FALSE),"")</f>
        <v/>
      </c>
      <c r="G775" s="140" t="str">
        <f>IFERROR(VLOOKUP(E775,商品参数!A:E,3,FALSE),"")</f>
        <v/>
      </c>
      <c r="H775" s="140" t="str">
        <f>IFERROR(VLOOKUP(E775,商品参数!A:E,4,FALSE),"")</f>
        <v/>
      </c>
      <c r="I775" s="143"/>
      <c r="J775" s="144" t="str">
        <f>IFERROR(VLOOKUP(E775,商品参数!A:E,5,FALSE),"")</f>
        <v/>
      </c>
      <c r="K775" s="140" t="str">
        <f t="shared" si="51"/>
        <v/>
      </c>
      <c r="L775" s="143"/>
      <c r="M775" s="143"/>
    </row>
    <row r="776" ht="22" customHeight="1" spans="1:13">
      <c r="A776" s="137"/>
      <c r="B776" s="138" t="str">
        <f t="shared" si="52"/>
        <v/>
      </c>
      <c r="C776" s="138" t="str">
        <f t="shared" si="53"/>
        <v/>
      </c>
      <c r="D776" s="138" t="str">
        <f t="shared" si="54"/>
        <v/>
      </c>
      <c r="E776" s="139"/>
      <c r="F776" s="140" t="str">
        <f>IFERROR(VLOOKUP(E776,商品参数!A:E,2,FALSE),"")</f>
        <v/>
      </c>
      <c r="G776" s="140" t="str">
        <f>IFERROR(VLOOKUP(E776,商品参数!A:E,3,FALSE),"")</f>
        <v/>
      </c>
      <c r="H776" s="140" t="str">
        <f>IFERROR(VLOOKUP(E776,商品参数!A:E,4,FALSE),"")</f>
        <v/>
      </c>
      <c r="I776" s="143"/>
      <c r="J776" s="144" t="str">
        <f>IFERROR(VLOOKUP(E776,商品参数!A:E,5,FALSE),"")</f>
        <v/>
      </c>
      <c r="K776" s="140" t="str">
        <f t="shared" si="51"/>
        <v/>
      </c>
      <c r="L776" s="143"/>
      <c r="M776" s="143"/>
    </row>
    <row r="777" ht="22" customHeight="1" spans="1:13">
      <c r="A777" s="137"/>
      <c r="B777" s="138" t="str">
        <f t="shared" si="52"/>
        <v/>
      </c>
      <c r="C777" s="138" t="str">
        <f t="shared" si="53"/>
        <v/>
      </c>
      <c r="D777" s="138" t="str">
        <f t="shared" si="54"/>
        <v/>
      </c>
      <c r="E777" s="139"/>
      <c r="F777" s="140" t="str">
        <f>IFERROR(VLOOKUP(E777,商品参数!A:E,2,FALSE),"")</f>
        <v/>
      </c>
      <c r="G777" s="140" t="str">
        <f>IFERROR(VLOOKUP(E777,商品参数!A:E,3,FALSE),"")</f>
        <v/>
      </c>
      <c r="H777" s="140" t="str">
        <f>IFERROR(VLOOKUP(E777,商品参数!A:E,4,FALSE),"")</f>
        <v/>
      </c>
      <c r="I777" s="143"/>
      <c r="J777" s="144" t="str">
        <f>IFERROR(VLOOKUP(E777,商品参数!A:E,5,FALSE),"")</f>
        <v/>
      </c>
      <c r="K777" s="140" t="str">
        <f t="shared" si="51"/>
        <v/>
      </c>
      <c r="L777" s="143"/>
      <c r="M777" s="143"/>
    </row>
    <row r="778" ht="22" customHeight="1" spans="1:13">
      <c r="A778" s="137"/>
      <c r="B778" s="138" t="str">
        <f t="shared" si="52"/>
        <v/>
      </c>
      <c r="C778" s="138" t="str">
        <f t="shared" si="53"/>
        <v/>
      </c>
      <c r="D778" s="138" t="str">
        <f t="shared" si="54"/>
        <v/>
      </c>
      <c r="E778" s="139"/>
      <c r="F778" s="140" t="str">
        <f>IFERROR(VLOOKUP(E778,商品参数!A:E,2,FALSE),"")</f>
        <v/>
      </c>
      <c r="G778" s="140" t="str">
        <f>IFERROR(VLOOKUP(E778,商品参数!A:E,3,FALSE),"")</f>
        <v/>
      </c>
      <c r="H778" s="140" t="str">
        <f>IFERROR(VLOOKUP(E778,商品参数!A:E,4,FALSE),"")</f>
        <v/>
      </c>
      <c r="I778" s="143"/>
      <c r="J778" s="144" t="str">
        <f>IFERROR(VLOOKUP(E778,商品参数!A:E,5,FALSE),"")</f>
        <v/>
      </c>
      <c r="K778" s="140" t="str">
        <f t="shared" si="51"/>
        <v/>
      </c>
      <c r="L778" s="143"/>
      <c r="M778" s="143"/>
    </row>
    <row r="779" ht="22" customHeight="1" spans="1:13">
      <c r="A779" s="137"/>
      <c r="B779" s="138" t="str">
        <f t="shared" si="52"/>
        <v/>
      </c>
      <c r="C779" s="138" t="str">
        <f t="shared" si="53"/>
        <v/>
      </c>
      <c r="D779" s="138" t="str">
        <f t="shared" si="54"/>
        <v/>
      </c>
      <c r="E779" s="139"/>
      <c r="F779" s="140" t="str">
        <f>IFERROR(VLOOKUP(E779,商品参数!A:E,2,FALSE),"")</f>
        <v/>
      </c>
      <c r="G779" s="140" t="str">
        <f>IFERROR(VLOOKUP(E779,商品参数!A:E,3,FALSE),"")</f>
        <v/>
      </c>
      <c r="H779" s="140" t="str">
        <f>IFERROR(VLOOKUP(E779,商品参数!A:E,4,FALSE),"")</f>
        <v/>
      </c>
      <c r="I779" s="143"/>
      <c r="J779" s="144" t="str">
        <f>IFERROR(VLOOKUP(E779,商品参数!A:E,5,FALSE),"")</f>
        <v/>
      </c>
      <c r="K779" s="140" t="str">
        <f t="shared" si="51"/>
        <v/>
      </c>
      <c r="L779" s="143"/>
      <c r="M779" s="143"/>
    </row>
    <row r="780" ht="22" customHeight="1" spans="1:13">
      <c r="A780" s="137"/>
      <c r="B780" s="138" t="str">
        <f t="shared" si="52"/>
        <v/>
      </c>
      <c r="C780" s="138" t="str">
        <f t="shared" si="53"/>
        <v/>
      </c>
      <c r="D780" s="138" t="str">
        <f t="shared" si="54"/>
        <v/>
      </c>
      <c r="E780" s="139"/>
      <c r="F780" s="140" t="str">
        <f>IFERROR(VLOOKUP(E780,商品参数!A:E,2,FALSE),"")</f>
        <v/>
      </c>
      <c r="G780" s="140" t="str">
        <f>IFERROR(VLOOKUP(E780,商品参数!A:E,3,FALSE),"")</f>
        <v/>
      </c>
      <c r="H780" s="140" t="str">
        <f>IFERROR(VLOOKUP(E780,商品参数!A:E,4,FALSE),"")</f>
        <v/>
      </c>
      <c r="I780" s="143"/>
      <c r="J780" s="144" t="str">
        <f>IFERROR(VLOOKUP(E780,商品参数!A:E,5,FALSE),"")</f>
        <v/>
      </c>
      <c r="K780" s="140" t="str">
        <f t="shared" si="51"/>
        <v/>
      </c>
      <c r="L780" s="143"/>
      <c r="M780" s="143"/>
    </row>
    <row r="781" ht="22" customHeight="1" spans="1:13">
      <c r="A781" s="137"/>
      <c r="B781" s="138" t="str">
        <f t="shared" si="52"/>
        <v/>
      </c>
      <c r="C781" s="138" t="str">
        <f t="shared" si="53"/>
        <v/>
      </c>
      <c r="D781" s="138" t="str">
        <f t="shared" si="54"/>
        <v/>
      </c>
      <c r="E781" s="139"/>
      <c r="F781" s="140" t="str">
        <f>IFERROR(VLOOKUP(E781,商品参数!A:E,2,FALSE),"")</f>
        <v/>
      </c>
      <c r="G781" s="140" t="str">
        <f>IFERROR(VLOOKUP(E781,商品参数!A:E,3,FALSE),"")</f>
        <v/>
      </c>
      <c r="H781" s="140" t="str">
        <f>IFERROR(VLOOKUP(E781,商品参数!A:E,4,FALSE),"")</f>
        <v/>
      </c>
      <c r="I781" s="143"/>
      <c r="J781" s="144" t="str">
        <f>IFERROR(VLOOKUP(E781,商品参数!A:E,5,FALSE),"")</f>
        <v/>
      </c>
      <c r="K781" s="140" t="str">
        <f t="shared" si="51"/>
        <v/>
      </c>
      <c r="L781" s="143"/>
      <c r="M781" s="143"/>
    </row>
    <row r="782" ht="22" customHeight="1" spans="1:13">
      <c r="A782" s="137"/>
      <c r="B782" s="138" t="str">
        <f t="shared" si="52"/>
        <v/>
      </c>
      <c r="C782" s="138" t="str">
        <f t="shared" si="53"/>
        <v/>
      </c>
      <c r="D782" s="138" t="str">
        <f t="shared" si="54"/>
        <v/>
      </c>
      <c r="E782" s="139"/>
      <c r="F782" s="140" t="str">
        <f>IFERROR(VLOOKUP(E782,商品参数!A:E,2,FALSE),"")</f>
        <v/>
      </c>
      <c r="G782" s="140" t="str">
        <f>IFERROR(VLOOKUP(E782,商品参数!A:E,3,FALSE),"")</f>
        <v/>
      </c>
      <c r="H782" s="140" t="str">
        <f>IFERROR(VLOOKUP(E782,商品参数!A:E,4,FALSE),"")</f>
        <v/>
      </c>
      <c r="I782" s="143"/>
      <c r="J782" s="144" t="str">
        <f>IFERROR(VLOOKUP(E782,商品参数!A:E,5,FALSE),"")</f>
        <v/>
      </c>
      <c r="K782" s="140" t="str">
        <f t="shared" si="51"/>
        <v/>
      </c>
      <c r="L782" s="143"/>
      <c r="M782" s="143"/>
    </row>
    <row r="783" ht="22" customHeight="1" spans="1:13">
      <c r="A783" s="137"/>
      <c r="B783" s="138" t="str">
        <f t="shared" si="52"/>
        <v/>
      </c>
      <c r="C783" s="138" t="str">
        <f t="shared" si="53"/>
        <v/>
      </c>
      <c r="D783" s="138" t="str">
        <f t="shared" si="54"/>
        <v/>
      </c>
      <c r="E783" s="139"/>
      <c r="F783" s="140" t="str">
        <f>IFERROR(VLOOKUP(E783,商品参数!A:E,2,FALSE),"")</f>
        <v/>
      </c>
      <c r="G783" s="140" t="str">
        <f>IFERROR(VLOOKUP(E783,商品参数!A:E,3,FALSE),"")</f>
        <v/>
      </c>
      <c r="H783" s="140" t="str">
        <f>IFERROR(VLOOKUP(E783,商品参数!A:E,4,FALSE),"")</f>
        <v/>
      </c>
      <c r="I783" s="143"/>
      <c r="J783" s="144" t="str">
        <f>IFERROR(VLOOKUP(E783,商品参数!A:E,5,FALSE),"")</f>
        <v/>
      </c>
      <c r="K783" s="140" t="str">
        <f t="shared" si="51"/>
        <v/>
      </c>
      <c r="L783" s="143"/>
      <c r="M783" s="143"/>
    </row>
    <row r="784" ht="22" customHeight="1" spans="1:13">
      <c r="A784" s="137"/>
      <c r="B784" s="138" t="str">
        <f t="shared" si="52"/>
        <v/>
      </c>
      <c r="C784" s="138" t="str">
        <f t="shared" si="53"/>
        <v/>
      </c>
      <c r="D784" s="138" t="str">
        <f t="shared" si="54"/>
        <v/>
      </c>
      <c r="E784" s="139"/>
      <c r="F784" s="140" t="str">
        <f>IFERROR(VLOOKUP(E784,商品参数!A:E,2,FALSE),"")</f>
        <v/>
      </c>
      <c r="G784" s="140" t="str">
        <f>IFERROR(VLOOKUP(E784,商品参数!A:E,3,FALSE),"")</f>
        <v/>
      </c>
      <c r="H784" s="140" t="str">
        <f>IFERROR(VLOOKUP(E784,商品参数!A:E,4,FALSE),"")</f>
        <v/>
      </c>
      <c r="I784" s="143"/>
      <c r="J784" s="144" t="str">
        <f>IFERROR(VLOOKUP(E784,商品参数!A:E,5,FALSE),"")</f>
        <v/>
      </c>
      <c r="K784" s="140" t="str">
        <f t="shared" si="51"/>
        <v/>
      </c>
      <c r="L784" s="143"/>
      <c r="M784" s="143"/>
    </row>
    <row r="785" ht="22" customHeight="1" spans="1:13">
      <c r="A785" s="137"/>
      <c r="B785" s="138" t="str">
        <f t="shared" si="52"/>
        <v/>
      </c>
      <c r="C785" s="138" t="str">
        <f t="shared" si="53"/>
        <v/>
      </c>
      <c r="D785" s="138" t="str">
        <f t="shared" si="54"/>
        <v/>
      </c>
      <c r="E785" s="139"/>
      <c r="F785" s="140" t="str">
        <f>IFERROR(VLOOKUP(E785,商品参数!A:E,2,FALSE),"")</f>
        <v/>
      </c>
      <c r="G785" s="140" t="str">
        <f>IFERROR(VLOOKUP(E785,商品参数!A:E,3,FALSE),"")</f>
        <v/>
      </c>
      <c r="H785" s="140" t="str">
        <f>IFERROR(VLOOKUP(E785,商品参数!A:E,4,FALSE),"")</f>
        <v/>
      </c>
      <c r="I785" s="143"/>
      <c r="J785" s="144" t="str">
        <f>IFERROR(VLOOKUP(E785,商品参数!A:E,5,FALSE),"")</f>
        <v/>
      </c>
      <c r="K785" s="140" t="str">
        <f t="shared" si="51"/>
        <v/>
      </c>
      <c r="L785" s="143"/>
      <c r="M785" s="143"/>
    </row>
    <row r="786" ht="22" customHeight="1" spans="1:13">
      <c r="A786" s="137"/>
      <c r="B786" s="138" t="str">
        <f t="shared" si="52"/>
        <v/>
      </c>
      <c r="C786" s="138" t="str">
        <f t="shared" si="53"/>
        <v/>
      </c>
      <c r="D786" s="138" t="str">
        <f t="shared" si="54"/>
        <v/>
      </c>
      <c r="E786" s="139"/>
      <c r="F786" s="140" t="str">
        <f>IFERROR(VLOOKUP(E786,商品参数!A:E,2,FALSE),"")</f>
        <v/>
      </c>
      <c r="G786" s="140" t="str">
        <f>IFERROR(VLOOKUP(E786,商品参数!A:E,3,FALSE),"")</f>
        <v/>
      </c>
      <c r="H786" s="140" t="str">
        <f>IFERROR(VLOOKUP(E786,商品参数!A:E,4,FALSE),"")</f>
        <v/>
      </c>
      <c r="I786" s="143"/>
      <c r="J786" s="144" t="str">
        <f>IFERROR(VLOOKUP(E786,商品参数!A:E,5,FALSE),"")</f>
        <v/>
      </c>
      <c r="K786" s="140" t="str">
        <f t="shared" si="51"/>
        <v/>
      </c>
      <c r="L786" s="143"/>
      <c r="M786" s="143"/>
    </row>
    <row r="787" ht="22" customHeight="1" spans="1:13">
      <c r="A787" s="137"/>
      <c r="B787" s="138" t="str">
        <f t="shared" si="52"/>
        <v/>
      </c>
      <c r="C787" s="138" t="str">
        <f t="shared" si="53"/>
        <v/>
      </c>
      <c r="D787" s="138" t="str">
        <f t="shared" si="54"/>
        <v/>
      </c>
      <c r="E787" s="139"/>
      <c r="F787" s="140" t="str">
        <f>IFERROR(VLOOKUP(E787,商品参数!A:E,2,FALSE),"")</f>
        <v/>
      </c>
      <c r="G787" s="140" t="str">
        <f>IFERROR(VLOOKUP(E787,商品参数!A:E,3,FALSE),"")</f>
        <v/>
      </c>
      <c r="H787" s="140" t="str">
        <f>IFERROR(VLOOKUP(E787,商品参数!A:E,4,FALSE),"")</f>
        <v/>
      </c>
      <c r="I787" s="143"/>
      <c r="J787" s="144" t="str">
        <f>IFERROR(VLOOKUP(E787,商品参数!A:E,5,FALSE),"")</f>
        <v/>
      </c>
      <c r="K787" s="140" t="str">
        <f t="shared" si="51"/>
        <v/>
      </c>
      <c r="L787" s="143"/>
      <c r="M787" s="143"/>
    </row>
    <row r="788" ht="22" customHeight="1" spans="1:13">
      <c r="A788" s="137"/>
      <c r="B788" s="138" t="str">
        <f t="shared" si="52"/>
        <v/>
      </c>
      <c r="C788" s="138" t="str">
        <f t="shared" si="53"/>
        <v/>
      </c>
      <c r="D788" s="138" t="str">
        <f t="shared" si="54"/>
        <v/>
      </c>
      <c r="E788" s="139"/>
      <c r="F788" s="140" t="str">
        <f>IFERROR(VLOOKUP(E788,商品参数!A:E,2,FALSE),"")</f>
        <v/>
      </c>
      <c r="G788" s="140" t="str">
        <f>IFERROR(VLOOKUP(E788,商品参数!A:E,3,FALSE),"")</f>
        <v/>
      </c>
      <c r="H788" s="140" t="str">
        <f>IFERROR(VLOOKUP(E788,商品参数!A:E,4,FALSE),"")</f>
        <v/>
      </c>
      <c r="I788" s="143"/>
      <c r="J788" s="144" t="str">
        <f>IFERROR(VLOOKUP(E788,商品参数!A:E,5,FALSE),"")</f>
        <v/>
      </c>
      <c r="K788" s="140" t="str">
        <f t="shared" si="51"/>
        <v/>
      </c>
      <c r="L788" s="143"/>
      <c r="M788" s="143"/>
    </row>
    <row r="789" ht="22" customHeight="1" spans="1:13">
      <c r="A789" s="137"/>
      <c r="B789" s="138" t="str">
        <f t="shared" si="52"/>
        <v/>
      </c>
      <c r="C789" s="138" t="str">
        <f t="shared" si="53"/>
        <v/>
      </c>
      <c r="D789" s="138" t="str">
        <f t="shared" si="54"/>
        <v/>
      </c>
      <c r="E789" s="139"/>
      <c r="F789" s="140" t="str">
        <f>IFERROR(VLOOKUP(E789,商品参数!A:E,2,FALSE),"")</f>
        <v/>
      </c>
      <c r="G789" s="140" t="str">
        <f>IFERROR(VLOOKUP(E789,商品参数!A:E,3,FALSE),"")</f>
        <v/>
      </c>
      <c r="H789" s="140" t="str">
        <f>IFERROR(VLOOKUP(E789,商品参数!A:E,4,FALSE),"")</f>
        <v/>
      </c>
      <c r="I789" s="143"/>
      <c r="J789" s="144" t="str">
        <f>IFERROR(VLOOKUP(E789,商品参数!A:E,5,FALSE),"")</f>
        <v/>
      </c>
      <c r="K789" s="140" t="str">
        <f t="shared" si="51"/>
        <v/>
      </c>
      <c r="L789" s="143"/>
      <c r="M789" s="143"/>
    </row>
    <row r="790" ht="22" customHeight="1" spans="1:13">
      <c r="A790" s="137"/>
      <c r="B790" s="138" t="str">
        <f t="shared" si="52"/>
        <v/>
      </c>
      <c r="C790" s="138" t="str">
        <f t="shared" si="53"/>
        <v/>
      </c>
      <c r="D790" s="138" t="str">
        <f t="shared" si="54"/>
        <v/>
      </c>
      <c r="E790" s="139"/>
      <c r="F790" s="140" t="str">
        <f>IFERROR(VLOOKUP(E790,商品参数!A:E,2,FALSE),"")</f>
        <v/>
      </c>
      <c r="G790" s="140" t="str">
        <f>IFERROR(VLOOKUP(E790,商品参数!A:E,3,FALSE),"")</f>
        <v/>
      </c>
      <c r="H790" s="140" t="str">
        <f>IFERROR(VLOOKUP(E790,商品参数!A:E,4,FALSE),"")</f>
        <v/>
      </c>
      <c r="I790" s="143"/>
      <c r="J790" s="144" t="str">
        <f>IFERROR(VLOOKUP(E790,商品参数!A:E,5,FALSE),"")</f>
        <v/>
      </c>
      <c r="K790" s="140" t="str">
        <f t="shared" si="51"/>
        <v/>
      </c>
      <c r="L790" s="143"/>
      <c r="M790" s="143"/>
    </row>
    <row r="791" ht="22" customHeight="1" spans="1:13">
      <c r="A791" s="137"/>
      <c r="B791" s="138" t="str">
        <f t="shared" si="52"/>
        <v/>
      </c>
      <c r="C791" s="138" t="str">
        <f t="shared" si="53"/>
        <v/>
      </c>
      <c r="D791" s="138" t="str">
        <f t="shared" si="54"/>
        <v/>
      </c>
      <c r="E791" s="139"/>
      <c r="F791" s="140" t="str">
        <f>IFERROR(VLOOKUP(E791,商品参数!A:E,2,FALSE),"")</f>
        <v/>
      </c>
      <c r="G791" s="140" t="str">
        <f>IFERROR(VLOOKUP(E791,商品参数!A:E,3,FALSE),"")</f>
        <v/>
      </c>
      <c r="H791" s="140" t="str">
        <f>IFERROR(VLOOKUP(E791,商品参数!A:E,4,FALSE),"")</f>
        <v/>
      </c>
      <c r="I791" s="143"/>
      <c r="J791" s="144" t="str">
        <f>IFERROR(VLOOKUP(E791,商品参数!A:E,5,FALSE),"")</f>
        <v/>
      </c>
      <c r="K791" s="140" t="str">
        <f t="shared" si="51"/>
        <v/>
      </c>
      <c r="L791" s="143"/>
      <c r="M791" s="143"/>
    </row>
    <row r="792" ht="22" customHeight="1" spans="1:13">
      <c r="A792" s="137"/>
      <c r="B792" s="138" t="str">
        <f t="shared" si="52"/>
        <v/>
      </c>
      <c r="C792" s="138" t="str">
        <f t="shared" si="53"/>
        <v/>
      </c>
      <c r="D792" s="138" t="str">
        <f t="shared" si="54"/>
        <v/>
      </c>
      <c r="E792" s="139"/>
      <c r="F792" s="140" t="str">
        <f>IFERROR(VLOOKUP(E792,商品参数!A:E,2,FALSE),"")</f>
        <v/>
      </c>
      <c r="G792" s="140" t="str">
        <f>IFERROR(VLOOKUP(E792,商品参数!A:E,3,FALSE),"")</f>
        <v/>
      </c>
      <c r="H792" s="140" t="str">
        <f>IFERROR(VLOOKUP(E792,商品参数!A:E,4,FALSE),"")</f>
        <v/>
      </c>
      <c r="I792" s="143"/>
      <c r="J792" s="144" t="str">
        <f>IFERROR(VLOOKUP(E792,商品参数!A:E,5,FALSE),"")</f>
        <v/>
      </c>
      <c r="K792" s="140" t="str">
        <f t="shared" si="51"/>
        <v/>
      </c>
      <c r="L792" s="143"/>
      <c r="M792" s="143"/>
    </row>
    <row r="793" ht="22" customHeight="1" spans="1:13">
      <c r="A793" s="137"/>
      <c r="B793" s="138" t="str">
        <f t="shared" si="52"/>
        <v/>
      </c>
      <c r="C793" s="138" t="str">
        <f t="shared" si="53"/>
        <v/>
      </c>
      <c r="D793" s="138" t="str">
        <f t="shared" si="54"/>
        <v/>
      </c>
      <c r="E793" s="139"/>
      <c r="F793" s="140" t="str">
        <f>IFERROR(VLOOKUP(E793,商品参数!A:E,2,FALSE),"")</f>
        <v/>
      </c>
      <c r="G793" s="140" t="str">
        <f>IFERROR(VLOOKUP(E793,商品参数!A:E,3,FALSE),"")</f>
        <v/>
      </c>
      <c r="H793" s="140" t="str">
        <f>IFERROR(VLOOKUP(E793,商品参数!A:E,4,FALSE),"")</f>
        <v/>
      </c>
      <c r="I793" s="143"/>
      <c r="J793" s="144" t="str">
        <f>IFERROR(VLOOKUP(E793,商品参数!A:E,5,FALSE),"")</f>
        <v/>
      </c>
      <c r="K793" s="140" t="str">
        <f t="shared" si="51"/>
        <v/>
      </c>
      <c r="L793" s="143"/>
      <c r="M793" s="143"/>
    </row>
    <row r="794" ht="22" customHeight="1" spans="1:13">
      <c r="A794" s="137"/>
      <c r="B794" s="138" t="str">
        <f t="shared" si="52"/>
        <v/>
      </c>
      <c r="C794" s="138" t="str">
        <f t="shared" si="53"/>
        <v/>
      </c>
      <c r="D794" s="138" t="str">
        <f t="shared" si="54"/>
        <v/>
      </c>
      <c r="E794" s="139"/>
      <c r="F794" s="140" t="str">
        <f>IFERROR(VLOOKUP(E794,商品参数!A:E,2,FALSE),"")</f>
        <v/>
      </c>
      <c r="G794" s="140" t="str">
        <f>IFERROR(VLOOKUP(E794,商品参数!A:E,3,FALSE),"")</f>
        <v/>
      </c>
      <c r="H794" s="140" t="str">
        <f>IFERROR(VLOOKUP(E794,商品参数!A:E,4,FALSE),"")</f>
        <v/>
      </c>
      <c r="I794" s="143"/>
      <c r="J794" s="144" t="str">
        <f>IFERROR(VLOOKUP(E794,商品参数!A:E,5,FALSE),"")</f>
        <v/>
      </c>
      <c r="K794" s="140" t="str">
        <f t="shared" si="51"/>
        <v/>
      </c>
      <c r="L794" s="143"/>
      <c r="M794" s="143"/>
    </row>
    <row r="795" ht="22" customHeight="1" spans="1:13">
      <c r="A795" s="137"/>
      <c r="B795" s="138" t="str">
        <f t="shared" si="52"/>
        <v/>
      </c>
      <c r="C795" s="138" t="str">
        <f t="shared" si="53"/>
        <v/>
      </c>
      <c r="D795" s="138" t="str">
        <f t="shared" si="54"/>
        <v/>
      </c>
      <c r="E795" s="139"/>
      <c r="F795" s="140" t="str">
        <f>IFERROR(VLOOKUP(E795,商品参数!A:E,2,FALSE),"")</f>
        <v/>
      </c>
      <c r="G795" s="140" t="str">
        <f>IFERROR(VLOOKUP(E795,商品参数!A:E,3,FALSE),"")</f>
        <v/>
      </c>
      <c r="H795" s="140" t="str">
        <f>IFERROR(VLOOKUP(E795,商品参数!A:E,4,FALSE),"")</f>
        <v/>
      </c>
      <c r="I795" s="143"/>
      <c r="J795" s="144" t="str">
        <f>IFERROR(VLOOKUP(E795,商品参数!A:E,5,FALSE),"")</f>
        <v/>
      </c>
      <c r="K795" s="140" t="str">
        <f t="shared" si="51"/>
        <v/>
      </c>
      <c r="L795" s="143"/>
      <c r="M795" s="143"/>
    </row>
    <row r="796" ht="22" customHeight="1" spans="1:13">
      <c r="A796" s="137"/>
      <c r="B796" s="138" t="str">
        <f t="shared" si="52"/>
        <v/>
      </c>
      <c r="C796" s="138" t="str">
        <f t="shared" si="53"/>
        <v/>
      </c>
      <c r="D796" s="138" t="str">
        <f t="shared" si="54"/>
        <v/>
      </c>
      <c r="E796" s="139"/>
      <c r="F796" s="140" t="str">
        <f>IFERROR(VLOOKUP(E796,商品参数!A:E,2,FALSE),"")</f>
        <v/>
      </c>
      <c r="G796" s="140" t="str">
        <f>IFERROR(VLOOKUP(E796,商品参数!A:E,3,FALSE),"")</f>
        <v/>
      </c>
      <c r="H796" s="140" t="str">
        <f>IFERROR(VLOOKUP(E796,商品参数!A:E,4,FALSE),"")</f>
        <v/>
      </c>
      <c r="I796" s="143"/>
      <c r="J796" s="144" t="str">
        <f>IFERROR(VLOOKUP(E796,商品参数!A:E,5,FALSE),"")</f>
        <v/>
      </c>
      <c r="K796" s="140" t="str">
        <f t="shared" si="51"/>
        <v/>
      </c>
      <c r="L796" s="143"/>
      <c r="M796" s="143"/>
    </row>
    <row r="797" ht="22" customHeight="1" spans="1:13">
      <c r="A797" s="137"/>
      <c r="B797" s="138" t="str">
        <f t="shared" si="52"/>
        <v/>
      </c>
      <c r="C797" s="138" t="str">
        <f t="shared" si="53"/>
        <v/>
      </c>
      <c r="D797" s="138" t="str">
        <f t="shared" si="54"/>
        <v/>
      </c>
      <c r="E797" s="139"/>
      <c r="F797" s="140" t="str">
        <f>IFERROR(VLOOKUP(E797,商品参数!A:E,2,FALSE),"")</f>
        <v/>
      </c>
      <c r="G797" s="140" t="str">
        <f>IFERROR(VLOOKUP(E797,商品参数!A:E,3,FALSE),"")</f>
        <v/>
      </c>
      <c r="H797" s="140" t="str">
        <f>IFERROR(VLOOKUP(E797,商品参数!A:E,4,FALSE),"")</f>
        <v/>
      </c>
      <c r="I797" s="143"/>
      <c r="J797" s="144" t="str">
        <f>IFERROR(VLOOKUP(E797,商品参数!A:E,5,FALSE),"")</f>
        <v/>
      </c>
      <c r="K797" s="140" t="str">
        <f t="shared" si="51"/>
        <v/>
      </c>
      <c r="L797" s="143"/>
      <c r="M797" s="143"/>
    </row>
    <row r="798" ht="22" customHeight="1" spans="1:13">
      <c r="A798" s="137"/>
      <c r="B798" s="138" t="str">
        <f t="shared" si="52"/>
        <v/>
      </c>
      <c r="C798" s="138" t="str">
        <f t="shared" si="53"/>
        <v/>
      </c>
      <c r="D798" s="138" t="str">
        <f t="shared" si="54"/>
        <v/>
      </c>
      <c r="E798" s="139"/>
      <c r="F798" s="140" t="str">
        <f>IFERROR(VLOOKUP(E798,商品参数!A:E,2,FALSE),"")</f>
        <v/>
      </c>
      <c r="G798" s="140" t="str">
        <f>IFERROR(VLOOKUP(E798,商品参数!A:E,3,FALSE),"")</f>
        <v/>
      </c>
      <c r="H798" s="140" t="str">
        <f>IFERROR(VLOOKUP(E798,商品参数!A:E,4,FALSE),"")</f>
        <v/>
      </c>
      <c r="I798" s="143"/>
      <c r="J798" s="144" t="str">
        <f>IFERROR(VLOOKUP(E798,商品参数!A:E,5,FALSE),"")</f>
        <v/>
      </c>
      <c r="K798" s="140" t="str">
        <f t="shared" si="51"/>
        <v/>
      </c>
      <c r="L798" s="143"/>
      <c r="M798" s="143"/>
    </row>
    <row r="799" ht="22" customHeight="1" spans="1:13">
      <c r="A799" s="137"/>
      <c r="B799" s="138" t="str">
        <f t="shared" si="52"/>
        <v/>
      </c>
      <c r="C799" s="138" t="str">
        <f t="shared" si="53"/>
        <v/>
      </c>
      <c r="D799" s="138" t="str">
        <f t="shared" si="54"/>
        <v/>
      </c>
      <c r="E799" s="139"/>
      <c r="F799" s="140" t="str">
        <f>IFERROR(VLOOKUP(E799,商品参数!A:E,2,FALSE),"")</f>
        <v/>
      </c>
      <c r="G799" s="140" t="str">
        <f>IFERROR(VLOOKUP(E799,商品参数!A:E,3,FALSE),"")</f>
        <v/>
      </c>
      <c r="H799" s="140" t="str">
        <f>IFERROR(VLOOKUP(E799,商品参数!A:E,4,FALSE),"")</f>
        <v/>
      </c>
      <c r="I799" s="143"/>
      <c r="J799" s="144" t="str">
        <f>IFERROR(VLOOKUP(E799,商品参数!A:E,5,FALSE),"")</f>
        <v/>
      </c>
      <c r="K799" s="140" t="str">
        <f t="shared" si="51"/>
        <v/>
      </c>
      <c r="L799" s="143"/>
      <c r="M799" s="143"/>
    </row>
    <row r="800" ht="22" customHeight="1" spans="1:13">
      <c r="A800" s="137"/>
      <c r="B800" s="138" t="str">
        <f t="shared" si="52"/>
        <v/>
      </c>
      <c r="C800" s="138" t="str">
        <f t="shared" si="53"/>
        <v/>
      </c>
      <c r="D800" s="138" t="str">
        <f t="shared" si="54"/>
        <v/>
      </c>
      <c r="E800" s="139"/>
      <c r="F800" s="140" t="str">
        <f>IFERROR(VLOOKUP(E800,商品参数!A:E,2,FALSE),"")</f>
        <v/>
      </c>
      <c r="G800" s="140" t="str">
        <f>IFERROR(VLOOKUP(E800,商品参数!A:E,3,FALSE),"")</f>
        <v/>
      </c>
      <c r="H800" s="140" t="str">
        <f>IFERROR(VLOOKUP(E800,商品参数!A:E,4,FALSE),"")</f>
        <v/>
      </c>
      <c r="I800" s="143"/>
      <c r="J800" s="144" t="str">
        <f>IFERROR(VLOOKUP(E800,商品参数!A:E,5,FALSE),"")</f>
        <v/>
      </c>
      <c r="K800" s="140" t="str">
        <f t="shared" si="51"/>
        <v/>
      </c>
      <c r="L800" s="143"/>
      <c r="M800" s="143"/>
    </row>
    <row r="801" ht="22" customHeight="1" spans="1:13">
      <c r="A801" s="137"/>
      <c r="B801" s="138" t="str">
        <f t="shared" si="52"/>
        <v/>
      </c>
      <c r="C801" s="138" t="str">
        <f t="shared" si="53"/>
        <v/>
      </c>
      <c r="D801" s="138" t="str">
        <f t="shared" si="54"/>
        <v/>
      </c>
      <c r="E801" s="139"/>
      <c r="F801" s="140" t="str">
        <f>IFERROR(VLOOKUP(E801,商品参数!A:E,2,FALSE),"")</f>
        <v/>
      </c>
      <c r="G801" s="140" t="str">
        <f>IFERROR(VLOOKUP(E801,商品参数!A:E,3,FALSE),"")</f>
        <v/>
      </c>
      <c r="H801" s="140" t="str">
        <f>IFERROR(VLOOKUP(E801,商品参数!A:E,4,FALSE),"")</f>
        <v/>
      </c>
      <c r="I801" s="143"/>
      <c r="J801" s="144" t="str">
        <f>IFERROR(VLOOKUP(E801,商品参数!A:E,5,FALSE),"")</f>
        <v/>
      </c>
      <c r="K801" s="140" t="str">
        <f t="shared" si="51"/>
        <v/>
      </c>
      <c r="L801" s="143"/>
      <c r="M801" s="143"/>
    </row>
    <row r="802" ht="22" customHeight="1" spans="1:13">
      <c r="A802" s="137"/>
      <c r="B802" s="138" t="str">
        <f t="shared" si="52"/>
        <v/>
      </c>
      <c r="C802" s="138" t="str">
        <f t="shared" si="53"/>
        <v/>
      </c>
      <c r="D802" s="138" t="str">
        <f t="shared" si="54"/>
        <v/>
      </c>
      <c r="E802" s="139"/>
      <c r="F802" s="140" t="str">
        <f>IFERROR(VLOOKUP(E802,商品参数!A:E,2,FALSE),"")</f>
        <v/>
      </c>
      <c r="G802" s="140" t="str">
        <f>IFERROR(VLOOKUP(E802,商品参数!A:E,3,FALSE),"")</f>
        <v/>
      </c>
      <c r="H802" s="140" t="str">
        <f>IFERROR(VLOOKUP(E802,商品参数!A:E,4,FALSE),"")</f>
        <v/>
      </c>
      <c r="I802" s="143"/>
      <c r="J802" s="144" t="str">
        <f>IFERROR(VLOOKUP(E802,商品参数!A:E,5,FALSE),"")</f>
        <v/>
      </c>
      <c r="K802" s="140" t="str">
        <f t="shared" si="51"/>
        <v/>
      </c>
      <c r="L802" s="143"/>
      <c r="M802" s="143"/>
    </row>
    <row r="803" ht="22" customHeight="1" spans="1:13">
      <c r="A803" s="137"/>
      <c r="B803" s="138" t="str">
        <f t="shared" si="52"/>
        <v/>
      </c>
      <c r="C803" s="138" t="str">
        <f t="shared" si="53"/>
        <v/>
      </c>
      <c r="D803" s="138" t="str">
        <f t="shared" si="54"/>
        <v/>
      </c>
      <c r="E803" s="139"/>
      <c r="F803" s="140" t="str">
        <f>IFERROR(VLOOKUP(E803,商品参数!A:E,2,FALSE),"")</f>
        <v/>
      </c>
      <c r="G803" s="140" t="str">
        <f>IFERROR(VLOOKUP(E803,商品参数!A:E,3,FALSE),"")</f>
        <v/>
      </c>
      <c r="H803" s="140" t="str">
        <f>IFERROR(VLOOKUP(E803,商品参数!A:E,4,FALSE),"")</f>
        <v/>
      </c>
      <c r="I803" s="143"/>
      <c r="J803" s="144" t="str">
        <f>IFERROR(VLOOKUP(E803,商品参数!A:E,5,FALSE),"")</f>
        <v/>
      </c>
      <c r="K803" s="140" t="str">
        <f t="shared" si="51"/>
        <v/>
      </c>
      <c r="L803" s="143"/>
      <c r="M803" s="143"/>
    </row>
    <row r="804" ht="22" customHeight="1" spans="1:13">
      <c r="A804" s="137"/>
      <c r="B804" s="138" t="str">
        <f t="shared" si="52"/>
        <v/>
      </c>
      <c r="C804" s="138" t="str">
        <f t="shared" si="53"/>
        <v/>
      </c>
      <c r="D804" s="138" t="str">
        <f t="shared" si="54"/>
        <v/>
      </c>
      <c r="E804" s="139"/>
      <c r="F804" s="140" t="str">
        <f>IFERROR(VLOOKUP(E804,商品参数!A:E,2,FALSE),"")</f>
        <v/>
      </c>
      <c r="G804" s="140" t="str">
        <f>IFERROR(VLOOKUP(E804,商品参数!A:E,3,FALSE),"")</f>
        <v/>
      </c>
      <c r="H804" s="140" t="str">
        <f>IFERROR(VLOOKUP(E804,商品参数!A:E,4,FALSE),"")</f>
        <v/>
      </c>
      <c r="I804" s="143"/>
      <c r="J804" s="144" t="str">
        <f>IFERROR(VLOOKUP(E804,商品参数!A:E,5,FALSE),"")</f>
        <v/>
      </c>
      <c r="K804" s="140" t="str">
        <f t="shared" si="51"/>
        <v/>
      </c>
      <c r="L804" s="143"/>
      <c r="M804" s="143"/>
    </row>
    <row r="805" ht="22" customHeight="1" spans="1:13">
      <c r="A805" s="137"/>
      <c r="B805" s="138" t="str">
        <f t="shared" si="52"/>
        <v/>
      </c>
      <c r="C805" s="138" t="str">
        <f t="shared" si="53"/>
        <v/>
      </c>
      <c r="D805" s="138" t="str">
        <f t="shared" si="54"/>
        <v/>
      </c>
      <c r="E805" s="139"/>
      <c r="F805" s="140" t="str">
        <f>IFERROR(VLOOKUP(E805,商品参数!A:E,2,FALSE),"")</f>
        <v/>
      </c>
      <c r="G805" s="140" t="str">
        <f>IFERROR(VLOOKUP(E805,商品参数!A:E,3,FALSE),"")</f>
        <v/>
      </c>
      <c r="H805" s="140" t="str">
        <f>IFERROR(VLOOKUP(E805,商品参数!A:E,4,FALSE),"")</f>
        <v/>
      </c>
      <c r="I805" s="143"/>
      <c r="J805" s="144" t="str">
        <f>IFERROR(VLOOKUP(E805,商品参数!A:E,5,FALSE),"")</f>
        <v/>
      </c>
      <c r="K805" s="140" t="str">
        <f t="shared" si="51"/>
        <v/>
      </c>
      <c r="L805" s="143"/>
      <c r="M805" s="143"/>
    </row>
    <row r="806" ht="22" customHeight="1" spans="1:13">
      <c r="A806" s="137"/>
      <c r="B806" s="138" t="str">
        <f t="shared" si="52"/>
        <v/>
      </c>
      <c r="C806" s="138" t="str">
        <f t="shared" si="53"/>
        <v/>
      </c>
      <c r="D806" s="138" t="str">
        <f t="shared" si="54"/>
        <v/>
      </c>
      <c r="E806" s="139"/>
      <c r="F806" s="140" t="str">
        <f>IFERROR(VLOOKUP(E806,商品参数!A:E,2,FALSE),"")</f>
        <v/>
      </c>
      <c r="G806" s="140" t="str">
        <f>IFERROR(VLOOKUP(E806,商品参数!A:E,3,FALSE),"")</f>
        <v/>
      </c>
      <c r="H806" s="140" t="str">
        <f>IFERROR(VLOOKUP(E806,商品参数!A:E,4,FALSE),"")</f>
        <v/>
      </c>
      <c r="I806" s="143"/>
      <c r="J806" s="144" t="str">
        <f>IFERROR(VLOOKUP(E806,商品参数!A:E,5,FALSE),"")</f>
        <v/>
      </c>
      <c r="K806" s="140" t="str">
        <f t="shared" si="51"/>
        <v/>
      </c>
      <c r="L806" s="143"/>
      <c r="M806" s="143"/>
    </row>
    <row r="807" ht="22" customHeight="1" spans="1:13">
      <c r="A807" s="137"/>
      <c r="B807" s="138" t="str">
        <f t="shared" si="52"/>
        <v/>
      </c>
      <c r="C807" s="138" t="str">
        <f t="shared" si="53"/>
        <v/>
      </c>
      <c r="D807" s="138" t="str">
        <f t="shared" si="54"/>
        <v/>
      </c>
      <c r="E807" s="139"/>
      <c r="F807" s="140" t="str">
        <f>IFERROR(VLOOKUP(E807,商品参数!A:E,2,FALSE),"")</f>
        <v/>
      </c>
      <c r="G807" s="140" t="str">
        <f>IFERROR(VLOOKUP(E807,商品参数!A:E,3,FALSE),"")</f>
        <v/>
      </c>
      <c r="H807" s="140" t="str">
        <f>IFERROR(VLOOKUP(E807,商品参数!A:E,4,FALSE),"")</f>
        <v/>
      </c>
      <c r="I807" s="143"/>
      <c r="J807" s="144" t="str">
        <f>IFERROR(VLOOKUP(E807,商品参数!A:E,5,FALSE),"")</f>
        <v/>
      </c>
      <c r="K807" s="140" t="str">
        <f t="shared" si="51"/>
        <v/>
      </c>
      <c r="L807" s="143"/>
      <c r="M807" s="143"/>
    </row>
    <row r="808" ht="22" customHeight="1" spans="1:13">
      <c r="A808" s="137"/>
      <c r="B808" s="138" t="str">
        <f t="shared" si="52"/>
        <v/>
      </c>
      <c r="C808" s="138" t="str">
        <f t="shared" si="53"/>
        <v/>
      </c>
      <c r="D808" s="138" t="str">
        <f t="shared" si="54"/>
        <v/>
      </c>
      <c r="E808" s="139"/>
      <c r="F808" s="140" t="str">
        <f>IFERROR(VLOOKUP(E808,商品参数!A:E,2,FALSE),"")</f>
        <v/>
      </c>
      <c r="G808" s="140" t="str">
        <f>IFERROR(VLOOKUP(E808,商品参数!A:E,3,FALSE),"")</f>
        <v/>
      </c>
      <c r="H808" s="140" t="str">
        <f>IFERROR(VLOOKUP(E808,商品参数!A:E,4,FALSE),"")</f>
        <v/>
      </c>
      <c r="I808" s="143"/>
      <c r="J808" s="144" t="str">
        <f>IFERROR(VLOOKUP(E808,商品参数!A:E,5,FALSE),"")</f>
        <v/>
      </c>
      <c r="K808" s="140" t="str">
        <f t="shared" si="51"/>
        <v/>
      </c>
      <c r="L808" s="143"/>
      <c r="M808" s="143"/>
    </row>
    <row r="809" ht="22" customHeight="1" spans="1:13">
      <c r="A809" s="137"/>
      <c r="B809" s="138" t="str">
        <f t="shared" si="52"/>
        <v/>
      </c>
      <c r="C809" s="138" t="str">
        <f t="shared" si="53"/>
        <v/>
      </c>
      <c r="D809" s="138" t="str">
        <f t="shared" si="54"/>
        <v/>
      </c>
      <c r="E809" s="139"/>
      <c r="F809" s="140" t="str">
        <f>IFERROR(VLOOKUP(E809,商品参数!A:E,2,FALSE),"")</f>
        <v/>
      </c>
      <c r="G809" s="140" t="str">
        <f>IFERROR(VLOOKUP(E809,商品参数!A:E,3,FALSE),"")</f>
        <v/>
      </c>
      <c r="H809" s="140" t="str">
        <f>IFERROR(VLOOKUP(E809,商品参数!A:E,4,FALSE),"")</f>
        <v/>
      </c>
      <c r="I809" s="143"/>
      <c r="J809" s="144" t="str">
        <f>IFERROR(VLOOKUP(E809,商品参数!A:E,5,FALSE),"")</f>
        <v/>
      </c>
      <c r="K809" s="140" t="str">
        <f t="shared" si="51"/>
        <v/>
      </c>
      <c r="L809" s="143"/>
      <c r="M809" s="143"/>
    </row>
    <row r="810" ht="22" customHeight="1" spans="1:13">
      <c r="A810" s="137"/>
      <c r="B810" s="138" t="str">
        <f t="shared" si="52"/>
        <v/>
      </c>
      <c r="C810" s="138" t="str">
        <f t="shared" si="53"/>
        <v/>
      </c>
      <c r="D810" s="138" t="str">
        <f t="shared" si="54"/>
        <v/>
      </c>
      <c r="E810" s="139"/>
      <c r="F810" s="140" t="str">
        <f>IFERROR(VLOOKUP(E810,商品参数!A:E,2,FALSE),"")</f>
        <v/>
      </c>
      <c r="G810" s="140" t="str">
        <f>IFERROR(VLOOKUP(E810,商品参数!A:E,3,FALSE),"")</f>
        <v/>
      </c>
      <c r="H810" s="140" t="str">
        <f>IFERROR(VLOOKUP(E810,商品参数!A:E,4,FALSE),"")</f>
        <v/>
      </c>
      <c r="I810" s="143"/>
      <c r="J810" s="144" t="str">
        <f>IFERROR(VLOOKUP(E810,商品参数!A:E,5,FALSE),"")</f>
        <v/>
      </c>
      <c r="K810" s="140" t="str">
        <f t="shared" si="51"/>
        <v/>
      </c>
      <c r="L810" s="143"/>
      <c r="M810" s="143"/>
    </row>
    <row r="811" ht="22" customHeight="1" spans="1:13">
      <c r="A811" s="137"/>
      <c r="B811" s="138" t="str">
        <f t="shared" si="52"/>
        <v/>
      </c>
      <c r="C811" s="138" t="str">
        <f t="shared" si="53"/>
        <v/>
      </c>
      <c r="D811" s="138" t="str">
        <f t="shared" si="54"/>
        <v/>
      </c>
      <c r="E811" s="139"/>
      <c r="F811" s="140" t="str">
        <f>IFERROR(VLOOKUP(E811,商品参数!A:E,2,FALSE),"")</f>
        <v/>
      </c>
      <c r="G811" s="140" t="str">
        <f>IFERROR(VLOOKUP(E811,商品参数!A:E,3,FALSE),"")</f>
        <v/>
      </c>
      <c r="H811" s="140" t="str">
        <f>IFERROR(VLOOKUP(E811,商品参数!A:E,4,FALSE),"")</f>
        <v/>
      </c>
      <c r="I811" s="143"/>
      <c r="J811" s="144" t="str">
        <f>IFERROR(VLOOKUP(E811,商品参数!A:E,5,FALSE),"")</f>
        <v/>
      </c>
      <c r="K811" s="140" t="str">
        <f t="shared" si="51"/>
        <v/>
      </c>
      <c r="L811" s="143"/>
      <c r="M811" s="143"/>
    </row>
    <row r="812" ht="22" customHeight="1" spans="1:13">
      <c r="A812" s="137"/>
      <c r="B812" s="138" t="str">
        <f t="shared" si="52"/>
        <v/>
      </c>
      <c r="C812" s="138" t="str">
        <f t="shared" si="53"/>
        <v/>
      </c>
      <c r="D812" s="138" t="str">
        <f t="shared" si="54"/>
        <v/>
      </c>
      <c r="E812" s="139"/>
      <c r="F812" s="140" t="str">
        <f>IFERROR(VLOOKUP(E812,商品参数!A:E,2,FALSE),"")</f>
        <v/>
      </c>
      <c r="G812" s="140" t="str">
        <f>IFERROR(VLOOKUP(E812,商品参数!A:E,3,FALSE),"")</f>
        <v/>
      </c>
      <c r="H812" s="140" t="str">
        <f>IFERROR(VLOOKUP(E812,商品参数!A:E,4,FALSE),"")</f>
        <v/>
      </c>
      <c r="I812" s="143"/>
      <c r="J812" s="144" t="str">
        <f>IFERROR(VLOOKUP(E812,商品参数!A:E,5,FALSE),"")</f>
        <v/>
      </c>
      <c r="K812" s="140" t="str">
        <f t="shared" si="51"/>
        <v/>
      </c>
      <c r="L812" s="143"/>
      <c r="M812" s="143"/>
    </row>
    <row r="813" ht="22" customHeight="1" spans="1:13">
      <c r="A813" s="137"/>
      <c r="B813" s="138" t="str">
        <f t="shared" si="52"/>
        <v/>
      </c>
      <c r="C813" s="138" t="str">
        <f t="shared" si="53"/>
        <v/>
      </c>
      <c r="D813" s="138" t="str">
        <f t="shared" si="54"/>
        <v/>
      </c>
      <c r="E813" s="139"/>
      <c r="F813" s="140" t="str">
        <f>IFERROR(VLOOKUP(E813,商品参数!A:E,2,FALSE),"")</f>
        <v/>
      </c>
      <c r="G813" s="140" t="str">
        <f>IFERROR(VLOOKUP(E813,商品参数!A:E,3,FALSE),"")</f>
        <v/>
      </c>
      <c r="H813" s="140" t="str">
        <f>IFERROR(VLOOKUP(E813,商品参数!A:E,4,FALSE),"")</f>
        <v/>
      </c>
      <c r="I813" s="143"/>
      <c r="J813" s="144" t="str">
        <f>IFERROR(VLOOKUP(E813,商品参数!A:E,5,FALSE),"")</f>
        <v/>
      </c>
      <c r="K813" s="140" t="str">
        <f t="shared" si="51"/>
        <v/>
      </c>
      <c r="L813" s="143"/>
      <c r="M813" s="143"/>
    </row>
    <row r="814" ht="22" customHeight="1" spans="1:13">
      <c r="A814" s="137"/>
      <c r="B814" s="138" t="str">
        <f t="shared" si="52"/>
        <v/>
      </c>
      <c r="C814" s="138" t="str">
        <f t="shared" si="53"/>
        <v/>
      </c>
      <c r="D814" s="138" t="str">
        <f t="shared" si="54"/>
        <v/>
      </c>
      <c r="E814" s="139"/>
      <c r="F814" s="140" t="str">
        <f>IFERROR(VLOOKUP(E814,商品参数!A:E,2,FALSE),"")</f>
        <v/>
      </c>
      <c r="G814" s="140" t="str">
        <f>IFERROR(VLOOKUP(E814,商品参数!A:E,3,FALSE),"")</f>
        <v/>
      </c>
      <c r="H814" s="140" t="str">
        <f>IFERROR(VLOOKUP(E814,商品参数!A:E,4,FALSE),"")</f>
        <v/>
      </c>
      <c r="I814" s="143"/>
      <c r="J814" s="144" t="str">
        <f>IFERROR(VLOOKUP(E814,商品参数!A:E,5,FALSE),"")</f>
        <v/>
      </c>
      <c r="K814" s="140" t="str">
        <f t="shared" si="51"/>
        <v/>
      </c>
      <c r="L814" s="143"/>
      <c r="M814" s="143"/>
    </row>
    <row r="815" ht="22" customHeight="1" spans="1:13">
      <c r="A815" s="137"/>
      <c r="B815" s="138" t="str">
        <f t="shared" si="52"/>
        <v/>
      </c>
      <c r="C815" s="138" t="str">
        <f t="shared" si="53"/>
        <v/>
      </c>
      <c r="D815" s="138" t="str">
        <f t="shared" si="54"/>
        <v/>
      </c>
      <c r="E815" s="139"/>
      <c r="F815" s="140" t="str">
        <f>IFERROR(VLOOKUP(E815,商品参数!A:E,2,FALSE),"")</f>
        <v/>
      </c>
      <c r="G815" s="140" t="str">
        <f>IFERROR(VLOOKUP(E815,商品参数!A:E,3,FALSE),"")</f>
        <v/>
      </c>
      <c r="H815" s="140" t="str">
        <f>IFERROR(VLOOKUP(E815,商品参数!A:E,4,FALSE),"")</f>
        <v/>
      </c>
      <c r="I815" s="143"/>
      <c r="J815" s="144" t="str">
        <f>IFERROR(VLOOKUP(E815,商品参数!A:E,5,FALSE),"")</f>
        <v/>
      </c>
      <c r="K815" s="140" t="str">
        <f t="shared" si="51"/>
        <v/>
      </c>
      <c r="L815" s="143"/>
      <c r="M815" s="143"/>
    </row>
    <row r="816" ht="22" customHeight="1" spans="1:13">
      <c r="A816" s="137"/>
      <c r="B816" s="138" t="str">
        <f t="shared" si="52"/>
        <v/>
      </c>
      <c r="C816" s="138" t="str">
        <f t="shared" si="53"/>
        <v/>
      </c>
      <c r="D816" s="138" t="str">
        <f t="shared" si="54"/>
        <v/>
      </c>
      <c r="E816" s="139"/>
      <c r="F816" s="140" t="str">
        <f>IFERROR(VLOOKUP(E816,商品参数!A:E,2,FALSE),"")</f>
        <v/>
      </c>
      <c r="G816" s="140" t="str">
        <f>IFERROR(VLOOKUP(E816,商品参数!A:E,3,FALSE),"")</f>
        <v/>
      </c>
      <c r="H816" s="140" t="str">
        <f>IFERROR(VLOOKUP(E816,商品参数!A:E,4,FALSE),"")</f>
        <v/>
      </c>
      <c r="I816" s="143"/>
      <c r="J816" s="144" t="str">
        <f>IFERROR(VLOOKUP(E816,商品参数!A:E,5,FALSE),"")</f>
        <v/>
      </c>
      <c r="K816" s="140" t="str">
        <f t="shared" si="51"/>
        <v/>
      </c>
      <c r="L816" s="143"/>
      <c r="M816" s="143"/>
    </row>
    <row r="817" ht="22" customHeight="1" spans="1:13">
      <c r="A817" s="137"/>
      <c r="B817" s="138" t="str">
        <f t="shared" si="52"/>
        <v/>
      </c>
      <c r="C817" s="138" t="str">
        <f t="shared" si="53"/>
        <v/>
      </c>
      <c r="D817" s="138" t="str">
        <f t="shared" si="54"/>
        <v/>
      </c>
      <c r="E817" s="139"/>
      <c r="F817" s="140" t="str">
        <f>IFERROR(VLOOKUP(E817,商品参数!A:E,2,FALSE),"")</f>
        <v/>
      </c>
      <c r="G817" s="140" t="str">
        <f>IFERROR(VLOOKUP(E817,商品参数!A:E,3,FALSE),"")</f>
        <v/>
      </c>
      <c r="H817" s="140" t="str">
        <f>IFERROR(VLOOKUP(E817,商品参数!A:E,4,FALSE),"")</f>
        <v/>
      </c>
      <c r="I817" s="143"/>
      <c r="J817" s="144" t="str">
        <f>IFERROR(VLOOKUP(E817,商品参数!A:E,5,FALSE),"")</f>
        <v/>
      </c>
      <c r="K817" s="140" t="str">
        <f t="shared" si="51"/>
        <v/>
      </c>
      <c r="L817" s="143"/>
      <c r="M817" s="143"/>
    </row>
    <row r="818" ht="22" customHeight="1" spans="1:13">
      <c r="A818" s="137"/>
      <c r="B818" s="138" t="str">
        <f t="shared" si="52"/>
        <v/>
      </c>
      <c r="C818" s="138" t="str">
        <f t="shared" si="53"/>
        <v/>
      </c>
      <c r="D818" s="138" t="str">
        <f t="shared" si="54"/>
        <v/>
      </c>
      <c r="E818" s="139"/>
      <c r="F818" s="140" t="str">
        <f>IFERROR(VLOOKUP(E818,商品参数!A:E,2,FALSE),"")</f>
        <v/>
      </c>
      <c r="G818" s="140" t="str">
        <f>IFERROR(VLOOKUP(E818,商品参数!A:E,3,FALSE),"")</f>
        <v/>
      </c>
      <c r="H818" s="140" t="str">
        <f>IFERROR(VLOOKUP(E818,商品参数!A:E,4,FALSE),"")</f>
        <v/>
      </c>
      <c r="I818" s="143"/>
      <c r="J818" s="144" t="str">
        <f>IFERROR(VLOOKUP(E818,商品参数!A:E,5,FALSE),"")</f>
        <v/>
      </c>
      <c r="K818" s="140" t="str">
        <f t="shared" si="51"/>
        <v/>
      </c>
      <c r="L818" s="143"/>
      <c r="M818" s="143"/>
    </row>
    <row r="819" ht="22" customHeight="1" spans="1:13">
      <c r="A819" s="137"/>
      <c r="B819" s="138" t="str">
        <f t="shared" si="52"/>
        <v/>
      </c>
      <c r="C819" s="138" t="str">
        <f t="shared" si="53"/>
        <v/>
      </c>
      <c r="D819" s="138" t="str">
        <f t="shared" si="54"/>
        <v/>
      </c>
      <c r="E819" s="139"/>
      <c r="F819" s="140" t="str">
        <f>IFERROR(VLOOKUP(E819,商品参数!A:E,2,FALSE),"")</f>
        <v/>
      </c>
      <c r="G819" s="140" t="str">
        <f>IFERROR(VLOOKUP(E819,商品参数!A:E,3,FALSE),"")</f>
        <v/>
      </c>
      <c r="H819" s="140" t="str">
        <f>IFERROR(VLOOKUP(E819,商品参数!A:E,4,FALSE),"")</f>
        <v/>
      </c>
      <c r="I819" s="143"/>
      <c r="J819" s="144" t="str">
        <f>IFERROR(VLOOKUP(E819,商品参数!A:E,5,FALSE),"")</f>
        <v/>
      </c>
      <c r="K819" s="140" t="str">
        <f t="shared" si="51"/>
        <v/>
      </c>
      <c r="L819" s="143"/>
      <c r="M819" s="143"/>
    </row>
    <row r="820" ht="22" customHeight="1" spans="1:13">
      <c r="A820" s="137"/>
      <c r="B820" s="138" t="str">
        <f t="shared" si="52"/>
        <v/>
      </c>
      <c r="C820" s="138" t="str">
        <f t="shared" si="53"/>
        <v/>
      </c>
      <c r="D820" s="138" t="str">
        <f t="shared" si="54"/>
        <v/>
      </c>
      <c r="E820" s="139"/>
      <c r="F820" s="140" t="str">
        <f>IFERROR(VLOOKUP(E820,商品参数!A:E,2,FALSE),"")</f>
        <v/>
      </c>
      <c r="G820" s="140" t="str">
        <f>IFERROR(VLOOKUP(E820,商品参数!A:E,3,FALSE),"")</f>
        <v/>
      </c>
      <c r="H820" s="140" t="str">
        <f>IFERROR(VLOOKUP(E820,商品参数!A:E,4,FALSE),"")</f>
        <v/>
      </c>
      <c r="I820" s="143"/>
      <c r="J820" s="144" t="str">
        <f>IFERROR(VLOOKUP(E820,商品参数!A:E,5,FALSE),"")</f>
        <v/>
      </c>
      <c r="K820" s="140" t="str">
        <f t="shared" si="51"/>
        <v/>
      </c>
      <c r="L820" s="143"/>
      <c r="M820" s="143"/>
    </row>
    <row r="821" ht="22" customHeight="1" spans="1:13">
      <c r="A821" s="137"/>
      <c r="B821" s="138" t="str">
        <f t="shared" si="52"/>
        <v/>
      </c>
      <c r="C821" s="138" t="str">
        <f t="shared" si="53"/>
        <v/>
      </c>
      <c r="D821" s="138" t="str">
        <f t="shared" si="54"/>
        <v/>
      </c>
      <c r="E821" s="139"/>
      <c r="F821" s="140" t="str">
        <f>IFERROR(VLOOKUP(E821,商品参数!A:E,2,FALSE),"")</f>
        <v/>
      </c>
      <c r="G821" s="140" t="str">
        <f>IFERROR(VLOOKUP(E821,商品参数!A:E,3,FALSE),"")</f>
        <v/>
      </c>
      <c r="H821" s="140" t="str">
        <f>IFERROR(VLOOKUP(E821,商品参数!A:E,4,FALSE),"")</f>
        <v/>
      </c>
      <c r="I821" s="143"/>
      <c r="J821" s="144" t="str">
        <f>IFERROR(VLOOKUP(E821,商品参数!A:E,5,FALSE),"")</f>
        <v/>
      </c>
      <c r="K821" s="140" t="str">
        <f t="shared" si="51"/>
        <v/>
      </c>
      <c r="L821" s="143"/>
      <c r="M821" s="143"/>
    </row>
    <row r="822" ht="22" customHeight="1" spans="1:13">
      <c r="A822" s="137"/>
      <c r="B822" s="138" t="str">
        <f t="shared" si="52"/>
        <v/>
      </c>
      <c r="C822" s="138" t="str">
        <f t="shared" si="53"/>
        <v/>
      </c>
      <c r="D822" s="138" t="str">
        <f t="shared" si="54"/>
        <v/>
      </c>
      <c r="E822" s="139"/>
      <c r="F822" s="140" t="str">
        <f>IFERROR(VLOOKUP(E822,商品参数!A:E,2,FALSE),"")</f>
        <v/>
      </c>
      <c r="G822" s="140" t="str">
        <f>IFERROR(VLOOKUP(E822,商品参数!A:E,3,FALSE),"")</f>
        <v/>
      </c>
      <c r="H822" s="140" t="str">
        <f>IFERROR(VLOOKUP(E822,商品参数!A:E,4,FALSE),"")</f>
        <v/>
      </c>
      <c r="I822" s="143"/>
      <c r="J822" s="144" t="str">
        <f>IFERROR(VLOOKUP(E822,商品参数!A:E,5,FALSE),"")</f>
        <v/>
      </c>
      <c r="K822" s="140" t="str">
        <f t="shared" si="51"/>
        <v/>
      </c>
      <c r="L822" s="143"/>
      <c r="M822" s="143"/>
    </row>
    <row r="823" ht="22" customHeight="1" spans="1:13">
      <c r="A823" s="137"/>
      <c r="B823" s="138" t="str">
        <f t="shared" si="52"/>
        <v/>
      </c>
      <c r="C823" s="138" t="str">
        <f t="shared" si="53"/>
        <v/>
      </c>
      <c r="D823" s="138" t="str">
        <f t="shared" si="54"/>
        <v/>
      </c>
      <c r="E823" s="139"/>
      <c r="F823" s="140" t="str">
        <f>IFERROR(VLOOKUP(E823,商品参数!A:E,2,FALSE),"")</f>
        <v/>
      </c>
      <c r="G823" s="140" t="str">
        <f>IFERROR(VLOOKUP(E823,商品参数!A:E,3,FALSE),"")</f>
        <v/>
      </c>
      <c r="H823" s="140" t="str">
        <f>IFERROR(VLOOKUP(E823,商品参数!A:E,4,FALSE),"")</f>
        <v/>
      </c>
      <c r="I823" s="143"/>
      <c r="J823" s="144" t="str">
        <f>IFERROR(VLOOKUP(E823,商品参数!A:E,5,FALSE),"")</f>
        <v/>
      </c>
      <c r="K823" s="140" t="str">
        <f t="shared" si="51"/>
        <v/>
      </c>
      <c r="L823" s="143"/>
      <c r="M823" s="143"/>
    </row>
    <row r="824" ht="22" customHeight="1" spans="1:13">
      <c r="A824" s="137"/>
      <c r="B824" s="138" t="str">
        <f t="shared" si="52"/>
        <v/>
      </c>
      <c r="C824" s="138" t="str">
        <f t="shared" si="53"/>
        <v/>
      </c>
      <c r="D824" s="138" t="str">
        <f t="shared" si="54"/>
        <v/>
      </c>
      <c r="E824" s="139"/>
      <c r="F824" s="140" t="str">
        <f>IFERROR(VLOOKUP(E824,商品参数!A:E,2,FALSE),"")</f>
        <v/>
      </c>
      <c r="G824" s="140" t="str">
        <f>IFERROR(VLOOKUP(E824,商品参数!A:E,3,FALSE),"")</f>
        <v/>
      </c>
      <c r="H824" s="140" t="str">
        <f>IFERROR(VLOOKUP(E824,商品参数!A:E,4,FALSE),"")</f>
        <v/>
      </c>
      <c r="I824" s="143"/>
      <c r="J824" s="144" t="str">
        <f>IFERROR(VLOOKUP(E824,商品参数!A:E,5,FALSE),"")</f>
        <v/>
      </c>
      <c r="K824" s="140" t="str">
        <f t="shared" si="51"/>
        <v/>
      </c>
      <c r="L824" s="143"/>
      <c r="M824" s="143"/>
    </row>
    <row r="825" ht="22" customHeight="1" spans="1:13">
      <c r="A825" s="137"/>
      <c r="B825" s="138" t="str">
        <f t="shared" si="52"/>
        <v/>
      </c>
      <c r="C825" s="138" t="str">
        <f t="shared" si="53"/>
        <v/>
      </c>
      <c r="D825" s="138" t="str">
        <f t="shared" si="54"/>
        <v/>
      </c>
      <c r="E825" s="139"/>
      <c r="F825" s="140" t="str">
        <f>IFERROR(VLOOKUP(E825,商品参数!A:E,2,FALSE),"")</f>
        <v/>
      </c>
      <c r="G825" s="140" t="str">
        <f>IFERROR(VLOOKUP(E825,商品参数!A:E,3,FALSE),"")</f>
        <v/>
      </c>
      <c r="H825" s="140" t="str">
        <f>IFERROR(VLOOKUP(E825,商品参数!A:E,4,FALSE),"")</f>
        <v/>
      </c>
      <c r="I825" s="143"/>
      <c r="J825" s="144" t="str">
        <f>IFERROR(VLOOKUP(E825,商品参数!A:E,5,FALSE),"")</f>
        <v/>
      </c>
      <c r="K825" s="140" t="str">
        <f t="shared" si="51"/>
        <v/>
      </c>
      <c r="L825" s="143"/>
      <c r="M825" s="143"/>
    </row>
    <row r="826" ht="22" customHeight="1" spans="1:13">
      <c r="A826" s="137"/>
      <c r="B826" s="138" t="str">
        <f t="shared" si="52"/>
        <v/>
      </c>
      <c r="C826" s="138" t="str">
        <f t="shared" si="53"/>
        <v/>
      </c>
      <c r="D826" s="138" t="str">
        <f t="shared" si="54"/>
        <v/>
      </c>
      <c r="E826" s="139"/>
      <c r="F826" s="140" t="str">
        <f>IFERROR(VLOOKUP(E826,商品参数!A:E,2,FALSE),"")</f>
        <v/>
      </c>
      <c r="G826" s="140" t="str">
        <f>IFERROR(VLOOKUP(E826,商品参数!A:E,3,FALSE),"")</f>
        <v/>
      </c>
      <c r="H826" s="140" t="str">
        <f>IFERROR(VLOOKUP(E826,商品参数!A:E,4,FALSE),"")</f>
        <v/>
      </c>
      <c r="I826" s="143"/>
      <c r="J826" s="144" t="str">
        <f>IFERROR(VLOOKUP(E826,商品参数!A:E,5,FALSE),"")</f>
        <v/>
      </c>
      <c r="K826" s="140" t="str">
        <f t="shared" si="51"/>
        <v/>
      </c>
      <c r="L826" s="143"/>
      <c r="M826" s="143"/>
    </row>
    <row r="827" ht="22" customHeight="1" spans="1:13">
      <c r="A827" s="137"/>
      <c r="B827" s="138" t="str">
        <f t="shared" si="52"/>
        <v/>
      </c>
      <c r="C827" s="138" t="str">
        <f t="shared" si="53"/>
        <v/>
      </c>
      <c r="D827" s="138" t="str">
        <f t="shared" si="54"/>
        <v/>
      </c>
      <c r="E827" s="139"/>
      <c r="F827" s="140" t="str">
        <f>IFERROR(VLOOKUP(E827,商品参数!A:E,2,FALSE),"")</f>
        <v/>
      </c>
      <c r="G827" s="140" t="str">
        <f>IFERROR(VLOOKUP(E827,商品参数!A:E,3,FALSE),"")</f>
        <v/>
      </c>
      <c r="H827" s="140" t="str">
        <f>IFERROR(VLOOKUP(E827,商品参数!A:E,4,FALSE),"")</f>
        <v/>
      </c>
      <c r="I827" s="143"/>
      <c r="J827" s="144" t="str">
        <f>IFERROR(VLOOKUP(E827,商品参数!A:E,5,FALSE),"")</f>
        <v/>
      </c>
      <c r="K827" s="140" t="str">
        <f t="shared" si="51"/>
        <v/>
      </c>
      <c r="L827" s="143"/>
      <c r="M827" s="143"/>
    </row>
    <row r="828" ht="22" customHeight="1" spans="1:13">
      <c r="A828" s="137"/>
      <c r="B828" s="138" t="str">
        <f t="shared" si="52"/>
        <v/>
      </c>
      <c r="C828" s="138" t="str">
        <f t="shared" si="53"/>
        <v/>
      </c>
      <c r="D828" s="138" t="str">
        <f t="shared" si="54"/>
        <v/>
      </c>
      <c r="E828" s="139"/>
      <c r="F828" s="140" t="str">
        <f>IFERROR(VLOOKUP(E828,商品参数!A:E,2,FALSE),"")</f>
        <v/>
      </c>
      <c r="G828" s="140" t="str">
        <f>IFERROR(VLOOKUP(E828,商品参数!A:E,3,FALSE),"")</f>
        <v/>
      </c>
      <c r="H828" s="140" t="str">
        <f>IFERROR(VLOOKUP(E828,商品参数!A:E,4,FALSE),"")</f>
        <v/>
      </c>
      <c r="I828" s="143"/>
      <c r="J828" s="144" t="str">
        <f>IFERROR(VLOOKUP(E828,商品参数!A:E,5,FALSE),"")</f>
        <v/>
      </c>
      <c r="K828" s="140" t="str">
        <f t="shared" si="51"/>
        <v/>
      </c>
      <c r="L828" s="143"/>
      <c r="M828" s="143"/>
    </row>
    <row r="829" ht="22" customHeight="1" spans="1:13">
      <c r="A829" s="137"/>
      <c r="B829" s="138" t="str">
        <f t="shared" si="52"/>
        <v/>
      </c>
      <c r="C829" s="138" t="str">
        <f t="shared" si="53"/>
        <v/>
      </c>
      <c r="D829" s="138" t="str">
        <f t="shared" si="54"/>
        <v/>
      </c>
      <c r="E829" s="139"/>
      <c r="F829" s="140" t="str">
        <f>IFERROR(VLOOKUP(E829,商品参数!A:E,2,FALSE),"")</f>
        <v/>
      </c>
      <c r="G829" s="140" t="str">
        <f>IFERROR(VLOOKUP(E829,商品参数!A:E,3,FALSE),"")</f>
        <v/>
      </c>
      <c r="H829" s="140" t="str">
        <f>IFERROR(VLOOKUP(E829,商品参数!A:E,4,FALSE),"")</f>
        <v/>
      </c>
      <c r="I829" s="143"/>
      <c r="J829" s="144" t="str">
        <f>IFERROR(VLOOKUP(E829,商品参数!A:E,5,FALSE),"")</f>
        <v/>
      </c>
      <c r="K829" s="140" t="str">
        <f t="shared" si="51"/>
        <v/>
      </c>
      <c r="L829" s="143"/>
      <c r="M829" s="143"/>
    </row>
    <row r="830" ht="22" customHeight="1" spans="1:13">
      <c r="A830" s="137"/>
      <c r="B830" s="138" t="str">
        <f t="shared" si="52"/>
        <v/>
      </c>
      <c r="C830" s="138" t="str">
        <f t="shared" si="53"/>
        <v/>
      </c>
      <c r="D830" s="138" t="str">
        <f t="shared" si="54"/>
        <v/>
      </c>
      <c r="E830" s="139"/>
      <c r="F830" s="140" t="str">
        <f>IFERROR(VLOOKUP(E830,商品参数!A:E,2,FALSE),"")</f>
        <v/>
      </c>
      <c r="G830" s="140" t="str">
        <f>IFERROR(VLOOKUP(E830,商品参数!A:E,3,FALSE),"")</f>
        <v/>
      </c>
      <c r="H830" s="140" t="str">
        <f>IFERROR(VLOOKUP(E830,商品参数!A:E,4,FALSE),"")</f>
        <v/>
      </c>
      <c r="I830" s="143"/>
      <c r="J830" s="144" t="str">
        <f>IFERROR(VLOOKUP(E830,商品参数!A:E,5,FALSE),"")</f>
        <v/>
      </c>
      <c r="K830" s="140" t="str">
        <f t="shared" si="51"/>
        <v/>
      </c>
      <c r="L830" s="143"/>
      <c r="M830" s="143"/>
    </row>
    <row r="831" ht="22" customHeight="1" spans="1:13">
      <c r="A831" s="137"/>
      <c r="B831" s="138" t="str">
        <f t="shared" si="52"/>
        <v/>
      </c>
      <c r="C831" s="138" t="str">
        <f t="shared" si="53"/>
        <v/>
      </c>
      <c r="D831" s="138" t="str">
        <f t="shared" si="54"/>
        <v/>
      </c>
      <c r="E831" s="139"/>
      <c r="F831" s="140" t="str">
        <f>IFERROR(VLOOKUP(E831,商品参数!A:E,2,FALSE),"")</f>
        <v/>
      </c>
      <c r="G831" s="140" t="str">
        <f>IFERROR(VLOOKUP(E831,商品参数!A:E,3,FALSE),"")</f>
        <v/>
      </c>
      <c r="H831" s="140" t="str">
        <f>IFERROR(VLOOKUP(E831,商品参数!A:E,4,FALSE),"")</f>
        <v/>
      </c>
      <c r="I831" s="143"/>
      <c r="J831" s="144" t="str">
        <f>IFERROR(VLOOKUP(E831,商品参数!A:E,5,FALSE),"")</f>
        <v/>
      </c>
      <c r="K831" s="140" t="str">
        <f t="shared" si="51"/>
        <v/>
      </c>
      <c r="L831" s="143"/>
      <c r="M831" s="143"/>
    </row>
    <row r="832" ht="22" customHeight="1" spans="1:13">
      <c r="A832" s="137"/>
      <c r="B832" s="138" t="str">
        <f t="shared" si="52"/>
        <v/>
      </c>
      <c r="C832" s="138" t="str">
        <f t="shared" si="53"/>
        <v/>
      </c>
      <c r="D832" s="138" t="str">
        <f t="shared" si="54"/>
        <v/>
      </c>
      <c r="E832" s="139"/>
      <c r="F832" s="140" t="str">
        <f>IFERROR(VLOOKUP(E832,商品参数!A:E,2,FALSE),"")</f>
        <v/>
      </c>
      <c r="G832" s="140" t="str">
        <f>IFERROR(VLOOKUP(E832,商品参数!A:E,3,FALSE),"")</f>
        <v/>
      </c>
      <c r="H832" s="140" t="str">
        <f>IFERROR(VLOOKUP(E832,商品参数!A:E,4,FALSE),"")</f>
        <v/>
      </c>
      <c r="I832" s="143"/>
      <c r="J832" s="144" t="str">
        <f>IFERROR(VLOOKUP(E832,商品参数!A:E,5,FALSE),"")</f>
        <v/>
      </c>
      <c r="K832" s="140" t="str">
        <f t="shared" si="51"/>
        <v/>
      </c>
      <c r="L832" s="143"/>
      <c r="M832" s="143"/>
    </row>
    <row r="833" ht="22" customHeight="1" spans="1:13">
      <c r="A833" s="137"/>
      <c r="B833" s="138" t="str">
        <f t="shared" si="52"/>
        <v/>
      </c>
      <c r="C833" s="138" t="str">
        <f t="shared" si="53"/>
        <v/>
      </c>
      <c r="D833" s="138" t="str">
        <f t="shared" si="54"/>
        <v/>
      </c>
      <c r="E833" s="139"/>
      <c r="F833" s="140" t="str">
        <f>IFERROR(VLOOKUP(E833,商品参数!A:E,2,FALSE),"")</f>
        <v/>
      </c>
      <c r="G833" s="140" t="str">
        <f>IFERROR(VLOOKUP(E833,商品参数!A:E,3,FALSE),"")</f>
        <v/>
      </c>
      <c r="H833" s="140" t="str">
        <f>IFERROR(VLOOKUP(E833,商品参数!A:E,4,FALSE),"")</f>
        <v/>
      </c>
      <c r="I833" s="143"/>
      <c r="J833" s="144" t="str">
        <f>IFERROR(VLOOKUP(E833,商品参数!A:E,5,FALSE),"")</f>
        <v/>
      </c>
      <c r="K833" s="140" t="str">
        <f t="shared" si="51"/>
        <v/>
      </c>
      <c r="L833" s="143"/>
      <c r="M833" s="143"/>
    </row>
    <row r="834" ht="22" customHeight="1" spans="1:13">
      <c r="A834" s="137"/>
      <c r="B834" s="138" t="str">
        <f t="shared" si="52"/>
        <v/>
      </c>
      <c r="C834" s="138" t="str">
        <f t="shared" si="53"/>
        <v/>
      </c>
      <c r="D834" s="138" t="str">
        <f t="shared" si="54"/>
        <v/>
      </c>
      <c r="E834" s="139"/>
      <c r="F834" s="140" t="str">
        <f>IFERROR(VLOOKUP(E834,商品参数!A:E,2,FALSE),"")</f>
        <v/>
      </c>
      <c r="G834" s="140" t="str">
        <f>IFERROR(VLOOKUP(E834,商品参数!A:E,3,FALSE),"")</f>
        <v/>
      </c>
      <c r="H834" s="140" t="str">
        <f>IFERROR(VLOOKUP(E834,商品参数!A:E,4,FALSE),"")</f>
        <v/>
      </c>
      <c r="I834" s="143"/>
      <c r="J834" s="144" t="str">
        <f>IFERROR(VLOOKUP(E834,商品参数!A:E,5,FALSE),"")</f>
        <v/>
      </c>
      <c r="K834" s="140" t="str">
        <f t="shared" si="51"/>
        <v/>
      </c>
      <c r="L834" s="143"/>
      <c r="M834" s="143"/>
    </row>
    <row r="835" ht="22" customHeight="1" spans="1:13">
      <c r="A835" s="137"/>
      <c r="B835" s="138" t="str">
        <f t="shared" si="52"/>
        <v/>
      </c>
      <c r="C835" s="138" t="str">
        <f t="shared" si="53"/>
        <v/>
      </c>
      <c r="D835" s="138" t="str">
        <f t="shared" si="54"/>
        <v/>
      </c>
      <c r="E835" s="139"/>
      <c r="F835" s="140" t="str">
        <f>IFERROR(VLOOKUP(E835,商品参数!A:E,2,FALSE),"")</f>
        <v/>
      </c>
      <c r="G835" s="140" t="str">
        <f>IFERROR(VLOOKUP(E835,商品参数!A:E,3,FALSE),"")</f>
        <v/>
      </c>
      <c r="H835" s="140" t="str">
        <f>IFERROR(VLOOKUP(E835,商品参数!A:E,4,FALSE),"")</f>
        <v/>
      </c>
      <c r="I835" s="143"/>
      <c r="J835" s="144" t="str">
        <f>IFERROR(VLOOKUP(E835,商品参数!A:E,5,FALSE),"")</f>
        <v/>
      </c>
      <c r="K835" s="140" t="str">
        <f t="shared" si="51"/>
        <v/>
      </c>
      <c r="L835" s="143"/>
      <c r="M835" s="143"/>
    </row>
    <row r="836" ht="22" customHeight="1" spans="1:13">
      <c r="A836" s="137"/>
      <c r="B836" s="138" t="str">
        <f t="shared" si="52"/>
        <v/>
      </c>
      <c r="C836" s="138" t="str">
        <f t="shared" si="53"/>
        <v/>
      </c>
      <c r="D836" s="138" t="str">
        <f t="shared" si="54"/>
        <v/>
      </c>
      <c r="E836" s="139"/>
      <c r="F836" s="140" t="str">
        <f>IFERROR(VLOOKUP(E836,商品参数!A:E,2,FALSE),"")</f>
        <v/>
      </c>
      <c r="G836" s="140" t="str">
        <f>IFERROR(VLOOKUP(E836,商品参数!A:E,3,FALSE),"")</f>
        <v/>
      </c>
      <c r="H836" s="140" t="str">
        <f>IFERROR(VLOOKUP(E836,商品参数!A:E,4,FALSE),"")</f>
        <v/>
      </c>
      <c r="I836" s="143"/>
      <c r="J836" s="144" t="str">
        <f>IFERROR(VLOOKUP(E836,商品参数!A:E,5,FALSE),"")</f>
        <v/>
      </c>
      <c r="K836" s="140" t="str">
        <f t="shared" ref="K836:K899" si="55">IF(E836&lt;&gt;"",I836*J836,"")</f>
        <v/>
      </c>
      <c r="L836" s="143"/>
      <c r="M836" s="143"/>
    </row>
    <row r="837" ht="22" customHeight="1" spans="1:13">
      <c r="A837" s="137"/>
      <c r="B837" s="138" t="str">
        <f t="shared" ref="B837:B900" si="56">IF(A837&lt;&gt;"",YEAR(A837),"")</f>
        <v/>
      </c>
      <c r="C837" s="138" t="str">
        <f t="shared" ref="C837:C900" si="57">IF(A837&lt;&gt;"",MONTH(A837),"")</f>
        <v/>
      </c>
      <c r="D837" s="138" t="str">
        <f t="shared" ref="D837:D900" si="58">IF(A837&lt;&gt;"",DAY(A837),"")</f>
        <v/>
      </c>
      <c r="E837" s="139"/>
      <c r="F837" s="140" t="str">
        <f>IFERROR(VLOOKUP(E837,商品参数!A:E,2,FALSE),"")</f>
        <v/>
      </c>
      <c r="G837" s="140" t="str">
        <f>IFERROR(VLOOKUP(E837,商品参数!A:E,3,FALSE),"")</f>
        <v/>
      </c>
      <c r="H837" s="140" t="str">
        <f>IFERROR(VLOOKUP(E837,商品参数!A:E,4,FALSE),"")</f>
        <v/>
      </c>
      <c r="I837" s="143"/>
      <c r="J837" s="144" t="str">
        <f>IFERROR(VLOOKUP(E837,商品参数!A:E,5,FALSE),"")</f>
        <v/>
      </c>
      <c r="K837" s="140" t="str">
        <f t="shared" si="55"/>
        <v/>
      </c>
      <c r="L837" s="143"/>
      <c r="M837" s="143"/>
    </row>
    <row r="838" ht="22" customHeight="1" spans="1:13">
      <c r="A838" s="137"/>
      <c r="B838" s="138" t="str">
        <f t="shared" si="56"/>
        <v/>
      </c>
      <c r="C838" s="138" t="str">
        <f t="shared" si="57"/>
        <v/>
      </c>
      <c r="D838" s="138" t="str">
        <f t="shared" si="58"/>
        <v/>
      </c>
      <c r="E838" s="139"/>
      <c r="F838" s="140" t="str">
        <f>IFERROR(VLOOKUP(E838,商品参数!A:E,2,FALSE),"")</f>
        <v/>
      </c>
      <c r="G838" s="140" t="str">
        <f>IFERROR(VLOOKUP(E838,商品参数!A:E,3,FALSE),"")</f>
        <v/>
      </c>
      <c r="H838" s="140" t="str">
        <f>IFERROR(VLOOKUP(E838,商品参数!A:E,4,FALSE),"")</f>
        <v/>
      </c>
      <c r="I838" s="143"/>
      <c r="J838" s="144" t="str">
        <f>IFERROR(VLOOKUP(E838,商品参数!A:E,5,FALSE),"")</f>
        <v/>
      </c>
      <c r="K838" s="140" t="str">
        <f t="shared" si="55"/>
        <v/>
      </c>
      <c r="L838" s="143"/>
      <c r="M838" s="143"/>
    </row>
    <row r="839" ht="22" customHeight="1" spans="1:13">
      <c r="A839" s="137"/>
      <c r="B839" s="138" t="str">
        <f t="shared" si="56"/>
        <v/>
      </c>
      <c r="C839" s="138" t="str">
        <f t="shared" si="57"/>
        <v/>
      </c>
      <c r="D839" s="138" t="str">
        <f t="shared" si="58"/>
        <v/>
      </c>
      <c r="E839" s="139"/>
      <c r="F839" s="140" t="str">
        <f>IFERROR(VLOOKUP(E839,商品参数!A:E,2,FALSE),"")</f>
        <v/>
      </c>
      <c r="G839" s="140" t="str">
        <f>IFERROR(VLOOKUP(E839,商品参数!A:E,3,FALSE),"")</f>
        <v/>
      </c>
      <c r="H839" s="140" t="str">
        <f>IFERROR(VLOOKUP(E839,商品参数!A:E,4,FALSE),"")</f>
        <v/>
      </c>
      <c r="I839" s="143"/>
      <c r="J839" s="144" t="str">
        <f>IFERROR(VLOOKUP(E839,商品参数!A:E,5,FALSE),"")</f>
        <v/>
      </c>
      <c r="K839" s="140" t="str">
        <f t="shared" si="55"/>
        <v/>
      </c>
      <c r="L839" s="143"/>
      <c r="M839" s="143"/>
    </row>
    <row r="840" ht="22" customHeight="1" spans="1:13">
      <c r="A840" s="137"/>
      <c r="B840" s="138" t="str">
        <f t="shared" si="56"/>
        <v/>
      </c>
      <c r="C840" s="138" t="str">
        <f t="shared" si="57"/>
        <v/>
      </c>
      <c r="D840" s="138" t="str">
        <f t="shared" si="58"/>
        <v/>
      </c>
      <c r="E840" s="139"/>
      <c r="F840" s="140" t="str">
        <f>IFERROR(VLOOKUP(E840,商品参数!A:E,2,FALSE),"")</f>
        <v/>
      </c>
      <c r="G840" s="140" t="str">
        <f>IFERROR(VLOOKUP(E840,商品参数!A:E,3,FALSE),"")</f>
        <v/>
      </c>
      <c r="H840" s="140" t="str">
        <f>IFERROR(VLOOKUP(E840,商品参数!A:E,4,FALSE),"")</f>
        <v/>
      </c>
      <c r="I840" s="143"/>
      <c r="J840" s="144" t="str">
        <f>IFERROR(VLOOKUP(E840,商品参数!A:E,5,FALSE),"")</f>
        <v/>
      </c>
      <c r="K840" s="140" t="str">
        <f t="shared" si="55"/>
        <v/>
      </c>
      <c r="L840" s="143"/>
      <c r="M840" s="143"/>
    </row>
    <row r="841" ht="22" customHeight="1" spans="1:13">
      <c r="A841" s="137"/>
      <c r="B841" s="138" t="str">
        <f t="shared" si="56"/>
        <v/>
      </c>
      <c r="C841" s="138" t="str">
        <f t="shared" si="57"/>
        <v/>
      </c>
      <c r="D841" s="138" t="str">
        <f t="shared" si="58"/>
        <v/>
      </c>
      <c r="E841" s="139"/>
      <c r="F841" s="140" t="str">
        <f>IFERROR(VLOOKUP(E841,商品参数!A:E,2,FALSE),"")</f>
        <v/>
      </c>
      <c r="G841" s="140" t="str">
        <f>IFERROR(VLOOKUP(E841,商品参数!A:E,3,FALSE),"")</f>
        <v/>
      </c>
      <c r="H841" s="140" t="str">
        <f>IFERROR(VLOOKUP(E841,商品参数!A:E,4,FALSE),"")</f>
        <v/>
      </c>
      <c r="I841" s="143"/>
      <c r="J841" s="144" t="str">
        <f>IFERROR(VLOOKUP(E841,商品参数!A:E,5,FALSE),"")</f>
        <v/>
      </c>
      <c r="K841" s="140" t="str">
        <f t="shared" si="55"/>
        <v/>
      </c>
      <c r="L841" s="143"/>
      <c r="M841" s="143"/>
    </row>
    <row r="842" ht="22" customHeight="1" spans="1:13">
      <c r="A842" s="137"/>
      <c r="B842" s="138" t="str">
        <f t="shared" si="56"/>
        <v/>
      </c>
      <c r="C842" s="138" t="str">
        <f t="shared" si="57"/>
        <v/>
      </c>
      <c r="D842" s="138" t="str">
        <f t="shared" si="58"/>
        <v/>
      </c>
      <c r="E842" s="139"/>
      <c r="F842" s="140" t="str">
        <f>IFERROR(VLOOKUP(E842,商品参数!A:E,2,FALSE),"")</f>
        <v/>
      </c>
      <c r="G842" s="140" t="str">
        <f>IFERROR(VLOOKUP(E842,商品参数!A:E,3,FALSE),"")</f>
        <v/>
      </c>
      <c r="H842" s="140" t="str">
        <f>IFERROR(VLOOKUP(E842,商品参数!A:E,4,FALSE),"")</f>
        <v/>
      </c>
      <c r="I842" s="143"/>
      <c r="J842" s="144" t="str">
        <f>IFERROR(VLOOKUP(E842,商品参数!A:E,5,FALSE),"")</f>
        <v/>
      </c>
      <c r="K842" s="140" t="str">
        <f t="shared" si="55"/>
        <v/>
      </c>
      <c r="L842" s="143"/>
      <c r="M842" s="143"/>
    </row>
    <row r="843" ht="22" customHeight="1" spans="1:13">
      <c r="A843" s="137"/>
      <c r="B843" s="138" t="str">
        <f t="shared" si="56"/>
        <v/>
      </c>
      <c r="C843" s="138" t="str">
        <f t="shared" si="57"/>
        <v/>
      </c>
      <c r="D843" s="138" t="str">
        <f t="shared" si="58"/>
        <v/>
      </c>
      <c r="E843" s="139"/>
      <c r="F843" s="140" t="str">
        <f>IFERROR(VLOOKUP(E843,商品参数!A:E,2,FALSE),"")</f>
        <v/>
      </c>
      <c r="G843" s="140" t="str">
        <f>IFERROR(VLOOKUP(E843,商品参数!A:E,3,FALSE),"")</f>
        <v/>
      </c>
      <c r="H843" s="140" t="str">
        <f>IFERROR(VLOOKUP(E843,商品参数!A:E,4,FALSE),"")</f>
        <v/>
      </c>
      <c r="I843" s="143"/>
      <c r="J843" s="144" t="str">
        <f>IFERROR(VLOOKUP(E843,商品参数!A:E,5,FALSE),"")</f>
        <v/>
      </c>
      <c r="K843" s="140" t="str">
        <f t="shared" si="55"/>
        <v/>
      </c>
      <c r="L843" s="143"/>
      <c r="M843" s="143"/>
    </row>
    <row r="844" ht="22" customHeight="1" spans="1:13">
      <c r="A844" s="137"/>
      <c r="B844" s="138" t="str">
        <f t="shared" si="56"/>
        <v/>
      </c>
      <c r="C844" s="138" t="str">
        <f t="shared" si="57"/>
        <v/>
      </c>
      <c r="D844" s="138" t="str">
        <f t="shared" si="58"/>
        <v/>
      </c>
      <c r="E844" s="139"/>
      <c r="F844" s="140" t="str">
        <f>IFERROR(VLOOKUP(E844,商品参数!A:E,2,FALSE),"")</f>
        <v/>
      </c>
      <c r="G844" s="140" t="str">
        <f>IFERROR(VLOOKUP(E844,商品参数!A:E,3,FALSE),"")</f>
        <v/>
      </c>
      <c r="H844" s="140" t="str">
        <f>IFERROR(VLOOKUP(E844,商品参数!A:E,4,FALSE),"")</f>
        <v/>
      </c>
      <c r="I844" s="143"/>
      <c r="J844" s="144" t="str">
        <f>IFERROR(VLOOKUP(E844,商品参数!A:E,5,FALSE),"")</f>
        <v/>
      </c>
      <c r="K844" s="140" t="str">
        <f t="shared" si="55"/>
        <v/>
      </c>
      <c r="L844" s="143"/>
      <c r="M844" s="143"/>
    </row>
    <row r="845" ht="22" customHeight="1" spans="1:13">
      <c r="A845" s="137"/>
      <c r="B845" s="138" t="str">
        <f t="shared" si="56"/>
        <v/>
      </c>
      <c r="C845" s="138" t="str">
        <f t="shared" si="57"/>
        <v/>
      </c>
      <c r="D845" s="138" t="str">
        <f t="shared" si="58"/>
        <v/>
      </c>
      <c r="E845" s="139"/>
      <c r="F845" s="140" t="str">
        <f>IFERROR(VLOOKUP(E845,商品参数!A:E,2,FALSE),"")</f>
        <v/>
      </c>
      <c r="G845" s="140" t="str">
        <f>IFERROR(VLOOKUP(E845,商品参数!A:E,3,FALSE),"")</f>
        <v/>
      </c>
      <c r="H845" s="140" t="str">
        <f>IFERROR(VLOOKUP(E845,商品参数!A:E,4,FALSE),"")</f>
        <v/>
      </c>
      <c r="I845" s="143"/>
      <c r="J845" s="144" t="str">
        <f>IFERROR(VLOOKUP(E845,商品参数!A:E,5,FALSE),"")</f>
        <v/>
      </c>
      <c r="K845" s="140" t="str">
        <f t="shared" si="55"/>
        <v/>
      </c>
      <c r="L845" s="143"/>
      <c r="M845" s="143"/>
    </row>
    <row r="846" ht="22" customHeight="1" spans="1:13">
      <c r="A846" s="137"/>
      <c r="B846" s="138" t="str">
        <f t="shared" si="56"/>
        <v/>
      </c>
      <c r="C846" s="138" t="str">
        <f t="shared" si="57"/>
        <v/>
      </c>
      <c r="D846" s="138" t="str">
        <f t="shared" si="58"/>
        <v/>
      </c>
      <c r="E846" s="139"/>
      <c r="F846" s="140" t="str">
        <f>IFERROR(VLOOKUP(E846,商品参数!A:E,2,FALSE),"")</f>
        <v/>
      </c>
      <c r="G846" s="140" t="str">
        <f>IFERROR(VLOOKUP(E846,商品参数!A:E,3,FALSE),"")</f>
        <v/>
      </c>
      <c r="H846" s="140" t="str">
        <f>IFERROR(VLOOKUP(E846,商品参数!A:E,4,FALSE),"")</f>
        <v/>
      </c>
      <c r="I846" s="143"/>
      <c r="J846" s="144" t="str">
        <f>IFERROR(VLOOKUP(E846,商品参数!A:E,5,FALSE),"")</f>
        <v/>
      </c>
      <c r="K846" s="140" t="str">
        <f t="shared" si="55"/>
        <v/>
      </c>
      <c r="L846" s="143"/>
      <c r="M846" s="143"/>
    </row>
    <row r="847" ht="22" customHeight="1" spans="1:13">
      <c r="A847" s="137"/>
      <c r="B847" s="138" t="str">
        <f t="shared" si="56"/>
        <v/>
      </c>
      <c r="C847" s="138" t="str">
        <f t="shared" si="57"/>
        <v/>
      </c>
      <c r="D847" s="138" t="str">
        <f t="shared" si="58"/>
        <v/>
      </c>
      <c r="E847" s="139"/>
      <c r="F847" s="140" t="str">
        <f>IFERROR(VLOOKUP(E847,商品参数!A:E,2,FALSE),"")</f>
        <v/>
      </c>
      <c r="G847" s="140" t="str">
        <f>IFERROR(VLOOKUP(E847,商品参数!A:E,3,FALSE),"")</f>
        <v/>
      </c>
      <c r="H847" s="140" t="str">
        <f>IFERROR(VLOOKUP(E847,商品参数!A:E,4,FALSE),"")</f>
        <v/>
      </c>
      <c r="I847" s="143"/>
      <c r="J847" s="144" t="str">
        <f>IFERROR(VLOOKUP(E847,商品参数!A:E,5,FALSE),"")</f>
        <v/>
      </c>
      <c r="K847" s="140" t="str">
        <f t="shared" si="55"/>
        <v/>
      </c>
      <c r="L847" s="143"/>
      <c r="M847" s="143"/>
    </row>
    <row r="848" ht="22" customHeight="1" spans="1:13">
      <c r="A848" s="137"/>
      <c r="B848" s="138" t="str">
        <f t="shared" si="56"/>
        <v/>
      </c>
      <c r="C848" s="138" t="str">
        <f t="shared" si="57"/>
        <v/>
      </c>
      <c r="D848" s="138" t="str">
        <f t="shared" si="58"/>
        <v/>
      </c>
      <c r="E848" s="139"/>
      <c r="F848" s="140" t="str">
        <f>IFERROR(VLOOKUP(E848,商品参数!A:E,2,FALSE),"")</f>
        <v/>
      </c>
      <c r="G848" s="140" t="str">
        <f>IFERROR(VLOOKUP(E848,商品参数!A:E,3,FALSE),"")</f>
        <v/>
      </c>
      <c r="H848" s="140" t="str">
        <f>IFERROR(VLOOKUP(E848,商品参数!A:E,4,FALSE),"")</f>
        <v/>
      </c>
      <c r="I848" s="143"/>
      <c r="J848" s="144" t="str">
        <f>IFERROR(VLOOKUP(E848,商品参数!A:E,5,FALSE),"")</f>
        <v/>
      </c>
      <c r="K848" s="140" t="str">
        <f t="shared" si="55"/>
        <v/>
      </c>
      <c r="L848" s="143"/>
      <c r="M848" s="143"/>
    </row>
    <row r="849" ht="22" customHeight="1" spans="1:13">
      <c r="A849" s="137"/>
      <c r="B849" s="138" t="str">
        <f t="shared" si="56"/>
        <v/>
      </c>
      <c r="C849" s="138" t="str">
        <f t="shared" si="57"/>
        <v/>
      </c>
      <c r="D849" s="138" t="str">
        <f t="shared" si="58"/>
        <v/>
      </c>
      <c r="E849" s="139"/>
      <c r="F849" s="140" t="str">
        <f>IFERROR(VLOOKUP(E849,商品参数!A:E,2,FALSE),"")</f>
        <v/>
      </c>
      <c r="G849" s="140" t="str">
        <f>IFERROR(VLOOKUP(E849,商品参数!A:E,3,FALSE),"")</f>
        <v/>
      </c>
      <c r="H849" s="140" t="str">
        <f>IFERROR(VLOOKUP(E849,商品参数!A:E,4,FALSE),"")</f>
        <v/>
      </c>
      <c r="I849" s="143"/>
      <c r="J849" s="144" t="str">
        <f>IFERROR(VLOOKUP(E849,商品参数!A:E,5,FALSE),"")</f>
        <v/>
      </c>
      <c r="K849" s="140" t="str">
        <f t="shared" si="55"/>
        <v/>
      </c>
      <c r="L849" s="143"/>
      <c r="M849" s="143"/>
    </row>
    <row r="850" ht="22" customHeight="1" spans="1:13">
      <c r="A850" s="137"/>
      <c r="B850" s="138" t="str">
        <f t="shared" si="56"/>
        <v/>
      </c>
      <c r="C850" s="138" t="str">
        <f t="shared" si="57"/>
        <v/>
      </c>
      <c r="D850" s="138" t="str">
        <f t="shared" si="58"/>
        <v/>
      </c>
      <c r="E850" s="139"/>
      <c r="F850" s="140" t="str">
        <f>IFERROR(VLOOKUP(E850,商品参数!A:E,2,FALSE),"")</f>
        <v/>
      </c>
      <c r="G850" s="140" t="str">
        <f>IFERROR(VLOOKUP(E850,商品参数!A:E,3,FALSE),"")</f>
        <v/>
      </c>
      <c r="H850" s="140" t="str">
        <f>IFERROR(VLOOKUP(E850,商品参数!A:E,4,FALSE),"")</f>
        <v/>
      </c>
      <c r="I850" s="143"/>
      <c r="J850" s="144" t="str">
        <f>IFERROR(VLOOKUP(E850,商品参数!A:E,5,FALSE),"")</f>
        <v/>
      </c>
      <c r="K850" s="140" t="str">
        <f t="shared" si="55"/>
        <v/>
      </c>
      <c r="L850" s="143"/>
      <c r="M850" s="143"/>
    </row>
    <row r="851" ht="22" customHeight="1" spans="1:13">
      <c r="A851" s="137"/>
      <c r="B851" s="138" t="str">
        <f t="shared" si="56"/>
        <v/>
      </c>
      <c r="C851" s="138" t="str">
        <f t="shared" si="57"/>
        <v/>
      </c>
      <c r="D851" s="138" t="str">
        <f t="shared" si="58"/>
        <v/>
      </c>
      <c r="E851" s="139"/>
      <c r="F851" s="140" t="str">
        <f>IFERROR(VLOOKUP(E851,商品参数!A:E,2,FALSE),"")</f>
        <v/>
      </c>
      <c r="G851" s="140" t="str">
        <f>IFERROR(VLOOKUP(E851,商品参数!A:E,3,FALSE),"")</f>
        <v/>
      </c>
      <c r="H851" s="140" t="str">
        <f>IFERROR(VLOOKUP(E851,商品参数!A:E,4,FALSE),"")</f>
        <v/>
      </c>
      <c r="I851" s="143"/>
      <c r="J851" s="144" t="str">
        <f>IFERROR(VLOOKUP(E851,商品参数!A:E,5,FALSE),"")</f>
        <v/>
      </c>
      <c r="K851" s="140" t="str">
        <f t="shared" si="55"/>
        <v/>
      </c>
      <c r="L851" s="143"/>
      <c r="M851" s="143"/>
    </row>
    <row r="852" ht="22" customHeight="1" spans="1:13">
      <c r="A852" s="137"/>
      <c r="B852" s="138" t="str">
        <f t="shared" si="56"/>
        <v/>
      </c>
      <c r="C852" s="138" t="str">
        <f t="shared" si="57"/>
        <v/>
      </c>
      <c r="D852" s="138" t="str">
        <f t="shared" si="58"/>
        <v/>
      </c>
      <c r="E852" s="139"/>
      <c r="F852" s="140" t="str">
        <f>IFERROR(VLOOKUP(E852,商品参数!A:E,2,FALSE),"")</f>
        <v/>
      </c>
      <c r="G852" s="140" t="str">
        <f>IFERROR(VLOOKUP(E852,商品参数!A:E,3,FALSE),"")</f>
        <v/>
      </c>
      <c r="H852" s="140" t="str">
        <f>IFERROR(VLOOKUP(E852,商品参数!A:E,4,FALSE),"")</f>
        <v/>
      </c>
      <c r="I852" s="143"/>
      <c r="J852" s="144" t="str">
        <f>IFERROR(VLOOKUP(E852,商品参数!A:E,5,FALSE),"")</f>
        <v/>
      </c>
      <c r="K852" s="140" t="str">
        <f t="shared" si="55"/>
        <v/>
      </c>
      <c r="L852" s="143"/>
      <c r="M852" s="143"/>
    </row>
    <row r="853" ht="22" customHeight="1" spans="1:13">
      <c r="A853" s="137"/>
      <c r="B853" s="138" t="str">
        <f t="shared" si="56"/>
        <v/>
      </c>
      <c r="C853" s="138" t="str">
        <f t="shared" si="57"/>
        <v/>
      </c>
      <c r="D853" s="138" t="str">
        <f t="shared" si="58"/>
        <v/>
      </c>
      <c r="E853" s="139"/>
      <c r="F853" s="140" t="str">
        <f>IFERROR(VLOOKUP(E853,商品参数!A:E,2,FALSE),"")</f>
        <v/>
      </c>
      <c r="G853" s="140" t="str">
        <f>IFERROR(VLOOKUP(E853,商品参数!A:E,3,FALSE),"")</f>
        <v/>
      </c>
      <c r="H853" s="140" t="str">
        <f>IFERROR(VLOOKUP(E853,商品参数!A:E,4,FALSE),"")</f>
        <v/>
      </c>
      <c r="I853" s="143"/>
      <c r="J853" s="144" t="str">
        <f>IFERROR(VLOOKUP(E853,商品参数!A:E,5,FALSE),"")</f>
        <v/>
      </c>
      <c r="K853" s="140" t="str">
        <f t="shared" si="55"/>
        <v/>
      </c>
      <c r="L853" s="143"/>
      <c r="M853" s="143"/>
    </row>
    <row r="854" ht="22" customHeight="1" spans="1:13">
      <c r="A854" s="137"/>
      <c r="B854" s="138" t="str">
        <f t="shared" si="56"/>
        <v/>
      </c>
      <c r="C854" s="138" t="str">
        <f t="shared" si="57"/>
        <v/>
      </c>
      <c r="D854" s="138" t="str">
        <f t="shared" si="58"/>
        <v/>
      </c>
      <c r="E854" s="139"/>
      <c r="F854" s="140" t="str">
        <f>IFERROR(VLOOKUP(E854,商品参数!A:E,2,FALSE),"")</f>
        <v/>
      </c>
      <c r="G854" s="140" t="str">
        <f>IFERROR(VLOOKUP(E854,商品参数!A:E,3,FALSE),"")</f>
        <v/>
      </c>
      <c r="H854" s="140" t="str">
        <f>IFERROR(VLOOKUP(E854,商品参数!A:E,4,FALSE),"")</f>
        <v/>
      </c>
      <c r="I854" s="143"/>
      <c r="J854" s="144" t="str">
        <f>IFERROR(VLOOKUP(E854,商品参数!A:E,5,FALSE),"")</f>
        <v/>
      </c>
      <c r="K854" s="140" t="str">
        <f t="shared" si="55"/>
        <v/>
      </c>
      <c r="L854" s="143"/>
      <c r="M854" s="143"/>
    </row>
    <row r="855" ht="22" customHeight="1" spans="1:13">
      <c r="A855" s="137"/>
      <c r="B855" s="138" t="str">
        <f t="shared" si="56"/>
        <v/>
      </c>
      <c r="C855" s="138" t="str">
        <f t="shared" si="57"/>
        <v/>
      </c>
      <c r="D855" s="138" t="str">
        <f t="shared" si="58"/>
        <v/>
      </c>
      <c r="E855" s="139"/>
      <c r="F855" s="140" t="str">
        <f>IFERROR(VLOOKUP(E855,商品参数!A:E,2,FALSE),"")</f>
        <v/>
      </c>
      <c r="G855" s="140" t="str">
        <f>IFERROR(VLOOKUP(E855,商品参数!A:E,3,FALSE),"")</f>
        <v/>
      </c>
      <c r="H855" s="140" t="str">
        <f>IFERROR(VLOOKUP(E855,商品参数!A:E,4,FALSE),"")</f>
        <v/>
      </c>
      <c r="I855" s="143"/>
      <c r="J855" s="144" t="str">
        <f>IFERROR(VLOOKUP(E855,商品参数!A:E,5,FALSE),"")</f>
        <v/>
      </c>
      <c r="K855" s="140" t="str">
        <f t="shared" si="55"/>
        <v/>
      </c>
      <c r="L855" s="143"/>
      <c r="M855" s="143"/>
    </row>
    <row r="856" ht="22" customHeight="1" spans="1:13">
      <c r="A856" s="137"/>
      <c r="B856" s="138" t="str">
        <f t="shared" si="56"/>
        <v/>
      </c>
      <c r="C856" s="138" t="str">
        <f t="shared" si="57"/>
        <v/>
      </c>
      <c r="D856" s="138" t="str">
        <f t="shared" si="58"/>
        <v/>
      </c>
      <c r="E856" s="139"/>
      <c r="F856" s="140" t="str">
        <f>IFERROR(VLOOKUP(E856,商品参数!A:E,2,FALSE),"")</f>
        <v/>
      </c>
      <c r="G856" s="140" t="str">
        <f>IFERROR(VLOOKUP(E856,商品参数!A:E,3,FALSE),"")</f>
        <v/>
      </c>
      <c r="H856" s="140" t="str">
        <f>IFERROR(VLOOKUP(E856,商品参数!A:E,4,FALSE),"")</f>
        <v/>
      </c>
      <c r="I856" s="143"/>
      <c r="J856" s="144" t="str">
        <f>IFERROR(VLOOKUP(E856,商品参数!A:E,5,FALSE),"")</f>
        <v/>
      </c>
      <c r="K856" s="140" t="str">
        <f t="shared" si="55"/>
        <v/>
      </c>
      <c r="L856" s="143"/>
      <c r="M856" s="143"/>
    </row>
    <row r="857" ht="22" customHeight="1" spans="1:13">
      <c r="A857" s="137"/>
      <c r="B857" s="138" t="str">
        <f t="shared" si="56"/>
        <v/>
      </c>
      <c r="C857" s="138" t="str">
        <f t="shared" si="57"/>
        <v/>
      </c>
      <c r="D857" s="138" t="str">
        <f t="shared" si="58"/>
        <v/>
      </c>
      <c r="E857" s="139"/>
      <c r="F857" s="140" t="str">
        <f>IFERROR(VLOOKUP(E857,商品参数!A:E,2,FALSE),"")</f>
        <v/>
      </c>
      <c r="G857" s="140" t="str">
        <f>IFERROR(VLOOKUP(E857,商品参数!A:E,3,FALSE),"")</f>
        <v/>
      </c>
      <c r="H857" s="140" t="str">
        <f>IFERROR(VLOOKUP(E857,商品参数!A:E,4,FALSE),"")</f>
        <v/>
      </c>
      <c r="I857" s="143"/>
      <c r="J857" s="144" t="str">
        <f>IFERROR(VLOOKUP(E857,商品参数!A:E,5,FALSE),"")</f>
        <v/>
      </c>
      <c r="K857" s="140" t="str">
        <f t="shared" si="55"/>
        <v/>
      </c>
      <c r="L857" s="143"/>
      <c r="M857" s="143"/>
    </row>
    <row r="858" ht="22" customHeight="1" spans="1:13">
      <c r="A858" s="137"/>
      <c r="B858" s="138" t="str">
        <f t="shared" si="56"/>
        <v/>
      </c>
      <c r="C858" s="138" t="str">
        <f t="shared" si="57"/>
        <v/>
      </c>
      <c r="D858" s="138" t="str">
        <f t="shared" si="58"/>
        <v/>
      </c>
      <c r="E858" s="139"/>
      <c r="F858" s="140" t="str">
        <f>IFERROR(VLOOKUP(E858,商品参数!A:E,2,FALSE),"")</f>
        <v/>
      </c>
      <c r="G858" s="140" t="str">
        <f>IFERROR(VLOOKUP(E858,商品参数!A:E,3,FALSE),"")</f>
        <v/>
      </c>
      <c r="H858" s="140" t="str">
        <f>IFERROR(VLOOKUP(E858,商品参数!A:E,4,FALSE),"")</f>
        <v/>
      </c>
      <c r="I858" s="143"/>
      <c r="J858" s="144" t="str">
        <f>IFERROR(VLOOKUP(E858,商品参数!A:E,5,FALSE),"")</f>
        <v/>
      </c>
      <c r="K858" s="140" t="str">
        <f t="shared" si="55"/>
        <v/>
      </c>
      <c r="L858" s="143"/>
      <c r="M858" s="143"/>
    </row>
    <row r="859" ht="22" customHeight="1" spans="1:13">
      <c r="A859" s="137"/>
      <c r="B859" s="138" t="str">
        <f t="shared" si="56"/>
        <v/>
      </c>
      <c r="C859" s="138" t="str">
        <f t="shared" si="57"/>
        <v/>
      </c>
      <c r="D859" s="138" t="str">
        <f t="shared" si="58"/>
        <v/>
      </c>
      <c r="E859" s="139"/>
      <c r="F859" s="140" t="str">
        <f>IFERROR(VLOOKUP(E859,商品参数!A:E,2,FALSE),"")</f>
        <v/>
      </c>
      <c r="G859" s="140" t="str">
        <f>IFERROR(VLOOKUP(E859,商品参数!A:E,3,FALSE),"")</f>
        <v/>
      </c>
      <c r="H859" s="140" t="str">
        <f>IFERROR(VLOOKUP(E859,商品参数!A:E,4,FALSE),"")</f>
        <v/>
      </c>
      <c r="I859" s="143"/>
      <c r="J859" s="144" t="str">
        <f>IFERROR(VLOOKUP(E859,商品参数!A:E,5,FALSE),"")</f>
        <v/>
      </c>
      <c r="K859" s="140" t="str">
        <f t="shared" si="55"/>
        <v/>
      </c>
      <c r="L859" s="143"/>
      <c r="M859" s="143"/>
    </row>
    <row r="860" ht="22" customHeight="1" spans="1:13">
      <c r="A860" s="137"/>
      <c r="B860" s="138" t="str">
        <f t="shared" si="56"/>
        <v/>
      </c>
      <c r="C860" s="138" t="str">
        <f t="shared" si="57"/>
        <v/>
      </c>
      <c r="D860" s="138" t="str">
        <f t="shared" si="58"/>
        <v/>
      </c>
      <c r="E860" s="139"/>
      <c r="F860" s="140" t="str">
        <f>IFERROR(VLOOKUP(E860,商品参数!A:E,2,FALSE),"")</f>
        <v/>
      </c>
      <c r="G860" s="140" t="str">
        <f>IFERROR(VLOOKUP(E860,商品参数!A:E,3,FALSE),"")</f>
        <v/>
      </c>
      <c r="H860" s="140" t="str">
        <f>IFERROR(VLOOKUP(E860,商品参数!A:E,4,FALSE),"")</f>
        <v/>
      </c>
      <c r="I860" s="143"/>
      <c r="J860" s="144" t="str">
        <f>IFERROR(VLOOKUP(E860,商品参数!A:E,5,FALSE),"")</f>
        <v/>
      </c>
      <c r="K860" s="140" t="str">
        <f t="shared" si="55"/>
        <v/>
      </c>
      <c r="L860" s="143"/>
      <c r="M860" s="143"/>
    </row>
    <row r="861" ht="22" customHeight="1" spans="1:13">
      <c r="A861" s="137"/>
      <c r="B861" s="138" t="str">
        <f t="shared" si="56"/>
        <v/>
      </c>
      <c r="C861" s="138" t="str">
        <f t="shared" si="57"/>
        <v/>
      </c>
      <c r="D861" s="138" t="str">
        <f t="shared" si="58"/>
        <v/>
      </c>
      <c r="E861" s="139"/>
      <c r="F861" s="140" t="str">
        <f>IFERROR(VLOOKUP(E861,商品参数!A:E,2,FALSE),"")</f>
        <v/>
      </c>
      <c r="G861" s="140" t="str">
        <f>IFERROR(VLOOKUP(E861,商品参数!A:E,3,FALSE),"")</f>
        <v/>
      </c>
      <c r="H861" s="140" t="str">
        <f>IFERROR(VLOOKUP(E861,商品参数!A:E,4,FALSE),"")</f>
        <v/>
      </c>
      <c r="I861" s="143"/>
      <c r="J861" s="144" t="str">
        <f>IFERROR(VLOOKUP(E861,商品参数!A:E,5,FALSE),"")</f>
        <v/>
      </c>
      <c r="K861" s="140" t="str">
        <f t="shared" si="55"/>
        <v/>
      </c>
      <c r="L861" s="143"/>
      <c r="M861" s="143"/>
    </row>
    <row r="862" ht="22" customHeight="1" spans="1:13">
      <c r="A862" s="137"/>
      <c r="B862" s="138" t="str">
        <f t="shared" si="56"/>
        <v/>
      </c>
      <c r="C862" s="138" t="str">
        <f t="shared" si="57"/>
        <v/>
      </c>
      <c r="D862" s="138" t="str">
        <f t="shared" si="58"/>
        <v/>
      </c>
      <c r="E862" s="139"/>
      <c r="F862" s="140" t="str">
        <f>IFERROR(VLOOKUP(E862,商品参数!A:E,2,FALSE),"")</f>
        <v/>
      </c>
      <c r="G862" s="140" t="str">
        <f>IFERROR(VLOOKUP(E862,商品参数!A:E,3,FALSE),"")</f>
        <v/>
      </c>
      <c r="H862" s="140" t="str">
        <f>IFERROR(VLOOKUP(E862,商品参数!A:E,4,FALSE),"")</f>
        <v/>
      </c>
      <c r="I862" s="143"/>
      <c r="J862" s="144" t="str">
        <f>IFERROR(VLOOKUP(E862,商品参数!A:E,5,FALSE),"")</f>
        <v/>
      </c>
      <c r="K862" s="140" t="str">
        <f t="shared" si="55"/>
        <v/>
      </c>
      <c r="L862" s="143"/>
      <c r="M862" s="143"/>
    </row>
    <row r="863" ht="22" customHeight="1" spans="1:13">
      <c r="A863" s="137"/>
      <c r="B863" s="138" t="str">
        <f t="shared" si="56"/>
        <v/>
      </c>
      <c r="C863" s="138" t="str">
        <f t="shared" si="57"/>
        <v/>
      </c>
      <c r="D863" s="138" t="str">
        <f t="shared" si="58"/>
        <v/>
      </c>
      <c r="E863" s="139"/>
      <c r="F863" s="140" t="str">
        <f>IFERROR(VLOOKUP(E863,商品参数!A:E,2,FALSE),"")</f>
        <v/>
      </c>
      <c r="G863" s="140" t="str">
        <f>IFERROR(VLOOKUP(E863,商品参数!A:E,3,FALSE),"")</f>
        <v/>
      </c>
      <c r="H863" s="140" t="str">
        <f>IFERROR(VLOOKUP(E863,商品参数!A:E,4,FALSE),"")</f>
        <v/>
      </c>
      <c r="I863" s="143"/>
      <c r="J863" s="144" t="str">
        <f>IFERROR(VLOOKUP(E863,商品参数!A:E,5,FALSE),"")</f>
        <v/>
      </c>
      <c r="K863" s="140" t="str">
        <f t="shared" si="55"/>
        <v/>
      </c>
      <c r="L863" s="143"/>
      <c r="M863" s="143"/>
    </row>
    <row r="864" ht="22" customHeight="1" spans="1:13">
      <c r="A864" s="137"/>
      <c r="B864" s="138" t="str">
        <f t="shared" si="56"/>
        <v/>
      </c>
      <c r="C864" s="138" t="str">
        <f t="shared" si="57"/>
        <v/>
      </c>
      <c r="D864" s="138" t="str">
        <f t="shared" si="58"/>
        <v/>
      </c>
      <c r="E864" s="139"/>
      <c r="F864" s="140" t="str">
        <f>IFERROR(VLOOKUP(E864,商品参数!A:E,2,FALSE),"")</f>
        <v/>
      </c>
      <c r="G864" s="140" t="str">
        <f>IFERROR(VLOOKUP(E864,商品参数!A:E,3,FALSE),"")</f>
        <v/>
      </c>
      <c r="H864" s="140" t="str">
        <f>IFERROR(VLOOKUP(E864,商品参数!A:E,4,FALSE),"")</f>
        <v/>
      </c>
      <c r="I864" s="143"/>
      <c r="J864" s="144" t="str">
        <f>IFERROR(VLOOKUP(E864,商品参数!A:E,5,FALSE),"")</f>
        <v/>
      </c>
      <c r="K864" s="140" t="str">
        <f t="shared" si="55"/>
        <v/>
      </c>
      <c r="L864" s="143"/>
      <c r="M864" s="143"/>
    </row>
    <row r="865" ht="22" customHeight="1" spans="1:13">
      <c r="A865" s="137"/>
      <c r="B865" s="138" t="str">
        <f t="shared" si="56"/>
        <v/>
      </c>
      <c r="C865" s="138" t="str">
        <f t="shared" si="57"/>
        <v/>
      </c>
      <c r="D865" s="138" t="str">
        <f t="shared" si="58"/>
        <v/>
      </c>
      <c r="E865" s="139"/>
      <c r="F865" s="140" t="str">
        <f>IFERROR(VLOOKUP(E865,商品参数!A:E,2,FALSE),"")</f>
        <v/>
      </c>
      <c r="G865" s="140" t="str">
        <f>IFERROR(VLOOKUP(E865,商品参数!A:E,3,FALSE),"")</f>
        <v/>
      </c>
      <c r="H865" s="140" t="str">
        <f>IFERROR(VLOOKUP(E865,商品参数!A:E,4,FALSE),"")</f>
        <v/>
      </c>
      <c r="I865" s="143"/>
      <c r="J865" s="144" t="str">
        <f>IFERROR(VLOOKUP(E865,商品参数!A:E,5,FALSE),"")</f>
        <v/>
      </c>
      <c r="K865" s="140" t="str">
        <f t="shared" si="55"/>
        <v/>
      </c>
      <c r="L865" s="143"/>
      <c r="M865" s="143"/>
    </row>
    <row r="866" ht="22" customHeight="1" spans="1:13">
      <c r="A866" s="137"/>
      <c r="B866" s="138" t="str">
        <f t="shared" si="56"/>
        <v/>
      </c>
      <c r="C866" s="138" t="str">
        <f t="shared" si="57"/>
        <v/>
      </c>
      <c r="D866" s="138" t="str">
        <f t="shared" si="58"/>
        <v/>
      </c>
      <c r="E866" s="139"/>
      <c r="F866" s="140" t="str">
        <f>IFERROR(VLOOKUP(E866,商品参数!A:E,2,FALSE),"")</f>
        <v/>
      </c>
      <c r="G866" s="140" t="str">
        <f>IFERROR(VLOOKUP(E866,商品参数!A:E,3,FALSE),"")</f>
        <v/>
      </c>
      <c r="H866" s="140" t="str">
        <f>IFERROR(VLOOKUP(E866,商品参数!A:E,4,FALSE),"")</f>
        <v/>
      </c>
      <c r="I866" s="143"/>
      <c r="J866" s="144" t="str">
        <f>IFERROR(VLOOKUP(E866,商品参数!A:E,5,FALSE),"")</f>
        <v/>
      </c>
      <c r="K866" s="140" t="str">
        <f t="shared" si="55"/>
        <v/>
      </c>
      <c r="L866" s="143"/>
      <c r="M866" s="143"/>
    </row>
    <row r="867" ht="22" customHeight="1" spans="1:13">
      <c r="A867" s="137"/>
      <c r="B867" s="138" t="str">
        <f t="shared" si="56"/>
        <v/>
      </c>
      <c r="C867" s="138" t="str">
        <f t="shared" si="57"/>
        <v/>
      </c>
      <c r="D867" s="138" t="str">
        <f t="shared" si="58"/>
        <v/>
      </c>
      <c r="E867" s="139"/>
      <c r="F867" s="140" t="str">
        <f>IFERROR(VLOOKUP(E867,商品参数!A:E,2,FALSE),"")</f>
        <v/>
      </c>
      <c r="G867" s="140" t="str">
        <f>IFERROR(VLOOKUP(E867,商品参数!A:E,3,FALSE),"")</f>
        <v/>
      </c>
      <c r="H867" s="140" t="str">
        <f>IFERROR(VLOOKUP(E867,商品参数!A:E,4,FALSE),"")</f>
        <v/>
      </c>
      <c r="I867" s="143"/>
      <c r="J867" s="144" t="str">
        <f>IFERROR(VLOOKUP(E867,商品参数!A:E,5,FALSE),"")</f>
        <v/>
      </c>
      <c r="K867" s="140" t="str">
        <f t="shared" si="55"/>
        <v/>
      </c>
      <c r="L867" s="143"/>
      <c r="M867" s="143"/>
    </row>
    <row r="868" ht="22" customHeight="1" spans="1:13">
      <c r="A868" s="137"/>
      <c r="B868" s="138" t="str">
        <f t="shared" si="56"/>
        <v/>
      </c>
      <c r="C868" s="138" t="str">
        <f t="shared" si="57"/>
        <v/>
      </c>
      <c r="D868" s="138" t="str">
        <f t="shared" si="58"/>
        <v/>
      </c>
      <c r="E868" s="139"/>
      <c r="F868" s="140" t="str">
        <f>IFERROR(VLOOKUP(E868,商品参数!A:E,2,FALSE),"")</f>
        <v/>
      </c>
      <c r="G868" s="140" t="str">
        <f>IFERROR(VLOOKUP(E868,商品参数!A:E,3,FALSE),"")</f>
        <v/>
      </c>
      <c r="H868" s="140" t="str">
        <f>IFERROR(VLOOKUP(E868,商品参数!A:E,4,FALSE),"")</f>
        <v/>
      </c>
      <c r="I868" s="143"/>
      <c r="J868" s="144" t="str">
        <f>IFERROR(VLOOKUP(E868,商品参数!A:E,5,FALSE),"")</f>
        <v/>
      </c>
      <c r="K868" s="140" t="str">
        <f t="shared" si="55"/>
        <v/>
      </c>
      <c r="L868" s="143"/>
      <c r="M868" s="143"/>
    </row>
    <row r="869" ht="22" customHeight="1" spans="1:13">
      <c r="A869" s="137"/>
      <c r="B869" s="138" t="str">
        <f t="shared" si="56"/>
        <v/>
      </c>
      <c r="C869" s="138" t="str">
        <f t="shared" si="57"/>
        <v/>
      </c>
      <c r="D869" s="138" t="str">
        <f t="shared" si="58"/>
        <v/>
      </c>
      <c r="E869" s="139"/>
      <c r="F869" s="140" t="str">
        <f>IFERROR(VLOOKUP(E869,商品参数!A:E,2,FALSE),"")</f>
        <v/>
      </c>
      <c r="G869" s="140" t="str">
        <f>IFERROR(VLOOKUP(E869,商品参数!A:E,3,FALSE),"")</f>
        <v/>
      </c>
      <c r="H869" s="140" t="str">
        <f>IFERROR(VLOOKUP(E869,商品参数!A:E,4,FALSE),"")</f>
        <v/>
      </c>
      <c r="I869" s="143"/>
      <c r="J869" s="144" t="str">
        <f>IFERROR(VLOOKUP(E869,商品参数!A:E,5,FALSE),"")</f>
        <v/>
      </c>
      <c r="K869" s="140" t="str">
        <f t="shared" si="55"/>
        <v/>
      </c>
      <c r="L869" s="143"/>
      <c r="M869" s="143"/>
    </row>
    <row r="870" ht="22" customHeight="1" spans="1:13">
      <c r="A870" s="137"/>
      <c r="B870" s="138" t="str">
        <f t="shared" si="56"/>
        <v/>
      </c>
      <c r="C870" s="138" t="str">
        <f t="shared" si="57"/>
        <v/>
      </c>
      <c r="D870" s="138" t="str">
        <f t="shared" si="58"/>
        <v/>
      </c>
      <c r="E870" s="139"/>
      <c r="F870" s="140" t="str">
        <f>IFERROR(VLOOKUP(E870,商品参数!A:E,2,FALSE),"")</f>
        <v/>
      </c>
      <c r="G870" s="140" t="str">
        <f>IFERROR(VLOOKUP(E870,商品参数!A:E,3,FALSE),"")</f>
        <v/>
      </c>
      <c r="H870" s="140" t="str">
        <f>IFERROR(VLOOKUP(E870,商品参数!A:E,4,FALSE),"")</f>
        <v/>
      </c>
      <c r="I870" s="143"/>
      <c r="J870" s="144" t="str">
        <f>IFERROR(VLOOKUP(E870,商品参数!A:E,5,FALSE),"")</f>
        <v/>
      </c>
      <c r="K870" s="140" t="str">
        <f t="shared" si="55"/>
        <v/>
      </c>
      <c r="L870" s="143"/>
      <c r="M870" s="143"/>
    </row>
    <row r="871" ht="22" customHeight="1" spans="1:13">
      <c r="A871" s="137"/>
      <c r="B871" s="138" t="str">
        <f t="shared" si="56"/>
        <v/>
      </c>
      <c r="C871" s="138" t="str">
        <f t="shared" si="57"/>
        <v/>
      </c>
      <c r="D871" s="138" t="str">
        <f t="shared" si="58"/>
        <v/>
      </c>
      <c r="E871" s="139"/>
      <c r="F871" s="140" t="str">
        <f>IFERROR(VLOOKUP(E871,商品参数!A:E,2,FALSE),"")</f>
        <v/>
      </c>
      <c r="G871" s="140" t="str">
        <f>IFERROR(VLOOKUP(E871,商品参数!A:E,3,FALSE),"")</f>
        <v/>
      </c>
      <c r="H871" s="140" t="str">
        <f>IFERROR(VLOOKUP(E871,商品参数!A:E,4,FALSE),"")</f>
        <v/>
      </c>
      <c r="I871" s="143"/>
      <c r="J871" s="144" t="str">
        <f>IFERROR(VLOOKUP(E871,商品参数!A:E,5,FALSE),"")</f>
        <v/>
      </c>
      <c r="K871" s="140" t="str">
        <f t="shared" si="55"/>
        <v/>
      </c>
      <c r="L871" s="143"/>
      <c r="M871" s="143"/>
    </row>
    <row r="872" ht="22" customHeight="1" spans="1:13">
      <c r="A872" s="137"/>
      <c r="B872" s="138" t="str">
        <f t="shared" si="56"/>
        <v/>
      </c>
      <c r="C872" s="138" t="str">
        <f t="shared" si="57"/>
        <v/>
      </c>
      <c r="D872" s="138" t="str">
        <f t="shared" si="58"/>
        <v/>
      </c>
      <c r="E872" s="139"/>
      <c r="F872" s="140" t="str">
        <f>IFERROR(VLOOKUP(E872,商品参数!A:E,2,FALSE),"")</f>
        <v/>
      </c>
      <c r="G872" s="140" t="str">
        <f>IFERROR(VLOOKUP(E872,商品参数!A:E,3,FALSE),"")</f>
        <v/>
      </c>
      <c r="H872" s="140" t="str">
        <f>IFERROR(VLOOKUP(E872,商品参数!A:E,4,FALSE),"")</f>
        <v/>
      </c>
      <c r="I872" s="143"/>
      <c r="J872" s="144" t="str">
        <f>IFERROR(VLOOKUP(E872,商品参数!A:E,5,FALSE),"")</f>
        <v/>
      </c>
      <c r="K872" s="140" t="str">
        <f t="shared" si="55"/>
        <v/>
      </c>
      <c r="L872" s="143"/>
      <c r="M872" s="143"/>
    </row>
    <row r="873" ht="22" customHeight="1" spans="1:13">
      <c r="A873" s="137"/>
      <c r="B873" s="138" t="str">
        <f t="shared" si="56"/>
        <v/>
      </c>
      <c r="C873" s="138" t="str">
        <f t="shared" si="57"/>
        <v/>
      </c>
      <c r="D873" s="138" t="str">
        <f t="shared" si="58"/>
        <v/>
      </c>
      <c r="E873" s="139"/>
      <c r="F873" s="140" t="str">
        <f>IFERROR(VLOOKUP(E873,商品参数!A:E,2,FALSE),"")</f>
        <v/>
      </c>
      <c r="G873" s="140" t="str">
        <f>IFERROR(VLOOKUP(E873,商品参数!A:E,3,FALSE),"")</f>
        <v/>
      </c>
      <c r="H873" s="140" t="str">
        <f>IFERROR(VLOOKUP(E873,商品参数!A:E,4,FALSE),"")</f>
        <v/>
      </c>
      <c r="I873" s="143"/>
      <c r="J873" s="144" t="str">
        <f>IFERROR(VLOOKUP(E873,商品参数!A:E,5,FALSE),"")</f>
        <v/>
      </c>
      <c r="K873" s="140" t="str">
        <f t="shared" si="55"/>
        <v/>
      </c>
      <c r="L873" s="143"/>
      <c r="M873" s="143"/>
    </row>
    <row r="874" ht="22" customHeight="1" spans="1:13">
      <c r="A874" s="137"/>
      <c r="B874" s="138" t="str">
        <f t="shared" si="56"/>
        <v/>
      </c>
      <c r="C874" s="138" t="str">
        <f t="shared" si="57"/>
        <v/>
      </c>
      <c r="D874" s="138" t="str">
        <f t="shared" si="58"/>
        <v/>
      </c>
      <c r="E874" s="139"/>
      <c r="F874" s="140" t="str">
        <f>IFERROR(VLOOKUP(E874,商品参数!A:E,2,FALSE),"")</f>
        <v/>
      </c>
      <c r="G874" s="140" t="str">
        <f>IFERROR(VLOOKUP(E874,商品参数!A:E,3,FALSE),"")</f>
        <v/>
      </c>
      <c r="H874" s="140" t="str">
        <f>IFERROR(VLOOKUP(E874,商品参数!A:E,4,FALSE),"")</f>
        <v/>
      </c>
      <c r="I874" s="143"/>
      <c r="J874" s="144" t="str">
        <f>IFERROR(VLOOKUP(E874,商品参数!A:E,5,FALSE),"")</f>
        <v/>
      </c>
      <c r="K874" s="140" t="str">
        <f t="shared" si="55"/>
        <v/>
      </c>
      <c r="L874" s="143"/>
      <c r="M874" s="143"/>
    </row>
    <row r="875" ht="22" customHeight="1" spans="1:13">
      <c r="A875" s="137"/>
      <c r="B875" s="138" t="str">
        <f t="shared" si="56"/>
        <v/>
      </c>
      <c r="C875" s="138" t="str">
        <f t="shared" si="57"/>
        <v/>
      </c>
      <c r="D875" s="138" t="str">
        <f t="shared" si="58"/>
        <v/>
      </c>
      <c r="E875" s="139"/>
      <c r="F875" s="140" t="str">
        <f>IFERROR(VLOOKUP(E875,商品参数!A:E,2,FALSE),"")</f>
        <v/>
      </c>
      <c r="G875" s="140" t="str">
        <f>IFERROR(VLOOKUP(E875,商品参数!A:E,3,FALSE),"")</f>
        <v/>
      </c>
      <c r="H875" s="140" t="str">
        <f>IFERROR(VLOOKUP(E875,商品参数!A:E,4,FALSE),"")</f>
        <v/>
      </c>
      <c r="I875" s="143"/>
      <c r="J875" s="144" t="str">
        <f>IFERROR(VLOOKUP(E875,商品参数!A:E,5,FALSE),"")</f>
        <v/>
      </c>
      <c r="K875" s="140" t="str">
        <f t="shared" si="55"/>
        <v/>
      </c>
      <c r="L875" s="143"/>
      <c r="M875" s="143"/>
    </row>
    <row r="876" ht="22" customHeight="1" spans="1:13">
      <c r="A876" s="137"/>
      <c r="B876" s="138" t="str">
        <f t="shared" si="56"/>
        <v/>
      </c>
      <c r="C876" s="138" t="str">
        <f t="shared" si="57"/>
        <v/>
      </c>
      <c r="D876" s="138" t="str">
        <f t="shared" si="58"/>
        <v/>
      </c>
      <c r="E876" s="139"/>
      <c r="F876" s="140" t="str">
        <f>IFERROR(VLOOKUP(E876,商品参数!A:E,2,FALSE),"")</f>
        <v/>
      </c>
      <c r="G876" s="140" t="str">
        <f>IFERROR(VLOOKUP(E876,商品参数!A:E,3,FALSE),"")</f>
        <v/>
      </c>
      <c r="H876" s="140" t="str">
        <f>IFERROR(VLOOKUP(E876,商品参数!A:E,4,FALSE),"")</f>
        <v/>
      </c>
      <c r="I876" s="143"/>
      <c r="J876" s="144" t="str">
        <f>IFERROR(VLOOKUP(E876,商品参数!A:E,5,FALSE),"")</f>
        <v/>
      </c>
      <c r="K876" s="140" t="str">
        <f t="shared" si="55"/>
        <v/>
      </c>
      <c r="L876" s="143"/>
      <c r="M876" s="143"/>
    </row>
    <row r="877" ht="22" customHeight="1" spans="1:13">
      <c r="A877" s="137"/>
      <c r="B877" s="138" t="str">
        <f t="shared" si="56"/>
        <v/>
      </c>
      <c r="C877" s="138" t="str">
        <f t="shared" si="57"/>
        <v/>
      </c>
      <c r="D877" s="138" t="str">
        <f t="shared" si="58"/>
        <v/>
      </c>
      <c r="E877" s="139"/>
      <c r="F877" s="140" t="str">
        <f>IFERROR(VLOOKUP(E877,商品参数!A:E,2,FALSE),"")</f>
        <v/>
      </c>
      <c r="G877" s="140" t="str">
        <f>IFERROR(VLOOKUP(E877,商品参数!A:E,3,FALSE),"")</f>
        <v/>
      </c>
      <c r="H877" s="140" t="str">
        <f>IFERROR(VLOOKUP(E877,商品参数!A:E,4,FALSE),"")</f>
        <v/>
      </c>
      <c r="I877" s="143"/>
      <c r="J877" s="144" t="str">
        <f>IFERROR(VLOOKUP(E877,商品参数!A:E,5,FALSE),"")</f>
        <v/>
      </c>
      <c r="K877" s="140" t="str">
        <f t="shared" si="55"/>
        <v/>
      </c>
      <c r="L877" s="143"/>
      <c r="M877" s="143"/>
    </row>
    <row r="878" ht="22" customHeight="1" spans="1:13">
      <c r="A878" s="137"/>
      <c r="B878" s="138" t="str">
        <f t="shared" si="56"/>
        <v/>
      </c>
      <c r="C878" s="138" t="str">
        <f t="shared" si="57"/>
        <v/>
      </c>
      <c r="D878" s="138" t="str">
        <f t="shared" si="58"/>
        <v/>
      </c>
      <c r="E878" s="139"/>
      <c r="F878" s="140" t="str">
        <f>IFERROR(VLOOKUP(E878,商品参数!A:E,2,FALSE),"")</f>
        <v/>
      </c>
      <c r="G878" s="140" t="str">
        <f>IFERROR(VLOOKUP(E878,商品参数!A:E,3,FALSE),"")</f>
        <v/>
      </c>
      <c r="H878" s="140" t="str">
        <f>IFERROR(VLOOKUP(E878,商品参数!A:E,4,FALSE),"")</f>
        <v/>
      </c>
      <c r="I878" s="143"/>
      <c r="J878" s="144" t="str">
        <f>IFERROR(VLOOKUP(E878,商品参数!A:E,5,FALSE),"")</f>
        <v/>
      </c>
      <c r="K878" s="140" t="str">
        <f t="shared" si="55"/>
        <v/>
      </c>
      <c r="L878" s="143"/>
      <c r="M878" s="143"/>
    </row>
    <row r="879" ht="22" customHeight="1" spans="1:13">
      <c r="A879" s="137"/>
      <c r="B879" s="138" t="str">
        <f t="shared" si="56"/>
        <v/>
      </c>
      <c r="C879" s="138" t="str">
        <f t="shared" si="57"/>
        <v/>
      </c>
      <c r="D879" s="138" t="str">
        <f t="shared" si="58"/>
        <v/>
      </c>
      <c r="E879" s="139"/>
      <c r="F879" s="140" t="str">
        <f>IFERROR(VLOOKUP(E879,商品参数!A:E,2,FALSE),"")</f>
        <v/>
      </c>
      <c r="G879" s="140" t="str">
        <f>IFERROR(VLOOKUP(E879,商品参数!A:E,3,FALSE),"")</f>
        <v/>
      </c>
      <c r="H879" s="140" t="str">
        <f>IFERROR(VLOOKUP(E879,商品参数!A:E,4,FALSE),"")</f>
        <v/>
      </c>
      <c r="I879" s="143"/>
      <c r="J879" s="144" t="str">
        <f>IFERROR(VLOOKUP(E879,商品参数!A:E,5,FALSE),"")</f>
        <v/>
      </c>
      <c r="K879" s="140" t="str">
        <f t="shared" si="55"/>
        <v/>
      </c>
      <c r="L879" s="143"/>
      <c r="M879" s="143"/>
    </row>
    <row r="880" ht="22" customHeight="1" spans="1:13">
      <c r="A880" s="137"/>
      <c r="B880" s="138" t="str">
        <f t="shared" si="56"/>
        <v/>
      </c>
      <c r="C880" s="138" t="str">
        <f t="shared" si="57"/>
        <v/>
      </c>
      <c r="D880" s="138" t="str">
        <f t="shared" si="58"/>
        <v/>
      </c>
      <c r="E880" s="139"/>
      <c r="F880" s="140" t="str">
        <f>IFERROR(VLOOKUP(E880,商品参数!A:E,2,FALSE),"")</f>
        <v/>
      </c>
      <c r="G880" s="140" t="str">
        <f>IFERROR(VLOOKUP(E880,商品参数!A:E,3,FALSE),"")</f>
        <v/>
      </c>
      <c r="H880" s="140" t="str">
        <f>IFERROR(VLOOKUP(E880,商品参数!A:E,4,FALSE),"")</f>
        <v/>
      </c>
      <c r="I880" s="143"/>
      <c r="J880" s="144" t="str">
        <f>IFERROR(VLOOKUP(E880,商品参数!A:E,5,FALSE),"")</f>
        <v/>
      </c>
      <c r="K880" s="140" t="str">
        <f t="shared" si="55"/>
        <v/>
      </c>
      <c r="L880" s="143"/>
      <c r="M880" s="143"/>
    </row>
    <row r="881" ht="22" customHeight="1" spans="1:13">
      <c r="A881" s="137"/>
      <c r="B881" s="138" t="str">
        <f t="shared" si="56"/>
        <v/>
      </c>
      <c r="C881" s="138" t="str">
        <f t="shared" si="57"/>
        <v/>
      </c>
      <c r="D881" s="138" t="str">
        <f t="shared" si="58"/>
        <v/>
      </c>
      <c r="E881" s="139"/>
      <c r="F881" s="140" t="str">
        <f>IFERROR(VLOOKUP(E881,商品参数!A:E,2,FALSE),"")</f>
        <v/>
      </c>
      <c r="G881" s="140" t="str">
        <f>IFERROR(VLOOKUP(E881,商品参数!A:E,3,FALSE),"")</f>
        <v/>
      </c>
      <c r="H881" s="140" t="str">
        <f>IFERROR(VLOOKUP(E881,商品参数!A:E,4,FALSE),"")</f>
        <v/>
      </c>
      <c r="I881" s="143"/>
      <c r="J881" s="144" t="str">
        <f>IFERROR(VLOOKUP(E881,商品参数!A:E,5,FALSE),"")</f>
        <v/>
      </c>
      <c r="K881" s="140" t="str">
        <f t="shared" si="55"/>
        <v/>
      </c>
      <c r="L881" s="143"/>
      <c r="M881" s="143"/>
    </row>
    <row r="882" ht="22" customHeight="1" spans="1:13">
      <c r="A882" s="137"/>
      <c r="B882" s="138" t="str">
        <f t="shared" si="56"/>
        <v/>
      </c>
      <c r="C882" s="138" t="str">
        <f t="shared" si="57"/>
        <v/>
      </c>
      <c r="D882" s="138" t="str">
        <f t="shared" si="58"/>
        <v/>
      </c>
      <c r="E882" s="139"/>
      <c r="F882" s="140" t="str">
        <f>IFERROR(VLOOKUP(E882,商品参数!A:E,2,FALSE),"")</f>
        <v/>
      </c>
      <c r="G882" s="140" t="str">
        <f>IFERROR(VLOOKUP(E882,商品参数!A:E,3,FALSE),"")</f>
        <v/>
      </c>
      <c r="H882" s="140" t="str">
        <f>IFERROR(VLOOKUP(E882,商品参数!A:E,4,FALSE),"")</f>
        <v/>
      </c>
      <c r="I882" s="143"/>
      <c r="J882" s="144" t="str">
        <f>IFERROR(VLOOKUP(E882,商品参数!A:E,5,FALSE),"")</f>
        <v/>
      </c>
      <c r="K882" s="140" t="str">
        <f t="shared" si="55"/>
        <v/>
      </c>
      <c r="L882" s="143"/>
      <c r="M882" s="143"/>
    </row>
    <row r="883" ht="22" customHeight="1" spans="1:13">
      <c r="A883" s="137"/>
      <c r="B883" s="138" t="str">
        <f t="shared" si="56"/>
        <v/>
      </c>
      <c r="C883" s="138" t="str">
        <f t="shared" si="57"/>
        <v/>
      </c>
      <c r="D883" s="138" t="str">
        <f t="shared" si="58"/>
        <v/>
      </c>
      <c r="E883" s="139"/>
      <c r="F883" s="140" t="str">
        <f>IFERROR(VLOOKUP(E883,商品参数!A:E,2,FALSE),"")</f>
        <v/>
      </c>
      <c r="G883" s="140" t="str">
        <f>IFERROR(VLOOKUP(E883,商品参数!A:E,3,FALSE),"")</f>
        <v/>
      </c>
      <c r="H883" s="140" t="str">
        <f>IFERROR(VLOOKUP(E883,商品参数!A:E,4,FALSE),"")</f>
        <v/>
      </c>
      <c r="I883" s="143"/>
      <c r="J883" s="144" t="str">
        <f>IFERROR(VLOOKUP(E883,商品参数!A:E,5,FALSE),"")</f>
        <v/>
      </c>
      <c r="K883" s="140" t="str">
        <f t="shared" si="55"/>
        <v/>
      </c>
      <c r="L883" s="143"/>
      <c r="M883" s="143"/>
    </row>
    <row r="884" ht="22" customHeight="1" spans="1:13">
      <c r="A884" s="137"/>
      <c r="B884" s="138" t="str">
        <f t="shared" si="56"/>
        <v/>
      </c>
      <c r="C884" s="138" t="str">
        <f t="shared" si="57"/>
        <v/>
      </c>
      <c r="D884" s="138" t="str">
        <f t="shared" si="58"/>
        <v/>
      </c>
      <c r="E884" s="139"/>
      <c r="F884" s="140" t="str">
        <f>IFERROR(VLOOKUP(E884,商品参数!A:E,2,FALSE),"")</f>
        <v/>
      </c>
      <c r="G884" s="140" t="str">
        <f>IFERROR(VLOOKUP(E884,商品参数!A:E,3,FALSE),"")</f>
        <v/>
      </c>
      <c r="H884" s="140" t="str">
        <f>IFERROR(VLOOKUP(E884,商品参数!A:E,4,FALSE),"")</f>
        <v/>
      </c>
      <c r="I884" s="143"/>
      <c r="J884" s="144" t="str">
        <f>IFERROR(VLOOKUP(E884,商品参数!A:E,5,FALSE),"")</f>
        <v/>
      </c>
      <c r="K884" s="140" t="str">
        <f t="shared" si="55"/>
        <v/>
      </c>
      <c r="L884" s="143"/>
      <c r="M884" s="143"/>
    </row>
    <row r="885" ht="22" customHeight="1" spans="1:13">
      <c r="A885" s="137"/>
      <c r="B885" s="138" t="str">
        <f t="shared" si="56"/>
        <v/>
      </c>
      <c r="C885" s="138" t="str">
        <f t="shared" si="57"/>
        <v/>
      </c>
      <c r="D885" s="138" t="str">
        <f t="shared" si="58"/>
        <v/>
      </c>
      <c r="E885" s="139"/>
      <c r="F885" s="140" t="str">
        <f>IFERROR(VLOOKUP(E885,商品参数!A:E,2,FALSE),"")</f>
        <v/>
      </c>
      <c r="G885" s="140" t="str">
        <f>IFERROR(VLOOKUP(E885,商品参数!A:E,3,FALSE),"")</f>
        <v/>
      </c>
      <c r="H885" s="140" t="str">
        <f>IFERROR(VLOOKUP(E885,商品参数!A:E,4,FALSE),"")</f>
        <v/>
      </c>
      <c r="I885" s="143"/>
      <c r="J885" s="144" t="str">
        <f>IFERROR(VLOOKUP(E885,商品参数!A:E,5,FALSE),"")</f>
        <v/>
      </c>
      <c r="K885" s="140" t="str">
        <f t="shared" si="55"/>
        <v/>
      </c>
      <c r="L885" s="143"/>
      <c r="M885" s="143"/>
    </row>
    <row r="886" ht="22" customHeight="1" spans="1:13">
      <c r="A886" s="137"/>
      <c r="B886" s="138" t="str">
        <f t="shared" si="56"/>
        <v/>
      </c>
      <c r="C886" s="138" t="str">
        <f t="shared" si="57"/>
        <v/>
      </c>
      <c r="D886" s="138" t="str">
        <f t="shared" si="58"/>
        <v/>
      </c>
      <c r="E886" s="139"/>
      <c r="F886" s="140" t="str">
        <f>IFERROR(VLOOKUP(E886,商品参数!A:E,2,FALSE),"")</f>
        <v/>
      </c>
      <c r="G886" s="140" t="str">
        <f>IFERROR(VLOOKUP(E886,商品参数!A:E,3,FALSE),"")</f>
        <v/>
      </c>
      <c r="H886" s="140" t="str">
        <f>IFERROR(VLOOKUP(E886,商品参数!A:E,4,FALSE),"")</f>
        <v/>
      </c>
      <c r="I886" s="143"/>
      <c r="J886" s="144" t="str">
        <f>IFERROR(VLOOKUP(E886,商品参数!A:E,5,FALSE),"")</f>
        <v/>
      </c>
      <c r="K886" s="140" t="str">
        <f t="shared" si="55"/>
        <v/>
      </c>
      <c r="L886" s="143"/>
      <c r="M886" s="143"/>
    </row>
    <row r="887" ht="22" customHeight="1" spans="1:13">
      <c r="A887" s="137"/>
      <c r="B887" s="138" t="str">
        <f t="shared" si="56"/>
        <v/>
      </c>
      <c r="C887" s="138" t="str">
        <f t="shared" si="57"/>
        <v/>
      </c>
      <c r="D887" s="138" t="str">
        <f t="shared" si="58"/>
        <v/>
      </c>
      <c r="E887" s="139"/>
      <c r="F887" s="140" t="str">
        <f>IFERROR(VLOOKUP(E887,商品参数!A:E,2,FALSE),"")</f>
        <v/>
      </c>
      <c r="G887" s="140" t="str">
        <f>IFERROR(VLOOKUP(E887,商品参数!A:E,3,FALSE),"")</f>
        <v/>
      </c>
      <c r="H887" s="140" t="str">
        <f>IFERROR(VLOOKUP(E887,商品参数!A:E,4,FALSE),"")</f>
        <v/>
      </c>
      <c r="I887" s="143"/>
      <c r="J887" s="144" t="str">
        <f>IFERROR(VLOOKUP(E887,商品参数!A:E,5,FALSE),"")</f>
        <v/>
      </c>
      <c r="K887" s="140" t="str">
        <f t="shared" si="55"/>
        <v/>
      </c>
      <c r="L887" s="143"/>
      <c r="M887" s="143"/>
    </row>
    <row r="888" ht="22" customHeight="1" spans="1:13">
      <c r="A888" s="137"/>
      <c r="B888" s="138" t="str">
        <f t="shared" si="56"/>
        <v/>
      </c>
      <c r="C888" s="138" t="str">
        <f t="shared" si="57"/>
        <v/>
      </c>
      <c r="D888" s="138" t="str">
        <f t="shared" si="58"/>
        <v/>
      </c>
      <c r="E888" s="139"/>
      <c r="F888" s="140" t="str">
        <f>IFERROR(VLOOKUP(E888,商品参数!A:E,2,FALSE),"")</f>
        <v/>
      </c>
      <c r="G888" s="140" t="str">
        <f>IFERROR(VLOOKUP(E888,商品参数!A:E,3,FALSE),"")</f>
        <v/>
      </c>
      <c r="H888" s="140" t="str">
        <f>IFERROR(VLOOKUP(E888,商品参数!A:E,4,FALSE),"")</f>
        <v/>
      </c>
      <c r="I888" s="143"/>
      <c r="J888" s="144" t="str">
        <f>IFERROR(VLOOKUP(E888,商品参数!A:E,5,FALSE),"")</f>
        <v/>
      </c>
      <c r="K888" s="140" t="str">
        <f t="shared" si="55"/>
        <v/>
      </c>
      <c r="L888" s="143"/>
      <c r="M888" s="143"/>
    </row>
    <row r="889" ht="22" customHeight="1" spans="1:13">
      <c r="A889" s="137"/>
      <c r="B889" s="138" t="str">
        <f t="shared" si="56"/>
        <v/>
      </c>
      <c r="C889" s="138" t="str">
        <f t="shared" si="57"/>
        <v/>
      </c>
      <c r="D889" s="138" t="str">
        <f t="shared" si="58"/>
        <v/>
      </c>
      <c r="E889" s="139"/>
      <c r="F889" s="140" t="str">
        <f>IFERROR(VLOOKUP(E889,商品参数!A:E,2,FALSE),"")</f>
        <v/>
      </c>
      <c r="G889" s="140" t="str">
        <f>IFERROR(VLOOKUP(E889,商品参数!A:E,3,FALSE),"")</f>
        <v/>
      </c>
      <c r="H889" s="140" t="str">
        <f>IFERROR(VLOOKUP(E889,商品参数!A:E,4,FALSE),"")</f>
        <v/>
      </c>
      <c r="I889" s="143"/>
      <c r="J889" s="144" t="str">
        <f>IFERROR(VLOOKUP(E889,商品参数!A:E,5,FALSE),"")</f>
        <v/>
      </c>
      <c r="K889" s="140" t="str">
        <f t="shared" si="55"/>
        <v/>
      </c>
      <c r="L889" s="143"/>
      <c r="M889" s="143"/>
    </row>
    <row r="890" ht="22" customHeight="1" spans="1:13">
      <c r="A890" s="137"/>
      <c r="B890" s="138" t="str">
        <f t="shared" si="56"/>
        <v/>
      </c>
      <c r="C890" s="138" t="str">
        <f t="shared" si="57"/>
        <v/>
      </c>
      <c r="D890" s="138" t="str">
        <f t="shared" si="58"/>
        <v/>
      </c>
      <c r="E890" s="139"/>
      <c r="F890" s="140" t="str">
        <f>IFERROR(VLOOKUP(E890,商品参数!A:E,2,FALSE),"")</f>
        <v/>
      </c>
      <c r="G890" s="140" t="str">
        <f>IFERROR(VLOOKUP(E890,商品参数!A:E,3,FALSE),"")</f>
        <v/>
      </c>
      <c r="H890" s="140" t="str">
        <f>IFERROR(VLOOKUP(E890,商品参数!A:E,4,FALSE),"")</f>
        <v/>
      </c>
      <c r="I890" s="143"/>
      <c r="J890" s="144" t="str">
        <f>IFERROR(VLOOKUP(E890,商品参数!A:E,5,FALSE),"")</f>
        <v/>
      </c>
      <c r="K890" s="140" t="str">
        <f t="shared" si="55"/>
        <v/>
      </c>
      <c r="L890" s="143"/>
      <c r="M890" s="143"/>
    </row>
    <row r="891" ht="22" customHeight="1" spans="1:13">
      <c r="A891" s="137"/>
      <c r="B891" s="138" t="str">
        <f t="shared" si="56"/>
        <v/>
      </c>
      <c r="C891" s="138" t="str">
        <f t="shared" si="57"/>
        <v/>
      </c>
      <c r="D891" s="138" t="str">
        <f t="shared" si="58"/>
        <v/>
      </c>
      <c r="E891" s="139"/>
      <c r="F891" s="140" t="str">
        <f>IFERROR(VLOOKUP(E891,商品参数!A:E,2,FALSE),"")</f>
        <v/>
      </c>
      <c r="G891" s="140" t="str">
        <f>IFERROR(VLOOKUP(E891,商品参数!A:E,3,FALSE),"")</f>
        <v/>
      </c>
      <c r="H891" s="140" t="str">
        <f>IFERROR(VLOOKUP(E891,商品参数!A:E,4,FALSE),"")</f>
        <v/>
      </c>
      <c r="I891" s="143"/>
      <c r="J891" s="144" t="str">
        <f>IFERROR(VLOOKUP(E891,商品参数!A:E,5,FALSE),"")</f>
        <v/>
      </c>
      <c r="K891" s="140" t="str">
        <f t="shared" si="55"/>
        <v/>
      </c>
      <c r="L891" s="143"/>
      <c r="M891" s="143"/>
    </row>
    <row r="892" ht="22" customHeight="1" spans="1:13">
      <c r="A892" s="137"/>
      <c r="B892" s="138" t="str">
        <f t="shared" si="56"/>
        <v/>
      </c>
      <c r="C892" s="138" t="str">
        <f t="shared" si="57"/>
        <v/>
      </c>
      <c r="D892" s="138" t="str">
        <f t="shared" si="58"/>
        <v/>
      </c>
      <c r="E892" s="139"/>
      <c r="F892" s="140" t="str">
        <f>IFERROR(VLOOKUP(E892,商品参数!A:E,2,FALSE),"")</f>
        <v/>
      </c>
      <c r="G892" s="140" t="str">
        <f>IFERROR(VLOOKUP(E892,商品参数!A:E,3,FALSE),"")</f>
        <v/>
      </c>
      <c r="H892" s="140" t="str">
        <f>IFERROR(VLOOKUP(E892,商品参数!A:E,4,FALSE),"")</f>
        <v/>
      </c>
      <c r="I892" s="143"/>
      <c r="J892" s="144" t="str">
        <f>IFERROR(VLOOKUP(E892,商品参数!A:E,5,FALSE),"")</f>
        <v/>
      </c>
      <c r="K892" s="140" t="str">
        <f t="shared" si="55"/>
        <v/>
      </c>
      <c r="L892" s="143"/>
      <c r="M892" s="143"/>
    </row>
    <row r="893" ht="22" customHeight="1" spans="1:13">
      <c r="A893" s="137"/>
      <c r="B893" s="138" t="str">
        <f t="shared" si="56"/>
        <v/>
      </c>
      <c r="C893" s="138" t="str">
        <f t="shared" si="57"/>
        <v/>
      </c>
      <c r="D893" s="138" t="str">
        <f t="shared" si="58"/>
        <v/>
      </c>
      <c r="E893" s="139"/>
      <c r="F893" s="140" t="str">
        <f>IFERROR(VLOOKUP(E893,商品参数!A:E,2,FALSE),"")</f>
        <v/>
      </c>
      <c r="G893" s="140" t="str">
        <f>IFERROR(VLOOKUP(E893,商品参数!A:E,3,FALSE),"")</f>
        <v/>
      </c>
      <c r="H893" s="140" t="str">
        <f>IFERROR(VLOOKUP(E893,商品参数!A:E,4,FALSE),"")</f>
        <v/>
      </c>
      <c r="I893" s="143"/>
      <c r="J893" s="144" t="str">
        <f>IFERROR(VLOOKUP(E893,商品参数!A:E,5,FALSE),"")</f>
        <v/>
      </c>
      <c r="K893" s="140" t="str">
        <f t="shared" si="55"/>
        <v/>
      </c>
      <c r="L893" s="143"/>
      <c r="M893" s="143"/>
    </row>
    <row r="894" ht="22" customHeight="1" spans="1:13">
      <c r="A894" s="137"/>
      <c r="B894" s="138" t="str">
        <f t="shared" si="56"/>
        <v/>
      </c>
      <c r="C894" s="138" t="str">
        <f t="shared" si="57"/>
        <v/>
      </c>
      <c r="D894" s="138" t="str">
        <f t="shared" si="58"/>
        <v/>
      </c>
      <c r="E894" s="139"/>
      <c r="F894" s="140" t="str">
        <f>IFERROR(VLOOKUP(E894,商品参数!A:E,2,FALSE),"")</f>
        <v/>
      </c>
      <c r="G894" s="140" t="str">
        <f>IFERROR(VLOOKUP(E894,商品参数!A:E,3,FALSE),"")</f>
        <v/>
      </c>
      <c r="H894" s="140" t="str">
        <f>IFERROR(VLOOKUP(E894,商品参数!A:E,4,FALSE),"")</f>
        <v/>
      </c>
      <c r="I894" s="143"/>
      <c r="J894" s="144" t="str">
        <f>IFERROR(VLOOKUP(E894,商品参数!A:E,5,FALSE),"")</f>
        <v/>
      </c>
      <c r="K894" s="140" t="str">
        <f t="shared" si="55"/>
        <v/>
      </c>
      <c r="L894" s="143"/>
      <c r="M894" s="143"/>
    </row>
    <row r="895" ht="22" customHeight="1" spans="1:13">
      <c r="A895" s="137"/>
      <c r="B895" s="138" t="str">
        <f t="shared" si="56"/>
        <v/>
      </c>
      <c r="C895" s="138" t="str">
        <f t="shared" si="57"/>
        <v/>
      </c>
      <c r="D895" s="138" t="str">
        <f t="shared" si="58"/>
        <v/>
      </c>
      <c r="E895" s="139"/>
      <c r="F895" s="140" t="str">
        <f>IFERROR(VLOOKUP(E895,商品参数!A:E,2,FALSE),"")</f>
        <v/>
      </c>
      <c r="G895" s="140" t="str">
        <f>IFERROR(VLOOKUP(E895,商品参数!A:E,3,FALSE),"")</f>
        <v/>
      </c>
      <c r="H895" s="140" t="str">
        <f>IFERROR(VLOOKUP(E895,商品参数!A:E,4,FALSE),"")</f>
        <v/>
      </c>
      <c r="I895" s="143"/>
      <c r="J895" s="144" t="str">
        <f>IFERROR(VLOOKUP(E895,商品参数!A:E,5,FALSE),"")</f>
        <v/>
      </c>
      <c r="K895" s="140" t="str">
        <f t="shared" si="55"/>
        <v/>
      </c>
      <c r="L895" s="143"/>
      <c r="M895" s="143"/>
    </row>
    <row r="896" ht="22" customHeight="1" spans="1:13">
      <c r="A896" s="137"/>
      <c r="B896" s="138" t="str">
        <f t="shared" si="56"/>
        <v/>
      </c>
      <c r="C896" s="138" t="str">
        <f t="shared" si="57"/>
        <v/>
      </c>
      <c r="D896" s="138" t="str">
        <f t="shared" si="58"/>
        <v/>
      </c>
      <c r="E896" s="139"/>
      <c r="F896" s="140" t="str">
        <f>IFERROR(VLOOKUP(E896,商品参数!A:E,2,FALSE),"")</f>
        <v/>
      </c>
      <c r="G896" s="140" t="str">
        <f>IFERROR(VLOOKUP(E896,商品参数!A:E,3,FALSE),"")</f>
        <v/>
      </c>
      <c r="H896" s="140" t="str">
        <f>IFERROR(VLOOKUP(E896,商品参数!A:E,4,FALSE),"")</f>
        <v/>
      </c>
      <c r="I896" s="143"/>
      <c r="J896" s="144" t="str">
        <f>IFERROR(VLOOKUP(E896,商品参数!A:E,5,FALSE),"")</f>
        <v/>
      </c>
      <c r="K896" s="140" t="str">
        <f t="shared" si="55"/>
        <v/>
      </c>
      <c r="L896" s="143"/>
      <c r="M896" s="143"/>
    </row>
    <row r="897" ht="22" customHeight="1" spans="1:13">
      <c r="A897" s="137"/>
      <c r="B897" s="138" t="str">
        <f t="shared" si="56"/>
        <v/>
      </c>
      <c r="C897" s="138" t="str">
        <f t="shared" si="57"/>
        <v/>
      </c>
      <c r="D897" s="138" t="str">
        <f t="shared" si="58"/>
        <v/>
      </c>
      <c r="E897" s="139"/>
      <c r="F897" s="140" t="str">
        <f>IFERROR(VLOOKUP(E897,商品参数!A:E,2,FALSE),"")</f>
        <v/>
      </c>
      <c r="G897" s="140" t="str">
        <f>IFERROR(VLOOKUP(E897,商品参数!A:E,3,FALSE),"")</f>
        <v/>
      </c>
      <c r="H897" s="140" t="str">
        <f>IFERROR(VLOOKUP(E897,商品参数!A:E,4,FALSE),"")</f>
        <v/>
      </c>
      <c r="I897" s="143"/>
      <c r="J897" s="144" t="str">
        <f>IFERROR(VLOOKUP(E897,商品参数!A:E,5,FALSE),"")</f>
        <v/>
      </c>
      <c r="K897" s="140" t="str">
        <f t="shared" si="55"/>
        <v/>
      </c>
      <c r="L897" s="143"/>
      <c r="M897" s="143"/>
    </row>
    <row r="898" ht="22" customHeight="1" spans="1:13">
      <c r="A898" s="137"/>
      <c r="B898" s="138" t="str">
        <f t="shared" si="56"/>
        <v/>
      </c>
      <c r="C898" s="138" t="str">
        <f t="shared" si="57"/>
        <v/>
      </c>
      <c r="D898" s="138" t="str">
        <f t="shared" si="58"/>
        <v/>
      </c>
      <c r="E898" s="139"/>
      <c r="F898" s="140" t="str">
        <f>IFERROR(VLOOKUP(E898,商品参数!A:E,2,FALSE),"")</f>
        <v/>
      </c>
      <c r="G898" s="140" t="str">
        <f>IFERROR(VLOOKUP(E898,商品参数!A:E,3,FALSE),"")</f>
        <v/>
      </c>
      <c r="H898" s="140" t="str">
        <f>IFERROR(VLOOKUP(E898,商品参数!A:E,4,FALSE),"")</f>
        <v/>
      </c>
      <c r="I898" s="143"/>
      <c r="J898" s="144" t="str">
        <f>IFERROR(VLOOKUP(E898,商品参数!A:E,5,FALSE),"")</f>
        <v/>
      </c>
      <c r="K898" s="140" t="str">
        <f t="shared" si="55"/>
        <v/>
      </c>
      <c r="L898" s="143"/>
      <c r="M898" s="143"/>
    </row>
    <row r="899" ht="22" customHeight="1" spans="1:13">
      <c r="A899" s="137"/>
      <c r="B899" s="138" t="str">
        <f t="shared" si="56"/>
        <v/>
      </c>
      <c r="C899" s="138" t="str">
        <f t="shared" si="57"/>
        <v/>
      </c>
      <c r="D899" s="138" t="str">
        <f t="shared" si="58"/>
        <v/>
      </c>
      <c r="E899" s="139"/>
      <c r="F899" s="140" t="str">
        <f>IFERROR(VLOOKUP(E899,商品参数!A:E,2,FALSE),"")</f>
        <v/>
      </c>
      <c r="G899" s="140" t="str">
        <f>IFERROR(VLOOKUP(E899,商品参数!A:E,3,FALSE),"")</f>
        <v/>
      </c>
      <c r="H899" s="140" t="str">
        <f>IFERROR(VLOOKUP(E899,商品参数!A:E,4,FALSE),"")</f>
        <v/>
      </c>
      <c r="I899" s="143"/>
      <c r="J899" s="144" t="str">
        <f>IFERROR(VLOOKUP(E899,商品参数!A:E,5,FALSE),"")</f>
        <v/>
      </c>
      <c r="K899" s="140" t="str">
        <f t="shared" si="55"/>
        <v/>
      </c>
      <c r="L899" s="143"/>
      <c r="M899" s="143"/>
    </row>
    <row r="900" ht="22" customHeight="1" spans="1:13">
      <c r="A900" s="137"/>
      <c r="B900" s="138" t="str">
        <f t="shared" si="56"/>
        <v/>
      </c>
      <c r="C900" s="138" t="str">
        <f t="shared" si="57"/>
        <v/>
      </c>
      <c r="D900" s="138" t="str">
        <f t="shared" si="58"/>
        <v/>
      </c>
      <c r="E900" s="139"/>
      <c r="F900" s="140" t="str">
        <f>IFERROR(VLOOKUP(E900,商品参数!A:E,2,FALSE),"")</f>
        <v/>
      </c>
      <c r="G900" s="140" t="str">
        <f>IFERROR(VLOOKUP(E900,商品参数!A:E,3,FALSE),"")</f>
        <v/>
      </c>
      <c r="H900" s="140" t="str">
        <f>IFERROR(VLOOKUP(E900,商品参数!A:E,4,FALSE),"")</f>
        <v/>
      </c>
      <c r="I900" s="143"/>
      <c r="J900" s="144" t="str">
        <f>IFERROR(VLOOKUP(E900,商品参数!A:E,5,FALSE),"")</f>
        <v/>
      </c>
      <c r="K900" s="140" t="str">
        <f t="shared" ref="K900:K963" si="59">IF(E900&lt;&gt;"",I900*J900,"")</f>
        <v/>
      </c>
      <c r="L900" s="143"/>
      <c r="M900" s="143"/>
    </row>
    <row r="901" ht="22" customHeight="1" spans="1:13">
      <c r="A901" s="137"/>
      <c r="B901" s="138" t="str">
        <f t="shared" ref="B901:B964" si="60">IF(A901&lt;&gt;"",YEAR(A901),"")</f>
        <v/>
      </c>
      <c r="C901" s="138" t="str">
        <f t="shared" ref="C901:C964" si="61">IF(A901&lt;&gt;"",MONTH(A901),"")</f>
        <v/>
      </c>
      <c r="D901" s="138" t="str">
        <f t="shared" ref="D901:D964" si="62">IF(A901&lt;&gt;"",DAY(A901),"")</f>
        <v/>
      </c>
      <c r="E901" s="139"/>
      <c r="F901" s="140" t="str">
        <f>IFERROR(VLOOKUP(E901,商品参数!A:E,2,FALSE),"")</f>
        <v/>
      </c>
      <c r="G901" s="140" t="str">
        <f>IFERROR(VLOOKUP(E901,商品参数!A:E,3,FALSE),"")</f>
        <v/>
      </c>
      <c r="H901" s="140" t="str">
        <f>IFERROR(VLOOKUP(E901,商品参数!A:E,4,FALSE),"")</f>
        <v/>
      </c>
      <c r="I901" s="143"/>
      <c r="J901" s="144" t="str">
        <f>IFERROR(VLOOKUP(E901,商品参数!A:E,5,FALSE),"")</f>
        <v/>
      </c>
      <c r="K901" s="140" t="str">
        <f t="shared" si="59"/>
        <v/>
      </c>
      <c r="L901" s="143"/>
      <c r="M901" s="143"/>
    </row>
    <row r="902" ht="22" customHeight="1" spans="1:13">
      <c r="A902" s="137"/>
      <c r="B902" s="138" t="str">
        <f t="shared" si="60"/>
        <v/>
      </c>
      <c r="C902" s="138" t="str">
        <f t="shared" si="61"/>
        <v/>
      </c>
      <c r="D902" s="138" t="str">
        <f t="shared" si="62"/>
        <v/>
      </c>
      <c r="E902" s="139"/>
      <c r="F902" s="140" t="str">
        <f>IFERROR(VLOOKUP(E902,商品参数!A:E,2,FALSE),"")</f>
        <v/>
      </c>
      <c r="G902" s="140" t="str">
        <f>IFERROR(VLOOKUP(E902,商品参数!A:E,3,FALSE),"")</f>
        <v/>
      </c>
      <c r="H902" s="140" t="str">
        <f>IFERROR(VLOOKUP(E902,商品参数!A:E,4,FALSE),"")</f>
        <v/>
      </c>
      <c r="I902" s="143"/>
      <c r="J902" s="144" t="str">
        <f>IFERROR(VLOOKUP(E902,商品参数!A:E,5,FALSE),"")</f>
        <v/>
      </c>
      <c r="K902" s="140" t="str">
        <f t="shared" si="59"/>
        <v/>
      </c>
      <c r="L902" s="143"/>
      <c r="M902" s="143"/>
    </row>
    <row r="903" ht="22" customHeight="1" spans="1:13">
      <c r="A903" s="137"/>
      <c r="B903" s="138" t="str">
        <f t="shared" si="60"/>
        <v/>
      </c>
      <c r="C903" s="138" t="str">
        <f t="shared" si="61"/>
        <v/>
      </c>
      <c r="D903" s="138" t="str">
        <f t="shared" si="62"/>
        <v/>
      </c>
      <c r="E903" s="139"/>
      <c r="F903" s="140" t="str">
        <f>IFERROR(VLOOKUP(E903,商品参数!A:E,2,FALSE),"")</f>
        <v/>
      </c>
      <c r="G903" s="140" t="str">
        <f>IFERROR(VLOOKUP(E903,商品参数!A:E,3,FALSE),"")</f>
        <v/>
      </c>
      <c r="H903" s="140" t="str">
        <f>IFERROR(VLOOKUP(E903,商品参数!A:E,4,FALSE),"")</f>
        <v/>
      </c>
      <c r="I903" s="143"/>
      <c r="J903" s="144" t="str">
        <f>IFERROR(VLOOKUP(E903,商品参数!A:E,5,FALSE),"")</f>
        <v/>
      </c>
      <c r="K903" s="140" t="str">
        <f t="shared" si="59"/>
        <v/>
      </c>
      <c r="L903" s="143"/>
      <c r="M903" s="143"/>
    </row>
    <row r="904" ht="22" customHeight="1" spans="1:13">
      <c r="A904" s="137"/>
      <c r="B904" s="138" t="str">
        <f t="shared" si="60"/>
        <v/>
      </c>
      <c r="C904" s="138" t="str">
        <f t="shared" si="61"/>
        <v/>
      </c>
      <c r="D904" s="138" t="str">
        <f t="shared" si="62"/>
        <v/>
      </c>
      <c r="E904" s="139"/>
      <c r="F904" s="140" t="str">
        <f>IFERROR(VLOOKUP(E904,商品参数!A:E,2,FALSE),"")</f>
        <v/>
      </c>
      <c r="G904" s="140" t="str">
        <f>IFERROR(VLOOKUP(E904,商品参数!A:E,3,FALSE),"")</f>
        <v/>
      </c>
      <c r="H904" s="140" t="str">
        <f>IFERROR(VLOOKUP(E904,商品参数!A:E,4,FALSE),"")</f>
        <v/>
      </c>
      <c r="I904" s="143"/>
      <c r="J904" s="144" t="str">
        <f>IFERROR(VLOOKUP(E904,商品参数!A:E,5,FALSE),"")</f>
        <v/>
      </c>
      <c r="K904" s="140" t="str">
        <f t="shared" si="59"/>
        <v/>
      </c>
      <c r="L904" s="143"/>
      <c r="M904" s="143"/>
    </row>
    <row r="905" ht="22" customHeight="1" spans="1:13">
      <c r="A905" s="137"/>
      <c r="B905" s="138" t="str">
        <f t="shared" si="60"/>
        <v/>
      </c>
      <c r="C905" s="138" t="str">
        <f t="shared" si="61"/>
        <v/>
      </c>
      <c r="D905" s="138" t="str">
        <f t="shared" si="62"/>
        <v/>
      </c>
      <c r="E905" s="139"/>
      <c r="F905" s="140" t="str">
        <f>IFERROR(VLOOKUP(E905,商品参数!A:E,2,FALSE),"")</f>
        <v/>
      </c>
      <c r="G905" s="140" t="str">
        <f>IFERROR(VLOOKUP(E905,商品参数!A:E,3,FALSE),"")</f>
        <v/>
      </c>
      <c r="H905" s="140" t="str">
        <f>IFERROR(VLOOKUP(E905,商品参数!A:E,4,FALSE),"")</f>
        <v/>
      </c>
      <c r="I905" s="143"/>
      <c r="J905" s="144" t="str">
        <f>IFERROR(VLOOKUP(E905,商品参数!A:E,5,FALSE),"")</f>
        <v/>
      </c>
      <c r="K905" s="140" t="str">
        <f t="shared" si="59"/>
        <v/>
      </c>
      <c r="L905" s="143"/>
      <c r="M905" s="143"/>
    </row>
    <row r="906" ht="22" customHeight="1" spans="1:13">
      <c r="A906" s="137"/>
      <c r="B906" s="138" t="str">
        <f t="shared" si="60"/>
        <v/>
      </c>
      <c r="C906" s="138" t="str">
        <f t="shared" si="61"/>
        <v/>
      </c>
      <c r="D906" s="138" t="str">
        <f t="shared" si="62"/>
        <v/>
      </c>
      <c r="E906" s="139"/>
      <c r="F906" s="140" t="str">
        <f>IFERROR(VLOOKUP(E906,商品参数!A:E,2,FALSE),"")</f>
        <v/>
      </c>
      <c r="G906" s="140" t="str">
        <f>IFERROR(VLOOKUP(E906,商品参数!A:E,3,FALSE),"")</f>
        <v/>
      </c>
      <c r="H906" s="140" t="str">
        <f>IFERROR(VLOOKUP(E906,商品参数!A:E,4,FALSE),"")</f>
        <v/>
      </c>
      <c r="I906" s="143"/>
      <c r="J906" s="144" t="str">
        <f>IFERROR(VLOOKUP(E906,商品参数!A:E,5,FALSE),"")</f>
        <v/>
      </c>
      <c r="K906" s="140" t="str">
        <f t="shared" si="59"/>
        <v/>
      </c>
      <c r="L906" s="143"/>
      <c r="M906" s="143"/>
    </row>
    <row r="907" ht="22" customHeight="1" spans="1:13">
      <c r="A907" s="137"/>
      <c r="B907" s="138" t="str">
        <f t="shared" si="60"/>
        <v/>
      </c>
      <c r="C907" s="138" t="str">
        <f t="shared" si="61"/>
        <v/>
      </c>
      <c r="D907" s="138" t="str">
        <f t="shared" si="62"/>
        <v/>
      </c>
      <c r="E907" s="139"/>
      <c r="F907" s="140" t="str">
        <f>IFERROR(VLOOKUP(E907,商品参数!A:E,2,FALSE),"")</f>
        <v/>
      </c>
      <c r="G907" s="140" t="str">
        <f>IFERROR(VLOOKUP(E907,商品参数!A:E,3,FALSE),"")</f>
        <v/>
      </c>
      <c r="H907" s="140" t="str">
        <f>IFERROR(VLOOKUP(E907,商品参数!A:E,4,FALSE),"")</f>
        <v/>
      </c>
      <c r="I907" s="143"/>
      <c r="J907" s="144" t="str">
        <f>IFERROR(VLOOKUP(E907,商品参数!A:E,5,FALSE),"")</f>
        <v/>
      </c>
      <c r="K907" s="140" t="str">
        <f t="shared" si="59"/>
        <v/>
      </c>
      <c r="L907" s="143"/>
      <c r="M907" s="143"/>
    </row>
    <row r="908" ht="22" customHeight="1" spans="1:13">
      <c r="A908" s="137"/>
      <c r="B908" s="138" t="str">
        <f t="shared" si="60"/>
        <v/>
      </c>
      <c r="C908" s="138" t="str">
        <f t="shared" si="61"/>
        <v/>
      </c>
      <c r="D908" s="138" t="str">
        <f t="shared" si="62"/>
        <v/>
      </c>
      <c r="E908" s="139"/>
      <c r="F908" s="140" t="str">
        <f>IFERROR(VLOOKUP(E908,商品参数!A:E,2,FALSE),"")</f>
        <v/>
      </c>
      <c r="G908" s="140" t="str">
        <f>IFERROR(VLOOKUP(E908,商品参数!A:E,3,FALSE),"")</f>
        <v/>
      </c>
      <c r="H908" s="140" t="str">
        <f>IFERROR(VLOOKUP(E908,商品参数!A:E,4,FALSE),"")</f>
        <v/>
      </c>
      <c r="I908" s="143"/>
      <c r="J908" s="144" t="str">
        <f>IFERROR(VLOOKUP(E908,商品参数!A:E,5,FALSE),"")</f>
        <v/>
      </c>
      <c r="K908" s="140" t="str">
        <f t="shared" si="59"/>
        <v/>
      </c>
      <c r="L908" s="143"/>
      <c r="M908" s="143"/>
    </row>
    <row r="909" ht="22" customHeight="1" spans="1:13">
      <c r="A909" s="137"/>
      <c r="B909" s="138" t="str">
        <f t="shared" si="60"/>
        <v/>
      </c>
      <c r="C909" s="138" t="str">
        <f t="shared" si="61"/>
        <v/>
      </c>
      <c r="D909" s="138" t="str">
        <f t="shared" si="62"/>
        <v/>
      </c>
      <c r="E909" s="139"/>
      <c r="F909" s="140" t="str">
        <f>IFERROR(VLOOKUP(E909,商品参数!A:E,2,FALSE),"")</f>
        <v/>
      </c>
      <c r="G909" s="140" t="str">
        <f>IFERROR(VLOOKUP(E909,商品参数!A:E,3,FALSE),"")</f>
        <v/>
      </c>
      <c r="H909" s="140" t="str">
        <f>IFERROR(VLOOKUP(E909,商品参数!A:E,4,FALSE),"")</f>
        <v/>
      </c>
      <c r="I909" s="143"/>
      <c r="J909" s="144" t="str">
        <f>IFERROR(VLOOKUP(E909,商品参数!A:E,5,FALSE),"")</f>
        <v/>
      </c>
      <c r="K909" s="140" t="str">
        <f t="shared" si="59"/>
        <v/>
      </c>
      <c r="L909" s="143"/>
      <c r="M909" s="143"/>
    </row>
    <row r="910" ht="22" customHeight="1" spans="1:13">
      <c r="A910" s="137"/>
      <c r="B910" s="138" t="str">
        <f t="shared" si="60"/>
        <v/>
      </c>
      <c r="C910" s="138" t="str">
        <f t="shared" si="61"/>
        <v/>
      </c>
      <c r="D910" s="138" t="str">
        <f t="shared" si="62"/>
        <v/>
      </c>
      <c r="E910" s="139"/>
      <c r="F910" s="140" t="str">
        <f>IFERROR(VLOOKUP(E910,商品参数!A:E,2,FALSE),"")</f>
        <v/>
      </c>
      <c r="G910" s="140" t="str">
        <f>IFERROR(VLOOKUP(E910,商品参数!A:E,3,FALSE),"")</f>
        <v/>
      </c>
      <c r="H910" s="140" t="str">
        <f>IFERROR(VLOOKUP(E910,商品参数!A:E,4,FALSE),"")</f>
        <v/>
      </c>
      <c r="I910" s="143"/>
      <c r="J910" s="144" t="str">
        <f>IFERROR(VLOOKUP(E910,商品参数!A:E,5,FALSE),"")</f>
        <v/>
      </c>
      <c r="K910" s="140" t="str">
        <f t="shared" si="59"/>
        <v/>
      </c>
      <c r="L910" s="143"/>
      <c r="M910" s="143"/>
    </row>
    <row r="911" ht="22" customHeight="1" spans="1:13">
      <c r="A911" s="137"/>
      <c r="B911" s="138" t="str">
        <f t="shared" si="60"/>
        <v/>
      </c>
      <c r="C911" s="138" t="str">
        <f t="shared" si="61"/>
        <v/>
      </c>
      <c r="D911" s="138" t="str">
        <f t="shared" si="62"/>
        <v/>
      </c>
      <c r="E911" s="139"/>
      <c r="F911" s="140" t="str">
        <f>IFERROR(VLOOKUP(E911,商品参数!A:E,2,FALSE),"")</f>
        <v/>
      </c>
      <c r="G911" s="140" t="str">
        <f>IFERROR(VLOOKUP(E911,商品参数!A:E,3,FALSE),"")</f>
        <v/>
      </c>
      <c r="H911" s="140" t="str">
        <f>IFERROR(VLOOKUP(E911,商品参数!A:E,4,FALSE),"")</f>
        <v/>
      </c>
      <c r="I911" s="143"/>
      <c r="J911" s="144" t="str">
        <f>IFERROR(VLOOKUP(E911,商品参数!A:E,5,FALSE),"")</f>
        <v/>
      </c>
      <c r="K911" s="140" t="str">
        <f t="shared" si="59"/>
        <v/>
      </c>
      <c r="L911" s="143"/>
      <c r="M911" s="143"/>
    </row>
    <row r="912" ht="22" customHeight="1" spans="1:13">
      <c r="A912" s="137"/>
      <c r="B912" s="138" t="str">
        <f t="shared" si="60"/>
        <v/>
      </c>
      <c r="C912" s="138" t="str">
        <f t="shared" si="61"/>
        <v/>
      </c>
      <c r="D912" s="138" t="str">
        <f t="shared" si="62"/>
        <v/>
      </c>
      <c r="E912" s="139"/>
      <c r="F912" s="140" t="str">
        <f>IFERROR(VLOOKUP(E912,商品参数!A:E,2,FALSE),"")</f>
        <v/>
      </c>
      <c r="G912" s="140" t="str">
        <f>IFERROR(VLOOKUP(E912,商品参数!A:E,3,FALSE),"")</f>
        <v/>
      </c>
      <c r="H912" s="140" t="str">
        <f>IFERROR(VLOOKUP(E912,商品参数!A:E,4,FALSE),"")</f>
        <v/>
      </c>
      <c r="I912" s="143"/>
      <c r="J912" s="144" t="str">
        <f>IFERROR(VLOOKUP(E912,商品参数!A:E,5,FALSE),"")</f>
        <v/>
      </c>
      <c r="K912" s="140" t="str">
        <f t="shared" si="59"/>
        <v/>
      </c>
      <c r="L912" s="143"/>
      <c r="M912" s="143"/>
    </row>
    <row r="913" ht="22" customHeight="1" spans="1:13">
      <c r="A913" s="137"/>
      <c r="B913" s="138" t="str">
        <f t="shared" si="60"/>
        <v/>
      </c>
      <c r="C913" s="138" t="str">
        <f t="shared" si="61"/>
        <v/>
      </c>
      <c r="D913" s="138" t="str">
        <f t="shared" si="62"/>
        <v/>
      </c>
      <c r="E913" s="139"/>
      <c r="F913" s="140" t="str">
        <f>IFERROR(VLOOKUP(E913,商品参数!A:E,2,FALSE),"")</f>
        <v/>
      </c>
      <c r="G913" s="140" t="str">
        <f>IFERROR(VLOOKUP(E913,商品参数!A:E,3,FALSE),"")</f>
        <v/>
      </c>
      <c r="H913" s="140" t="str">
        <f>IFERROR(VLOOKUP(E913,商品参数!A:E,4,FALSE),"")</f>
        <v/>
      </c>
      <c r="I913" s="143"/>
      <c r="J913" s="144" t="str">
        <f>IFERROR(VLOOKUP(E913,商品参数!A:E,5,FALSE),"")</f>
        <v/>
      </c>
      <c r="K913" s="140" t="str">
        <f t="shared" si="59"/>
        <v/>
      </c>
      <c r="L913" s="143"/>
      <c r="M913" s="143"/>
    </row>
    <row r="914" ht="22" customHeight="1" spans="1:13">
      <c r="A914" s="137"/>
      <c r="B914" s="138" t="str">
        <f t="shared" si="60"/>
        <v/>
      </c>
      <c r="C914" s="138" t="str">
        <f t="shared" si="61"/>
        <v/>
      </c>
      <c r="D914" s="138" t="str">
        <f t="shared" si="62"/>
        <v/>
      </c>
      <c r="E914" s="139"/>
      <c r="F914" s="140" t="str">
        <f>IFERROR(VLOOKUP(E914,商品参数!A:E,2,FALSE),"")</f>
        <v/>
      </c>
      <c r="G914" s="140" t="str">
        <f>IFERROR(VLOOKUP(E914,商品参数!A:E,3,FALSE),"")</f>
        <v/>
      </c>
      <c r="H914" s="140" t="str">
        <f>IFERROR(VLOOKUP(E914,商品参数!A:E,4,FALSE),"")</f>
        <v/>
      </c>
      <c r="I914" s="143"/>
      <c r="J914" s="144" t="str">
        <f>IFERROR(VLOOKUP(E914,商品参数!A:E,5,FALSE),"")</f>
        <v/>
      </c>
      <c r="K914" s="140" t="str">
        <f t="shared" si="59"/>
        <v/>
      </c>
      <c r="L914" s="143"/>
      <c r="M914" s="143"/>
    </row>
    <row r="915" ht="22" customHeight="1" spans="1:13">
      <c r="A915" s="137"/>
      <c r="B915" s="138" t="str">
        <f t="shared" si="60"/>
        <v/>
      </c>
      <c r="C915" s="138" t="str">
        <f t="shared" si="61"/>
        <v/>
      </c>
      <c r="D915" s="138" t="str">
        <f t="shared" si="62"/>
        <v/>
      </c>
      <c r="E915" s="139"/>
      <c r="F915" s="140" t="str">
        <f>IFERROR(VLOOKUP(E915,商品参数!A:E,2,FALSE),"")</f>
        <v/>
      </c>
      <c r="G915" s="140" t="str">
        <f>IFERROR(VLOOKUP(E915,商品参数!A:E,3,FALSE),"")</f>
        <v/>
      </c>
      <c r="H915" s="140" t="str">
        <f>IFERROR(VLOOKUP(E915,商品参数!A:E,4,FALSE),"")</f>
        <v/>
      </c>
      <c r="I915" s="143"/>
      <c r="J915" s="144" t="str">
        <f>IFERROR(VLOOKUP(E915,商品参数!A:E,5,FALSE),"")</f>
        <v/>
      </c>
      <c r="K915" s="140" t="str">
        <f t="shared" si="59"/>
        <v/>
      </c>
      <c r="L915" s="143"/>
      <c r="M915" s="143"/>
    </row>
    <row r="916" ht="22" customHeight="1" spans="1:13">
      <c r="A916" s="137"/>
      <c r="B916" s="138" t="str">
        <f t="shared" si="60"/>
        <v/>
      </c>
      <c r="C916" s="138" t="str">
        <f t="shared" si="61"/>
        <v/>
      </c>
      <c r="D916" s="138" t="str">
        <f t="shared" si="62"/>
        <v/>
      </c>
      <c r="E916" s="139"/>
      <c r="F916" s="140" t="str">
        <f>IFERROR(VLOOKUP(E916,商品参数!A:E,2,FALSE),"")</f>
        <v/>
      </c>
      <c r="G916" s="140" t="str">
        <f>IFERROR(VLOOKUP(E916,商品参数!A:E,3,FALSE),"")</f>
        <v/>
      </c>
      <c r="H916" s="140" t="str">
        <f>IFERROR(VLOOKUP(E916,商品参数!A:E,4,FALSE),"")</f>
        <v/>
      </c>
      <c r="I916" s="143"/>
      <c r="J916" s="144" t="str">
        <f>IFERROR(VLOOKUP(E916,商品参数!A:E,5,FALSE),"")</f>
        <v/>
      </c>
      <c r="K916" s="140" t="str">
        <f t="shared" si="59"/>
        <v/>
      </c>
      <c r="L916" s="143"/>
      <c r="M916" s="143"/>
    </row>
    <row r="917" ht="22" customHeight="1" spans="1:13">
      <c r="A917" s="137"/>
      <c r="B917" s="138" t="str">
        <f t="shared" si="60"/>
        <v/>
      </c>
      <c r="C917" s="138" t="str">
        <f t="shared" si="61"/>
        <v/>
      </c>
      <c r="D917" s="138" t="str">
        <f t="shared" si="62"/>
        <v/>
      </c>
      <c r="E917" s="139"/>
      <c r="F917" s="140" t="str">
        <f>IFERROR(VLOOKUP(E917,商品参数!A:E,2,FALSE),"")</f>
        <v/>
      </c>
      <c r="G917" s="140" t="str">
        <f>IFERROR(VLOOKUP(E917,商品参数!A:E,3,FALSE),"")</f>
        <v/>
      </c>
      <c r="H917" s="140" t="str">
        <f>IFERROR(VLOOKUP(E917,商品参数!A:E,4,FALSE),"")</f>
        <v/>
      </c>
      <c r="I917" s="143"/>
      <c r="J917" s="144" t="str">
        <f>IFERROR(VLOOKUP(E917,商品参数!A:E,5,FALSE),"")</f>
        <v/>
      </c>
      <c r="K917" s="140" t="str">
        <f t="shared" si="59"/>
        <v/>
      </c>
      <c r="L917" s="143"/>
      <c r="M917" s="143"/>
    </row>
    <row r="918" ht="22" customHeight="1" spans="1:13">
      <c r="A918" s="137"/>
      <c r="B918" s="138" t="str">
        <f t="shared" si="60"/>
        <v/>
      </c>
      <c r="C918" s="138" t="str">
        <f t="shared" si="61"/>
        <v/>
      </c>
      <c r="D918" s="138" t="str">
        <f t="shared" si="62"/>
        <v/>
      </c>
      <c r="E918" s="139"/>
      <c r="F918" s="140" t="str">
        <f>IFERROR(VLOOKUP(E918,商品参数!A:E,2,FALSE),"")</f>
        <v/>
      </c>
      <c r="G918" s="140" t="str">
        <f>IFERROR(VLOOKUP(E918,商品参数!A:E,3,FALSE),"")</f>
        <v/>
      </c>
      <c r="H918" s="140" t="str">
        <f>IFERROR(VLOOKUP(E918,商品参数!A:E,4,FALSE),"")</f>
        <v/>
      </c>
      <c r="I918" s="143"/>
      <c r="J918" s="144" t="str">
        <f>IFERROR(VLOOKUP(E918,商品参数!A:E,5,FALSE),"")</f>
        <v/>
      </c>
      <c r="K918" s="140" t="str">
        <f t="shared" si="59"/>
        <v/>
      </c>
      <c r="L918" s="143"/>
      <c r="M918" s="143"/>
    </row>
    <row r="919" ht="22" customHeight="1" spans="1:13">
      <c r="A919" s="137"/>
      <c r="B919" s="138" t="str">
        <f t="shared" si="60"/>
        <v/>
      </c>
      <c r="C919" s="138" t="str">
        <f t="shared" si="61"/>
        <v/>
      </c>
      <c r="D919" s="138" t="str">
        <f t="shared" si="62"/>
        <v/>
      </c>
      <c r="E919" s="139"/>
      <c r="F919" s="140" t="str">
        <f>IFERROR(VLOOKUP(E919,商品参数!A:E,2,FALSE),"")</f>
        <v/>
      </c>
      <c r="G919" s="140" t="str">
        <f>IFERROR(VLOOKUP(E919,商品参数!A:E,3,FALSE),"")</f>
        <v/>
      </c>
      <c r="H919" s="140" t="str">
        <f>IFERROR(VLOOKUP(E919,商品参数!A:E,4,FALSE),"")</f>
        <v/>
      </c>
      <c r="I919" s="143"/>
      <c r="J919" s="144" t="str">
        <f>IFERROR(VLOOKUP(E919,商品参数!A:E,5,FALSE),"")</f>
        <v/>
      </c>
      <c r="K919" s="140" t="str">
        <f t="shared" si="59"/>
        <v/>
      </c>
      <c r="L919" s="143"/>
      <c r="M919" s="143"/>
    </row>
    <row r="920" ht="22" customHeight="1" spans="1:13">
      <c r="A920" s="137"/>
      <c r="B920" s="138" t="str">
        <f t="shared" si="60"/>
        <v/>
      </c>
      <c r="C920" s="138" t="str">
        <f t="shared" si="61"/>
        <v/>
      </c>
      <c r="D920" s="138" t="str">
        <f t="shared" si="62"/>
        <v/>
      </c>
      <c r="E920" s="139"/>
      <c r="F920" s="140" t="str">
        <f>IFERROR(VLOOKUP(E920,商品参数!A:E,2,FALSE),"")</f>
        <v/>
      </c>
      <c r="G920" s="140" t="str">
        <f>IFERROR(VLOOKUP(E920,商品参数!A:E,3,FALSE),"")</f>
        <v/>
      </c>
      <c r="H920" s="140" t="str">
        <f>IFERROR(VLOOKUP(E920,商品参数!A:E,4,FALSE),"")</f>
        <v/>
      </c>
      <c r="I920" s="143"/>
      <c r="J920" s="144" t="str">
        <f>IFERROR(VLOOKUP(E920,商品参数!A:E,5,FALSE),"")</f>
        <v/>
      </c>
      <c r="K920" s="140" t="str">
        <f t="shared" si="59"/>
        <v/>
      </c>
      <c r="L920" s="143"/>
      <c r="M920" s="143"/>
    </row>
    <row r="921" ht="22" customHeight="1" spans="1:13">
      <c r="A921" s="137"/>
      <c r="B921" s="138" t="str">
        <f t="shared" si="60"/>
        <v/>
      </c>
      <c r="C921" s="138" t="str">
        <f t="shared" si="61"/>
        <v/>
      </c>
      <c r="D921" s="138" t="str">
        <f t="shared" si="62"/>
        <v/>
      </c>
      <c r="E921" s="139"/>
      <c r="F921" s="140" t="str">
        <f>IFERROR(VLOOKUP(E921,商品参数!A:E,2,FALSE),"")</f>
        <v/>
      </c>
      <c r="G921" s="140" t="str">
        <f>IFERROR(VLOOKUP(E921,商品参数!A:E,3,FALSE),"")</f>
        <v/>
      </c>
      <c r="H921" s="140" t="str">
        <f>IFERROR(VLOOKUP(E921,商品参数!A:E,4,FALSE),"")</f>
        <v/>
      </c>
      <c r="I921" s="143"/>
      <c r="J921" s="144" t="str">
        <f>IFERROR(VLOOKUP(E921,商品参数!A:E,5,FALSE),"")</f>
        <v/>
      </c>
      <c r="K921" s="140" t="str">
        <f t="shared" si="59"/>
        <v/>
      </c>
      <c r="L921" s="143"/>
      <c r="M921" s="143"/>
    </row>
    <row r="922" ht="22" customHeight="1" spans="1:13">
      <c r="A922" s="137"/>
      <c r="B922" s="138" t="str">
        <f t="shared" si="60"/>
        <v/>
      </c>
      <c r="C922" s="138" t="str">
        <f t="shared" si="61"/>
        <v/>
      </c>
      <c r="D922" s="138" t="str">
        <f t="shared" si="62"/>
        <v/>
      </c>
      <c r="E922" s="139"/>
      <c r="F922" s="140" t="str">
        <f>IFERROR(VLOOKUP(E922,商品参数!A:E,2,FALSE),"")</f>
        <v/>
      </c>
      <c r="G922" s="140" t="str">
        <f>IFERROR(VLOOKUP(E922,商品参数!A:E,3,FALSE),"")</f>
        <v/>
      </c>
      <c r="H922" s="140" t="str">
        <f>IFERROR(VLOOKUP(E922,商品参数!A:E,4,FALSE),"")</f>
        <v/>
      </c>
      <c r="I922" s="143"/>
      <c r="J922" s="144" t="str">
        <f>IFERROR(VLOOKUP(E922,商品参数!A:E,5,FALSE),"")</f>
        <v/>
      </c>
      <c r="K922" s="140" t="str">
        <f t="shared" si="59"/>
        <v/>
      </c>
      <c r="L922" s="143"/>
      <c r="M922" s="143"/>
    </row>
    <row r="923" ht="22" customHeight="1" spans="1:13">
      <c r="A923" s="137"/>
      <c r="B923" s="138" t="str">
        <f t="shared" si="60"/>
        <v/>
      </c>
      <c r="C923" s="138" t="str">
        <f t="shared" si="61"/>
        <v/>
      </c>
      <c r="D923" s="138" t="str">
        <f t="shared" si="62"/>
        <v/>
      </c>
      <c r="E923" s="139"/>
      <c r="F923" s="140" t="str">
        <f>IFERROR(VLOOKUP(E923,商品参数!A:E,2,FALSE),"")</f>
        <v/>
      </c>
      <c r="G923" s="140" t="str">
        <f>IFERROR(VLOOKUP(E923,商品参数!A:E,3,FALSE),"")</f>
        <v/>
      </c>
      <c r="H923" s="140" t="str">
        <f>IFERROR(VLOOKUP(E923,商品参数!A:E,4,FALSE),"")</f>
        <v/>
      </c>
      <c r="I923" s="143"/>
      <c r="J923" s="144" t="str">
        <f>IFERROR(VLOOKUP(E923,商品参数!A:E,5,FALSE),"")</f>
        <v/>
      </c>
      <c r="K923" s="140" t="str">
        <f t="shared" si="59"/>
        <v/>
      </c>
      <c r="L923" s="143"/>
      <c r="M923" s="143"/>
    </row>
    <row r="924" ht="22" customHeight="1" spans="1:13">
      <c r="A924" s="137"/>
      <c r="B924" s="138" t="str">
        <f t="shared" si="60"/>
        <v/>
      </c>
      <c r="C924" s="138" t="str">
        <f t="shared" si="61"/>
        <v/>
      </c>
      <c r="D924" s="138" t="str">
        <f t="shared" si="62"/>
        <v/>
      </c>
      <c r="E924" s="139"/>
      <c r="F924" s="140" t="str">
        <f>IFERROR(VLOOKUP(E924,商品参数!A:E,2,FALSE),"")</f>
        <v/>
      </c>
      <c r="G924" s="140" t="str">
        <f>IFERROR(VLOOKUP(E924,商品参数!A:E,3,FALSE),"")</f>
        <v/>
      </c>
      <c r="H924" s="140" t="str">
        <f>IFERROR(VLOOKUP(E924,商品参数!A:E,4,FALSE),"")</f>
        <v/>
      </c>
      <c r="I924" s="143"/>
      <c r="J924" s="144" t="str">
        <f>IFERROR(VLOOKUP(E924,商品参数!A:E,5,FALSE),"")</f>
        <v/>
      </c>
      <c r="K924" s="140" t="str">
        <f t="shared" si="59"/>
        <v/>
      </c>
      <c r="L924" s="143"/>
      <c r="M924" s="143"/>
    </row>
    <row r="925" ht="22" customHeight="1" spans="1:13">
      <c r="A925" s="137"/>
      <c r="B925" s="138" t="str">
        <f t="shared" si="60"/>
        <v/>
      </c>
      <c r="C925" s="138" t="str">
        <f t="shared" si="61"/>
        <v/>
      </c>
      <c r="D925" s="138" t="str">
        <f t="shared" si="62"/>
        <v/>
      </c>
      <c r="E925" s="139"/>
      <c r="F925" s="140" t="str">
        <f>IFERROR(VLOOKUP(E925,商品参数!A:E,2,FALSE),"")</f>
        <v/>
      </c>
      <c r="G925" s="140" t="str">
        <f>IFERROR(VLOOKUP(E925,商品参数!A:E,3,FALSE),"")</f>
        <v/>
      </c>
      <c r="H925" s="140" t="str">
        <f>IFERROR(VLOOKUP(E925,商品参数!A:E,4,FALSE),"")</f>
        <v/>
      </c>
      <c r="I925" s="143"/>
      <c r="J925" s="144" t="str">
        <f>IFERROR(VLOOKUP(E925,商品参数!A:E,5,FALSE),"")</f>
        <v/>
      </c>
      <c r="K925" s="140" t="str">
        <f t="shared" si="59"/>
        <v/>
      </c>
      <c r="L925" s="143"/>
      <c r="M925" s="143"/>
    </row>
    <row r="926" ht="22" customHeight="1" spans="1:13">
      <c r="A926" s="137"/>
      <c r="B926" s="138" t="str">
        <f t="shared" si="60"/>
        <v/>
      </c>
      <c r="C926" s="138" t="str">
        <f t="shared" si="61"/>
        <v/>
      </c>
      <c r="D926" s="138" t="str">
        <f t="shared" si="62"/>
        <v/>
      </c>
      <c r="E926" s="139"/>
      <c r="F926" s="140" t="str">
        <f>IFERROR(VLOOKUP(E926,商品参数!A:E,2,FALSE),"")</f>
        <v/>
      </c>
      <c r="G926" s="140" t="str">
        <f>IFERROR(VLOOKUP(E926,商品参数!A:E,3,FALSE),"")</f>
        <v/>
      </c>
      <c r="H926" s="140" t="str">
        <f>IFERROR(VLOOKUP(E926,商品参数!A:E,4,FALSE),"")</f>
        <v/>
      </c>
      <c r="I926" s="143"/>
      <c r="J926" s="144" t="str">
        <f>IFERROR(VLOOKUP(E926,商品参数!A:E,5,FALSE),"")</f>
        <v/>
      </c>
      <c r="K926" s="140" t="str">
        <f t="shared" si="59"/>
        <v/>
      </c>
      <c r="L926" s="143"/>
      <c r="M926" s="143"/>
    </row>
    <row r="927" ht="22" customHeight="1" spans="1:13">
      <c r="A927" s="137"/>
      <c r="B927" s="138" t="str">
        <f t="shared" si="60"/>
        <v/>
      </c>
      <c r="C927" s="138" t="str">
        <f t="shared" si="61"/>
        <v/>
      </c>
      <c r="D927" s="138" t="str">
        <f t="shared" si="62"/>
        <v/>
      </c>
      <c r="E927" s="139"/>
      <c r="F927" s="140" t="str">
        <f>IFERROR(VLOOKUP(E927,商品参数!A:E,2,FALSE),"")</f>
        <v/>
      </c>
      <c r="G927" s="140" t="str">
        <f>IFERROR(VLOOKUP(E927,商品参数!A:E,3,FALSE),"")</f>
        <v/>
      </c>
      <c r="H927" s="140" t="str">
        <f>IFERROR(VLOOKUP(E927,商品参数!A:E,4,FALSE),"")</f>
        <v/>
      </c>
      <c r="I927" s="143"/>
      <c r="J927" s="144" t="str">
        <f>IFERROR(VLOOKUP(E927,商品参数!A:E,5,FALSE),"")</f>
        <v/>
      </c>
      <c r="K927" s="140" t="str">
        <f t="shared" si="59"/>
        <v/>
      </c>
      <c r="L927" s="143"/>
      <c r="M927" s="143"/>
    </row>
    <row r="928" ht="22" customHeight="1" spans="1:13">
      <c r="A928" s="137"/>
      <c r="B928" s="138" t="str">
        <f t="shared" si="60"/>
        <v/>
      </c>
      <c r="C928" s="138" t="str">
        <f t="shared" si="61"/>
        <v/>
      </c>
      <c r="D928" s="138" t="str">
        <f t="shared" si="62"/>
        <v/>
      </c>
      <c r="E928" s="139"/>
      <c r="F928" s="140" t="str">
        <f>IFERROR(VLOOKUP(E928,商品参数!A:E,2,FALSE),"")</f>
        <v/>
      </c>
      <c r="G928" s="140" t="str">
        <f>IFERROR(VLOOKUP(E928,商品参数!A:E,3,FALSE),"")</f>
        <v/>
      </c>
      <c r="H928" s="140" t="str">
        <f>IFERROR(VLOOKUP(E928,商品参数!A:E,4,FALSE),"")</f>
        <v/>
      </c>
      <c r="I928" s="143"/>
      <c r="J928" s="144" t="str">
        <f>IFERROR(VLOOKUP(E928,商品参数!A:E,5,FALSE),"")</f>
        <v/>
      </c>
      <c r="K928" s="140" t="str">
        <f t="shared" si="59"/>
        <v/>
      </c>
      <c r="L928" s="143"/>
      <c r="M928" s="143"/>
    </row>
    <row r="929" ht="22" customHeight="1" spans="1:13">
      <c r="A929" s="137"/>
      <c r="B929" s="138" t="str">
        <f t="shared" si="60"/>
        <v/>
      </c>
      <c r="C929" s="138" t="str">
        <f t="shared" si="61"/>
        <v/>
      </c>
      <c r="D929" s="138" t="str">
        <f t="shared" si="62"/>
        <v/>
      </c>
      <c r="E929" s="139"/>
      <c r="F929" s="140" t="str">
        <f>IFERROR(VLOOKUP(E929,商品参数!A:E,2,FALSE),"")</f>
        <v/>
      </c>
      <c r="G929" s="140" t="str">
        <f>IFERROR(VLOOKUP(E929,商品参数!A:E,3,FALSE),"")</f>
        <v/>
      </c>
      <c r="H929" s="140" t="str">
        <f>IFERROR(VLOOKUP(E929,商品参数!A:E,4,FALSE),"")</f>
        <v/>
      </c>
      <c r="I929" s="143"/>
      <c r="J929" s="144" t="str">
        <f>IFERROR(VLOOKUP(E929,商品参数!A:E,5,FALSE),"")</f>
        <v/>
      </c>
      <c r="K929" s="140" t="str">
        <f t="shared" si="59"/>
        <v/>
      </c>
      <c r="L929" s="143"/>
      <c r="M929" s="143"/>
    </row>
    <row r="930" ht="22" customHeight="1" spans="1:13">
      <c r="A930" s="137"/>
      <c r="B930" s="138" t="str">
        <f t="shared" si="60"/>
        <v/>
      </c>
      <c r="C930" s="138" t="str">
        <f t="shared" si="61"/>
        <v/>
      </c>
      <c r="D930" s="138" t="str">
        <f t="shared" si="62"/>
        <v/>
      </c>
      <c r="E930" s="139"/>
      <c r="F930" s="140" t="str">
        <f>IFERROR(VLOOKUP(E930,商品参数!A:E,2,FALSE),"")</f>
        <v/>
      </c>
      <c r="G930" s="140" t="str">
        <f>IFERROR(VLOOKUP(E930,商品参数!A:E,3,FALSE),"")</f>
        <v/>
      </c>
      <c r="H930" s="140" t="str">
        <f>IFERROR(VLOOKUP(E930,商品参数!A:E,4,FALSE),"")</f>
        <v/>
      </c>
      <c r="I930" s="143"/>
      <c r="J930" s="144" t="str">
        <f>IFERROR(VLOOKUP(E930,商品参数!A:E,5,FALSE),"")</f>
        <v/>
      </c>
      <c r="K930" s="140" t="str">
        <f t="shared" si="59"/>
        <v/>
      </c>
      <c r="L930" s="143"/>
      <c r="M930" s="143"/>
    </row>
    <row r="931" ht="22" customHeight="1" spans="1:13">
      <c r="A931" s="137"/>
      <c r="B931" s="138" t="str">
        <f t="shared" si="60"/>
        <v/>
      </c>
      <c r="C931" s="138" t="str">
        <f t="shared" si="61"/>
        <v/>
      </c>
      <c r="D931" s="138" t="str">
        <f t="shared" si="62"/>
        <v/>
      </c>
      <c r="E931" s="139"/>
      <c r="F931" s="140" t="str">
        <f>IFERROR(VLOOKUP(E931,商品参数!A:E,2,FALSE),"")</f>
        <v/>
      </c>
      <c r="G931" s="140" t="str">
        <f>IFERROR(VLOOKUP(E931,商品参数!A:E,3,FALSE),"")</f>
        <v/>
      </c>
      <c r="H931" s="140" t="str">
        <f>IFERROR(VLOOKUP(E931,商品参数!A:E,4,FALSE),"")</f>
        <v/>
      </c>
      <c r="I931" s="143"/>
      <c r="J931" s="144" t="str">
        <f>IFERROR(VLOOKUP(E931,商品参数!A:E,5,FALSE),"")</f>
        <v/>
      </c>
      <c r="K931" s="140" t="str">
        <f t="shared" si="59"/>
        <v/>
      </c>
      <c r="L931" s="143"/>
      <c r="M931" s="143"/>
    </row>
    <row r="932" ht="22" customHeight="1" spans="1:13">
      <c r="A932" s="137"/>
      <c r="B932" s="138" t="str">
        <f t="shared" si="60"/>
        <v/>
      </c>
      <c r="C932" s="138" t="str">
        <f t="shared" si="61"/>
        <v/>
      </c>
      <c r="D932" s="138" t="str">
        <f t="shared" si="62"/>
        <v/>
      </c>
      <c r="E932" s="139"/>
      <c r="F932" s="140" t="str">
        <f>IFERROR(VLOOKUP(E932,商品参数!A:E,2,FALSE),"")</f>
        <v/>
      </c>
      <c r="G932" s="140" t="str">
        <f>IFERROR(VLOOKUP(E932,商品参数!A:E,3,FALSE),"")</f>
        <v/>
      </c>
      <c r="H932" s="140" t="str">
        <f>IFERROR(VLOOKUP(E932,商品参数!A:E,4,FALSE),"")</f>
        <v/>
      </c>
      <c r="I932" s="143"/>
      <c r="J932" s="144" t="str">
        <f>IFERROR(VLOOKUP(E932,商品参数!A:E,5,FALSE),"")</f>
        <v/>
      </c>
      <c r="K932" s="140" t="str">
        <f t="shared" si="59"/>
        <v/>
      </c>
      <c r="L932" s="143"/>
      <c r="M932" s="143"/>
    </row>
    <row r="933" ht="22" customHeight="1" spans="1:13">
      <c r="A933" s="137"/>
      <c r="B933" s="138" t="str">
        <f t="shared" si="60"/>
        <v/>
      </c>
      <c r="C933" s="138" t="str">
        <f t="shared" si="61"/>
        <v/>
      </c>
      <c r="D933" s="138" t="str">
        <f t="shared" si="62"/>
        <v/>
      </c>
      <c r="E933" s="139"/>
      <c r="F933" s="140" t="str">
        <f>IFERROR(VLOOKUP(E933,商品参数!A:E,2,FALSE),"")</f>
        <v/>
      </c>
      <c r="G933" s="140" t="str">
        <f>IFERROR(VLOOKUP(E933,商品参数!A:E,3,FALSE),"")</f>
        <v/>
      </c>
      <c r="H933" s="140" t="str">
        <f>IFERROR(VLOOKUP(E933,商品参数!A:E,4,FALSE),"")</f>
        <v/>
      </c>
      <c r="I933" s="143"/>
      <c r="J933" s="144" t="str">
        <f>IFERROR(VLOOKUP(E933,商品参数!A:E,5,FALSE),"")</f>
        <v/>
      </c>
      <c r="K933" s="140" t="str">
        <f t="shared" si="59"/>
        <v/>
      </c>
      <c r="L933" s="143"/>
      <c r="M933" s="143"/>
    </row>
    <row r="934" ht="22" customHeight="1" spans="1:13">
      <c r="A934" s="137"/>
      <c r="B934" s="138" t="str">
        <f t="shared" si="60"/>
        <v/>
      </c>
      <c r="C934" s="138" t="str">
        <f t="shared" si="61"/>
        <v/>
      </c>
      <c r="D934" s="138" t="str">
        <f t="shared" si="62"/>
        <v/>
      </c>
      <c r="E934" s="139"/>
      <c r="F934" s="140" t="str">
        <f>IFERROR(VLOOKUP(E934,商品参数!A:E,2,FALSE),"")</f>
        <v/>
      </c>
      <c r="G934" s="140" t="str">
        <f>IFERROR(VLOOKUP(E934,商品参数!A:E,3,FALSE),"")</f>
        <v/>
      </c>
      <c r="H934" s="140" t="str">
        <f>IFERROR(VLOOKUP(E934,商品参数!A:E,4,FALSE),"")</f>
        <v/>
      </c>
      <c r="I934" s="143"/>
      <c r="J934" s="144" t="str">
        <f>IFERROR(VLOOKUP(E934,商品参数!A:E,5,FALSE),"")</f>
        <v/>
      </c>
      <c r="K934" s="140" t="str">
        <f t="shared" si="59"/>
        <v/>
      </c>
      <c r="L934" s="143"/>
      <c r="M934" s="143"/>
    </row>
    <row r="935" ht="22" customHeight="1" spans="1:13">
      <c r="A935" s="137"/>
      <c r="B935" s="138" t="str">
        <f t="shared" si="60"/>
        <v/>
      </c>
      <c r="C935" s="138" t="str">
        <f t="shared" si="61"/>
        <v/>
      </c>
      <c r="D935" s="138" t="str">
        <f t="shared" si="62"/>
        <v/>
      </c>
      <c r="E935" s="139"/>
      <c r="F935" s="140" t="str">
        <f>IFERROR(VLOOKUP(E935,商品参数!A:E,2,FALSE),"")</f>
        <v/>
      </c>
      <c r="G935" s="140" t="str">
        <f>IFERROR(VLOOKUP(E935,商品参数!A:E,3,FALSE),"")</f>
        <v/>
      </c>
      <c r="H935" s="140" t="str">
        <f>IFERROR(VLOOKUP(E935,商品参数!A:E,4,FALSE),"")</f>
        <v/>
      </c>
      <c r="I935" s="143"/>
      <c r="J935" s="144" t="str">
        <f>IFERROR(VLOOKUP(E935,商品参数!A:E,5,FALSE),"")</f>
        <v/>
      </c>
      <c r="K935" s="140" t="str">
        <f t="shared" si="59"/>
        <v/>
      </c>
      <c r="L935" s="143"/>
      <c r="M935" s="143"/>
    </row>
    <row r="936" ht="22" customHeight="1" spans="1:13">
      <c r="A936" s="137"/>
      <c r="B936" s="138" t="str">
        <f t="shared" si="60"/>
        <v/>
      </c>
      <c r="C936" s="138" t="str">
        <f t="shared" si="61"/>
        <v/>
      </c>
      <c r="D936" s="138" t="str">
        <f t="shared" si="62"/>
        <v/>
      </c>
      <c r="E936" s="139"/>
      <c r="F936" s="140" t="str">
        <f>IFERROR(VLOOKUP(E936,商品参数!A:E,2,FALSE),"")</f>
        <v/>
      </c>
      <c r="G936" s="140" t="str">
        <f>IFERROR(VLOOKUP(E936,商品参数!A:E,3,FALSE),"")</f>
        <v/>
      </c>
      <c r="H936" s="140" t="str">
        <f>IFERROR(VLOOKUP(E936,商品参数!A:E,4,FALSE),"")</f>
        <v/>
      </c>
      <c r="I936" s="143"/>
      <c r="J936" s="144" t="str">
        <f>IFERROR(VLOOKUP(E936,商品参数!A:E,5,FALSE),"")</f>
        <v/>
      </c>
      <c r="K936" s="140" t="str">
        <f t="shared" si="59"/>
        <v/>
      </c>
      <c r="L936" s="143"/>
      <c r="M936" s="143"/>
    </row>
    <row r="937" ht="22" customHeight="1" spans="1:13">
      <c r="A937" s="137"/>
      <c r="B937" s="138" t="str">
        <f t="shared" si="60"/>
        <v/>
      </c>
      <c r="C937" s="138" t="str">
        <f t="shared" si="61"/>
        <v/>
      </c>
      <c r="D937" s="138" t="str">
        <f t="shared" si="62"/>
        <v/>
      </c>
      <c r="E937" s="139"/>
      <c r="F937" s="140" t="str">
        <f>IFERROR(VLOOKUP(E937,商品参数!A:E,2,FALSE),"")</f>
        <v/>
      </c>
      <c r="G937" s="140" t="str">
        <f>IFERROR(VLOOKUP(E937,商品参数!A:E,3,FALSE),"")</f>
        <v/>
      </c>
      <c r="H937" s="140" t="str">
        <f>IFERROR(VLOOKUP(E937,商品参数!A:E,4,FALSE),"")</f>
        <v/>
      </c>
      <c r="I937" s="143"/>
      <c r="J937" s="144" t="str">
        <f>IFERROR(VLOOKUP(E937,商品参数!A:E,5,FALSE),"")</f>
        <v/>
      </c>
      <c r="K937" s="140" t="str">
        <f t="shared" si="59"/>
        <v/>
      </c>
      <c r="L937" s="143"/>
      <c r="M937" s="143"/>
    </row>
    <row r="938" ht="22" customHeight="1" spans="1:13">
      <c r="A938" s="137"/>
      <c r="B938" s="138" t="str">
        <f t="shared" si="60"/>
        <v/>
      </c>
      <c r="C938" s="138" t="str">
        <f t="shared" si="61"/>
        <v/>
      </c>
      <c r="D938" s="138" t="str">
        <f t="shared" si="62"/>
        <v/>
      </c>
      <c r="E938" s="139"/>
      <c r="F938" s="140" t="str">
        <f>IFERROR(VLOOKUP(E938,商品参数!A:E,2,FALSE),"")</f>
        <v/>
      </c>
      <c r="G938" s="140" t="str">
        <f>IFERROR(VLOOKUP(E938,商品参数!A:E,3,FALSE),"")</f>
        <v/>
      </c>
      <c r="H938" s="140" t="str">
        <f>IFERROR(VLOOKUP(E938,商品参数!A:E,4,FALSE),"")</f>
        <v/>
      </c>
      <c r="I938" s="143"/>
      <c r="J938" s="144" t="str">
        <f>IFERROR(VLOOKUP(E938,商品参数!A:E,5,FALSE),"")</f>
        <v/>
      </c>
      <c r="K938" s="140" t="str">
        <f t="shared" si="59"/>
        <v/>
      </c>
      <c r="L938" s="143"/>
      <c r="M938" s="143"/>
    </row>
    <row r="939" ht="22" customHeight="1" spans="1:13">
      <c r="A939" s="137"/>
      <c r="B939" s="138" t="str">
        <f t="shared" si="60"/>
        <v/>
      </c>
      <c r="C939" s="138" t="str">
        <f t="shared" si="61"/>
        <v/>
      </c>
      <c r="D939" s="138" t="str">
        <f t="shared" si="62"/>
        <v/>
      </c>
      <c r="E939" s="139"/>
      <c r="F939" s="140" t="str">
        <f>IFERROR(VLOOKUP(E939,商品参数!A:E,2,FALSE),"")</f>
        <v/>
      </c>
      <c r="G939" s="140" t="str">
        <f>IFERROR(VLOOKUP(E939,商品参数!A:E,3,FALSE),"")</f>
        <v/>
      </c>
      <c r="H939" s="140" t="str">
        <f>IFERROR(VLOOKUP(E939,商品参数!A:E,4,FALSE),"")</f>
        <v/>
      </c>
      <c r="I939" s="143"/>
      <c r="J939" s="144" t="str">
        <f>IFERROR(VLOOKUP(E939,商品参数!A:E,5,FALSE),"")</f>
        <v/>
      </c>
      <c r="K939" s="140" t="str">
        <f t="shared" si="59"/>
        <v/>
      </c>
      <c r="L939" s="143"/>
      <c r="M939" s="143"/>
    </row>
    <row r="940" ht="22" customHeight="1" spans="1:13">
      <c r="A940" s="137"/>
      <c r="B940" s="138" t="str">
        <f t="shared" si="60"/>
        <v/>
      </c>
      <c r="C940" s="138" t="str">
        <f t="shared" si="61"/>
        <v/>
      </c>
      <c r="D940" s="138" t="str">
        <f t="shared" si="62"/>
        <v/>
      </c>
      <c r="E940" s="139"/>
      <c r="F940" s="140" t="str">
        <f>IFERROR(VLOOKUP(E940,商品参数!A:E,2,FALSE),"")</f>
        <v/>
      </c>
      <c r="G940" s="140" t="str">
        <f>IFERROR(VLOOKUP(E940,商品参数!A:E,3,FALSE),"")</f>
        <v/>
      </c>
      <c r="H940" s="140" t="str">
        <f>IFERROR(VLOOKUP(E940,商品参数!A:E,4,FALSE),"")</f>
        <v/>
      </c>
      <c r="I940" s="143"/>
      <c r="J940" s="144" t="str">
        <f>IFERROR(VLOOKUP(E940,商品参数!A:E,5,FALSE),"")</f>
        <v/>
      </c>
      <c r="K940" s="140" t="str">
        <f t="shared" si="59"/>
        <v/>
      </c>
      <c r="L940" s="143"/>
      <c r="M940" s="143"/>
    </row>
    <row r="941" ht="22" customHeight="1" spans="1:13">
      <c r="A941" s="137"/>
      <c r="B941" s="138" t="str">
        <f t="shared" si="60"/>
        <v/>
      </c>
      <c r="C941" s="138" t="str">
        <f t="shared" si="61"/>
        <v/>
      </c>
      <c r="D941" s="138" t="str">
        <f t="shared" si="62"/>
        <v/>
      </c>
      <c r="E941" s="139"/>
      <c r="F941" s="140" t="str">
        <f>IFERROR(VLOOKUP(E941,商品参数!A:E,2,FALSE),"")</f>
        <v/>
      </c>
      <c r="G941" s="140" t="str">
        <f>IFERROR(VLOOKUP(E941,商品参数!A:E,3,FALSE),"")</f>
        <v/>
      </c>
      <c r="H941" s="140" t="str">
        <f>IFERROR(VLOOKUP(E941,商品参数!A:E,4,FALSE),"")</f>
        <v/>
      </c>
      <c r="I941" s="143"/>
      <c r="J941" s="144" t="str">
        <f>IFERROR(VLOOKUP(E941,商品参数!A:E,5,FALSE),"")</f>
        <v/>
      </c>
      <c r="K941" s="140" t="str">
        <f t="shared" si="59"/>
        <v/>
      </c>
      <c r="L941" s="143"/>
      <c r="M941" s="143"/>
    </row>
    <row r="942" ht="22" customHeight="1" spans="1:13">
      <c r="A942" s="137"/>
      <c r="B942" s="138" t="str">
        <f t="shared" si="60"/>
        <v/>
      </c>
      <c r="C942" s="138" t="str">
        <f t="shared" si="61"/>
        <v/>
      </c>
      <c r="D942" s="138" t="str">
        <f t="shared" si="62"/>
        <v/>
      </c>
      <c r="E942" s="139"/>
      <c r="F942" s="140" t="str">
        <f>IFERROR(VLOOKUP(E942,商品参数!A:E,2,FALSE),"")</f>
        <v/>
      </c>
      <c r="G942" s="140" t="str">
        <f>IFERROR(VLOOKUP(E942,商品参数!A:E,3,FALSE),"")</f>
        <v/>
      </c>
      <c r="H942" s="140" t="str">
        <f>IFERROR(VLOOKUP(E942,商品参数!A:E,4,FALSE),"")</f>
        <v/>
      </c>
      <c r="I942" s="143"/>
      <c r="J942" s="144" t="str">
        <f>IFERROR(VLOOKUP(E942,商品参数!A:E,5,FALSE),"")</f>
        <v/>
      </c>
      <c r="K942" s="140" t="str">
        <f t="shared" si="59"/>
        <v/>
      </c>
      <c r="L942" s="143"/>
      <c r="M942" s="143"/>
    </row>
    <row r="943" ht="22" customHeight="1" spans="1:13">
      <c r="A943" s="137"/>
      <c r="B943" s="138" t="str">
        <f t="shared" si="60"/>
        <v/>
      </c>
      <c r="C943" s="138" t="str">
        <f t="shared" si="61"/>
        <v/>
      </c>
      <c r="D943" s="138" t="str">
        <f t="shared" si="62"/>
        <v/>
      </c>
      <c r="E943" s="139"/>
      <c r="F943" s="140" t="str">
        <f>IFERROR(VLOOKUP(E943,商品参数!A:E,2,FALSE),"")</f>
        <v/>
      </c>
      <c r="G943" s="140" t="str">
        <f>IFERROR(VLOOKUP(E943,商品参数!A:E,3,FALSE),"")</f>
        <v/>
      </c>
      <c r="H943" s="140" t="str">
        <f>IFERROR(VLOOKUP(E943,商品参数!A:E,4,FALSE),"")</f>
        <v/>
      </c>
      <c r="I943" s="143"/>
      <c r="J943" s="144" t="str">
        <f>IFERROR(VLOOKUP(E943,商品参数!A:E,5,FALSE),"")</f>
        <v/>
      </c>
      <c r="K943" s="140" t="str">
        <f t="shared" si="59"/>
        <v/>
      </c>
      <c r="L943" s="143"/>
      <c r="M943" s="143"/>
    </row>
    <row r="944" ht="22" customHeight="1" spans="1:13">
      <c r="A944" s="137"/>
      <c r="B944" s="138" t="str">
        <f t="shared" si="60"/>
        <v/>
      </c>
      <c r="C944" s="138" t="str">
        <f t="shared" si="61"/>
        <v/>
      </c>
      <c r="D944" s="138" t="str">
        <f t="shared" si="62"/>
        <v/>
      </c>
      <c r="E944" s="139"/>
      <c r="F944" s="140" t="str">
        <f>IFERROR(VLOOKUP(E944,商品参数!A:E,2,FALSE),"")</f>
        <v/>
      </c>
      <c r="G944" s="140" t="str">
        <f>IFERROR(VLOOKUP(E944,商品参数!A:E,3,FALSE),"")</f>
        <v/>
      </c>
      <c r="H944" s="140" t="str">
        <f>IFERROR(VLOOKUP(E944,商品参数!A:E,4,FALSE),"")</f>
        <v/>
      </c>
      <c r="I944" s="143"/>
      <c r="J944" s="144" t="str">
        <f>IFERROR(VLOOKUP(E944,商品参数!A:E,5,FALSE),"")</f>
        <v/>
      </c>
      <c r="K944" s="140" t="str">
        <f t="shared" si="59"/>
        <v/>
      </c>
      <c r="L944" s="143"/>
      <c r="M944" s="143"/>
    </row>
    <row r="945" ht="22" customHeight="1" spans="1:13">
      <c r="A945" s="137"/>
      <c r="B945" s="138" t="str">
        <f t="shared" si="60"/>
        <v/>
      </c>
      <c r="C945" s="138" t="str">
        <f t="shared" si="61"/>
        <v/>
      </c>
      <c r="D945" s="138" t="str">
        <f t="shared" si="62"/>
        <v/>
      </c>
      <c r="E945" s="139"/>
      <c r="F945" s="140" t="str">
        <f>IFERROR(VLOOKUP(E945,商品参数!A:E,2,FALSE),"")</f>
        <v/>
      </c>
      <c r="G945" s="140" t="str">
        <f>IFERROR(VLOOKUP(E945,商品参数!A:E,3,FALSE),"")</f>
        <v/>
      </c>
      <c r="H945" s="140" t="str">
        <f>IFERROR(VLOOKUP(E945,商品参数!A:E,4,FALSE),"")</f>
        <v/>
      </c>
      <c r="I945" s="143"/>
      <c r="J945" s="144" t="str">
        <f>IFERROR(VLOOKUP(E945,商品参数!A:E,5,FALSE),"")</f>
        <v/>
      </c>
      <c r="K945" s="140" t="str">
        <f t="shared" si="59"/>
        <v/>
      </c>
      <c r="L945" s="143"/>
      <c r="M945" s="143"/>
    </row>
    <row r="946" ht="22" customHeight="1" spans="1:13">
      <c r="A946" s="137"/>
      <c r="B946" s="138" t="str">
        <f t="shared" si="60"/>
        <v/>
      </c>
      <c r="C946" s="138" t="str">
        <f t="shared" si="61"/>
        <v/>
      </c>
      <c r="D946" s="138" t="str">
        <f t="shared" si="62"/>
        <v/>
      </c>
      <c r="E946" s="139"/>
      <c r="F946" s="140" t="str">
        <f>IFERROR(VLOOKUP(E946,商品参数!A:E,2,FALSE),"")</f>
        <v/>
      </c>
      <c r="G946" s="140" t="str">
        <f>IFERROR(VLOOKUP(E946,商品参数!A:E,3,FALSE),"")</f>
        <v/>
      </c>
      <c r="H946" s="140" t="str">
        <f>IFERROR(VLOOKUP(E946,商品参数!A:E,4,FALSE),"")</f>
        <v/>
      </c>
      <c r="I946" s="143"/>
      <c r="J946" s="144" t="str">
        <f>IFERROR(VLOOKUP(E946,商品参数!A:E,5,FALSE),"")</f>
        <v/>
      </c>
      <c r="K946" s="140" t="str">
        <f t="shared" si="59"/>
        <v/>
      </c>
      <c r="L946" s="143"/>
      <c r="M946" s="143"/>
    </row>
    <row r="947" ht="22" customHeight="1" spans="1:13">
      <c r="A947" s="137"/>
      <c r="B947" s="138" t="str">
        <f t="shared" si="60"/>
        <v/>
      </c>
      <c r="C947" s="138" t="str">
        <f t="shared" si="61"/>
        <v/>
      </c>
      <c r="D947" s="138" t="str">
        <f t="shared" si="62"/>
        <v/>
      </c>
      <c r="E947" s="139"/>
      <c r="F947" s="140" t="str">
        <f>IFERROR(VLOOKUP(E947,商品参数!A:E,2,FALSE),"")</f>
        <v/>
      </c>
      <c r="G947" s="140" t="str">
        <f>IFERROR(VLOOKUP(E947,商品参数!A:E,3,FALSE),"")</f>
        <v/>
      </c>
      <c r="H947" s="140" t="str">
        <f>IFERROR(VLOOKUP(E947,商品参数!A:E,4,FALSE),"")</f>
        <v/>
      </c>
      <c r="I947" s="143"/>
      <c r="J947" s="144" t="str">
        <f>IFERROR(VLOOKUP(E947,商品参数!A:E,5,FALSE),"")</f>
        <v/>
      </c>
      <c r="K947" s="140" t="str">
        <f t="shared" si="59"/>
        <v/>
      </c>
      <c r="L947" s="143"/>
      <c r="M947" s="143"/>
    </row>
    <row r="948" ht="22" customHeight="1" spans="1:13">
      <c r="A948" s="137"/>
      <c r="B948" s="138" t="str">
        <f t="shared" si="60"/>
        <v/>
      </c>
      <c r="C948" s="138" t="str">
        <f t="shared" si="61"/>
        <v/>
      </c>
      <c r="D948" s="138" t="str">
        <f t="shared" si="62"/>
        <v/>
      </c>
      <c r="E948" s="139"/>
      <c r="F948" s="140" t="str">
        <f>IFERROR(VLOOKUP(E948,商品参数!A:E,2,FALSE),"")</f>
        <v/>
      </c>
      <c r="G948" s="140" t="str">
        <f>IFERROR(VLOOKUP(E948,商品参数!A:E,3,FALSE),"")</f>
        <v/>
      </c>
      <c r="H948" s="140" t="str">
        <f>IFERROR(VLOOKUP(E948,商品参数!A:E,4,FALSE),"")</f>
        <v/>
      </c>
      <c r="I948" s="143"/>
      <c r="J948" s="144" t="str">
        <f>IFERROR(VLOOKUP(E948,商品参数!A:E,5,FALSE),"")</f>
        <v/>
      </c>
      <c r="K948" s="140" t="str">
        <f t="shared" si="59"/>
        <v/>
      </c>
      <c r="L948" s="143"/>
      <c r="M948" s="143"/>
    </row>
    <row r="949" ht="22" customHeight="1" spans="1:13">
      <c r="A949" s="137"/>
      <c r="B949" s="138" t="str">
        <f t="shared" si="60"/>
        <v/>
      </c>
      <c r="C949" s="138" t="str">
        <f t="shared" si="61"/>
        <v/>
      </c>
      <c r="D949" s="138" t="str">
        <f t="shared" si="62"/>
        <v/>
      </c>
      <c r="E949" s="139"/>
      <c r="F949" s="140" t="str">
        <f>IFERROR(VLOOKUP(E949,商品参数!A:E,2,FALSE),"")</f>
        <v/>
      </c>
      <c r="G949" s="140" t="str">
        <f>IFERROR(VLOOKUP(E949,商品参数!A:E,3,FALSE),"")</f>
        <v/>
      </c>
      <c r="H949" s="140" t="str">
        <f>IFERROR(VLOOKUP(E949,商品参数!A:E,4,FALSE),"")</f>
        <v/>
      </c>
      <c r="I949" s="143"/>
      <c r="J949" s="144" t="str">
        <f>IFERROR(VLOOKUP(E949,商品参数!A:E,5,FALSE),"")</f>
        <v/>
      </c>
      <c r="K949" s="140" t="str">
        <f t="shared" si="59"/>
        <v/>
      </c>
      <c r="L949" s="143"/>
      <c r="M949" s="143"/>
    </row>
    <row r="950" ht="22" customHeight="1" spans="1:13">
      <c r="A950" s="137"/>
      <c r="B950" s="138" t="str">
        <f t="shared" si="60"/>
        <v/>
      </c>
      <c r="C950" s="138" t="str">
        <f t="shared" si="61"/>
        <v/>
      </c>
      <c r="D950" s="138" t="str">
        <f t="shared" si="62"/>
        <v/>
      </c>
      <c r="E950" s="139"/>
      <c r="F950" s="140" t="str">
        <f>IFERROR(VLOOKUP(E950,商品参数!A:E,2,FALSE),"")</f>
        <v/>
      </c>
      <c r="G950" s="140" t="str">
        <f>IFERROR(VLOOKUP(E950,商品参数!A:E,3,FALSE),"")</f>
        <v/>
      </c>
      <c r="H950" s="140" t="str">
        <f>IFERROR(VLOOKUP(E950,商品参数!A:E,4,FALSE),"")</f>
        <v/>
      </c>
      <c r="I950" s="143"/>
      <c r="J950" s="144" t="str">
        <f>IFERROR(VLOOKUP(E950,商品参数!A:E,5,FALSE),"")</f>
        <v/>
      </c>
      <c r="K950" s="140" t="str">
        <f t="shared" si="59"/>
        <v/>
      </c>
      <c r="L950" s="143"/>
      <c r="M950" s="143"/>
    </row>
    <row r="951" ht="22" customHeight="1" spans="1:13">
      <c r="A951" s="137"/>
      <c r="B951" s="138" t="str">
        <f t="shared" si="60"/>
        <v/>
      </c>
      <c r="C951" s="138" t="str">
        <f t="shared" si="61"/>
        <v/>
      </c>
      <c r="D951" s="138" t="str">
        <f t="shared" si="62"/>
        <v/>
      </c>
      <c r="E951" s="139"/>
      <c r="F951" s="140" t="str">
        <f>IFERROR(VLOOKUP(E951,商品参数!A:E,2,FALSE),"")</f>
        <v/>
      </c>
      <c r="G951" s="140" t="str">
        <f>IFERROR(VLOOKUP(E951,商品参数!A:E,3,FALSE),"")</f>
        <v/>
      </c>
      <c r="H951" s="140" t="str">
        <f>IFERROR(VLOOKUP(E951,商品参数!A:E,4,FALSE),"")</f>
        <v/>
      </c>
      <c r="I951" s="143"/>
      <c r="J951" s="144" t="str">
        <f>IFERROR(VLOOKUP(E951,商品参数!A:E,5,FALSE),"")</f>
        <v/>
      </c>
      <c r="K951" s="140" t="str">
        <f t="shared" si="59"/>
        <v/>
      </c>
      <c r="L951" s="143"/>
      <c r="M951" s="143"/>
    </row>
    <row r="952" ht="22" customHeight="1" spans="1:13">
      <c r="A952" s="137"/>
      <c r="B952" s="138" t="str">
        <f t="shared" si="60"/>
        <v/>
      </c>
      <c r="C952" s="138" t="str">
        <f t="shared" si="61"/>
        <v/>
      </c>
      <c r="D952" s="138" t="str">
        <f t="shared" si="62"/>
        <v/>
      </c>
      <c r="E952" s="139"/>
      <c r="F952" s="140" t="str">
        <f>IFERROR(VLOOKUP(E952,商品参数!A:E,2,FALSE),"")</f>
        <v/>
      </c>
      <c r="G952" s="140" t="str">
        <f>IFERROR(VLOOKUP(E952,商品参数!A:E,3,FALSE),"")</f>
        <v/>
      </c>
      <c r="H952" s="140" t="str">
        <f>IFERROR(VLOOKUP(E952,商品参数!A:E,4,FALSE),"")</f>
        <v/>
      </c>
      <c r="I952" s="143"/>
      <c r="J952" s="144" t="str">
        <f>IFERROR(VLOOKUP(E952,商品参数!A:E,5,FALSE),"")</f>
        <v/>
      </c>
      <c r="K952" s="140" t="str">
        <f t="shared" si="59"/>
        <v/>
      </c>
      <c r="L952" s="143"/>
      <c r="M952" s="143"/>
    </row>
    <row r="953" ht="22" customHeight="1" spans="1:13">
      <c r="A953" s="137"/>
      <c r="B953" s="138" t="str">
        <f t="shared" si="60"/>
        <v/>
      </c>
      <c r="C953" s="138" t="str">
        <f t="shared" si="61"/>
        <v/>
      </c>
      <c r="D953" s="138" t="str">
        <f t="shared" si="62"/>
        <v/>
      </c>
      <c r="E953" s="139"/>
      <c r="F953" s="140" t="str">
        <f>IFERROR(VLOOKUP(E953,商品参数!A:E,2,FALSE),"")</f>
        <v/>
      </c>
      <c r="G953" s="140" t="str">
        <f>IFERROR(VLOOKUP(E953,商品参数!A:E,3,FALSE),"")</f>
        <v/>
      </c>
      <c r="H953" s="140" t="str">
        <f>IFERROR(VLOOKUP(E953,商品参数!A:E,4,FALSE),"")</f>
        <v/>
      </c>
      <c r="I953" s="143"/>
      <c r="J953" s="144" t="str">
        <f>IFERROR(VLOOKUP(E953,商品参数!A:E,5,FALSE),"")</f>
        <v/>
      </c>
      <c r="K953" s="140" t="str">
        <f t="shared" si="59"/>
        <v/>
      </c>
      <c r="L953" s="143"/>
      <c r="M953" s="143"/>
    </row>
    <row r="954" ht="22" customHeight="1" spans="1:13">
      <c r="A954" s="137"/>
      <c r="B954" s="138" t="str">
        <f t="shared" si="60"/>
        <v/>
      </c>
      <c r="C954" s="138" t="str">
        <f t="shared" si="61"/>
        <v/>
      </c>
      <c r="D954" s="138" t="str">
        <f t="shared" si="62"/>
        <v/>
      </c>
      <c r="E954" s="139"/>
      <c r="F954" s="140" t="str">
        <f>IFERROR(VLOOKUP(E954,商品参数!A:E,2,FALSE),"")</f>
        <v/>
      </c>
      <c r="G954" s="140" t="str">
        <f>IFERROR(VLOOKUP(E954,商品参数!A:E,3,FALSE),"")</f>
        <v/>
      </c>
      <c r="H954" s="140" t="str">
        <f>IFERROR(VLOOKUP(E954,商品参数!A:E,4,FALSE),"")</f>
        <v/>
      </c>
      <c r="I954" s="143"/>
      <c r="J954" s="144" t="str">
        <f>IFERROR(VLOOKUP(E954,商品参数!A:E,5,FALSE),"")</f>
        <v/>
      </c>
      <c r="K954" s="140" t="str">
        <f t="shared" si="59"/>
        <v/>
      </c>
      <c r="L954" s="143"/>
      <c r="M954" s="143"/>
    </row>
    <row r="955" ht="22" customHeight="1" spans="1:13">
      <c r="A955" s="137"/>
      <c r="B955" s="138" t="str">
        <f t="shared" si="60"/>
        <v/>
      </c>
      <c r="C955" s="138" t="str">
        <f t="shared" si="61"/>
        <v/>
      </c>
      <c r="D955" s="138" t="str">
        <f t="shared" si="62"/>
        <v/>
      </c>
      <c r="E955" s="139"/>
      <c r="F955" s="140" t="str">
        <f>IFERROR(VLOOKUP(E955,商品参数!A:E,2,FALSE),"")</f>
        <v/>
      </c>
      <c r="G955" s="140" t="str">
        <f>IFERROR(VLOOKUP(E955,商品参数!A:E,3,FALSE),"")</f>
        <v/>
      </c>
      <c r="H955" s="140" t="str">
        <f>IFERROR(VLOOKUP(E955,商品参数!A:E,4,FALSE),"")</f>
        <v/>
      </c>
      <c r="I955" s="143"/>
      <c r="J955" s="144" t="str">
        <f>IFERROR(VLOOKUP(E955,商品参数!A:E,5,FALSE),"")</f>
        <v/>
      </c>
      <c r="K955" s="140" t="str">
        <f t="shared" si="59"/>
        <v/>
      </c>
      <c r="L955" s="143"/>
      <c r="M955" s="143"/>
    </row>
    <row r="956" ht="22" customHeight="1" spans="1:13">
      <c r="A956" s="137"/>
      <c r="B956" s="138" t="str">
        <f t="shared" si="60"/>
        <v/>
      </c>
      <c r="C956" s="138" t="str">
        <f t="shared" si="61"/>
        <v/>
      </c>
      <c r="D956" s="138" t="str">
        <f t="shared" si="62"/>
        <v/>
      </c>
      <c r="E956" s="139"/>
      <c r="F956" s="140" t="str">
        <f>IFERROR(VLOOKUP(E956,商品参数!A:E,2,FALSE),"")</f>
        <v/>
      </c>
      <c r="G956" s="140" t="str">
        <f>IFERROR(VLOOKUP(E956,商品参数!A:E,3,FALSE),"")</f>
        <v/>
      </c>
      <c r="H956" s="140" t="str">
        <f>IFERROR(VLOOKUP(E956,商品参数!A:E,4,FALSE),"")</f>
        <v/>
      </c>
      <c r="I956" s="143"/>
      <c r="J956" s="144" t="str">
        <f>IFERROR(VLOOKUP(E956,商品参数!A:E,5,FALSE),"")</f>
        <v/>
      </c>
      <c r="K956" s="140" t="str">
        <f t="shared" si="59"/>
        <v/>
      </c>
      <c r="L956" s="143"/>
      <c r="M956" s="143"/>
    </row>
    <row r="957" ht="22" customHeight="1" spans="1:13">
      <c r="A957" s="137"/>
      <c r="B957" s="138" t="str">
        <f t="shared" si="60"/>
        <v/>
      </c>
      <c r="C957" s="138" t="str">
        <f t="shared" si="61"/>
        <v/>
      </c>
      <c r="D957" s="138" t="str">
        <f t="shared" si="62"/>
        <v/>
      </c>
      <c r="E957" s="139"/>
      <c r="F957" s="140" t="str">
        <f>IFERROR(VLOOKUP(E957,商品参数!A:E,2,FALSE),"")</f>
        <v/>
      </c>
      <c r="G957" s="140" t="str">
        <f>IFERROR(VLOOKUP(E957,商品参数!A:E,3,FALSE),"")</f>
        <v/>
      </c>
      <c r="H957" s="140" t="str">
        <f>IFERROR(VLOOKUP(E957,商品参数!A:E,4,FALSE),"")</f>
        <v/>
      </c>
      <c r="I957" s="143"/>
      <c r="J957" s="144" t="str">
        <f>IFERROR(VLOOKUP(E957,商品参数!A:E,5,FALSE),"")</f>
        <v/>
      </c>
      <c r="K957" s="140" t="str">
        <f t="shared" si="59"/>
        <v/>
      </c>
      <c r="L957" s="143"/>
      <c r="M957" s="143"/>
    </row>
    <row r="958" ht="22" customHeight="1" spans="1:13">
      <c r="A958" s="137"/>
      <c r="B958" s="138" t="str">
        <f t="shared" si="60"/>
        <v/>
      </c>
      <c r="C958" s="138" t="str">
        <f t="shared" si="61"/>
        <v/>
      </c>
      <c r="D958" s="138" t="str">
        <f t="shared" si="62"/>
        <v/>
      </c>
      <c r="E958" s="139"/>
      <c r="F958" s="140" t="str">
        <f>IFERROR(VLOOKUP(E958,商品参数!A:E,2,FALSE),"")</f>
        <v/>
      </c>
      <c r="G958" s="140" t="str">
        <f>IFERROR(VLOOKUP(E958,商品参数!A:E,3,FALSE),"")</f>
        <v/>
      </c>
      <c r="H958" s="140" t="str">
        <f>IFERROR(VLOOKUP(E958,商品参数!A:E,4,FALSE),"")</f>
        <v/>
      </c>
      <c r="I958" s="143"/>
      <c r="J958" s="144" t="str">
        <f>IFERROR(VLOOKUP(E958,商品参数!A:E,5,FALSE),"")</f>
        <v/>
      </c>
      <c r="K958" s="140" t="str">
        <f t="shared" si="59"/>
        <v/>
      </c>
      <c r="L958" s="143"/>
      <c r="M958" s="143"/>
    </row>
    <row r="959" ht="22" customHeight="1" spans="1:13">
      <c r="A959" s="137"/>
      <c r="B959" s="138" t="str">
        <f t="shared" si="60"/>
        <v/>
      </c>
      <c r="C959" s="138" t="str">
        <f t="shared" si="61"/>
        <v/>
      </c>
      <c r="D959" s="138" t="str">
        <f t="shared" si="62"/>
        <v/>
      </c>
      <c r="E959" s="139"/>
      <c r="F959" s="140" t="str">
        <f>IFERROR(VLOOKUP(E959,商品参数!A:E,2,FALSE),"")</f>
        <v/>
      </c>
      <c r="G959" s="140" t="str">
        <f>IFERROR(VLOOKUP(E959,商品参数!A:E,3,FALSE),"")</f>
        <v/>
      </c>
      <c r="H959" s="140" t="str">
        <f>IFERROR(VLOOKUP(E959,商品参数!A:E,4,FALSE),"")</f>
        <v/>
      </c>
      <c r="I959" s="143"/>
      <c r="J959" s="144" t="str">
        <f>IFERROR(VLOOKUP(E959,商品参数!A:E,5,FALSE),"")</f>
        <v/>
      </c>
      <c r="K959" s="140" t="str">
        <f t="shared" si="59"/>
        <v/>
      </c>
      <c r="L959" s="143"/>
      <c r="M959" s="143"/>
    </row>
    <row r="960" ht="22" customHeight="1" spans="1:13">
      <c r="A960" s="137"/>
      <c r="B960" s="138" t="str">
        <f t="shared" si="60"/>
        <v/>
      </c>
      <c r="C960" s="138" t="str">
        <f t="shared" si="61"/>
        <v/>
      </c>
      <c r="D960" s="138" t="str">
        <f t="shared" si="62"/>
        <v/>
      </c>
      <c r="E960" s="139"/>
      <c r="F960" s="140" t="str">
        <f>IFERROR(VLOOKUP(E960,商品参数!A:E,2,FALSE),"")</f>
        <v/>
      </c>
      <c r="G960" s="140" t="str">
        <f>IFERROR(VLOOKUP(E960,商品参数!A:E,3,FALSE),"")</f>
        <v/>
      </c>
      <c r="H960" s="140" t="str">
        <f>IFERROR(VLOOKUP(E960,商品参数!A:E,4,FALSE),"")</f>
        <v/>
      </c>
      <c r="I960" s="143"/>
      <c r="J960" s="144" t="str">
        <f>IFERROR(VLOOKUP(E960,商品参数!A:E,5,FALSE),"")</f>
        <v/>
      </c>
      <c r="K960" s="140" t="str">
        <f t="shared" si="59"/>
        <v/>
      </c>
      <c r="L960" s="143"/>
      <c r="M960" s="143"/>
    </row>
    <row r="961" ht="22" customHeight="1" spans="1:13">
      <c r="A961" s="137"/>
      <c r="B961" s="138" t="str">
        <f t="shared" si="60"/>
        <v/>
      </c>
      <c r="C961" s="138" t="str">
        <f t="shared" si="61"/>
        <v/>
      </c>
      <c r="D961" s="138" t="str">
        <f t="shared" si="62"/>
        <v/>
      </c>
      <c r="E961" s="139"/>
      <c r="F961" s="140" t="str">
        <f>IFERROR(VLOOKUP(E961,商品参数!A:E,2,FALSE),"")</f>
        <v/>
      </c>
      <c r="G961" s="140" t="str">
        <f>IFERROR(VLOOKUP(E961,商品参数!A:E,3,FALSE),"")</f>
        <v/>
      </c>
      <c r="H961" s="140" t="str">
        <f>IFERROR(VLOOKUP(E961,商品参数!A:E,4,FALSE),"")</f>
        <v/>
      </c>
      <c r="I961" s="143"/>
      <c r="J961" s="144" t="str">
        <f>IFERROR(VLOOKUP(E961,商品参数!A:E,5,FALSE),"")</f>
        <v/>
      </c>
      <c r="K961" s="140" t="str">
        <f t="shared" si="59"/>
        <v/>
      </c>
      <c r="L961" s="143"/>
      <c r="M961" s="143"/>
    </row>
    <row r="962" ht="22" customHeight="1" spans="1:13">
      <c r="A962" s="137"/>
      <c r="B962" s="138" t="str">
        <f t="shared" si="60"/>
        <v/>
      </c>
      <c r="C962" s="138" t="str">
        <f t="shared" si="61"/>
        <v/>
      </c>
      <c r="D962" s="138" t="str">
        <f t="shared" si="62"/>
        <v/>
      </c>
      <c r="E962" s="139"/>
      <c r="F962" s="140" t="str">
        <f>IFERROR(VLOOKUP(E962,商品参数!A:E,2,FALSE),"")</f>
        <v/>
      </c>
      <c r="G962" s="140" t="str">
        <f>IFERROR(VLOOKUP(E962,商品参数!A:E,3,FALSE),"")</f>
        <v/>
      </c>
      <c r="H962" s="140" t="str">
        <f>IFERROR(VLOOKUP(E962,商品参数!A:E,4,FALSE),"")</f>
        <v/>
      </c>
      <c r="I962" s="143"/>
      <c r="J962" s="144" t="str">
        <f>IFERROR(VLOOKUP(E962,商品参数!A:E,5,FALSE),"")</f>
        <v/>
      </c>
      <c r="K962" s="140" t="str">
        <f t="shared" si="59"/>
        <v/>
      </c>
      <c r="L962" s="143"/>
      <c r="M962" s="143"/>
    </row>
    <row r="963" ht="22" customHeight="1" spans="1:13">
      <c r="A963" s="137"/>
      <c r="B963" s="138" t="str">
        <f t="shared" si="60"/>
        <v/>
      </c>
      <c r="C963" s="138" t="str">
        <f t="shared" si="61"/>
        <v/>
      </c>
      <c r="D963" s="138" t="str">
        <f t="shared" si="62"/>
        <v/>
      </c>
      <c r="E963" s="139"/>
      <c r="F963" s="140" t="str">
        <f>IFERROR(VLOOKUP(E963,商品参数!A:E,2,FALSE),"")</f>
        <v/>
      </c>
      <c r="G963" s="140" t="str">
        <f>IFERROR(VLOOKUP(E963,商品参数!A:E,3,FALSE),"")</f>
        <v/>
      </c>
      <c r="H963" s="140" t="str">
        <f>IFERROR(VLOOKUP(E963,商品参数!A:E,4,FALSE),"")</f>
        <v/>
      </c>
      <c r="I963" s="143"/>
      <c r="J963" s="144" t="str">
        <f>IFERROR(VLOOKUP(E963,商品参数!A:E,5,FALSE),"")</f>
        <v/>
      </c>
      <c r="K963" s="140" t="str">
        <f t="shared" si="59"/>
        <v/>
      </c>
      <c r="L963" s="143"/>
      <c r="M963" s="143"/>
    </row>
    <row r="964" ht="22" customHeight="1" spans="1:13">
      <c r="A964" s="137"/>
      <c r="B964" s="138" t="str">
        <f t="shared" si="60"/>
        <v/>
      </c>
      <c r="C964" s="138" t="str">
        <f t="shared" si="61"/>
        <v/>
      </c>
      <c r="D964" s="138" t="str">
        <f t="shared" si="62"/>
        <v/>
      </c>
      <c r="E964" s="139"/>
      <c r="F964" s="140" t="str">
        <f>IFERROR(VLOOKUP(E964,商品参数!A:E,2,FALSE),"")</f>
        <v/>
      </c>
      <c r="G964" s="140" t="str">
        <f>IFERROR(VLOOKUP(E964,商品参数!A:E,3,FALSE),"")</f>
        <v/>
      </c>
      <c r="H964" s="140" t="str">
        <f>IFERROR(VLOOKUP(E964,商品参数!A:E,4,FALSE),"")</f>
        <v/>
      </c>
      <c r="I964" s="143"/>
      <c r="J964" s="144" t="str">
        <f>IFERROR(VLOOKUP(E964,商品参数!A:E,5,FALSE),"")</f>
        <v/>
      </c>
      <c r="K964" s="140" t="str">
        <f t="shared" ref="K964:K999" si="63">IF(E964&lt;&gt;"",I964*J964,"")</f>
        <v/>
      </c>
      <c r="L964" s="143"/>
      <c r="M964" s="143"/>
    </row>
    <row r="965" ht="22" customHeight="1" spans="1:13">
      <c r="A965" s="137"/>
      <c r="B965" s="138" t="str">
        <f t="shared" ref="B965:B999" si="64">IF(A965&lt;&gt;"",YEAR(A965),"")</f>
        <v/>
      </c>
      <c r="C965" s="138" t="str">
        <f t="shared" ref="C965:C999" si="65">IF(A965&lt;&gt;"",MONTH(A965),"")</f>
        <v/>
      </c>
      <c r="D965" s="138" t="str">
        <f t="shared" ref="D965:D999" si="66">IF(A965&lt;&gt;"",DAY(A965),"")</f>
        <v/>
      </c>
      <c r="E965" s="139"/>
      <c r="F965" s="140" t="str">
        <f>IFERROR(VLOOKUP(E965,商品参数!A:E,2,FALSE),"")</f>
        <v/>
      </c>
      <c r="G965" s="140" t="str">
        <f>IFERROR(VLOOKUP(E965,商品参数!A:E,3,FALSE),"")</f>
        <v/>
      </c>
      <c r="H965" s="140" t="str">
        <f>IFERROR(VLOOKUP(E965,商品参数!A:E,4,FALSE),"")</f>
        <v/>
      </c>
      <c r="I965" s="143"/>
      <c r="J965" s="144" t="str">
        <f>IFERROR(VLOOKUP(E965,商品参数!A:E,5,FALSE),"")</f>
        <v/>
      </c>
      <c r="K965" s="140" t="str">
        <f t="shared" si="63"/>
        <v/>
      </c>
      <c r="L965" s="143"/>
      <c r="M965" s="143"/>
    </row>
    <row r="966" ht="22" customHeight="1" spans="1:13">
      <c r="A966" s="137"/>
      <c r="B966" s="138" t="str">
        <f t="shared" si="64"/>
        <v/>
      </c>
      <c r="C966" s="138" t="str">
        <f t="shared" si="65"/>
        <v/>
      </c>
      <c r="D966" s="138" t="str">
        <f t="shared" si="66"/>
        <v/>
      </c>
      <c r="E966" s="139"/>
      <c r="F966" s="140" t="str">
        <f>IFERROR(VLOOKUP(E966,商品参数!A:E,2,FALSE),"")</f>
        <v/>
      </c>
      <c r="G966" s="140" t="str">
        <f>IFERROR(VLOOKUP(E966,商品参数!A:E,3,FALSE),"")</f>
        <v/>
      </c>
      <c r="H966" s="140" t="str">
        <f>IFERROR(VLOOKUP(E966,商品参数!A:E,4,FALSE),"")</f>
        <v/>
      </c>
      <c r="I966" s="143"/>
      <c r="J966" s="144" t="str">
        <f>IFERROR(VLOOKUP(E966,商品参数!A:E,5,FALSE),"")</f>
        <v/>
      </c>
      <c r="K966" s="140" t="str">
        <f t="shared" si="63"/>
        <v/>
      </c>
      <c r="L966" s="143"/>
      <c r="M966" s="143"/>
    </row>
    <row r="967" ht="22" customHeight="1" spans="1:13">
      <c r="A967" s="137"/>
      <c r="B967" s="138" t="str">
        <f t="shared" si="64"/>
        <v/>
      </c>
      <c r="C967" s="138" t="str">
        <f t="shared" si="65"/>
        <v/>
      </c>
      <c r="D967" s="138" t="str">
        <f t="shared" si="66"/>
        <v/>
      </c>
      <c r="E967" s="139"/>
      <c r="F967" s="140" t="str">
        <f>IFERROR(VLOOKUP(E967,商品参数!A:E,2,FALSE),"")</f>
        <v/>
      </c>
      <c r="G967" s="140" t="str">
        <f>IFERROR(VLOOKUP(E967,商品参数!A:E,3,FALSE),"")</f>
        <v/>
      </c>
      <c r="H967" s="140" t="str">
        <f>IFERROR(VLOOKUP(E967,商品参数!A:E,4,FALSE),"")</f>
        <v/>
      </c>
      <c r="I967" s="143"/>
      <c r="J967" s="144" t="str">
        <f>IFERROR(VLOOKUP(E967,商品参数!A:E,5,FALSE),"")</f>
        <v/>
      </c>
      <c r="K967" s="140" t="str">
        <f t="shared" si="63"/>
        <v/>
      </c>
      <c r="L967" s="143"/>
      <c r="M967" s="143"/>
    </row>
    <row r="968" ht="22" customHeight="1" spans="1:13">
      <c r="A968" s="137"/>
      <c r="B968" s="138" t="str">
        <f t="shared" si="64"/>
        <v/>
      </c>
      <c r="C968" s="138" t="str">
        <f t="shared" si="65"/>
        <v/>
      </c>
      <c r="D968" s="138" t="str">
        <f t="shared" si="66"/>
        <v/>
      </c>
      <c r="E968" s="139"/>
      <c r="F968" s="140" t="str">
        <f>IFERROR(VLOOKUP(E968,商品参数!A:E,2,FALSE),"")</f>
        <v/>
      </c>
      <c r="G968" s="140" t="str">
        <f>IFERROR(VLOOKUP(E968,商品参数!A:E,3,FALSE),"")</f>
        <v/>
      </c>
      <c r="H968" s="140" t="str">
        <f>IFERROR(VLOOKUP(E968,商品参数!A:E,4,FALSE),"")</f>
        <v/>
      </c>
      <c r="I968" s="143"/>
      <c r="J968" s="144" t="str">
        <f>IFERROR(VLOOKUP(E968,商品参数!A:E,5,FALSE),"")</f>
        <v/>
      </c>
      <c r="K968" s="140" t="str">
        <f t="shared" si="63"/>
        <v/>
      </c>
      <c r="L968" s="143"/>
      <c r="M968" s="143"/>
    </row>
    <row r="969" ht="22" customHeight="1" spans="1:13">
      <c r="A969" s="137"/>
      <c r="B969" s="138" t="str">
        <f t="shared" si="64"/>
        <v/>
      </c>
      <c r="C969" s="138" t="str">
        <f t="shared" si="65"/>
        <v/>
      </c>
      <c r="D969" s="138" t="str">
        <f t="shared" si="66"/>
        <v/>
      </c>
      <c r="E969" s="139"/>
      <c r="F969" s="140" t="str">
        <f>IFERROR(VLOOKUP(E969,商品参数!A:E,2,FALSE),"")</f>
        <v/>
      </c>
      <c r="G969" s="140" t="str">
        <f>IFERROR(VLOOKUP(E969,商品参数!A:E,3,FALSE),"")</f>
        <v/>
      </c>
      <c r="H969" s="140" t="str">
        <f>IFERROR(VLOOKUP(E969,商品参数!A:E,4,FALSE),"")</f>
        <v/>
      </c>
      <c r="I969" s="143"/>
      <c r="J969" s="144" t="str">
        <f>IFERROR(VLOOKUP(E969,商品参数!A:E,5,FALSE),"")</f>
        <v/>
      </c>
      <c r="K969" s="140" t="str">
        <f t="shared" si="63"/>
        <v/>
      </c>
      <c r="L969" s="143"/>
      <c r="M969" s="143"/>
    </row>
    <row r="970" ht="22" customHeight="1" spans="1:13">
      <c r="A970" s="137"/>
      <c r="B970" s="138" t="str">
        <f t="shared" si="64"/>
        <v/>
      </c>
      <c r="C970" s="138" t="str">
        <f t="shared" si="65"/>
        <v/>
      </c>
      <c r="D970" s="138" t="str">
        <f t="shared" si="66"/>
        <v/>
      </c>
      <c r="E970" s="139"/>
      <c r="F970" s="140" t="str">
        <f>IFERROR(VLOOKUP(E970,商品参数!A:E,2,FALSE),"")</f>
        <v/>
      </c>
      <c r="G970" s="140" t="str">
        <f>IFERROR(VLOOKUP(E970,商品参数!A:E,3,FALSE),"")</f>
        <v/>
      </c>
      <c r="H970" s="140" t="str">
        <f>IFERROR(VLOOKUP(E970,商品参数!A:E,4,FALSE),"")</f>
        <v/>
      </c>
      <c r="I970" s="143"/>
      <c r="J970" s="144" t="str">
        <f>IFERROR(VLOOKUP(E970,商品参数!A:E,5,FALSE),"")</f>
        <v/>
      </c>
      <c r="K970" s="140" t="str">
        <f t="shared" si="63"/>
        <v/>
      </c>
      <c r="L970" s="143"/>
      <c r="M970" s="143"/>
    </row>
    <row r="971" ht="22" customHeight="1" spans="1:13">
      <c r="A971" s="137"/>
      <c r="B971" s="138" t="str">
        <f t="shared" si="64"/>
        <v/>
      </c>
      <c r="C971" s="138" t="str">
        <f t="shared" si="65"/>
        <v/>
      </c>
      <c r="D971" s="138" t="str">
        <f t="shared" si="66"/>
        <v/>
      </c>
      <c r="E971" s="139"/>
      <c r="F971" s="140" t="str">
        <f>IFERROR(VLOOKUP(E971,商品参数!A:E,2,FALSE),"")</f>
        <v/>
      </c>
      <c r="G971" s="140" t="str">
        <f>IFERROR(VLOOKUP(E971,商品参数!A:E,3,FALSE),"")</f>
        <v/>
      </c>
      <c r="H971" s="140" t="str">
        <f>IFERROR(VLOOKUP(E971,商品参数!A:E,4,FALSE),"")</f>
        <v/>
      </c>
      <c r="I971" s="143"/>
      <c r="J971" s="144" t="str">
        <f>IFERROR(VLOOKUP(E971,商品参数!A:E,5,FALSE),"")</f>
        <v/>
      </c>
      <c r="K971" s="140" t="str">
        <f t="shared" si="63"/>
        <v/>
      </c>
      <c r="L971" s="143"/>
      <c r="M971" s="143"/>
    </row>
    <row r="972" ht="22" customHeight="1" spans="1:13">
      <c r="A972" s="137"/>
      <c r="B972" s="138" t="str">
        <f t="shared" si="64"/>
        <v/>
      </c>
      <c r="C972" s="138" t="str">
        <f t="shared" si="65"/>
        <v/>
      </c>
      <c r="D972" s="138" t="str">
        <f t="shared" si="66"/>
        <v/>
      </c>
      <c r="E972" s="139"/>
      <c r="F972" s="140" t="str">
        <f>IFERROR(VLOOKUP(E972,商品参数!A:E,2,FALSE),"")</f>
        <v/>
      </c>
      <c r="G972" s="140" t="str">
        <f>IFERROR(VLOOKUP(E972,商品参数!A:E,3,FALSE),"")</f>
        <v/>
      </c>
      <c r="H972" s="140" t="str">
        <f>IFERROR(VLOOKUP(E972,商品参数!A:E,4,FALSE),"")</f>
        <v/>
      </c>
      <c r="I972" s="143"/>
      <c r="J972" s="144" t="str">
        <f>IFERROR(VLOOKUP(E972,商品参数!A:E,5,FALSE),"")</f>
        <v/>
      </c>
      <c r="K972" s="140" t="str">
        <f t="shared" si="63"/>
        <v/>
      </c>
      <c r="L972" s="143"/>
      <c r="M972" s="143"/>
    </row>
    <row r="973" ht="22" customHeight="1" spans="1:13">
      <c r="A973" s="137"/>
      <c r="B973" s="138" t="str">
        <f t="shared" si="64"/>
        <v/>
      </c>
      <c r="C973" s="138" t="str">
        <f t="shared" si="65"/>
        <v/>
      </c>
      <c r="D973" s="138" t="str">
        <f t="shared" si="66"/>
        <v/>
      </c>
      <c r="E973" s="139"/>
      <c r="F973" s="140" t="str">
        <f>IFERROR(VLOOKUP(E973,商品参数!A:E,2,FALSE),"")</f>
        <v/>
      </c>
      <c r="G973" s="140" t="str">
        <f>IFERROR(VLOOKUP(E973,商品参数!A:E,3,FALSE),"")</f>
        <v/>
      </c>
      <c r="H973" s="140" t="str">
        <f>IFERROR(VLOOKUP(E973,商品参数!A:E,4,FALSE),"")</f>
        <v/>
      </c>
      <c r="I973" s="143"/>
      <c r="J973" s="144" t="str">
        <f>IFERROR(VLOOKUP(E973,商品参数!A:E,5,FALSE),"")</f>
        <v/>
      </c>
      <c r="K973" s="140" t="str">
        <f t="shared" si="63"/>
        <v/>
      </c>
      <c r="L973" s="143"/>
      <c r="M973" s="143"/>
    </row>
    <row r="974" ht="22" customHeight="1" spans="1:13">
      <c r="A974" s="137"/>
      <c r="B974" s="138" t="str">
        <f t="shared" si="64"/>
        <v/>
      </c>
      <c r="C974" s="138" t="str">
        <f t="shared" si="65"/>
        <v/>
      </c>
      <c r="D974" s="138" t="str">
        <f t="shared" si="66"/>
        <v/>
      </c>
      <c r="E974" s="139"/>
      <c r="F974" s="140" t="str">
        <f>IFERROR(VLOOKUP(E974,商品参数!A:E,2,FALSE),"")</f>
        <v/>
      </c>
      <c r="G974" s="140" t="str">
        <f>IFERROR(VLOOKUP(E974,商品参数!A:E,3,FALSE),"")</f>
        <v/>
      </c>
      <c r="H974" s="140" t="str">
        <f>IFERROR(VLOOKUP(E974,商品参数!A:E,4,FALSE),"")</f>
        <v/>
      </c>
      <c r="I974" s="143"/>
      <c r="J974" s="144" t="str">
        <f>IFERROR(VLOOKUP(E974,商品参数!A:E,5,FALSE),"")</f>
        <v/>
      </c>
      <c r="K974" s="140" t="str">
        <f t="shared" si="63"/>
        <v/>
      </c>
      <c r="L974" s="143"/>
      <c r="M974" s="143"/>
    </row>
    <row r="975" ht="22" customHeight="1" spans="1:13">
      <c r="A975" s="137"/>
      <c r="B975" s="138" t="str">
        <f t="shared" si="64"/>
        <v/>
      </c>
      <c r="C975" s="138" t="str">
        <f t="shared" si="65"/>
        <v/>
      </c>
      <c r="D975" s="138" t="str">
        <f t="shared" si="66"/>
        <v/>
      </c>
      <c r="E975" s="139"/>
      <c r="F975" s="140" t="str">
        <f>IFERROR(VLOOKUP(E975,商品参数!A:E,2,FALSE),"")</f>
        <v/>
      </c>
      <c r="G975" s="140" t="str">
        <f>IFERROR(VLOOKUP(E975,商品参数!A:E,3,FALSE),"")</f>
        <v/>
      </c>
      <c r="H975" s="140" t="str">
        <f>IFERROR(VLOOKUP(E975,商品参数!A:E,4,FALSE),"")</f>
        <v/>
      </c>
      <c r="I975" s="143"/>
      <c r="J975" s="144" t="str">
        <f>IFERROR(VLOOKUP(E975,商品参数!A:E,5,FALSE),"")</f>
        <v/>
      </c>
      <c r="K975" s="140" t="str">
        <f t="shared" si="63"/>
        <v/>
      </c>
      <c r="L975" s="143"/>
      <c r="M975" s="143"/>
    </row>
    <row r="976" ht="22" customHeight="1" spans="1:13">
      <c r="A976" s="137"/>
      <c r="B976" s="138" t="str">
        <f t="shared" si="64"/>
        <v/>
      </c>
      <c r="C976" s="138" t="str">
        <f t="shared" si="65"/>
        <v/>
      </c>
      <c r="D976" s="138" t="str">
        <f t="shared" si="66"/>
        <v/>
      </c>
      <c r="E976" s="139"/>
      <c r="F976" s="140" t="str">
        <f>IFERROR(VLOOKUP(E976,商品参数!A:E,2,FALSE),"")</f>
        <v/>
      </c>
      <c r="G976" s="140" t="str">
        <f>IFERROR(VLOOKUP(E976,商品参数!A:E,3,FALSE),"")</f>
        <v/>
      </c>
      <c r="H976" s="140" t="str">
        <f>IFERROR(VLOOKUP(E976,商品参数!A:E,4,FALSE),"")</f>
        <v/>
      </c>
      <c r="I976" s="143"/>
      <c r="J976" s="144" t="str">
        <f>IFERROR(VLOOKUP(E976,商品参数!A:E,5,FALSE),"")</f>
        <v/>
      </c>
      <c r="K976" s="140" t="str">
        <f t="shared" si="63"/>
        <v/>
      </c>
      <c r="L976" s="143"/>
      <c r="M976" s="143"/>
    </row>
    <row r="977" ht="22" customHeight="1" spans="1:13">
      <c r="A977" s="137"/>
      <c r="B977" s="138" t="str">
        <f t="shared" si="64"/>
        <v/>
      </c>
      <c r="C977" s="138" t="str">
        <f t="shared" si="65"/>
        <v/>
      </c>
      <c r="D977" s="138" t="str">
        <f t="shared" si="66"/>
        <v/>
      </c>
      <c r="E977" s="139"/>
      <c r="F977" s="140" t="str">
        <f>IFERROR(VLOOKUP(E977,商品参数!A:E,2,FALSE),"")</f>
        <v/>
      </c>
      <c r="G977" s="140" t="str">
        <f>IFERROR(VLOOKUP(E977,商品参数!A:E,3,FALSE),"")</f>
        <v/>
      </c>
      <c r="H977" s="140" t="str">
        <f>IFERROR(VLOOKUP(E977,商品参数!A:E,4,FALSE),"")</f>
        <v/>
      </c>
      <c r="I977" s="143"/>
      <c r="J977" s="144" t="str">
        <f>IFERROR(VLOOKUP(E977,商品参数!A:E,5,FALSE),"")</f>
        <v/>
      </c>
      <c r="K977" s="140" t="str">
        <f t="shared" si="63"/>
        <v/>
      </c>
      <c r="L977" s="143"/>
      <c r="M977" s="143"/>
    </row>
    <row r="978" ht="22" customHeight="1" spans="1:13">
      <c r="A978" s="137"/>
      <c r="B978" s="138" t="str">
        <f t="shared" si="64"/>
        <v/>
      </c>
      <c r="C978" s="138" t="str">
        <f t="shared" si="65"/>
        <v/>
      </c>
      <c r="D978" s="138" t="str">
        <f t="shared" si="66"/>
        <v/>
      </c>
      <c r="E978" s="139"/>
      <c r="F978" s="140" t="str">
        <f>IFERROR(VLOOKUP(E978,商品参数!A:E,2,FALSE),"")</f>
        <v/>
      </c>
      <c r="G978" s="140" t="str">
        <f>IFERROR(VLOOKUP(E978,商品参数!A:E,3,FALSE),"")</f>
        <v/>
      </c>
      <c r="H978" s="140" t="str">
        <f>IFERROR(VLOOKUP(E978,商品参数!A:E,4,FALSE),"")</f>
        <v/>
      </c>
      <c r="I978" s="143"/>
      <c r="J978" s="144" t="str">
        <f>IFERROR(VLOOKUP(E978,商品参数!A:E,5,FALSE),"")</f>
        <v/>
      </c>
      <c r="K978" s="140" t="str">
        <f t="shared" si="63"/>
        <v/>
      </c>
      <c r="L978" s="143"/>
      <c r="M978" s="143"/>
    </row>
    <row r="979" ht="22" customHeight="1" spans="1:13">
      <c r="A979" s="137"/>
      <c r="B979" s="138" t="str">
        <f t="shared" si="64"/>
        <v/>
      </c>
      <c r="C979" s="138" t="str">
        <f t="shared" si="65"/>
        <v/>
      </c>
      <c r="D979" s="138" t="str">
        <f t="shared" si="66"/>
        <v/>
      </c>
      <c r="E979" s="139"/>
      <c r="F979" s="140" t="str">
        <f>IFERROR(VLOOKUP(E979,商品参数!A:E,2,FALSE),"")</f>
        <v/>
      </c>
      <c r="G979" s="140" t="str">
        <f>IFERROR(VLOOKUP(E979,商品参数!A:E,3,FALSE),"")</f>
        <v/>
      </c>
      <c r="H979" s="140" t="str">
        <f>IFERROR(VLOOKUP(E979,商品参数!A:E,4,FALSE),"")</f>
        <v/>
      </c>
      <c r="I979" s="143"/>
      <c r="J979" s="144" t="str">
        <f>IFERROR(VLOOKUP(E979,商品参数!A:E,5,FALSE),"")</f>
        <v/>
      </c>
      <c r="K979" s="140" t="str">
        <f t="shared" si="63"/>
        <v/>
      </c>
      <c r="L979" s="143"/>
      <c r="M979" s="143"/>
    </row>
    <row r="980" ht="22" customHeight="1" spans="1:13">
      <c r="A980" s="137"/>
      <c r="B980" s="138" t="str">
        <f t="shared" si="64"/>
        <v/>
      </c>
      <c r="C980" s="138" t="str">
        <f t="shared" si="65"/>
        <v/>
      </c>
      <c r="D980" s="138" t="str">
        <f t="shared" si="66"/>
        <v/>
      </c>
      <c r="E980" s="139"/>
      <c r="F980" s="140" t="str">
        <f>IFERROR(VLOOKUP(E980,商品参数!A:E,2,FALSE),"")</f>
        <v/>
      </c>
      <c r="G980" s="140" t="str">
        <f>IFERROR(VLOOKUP(E980,商品参数!A:E,3,FALSE),"")</f>
        <v/>
      </c>
      <c r="H980" s="140" t="str">
        <f>IFERROR(VLOOKUP(E980,商品参数!A:E,4,FALSE),"")</f>
        <v/>
      </c>
      <c r="I980" s="143"/>
      <c r="J980" s="144" t="str">
        <f>IFERROR(VLOOKUP(E980,商品参数!A:E,5,FALSE),"")</f>
        <v/>
      </c>
      <c r="K980" s="140" t="str">
        <f t="shared" si="63"/>
        <v/>
      </c>
      <c r="L980" s="143"/>
      <c r="M980" s="143"/>
    </row>
    <row r="981" ht="22" customHeight="1" spans="1:13">
      <c r="A981" s="137"/>
      <c r="B981" s="138" t="str">
        <f t="shared" si="64"/>
        <v/>
      </c>
      <c r="C981" s="138" t="str">
        <f t="shared" si="65"/>
        <v/>
      </c>
      <c r="D981" s="138" t="str">
        <f t="shared" si="66"/>
        <v/>
      </c>
      <c r="E981" s="139"/>
      <c r="F981" s="140" t="str">
        <f>IFERROR(VLOOKUP(E981,商品参数!A:E,2,FALSE),"")</f>
        <v/>
      </c>
      <c r="G981" s="140" t="str">
        <f>IFERROR(VLOOKUP(E981,商品参数!A:E,3,FALSE),"")</f>
        <v/>
      </c>
      <c r="H981" s="140" t="str">
        <f>IFERROR(VLOOKUP(E981,商品参数!A:E,4,FALSE),"")</f>
        <v/>
      </c>
      <c r="I981" s="143"/>
      <c r="J981" s="144" t="str">
        <f>IFERROR(VLOOKUP(E981,商品参数!A:E,5,FALSE),"")</f>
        <v/>
      </c>
      <c r="K981" s="140" t="str">
        <f t="shared" si="63"/>
        <v/>
      </c>
      <c r="L981" s="143"/>
      <c r="M981" s="143"/>
    </row>
    <row r="982" ht="22" customHeight="1" spans="1:13">
      <c r="A982" s="137"/>
      <c r="B982" s="138" t="str">
        <f t="shared" si="64"/>
        <v/>
      </c>
      <c r="C982" s="138" t="str">
        <f t="shared" si="65"/>
        <v/>
      </c>
      <c r="D982" s="138" t="str">
        <f t="shared" si="66"/>
        <v/>
      </c>
      <c r="E982" s="139"/>
      <c r="F982" s="140" t="str">
        <f>IFERROR(VLOOKUP(E982,商品参数!A:E,2,FALSE),"")</f>
        <v/>
      </c>
      <c r="G982" s="140" t="str">
        <f>IFERROR(VLOOKUP(E982,商品参数!A:E,3,FALSE),"")</f>
        <v/>
      </c>
      <c r="H982" s="140" t="str">
        <f>IFERROR(VLOOKUP(E982,商品参数!A:E,4,FALSE),"")</f>
        <v/>
      </c>
      <c r="I982" s="143"/>
      <c r="J982" s="144" t="str">
        <f>IFERROR(VLOOKUP(E982,商品参数!A:E,5,FALSE),"")</f>
        <v/>
      </c>
      <c r="K982" s="140" t="str">
        <f t="shared" si="63"/>
        <v/>
      </c>
      <c r="L982" s="143"/>
      <c r="M982" s="143"/>
    </row>
    <row r="983" ht="22" customHeight="1" spans="1:13">
      <c r="A983" s="137"/>
      <c r="B983" s="138" t="str">
        <f t="shared" si="64"/>
        <v/>
      </c>
      <c r="C983" s="138" t="str">
        <f t="shared" si="65"/>
        <v/>
      </c>
      <c r="D983" s="138" t="str">
        <f t="shared" si="66"/>
        <v/>
      </c>
      <c r="E983" s="139"/>
      <c r="F983" s="140" t="str">
        <f>IFERROR(VLOOKUP(E983,商品参数!A:E,2,FALSE),"")</f>
        <v/>
      </c>
      <c r="G983" s="140" t="str">
        <f>IFERROR(VLOOKUP(E983,商品参数!A:E,3,FALSE),"")</f>
        <v/>
      </c>
      <c r="H983" s="140" t="str">
        <f>IFERROR(VLOOKUP(E983,商品参数!A:E,4,FALSE),"")</f>
        <v/>
      </c>
      <c r="I983" s="143"/>
      <c r="J983" s="144" t="str">
        <f>IFERROR(VLOOKUP(E983,商品参数!A:E,5,FALSE),"")</f>
        <v/>
      </c>
      <c r="K983" s="140" t="str">
        <f t="shared" si="63"/>
        <v/>
      </c>
      <c r="L983" s="143"/>
      <c r="M983" s="143"/>
    </row>
    <row r="984" ht="22" customHeight="1" spans="1:13">
      <c r="A984" s="137"/>
      <c r="B984" s="138" t="str">
        <f t="shared" si="64"/>
        <v/>
      </c>
      <c r="C984" s="138" t="str">
        <f t="shared" si="65"/>
        <v/>
      </c>
      <c r="D984" s="138" t="str">
        <f t="shared" si="66"/>
        <v/>
      </c>
      <c r="E984" s="139"/>
      <c r="F984" s="140" t="str">
        <f>IFERROR(VLOOKUP(E984,商品参数!A:E,2,FALSE),"")</f>
        <v/>
      </c>
      <c r="G984" s="140" t="str">
        <f>IFERROR(VLOOKUP(E984,商品参数!A:E,3,FALSE),"")</f>
        <v/>
      </c>
      <c r="H984" s="140" t="str">
        <f>IFERROR(VLOOKUP(E984,商品参数!A:E,4,FALSE),"")</f>
        <v/>
      </c>
      <c r="I984" s="143"/>
      <c r="J984" s="144" t="str">
        <f>IFERROR(VLOOKUP(E984,商品参数!A:E,5,FALSE),"")</f>
        <v/>
      </c>
      <c r="K984" s="140" t="str">
        <f t="shared" si="63"/>
        <v/>
      </c>
      <c r="L984" s="143"/>
      <c r="M984" s="143"/>
    </row>
    <row r="985" ht="22" customHeight="1" spans="1:13">
      <c r="A985" s="137"/>
      <c r="B985" s="138" t="str">
        <f t="shared" si="64"/>
        <v/>
      </c>
      <c r="C985" s="138" t="str">
        <f t="shared" si="65"/>
        <v/>
      </c>
      <c r="D985" s="138" t="str">
        <f t="shared" si="66"/>
        <v/>
      </c>
      <c r="E985" s="139"/>
      <c r="F985" s="140" t="str">
        <f>IFERROR(VLOOKUP(E985,商品参数!A:E,2,FALSE),"")</f>
        <v/>
      </c>
      <c r="G985" s="140" t="str">
        <f>IFERROR(VLOOKUP(E985,商品参数!A:E,3,FALSE),"")</f>
        <v/>
      </c>
      <c r="H985" s="140" t="str">
        <f>IFERROR(VLOOKUP(E985,商品参数!A:E,4,FALSE),"")</f>
        <v/>
      </c>
      <c r="I985" s="143"/>
      <c r="J985" s="144" t="str">
        <f>IFERROR(VLOOKUP(E985,商品参数!A:E,5,FALSE),"")</f>
        <v/>
      </c>
      <c r="K985" s="140" t="str">
        <f t="shared" si="63"/>
        <v/>
      </c>
      <c r="L985" s="143"/>
      <c r="M985" s="143"/>
    </row>
    <row r="986" ht="22" customHeight="1" spans="1:13">
      <c r="A986" s="137"/>
      <c r="B986" s="138" t="str">
        <f t="shared" si="64"/>
        <v/>
      </c>
      <c r="C986" s="138" t="str">
        <f t="shared" si="65"/>
        <v/>
      </c>
      <c r="D986" s="138" t="str">
        <f t="shared" si="66"/>
        <v/>
      </c>
      <c r="E986" s="139"/>
      <c r="F986" s="140" t="str">
        <f>IFERROR(VLOOKUP(E986,商品参数!A:E,2,FALSE),"")</f>
        <v/>
      </c>
      <c r="G986" s="140" t="str">
        <f>IFERROR(VLOOKUP(E986,商品参数!A:E,3,FALSE),"")</f>
        <v/>
      </c>
      <c r="H986" s="140" t="str">
        <f>IFERROR(VLOOKUP(E986,商品参数!A:E,4,FALSE),"")</f>
        <v/>
      </c>
      <c r="I986" s="143"/>
      <c r="J986" s="144" t="str">
        <f>IFERROR(VLOOKUP(E986,商品参数!A:E,5,FALSE),"")</f>
        <v/>
      </c>
      <c r="K986" s="140" t="str">
        <f t="shared" si="63"/>
        <v/>
      </c>
      <c r="L986" s="143"/>
      <c r="M986" s="143"/>
    </row>
    <row r="987" ht="22" customHeight="1" spans="1:13">
      <c r="A987" s="137"/>
      <c r="B987" s="138" t="str">
        <f t="shared" si="64"/>
        <v/>
      </c>
      <c r="C987" s="138" t="str">
        <f t="shared" si="65"/>
        <v/>
      </c>
      <c r="D987" s="138" t="str">
        <f t="shared" si="66"/>
        <v/>
      </c>
      <c r="E987" s="139"/>
      <c r="F987" s="140" t="str">
        <f>IFERROR(VLOOKUP(E987,商品参数!A:E,2,FALSE),"")</f>
        <v/>
      </c>
      <c r="G987" s="140" t="str">
        <f>IFERROR(VLOOKUP(E987,商品参数!A:E,3,FALSE),"")</f>
        <v/>
      </c>
      <c r="H987" s="140" t="str">
        <f>IFERROR(VLOOKUP(E987,商品参数!A:E,4,FALSE),"")</f>
        <v/>
      </c>
      <c r="I987" s="143"/>
      <c r="J987" s="144" t="str">
        <f>IFERROR(VLOOKUP(E987,商品参数!A:E,5,FALSE),"")</f>
        <v/>
      </c>
      <c r="K987" s="140" t="str">
        <f t="shared" si="63"/>
        <v/>
      </c>
      <c r="L987" s="143"/>
      <c r="M987" s="143"/>
    </row>
    <row r="988" ht="22" customHeight="1" spans="1:13">
      <c r="A988" s="137"/>
      <c r="B988" s="138" t="str">
        <f t="shared" si="64"/>
        <v/>
      </c>
      <c r="C988" s="138" t="str">
        <f t="shared" si="65"/>
        <v/>
      </c>
      <c r="D988" s="138" t="str">
        <f t="shared" si="66"/>
        <v/>
      </c>
      <c r="E988" s="139"/>
      <c r="F988" s="140" t="str">
        <f>IFERROR(VLOOKUP(E988,商品参数!A:E,2,FALSE),"")</f>
        <v/>
      </c>
      <c r="G988" s="140" t="str">
        <f>IFERROR(VLOOKUP(E988,商品参数!A:E,3,FALSE),"")</f>
        <v/>
      </c>
      <c r="H988" s="140" t="str">
        <f>IFERROR(VLOOKUP(E988,商品参数!A:E,4,FALSE),"")</f>
        <v/>
      </c>
      <c r="I988" s="143"/>
      <c r="J988" s="144" t="str">
        <f>IFERROR(VLOOKUP(E988,商品参数!A:E,5,FALSE),"")</f>
        <v/>
      </c>
      <c r="K988" s="140" t="str">
        <f t="shared" si="63"/>
        <v/>
      </c>
      <c r="L988" s="143"/>
      <c r="M988" s="143"/>
    </row>
    <row r="989" ht="22" customHeight="1" spans="1:13">
      <c r="A989" s="137"/>
      <c r="B989" s="138" t="str">
        <f t="shared" si="64"/>
        <v/>
      </c>
      <c r="C989" s="138" t="str">
        <f t="shared" si="65"/>
        <v/>
      </c>
      <c r="D989" s="138" t="str">
        <f t="shared" si="66"/>
        <v/>
      </c>
      <c r="E989" s="139"/>
      <c r="F989" s="140" t="str">
        <f>IFERROR(VLOOKUP(E989,商品参数!A:E,2,FALSE),"")</f>
        <v/>
      </c>
      <c r="G989" s="140" t="str">
        <f>IFERROR(VLOOKUP(E989,商品参数!A:E,3,FALSE),"")</f>
        <v/>
      </c>
      <c r="H989" s="140" t="str">
        <f>IFERROR(VLOOKUP(E989,商品参数!A:E,4,FALSE),"")</f>
        <v/>
      </c>
      <c r="I989" s="143"/>
      <c r="J989" s="144" t="str">
        <f>IFERROR(VLOOKUP(E989,商品参数!A:E,5,FALSE),"")</f>
        <v/>
      </c>
      <c r="K989" s="140" t="str">
        <f t="shared" si="63"/>
        <v/>
      </c>
      <c r="L989" s="143"/>
      <c r="M989" s="143"/>
    </row>
    <row r="990" ht="22" customHeight="1" spans="1:13">
      <c r="A990" s="137"/>
      <c r="B990" s="138" t="str">
        <f t="shared" si="64"/>
        <v/>
      </c>
      <c r="C990" s="138" t="str">
        <f t="shared" si="65"/>
        <v/>
      </c>
      <c r="D990" s="138" t="str">
        <f t="shared" si="66"/>
        <v/>
      </c>
      <c r="E990" s="139"/>
      <c r="F990" s="140" t="str">
        <f>IFERROR(VLOOKUP(E990,商品参数!A:E,2,FALSE),"")</f>
        <v/>
      </c>
      <c r="G990" s="140" t="str">
        <f>IFERROR(VLOOKUP(E990,商品参数!A:E,3,FALSE),"")</f>
        <v/>
      </c>
      <c r="H990" s="140" t="str">
        <f>IFERROR(VLOOKUP(E990,商品参数!A:E,4,FALSE),"")</f>
        <v/>
      </c>
      <c r="I990" s="143"/>
      <c r="J990" s="144" t="str">
        <f>IFERROR(VLOOKUP(E990,商品参数!A:E,5,FALSE),"")</f>
        <v/>
      </c>
      <c r="K990" s="140" t="str">
        <f t="shared" si="63"/>
        <v/>
      </c>
      <c r="L990" s="143"/>
      <c r="M990" s="143"/>
    </row>
    <row r="991" ht="22" customHeight="1" spans="1:13">
      <c r="A991" s="137"/>
      <c r="B991" s="138" t="str">
        <f t="shared" si="64"/>
        <v/>
      </c>
      <c r="C991" s="138" t="str">
        <f t="shared" si="65"/>
        <v/>
      </c>
      <c r="D991" s="138" t="str">
        <f t="shared" si="66"/>
        <v/>
      </c>
      <c r="E991" s="139"/>
      <c r="F991" s="140" t="str">
        <f>IFERROR(VLOOKUP(E991,商品参数!A:E,2,FALSE),"")</f>
        <v/>
      </c>
      <c r="G991" s="140" t="str">
        <f>IFERROR(VLOOKUP(E991,商品参数!A:E,3,FALSE),"")</f>
        <v/>
      </c>
      <c r="H991" s="140" t="str">
        <f>IFERROR(VLOOKUP(E991,商品参数!A:E,4,FALSE),"")</f>
        <v/>
      </c>
      <c r="I991" s="143"/>
      <c r="J991" s="144" t="str">
        <f>IFERROR(VLOOKUP(E991,商品参数!A:E,5,FALSE),"")</f>
        <v/>
      </c>
      <c r="K991" s="140" t="str">
        <f t="shared" si="63"/>
        <v/>
      </c>
      <c r="L991" s="143"/>
      <c r="M991" s="143"/>
    </row>
    <row r="992" ht="22" customHeight="1" spans="1:13">
      <c r="A992" s="137"/>
      <c r="B992" s="138" t="str">
        <f t="shared" si="64"/>
        <v/>
      </c>
      <c r="C992" s="138" t="str">
        <f t="shared" si="65"/>
        <v/>
      </c>
      <c r="D992" s="138" t="str">
        <f t="shared" si="66"/>
        <v/>
      </c>
      <c r="E992" s="139"/>
      <c r="F992" s="140" t="str">
        <f>IFERROR(VLOOKUP(E992,商品参数!A:E,2,FALSE),"")</f>
        <v/>
      </c>
      <c r="G992" s="140" t="str">
        <f>IFERROR(VLOOKUP(E992,商品参数!A:E,3,FALSE),"")</f>
        <v/>
      </c>
      <c r="H992" s="140" t="str">
        <f>IFERROR(VLOOKUP(E992,商品参数!A:E,4,FALSE),"")</f>
        <v/>
      </c>
      <c r="I992" s="143"/>
      <c r="J992" s="144" t="str">
        <f>IFERROR(VLOOKUP(E992,商品参数!A:E,5,FALSE),"")</f>
        <v/>
      </c>
      <c r="K992" s="140" t="str">
        <f t="shared" si="63"/>
        <v/>
      </c>
      <c r="L992" s="143"/>
      <c r="M992" s="143"/>
    </row>
    <row r="993" ht="22" customHeight="1" spans="1:13">
      <c r="A993" s="137"/>
      <c r="B993" s="138" t="str">
        <f t="shared" si="64"/>
        <v/>
      </c>
      <c r="C993" s="138" t="str">
        <f t="shared" si="65"/>
        <v/>
      </c>
      <c r="D993" s="138" t="str">
        <f t="shared" si="66"/>
        <v/>
      </c>
      <c r="E993" s="139"/>
      <c r="F993" s="140" t="str">
        <f>IFERROR(VLOOKUP(E993,商品参数!A:E,2,FALSE),"")</f>
        <v/>
      </c>
      <c r="G993" s="140" t="str">
        <f>IFERROR(VLOOKUP(E993,商品参数!A:E,3,FALSE),"")</f>
        <v/>
      </c>
      <c r="H993" s="140" t="str">
        <f>IFERROR(VLOOKUP(E993,商品参数!A:E,4,FALSE),"")</f>
        <v/>
      </c>
      <c r="I993" s="143"/>
      <c r="J993" s="144" t="str">
        <f>IFERROR(VLOOKUP(E993,商品参数!A:E,5,FALSE),"")</f>
        <v/>
      </c>
      <c r="K993" s="140" t="str">
        <f t="shared" si="63"/>
        <v/>
      </c>
      <c r="L993" s="143"/>
      <c r="M993" s="143"/>
    </row>
    <row r="994" ht="22" customHeight="1" spans="1:13">
      <c r="A994" s="137"/>
      <c r="B994" s="138" t="str">
        <f t="shared" si="64"/>
        <v/>
      </c>
      <c r="C994" s="138" t="str">
        <f t="shared" si="65"/>
        <v/>
      </c>
      <c r="D994" s="138" t="str">
        <f t="shared" si="66"/>
        <v/>
      </c>
      <c r="E994" s="139"/>
      <c r="F994" s="140" t="str">
        <f>IFERROR(VLOOKUP(E994,商品参数!A:E,2,FALSE),"")</f>
        <v/>
      </c>
      <c r="G994" s="140" t="str">
        <f>IFERROR(VLOOKUP(E994,商品参数!A:E,3,FALSE),"")</f>
        <v/>
      </c>
      <c r="H994" s="140" t="str">
        <f>IFERROR(VLOOKUP(E994,商品参数!A:E,4,FALSE),"")</f>
        <v/>
      </c>
      <c r="I994" s="143"/>
      <c r="J994" s="144" t="str">
        <f>IFERROR(VLOOKUP(E994,商品参数!A:E,5,FALSE),"")</f>
        <v/>
      </c>
      <c r="K994" s="140" t="str">
        <f t="shared" si="63"/>
        <v/>
      </c>
      <c r="L994" s="143"/>
      <c r="M994" s="143"/>
    </row>
    <row r="995" ht="22" customHeight="1" spans="1:13">
      <c r="A995" s="137"/>
      <c r="B995" s="138" t="str">
        <f t="shared" si="64"/>
        <v/>
      </c>
      <c r="C995" s="138" t="str">
        <f t="shared" si="65"/>
        <v/>
      </c>
      <c r="D995" s="138" t="str">
        <f t="shared" si="66"/>
        <v/>
      </c>
      <c r="E995" s="139"/>
      <c r="F995" s="140" t="str">
        <f>IFERROR(VLOOKUP(E995,商品参数!A:E,2,FALSE),"")</f>
        <v/>
      </c>
      <c r="G995" s="140" t="str">
        <f>IFERROR(VLOOKUP(E995,商品参数!A:E,3,FALSE),"")</f>
        <v/>
      </c>
      <c r="H995" s="140" t="str">
        <f>IFERROR(VLOOKUP(E995,商品参数!A:E,4,FALSE),"")</f>
        <v/>
      </c>
      <c r="I995" s="143"/>
      <c r="J995" s="144" t="str">
        <f>IFERROR(VLOOKUP(E995,商品参数!A:E,5,FALSE),"")</f>
        <v/>
      </c>
      <c r="K995" s="140" t="str">
        <f t="shared" si="63"/>
        <v/>
      </c>
      <c r="L995" s="143"/>
      <c r="M995" s="143"/>
    </row>
    <row r="996" ht="22" customHeight="1" spans="1:13">
      <c r="A996" s="137"/>
      <c r="B996" s="138" t="str">
        <f t="shared" si="64"/>
        <v/>
      </c>
      <c r="C996" s="138" t="str">
        <f t="shared" si="65"/>
        <v/>
      </c>
      <c r="D996" s="138" t="str">
        <f t="shared" si="66"/>
        <v/>
      </c>
      <c r="E996" s="139"/>
      <c r="F996" s="140" t="str">
        <f>IFERROR(VLOOKUP(E996,商品参数!A:E,2,FALSE),"")</f>
        <v/>
      </c>
      <c r="G996" s="140" t="str">
        <f>IFERROR(VLOOKUP(E996,商品参数!A:E,3,FALSE),"")</f>
        <v/>
      </c>
      <c r="H996" s="140" t="str">
        <f>IFERROR(VLOOKUP(E996,商品参数!A:E,4,FALSE),"")</f>
        <v/>
      </c>
      <c r="I996" s="143"/>
      <c r="J996" s="144" t="str">
        <f>IFERROR(VLOOKUP(E996,商品参数!A:E,5,FALSE),"")</f>
        <v/>
      </c>
      <c r="K996" s="140" t="str">
        <f t="shared" si="63"/>
        <v/>
      </c>
      <c r="L996" s="143"/>
      <c r="M996" s="143"/>
    </row>
    <row r="997" ht="22" customHeight="1" spans="1:13">
      <c r="A997" s="137"/>
      <c r="B997" s="138" t="str">
        <f t="shared" si="64"/>
        <v/>
      </c>
      <c r="C997" s="138" t="str">
        <f t="shared" si="65"/>
        <v/>
      </c>
      <c r="D997" s="138" t="str">
        <f t="shared" si="66"/>
        <v/>
      </c>
      <c r="E997" s="139"/>
      <c r="F997" s="140" t="str">
        <f>IFERROR(VLOOKUP(E997,商品参数!A:E,2,FALSE),"")</f>
        <v/>
      </c>
      <c r="G997" s="140" t="str">
        <f>IFERROR(VLOOKUP(E997,商品参数!A:E,3,FALSE),"")</f>
        <v/>
      </c>
      <c r="H997" s="140" t="str">
        <f>IFERROR(VLOOKUP(E997,商品参数!A:E,4,FALSE),"")</f>
        <v/>
      </c>
      <c r="I997" s="143"/>
      <c r="J997" s="144" t="str">
        <f>IFERROR(VLOOKUP(E997,商品参数!A:E,5,FALSE),"")</f>
        <v/>
      </c>
      <c r="K997" s="140" t="str">
        <f t="shared" si="63"/>
        <v/>
      </c>
      <c r="L997" s="143"/>
      <c r="M997" s="143"/>
    </row>
    <row r="998" ht="22" customHeight="1" spans="1:13">
      <c r="A998" s="137"/>
      <c r="B998" s="138" t="str">
        <f t="shared" si="64"/>
        <v/>
      </c>
      <c r="C998" s="138" t="str">
        <f t="shared" si="65"/>
        <v/>
      </c>
      <c r="D998" s="138" t="str">
        <f t="shared" si="66"/>
        <v/>
      </c>
      <c r="E998" s="139"/>
      <c r="F998" s="140" t="str">
        <f>IFERROR(VLOOKUP(E998,商品参数!A:E,2,FALSE),"")</f>
        <v/>
      </c>
      <c r="G998" s="140" t="str">
        <f>IFERROR(VLOOKUP(E998,商品参数!A:E,3,FALSE),"")</f>
        <v/>
      </c>
      <c r="H998" s="140" t="str">
        <f>IFERROR(VLOOKUP(E998,商品参数!A:E,4,FALSE),"")</f>
        <v/>
      </c>
      <c r="I998" s="143"/>
      <c r="J998" s="144" t="str">
        <f>IFERROR(VLOOKUP(E998,商品参数!A:E,5,FALSE),"")</f>
        <v/>
      </c>
      <c r="K998" s="140" t="str">
        <f t="shared" si="63"/>
        <v/>
      </c>
      <c r="L998" s="143"/>
      <c r="M998" s="143"/>
    </row>
    <row r="999" ht="22" customHeight="1" spans="1:13">
      <c r="A999" s="137"/>
      <c r="B999" s="138" t="str">
        <f t="shared" si="64"/>
        <v/>
      </c>
      <c r="C999" s="138" t="str">
        <f t="shared" si="65"/>
        <v/>
      </c>
      <c r="D999" s="138" t="str">
        <f t="shared" si="66"/>
        <v/>
      </c>
      <c r="E999" s="139"/>
      <c r="F999" s="140" t="str">
        <f>IFERROR(VLOOKUP(E999,商品参数!A:E,2,FALSE),"")</f>
        <v/>
      </c>
      <c r="G999" s="140" t="str">
        <f>IFERROR(VLOOKUP(E999,商品参数!A:E,3,FALSE),"")</f>
        <v/>
      </c>
      <c r="H999" s="140" t="str">
        <f>IFERROR(VLOOKUP(E999,商品参数!A:E,4,FALSE),"")</f>
        <v/>
      </c>
      <c r="I999" s="143"/>
      <c r="J999" s="144" t="str">
        <f>IFERROR(VLOOKUP(E999,商品参数!A:E,5,FALSE),"")</f>
        <v/>
      </c>
      <c r="K999" s="140" t="str">
        <f t="shared" si="63"/>
        <v/>
      </c>
      <c r="L999" s="143"/>
      <c r="M999" s="143"/>
    </row>
    <row r="1000" ht="22" customHeight="1" spans="1:13">
      <c r="A1000" s="137"/>
      <c r="B1000" s="138" t="str">
        <f t="shared" ref="B1000:B1063" si="67">IF(A1000&lt;&gt;"",YEAR(A1000),"")</f>
        <v/>
      </c>
      <c r="C1000" s="138" t="str">
        <f t="shared" ref="C1000:C1063" si="68">IF(A1000&lt;&gt;"",MONTH(A1000),"")</f>
        <v/>
      </c>
      <c r="D1000" s="138" t="str">
        <f t="shared" ref="D1000:D1063" si="69">IF(A1000&lt;&gt;"",DAY(A1000),"")</f>
        <v/>
      </c>
      <c r="E1000" s="139"/>
      <c r="F1000" s="140" t="str">
        <f>IFERROR(VLOOKUP(E1000,商品参数!A:E,2,FALSE),"")</f>
        <v/>
      </c>
      <c r="G1000" s="140" t="str">
        <f>IFERROR(VLOOKUP(E1000,商品参数!A:E,3,FALSE),"")</f>
        <v/>
      </c>
      <c r="H1000" s="140" t="str">
        <f>IFERROR(VLOOKUP(E1000,商品参数!A:E,4,FALSE),"")</f>
        <v/>
      </c>
      <c r="I1000" s="143"/>
      <c r="J1000" s="144" t="str">
        <f>IFERROR(VLOOKUP(E1000,商品参数!A:E,5,FALSE),"")</f>
        <v/>
      </c>
      <c r="K1000" s="140" t="str">
        <f t="shared" ref="K1000:K1063" si="70">IF(E1000&lt;&gt;"",I1000*J1000,"")</f>
        <v/>
      </c>
      <c r="L1000" s="143"/>
      <c r="M1000" s="143"/>
    </row>
    <row r="1001" ht="22" customHeight="1" spans="1:13">
      <c r="A1001" s="137"/>
      <c r="B1001" s="138" t="str">
        <f t="shared" si="67"/>
        <v/>
      </c>
      <c r="C1001" s="138" t="str">
        <f t="shared" si="68"/>
        <v/>
      </c>
      <c r="D1001" s="138" t="str">
        <f t="shared" si="69"/>
        <v/>
      </c>
      <c r="E1001" s="139"/>
      <c r="F1001" s="140" t="str">
        <f>IFERROR(VLOOKUP(E1001,商品参数!A:E,2,FALSE),"")</f>
        <v/>
      </c>
      <c r="G1001" s="140" t="str">
        <f>IFERROR(VLOOKUP(E1001,商品参数!A:E,3,FALSE),"")</f>
        <v/>
      </c>
      <c r="H1001" s="140" t="str">
        <f>IFERROR(VLOOKUP(E1001,商品参数!A:E,4,FALSE),"")</f>
        <v/>
      </c>
      <c r="I1001" s="143"/>
      <c r="J1001" s="144" t="str">
        <f>IFERROR(VLOOKUP(E1001,商品参数!A:E,5,FALSE),"")</f>
        <v/>
      </c>
      <c r="K1001" s="140" t="str">
        <f t="shared" si="70"/>
        <v/>
      </c>
      <c r="L1001" s="143"/>
      <c r="M1001" s="143"/>
    </row>
    <row r="1002" ht="22" customHeight="1" spans="1:13">
      <c r="A1002" s="137"/>
      <c r="B1002" s="138" t="str">
        <f t="shared" si="67"/>
        <v/>
      </c>
      <c r="C1002" s="138" t="str">
        <f t="shared" si="68"/>
        <v/>
      </c>
      <c r="D1002" s="138" t="str">
        <f t="shared" si="69"/>
        <v/>
      </c>
      <c r="E1002" s="139"/>
      <c r="F1002" s="140" t="str">
        <f>IFERROR(VLOOKUP(E1002,商品参数!A:E,2,FALSE),"")</f>
        <v/>
      </c>
      <c r="G1002" s="140" t="str">
        <f>IFERROR(VLOOKUP(E1002,商品参数!A:E,3,FALSE),"")</f>
        <v/>
      </c>
      <c r="H1002" s="140" t="str">
        <f>IFERROR(VLOOKUP(E1002,商品参数!A:E,4,FALSE),"")</f>
        <v/>
      </c>
      <c r="I1002" s="143"/>
      <c r="J1002" s="144" t="str">
        <f>IFERROR(VLOOKUP(E1002,商品参数!A:E,5,FALSE),"")</f>
        <v/>
      </c>
      <c r="K1002" s="140" t="str">
        <f t="shared" si="70"/>
        <v/>
      </c>
      <c r="L1002" s="143"/>
      <c r="M1002" s="143"/>
    </row>
    <row r="1003" ht="22" customHeight="1" spans="1:13">
      <c r="A1003" s="137"/>
      <c r="B1003" s="138" t="str">
        <f t="shared" si="67"/>
        <v/>
      </c>
      <c r="C1003" s="138" t="str">
        <f t="shared" si="68"/>
        <v/>
      </c>
      <c r="D1003" s="138" t="str">
        <f t="shared" si="69"/>
        <v/>
      </c>
      <c r="E1003" s="139"/>
      <c r="F1003" s="140" t="str">
        <f>IFERROR(VLOOKUP(E1003,商品参数!A:E,2,FALSE),"")</f>
        <v/>
      </c>
      <c r="G1003" s="140" t="str">
        <f>IFERROR(VLOOKUP(E1003,商品参数!A:E,3,FALSE),"")</f>
        <v/>
      </c>
      <c r="H1003" s="140" t="str">
        <f>IFERROR(VLOOKUP(E1003,商品参数!A:E,4,FALSE),"")</f>
        <v/>
      </c>
      <c r="I1003" s="143"/>
      <c r="J1003" s="144" t="str">
        <f>IFERROR(VLOOKUP(E1003,商品参数!A:E,5,FALSE),"")</f>
        <v/>
      </c>
      <c r="K1003" s="140" t="str">
        <f t="shared" si="70"/>
        <v/>
      </c>
      <c r="L1003" s="143"/>
      <c r="M1003" s="143"/>
    </row>
    <row r="1004" ht="22" customHeight="1" spans="1:13">
      <c r="A1004" s="137"/>
      <c r="B1004" s="138" t="str">
        <f t="shared" si="67"/>
        <v/>
      </c>
      <c r="C1004" s="138" t="str">
        <f t="shared" si="68"/>
        <v/>
      </c>
      <c r="D1004" s="138" t="str">
        <f t="shared" si="69"/>
        <v/>
      </c>
      <c r="E1004" s="139"/>
      <c r="F1004" s="140" t="str">
        <f>IFERROR(VLOOKUP(E1004,商品参数!A:E,2,FALSE),"")</f>
        <v/>
      </c>
      <c r="G1004" s="140" t="str">
        <f>IFERROR(VLOOKUP(E1004,商品参数!A:E,3,FALSE),"")</f>
        <v/>
      </c>
      <c r="H1004" s="140" t="str">
        <f>IFERROR(VLOOKUP(E1004,商品参数!A:E,4,FALSE),"")</f>
        <v/>
      </c>
      <c r="I1004" s="143"/>
      <c r="J1004" s="144" t="str">
        <f>IFERROR(VLOOKUP(E1004,商品参数!A:E,5,FALSE),"")</f>
        <v/>
      </c>
      <c r="K1004" s="140" t="str">
        <f t="shared" si="70"/>
        <v/>
      </c>
      <c r="L1004" s="143"/>
      <c r="M1004" s="143"/>
    </row>
    <row r="1005" ht="22" customHeight="1" spans="1:13">
      <c r="A1005" s="137"/>
      <c r="B1005" s="138" t="str">
        <f t="shared" si="67"/>
        <v/>
      </c>
      <c r="C1005" s="138" t="str">
        <f t="shared" si="68"/>
        <v/>
      </c>
      <c r="D1005" s="138" t="str">
        <f t="shared" si="69"/>
        <v/>
      </c>
      <c r="E1005" s="139"/>
      <c r="F1005" s="140" t="str">
        <f>IFERROR(VLOOKUP(E1005,商品参数!A:E,2,FALSE),"")</f>
        <v/>
      </c>
      <c r="G1005" s="140" t="str">
        <f>IFERROR(VLOOKUP(E1005,商品参数!A:E,3,FALSE),"")</f>
        <v/>
      </c>
      <c r="H1005" s="140" t="str">
        <f>IFERROR(VLOOKUP(E1005,商品参数!A:E,4,FALSE),"")</f>
        <v/>
      </c>
      <c r="I1005" s="143"/>
      <c r="J1005" s="144" t="str">
        <f>IFERROR(VLOOKUP(E1005,商品参数!A:E,5,FALSE),"")</f>
        <v/>
      </c>
      <c r="K1005" s="140" t="str">
        <f t="shared" si="70"/>
        <v/>
      </c>
      <c r="L1005" s="143"/>
      <c r="M1005" s="143"/>
    </row>
    <row r="1006" ht="22" customHeight="1" spans="1:13">
      <c r="A1006" s="137"/>
      <c r="B1006" s="138" t="str">
        <f t="shared" si="67"/>
        <v/>
      </c>
      <c r="C1006" s="138" t="str">
        <f t="shared" si="68"/>
        <v/>
      </c>
      <c r="D1006" s="138" t="str">
        <f t="shared" si="69"/>
        <v/>
      </c>
      <c r="E1006" s="139"/>
      <c r="F1006" s="140" t="str">
        <f>IFERROR(VLOOKUP(E1006,商品参数!A:E,2,FALSE),"")</f>
        <v/>
      </c>
      <c r="G1006" s="140" t="str">
        <f>IFERROR(VLOOKUP(E1006,商品参数!A:E,3,FALSE),"")</f>
        <v/>
      </c>
      <c r="H1006" s="140" t="str">
        <f>IFERROR(VLOOKUP(E1006,商品参数!A:E,4,FALSE),"")</f>
        <v/>
      </c>
      <c r="I1006" s="143"/>
      <c r="J1006" s="144" t="str">
        <f>IFERROR(VLOOKUP(E1006,商品参数!A:E,5,FALSE),"")</f>
        <v/>
      </c>
      <c r="K1006" s="140" t="str">
        <f t="shared" si="70"/>
        <v/>
      </c>
      <c r="L1006" s="143"/>
      <c r="M1006" s="143"/>
    </row>
    <row r="1007" ht="22" customHeight="1" spans="1:13">
      <c r="A1007" s="137"/>
      <c r="B1007" s="138" t="str">
        <f t="shared" si="67"/>
        <v/>
      </c>
      <c r="C1007" s="138" t="str">
        <f t="shared" si="68"/>
        <v/>
      </c>
      <c r="D1007" s="138" t="str">
        <f t="shared" si="69"/>
        <v/>
      </c>
      <c r="E1007" s="139"/>
      <c r="F1007" s="140" t="str">
        <f>IFERROR(VLOOKUP(E1007,商品参数!A:E,2,FALSE),"")</f>
        <v/>
      </c>
      <c r="G1007" s="140" t="str">
        <f>IFERROR(VLOOKUP(E1007,商品参数!A:E,3,FALSE),"")</f>
        <v/>
      </c>
      <c r="H1007" s="140" t="str">
        <f>IFERROR(VLOOKUP(E1007,商品参数!A:E,4,FALSE),"")</f>
        <v/>
      </c>
      <c r="I1007" s="143"/>
      <c r="J1007" s="144" t="str">
        <f>IFERROR(VLOOKUP(E1007,商品参数!A:E,5,FALSE),"")</f>
        <v/>
      </c>
      <c r="K1007" s="140" t="str">
        <f t="shared" si="70"/>
        <v/>
      </c>
      <c r="L1007" s="143"/>
      <c r="M1007" s="143"/>
    </row>
    <row r="1008" ht="22" customHeight="1" spans="1:13">
      <c r="A1008" s="137"/>
      <c r="B1008" s="138" t="str">
        <f t="shared" si="67"/>
        <v/>
      </c>
      <c r="C1008" s="138" t="str">
        <f t="shared" si="68"/>
        <v/>
      </c>
      <c r="D1008" s="138" t="str">
        <f t="shared" si="69"/>
        <v/>
      </c>
      <c r="E1008" s="139"/>
      <c r="F1008" s="140" t="str">
        <f>IFERROR(VLOOKUP(E1008,商品参数!A:E,2,FALSE),"")</f>
        <v/>
      </c>
      <c r="G1008" s="140" t="str">
        <f>IFERROR(VLOOKUP(E1008,商品参数!A:E,3,FALSE),"")</f>
        <v/>
      </c>
      <c r="H1008" s="140" t="str">
        <f>IFERROR(VLOOKUP(E1008,商品参数!A:E,4,FALSE),"")</f>
        <v/>
      </c>
      <c r="I1008" s="143"/>
      <c r="J1008" s="144" t="str">
        <f>IFERROR(VLOOKUP(E1008,商品参数!A:E,5,FALSE),"")</f>
        <v/>
      </c>
      <c r="K1008" s="140" t="str">
        <f t="shared" si="70"/>
        <v/>
      </c>
      <c r="L1008" s="143"/>
      <c r="M1008" s="143"/>
    </row>
    <row r="1009" ht="22" customHeight="1" spans="1:13">
      <c r="A1009" s="137"/>
      <c r="B1009" s="138" t="str">
        <f t="shared" si="67"/>
        <v/>
      </c>
      <c r="C1009" s="138" t="str">
        <f t="shared" si="68"/>
        <v/>
      </c>
      <c r="D1009" s="138" t="str">
        <f t="shared" si="69"/>
        <v/>
      </c>
      <c r="E1009" s="139"/>
      <c r="F1009" s="140" t="str">
        <f>IFERROR(VLOOKUP(E1009,商品参数!A:E,2,FALSE),"")</f>
        <v/>
      </c>
      <c r="G1009" s="140" t="str">
        <f>IFERROR(VLOOKUP(E1009,商品参数!A:E,3,FALSE),"")</f>
        <v/>
      </c>
      <c r="H1009" s="140" t="str">
        <f>IFERROR(VLOOKUP(E1009,商品参数!A:E,4,FALSE),"")</f>
        <v/>
      </c>
      <c r="I1009" s="143"/>
      <c r="J1009" s="144" t="str">
        <f>IFERROR(VLOOKUP(E1009,商品参数!A:E,5,FALSE),"")</f>
        <v/>
      </c>
      <c r="K1009" s="140" t="str">
        <f t="shared" si="70"/>
        <v/>
      </c>
      <c r="L1009" s="143"/>
      <c r="M1009" s="143"/>
    </row>
    <row r="1010" ht="22" customHeight="1" spans="1:13">
      <c r="A1010" s="137"/>
      <c r="B1010" s="138" t="str">
        <f t="shared" si="67"/>
        <v/>
      </c>
      <c r="C1010" s="138" t="str">
        <f t="shared" si="68"/>
        <v/>
      </c>
      <c r="D1010" s="138" t="str">
        <f t="shared" si="69"/>
        <v/>
      </c>
      <c r="E1010" s="139"/>
      <c r="F1010" s="140" t="str">
        <f>IFERROR(VLOOKUP(E1010,商品参数!A:E,2,FALSE),"")</f>
        <v/>
      </c>
      <c r="G1010" s="140" t="str">
        <f>IFERROR(VLOOKUP(E1010,商品参数!A:E,3,FALSE),"")</f>
        <v/>
      </c>
      <c r="H1010" s="140" t="str">
        <f>IFERROR(VLOOKUP(E1010,商品参数!A:E,4,FALSE),"")</f>
        <v/>
      </c>
      <c r="I1010" s="143"/>
      <c r="J1010" s="144" t="str">
        <f>IFERROR(VLOOKUP(E1010,商品参数!A:E,5,FALSE),"")</f>
        <v/>
      </c>
      <c r="K1010" s="140" t="str">
        <f t="shared" si="70"/>
        <v/>
      </c>
      <c r="L1010" s="143"/>
      <c r="M1010" s="143"/>
    </row>
    <row r="1011" ht="22" customHeight="1" spans="1:13">
      <c r="A1011" s="137"/>
      <c r="B1011" s="138" t="str">
        <f t="shared" si="67"/>
        <v/>
      </c>
      <c r="C1011" s="138" t="str">
        <f t="shared" si="68"/>
        <v/>
      </c>
      <c r="D1011" s="138" t="str">
        <f t="shared" si="69"/>
        <v/>
      </c>
      <c r="E1011" s="139"/>
      <c r="F1011" s="140" t="str">
        <f>IFERROR(VLOOKUP(E1011,商品参数!A:E,2,FALSE),"")</f>
        <v/>
      </c>
      <c r="G1011" s="140" t="str">
        <f>IFERROR(VLOOKUP(E1011,商品参数!A:E,3,FALSE),"")</f>
        <v/>
      </c>
      <c r="H1011" s="140" t="str">
        <f>IFERROR(VLOOKUP(E1011,商品参数!A:E,4,FALSE),"")</f>
        <v/>
      </c>
      <c r="I1011" s="143"/>
      <c r="J1011" s="144" t="str">
        <f>IFERROR(VLOOKUP(E1011,商品参数!A:E,5,FALSE),"")</f>
        <v/>
      </c>
      <c r="K1011" s="140" t="str">
        <f t="shared" si="70"/>
        <v/>
      </c>
      <c r="L1011" s="143"/>
      <c r="M1011" s="143"/>
    </row>
    <row r="1012" ht="22" customHeight="1" spans="1:13">
      <c r="A1012" s="137"/>
      <c r="B1012" s="138" t="str">
        <f t="shared" si="67"/>
        <v/>
      </c>
      <c r="C1012" s="138" t="str">
        <f t="shared" si="68"/>
        <v/>
      </c>
      <c r="D1012" s="138" t="str">
        <f t="shared" si="69"/>
        <v/>
      </c>
      <c r="E1012" s="139"/>
      <c r="F1012" s="140" t="str">
        <f>IFERROR(VLOOKUP(E1012,商品参数!A:E,2,FALSE),"")</f>
        <v/>
      </c>
      <c r="G1012" s="140" t="str">
        <f>IFERROR(VLOOKUP(E1012,商品参数!A:E,3,FALSE),"")</f>
        <v/>
      </c>
      <c r="H1012" s="140" t="str">
        <f>IFERROR(VLOOKUP(E1012,商品参数!A:E,4,FALSE),"")</f>
        <v/>
      </c>
      <c r="I1012" s="143"/>
      <c r="J1012" s="144" t="str">
        <f>IFERROR(VLOOKUP(E1012,商品参数!A:E,5,FALSE),"")</f>
        <v/>
      </c>
      <c r="K1012" s="140" t="str">
        <f t="shared" si="70"/>
        <v/>
      </c>
      <c r="L1012" s="143"/>
      <c r="M1012" s="143"/>
    </row>
    <row r="1013" ht="22" customHeight="1" spans="1:13">
      <c r="A1013" s="137"/>
      <c r="B1013" s="138" t="str">
        <f t="shared" si="67"/>
        <v/>
      </c>
      <c r="C1013" s="138" t="str">
        <f t="shared" si="68"/>
        <v/>
      </c>
      <c r="D1013" s="138" t="str">
        <f t="shared" si="69"/>
        <v/>
      </c>
      <c r="E1013" s="139"/>
      <c r="F1013" s="140" t="str">
        <f>IFERROR(VLOOKUP(E1013,商品参数!A:E,2,FALSE),"")</f>
        <v/>
      </c>
      <c r="G1013" s="140" t="str">
        <f>IFERROR(VLOOKUP(E1013,商品参数!A:E,3,FALSE),"")</f>
        <v/>
      </c>
      <c r="H1013" s="140" t="str">
        <f>IFERROR(VLOOKUP(E1013,商品参数!A:E,4,FALSE),"")</f>
        <v/>
      </c>
      <c r="I1013" s="143"/>
      <c r="J1013" s="144" t="str">
        <f>IFERROR(VLOOKUP(E1013,商品参数!A:E,5,FALSE),"")</f>
        <v/>
      </c>
      <c r="K1013" s="140" t="str">
        <f t="shared" si="70"/>
        <v/>
      </c>
      <c r="L1013" s="143"/>
      <c r="M1013" s="143"/>
    </row>
    <row r="1014" ht="22" customHeight="1" spans="1:13">
      <c r="A1014" s="137"/>
      <c r="B1014" s="138" t="str">
        <f t="shared" si="67"/>
        <v/>
      </c>
      <c r="C1014" s="138" t="str">
        <f t="shared" si="68"/>
        <v/>
      </c>
      <c r="D1014" s="138" t="str">
        <f t="shared" si="69"/>
        <v/>
      </c>
      <c r="E1014" s="139"/>
      <c r="F1014" s="140" t="str">
        <f>IFERROR(VLOOKUP(E1014,商品参数!A:E,2,FALSE),"")</f>
        <v/>
      </c>
      <c r="G1014" s="140" t="str">
        <f>IFERROR(VLOOKUP(E1014,商品参数!A:E,3,FALSE),"")</f>
        <v/>
      </c>
      <c r="H1014" s="140" t="str">
        <f>IFERROR(VLOOKUP(E1014,商品参数!A:E,4,FALSE),"")</f>
        <v/>
      </c>
      <c r="I1014" s="143"/>
      <c r="J1014" s="144" t="str">
        <f>IFERROR(VLOOKUP(E1014,商品参数!A:E,5,FALSE),"")</f>
        <v/>
      </c>
      <c r="K1014" s="140" t="str">
        <f t="shared" si="70"/>
        <v/>
      </c>
      <c r="L1014" s="143"/>
      <c r="M1014" s="143"/>
    </row>
    <row r="1015" ht="22" customHeight="1" spans="1:13">
      <c r="A1015" s="137"/>
      <c r="B1015" s="138" t="str">
        <f t="shared" si="67"/>
        <v/>
      </c>
      <c r="C1015" s="138" t="str">
        <f t="shared" si="68"/>
        <v/>
      </c>
      <c r="D1015" s="138" t="str">
        <f t="shared" si="69"/>
        <v/>
      </c>
      <c r="E1015" s="139"/>
      <c r="F1015" s="140" t="str">
        <f>IFERROR(VLOOKUP(E1015,商品参数!A:E,2,FALSE),"")</f>
        <v/>
      </c>
      <c r="G1015" s="140" t="str">
        <f>IFERROR(VLOOKUP(E1015,商品参数!A:E,3,FALSE),"")</f>
        <v/>
      </c>
      <c r="H1015" s="140" t="str">
        <f>IFERROR(VLOOKUP(E1015,商品参数!A:E,4,FALSE),"")</f>
        <v/>
      </c>
      <c r="I1015" s="143"/>
      <c r="J1015" s="144" t="str">
        <f>IFERROR(VLOOKUP(E1015,商品参数!A:E,5,FALSE),"")</f>
        <v/>
      </c>
      <c r="K1015" s="140" t="str">
        <f t="shared" si="70"/>
        <v/>
      </c>
      <c r="L1015" s="143"/>
      <c r="M1015" s="143"/>
    </row>
    <row r="1016" ht="22" customHeight="1" spans="1:13">
      <c r="A1016" s="137"/>
      <c r="B1016" s="138" t="str">
        <f t="shared" si="67"/>
        <v/>
      </c>
      <c r="C1016" s="138" t="str">
        <f t="shared" si="68"/>
        <v/>
      </c>
      <c r="D1016" s="138" t="str">
        <f t="shared" si="69"/>
        <v/>
      </c>
      <c r="E1016" s="139"/>
      <c r="F1016" s="140" t="str">
        <f>IFERROR(VLOOKUP(E1016,商品参数!A:E,2,FALSE),"")</f>
        <v/>
      </c>
      <c r="G1016" s="140" t="str">
        <f>IFERROR(VLOOKUP(E1016,商品参数!A:E,3,FALSE),"")</f>
        <v/>
      </c>
      <c r="H1016" s="140" t="str">
        <f>IFERROR(VLOOKUP(E1016,商品参数!A:E,4,FALSE),"")</f>
        <v/>
      </c>
      <c r="I1016" s="143"/>
      <c r="J1016" s="144" t="str">
        <f>IFERROR(VLOOKUP(E1016,商品参数!A:E,5,FALSE),"")</f>
        <v/>
      </c>
      <c r="K1016" s="140" t="str">
        <f t="shared" si="70"/>
        <v/>
      </c>
      <c r="L1016" s="143"/>
      <c r="M1016" s="143"/>
    </row>
    <row r="1017" ht="22" customHeight="1" spans="1:13">
      <c r="A1017" s="137"/>
      <c r="B1017" s="138" t="str">
        <f t="shared" si="67"/>
        <v/>
      </c>
      <c r="C1017" s="138" t="str">
        <f t="shared" si="68"/>
        <v/>
      </c>
      <c r="D1017" s="138" t="str">
        <f t="shared" si="69"/>
        <v/>
      </c>
      <c r="E1017" s="139"/>
      <c r="F1017" s="140" t="str">
        <f>IFERROR(VLOOKUP(E1017,商品参数!A:E,2,FALSE),"")</f>
        <v/>
      </c>
      <c r="G1017" s="140" t="str">
        <f>IFERROR(VLOOKUP(E1017,商品参数!A:E,3,FALSE),"")</f>
        <v/>
      </c>
      <c r="H1017" s="140" t="str">
        <f>IFERROR(VLOOKUP(E1017,商品参数!A:E,4,FALSE),"")</f>
        <v/>
      </c>
      <c r="I1017" s="143"/>
      <c r="J1017" s="144" t="str">
        <f>IFERROR(VLOOKUP(E1017,商品参数!A:E,5,FALSE),"")</f>
        <v/>
      </c>
      <c r="K1017" s="140" t="str">
        <f t="shared" si="70"/>
        <v/>
      </c>
      <c r="L1017" s="143"/>
      <c r="M1017" s="143"/>
    </row>
    <row r="1018" ht="22" customHeight="1" spans="1:13">
      <c r="A1018" s="137"/>
      <c r="B1018" s="138" t="str">
        <f t="shared" si="67"/>
        <v/>
      </c>
      <c r="C1018" s="138" t="str">
        <f t="shared" si="68"/>
        <v/>
      </c>
      <c r="D1018" s="138" t="str">
        <f t="shared" si="69"/>
        <v/>
      </c>
      <c r="E1018" s="139"/>
      <c r="F1018" s="140" t="str">
        <f>IFERROR(VLOOKUP(E1018,商品参数!A:E,2,FALSE),"")</f>
        <v/>
      </c>
      <c r="G1018" s="140" t="str">
        <f>IFERROR(VLOOKUP(E1018,商品参数!A:E,3,FALSE),"")</f>
        <v/>
      </c>
      <c r="H1018" s="140" t="str">
        <f>IFERROR(VLOOKUP(E1018,商品参数!A:E,4,FALSE),"")</f>
        <v/>
      </c>
      <c r="I1018" s="143"/>
      <c r="J1018" s="144" t="str">
        <f>IFERROR(VLOOKUP(E1018,商品参数!A:E,5,FALSE),"")</f>
        <v/>
      </c>
      <c r="K1018" s="140" t="str">
        <f t="shared" si="70"/>
        <v/>
      </c>
      <c r="L1018" s="143"/>
      <c r="M1018" s="143"/>
    </row>
    <row r="1019" ht="22" customHeight="1" spans="1:13">
      <c r="A1019" s="137"/>
      <c r="B1019" s="138" t="str">
        <f t="shared" si="67"/>
        <v/>
      </c>
      <c r="C1019" s="138" t="str">
        <f t="shared" si="68"/>
        <v/>
      </c>
      <c r="D1019" s="138" t="str">
        <f t="shared" si="69"/>
        <v/>
      </c>
      <c r="E1019" s="139"/>
      <c r="F1019" s="140" t="str">
        <f>IFERROR(VLOOKUP(E1019,商品参数!A:E,2,FALSE),"")</f>
        <v/>
      </c>
      <c r="G1019" s="140" t="str">
        <f>IFERROR(VLOOKUP(E1019,商品参数!A:E,3,FALSE),"")</f>
        <v/>
      </c>
      <c r="H1019" s="140" t="str">
        <f>IFERROR(VLOOKUP(E1019,商品参数!A:E,4,FALSE),"")</f>
        <v/>
      </c>
      <c r="I1019" s="143"/>
      <c r="J1019" s="144" t="str">
        <f>IFERROR(VLOOKUP(E1019,商品参数!A:E,5,FALSE),"")</f>
        <v/>
      </c>
      <c r="K1019" s="140" t="str">
        <f t="shared" si="70"/>
        <v/>
      </c>
      <c r="L1019" s="143"/>
      <c r="M1019" s="143"/>
    </row>
    <row r="1020" ht="22" customHeight="1" spans="1:13">
      <c r="A1020" s="137"/>
      <c r="B1020" s="138" t="str">
        <f t="shared" si="67"/>
        <v/>
      </c>
      <c r="C1020" s="138" t="str">
        <f t="shared" si="68"/>
        <v/>
      </c>
      <c r="D1020" s="138" t="str">
        <f t="shared" si="69"/>
        <v/>
      </c>
      <c r="E1020" s="139"/>
      <c r="F1020" s="140" t="str">
        <f>IFERROR(VLOOKUP(E1020,商品参数!A:E,2,FALSE),"")</f>
        <v/>
      </c>
      <c r="G1020" s="140" t="str">
        <f>IFERROR(VLOOKUP(E1020,商品参数!A:E,3,FALSE),"")</f>
        <v/>
      </c>
      <c r="H1020" s="140" t="str">
        <f>IFERROR(VLOOKUP(E1020,商品参数!A:E,4,FALSE),"")</f>
        <v/>
      </c>
      <c r="I1020" s="143"/>
      <c r="J1020" s="144" t="str">
        <f>IFERROR(VLOOKUP(E1020,商品参数!A:E,5,FALSE),"")</f>
        <v/>
      </c>
      <c r="K1020" s="140" t="str">
        <f t="shared" si="70"/>
        <v/>
      </c>
      <c r="L1020" s="143"/>
      <c r="M1020" s="143"/>
    </row>
    <row r="1021" ht="22" customHeight="1" spans="1:13">
      <c r="A1021" s="137"/>
      <c r="B1021" s="138" t="str">
        <f t="shared" si="67"/>
        <v/>
      </c>
      <c r="C1021" s="138" t="str">
        <f t="shared" si="68"/>
        <v/>
      </c>
      <c r="D1021" s="138" t="str">
        <f t="shared" si="69"/>
        <v/>
      </c>
      <c r="E1021" s="139"/>
      <c r="F1021" s="140" t="str">
        <f>IFERROR(VLOOKUP(E1021,商品参数!A:E,2,FALSE),"")</f>
        <v/>
      </c>
      <c r="G1021" s="140" t="str">
        <f>IFERROR(VLOOKUP(E1021,商品参数!A:E,3,FALSE),"")</f>
        <v/>
      </c>
      <c r="H1021" s="140" t="str">
        <f>IFERROR(VLOOKUP(E1021,商品参数!A:E,4,FALSE),"")</f>
        <v/>
      </c>
      <c r="I1021" s="143"/>
      <c r="J1021" s="144" t="str">
        <f>IFERROR(VLOOKUP(E1021,商品参数!A:E,5,FALSE),"")</f>
        <v/>
      </c>
      <c r="K1021" s="140" t="str">
        <f t="shared" si="70"/>
        <v/>
      </c>
      <c r="L1021" s="143"/>
      <c r="M1021" s="143"/>
    </row>
    <row r="1022" ht="22" customHeight="1" spans="1:13">
      <c r="A1022" s="137"/>
      <c r="B1022" s="138" t="str">
        <f t="shared" si="67"/>
        <v/>
      </c>
      <c r="C1022" s="138" t="str">
        <f t="shared" si="68"/>
        <v/>
      </c>
      <c r="D1022" s="138" t="str">
        <f t="shared" si="69"/>
        <v/>
      </c>
      <c r="E1022" s="139"/>
      <c r="F1022" s="140" t="str">
        <f>IFERROR(VLOOKUP(E1022,商品参数!A:E,2,FALSE),"")</f>
        <v/>
      </c>
      <c r="G1022" s="140" t="str">
        <f>IFERROR(VLOOKUP(E1022,商品参数!A:E,3,FALSE),"")</f>
        <v/>
      </c>
      <c r="H1022" s="140" t="str">
        <f>IFERROR(VLOOKUP(E1022,商品参数!A:E,4,FALSE),"")</f>
        <v/>
      </c>
      <c r="I1022" s="143"/>
      <c r="J1022" s="144" t="str">
        <f>IFERROR(VLOOKUP(E1022,商品参数!A:E,5,FALSE),"")</f>
        <v/>
      </c>
      <c r="K1022" s="140" t="str">
        <f t="shared" si="70"/>
        <v/>
      </c>
      <c r="L1022" s="143"/>
      <c r="M1022" s="143"/>
    </row>
    <row r="1023" ht="22" customHeight="1" spans="1:13">
      <c r="A1023" s="137"/>
      <c r="B1023" s="138" t="str">
        <f t="shared" si="67"/>
        <v/>
      </c>
      <c r="C1023" s="138" t="str">
        <f t="shared" si="68"/>
        <v/>
      </c>
      <c r="D1023" s="138" t="str">
        <f t="shared" si="69"/>
        <v/>
      </c>
      <c r="E1023" s="139"/>
      <c r="F1023" s="140" t="str">
        <f>IFERROR(VLOOKUP(E1023,商品参数!A:E,2,FALSE),"")</f>
        <v/>
      </c>
      <c r="G1023" s="140" t="str">
        <f>IFERROR(VLOOKUP(E1023,商品参数!A:E,3,FALSE),"")</f>
        <v/>
      </c>
      <c r="H1023" s="140" t="str">
        <f>IFERROR(VLOOKUP(E1023,商品参数!A:E,4,FALSE),"")</f>
        <v/>
      </c>
      <c r="I1023" s="143"/>
      <c r="J1023" s="144" t="str">
        <f>IFERROR(VLOOKUP(E1023,商品参数!A:E,5,FALSE),"")</f>
        <v/>
      </c>
      <c r="K1023" s="140" t="str">
        <f t="shared" si="70"/>
        <v/>
      </c>
      <c r="L1023" s="143"/>
      <c r="M1023" s="143"/>
    </row>
    <row r="1024" ht="22" customHeight="1" spans="1:13">
      <c r="A1024" s="137"/>
      <c r="B1024" s="138" t="str">
        <f t="shared" si="67"/>
        <v/>
      </c>
      <c r="C1024" s="138" t="str">
        <f t="shared" si="68"/>
        <v/>
      </c>
      <c r="D1024" s="138" t="str">
        <f t="shared" si="69"/>
        <v/>
      </c>
      <c r="E1024" s="139"/>
      <c r="F1024" s="140" t="str">
        <f>IFERROR(VLOOKUP(E1024,商品参数!A:E,2,FALSE),"")</f>
        <v/>
      </c>
      <c r="G1024" s="140" t="str">
        <f>IFERROR(VLOOKUP(E1024,商品参数!A:E,3,FALSE),"")</f>
        <v/>
      </c>
      <c r="H1024" s="140" t="str">
        <f>IFERROR(VLOOKUP(E1024,商品参数!A:E,4,FALSE),"")</f>
        <v/>
      </c>
      <c r="I1024" s="143"/>
      <c r="J1024" s="144" t="str">
        <f>IFERROR(VLOOKUP(E1024,商品参数!A:E,5,FALSE),"")</f>
        <v/>
      </c>
      <c r="K1024" s="140" t="str">
        <f t="shared" si="70"/>
        <v/>
      </c>
      <c r="L1024" s="143"/>
      <c r="M1024" s="143"/>
    </row>
    <row r="1025" ht="22" customHeight="1" spans="1:13">
      <c r="A1025" s="137"/>
      <c r="B1025" s="138" t="str">
        <f t="shared" si="67"/>
        <v/>
      </c>
      <c r="C1025" s="138" t="str">
        <f t="shared" si="68"/>
        <v/>
      </c>
      <c r="D1025" s="138" t="str">
        <f t="shared" si="69"/>
        <v/>
      </c>
      <c r="E1025" s="139"/>
      <c r="F1025" s="140" t="str">
        <f>IFERROR(VLOOKUP(E1025,商品参数!A:E,2,FALSE),"")</f>
        <v/>
      </c>
      <c r="G1025" s="140" t="str">
        <f>IFERROR(VLOOKUP(E1025,商品参数!A:E,3,FALSE),"")</f>
        <v/>
      </c>
      <c r="H1025" s="140" t="str">
        <f>IFERROR(VLOOKUP(E1025,商品参数!A:E,4,FALSE),"")</f>
        <v/>
      </c>
      <c r="I1025" s="143"/>
      <c r="J1025" s="144" t="str">
        <f>IFERROR(VLOOKUP(E1025,商品参数!A:E,5,FALSE),"")</f>
        <v/>
      </c>
      <c r="K1025" s="140" t="str">
        <f t="shared" si="70"/>
        <v/>
      </c>
      <c r="L1025" s="143"/>
      <c r="M1025" s="143"/>
    </row>
    <row r="1026" ht="22" customHeight="1" spans="1:13">
      <c r="A1026" s="137"/>
      <c r="B1026" s="138" t="str">
        <f t="shared" si="67"/>
        <v/>
      </c>
      <c r="C1026" s="138" t="str">
        <f t="shared" si="68"/>
        <v/>
      </c>
      <c r="D1026" s="138" t="str">
        <f t="shared" si="69"/>
        <v/>
      </c>
      <c r="E1026" s="139"/>
      <c r="F1026" s="140" t="str">
        <f>IFERROR(VLOOKUP(E1026,商品参数!A:E,2,FALSE),"")</f>
        <v/>
      </c>
      <c r="G1026" s="140" t="str">
        <f>IFERROR(VLOOKUP(E1026,商品参数!A:E,3,FALSE),"")</f>
        <v/>
      </c>
      <c r="H1026" s="140" t="str">
        <f>IFERROR(VLOOKUP(E1026,商品参数!A:E,4,FALSE),"")</f>
        <v/>
      </c>
      <c r="I1026" s="143"/>
      <c r="J1026" s="144" t="str">
        <f>IFERROR(VLOOKUP(E1026,商品参数!A:E,5,FALSE),"")</f>
        <v/>
      </c>
      <c r="K1026" s="140" t="str">
        <f t="shared" si="70"/>
        <v/>
      </c>
      <c r="L1026" s="143"/>
      <c r="M1026" s="143"/>
    </row>
    <row r="1027" ht="22" customHeight="1" spans="1:13">
      <c r="A1027" s="137"/>
      <c r="B1027" s="138" t="str">
        <f t="shared" si="67"/>
        <v/>
      </c>
      <c r="C1027" s="138" t="str">
        <f t="shared" si="68"/>
        <v/>
      </c>
      <c r="D1027" s="138" t="str">
        <f t="shared" si="69"/>
        <v/>
      </c>
      <c r="E1027" s="139"/>
      <c r="F1027" s="140" t="str">
        <f>IFERROR(VLOOKUP(E1027,商品参数!A:E,2,FALSE),"")</f>
        <v/>
      </c>
      <c r="G1027" s="140" t="str">
        <f>IFERROR(VLOOKUP(E1027,商品参数!A:E,3,FALSE),"")</f>
        <v/>
      </c>
      <c r="H1027" s="140" t="str">
        <f>IFERROR(VLOOKUP(E1027,商品参数!A:E,4,FALSE),"")</f>
        <v/>
      </c>
      <c r="I1027" s="143"/>
      <c r="J1027" s="144" t="str">
        <f>IFERROR(VLOOKUP(E1027,商品参数!A:E,5,FALSE),"")</f>
        <v/>
      </c>
      <c r="K1027" s="140" t="str">
        <f t="shared" si="70"/>
        <v/>
      </c>
      <c r="L1027" s="143"/>
      <c r="M1027" s="143"/>
    </row>
    <row r="1028" ht="22" customHeight="1" spans="1:13">
      <c r="A1028" s="137"/>
      <c r="B1028" s="138" t="str">
        <f t="shared" si="67"/>
        <v/>
      </c>
      <c r="C1028" s="138" t="str">
        <f t="shared" si="68"/>
        <v/>
      </c>
      <c r="D1028" s="138" t="str">
        <f t="shared" si="69"/>
        <v/>
      </c>
      <c r="E1028" s="139"/>
      <c r="F1028" s="140" t="str">
        <f>IFERROR(VLOOKUP(E1028,商品参数!A:E,2,FALSE),"")</f>
        <v/>
      </c>
      <c r="G1028" s="140" t="str">
        <f>IFERROR(VLOOKUP(E1028,商品参数!A:E,3,FALSE),"")</f>
        <v/>
      </c>
      <c r="H1028" s="140" t="str">
        <f>IFERROR(VLOOKUP(E1028,商品参数!A:E,4,FALSE),"")</f>
        <v/>
      </c>
      <c r="I1028" s="143"/>
      <c r="J1028" s="144" t="str">
        <f>IFERROR(VLOOKUP(E1028,商品参数!A:E,5,FALSE),"")</f>
        <v/>
      </c>
      <c r="K1028" s="140" t="str">
        <f t="shared" si="70"/>
        <v/>
      </c>
      <c r="L1028" s="143"/>
      <c r="M1028" s="143"/>
    </row>
    <row r="1029" ht="22" customHeight="1" spans="1:13">
      <c r="A1029" s="137"/>
      <c r="B1029" s="138" t="str">
        <f t="shared" si="67"/>
        <v/>
      </c>
      <c r="C1029" s="138" t="str">
        <f t="shared" si="68"/>
        <v/>
      </c>
      <c r="D1029" s="138" t="str">
        <f t="shared" si="69"/>
        <v/>
      </c>
      <c r="E1029" s="139"/>
      <c r="F1029" s="140" t="str">
        <f>IFERROR(VLOOKUP(E1029,商品参数!A:E,2,FALSE),"")</f>
        <v/>
      </c>
      <c r="G1029" s="140" t="str">
        <f>IFERROR(VLOOKUP(E1029,商品参数!A:E,3,FALSE),"")</f>
        <v/>
      </c>
      <c r="H1029" s="140" t="str">
        <f>IFERROR(VLOOKUP(E1029,商品参数!A:E,4,FALSE),"")</f>
        <v/>
      </c>
      <c r="I1029" s="143"/>
      <c r="J1029" s="144" t="str">
        <f>IFERROR(VLOOKUP(E1029,商品参数!A:E,5,FALSE),"")</f>
        <v/>
      </c>
      <c r="K1029" s="140" t="str">
        <f t="shared" si="70"/>
        <v/>
      </c>
      <c r="L1029" s="143"/>
      <c r="M1029" s="143"/>
    </row>
    <row r="1030" ht="22" customHeight="1" spans="1:13">
      <c r="A1030" s="137"/>
      <c r="B1030" s="138" t="str">
        <f t="shared" si="67"/>
        <v/>
      </c>
      <c r="C1030" s="138" t="str">
        <f t="shared" si="68"/>
        <v/>
      </c>
      <c r="D1030" s="138" t="str">
        <f t="shared" si="69"/>
        <v/>
      </c>
      <c r="E1030" s="139"/>
      <c r="F1030" s="140" t="str">
        <f>IFERROR(VLOOKUP(E1030,商品参数!A:E,2,FALSE),"")</f>
        <v/>
      </c>
      <c r="G1030" s="140" t="str">
        <f>IFERROR(VLOOKUP(E1030,商品参数!A:E,3,FALSE),"")</f>
        <v/>
      </c>
      <c r="H1030" s="140" t="str">
        <f>IFERROR(VLOOKUP(E1030,商品参数!A:E,4,FALSE),"")</f>
        <v/>
      </c>
      <c r="I1030" s="143"/>
      <c r="J1030" s="144" t="str">
        <f>IFERROR(VLOOKUP(E1030,商品参数!A:E,5,FALSE),"")</f>
        <v/>
      </c>
      <c r="K1030" s="140" t="str">
        <f t="shared" si="70"/>
        <v/>
      </c>
      <c r="L1030" s="143"/>
      <c r="M1030" s="143"/>
    </row>
    <row r="1031" ht="22" customHeight="1" spans="1:13">
      <c r="A1031" s="137"/>
      <c r="B1031" s="138" t="str">
        <f t="shared" si="67"/>
        <v/>
      </c>
      <c r="C1031" s="138" t="str">
        <f t="shared" si="68"/>
        <v/>
      </c>
      <c r="D1031" s="138" t="str">
        <f t="shared" si="69"/>
        <v/>
      </c>
      <c r="E1031" s="139"/>
      <c r="F1031" s="140" t="str">
        <f>IFERROR(VLOOKUP(E1031,商品参数!A:E,2,FALSE),"")</f>
        <v/>
      </c>
      <c r="G1031" s="140" t="str">
        <f>IFERROR(VLOOKUP(E1031,商品参数!A:E,3,FALSE),"")</f>
        <v/>
      </c>
      <c r="H1031" s="140" t="str">
        <f>IFERROR(VLOOKUP(E1031,商品参数!A:E,4,FALSE),"")</f>
        <v/>
      </c>
      <c r="I1031" s="143"/>
      <c r="J1031" s="144" t="str">
        <f>IFERROR(VLOOKUP(E1031,商品参数!A:E,5,FALSE),"")</f>
        <v/>
      </c>
      <c r="K1031" s="140" t="str">
        <f t="shared" si="70"/>
        <v/>
      </c>
      <c r="L1031" s="143"/>
      <c r="M1031" s="143"/>
    </row>
    <row r="1032" ht="22" customHeight="1" spans="1:13">
      <c r="A1032" s="137"/>
      <c r="B1032" s="138" t="str">
        <f t="shared" si="67"/>
        <v/>
      </c>
      <c r="C1032" s="138" t="str">
        <f t="shared" si="68"/>
        <v/>
      </c>
      <c r="D1032" s="138" t="str">
        <f t="shared" si="69"/>
        <v/>
      </c>
      <c r="E1032" s="139"/>
      <c r="F1032" s="140" t="str">
        <f>IFERROR(VLOOKUP(E1032,商品参数!A:E,2,FALSE),"")</f>
        <v/>
      </c>
      <c r="G1032" s="140" t="str">
        <f>IFERROR(VLOOKUP(E1032,商品参数!A:E,3,FALSE),"")</f>
        <v/>
      </c>
      <c r="H1032" s="140" t="str">
        <f>IFERROR(VLOOKUP(E1032,商品参数!A:E,4,FALSE),"")</f>
        <v/>
      </c>
      <c r="I1032" s="143"/>
      <c r="J1032" s="144" t="str">
        <f>IFERROR(VLOOKUP(E1032,商品参数!A:E,5,FALSE),"")</f>
        <v/>
      </c>
      <c r="K1032" s="140" t="str">
        <f t="shared" si="70"/>
        <v/>
      </c>
      <c r="L1032" s="143"/>
      <c r="M1032" s="143"/>
    </row>
    <row r="1033" ht="22" customHeight="1" spans="1:13">
      <c r="A1033" s="137"/>
      <c r="B1033" s="138" t="str">
        <f t="shared" si="67"/>
        <v/>
      </c>
      <c r="C1033" s="138" t="str">
        <f t="shared" si="68"/>
        <v/>
      </c>
      <c r="D1033" s="138" t="str">
        <f t="shared" si="69"/>
        <v/>
      </c>
      <c r="E1033" s="139"/>
      <c r="F1033" s="140" t="str">
        <f>IFERROR(VLOOKUP(E1033,商品参数!A:E,2,FALSE),"")</f>
        <v/>
      </c>
      <c r="G1033" s="140" t="str">
        <f>IFERROR(VLOOKUP(E1033,商品参数!A:E,3,FALSE),"")</f>
        <v/>
      </c>
      <c r="H1033" s="140" t="str">
        <f>IFERROR(VLOOKUP(E1033,商品参数!A:E,4,FALSE),"")</f>
        <v/>
      </c>
      <c r="I1033" s="143"/>
      <c r="J1033" s="144" t="str">
        <f>IFERROR(VLOOKUP(E1033,商品参数!A:E,5,FALSE),"")</f>
        <v/>
      </c>
      <c r="K1033" s="140" t="str">
        <f t="shared" si="70"/>
        <v/>
      </c>
      <c r="L1033" s="143"/>
      <c r="M1033" s="143"/>
    </row>
    <row r="1034" ht="22" customHeight="1" spans="1:13">
      <c r="A1034" s="137"/>
      <c r="B1034" s="138" t="str">
        <f t="shared" si="67"/>
        <v/>
      </c>
      <c r="C1034" s="138" t="str">
        <f t="shared" si="68"/>
        <v/>
      </c>
      <c r="D1034" s="138" t="str">
        <f t="shared" si="69"/>
        <v/>
      </c>
      <c r="E1034" s="139"/>
      <c r="F1034" s="140" t="str">
        <f>IFERROR(VLOOKUP(E1034,商品参数!A:E,2,FALSE),"")</f>
        <v/>
      </c>
      <c r="G1034" s="140" t="str">
        <f>IFERROR(VLOOKUP(E1034,商品参数!A:E,3,FALSE),"")</f>
        <v/>
      </c>
      <c r="H1034" s="140" t="str">
        <f>IFERROR(VLOOKUP(E1034,商品参数!A:E,4,FALSE),"")</f>
        <v/>
      </c>
      <c r="I1034" s="143"/>
      <c r="J1034" s="144" t="str">
        <f>IFERROR(VLOOKUP(E1034,商品参数!A:E,5,FALSE),"")</f>
        <v/>
      </c>
      <c r="K1034" s="140" t="str">
        <f t="shared" si="70"/>
        <v/>
      </c>
      <c r="L1034" s="143"/>
      <c r="M1034" s="143"/>
    </row>
    <row r="1035" ht="22" customHeight="1" spans="1:13">
      <c r="A1035" s="137"/>
      <c r="B1035" s="138" t="str">
        <f t="shared" si="67"/>
        <v/>
      </c>
      <c r="C1035" s="138" t="str">
        <f t="shared" si="68"/>
        <v/>
      </c>
      <c r="D1035" s="138" t="str">
        <f t="shared" si="69"/>
        <v/>
      </c>
      <c r="E1035" s="139"/>
      <c r="F1035" s="140" t="str">
        <f>IFERROR(VLOOKUP(E1035,商品参数!A:E,2,FALSE),"")</f>
        <v/>
      </c>
      <c r="G1035" s="140" t="str">
        <f>IFERROR(VLOOKUP(E1035,商品参数!A:E,3,FALSE),"")</f>
        <v/>
      </c>
      <c r="H1035" s="140" t="str">
        <f>IFERROR(VLOOKUP(E1035,商品参数!A:E,4,FALSE),"")</f>
        <v/>
      </c>
      <c r="I1035" s="143"/>
      <c r="J1035" s="144" t="str">
        <f>IFERROR(VLOOKUP(E1035,商品参数!A:E,5,FALSE),"")</f>
        <v/>
      </c>
      <c r="K1035" s="140" t="str">
        <f t="shared" si="70"/>
        <v/>
      </c>
      <c r="L1035" s="143"/>
      <c r="M1035" s="143"/>
    </row>
    <row r="1036" ht="22" customHeight="1" spans="1:13">
      <c r="A1036" s="137"/>
      <c r="B1036" s="138" t="str">
        <f t="shared" si="67"/>
        <v/>
      </c>
      <c r="C1036" s="138" t="str">
        <f t="shared" si="68"/>
        <v/>
      </c>
      <c r="D1036" s="138" t="str">
        <f t="shared" si="69"/>
        <v/>
      </c>
      <c r="E1036" s="139"/>
      <c r="F1036" s="140" t="str">
        <f>IFERROR(VLOOKUP(E1036,商品参数!A:E,2,FALSE),"")</f>
        <v/>
      </c>
      <c r="G1036" s="140" t="str">
        <f>IFERROR(VLOOKUP(E1036,商品参数!A:E,3,FALSE),"")</f>
        <v/>
      </c>
      <c r="H1036" s="140" t="str">
        <f>IFERROR(VLOOKUP(E1036,商品参数!A:E,4,FALSE),"")</f>
        <v/>
      </c>
      <c r="I1036" s="143"/>
      <c r="J1036" s="144" t="str">
        <f>IFERROR(VLOOKUP(E1036,商品参数!A:E,5,FALSE),"")</f>
        <v/>
      </c>
      <c r="K1036" s="140" t="str">
        <f t="shared" si="70"/>
        <v/>
      </c>
      <c r="L1036" s="143"/>
      <c r="M1036" s="143"/>
    </row>
    <row r="1037" ht="22" customHeight="1" spans="1:13">
      <c r="A1037" s="137"/>
      <c r="B1037" s="138" t="str">
        <f t="shared" si="67"/>
        <v/>
      </c>
      <c r="C1037" s="138" t="str">
        <f t="shared" si="68"/>
        <v/>
      </c>
      <c r="D1037" s="138" t="str">
        <f t="shared" si="69"/>
        <v/>
      </c>
      <c r="E1037" s="139"/>
      <c r="F1037" s="140" t="str">
        <f>IFERROR(VLOOKUP(E1037,商品参数!A:E,2,FALSE),"")</f>
        <v/>
      </c>
      <c r="G1037" s="140" t="str">
        <f>IFERROR(VLOOKUP(E1037,商品参数!A:E,3,FALSE),"")</f>
        <v/>
      </c>
      <c r="H1037" s="140" t="str">
        <f>IFERROR(VLOOKUP(E1037,商品参数!A:E,4,FALSE),"")</f>
        <v/>
      </c>
      <c r="I1037" s="143"/>
      <c r="J1037" s="144" t="str">
        <f>IFERROR(VLOOKUP(E1037,商品参数!A:E,5,FALSE),"")</f>
        <v/>
      </c>
      <c r="K1037" s="140" t="str">
        <f t="shared" si="70"/>
        <v/>
      </c>
      <c r="L1037" s="143"/>
      <c r="M1037" s="143"/>
    </row>
    <row r="1038" ht="22" customHeight="1" spans="1:13">
      <c r="A1038" s="137"/>
      <c r="B1038" s="138" t="str">
        <f t="shared" si="67"/>
        <v/>
      </c>
      <c r="C1038" s="138" t="str">
        <f t="shared" si="68"/>
        <v/>
      </c>
      <c r="D1038" s="138" t="str">
        <f t="shared" si="69"/>
        <v/>
      </c>
      <c r="E1038" s="139"/>
      <c r="F1038" s="140" t="str">
        <f>IFERROR(VLOOKUP(E1038,商品参数!A:E,2,FALSE),"")</f>
        <v/>
      </c>
      <c r="G1038" s="140" t="str">
        <f>IFERROR(VLOOKUP(E1038,商品参数!A:E,3,FALSE),"")</f>
        <v/>
      </c>
      <c r="H1038" s="140" t="str">
        <f>IFERROR(VLOOKUP(E1038,商品参数!A:E,4,FALSE),"")</f>
        <v/>
      </c>
      <c r="I1038" s="143"/>
      <c r="J1038" s="144" t="str">
        <f>IFERROR(VLOOKUP(E1038,商品参数!A:E,5,FALSE),"")</f>
        <v/>
      </c>
      <c r="K1038" s="140" t="str">
        <f t="shared" si="70"/>
        <v/>
      </c>
      <c r="L1038" s="143"/>
      <c r="M1038" s="143"/>
    </row>
    <row r="1039" ht="22" customHeight="1" spans="1:13">
      <c r="A1039" s="137"/>
      <c r="B1039" s="138" t="str">
        <f t="shared" si="67"/>
        <v/>
      </c>
      <c r="C1039" s="138" t="str">
        <f t="shared" si="68"/>
        <v/>
      </c>
      <c r="D1039" s="138" t="str">
        <f t="shared" si="69"/>
        <v/>
      </c>
      <c r="E1039" s="139"/>
      <c r="F1039" s="140" t="str">
        <f>IFERROR(VLOOKUP(E1039,商品参数!A:E,2,FALSE),"")</f>
        <v/>
      </c>
      <c r="G1039" s="140" t="str">
        <f>IFERROR(VLOOKUP(E1039,商品参数!A:E,3,FALSE),"")</f>
        <v/>
      </c>
      <c r="H1039" s="140" t="str">
        <f>IFERROR(VLOOKUP(E1039,商品参数!A:E,4,FALSE),"")</f>
        <v/>
      </c>
      <c r="I1039" s="143"/>
      <c r="J1039" s="144" t="str">
        <f>IFERROR(VLOOKUP(E1039,商品参数!A:E,5,FALSE),"")</f>
        <v/>
      </c>
      <c r="K1039" s="140" t="str">
        <f t="shared" si="70"/>
        <v/>
      </c>
      <c r="L1039" s="143"/>
      <c r="M1039" s="143"/>
    </row>
    <row r="1040" ht="22" customHeight="1" spans="1:13">
      <c r="A1040" s="137"/>
      <c r="B1040" s="138" t="str">
        <f t="shared" si="67"/>
        <v/>
      </c>
      <c r="C1040" s="138" t="str">
        <f t="shared" si="68"/>
        <v/>
      </c>
      <c r="D1040" s="138" t="str">
        <f t="shared" si="69"/>
        <v/>
      </c>
      <c r="E1040" s="139"/>
      <c r="F1040" s="140" t="str">
        <f>IFERROR(VLOOKUP(E1040,商品参数!A:E,2,FALSE),"")</f>
        <v/>
      </c>
      <c r="G1040" s="140" t="str">
        <f>IFERROR(VLOOKUP(E1040,商品参数!A:E,3,FALSE),"")</f>
        <v/>
      </c>
      <c r="H1040" s="140" t="str">
        <f>IFERROR(VLOOKUP(E1040,商品参数!A:E,4,FALSE),"")</f>
        <v/>
      </c>
      <c r="I1040" s="143"/>
      <c r="J1040" s="144" t="str">
        <f>IFERROR(VLOOKUP(E1040,商品参数!A:E,5,FALSE),"")</f>
        <v/>
      </c>
      <c r="K1040" s="140" t="str">
        <f t="shared" si="70"/>
        <v/>
      </c>
      <c r="L1040" s="143"/>
      <c r="M1040" s="143"/>
    </row>
    <row r="1041" ht="22" customHeight="1" spans="1:13">
      <c r="A1041" s="137"/>
      <c r="B1041" s="138" t="str">
        <f t="shared" si="67"/>
        <v/>
      </c>
      <c r="C1041" s="138" t="str">
        <f t="shared" si="68"/>
        <v/>
      </c>
      <c r="D1041" s="138" t="str">
        <f t="shared" si="69"/>
        <v/>
      </c>
      <c r="E1041" s="139"/>
      <c r="F1041" s="140" t="str">
        <f>IFERROR(VLOOKUP(E1041,商品参数!A:E,2,FALSE),"")</f>
        <v/>
      </c>
      <c r="G1041" s="140" t="str">
        <f>IFERROR(VLOOKUP(E1041,商品参数!A:E,3,FALSE),"")</f>
        <v/>
      </c>
      <c r="H1041" s="140" t="str">
        <f>IFERROR(VLOOKUP(E1041,商品参数!A:E,4,FALSE),"")</f>
        <v/>
      </c>
      <c r="I1041" s="143"/>
      <c r="J1041" s="144" t="str">
        <f>IFERROR(VLOOKUP(E1041,商品参数!A:E,5,FALSE),"")</f>
        <v/>
      </c>
      <c r="K1041" s="140" t="str">
        <f t="shared" si="70"/>
        <v/>
      </c>
      <c r="L1041" s="143"/>
      <c r="M1041" s="143"/>
    </row>
    <row r="1042" ht="22" customHeight="1" spans="1:13">
      <c r="A1042" s="137"/>
      <c r="B1042" s="138" t="str">
        <f t="shared" si="67"/>
        <v/>
      </c>
      <c r="C1042" s="138" t="str">
        <f t="shared" si="68"/>
        <v/>
      </c>
      <c r="D1042" s="138" t="str">
        <f t="shared" si="69"/>
        <v/>
      </c>
      <c r="E1042" s="139"/>
      <c r="F1042" s="140" t="str">
        <f>IFERROR(VLOOKUP(E1042,商品参数!A:E,2,FALSE),"")</f>
        <v/>
      </c>
      <c r="G1042" s="140" t="str">
        <f>IFERROR(VLOOKUP(E1042,商品参数!A:E,3,FALSE),"")</f>
        <v/>
      </c>
      <c r="H1042" s="140" t="str">
        <f>IFERROR(VLOOKUP(E1042,商品参数!A:E,4,FALSE),"")</f>
        <v/>
      </c>
      <c r="I1042" s="143"/>
      <c r="J1042" s="144" t="str">
        <f>IFERROR(VLOOKUP(E1042,商品参数!A:E,5,FALSE),"")</f>
        <v/>
      </c>
      <c r="K1042" s="140" t="str">
        <f t="shared" si="70"/>
        <v/>
      </c>
      <c r="L1042" s="143"/>
      <c r="M1042" s="143"/>
    </row>
    <row r="1043" ht="22" customHeight="1" spans="1:13">
      <c r="A1043" s="137"/>
      <c r="B1043" s="138" t="str">
        <f t="shared" si="67"/>
        <v/>
      </c>
      <c r="C1043" s="138" t="str">
        <f t="shared" si="68"/>
        <v/>
      </c>
      <c r="D1043" s="138" t="str">
        <f t="shared" si="69"/>
        <v/>
      </c>
      <c r="E1043" s="139"/>
      <c r="F1043" s="140" t="str">
        <f>IFERROR(VLOOKUP(E1043,商品参数!A:E,2,FALSE),"")</f>
        <v/>
      </c>
      <c r="G1043" s="140" t="str">
        <f>IFERROR(VLOOKUP(E1043,商品参数!A:E,3,FALSE),"")</f>
        <v/>
      </c>
      <c r="H1043" s="140" t="str">
        <f>IFERROR(VLOOKUP(E1043,商品参数!A:E,4,FALSE),"")</f>
        <v/>
      </c>
      <c r="I1043" s="143"/>
      <c r="J1043" s="144" t="str">
        <f>IFERROR(VLOOKUP(E1043,商品参数!A:E,5,FALSE),"")</f>
        <v/>
      </c>
      <c r="K1043" s="140" t="str">
        <f t="shared" si="70"/>
        <v/>
      </c>
      <c r="L1043" s="143"/>
      <c r="M1043" s="143"/>
    </row>
    <row r="1044" ht="22" customHeight="1" spans="1:13">
      <c r="A1044" s="137"/>
      <c r="B1044" s="138" t="str">
        <f t="shared" si="67"/>
        <v/>
      </c>
      <c r="C1044" s="138" t="str">
        <f t="shared" si="68"/>
        <v/>
      </c>
      <c r="D1044" s="138" t="str">
        <f t="shared" si="69"/>
        <v/>
      </c>
      <c r="E1044" s="139"/>
      <c r="F1044" s="140" t="str">
        <f>IFERROR(VLOOKUP(E1044,商品参数!A:E,2,FALSE),"")</f>
        <v/>
      </c>
      <c r="G1044" s="140" t="str">
        <f>IFERROR(VLOOKUP(E1044,商品参数!A:E,3,FALSE),"")</f>
        <v/>
      </c>
      <c r="H1044" s="140" t="str">
        <f>IFERROR(VLOOKUP(E1044,商品参数!A:E,4,FALSE),"")</f>
        <v/>
      </c>
      <c r="I1044" s="143"/>
      <c r="J1044" s="144" t="str">
        <f>IFERROR(VLOOKUP(E1044,商品参数!A:E,5,FALSE),"")</f>
        <v/>
      </c>
      <c r="K1044" s="140" t="str">
        <f t="shared" si="70"/>
        <v/>
      </c>
      <c r="L1044" s="143"/>
      <c r="M1044" s="143"/>
    </row>
    <row r="1045" ht="22" customHeight="1" spans="1:13">
      <c r="A1045" s="137"/>
      <c r="B1045" s="138" t="str">
        <f t="shared" si="67"/>
        <v/>
      </c>
      <c r="C1045" s="138" t="str">
        <f t="shared" si="68"/>
        <v/>
      </c>
      <c r="D1045" s="138" t="str">
        <f t="shared" si="69"/>
        <v/>
      </c>
      <c r="E1045" s="139"/>
      <c r="F1045" s="140" t="str">
        <f>IFERROR(VLOOKUP(E1045,商品参数!A:E,2,FALSE),"")</f>
        <v/>
      </c>
      <c r="G1045" s="140" t="str">
        <f>IFERROR(VLOOKUP(E1045,商品参数!A:E,3,FALSE),"")</f>
        <v/>
      </c>
      <c r="H1045" s="140" t="str">
        <f>IFERROR(VLOOKUP(E1045,商品参数!A:E,4,FALSE),"")</f>
        <v/>
      </c>
      <c r="I1045" s="143"/>
      <c r="J1045" s="144" t="str">
        <f>IFERROR(VLOOKUP(E1045,商品参数!A:E,5,FALSE),"")</f>
        <v/>
      </c>
      <c r="K1045" s="140" t="str">
        <f t="shared" si="70"/>
        <v/>
      </c>
      <c r="L1045" s="143"/>
      <c r="M1045" s="143"/>
    </row>
    <row r="1046" ht="22" customHeight="1" spans="1:13">
      <c r="A1046" s="137"/>
      <c r="B1046" s="138" t="str">
        <f t="shared" si="67"/>
        <v/>
      </c>
      <c r="C1046" s="138" t="str">
        <f t="shared" si="68"/>
        <v/>
      </c>
      <c r="D1046" s="138" t="str">
        <f t="shared" si="69"/>
        <v/>
      </c>
      <c r="E1046" s="139"/>
      <c r="F1046" s="140" t="str">
        <f>IFERROR(VLOOKUP(E1046,商品参数!A:E,2,FALSE),"")</f>
        <v/>
      </c>
      <c r="G1046" s="140" t="str">
        <f>IFERROR(VLOOKUP(E1046,商品参数!A:E,3,FALSE),"")</f>
        <v/>
      </c>
      <c r="H1046" s="140" t="str">
        <f>IFERROR(VLOOKUP(E1046,商品参数!A:E,4,FALSE),"")</f>
        <v/>
      </c>
      <c r="I1046" s="143"/>
      <c r="J1046" s="144" t="str">
        <f>IFERROR(VLOOKUP(E1046,商品参数!A:E,5,FALSE),"")</f>
        <v/>
      </c>
      <c r="K1046" s="140" t="str">
        <f t="shared" si="70"/>
        <v/>
      </c>
      <c r="L1046" s="143"/>
      <c r="M1046" s="143"/>
    </row>
    <row r="1047" ht="22" customHeight="1" spans="1:13">
      <c r="A1047" s="137"/>
      <c r="B1047" s="138" t="str">
        <f t="shared" si="67"/>
        <v/>
      </c>
      <c r="C1047" s="138" t="str">
        <f t="shared" si="68"/>
        <v/>
      </c>
      <c r="D1047" s="138" t="str">
        <f t="shared" si="69"/>
        <v/>
      </c>
      <c r="E1047" s="139"/>
      <c r="F1047" s="140" t="str">
        <f>IFERROR(VLOOKUP(E1047,商品参数!A:E,2,FALSE),"")</f>
        <v/>
      </c>
      <c r="G1047" s="140" t="str">
        <f>IFERROR(VLOOKUP(E1047,商品参数!A:E,3,FALSE),"")</f>
        <v/>
      </c>
      <c r="H1047" s="140" t="str">
        <f>IFERROR(VLOOKUP(E1047,商品参数!A:E,4,FALSE),"")</f>
        <v/>
      </c>
      <c r="I1047" s="143"/>
      <c r="J1047" s="144" t="str">
        <f>IFERROR(VLOOKUP(E1047,商品参数!A:E,5,FALSE),"")</f>
        <v/>
      </c>
      <c r="K1047" s="140" t="str">
        <f t="shared" si="70"/>
        <v/>
      </c>
      <c r="L1047" s="143"/>
      <c r="M1047" s="143"/>
    </row>
    <row r="1048" ht="22" customHeight="1" spans="1:13">
      <c r="A1048" s="137"/>
      <c r="B1048" s="138" t="str">
        <f t="shared" si="67"/>
        <v/>
      </c>
      <c r="C1048" s="138" t="str">
        <f t="shared" si="68"/>
        <v/>
      </c>
      <c r="D1048" s="138" t="str">
        <f t="shared" si="69"/>
        <v/>
      </c>
      <c r="E1048" s="139"/>
      <c r="F1048" s="140" t="str">
        <f>IFERROR(VLOOKUP(E1048,商品参数!A:E,2,FALSE),"")</f>
        <v/>
      </c>
      <c r="G1048" s="140" t="str">
        <f>IFERROR(VLOOKUP(E1048,商品参数!A:E,3,FALSE),"")</f>
        <v/>
      </c>
      <c r="H1048" s="140" t="str">
        <f>IFERROR(VLOOKUP(E1048,商品参数!A:E,4,FALSE),"")</f>
        <v/>
      </c>
      <c r="I1048" s="143"/>
      <c r="J1048" s="144" t="str">
        <f>IFERROR(VLOOKUP(E1048,商品参数!A:E,5,FALSE),"")</f>
        <v/>
      </c>
      <c r="K1048" s="140" t="str">
        <f t="shared" si="70"/>
        <v/>
      </c>
      <c r="L1048" s="143"/>
      <c r="M1048" s="143"/>
    </row>
    <row r="1049" ht="22" customHeight="1" spans="1:13">
      <c r="A1049" s="137"/>
      <c r="B1049" s="138" t="str">
        <f t="shared" si="67"/>
        <v/>
      </c>
      <c r="C1049" s="138" t="str">
        <f t="shared" si="68"/>
        <v/>
      </c>
      <c r="D1049" s="138" t="str">
        <f t="shared" si="69"/>
        <v/>
      </c>
      <c r="E1049" s="139"/>
      <c r="F1049" s="140" t="str">
        <f>IFERROR(VLOOKUP(E1049,商品参数!A:E,2,FALSE),"")</f>
        <v/>
      </c>
      <c r="G1049" s="140" t="str">
        <f>IFERROR(VLOOKUP(E1049,商品参数!A:E,3,FALSE),"")</f>
        <v/>
      </c>
      <c r="H1049" s="140" t="str">
        <f>IFERROR(VLOOKUP(E1049,商品参数!A:E,4,FALSE),"")</f>
        <v/>
      </c>
      <c r="I1049" s="143"/>
      <c r="J1049" s="144" t="str">
        <f>IFERROR(VLOOKUP(E1049,商品参数!A:E,5,FALSE),"")</f>
        <v/>
      </c>
      <c r="K1049" s="140" t="str">
        <f t="shared" si="70"/>
        <v/>
      </c>
      <c r="L1049" s="143"/>
      <c r="M1049" s="143"/>
    </row>
    <row r="1050" ht="22" customHeight="1" spans="1:13">
      <c r="A1050" s="137"/>
      <c r="B1050" s="138" t="str">
        <f t="shared" si="67"/>
        <v/>
      </c>
      <c r="C1050" s="138" t="str">
        <f t="shared" si="68"/>
        <v/>
      </c>
      <c r="D1050" s="138" t="str">
        <f t="shared" si="69"/>
        <v/>
      </c>
      <c r="E1050" s="139"/>
      <c r="F1050" s="140" t="str">
        <f>IFERROR(VLOOKUP(E1050,商品参数!A:E,2,FALSE),"")</f>
        <v/>
      </c>
      <c r="G1050" s="140" t="str">
        <f>IFERROR(VLOOKUP(E1050,商品参数!A:E,3,FALSE),"")</f>
        <v/>
      </c>
      <c r="H1050" s="140" t="str">
        <f>IFERROR(VLOOKUP(E1050,商品参数!A:E,4,FALSE),"")</f>
        <v/>
      </c>
      <c r="I1050" s="143"/>
      <c r="J1050" s="144" t="str">
        <f>IFERROR(VLOOKUP(E1050,商品参数!A:E,5,FALSE),"")</f>
        <v/>
      </c>
      <c r="K1050" s="140" t="str">
        <f t="shared" si="70"/>
        <v/>
      </c>
      <c r="L1050" s="143"/>
      <c r="M1050" s="143"/>
    </row>
    <row r="1051" ht="22" customHeight="1" spans="1:13">
      <c r="A1051" s="137"/>
      <c r="B1051" s="138" t="str">
        <f t="shared" si="67"/>
        <v/>
      </c>
      <c r="C1051" s="138" t="str">
        <f t="shared" si="68"/>
        <v/>
      </c>
      <c r="D1051" s="138" t="str">
        <f t="shared" si="69"/>
        <v/>
      </c>
      <c r="E1051" s="139"/>
      <c r="F1051" s="140" t="str">
        <f>IFERROR(VLOOKUP(E1051,商品参数!A:E,2,FALSE),"")</f>
        <v/>
      </c>
      <c r="G1051" s="140" t="str">
        <f>IFERROR(VLOOKUP(E1051,商品参数!A:E,3,FALSE),"")</f>
        <v/>
      </c>
      <c r="H1051" s="140" t="str">
        <f>IFERROR(VLOOKUP(E1051,商品参数!A:E,4,FALSE),"")</f>
        <v/>
      </c>
      <c r="I1051" s="143"/>
      <c r="J1051" s="144" t="str">
        <f>IFERROR(VLOOKUP(E1051,商品参数!A:E,5,FALSE),"")</f>
        <v/>
      </c>
      <c r="K1051" s="140" t="str">
        <f t="shared" si="70"/>
        <v/>
      </c>
      <c r="L1051" s="143"/>
      <c r="M1051" s="143"/>
    </row>
    <row r="1052" ht="22" customHeight="1" spans="1:13">
      <c r="A1052" s="137"/>
      <c r="B1052" s="138" t="str">
        <f t="shared" si="67"/>
        <v/>
      </c>
      <c r="C1052" s="138" t="str">
        <f t="shared" si="68"/>
        <v/>
      </c>
      <c r="D1052" s="138" t="str">
        <f t="shared" si="69"/>
        <v/>
      </c>
      <c r="E1052" s="139"/>
      <c r="F1052" s="140" t="str">
        <f>IFERROR(VLOOKUP(E1052,商品参数!A:E,2,FALSE),"")</f>
        <v/>
      </c>
      <c r="G1052" s="140" t="str">
        <f>IFERROR(VLOOKUP(E1052,商品参数!A:E,3,FALSE),"")</f>
        <v/>
      </c>
      <c r="H1052" s="140" t="str">
        <f>IFERROR(VLOOKUP(E1052,商品参数!A:E,4,FALSE),"")</f>
        <v/>
      </c>
      <c r="I1052" s="143"/>
      <c r="J1052" s="144" t="str">
        <f>IFERROR(VLOOKUP(E1052,商品参数!A:E,5,FALSE),"")</f>
        <v/>
      </c>
      <c r="K1052" s="140" t="str">
        <f t="shared" si="70"/>
        <v/>
      </c>
      <c r="L1052" s="143"/>
      <c r="M1052" s="143"/>
    </row>
    <row r="1053" ht="22" customHeight="1" spans="1:13">
      <c r="A1053" s="137"/>
      <c r="B1053" s="138" t="str">
        <f t="shared" si="67"/>
        <v/>
      </c>
      <c r="C1053" s="138" t="str">
        <f t="shared" si="68"/>
        <v/>
      </c>
      <c r="D1053" s="138" t="str">
        <f t="shared" si="69"/>
        <v/>
      </c>
      <c r="E1053" s="139"/>
      <c r="F1053" s="140" t="str">
        <f>IFERROR(VLOOKUP(E1053,商品参数!A:E,2,FALSE),"")</f>
        <v/>
      </c>
      <c r="G1053" s="140" t="str">
        <f>IFERROR(VLOOKUP(E1053,商品参数!A:E,3,FALSE),"")</f>
        <v/>
      </c>
      <c r="H1053" s="140" t="str">
        <f>IFERROR(VLOOKUP(E1053,商品参数!A:E,4,FALSE),"")</f>
        <v/>
      </c>
      <c r="I1053" s="143"/>
      <c r="J1053" s="144" t="str">
        <f>IFERROR(VLOOKUP(E1053,商品参数!A:E,5,FALSE),"")</f>
        <v/>
      </c>
      <c r="K1053" s="140" t="str">
        <f t="shared" si="70"/>
        <v/>
      </c>
      <c r="L1053" s="143"/>
      <c r="M1053" s="143"/>
    </row>
    <row r="1054" ht="22" customHeight="1" spans="1:13">
      <c r="A1054" s="137"/>
      <c r="B1054" s="138" t="str">
        <f t="shared" si="67"/>
        <v/>
      </c>
      <c r="C1054" s="138" t="str">
        <f t="shared" si="68"/>
        <v/>
      </c>
      <c r="D1054" s="138" t="str">
        <f t="shared" si="69"/>
        <v/>
      </c>
      <c r="E1054" s="139"/>
      <c r="F1054" s="140" t="str">
        <f>IFERROR(VLOOKUP(E1054,商品参数!A:E,2,FALSE),"")</f>
        <v/>
      </c>
      <c r="G1054" s="140" t="str">
        <f>IFERROR(VLOOKUP(E1054,商品参数!A:E,3,FALSE),"")</f>
        <v/>
      </c>
      <c r="H1054" s="140" t="str">
        <f>IFERROR(VLOOKUP(E1054,商品参数!A:E,4,FALSE),"")</f>
        <v/>
      </c>
      <c r="I1054" s="143"/>
      <c r="J1054" s="144" t="str">
        <f>IFERROR(VLOOKUP(E1054,商品参数!A:E,5,FALSE),"")</f>
        <v/>
      </c>
      <c r="K1054" s="140" t="str">
        <f t="shared" si="70"/>
        <v/>
      </c>
      <c r="L1054" s="143"/>
      <c r="M1054" s="143"/>
    </row>
    <row r="1055" ht="22" customHeight="1" spans="1:13">
      <c r="A1055" s="137"/>
      <c r="B1055" s="138" t="str">
        <f t="shared" si="67"/>
        <v/>
      </c>
      <c r="C1055" s="138" t="str">
        <f t="shared" si="68"/>
        <v/>
      </c>
      <c r="D1055" s="138" t="str">
        <f t="shared" si="69"/>
        <v/>
      </c>
      <c r="E1055" s="139"/>
      <c r="F1055" s="140" t="str">
        <f>IFERROR(VLOOKUP(E1055,商品参数!A:E,2,FALSE),"")</f>
        <v/>
      </c>
      <c r="G1055" s="140" t="str">
        <f>IFERROR(VLOOKUP(E1055,商品参数!A:E,3,FALSE),"")</f>
        <v/>
      </c>
      <c r="H1055" s="140" t="str">
        <f>IFERROR(VLOOKUP(E1055,商品参数!A:E,4,FALSE),"")</f>
        <v/>
      </c>
      <c r="I1055" s="143"/>
      <c r="J1055" s="144" t="str">
        <f>IFERROR(VLOOKUP(E1055,商品参数!A:E,5,FALSE),"")</f>
        <v/>
      </c>
      <c r="K1055" s="140" t="str">
        <f t="shared" si="70"/>
        <v/>
      </c>
      <c r="L1055" s="143"/>
      <c r="M1055" s="143"/>
    </row>
    <row r="1056" ht="22" customHeight="1" spans="1:13">
      <c r="A1056" s="137"/>
      <c r="B1056" s="138" t="str">
        <f t="shared" si="67"/>
        <v/>
      </c>
      <c r="C1056" s="138" t="str">
        <f t="shared" si="68"/>
        <v/>
      </c>
      <c r="D1056" s="138" t="str">
        <f t="shared" si="69"/>
        <v/>
      </c>
      <c r="E1056" s="139"/>
      <c r="F1056" s="140" t="str">
        <f>IFERROR(VLOOKUP(E1056,商品参数!A:E,2,FALSE),"")</f>
        <v/>
      </c>
      <c r="G1056" s="140" t="str">
        <f>IFERROR(VLOOKUP(E1056,商品参数!A:E,3,FALSE),"")</f>
        <v/>
      </c>
      <c r="H1056" s="140" t="str">
        <f>IFERROR(VLOOKUP(E1056,商品参数!A:E,4,FALSE),"")</f>
        <v/>
      </c>
      <c r="I1056" s="143"/>
      <c r="J1056" s="144" t="str">
        <f>IFERROR(VLOOKUP(E1056,商品参数!A:E,5,FALSE),"")</f>
        <v/>
      </c>
      <c r="K1056" s="140" t="str">
        <f t="shared" si="70"/>
        <v/>
      </c>
      <c r="L1056" s="143"/>
      <c r="M1056" s="143"/>
    </row>
    <row r="1057" ht="22" customHeight="1" spans="1:13">
      <c r="A1057" s="137"/>
      <c r="B1057" s="138" t="str">
        <f t="shared" si="67"/>
        <v/>
      </c>
      <c r="C1057" s="138" t="str">
        <f t="shared" si="68"/>
        <v/>
      </c>
      <c r="D1057" s="138" t="str">
        <f t="shared" si="69"/>
        <v/>
      </c>
      <c r="E1057" s="139"/>
      <c r="F1057" s="140" t="str">
        <f>IFERROR(VLOOKUP(E1057,商品参数!A:E,2,FALSE),"")</f>
        <v/>
      </c>
      <c r="G1057" s="140" t="str">
        <f>IFERROR(VLOOKUP(E1057,商品参数!A:E,3,FALSE),"")</f>
        <v/>
      </c>
      <c r="H1057" s="140" t="str">
        <f>IFERROR(VLOOKUP(E1057,商品参数!A:E,4,FALSE),"")</f>
        <v/>
      </c>
      <c r="I1057" s="143"/>
      <c r="J1057" s="144" t="str">
        <f>IFERROR(VLOOKUP(E1057,商品参数!A:E,5,FALSE),"")</f>
        <v/>
      </c>
      <c r="K1057" s="140" t="str">
        <f t="shared" si="70"/>
        <v/>
      </c>
      <c r="L1057" s="143"/>
      <c r="M1057" s="143"/>
    </row>
    <row r="1058" ht="22" customHeight="1" spans="1:13">
      <c r="A1058" s="137"/>
      <c r="B1058" s="138" t="str">
        <f t="shared" si="67"/>
        <v/>
      </c>
      <c r="C1058" s="138" t="str">
        <f t="shared" si="68"/>
        <v/>
      </c>
      <c r="D1058" s="138" t="str">
        <f t="shared" si="69"/>
        <v/>
      </c>
      <c r="E1058" s="139"/>
      <c r="F1058" s="140" t="str">
        <f>IFERROR(VLOOKUP(E1058,商品参数!A:E,2,FALSE),"")</f>
        <v/>
      </c>
      <c r="G1058" s="140" t="str">
        <f>IFERROR(VLOOKUP(E1058,商品参数!A:E,3,FALSE),"")</f>
        <v/>
      </c>
      <c r="H1058" s="140" t="str">
        <f>IFERROR(VLOOKUP(E1058,商品参数!A:E,4,FALSE),"")</f>
        <v/>
      </c>
      <c r="I1058" s="143"/>
      <c r="J1058" s="144" t="str">
        <f>IFERROR(VLOOKUP(E1058,商品参数!A:E,5,FALSE),"")</f>
        <v/>
      </c>
      <c r="K1058" s="140" t="str">
        <f t="shared" si="70"/>
        <v/>
      </c>
      <c r="L1058" s="143"/>
      <c r="M1058" s="143"/>
    </row>
    <row r="1059" ht="22" customHeight="1" spans="1:13">
      <c r="A1059" s="137"/>
      <c r="B1059" s="138" t="str">
        <f t="shared" si="67"/>
        <v/>
      </c>
      <c r="C1059" s="138" t="str">
        <f t="shared" si="68"/>
        <v/>
      </c>
      <c r="D1059" s="138" t="str">
        <f t="shared" si="69"/>
        <v/>
      </c>
      <c r="E1059" s="139"/>
      <c r="F1059" s="140" t="str">
        <f>IFERROR(VLOOKUP(E1059,商品参数!A:E,2,FALSE),"")</f>
        <v/>
      </c>
      <c r="G1059" s="140" t="str">
        <f>IFERROR(VLOOKUP(E1059,商品参数!A:E,3,FALSE),"")</f>
        <v/>
      </c>
      <c r="H1059" s="140" t="str">
        <f>IFERROR(VLOOKUP(E1059,商品参数!A:E,4,FALSE),"")</f>
        <v/>
      </c>
      <c r="I1059" s="143"/>
      <c r="J1059" s="144" t="str">
        <f>IFERROR(VLOOKUP(E1059,商品参数!A:E,5,FALSE),"")</f>
        <v/>
      </c>
      <c r="K1059" s="140" t="str">
        <f t="shared" si="70"/>
        <v/>
      </c>
      <c r="L1059" s="143"/>
      <c r="M1059" s="143"/>
    </row>
    <row r="1060" ht="22" customHeight="1" spans="1:13">
      <c r="A1060" s="137"/>
      <c r="B1060" s="138" t="str">
        <f t="shared" si="67"/>
        <v/>
      </c>
      <c r="C1060" s="138" t="str">
        <f t="shared" si="68"/>
        <v/>
      </c>
      <c r="D1060" s="138" t="str">
        <f t="shared" si="69"/>
        <v/>
      </c>
      <c r="E1060" s="139"/>
      <c r="F1060" s="140" t="str">
        <f>IFERROR(VLOOKUP(E1060,商品参数!A:E,2,FALSE),"")</f>
        <v/>
      </c>
      <c r="G1060" s="140" t="str">
        <f>IFERROR(VLOOKUP(E1060,商品参数!A:E,3,FALSE),"")</f>
        <v/>
      </c>
      <c r="H1060" s="140" t="str">
        <f>IFERROR(VLOOKUP(E1060,商品参数!A:E,4,FALSE),"")</f>
        <v/>
      </c>
      <c r="I1060" s="143"/>
      <c r="J1060" s="144" t="str">
        <f>IFERROR(VLOOKUP(E1060,商品参数!A:E,5,FALSE),"")</f>
        <v/>
      </c>
      <c r="K1060" s="140" t="str">
        <f t="shared" si="70"/>
        <v/>
      </c>
      <c r="L1060" s="143"/>
      <c r="M1060" s="143"/>
    </row>
    <row r="1061" ht="22" customHeight="1" spans="1:13">
      <c r="A1061" s="137"/>
      <c r="B1061" s="138" t="str">
        <f t="shared" si="67"/>
        <v/>
      </c>
      <c r="C1061" s="138" t="str">
        <f t="shared" si="68"/>
        <v/>
      </c>
      <c r="D1061" s="138" t="str">
        <f t="shared" si="69"/>
        <v/>
      </c>
      <c r="E1061" s="139"/>
      <c r="F1061" s="140" t="str">
        <f>IFERROR(VLOOKUP(E1061,商品参数!A:E,2,FALSE),"")</f>
        <v/>
      </c>
      <c r="G1061" s="140" t="str">
        <f>IFERROR(VLOOKUP(E1061,商品参数!A:E,3,FALSE),"")</f>
        <v/>
      </c>
      <c r="H1061" s="140" t="str">
        <f>IFERROR(VLOOKUP(E1061,商品参数!A:E,4,FALSE),"")</f>
        <v/>
      </c>
      <c r="I1061" s="143"/>
      <c r="J1061" s="144" t="str">
        <f>IFERROR(VLOOKUP(E1061,商品参数!A:E,5,FALSE),"")</f>
        <v/>
      </c>
      <c r="K1061" s="140" t="str">
        <f t="shared" si="70"/>
        <v/>
      </c>
      <c r="L1061" s="143"/>
      <c r="M1061" s="143"/>
    </row>
    <row r="1062" ht="22" customHeight="1" spans="1:13">
      <c r="A1062" s="137"/>
      <c r="B1062" s="138" t="str">
        <f t="shared" si="67"/>
        <v/>
      </c>
      <c r="C1062" s="138" t="str">
        <f t="shared" si="68"/>
        <v/>
      </c>
      <c r="D1062" s="138" t="str">
        <f t="shared" si="69"/>
        <v/>
      </c>
      <c r="E1062" s="139"/>
      <c r="F1062" s="140" t="str">
        <f>IFERROR(VLOOKUP(E1062,商品参数!A:E,2,FALSE),"")</f>
        <v/>
      </c>
      <c r="G1062" s="140" t="str">
        <f>IFERROR(VLOOKUP(E1062,商品参数!A:E,3,FALSE),"")</f>
        <v/>
      </c>
      <c r="H1062" s="140" t="str">
        <f>IFERROR(VLOOKUP(E1062,商品参数!A:E,4,FALSE),"")</f>
        <v/>
      </c>
      <c r="I1062" s="143"/>
      <c r="J1062" s="144" t="str">
        <f>IFERROR(VLOOKUP(E1062,商品参数!A:E,5,FALSE),"")</f>
        <v/>
      </c>
      <c r="K1062" s="140" t="str">
        <f t="shared" si="70"/>
        <v/>
      </c>
      <c r="L1062" s="143"/>
      <c r="M1062" s="143"/>
    </row>
    <row r="1063" ht="22" customHeight="1" spans="1:13">
      <c r="A1063" s="137"/>
      <c r="B1063" s="138" t="str">
        <f t="shared" si="67"/>
        <v/>
      </c>
      <c r="C1063" s="138" t="str">
        <f t="shared" si="68"/>
        <v/>
      </c>
      <c r="D1063" s="138" t="str">
        <f t="shared" si="69"/>
        <v/>
      </c>
      <c r="E1063" s="139"/>
      <c r="F1063" s="140" t="str">
        <f>IFERROR(VLOOKUP(E1063,商品参数!A:E,2,FALSE),"")</f>
        <v/>
      </c>
      <c r="G1063" s="140" t="str">
        <f>IFERROR(VLOOKUP(E1063,商品参数!A:E,3,FALSE),"")</f>
        <v/>
      </c>
      <c r="H1063" s="140" t="str">
        <f>IFERROR(VLOOKUP(E1063,商品参数!A:E,4,FALSE),"")</f>
        <v/>
      </c>
      <c r="I1063" s="143"/>
      <c r="J1063" s="144" t="str">
        <f>IFERROR(VLOOKUP(E1063,商品参数!A:E,5,FALSE),"")</f>
        <v/>
      </c>
      <c r="K1063" s="140" t="str">
        <f t="shared" si="70"/>
        <v/>
      </c>
      <c r="L1063" s="143"/>
      <c r="M1063" s="143"/>
    </row>
    <row r="1064" ht="22" customHeight="1" spans="1:13">
      <c r="A1064" s="137"/>
      <c r="B1064" s="138" t="str">
        <f t="shared" ref="B1064:B1127" si="71">IF(A1064&lt;&gt;"",YEAR(A1064),"")</f>
        <v/>
      </c>
      <c r="C1064" s="138" t="str">
        <f t="shared" ref="C1064:C1127" si="72">IF(A1064&lt;&gt;"",MONTH(A1064),"")</f>
        <v/>
      </c>
      <c r="D1064" s="138" t="str">
        <f t="shared" ref="D1064:D1127" si="73">IF(A1064&lt;&gt;"",DAY(A1064),"")</f>
        <v/>
      </c>
      <c r="E1064" s="139"/>
      <c r="F1064" s="140" t="str">
        <f>IFERROR(VLOOKUP(E1064,商品参数!A:E,2,FALSE),"")</f>
        <v/>
      </c>
      <c r="G1064" s="140" t="str">
        <f>IFERROR(VLOOKUP(E1064,商品参数!A:E,3,FALSE),"")</f>
        <v/>
      </c>
      <c r="H1064" s="140" t="str">
        <f>IFERROR(VLOOKUP(E1064,商品参数!A:E,4,FALSE),"")</f>
        <v/>
      </c>
      <c r="I1064" s="143"/>
      <c r="J1064" s="144" t="str">
        <f>IFERROR(VLOOKUP(E1064,商品参数!A:E,5,FALSE),"")</f>
        <v/>
      </c>
      <c r="K1064" s="140" t="str">
        <f t="shared" ref="K1064:K1127" si="74">IF(E1064&lt;&gt;"",I1064*J1064,"")</f>
        <v/>
      </c>
      <c r="L1064" s="143"/>
      <c r="M1064" s="143"/>
    </row>
    <row r="1065" ht="22" customHeight="1" spans="1:13">
      <c r="A1065" s="137"/>
      <c r="B1065" s="138" t="str">
        <f t="shared" si="71"/>
        <v/>
      </c>
      <c r="C1065" s="138" t="str">
        <f t="shared" si="72"/>
        <v/>
      </c>
      <c r="D1065" s="138" t="str">
        <f t="shared" si="73"/>
        <v/>
      </c>
      <c r="E1065" s="139"/>
      <c r="F1065" s="140" t="str">
        <f>IFERROR(VLOOKUP(E1065,商品参数!A:E,2,FALSE),"")</f>
        <v/>
      </c>
      <c r="G1065" s="140" t="str">
        <f>IFERROR(VLOOKUP(E1065,商品参数!A:E,3,FALSE),"")</f>
        <v/>
      </c>
      <c r="H1065" s="140" t="str">
        <f>IFERROR(VLOOKUP(E1065,商品参数!A:E,4,FALSE),"")</f>
        <v/>
      </c>
      <c r="I1065" s="143"/>
      <c r="J1065" s="144" t="str">
        <f>IFERROR(VLOOKUP(E1065,商品参数!A:E,5,FALSE),"")</f>
        <v/>
      </c>
      <c r="K1065" s="140" t="str">
        <f t="shared" si="74"/>
        <v/>
      </c>
      <c r="L1065" s="143"/>
      <c r="M1065" s="143"/>
    </row>
    <row r="1066" ht="22" customHeight="1" spans="1:13">
      <c r="A1066" s="137"/>
      <c r="B1066" s="138" t="str">
        <f t="shared" si="71"/>
        <v/>
      </c>
      <c r="C1066" s="138" t="str">
        <f t="shared" si="72"/>
        <v/>
      </c>
      <c r="D1066" s="138" t="str">
        <f t="shared" si="73"/>
        <v/>
      </c>
      <c r="E1066" s="139"/>
      <c r="F1066" s="140" t="str">
        <f>IFERROR(VLOOKUP(E1066,商品参数!A:E,2,FALSE),"")</f>
        <v/>
      </c>
      <c r="G1066" s="140" t="str">
        <f>IFERROR(VLOOKUP(E1066,商品参数!A:E,3,FALSE),"")</f>
        <v/>
      </c>
      <c r="H1066" s="140" t="str">
        <f>IFERROR(VLOOKUP(E1066,商品参数!A:E,4,FALSE),"")</f>
        <v/>
      </c>
      <c r="I1066" s="143"/>
      <c r="J1066" s="144" t="str">
        <f>IFERROR(VLOOKUP(E1066,商品参数!A:E,5,FALSE),"")</f>
        <v/>
      </c>
      <c r="K1066" s="140" t="str">
        <f t="shared" si="74"/>
        <v/>
      </c>
      <c r="L1066" s="143"/>
      <c r="M1066" s="143"/>
    </row>
    <row r="1067" ht="22" customHeight="1" spans="1:13">
      <c r="A1067" s="137"/>
      <c r="B1067" s="138" t="str">
        <f t="shared" si="71"/>
        <v/>
      </c>
      <c r="C1067" s="138" t="str">
        <f t="shared" si="72"/>
        <v/>
      </c>
      <c r="D1067" s="138" t="str">
        <f t="shared" si="73"/>
        <v/>
      </c>
      <c r="E1067" s="139"/>
      <c r="F1067" s="140" t="str">
        <f>IFERROR(VLOOKUP(E1067,商品参数!A:E,2,FALSE),"")</f>
        <v/>
      </c>
      <c r="G1067" s="140" t="str">
        <f>IFERROR(VLOOKUP(E1067,商品参数!A:E,3,FALSE),"")</f>
        <v/>
      </c>
      <c r="H1067" s="140" t="str">
        <f>IFERROR(VLOOKUP(E1067,商品参数!A:E,4,FALSE),"")</f>
        <v/>
      </c>
      <c r="I1067" s="143"/>
      <c r="J1067" s="144" t="str">
        <f>IFERROR(VLOOKUP(E1067,商品参数!A:E,5,FALSE),"")</f>
        <v/>
      </c>
      <c r="K1067" s="140" t="str">
        <f t="shared" si="74"/>
        <v/>
      </c>
      <c r="L1067" s="143"/>
      <c r="M1067" s="143"/>
    </row>
    <row r="1068" ht="22" customHeight="1" spans="1:13">
      <c r="A1068" s="137"/>
      <c r="B1068" s="138" t="str">
        <f t="shared" si="71"/>
        <v/>
      </c>
      <c r="C1068" s="138" t="str">
        <f t="shared" si="72"/>
        <v/>
      </c>
      <c r="D1068" s="138" t="str">
        <f t="shared" si="73"/>
        <v/>
      </c>
      <c r="E1068" s="139"/>
      <c r="F1068" s="140" t="str">
        <f>IFERROR(VLOOKUP(E1068,商品参数!A:E,2,FALSE),"")</f>
        <v/>
      </c>
      <c r="G1068" s="140" t="str">
        <f>IFERROR(VLOOKUP(E1068,商品参数!A:E,3,FALSE),"")</f>
        <v/>
      </c>
      <c r="H1068" s="140" t="str">
        <f>IFERROR(VLOOKUP(E1068,商品参数!A:E,4,FALSE),"")</f>
        <v/>
      </c>
      <c r="I1068" s="143"/>
      <c r="J1068" s="144" t="str">
        <f>IFERROR(VLOOKUP(E1068,商品参数!A:E,5,FALSE),"")</f>
        <v/>
      </c>
      <c r="K1068" s="140" t="str">
        <f t="shared" si="74"/>
        <v/>
      </c>
      <c r="L1068" s="143"/>
      <c r="M1068" s="143"/>
    </row>
    <row r="1069" ht="22" customHeight="1" spans="1:13">
      <c r="A1069" s="137"/>
      <c r="B1069" s="138" t="str">
        <f t="shared" si="71"/>
        <v/>
      </c>
      <c r="C1069" s="138" t="str">
        <f t="shared" si="72"/>
        <v/>
      </c>
      <c r="D1069" s="138" t="str">
        <f t="shared" si="73"/>
        <v/>
      </c>
      <c r="E1069" s="139"/>
      <c r="F1069" s="140" t="str">
        <f>IFERROR(VLOOKUP(E1069,商品参数!A:E,2,FALSE),"")</f>
        <v/>
      </c>
      <c r="G1069" s="140" t="str">
        <f>IFERROR(VLOOKUP(E1069,商品参数!A:E,3,FALSE),"")</f>
        <v/>
      </c>
      <c r="H1069" s="140" t="str">
        <f>IFERROR(VLOOKUP(E1069,商品参数!A:E,4,FALSE),"")</f>
        <v/>
      </c>
      <c r="I1069" s="143"/>
      <c r="J1069" s="144" t="str">
        <f>IFERROR(VLOOKUP(E1069,商品参数!A:E,5,FALSE),"")</f>
        <v/>
      </c>
      <c r="K1069" s="140" t="str">
        <f t="shared" si="74"/>
        <v/>
      </c>
      <c r="L1069" s="143"/>
      <c r="M1069" s="143"/>
    </row>
    <row r="1070" ht="22" customHeight="1" spans="1:13">
      <c r="A1070" s="137"/>
      <c r="B1070" s="138" t="str">
        <f t="shared" si="71"/>
        <v/>
      </c>
      <c r="C1070" s="138" t="str">
        <f t="shared" si="72"/>
        <v/>
      </c>
      <c r="D1070" s="138" t="str">
        <f t="shared" si="73"/>
        <v/>
      </c>
      <c r="E1070" s="139"/>
      <c r="F1070" s="140" t="str">
        <f>IFERROR(VLOOKUP(E1070,商品参数!A:E,2,FALSE),"")</f>
        <v/>
      </c>
      <c r="G1070" s="140" t="str">
        <f>IFERROR(VLOOKUP(E1070,商品参数!A:E,3,FALSE),"")</f>
        <v/>
      </c>
      <c r="H1070" s="140" t="str">
        <f>IFERROR(VLOOKUP(E1070,商品参数!A:E,4,FALSE),"")</f>
        <v/>
      </c>
      <c r="I1070" s="143"/>
      <c r="J1070" s="144" t="str">
        <f>IFERROR(VLOOKUP(E1070,商品参数!A:E,5,FALSE),"")</f>
        <v/>
      </c>
      <c r="K1070" s="140" t="str">
        <f t="shared" si="74"/>
        <v/>
      </c>
      <c r="L1070" s="143"/>
      <c r="M1070" s="143"/>
    </row>
    <row r="1071" ht="22" customHeight="1" spans="1:13">
      <c r="A1071" s="137"/>
      <c r="B1071" s="138" t="str">
        <f t="shared" si="71"/>
        <v/>
      </c>
      <c r="C1071" s="138" t="str">
        <f t="shared" si="72"/>
        <v/>
      </c>
      <c r="D1071" s="138" t="str">
        <f t="shared" si="73"/>
        <v/>
      </c>
      <c r="E1071" s="139"/>
      <c r="F1071" s="140" t="str">
        <f>IFERROR(VLOOKUP(E1071,商品参数!A:E,2,FALSE),"")</f>
        <v/>
      </c>
      <c r="G1071" s="140" t="str">
        <f>IFERROR(VLOOKUP(E1071,商品参数!A:E,3,FALSE),"")</f>
        <v/>
      </c>
      <c r="H1071" s="140" t="str">
        <f>IFERROR(VLOOKUP(E1071,商品参数!A:E,4,FALSE),"")</f>
        <v/>
      </c>
      <c r="I1071" s="143"/>
      <c r="J1071" s="144" t="str">
        <f>IFERROR(VLOOKUP(E1071,商品参数!A:E,5,FALSE),"")</f>
        <v/>
      </c>
      <c r="K1071" s="140" t="str">
        <f t="shared" si="74"/>
        <v/>
      </c>
      <c r="L1071" s="143"/>
      <c r="M1071" s="143"/>
    </row>
    <row r="1072" ht="22" customHeight="1" spans="1:13">
      <c r="A1072" s="137"/>
      <c r="B1072" s="138" t="str">
        <f t="shared" si="71"/>
        <v/>
      </c>
      <c r="C1072" s="138" t="str">
        <f t="shared" si="72"/>
        <v/>
      </c>
      <c r="D1072" s="138" t="str">
        <f t="shared" si="73"/>
        <v/>
      </c>
      <c r="E1072" s="139"/>
      <c r="F1072" s="140" t="str">
        <f>IFERROR(VLOOKUP(E1072,商品参数!A:E,2,FALSE),"")</f>
        <v/>
      </c>
      <c r="G1072" s="140" t="str">
        <f>IFERROR(VLOOKUP(E1072,商品参数!A:E,3,FALSE),"")</f>
        <v/>
      </c>
      <c r="H1072" s="140" t="str">
        <f>IFERROR(VLOOKUP(E1072,商品参数!A:E,4,FALSE),"")</f>
        <v/>
      </c>
      <c r="I1072" s="143"/>
      <c r="J1072" s="144" t="str">
        <f>IFERROR(VLOOKUP(E1072,商品参数!A:E,5,FALSE),"")</f>
        <v/>
      </c>
      <c r="K1072" s="140" t="str">
        <f t="shared" si="74"/>
        <v/>
      </c>
      <c r="L1072" s="143"/>
      <c r="M1072" s="143"/>
    </row>
    <row r="1073" ht="22" customHeight="1" spans="1:13">
      <c r="A1073" s="137"/>
      <c r="B1073" s="138" t="str">
        <f t="shared" si="71"/>
        <v/>
      </c>
      <c r="C1073" s="138" t="str">
        <f t="shared" si="72"/>
        <v/>
      </c>
      <c r="D1073" s="138" t="str">
        <f t="shared" si="73"/>
        <v/>
      </c>
      <c r="E1073" s="139"/>
      <c r="F1073" s="140" t="str">
        <f>IFERROR(VLOOKUP(E1073,商品参数!A:E,2,FALSE),"")</f>
        <v/>
      </c>
      <c r="G1073" s="140" t="str">
        <f>IFERROR(VLOOKUP(E1073,商品参数!A:E,3,FALSE),"")</f>
        <v/>
      </c>
      <c r="H1073" s="140" t="str">
        <f>IFERROR(VLOOKUP(E1073,商品参数!A:E,4,FALSE),"")</f>
        <v/>
      </c>
      <c r="I1073" s="143"/>
      <c r="J1073" s="144" t="str">
        <f>IFERROR(VLOOKUP(E1073,商品参数!A:E,5,FALSE),"")</f>
        <v/>
      </c>
      <c r="K1073" s="140" t="str">
        <f t="shared" si="74"/>
        <v/>
      </c>
      <c r="L1073" s="143"/>
      <c r="M1073" s="143"/>
    </row>
    <row r="1074" ht="22" customHeight="1" spans="1:13">
      <c r="A1074" s="137"/>
      <c r="B1074" s="138" t="str">
        <f t="shared" si="71"/>
        <v/>
      </c>
      <c r="C1074" s="138" t="str">
        <f t="shared" si="72"/>
        <v/>
      </c>
      <c r="D1074" s="138" t="str">
        <f t="shared" si="73"/>
        <v/>
      </c>
      <c r="E1074" s="139"/>
      <c r="F1074" s="140" t="str">
        <f>IFERROR(VLOOKUP(E1074,商品参数!A:E,2,FALSE),"")</f>
        <v/>
      </c>
      <c r="G1074" s="140" t="str">
        <f>IFERROR(VLOOKUP(E1074,商品参数!A:E,3,FALSE),"")</f>
        <v/>
      </c>
      <c r="H1074" s="140" t="str">
        <f>IFERROR(VLOOKUP(E1074,商品参数!A:E,4,FALSE),"")</f>
        <v/>
      </c>
      <c r="I1074" s="143"/>
      <c r="J1074" s="144" t="str">
        <f>IFERROR(VLOOKUP(E1074,商品参数!A:E,5,FALSE),"")</f>
        <v/>
      </c>
      <c r="K1074" s="140" t="str">
        <f t="shared" si="74"/>
        <v/>
      </c>
      <c r="L1074" s="143"/>
      <c r="M1074" s="143"/>
    </row>
    <row r="1075" ht="22" customHeight="1" spans="1:13">
      <c r="A1075" s="137"/>
      <c r="B1075" s="138" t="str">
        <f t="shared" si="71"/>
        <v/>
      </c>
      <c r="C1075" s="138" t="str">
        <f t="shared" si="72"/>
        <v/>
      </c>
      <c r="D1075" s="138" t="str">
        <f t="shared" si="73"/>
        <v/>
      </c>
      <c r="E1075" s="139"/>
      <c r="F1075" s="140" t="str">
        <f>IFERROR(VLOOKUP(E1075,商品参数!A:E,2,FALSE),"")</f>
        <v/>
      </c>
      <c r="G1075" s="140" t="str">
        <f>IFERROR(VLOOKUP(E1075,商品参数!A:E,3,FALSE),"")</f>
        <v/>
      </c>
      <c r="H1075" s="140" t="str">
        <f>IFERROR(VLOOKUP(E1075,商品参数!A:E,4,FALSE),"")</f>
        <v/>
      </c>
      <c r="I1075" s="143"/>
      <c r="J1075" s="144" t="str">
        <f>IFERROR(VLOOKUP(E1075,商品参数!A:E,5,FALSE),"")</f>
        <v/>
      </c>
      <c r="K1075" s="140" t="str">
        <f t="shared" si="74"/>
        <v/>
      </c>
      <c r="L1075" s="143"/>
      <c r="M1075" s="143"/>
    </row>
    <row r="1076" ht="22" customHeight="1" spans="1:13">
      <c r="A1076" s="137"/>
      <c r="B1076" s="138" t="str">
        <f t="shared" si="71"/>
        <v/>
      </c>
      <c r="C1076" s="138" t="str">
        <f t="shared" si="72"/>
        <v/>
      </c>
      <c r="D1076" s="138" t="str">
        <f t="shared" si="73"/>
        <v/>
      </c>
      <c r="E1076" s="139"/>
      <c r="F1076" s="140" t="str">
        <f>IFERROR(VLOOKUP(E1076,商品参数!A:E,2,FALSE),"")</f>
        <v/>
      </c>
      <c r="G1076" s="140" t="str">
        <f>IFERROR(VLOOKUP(E1076,商品参数!A:E,3,FALSE),"")</f>
        <v/>
      </c>
      <c r="H1076" s="140" t="str">
        <f>IFERROR(VLOOKUP(E1076,商品参数!A:E,4,FALSE),"")</f>
        <v/>
      </c>
      <c r="I1076" s="143"/>
      <c r="J1076" s="144" t="str">
        <f>IFERROR(VLOOKUP(E1076,商品参数!A:E,5,FALSE),"")</f>
        <v/>
      </c>
      <c r="K1076" s="140" t="str">
        <f t="shared" si="74"/>
        <v/>
      </c>
      <c r="L1076" s="143"/>
      <c r="M1076" s="143"/>
    </row>
    <row r="1077" ht="22" customHeight="1" spans="1:13">
      <c r="A1077" s="137"/>
      <c r="B1077" s="138" t="str">
        <f t="shared" si="71"/>
        <v/>
      </c>
      <c r="C1077" s="138" t="str">
        <f t="shared" si="72"/>
        <v/>
      </c>
      <c r="D1077" s="138" t="str">
        <f t="shared" si="73"/>
        <v/>
      </c>
      <c r="E1077" s="139"/>
      <c r="F1077" s="140" t="str">
        <f>IFERROR(VLOOKUP(E1077,商品参数!A:E,2,FALSE),"")</f>
        <v/>
      </c>
      <c r="G1077" s="140" t="str">
        <f>IFERROR(VLOOKUP(E1077,商品参数!A:E,3,FALSE),"")</f>
        <v/>
      </c>
      <c r="H1077" s="140" t="str">
        <f>IFERROR(VLOOKUP(E1077,商品参数!A:E,4,FALSE),"")</f>
        <v/>
      </c>
      <c r="I1077" s="143"/>
      <c r="J1077" s="144" t="str">
        <f>IFERROR(VLOOKUP(E1077,商品参数!A:E,5,FALSE),"")</f>
        <v/>
      </c>
      <c r="K1077" s="140" t="str">
        <f t="shared" si="74"/>
        <v/>
      </c>
      <c r="L1077" s="143"/>
      <c r="M1077" s="143"/>
    </row>
    <row r="1078" ht="22" customHeight="1" spans="1:13">
      <c r="A1078" s="137"/>
      <c r="B1078" s="138" t="str">
        <f t="shared" si="71"/>
        <v/>
      </c>
      <c r="C1078" s="138" t="str">
        <f t="shared" si="72"/>
        <v/>
      </c>
      <c r="D1078" s="138" t="str">
        <f t="shared" si="73"/>
        <v/>
      </c>
      <c r="E1078" s="139"/>
      <c r="F1078" s="140" t="str">
        <f>IFERROR(VLOOKUP(E1078,商品参数!A:E,2,FALSE),"")</f>
        <v/>
      </c>
      <c r="G1078" s="140" t="str">
        <f>IFERROR(VLOOKUP(E1078,商品参数!A:E,3,FALSE),"")</f>
        <v/>
      </c>
      <c r="H1078" s="140" t="str">
        <f>IFERROR(VLOOKUP(E1078,商品参数!A:E,4,FALSE),"")</f>
        <v/>
      </c>
      <c r="I1078" s="143"/>
      <c r="J1078" s="144" t="str">
        <f>IFERROR(VLOOKUP(E1078,商品参数!A:E,5,FALSE),"")</f>
        <v/>
      </c>
      <c r="K1078" s="140" t="str">
        <f t="shared" si="74"/>
        <v/>
      </c>
      <c r="L1078" s="143"/>
      <c r="M1078" s="143"/>
    </row>
    <row r="1079" ht="22" customHeight="1" spans="1:13">
      <c r="A1079" s="137"/>
      <c r="B1079" s="138" t="str">
        <f t="shared" si="71"/>
        <v/>
      </c>
      <c r="C1079" s="138" t="str">
        <f t="shared" si="72"/>
        <v/>
      </c>
      <c r="D1079" s="138" t="str">
        <f t="shared" si="73"/>
        <v/>
      </c>
      <c r="E1079" s="139"/>
      <c r="F1079" s="140" t="str">
        <f>IFERROR(VLOOKUP(E1079,商品参数!A:E,2,FALSE),"")</f>
        <v/>
      </c>
      <c r="G1079" s="140" t="str">
        <f>IFERROR(VLOOKUP(E1079,商品参数!A:E,3,FALSE),"")</f>
        <v/>
      </c>
      <c r="H1079" s="140" t="str">
        <f>IFERROR(VLOOKUP(E1079,商品参数!A:E,4,FALSE),"")</f>
        <v/>
      </c>
      <c r="I1079" s="143"/>
      <c r="J1079" s="144" t="str">
        <f>IFERROR(VLOOKUP(E1079,商品参数!A:E,5,FALSE),"")</f>
        <v/>
      </c>
      <c r="K1079" s="140" t="str">
        <f t="shared" si="74"/>
        <v/>
      </c>
      <c r="L1079" s="143"/>
      <c r="M1079" s="143"/>
    </row>
    <row r="1080" ht="22" customHeight="1" spans="1:13">
      <c r="A1080" s="137"/>
      <c r="B1080" s="138" t="str">
        <f t="shared" si="71"/>
        <v/>
      </c>
      <c r="C1080" s="138" t="str">
        <f t="shared" si="72"/>
        <v/>
      </c>
      <c r="D1080" s="138" t="str">
        <f t="shared" si="73"/>
        <v/>
      </c>
      <c r="E1080" s="139"/>
      <c r="F1080" s="140" t="str">
        <f>IFERROR(VLOOKUP(E1080,商品参数!A:E,2,FALSE),"")</f>
        <v/>
      </c>
      <c r="G1080" s="140" t="str">
        <f>IFERROR(VLOOKUP(E1080,商品参数!A:E,3,FALSE),"")</f>
        <v/>
      </c>
      <c r="H1080" s="140" t="str">
        <f>IFERROR(VLOOKUP(E1080,商品参数!A:E,4,FALSE),"")</f>
        <v/>
      </c>
      <c r="I1080" s="143"/>
      <c r="J1080" s="144" t="str">
        <f>IFERROR(VLOOKUP(E1080,商品参数!A:E,5,FALSE),"")</f>
        <v/>
      </c>
      <c r="K1080" s="140" t="str">
        <f t="shared" si="74"/>
        <v/>
      </c>
      <c r="L1080" s="143"/>
      <c r="M1080" s="143"/>
    </row>
    <row r="1081" ht="22" customHeight="1" spans="1:13">
      <c r="A1081" s="137"/>
      <c r="B1081" s="138" t="str">
        <f t="shared" si="71"/>
        <v/>
      </c>
      <c r="C1081" s="138" t="str">
        <f t="shared" si="72"/>
        <v/>
      </c>
      <c r="D1081" s="138" t="str">
        <f t="shared" si="73"/>
        <v/>
      </c>
      <c r="E1081" s="139"/>
      <c r="F1081" s="140" t="str">
        <f>IFERROR(VLOOKUP(E1081,商品参数!A:E,2,FALSE),"")</f>
        <v/>
      </c>
      <c r="G1081" s="140" t="str">
        <f>IFERROR(VLOOKUP(E1081,商品参数!A:E,3,FALSE),"")</f>
        <v/>
      </c>
      <c r="H1081" s="140" t="str">
        <f>IFERROR(VLOOKUP(E1081,商品参数!A:E,4,FALSE),"")</f>
        <v/>
      </c>
      <c r="I1081" s="143"/>
      <c r="J1081" s="144" t="str">
        <f>IFERROR(VLOOKUP(E1081,商品参数!A:E,5,FALSE),"")</f>
        <v/>
      </c>
      <c r="K1081" s="140" t="str">
        <f t="shared" si="74"/>
        <v/>
      </c>
      <c r="L1081" s="143"/>
      <c r="M1081" s="143"/>
    </row>
    <row r="1082" ht="22" customHeight="1" spans="1:13">
      <c r="A1082" s="137"/>
      <c r="B1082" s="138" t="str">
        <f t="shared" si="71"/>
        <v/>
      </c>
      <c r="C1082" s="138" t="str">
        <f t="shared" si="72"/>
        <v/>
      </c>
      <c r="D1082" s="138" t="str">
        <f t="shared" si="73"/>
        <v/>
      </c>
      <c r="E1082" s="139"/>
      <c r="F1082" s="140" t="str">
        <f>IFERROR(VLOOKUP(E1082,商品参数!A:E,2,FALSE),"")</f>
        <v/>
      </c>
      <c r="G1082" s="140" t="str">
        <f>IFERROR(VLOOKUP(E1082,商品参数!A:E,3,FALSE),"")</f>
        <v/>
      </c>
      <c r="H1082" s="140" t="str">
        <f>IFERROR(VLOOKUP(E1082,商品参数!A:E,4,FALSE),"")</f>
        <v/>
      </c>
      <c r="I1082" s="143"/>
      <c r="J1082" s="144" t="str">
        <f>IFERROR(VLOOKUP(E1082,商品参数!A:E,5,FALSE),"")</f>
        <v/>
      </c>
      <c r="K1082" s="140" t="str">
        <f t="shared" si="74"/>
        <v/>
      </c>
      <c r="L1082" s="143"/>
      <c r="M1082" s="143"/>
    </row>
    <row r="1083" ht="22" customHeight="1" spans="1:13">
      <c r="A1083" s="137"/>
      <c r="B1083" s="138" t="str">
        <f t="shared" si="71"/>
        <v/>
      </c>
      <c r="C1083" s="138" t="str">
        <f t="shared" si="72"/>
        <v/>
      </c>
      <c r="D1083" s="138" t="str">
        <f t="shared" si="73"/>
        <v/>
      </c>
      <c r="E1083" s="139"/>
      <c r="F1083" s="140" t="str">
        <f>IFERROR(VLOOKUP(E1083,商品参数!A:E,2,FALSE),"")</f>
        <v/>
      </c>
      <c r="G1083" s="140" t="str">
        <f>IFERROR(VLOOKUP(E1083,商品参数!A:E,3,FALSE),"")</f>
        <v/>
      </c>
      <c r="H1083" s="140" t="str">
        <f>IFERROR(VLOOKUP(E1083,商品参数!A:E,4,FALSE),"")</f>
        <v/>
      </c>
      <c r="I1083" s="143"/>
      <c r="J1083" s="144" t="str">
        <f>IFERROR(VLOOKUP(E1083,商品参数!A:E,5,FALSE),"")</f>
        <v/>
      </c>
      <c r="K1083" s="140" t="str">
        <f t="shared" si="74"/>
        <v/>
      </c>
      <c r="L1083" s="143"/>
      <c r="M1083" s="143"/>
    </row>
    <row r="1084" ht="22" customHeight="1" spans="1:13">
      <c r="A1084" s="137"/>
      <c r="B1084" s="138" t="str">
        <f t="shared" si="71"/>
        <v/>
      </c>
      <c r="C1084" s="138" t="str">
        <f t="shared" si="72"/>
        <v/>
      </c>
      <c r="D1084" s="138" t="str">
        <f t="shared" si="73"/>
        <v/>
      </c>
      <c r="E1084" s="139"/>
      <c r="F1084" s="140" t="str">
        <f>IFERROR(VLOOKUP(E1084,商品参数!A:E,2,FALSE),"")</f>
        <v/>
      </c>
      <c r="G1084" s="140" t="str">
        <f>IFERROR(VLOOKUP(E1084,商品参数!A:E,3,FALSE),"")</f>
        <v/>
      </c>
      <c r="H1084" s="140" t="str">
        <f>IFERROR(VLOOKUP(E1084,商品参数!A:E,4,FALSE),"")</f>
        <v/>
      </c>
      <c r="I1084" s="143"/>
      <c r="J1084" s="144" t="str">
        <f>IFERROR(VLOOKUP(E1084,商品参数!A:E,5,FALSE),"")</f>
        <v/>
      </c>
      <c r="K1084" s="140" t="str">
        <f t="shared" si="74"/>
        <v/>
      </c>
      <c r="L1084" s="143"/>
      <c r="M1084" s="143"/>
    </row>
    <row r="1085" ht="22" customHeight="1" spans="1:13">
      <c r="A1085" s="137"/>
      <c r="B1085" s="138" t="str">
        <f t="shared" si="71"/>
        <v/>
      </c>
      <c r="C1085" s="138" t="str">
        <f t="shared" si="72"/>
        <v/>
      </c>
      <c r="D1085" s="138" t="str">
        <f t="shared" si="73"/>
        <v/>
      </c>
      <c r="E1085" s="139"/>
      <c r="F1085" s="140" t="str">
        <f>IFERROR(VLOOKUP(E1085,商品参数!A:E,2,FALSE),"")</f>
        <v/>
      </c>
      <c r="G1085" s="140" t="str">
        <f>IFERROR(VLOOKUP(E1085,商品参数!A:E,3,FALSE),"")</f>
        <v/>
      </c>
      <c r="H1085" s="140" t="str">
        <f>IFERROR(VLOOKUP(E1085,商品参数!A:E,4,FALSE),"")</f>
        <v/>
      </c>
      <c r="I1085" s="143"/>
      <c r="J1085" s="144" t="str">
        <f>IFERROR(VLOOKUP(E1085,商品参数!A:E,5,FALSE),"")</f>
        <v/>
      </c>
      <c r="K1085" s="140" t="str">
        <f t="shared" si="74"/>
        <v/>
      </c>
      <c r="L1085" s="143"/>
      <c r="M1085" s="143"/>
    </row>
    <row r="1086" ht="22" customHeight="1" spans="1:13">
      <c r="A1086" s="137"/>
      <c r="B1086" s="138" t="str">
        <f t="shared" si="71"/>
        <v/>
      </c>
      <c r="C1086" s="138" t="str">
        <f t="shared" si="72"/>
        <v/>
      </c>
      <c r="D1086" s="138" t="str">
        <f t="shared" si="73"/>
        <v/>
      </c>
      <c r="E1086" s="139"/>
      <c r="F1086" s="140" t="str">
        <f>IFERROR(VLOOKUP(E1086,商品参数!A:E,2,FALSE),"")</f>
        <v/>
      </c>
      <c r="G1086" s="140" t="str">
        <f>IFERROR(VLOOKUP(E1086,商品参数!A:E,3,FALSE),"")</f>
        <v/>
      </c>
      <c r="H1086" s="140" t="str">
        <f>IFERROR(VLOOKUP(E1086,商品参数!A:E,4,FALSE),"")</f>
        <v/>
      </c>
      <c r="I1086" s="143"/>
      <c r="J1086" s="144" t="str">
        <f>IFERROR(VLOOKUP(E1086,商品参数!A:E,5,FALSE),"")</f>
        <v/>
      </c>
      <c r="K1086" s="140" t="str">
        <f t="shared" si="74"/>
        <v/>
      </c>
      <c r="L1086" s="143"/>
      <c r="M1086" s="143"/>
    </row>
    <row r="1087" ht="22" customHeight="1" spans="1:13">
      <c r="A1087" s="137"/>
      <c r="B1087" s="138" t="str">
        <f t="shared" si="71"/>
        <v/>
      </c>
      <c r="C1087" s="138" t="str">
        <f t="shared" si="72"/>
        <v/>
      </c>
      <c r="D1087" s="138" t="str">
        <f t="shared" si="73"/>
        <v/>
      </c>
      <c r="E1087" s="139"/>
      <c r="F1087" s="140" t="str">
        <f>IFERROR(VLOOKUP(E1087,商品参数!A:E,2,FALSE),"")</f>
        <v/>
      </c>
      <c r="G1087" s="140" t="str">
        <f>IFERROR(VLOOKUP(E1087,商品参数!A:E,3,FALSE),"")</f>
        <v/>
      </c>
      <c r="H1087" s="140" t="str">
        <f>IFERROR(VLOOKUP(E1087,商品参数!A:E,4,FALSE),"")</f>
        <v/>
      </c>
      <c r="I1087" s="143"/>
      <c r="J1087" s="144" t="str">
        <f>IFERROR(VLOOKUP(E1087,商品参数!A:E,5,FALSE),"")</f>
        <v/>
      </c>
      <c r="K1087" s="140" t="str">
        <f t="shared" si="74"/>
        <v/>
      </c>
      <c r="L1087" s="143"/>
      <c r="M1087" s="143"/>
    </row>
    <row r="1088" ht="22" customHeight="1" spans="1:13">
      <c r="A1088" s="137"/>
      <c r="B1088" s="138" t="str">
        <f t="shared" si="71"/>
        <v/>
      </c>
      <c r="C1088" s="138" t="str">
        <f t="shared" si="72"/>
        <v/>
      </c>
      <c r="D1088" s="138" t="str">
        <f t="shared" si="73"/>
        <v/>
      </c>
      <c r="E1088" s="139"/>
      <c r="F1088" s="140" t="str">
        <f>IFERROR(VLOOKUP(E1088,商品参数!A:E,2,FALSE),"")</f>
        <v/>
      </c>
      <c r="G1088" s="140" t="str">
        <f>IFERROR(VLOOKUP(E1088,商品参数!A:E,3,FALSE),"")</f>
        <v/>
      </c>
      <c r="H1088" s="140" t="str">
        <f>IFERROR(VLOOKUP(E1088,商品参数!A:E,4,FALSE),"")</f>
        <v/>
      </c>
      <c r="I1088" s="143"/>
      <c r="J1088" s="144" t="str">
        <f>IFERROR(VLOOKUP(E1088,商品参数!A:E,5,FALSE),"")</f>
        <v/>
      </c>
      <c r="K1088" s="140" t="str">
        <f t="shared" si="74"/>
        <v/>
      </c>
      <c r="L1088" s="143"/>
      <c r="M1088" s="143"/>
    </row>
    <row r="1089" ht="22" customHeight="1" spans="1:13">
      <c r="A1089" s="137"/>
      <c r="B1089" s="138" t="str">
        <f t="shared" si="71"/>
        <v/>
      </c>
      <c r="C1089" s="138" t="str">
        <f t="shared" si="72"/>
        <v/>
      </c>
      <c r="D1089" s="138" t="str">
        <f t="shared" si="73"/>
        <v/>
      </c>
      <c r="E1089" s="139"/>
      <c r="F1089" s="140" t="str">
        <f>IFERROR(VLOOKUP(E1089,商品参数!A:E,2,FALSE),"")</f>
        <v/>
      </c>
      <c r="G1089" s="140" t="str">
        <f>IFERROR(VLOOKUP(E1089,商品参数!A:E,3,FALSE),"")</f>
        <v/>
      </c>
      <c r="H1089" s="140" t="str">
        <f>IFERROR(VLOOKUP(E1089,商品参数!A:E,4,FALSE),"")</f>
        <v/>
      </c>
      <c r="I1089" s="143"/>
      <c r="J1089" s="144" t="str">
        <f>IFERROR(VLOOKUP(E1089,商品参数!A:E,5,FALSE),"")</f>
        <v/>
      </c>
      <c r="K1089" s="140" t="str">
        <f t="shared" si="74"/>
        <v/>
      </c>
      <c r="L1089" s="143"/>
      <c r="M1089" s="143"/>
    </row>
    <row r="1090" ht="22" customHeight="1" spans="1:13">
      <c r="A1090" s="137"/>
      <c r="B1090" s="138" t="str">
        <f t="shared" si="71"/>
        <v/>
      </c>
      <c r="C1090" s="138" t="str">
        <f t="shared" si="72"/>
        <v/>
      </c>
      <c r="D1090" s="138" t="str">
        <f t="shared" si="73"/>
        <v/>
      </c>
      <c r="E1090" s="139"/>
      <c r="F1090" s="140" t="str">
        <f>IFERROR(VLOOKUP(E1090,商品参数!A:E,2,FALSE),"")</f>
        <v/>
      </c>
      <c r="G1090" s="140" t="str">
        <f>IFERROR(VLOOKUP(E1090,商品参数!A:E,3,FALSE),"")</f>
        <v/>
      </c>
      <c r="H1090" s="140" t="str">
        <f>IFERROR(VLOOKUP(E1090,商品参数!A:E,4,FALSE),"")</f>
        <v/>
      </c>
      <c r="I1090" s="143"/>
      <c r="J1090" s="144" t="str">
        <f>IFERROR(VLOOKUP(E1090,商品参数!A:E,5,FALSE),"")</f>
        <v/>
      </c>
      <c r="K1090" s="140" t="str">
        <f t="shared" si="74"/>
        <v/>
      </c>
      <c r="L1090" s="143"/>
      <c r="M1090" s="143"/>
    </row>
    <row r="1091" ht="22" customHeight="1" spans="1:13">
      <c r="A1091" s="137"/>
      <c r="B1091" s="138" t="str">
        <f t="shared" si="71"/>
        <v/>
      </c>
      <c r="C1091" s="138" t="str">
        <f t="shared" si="72"/>
        <v/>
      </c>
      <c r="D1091" s="138" t="str">
        <f t="shared" si="73"/>
        <v/>
      </c>
      <c r="E1091" s="139"/>
      <c r="F1091" s="140" t="str">
        <f>IFERROR(VLOOKUP(E1091,商品参数!A:E,2,FALSE),"")</f>
        <v/>
      </c>
      <c r="G1091" s="140" t="str">
        <f>IFERROR(VLOOKUP(E1091,商品参数!A:E,3,FALSE),"")</f>
        <v/>
      </c>
      <c r="H1091" s="140" t="str">
        <f>IFERROR(VLOOKUP(E1091,商品参数!A:E,4,FALSE),"")</f>
        <v/>
      </c>
      <c r="I1091" s="143"/>
      <c r="J1091" s="144" t="str">
        <f>IFERROR(VLOOKUP(E1091,商品参数!A:E,5,FALSE),"")</f>
        <v/>
      </c>
      <c r="K1091" s="140" t="str">
        <f t="shared" si="74"/>
        <v/>
      </c>
      <c r="L1091" s="143"/>
      <c r="M1091" s="143"/>
    </row>
    <row r="1092" ht="22" customHeight="1" spans="1:13">
      <c r="A1092" s="137"/>
      <c r="B1092" s="138" t="str">
        <f t="shared" si="71"/>
        <v/>
      </c>
      <c r="C1092" s="138" t="str">
        <f t="shared" si="72"/>
        <v/>
      </c>
      <c r="D1092" s="138" t="str">
        <f t="shared" si="73"/>
        <v/>
      </c>
      <c r="E1092" s="139"/>
      <c r="F1092" s="140" t="str">
        <f>IFERROR(VLOOKUP(E1092,商品参数!A:E,2,FALSE),"")</f>
        <v/>
      </c>
      <c r="G1092" s="140" t="str">
        <f>IFERROR(VLOOKUP(E1092,商品参数!A:E,3,FALSE),"")</f>
        <v/>
      </c>
      <c r="H1092" s="140" t="str">
        <f>IFERROR(VLOOKUP(E1092,商品参数!A:E,4,FALSE),"")</f>
        <v/>
      </c>
      <c r="I1092" s="143"/>
      <c r="J1092" s="144" t="str">
        <f>IFERROR(VLOOKUP(E1092,商品参数!A:E,5,FALSE),"")</f>
        <v/>
      </c>
      <c r="K1092" s="140" t="str">
        <f t="shared" si="74"/>
        <v/>
      </c>
      <c r="L1092" s="143"/>
      <c r="M1092" s="143"/>
    </row>
    <row r="1093" ht="22" customHeight="1" spans="1:13">
      <c r="A1093" s="137"/>
      <c r="B1093" s="138" t="str">
        <f t="shared" si="71"/>
        <v/>
      </c>
      <c r="C1093" s="138" t="str">
        <f t="shared" si="72"/>
        <v/>
      </c>
      <c r="D1093" s="138" t="str">
        <f t="shared" si="73"/>
        <v/>
      </c>
      <c r="E1093" s="139"/>
      <c r="F1093" s="140" t="str">
        <f>IFERROR(VLOOKUP(E1093,商品参数!A:E,2,FALSE),"")</f>
        <v/>
      </c>
      <c r="G1093" s="140" t="str">
        <f>IFERROR(VLOOKUP(E1093,商品参数!A:E,3,FALSE),"")</f>
        <v/>
      </c>
      <c r="H1093" s="140" t="str">
        <f>IFERROR(VLOOKUP(E1093,商品参数!A:E,4,FALSE),"")</f>
        <v/>
      </c>
      <c r="I1093" s="143"/>
      <c r="J1093" s="144" t="str">
        <f>IFERROR(VLOOKUP(E1093,商品参数!A:E,5,FALSE),"")</f>
        <v/>
      </c>
      <c r="K1093" s="140" t="str">
        <f t="shared" si="74"/>
        <v/>
      </c>
      <c r="L1093" s="143"/>
      <c r="M1093" s="143"/>
    </row>
    <row r="1094" ht="22" customHeight="1" spans="1:13">
      <c r="A1094" s="137"/>
      <c r="B1094" s="138" t="str">
        <f t="shared" si="71"/>
        <v/>
      </c>
      <c r="C1094" s="138" t="str">
        <f t="shared" si="72"/>
        <v/>
      </c>
      <c r="D1094" s="138" t="str">
        <f t="shared" si="73"/>
        <v/>
      </c>
      <c r="E1094" s="139"/>
      <c r="F1094" s="140" t="str">
        <f>IFERROR(VLOOKUP(E1094,商品参数!A:E,2,FALSE),"")</f>
        <v/>
      </c>
      <c r="G1094" s="140" t="str">
        <f>IFERROR(VLOOKUP(E1094,商品参数!A:E,3,FALSE),"")</f>
        <v/>
      </c>
      <c r="H1094" s="140" t="str">
        <f>IFERROR(VLOOKUP(E1094,商品参数!A:E,4,FALSE),"")</f>
        <v/>
      </c>
      <c r="I1094" s="143"/>
      <c r="J1094" s="144" t="str">
        <f>IFERROR(VLOOKUP(E1094,商品参数!A:E,5,FALSE),"")</f>
        <v/>
      </c>
      <c r="K1094" s="140" t="str">
        <f t="shared" si="74"/>
        <v/>
      </c>
      <c r="L1094" s="143"/>
      <c r="M1094" s="143"/>
    </row>
    <row r="1095" ht="22" customHeight="1" spans="1:13">
      <c r="A1095" s="137"/>
      <c r="B1095" s="138" t="str">
        <f t="shared" si="71"/>
        <v/>
      </c>
      <c r="C1095" s="138" t="str">
        <f t="shared" si="72"/>
        <v/>
      </c>
      <c r="D1095" s="138" t="str">
        <f t="shared" si="73"/>
        <v/>
      </c>
      <c r="E1095" s="139"/>
      <c r="F1095" s="140" t="str">
        <f>IFERROR(VLOOKUP(E1095,商品参数!A:E,2,FALSE),"")</f>
        <v/>
      </c>
      <c r="G1095" s="140" t="str">
        <f>IFERROR(VLOOKUP(E1095,商品参数!A:E,3,FALSE),"")</f>
        <v/>
      </c>
      <c r="H1095" s="140" t="str">
        <f>IFERROR(VLOOKUP(E1095,商品参数!A:E,4,FALSE),"")</f>
        <v/>
      </c>
      <c r="I1095" s="143"/>
      <c r="J1095" s="144" t="str">
        <f>IFERROR(VLOOKUP(E1095,商品参数!A:E,5,FALSE),"")</f>
        <v/>
      </c>
      <c r="K1095" s="140" t="str">
        <f t="shared" si="74"/>
        <v/>
      </c>
      <c r="L1095" s="143"/>
      <c r="M1095" s="143"/>
    </row>
    <row r="1096" ht="22" customHeight="1" spans="1:13">
      <c r="A1096" s="137"/>
      <c r="B1096" s="138" t="str">
        <f t="shared" si="71"/>
        <v/>
      </c>
      <c r="C1096" s="138" t="str">
        <f t="shared" si="72"/>
        <v/>
      </c>
      <c r="D1096" s="138" t="str">
        <f t="shared" si="73"/>
        <v/>
      </c>
      <c r="E1096" s="139"/>
      <c r="F1096" s="140" t="str">
        <f>IFERROR(VLOOKUP(E1096,商品参数!A:E,2,FALSE),"")</f>
        <v/>
      </c>
      <c r="G1096" s="140" t="str">
        <f>IFERROR(VLOOKUP(E1096,商品参数!A:E,3,FALSE),"")</f>
        <v/>
      </c>
      <c r="H1096" s="140" t="str">
        <f>IFERROR(VLOOKUP(E1096,商品参数!A:E,4,FALSE),"")</f>
        <v/>
      </c>
      <c r="I1096" s="143"/>
      <c r="J1096" s="144" t="str">
        <f>IFERROR(VLOOKUP(E1096,商品参数!A:E,5,FALSE),"")</f>
        <v/>
      </c>
      <c r="K1096" s="140" t="str">
        <f t="shared" si="74"/>
        <v/>
      </c>
      <c r="L1096" s="143"/>
      <c r="M1096" s="143"/>
    </row>
    <row r="1097" ht="22" customHeight="1" spans="1:13">
      <c r="A1097" s="137"/>
      <c r="B1097" s="138" t="str">
        <f t="shared" si="71"/>
        <v/>
      </c>
      <c r="C1097" s="138" t="str">
        <f t="shared" si="72"/>
        <v/>
      </c>
      <c r="D1097" s="138" t="str">
        <f t="shared" si="73"/>
        <v/>
      </c>
      <c r="E1097" s="139"/>
      <c r="F1097" s="140" t="str">
        <f>IFERROR(VLOOKUP(E1097,商品参数!A:E,2,FALSE),"")</f>
        <v/>
      </c>
      <c r="G1097" s="140" t="str">
        <f>IFERROR(VLOOKUP(E1097,商品参数!A:E,3,FALSE),"")</f>
        <v/>
      </c>
      <c r="H1097" s="140" t="str">
        <f>IFERROR(VLOOKUP(E1097,商品参数!A:E,4,FALSE),"")</f>
        <v/>
      </c>
      <c r="I1097" s="143"/>
      <c r="J1097" s="144" t="str">
        <f>IFERROR(VLOOKUP(E1097,商品参数!A:E,5,FALSE),"")</f>
        <v/>
      </c>
      <c r="K1097" s="140" t="str">
        <f t="shared" si="74"/>
        <v/>
      </c>
      <c r="L1097" s="143"/>
      <c r="M1097" s="143"/>
    </row>
    <row r="1098" ht="22" customHeight="1" spans="1:13">
      <c r="A1098" s="137"/>
      <c r="B1098" s="138" t="str">
        <f t="shared" si="71"/>
        <v/>
      </c>
      <c r="C1098" s="138" t="str">
        <f t="shared" si="72"/>
        <v/>
      </c>
      <c r="D1098" s="138" t="str">
        <f t="shared" si="73"/>
        <v/>
      </c>
      <c r="E1098" s="139"/>
      <c r="F1098" s="140" t="str">
        <f>IFERROR(VLOOKUP(E1098,商品参数!A:E,2,FALSE),"")</f>
        <v/>
      </c>
      <c r="G1098" s="140" t="str">
        <f>IFERROR(VLOOKUP(E1098,商品参数!A:E,3,FALSE),"")</f>
        <v/>
      </c>
      <c r="H1098" s="140" t="str">
        <f>IFERROR(VLOOKUP(E1098,商品参数!A:E,4,FALSE),"")</f>
        <v/>
      </c>
      <c r="I1098" s="143"/>
      <c r="J1098" s="144" t="str">
        <f>IFERROR(VLOOKUP(E1098,商品参数!A:E,5,FALSE),"")</f>
        <v/>
      </c>
      <c r="K1098" s="140" t="str">
        <f t="shared" si="74"/>
        <v/>
      </c>
      <c r="L1098" s="143"/>
      <c r="M1098" s="143"/>
    </row>
    <row r="1099" ht="22" customHeight="1" spans="1:13">
      <c r="A1099" s="137"/>
      <c r="B1099" s="138" t="str">
        <f t="shared" si="71"/>
        <v/>
      </c>
      <c r="C1099" s="138" t="str">
        <f t="shared" si="72"/>
        <v/>
      </c>
      <c r="D1099" s="138" t="str">
        <f t="shared" si="73"/>
        <v/>
      </c>
      <c r="E1099" s="139"/>
      <c r="F1099" s="140" t="str">
        <f>IFERROR(VLOOKUP(E1099,商品参数!A:E,2,FALSE),"")</f>
        <v/>
      </c>
      <c r="G1099" s="140" t="str">
        <f>IFERROR(VLOOKUP(E1099,商品参数!A:E,3,FALSE),"")</f>
        <v/>
      </c>
      <c r="H1099" s="140" t="str">
        <f>IFERROR(VLOOKUP(E1099,商品参数!A:E,4,FALSE),"")</f>
        <v/>
      </c>
      <c r="I1099" s="143"/>
      <c r="J1099" s="144" t="str">
        <f>IFERROR(VLOOKUP(E1099,商品参数!A:E,5,FALSE),"")</f>
        <v/>
      </c>
      <c r="K1099" s="140" t="str">
        <f t="shared" si="74"/>
        <v/>
      </c>
      <c r="L1099" s="143"/>
      <c r="M1099" s="143"/>
    </row>
    <row r="1100" ht="22" customHeight="1" spans="1:13">
      <c r="A1100" s="137"/>
      <c r="B1100" s="138" t="str">
        <f t="shared" si="71"/>
        <v/>
      </c>
      <c r="C1100" s="138" t="str">
        <f t="shared" si="72"/>
        <v/>
      </c>
      <c r="D1100" s="138" t="str">
        <f t="shared" si="73"/>
        <v/>
      </c>
      <c r="E1100" s="139"/>
      <c r="F1100" s="140" t="str">
        <f>IFERROR(VLOOKUP(E1100,商品参数!A:E,2,FALSE),"")</f>
        <v/>
      </c>
      <c r="G1100" s="140" t="str">
        <f>IFERROR(VLOOKUP(E1100,商品参数!A:E,3,FALSE),"")</f>
        <v/>
      </c>
      <c r="H1100" s="140" t="str">
        <f>IFERROR(VLOOKUP(E1100,商品参数!A:E,4,FALSE),"")</f>
        <v/>
      </c>
      <c r="I1100" s="143"/>
      <c r="J1100" s="144" t="str">
        <f>IFERROR(VLOOKUP(E1100,商品参数!A:E,5,FALSE),"")</f>
        <v/>
      </c>
      <c r="K1100" s="140" t="str">
        <f t="shared" si="74"/>
        <v/>
      </c>
      <c r="L1100" s="143"/>
      <c r="M1100" s="143"/>
    </row>
    <row r="1101" ht="22" customHeight="1" spans="1:13">
      <c r="A1101" s="137"/>
      <c r="B1101" s="138" t="str">
        <f t="shared" si="71"/>
        <v/>
      </c>
      <c r="C1101" s="138" t="str">
        <f t="shared" si="72"/>
        <v/>
      </c>
      <c r="D1101" s="138" t="str">
        <f t="shared" si="73"/>
        <v/>
      </c>
      <c r="E1101" s="139"/>
      <c r="F1101" s="140" t="str">
        <f>IFERROR(VLOOKUP(E1101,商品参数!A:E,2,FALSE),"")</f>
        <v/>
      </c>
      <c r="G1101" s="140" t="str">
        <f>IFERROR(VLOOKUP(E1101,商品参数!A:E,3,FALSE),"")</f>
        <v/>
      </c>
      <c r="H1101" s="140" t="str">
        <f>IFERROR(VLOOKUP(E1101,商品参数!A:E,4,FALSE),"")</f>
        <v/>
      </c>
      <c r="I1101" s="143"/>
      <c r="J1101" s="144" t="str">
        <f>IFERROR(VLOOKUP(E1101,商品参数!A:E,5,FALSE),"")</f>
        <v/>
      </c>
      <c r="K1101" s="140" t="str">
        <f t="shared" si="74"/>
        <v/>
      </c>
      <c r="L1101" s="143"/>
      <c r="M1101" s="143"/>
    </row>
    <row r="1102" ht="22" customHeight="1" spans="1:13">
      <c r="A1102" s="137"/>
      <c r="B1102" s="138" t="str">
        <f t="shared" si="71"/>
        <v/>
      </c>
      <c r="C1102" s="138" t="str">
        <f t="shared" si="72"/>
        <v/>
      </c>
      <c r="D1102" s="138" t="str">
        <f t="shared" si="73"/>
        <v/>
      </c>
      <c r="E1102" s="139"/>
      <c r="F1102" s="140" t="str">
        <f>IFERROR(VLOOKUP(E1102,商品参数!A:E,2,FALSE),"")</f>
        <v/>
      </c>
      <c r="G1102" s="140" t="str">
        <f>IFERROR(VLOOKUP(E1102,商品参数!A:E,3,FALSE),"")</f>
        <v/>
      </c>
      <c r="H1102" s="140" t="str">
        <f>IFERROR(VLOOKUP(E1102,商品参数!A:E,4,FALSE),"")</f>
        <v/>
      </c>
      <c r="I1102" s="143"/>
      <c r="J1102" s="144" t="str">
        <f>IFERROR(VLOOKUP(E1102,商品参数!A:E,5,FALSE),"")</f>
        <v/>
      </c>
      <c r="K1102" s="140" t="str">
        <f t="shared" si="74"/>
        <v/>
      </c>
      <c r="L1102" s="143"/>
      <c r="M1102" s="143"/>
    </row>
    <row r="1103" ht="22" customHeight="1" spans="1:13">
      <c r="A1103" s="137"/>
      <c r="B1103" s="138" t="str">
        <f t="shared" si="71"/>
        <v/>
      </c>
      <c r="C1103" s="138" t="str">
        <f t="shared" si="72"/>
        <v/>
      </c>
      <c r="D1103" s="138" t="str">
        <f t="shared" si="73"/>
        <v/>
      </c>
      <c r="E1103" s="139"/>
      <c r="F1103" s="140" t="str">
        <f>IFERROR(VLOOKUP(E1103,商品参数!A:E,2,FALSE),"")</f>
        <v/>
      </c>
      <c r="G1103" s="140" t="str">
        <f>IFERROR(VLOOKUP(E1103,商品参数!A:E,3,FALSE),"")</f>
        <v/>
      </c>
      <c r="H1103" s="140" t="str">
        <f>IFERROR(VLOOKUP(E1103,商品参数!A:E,4,FALSE),"")</f>
        <v/>
      </c>
      <c r="I1103" s="143"/>
      <c r="J1103" s="144" t="str">
        <f>IFERROR(VLOOKUP(E1103,商品参数!A:E,5,FALSE),"")</f>
        <v/>
      </c>
      <c r="K1103" s="140" t="str">
        <f t="shared" si="74"/>
        <v/>
      </c>
      <c r="L1103" s="143"/>
      <c r="M1103" s="143"/>
    </row>
    <row r="1104" ht="22" customHeight="1" spans="1:13">
      <c r="A1104" s="137"/>
      <c r="B1104" s="138" t="str">
        <f t="shared" si="71"/>
        <v/>
      </c>
      <c r="C1104" s="138" t="str">
        <f t="shared" si="72"/>
        <v/>
      </c>
      <c r="D1104" s="138" t="str">
        <f t="shared" si="73"/>
        <v/>
      </c>
      <c r="E1104" s="139"/>
      <c r="F1104" s="140" t="str">
        <f>IFERROR(VLOOKUP(E1104,商品参数!A:E,2,FALSE),"")</f>
        <v/>
      </c>
      <c r="G1104" s="140" t="str">
        <f>IFERROR(VLOOKUP(E1104,商品参数!A:E,3,FALSE),"")</f>
        <v/>
      </c>
      <c r="H1104" s="140" t="str">
        <f>IFERROR(VLOOKUP(E1104,商品参数!A:E,4,FALSE),"")</f>
        <v/>
      </c>
      <c r="I1104" s="143"/>
      <c r="J1104" s="144" t="str">
        <f>IFERROR(VLOOKUP(E1104,商品参数!A:E,5,FALSE),"")</f>
        <v/>
      </c>
      <c r="K1104" s="140" t="str">
        <f t="shared" si="74"/>
        <v/>
      </c>
      <c r="L1104" s="143"/>
      <c r="M1104" s="143"/>
    </row>
    <row r="1105" ht="22" customHeight="1" spans="1:13">
      <c r="A1105" s="137"/>
      <c r="B1105" s="138" t="str">
        <f t="shared" si="71"/>
        <v/>
      </c>
      <c r="C1105" s="138" t="str">
        <f t="shared" si="72"/>
        <v/>
      </c>
      <c r="D1105" s="138" t="str">
        <f t="shared" si="73"/>
        <v/>
      </c>
      <c r="E1105" s="139"/>
      <c r="F1105" s="140" t="str">
        <f>IFERROR(VLOOKUP(E1105,商品参数!A:E,2,FALSE),"")</f>
        <v/>
      </c>
      <c r="G1105" s="140" t="str">
        <f>IFERROR(VLOOKUP(E1105,商品参数!A:E,3,FALSE),"")</f>
        <v/>
      </c>
      <c r="H1105" s="140" t="str">
        <f>IFERROR(VLOOKUP(E1105,商品参数!A:E,4,FALSE),"")</f>
        <v/>
      </c>
      <c r="I1105" s="143"/>
      <c r="J1105" s="144" t="str">
        <f>IFERROR(VLOOKUP(E1105,商品参数!A:E,5,FALSE),"")</f>
        <v/>
      </c>
      <c r="K1105" s="140" t="str">
        <f t="shared" si="74"/>
        <v/>
      </c>
      <c r="L1105" s="143"/>
      <c r="M1105" s="143"/>
    </row>
    <row r="1106" ht="22" customHeight="1" spans="1:13">
      <c r="A1106" s="137"/>
      <c r="B1106" s="138" t="str">
        <f t="shared" si="71"/>
        <v/>
      </c>
      <c r="C1106" s="138" t="str">
        <f t="shared" si="72"/>
        <v/>
      </c>
      <c r="D1106" s="138" t="str">
        <f t="shared" si="73"/>
        <v/>
      </c>
      <c r="E1106" s="139"/>
      <c r="F1106" s="140" t="str">
        <f>IFERROR(VLOOKUP(E1106,商品参数!A:E,2,FALSE),"")</f>
        <v/>
      </c>
      <c r="G1106" s="140" t="str">
        <f>IFERROR(VLOOKUP(E1106,商品参数!A:E,3,FALSE),"")</f>
        <v/>
      </c>
      <c r="H1106" s="140" t="str">
        <f>IFERROR(VLOOKUP(E1106,商品参数!A:E,4,FALSE),"")</f>
        <v/>
      </c>
      <c r="I1106" s="143"/>
      <c r="J1106" s="144" t="str">
        <f>IFERROR(VLOOKUP(E1106,商品参数!A:E,5,FALSE),"")</f>
        <v/>
      </c>
      <c r="K1106" s="140" t="str">
        <f t="shared" si="74"/>
        <v/>
      </c>
      <c r="L1106" s="143"/>
      <c r="M1106" s="143"/>
    </row>
    <row r="1107" ht="22" customHeight="1" spans="1:13">
      <c r="A1107" s="137"/>
      <c r="B1107" s="138" t="str">
        <f t="shared" si="71"/>
        <v/>
      </c>
      <c r="C1107" s="138" t="str">
        <f t="shared" si="72"/>
        <v/>
      </c>
      <c r="D1107" s="138" t="str">
        <f t="shared" si="73"/>
        <v/>
      </c>
      <c r="E1107" s="139"/>
      <c r="F1107" s="140" t="str">
        <f>IFERROR(VLOOKUP(E1107,商品参数!A:E,2,FALSE),"")</f>
        <v/>
      </c>
      <c r="G1107" s="140" t="str">
        <f>IFERROR(VLOOKUP(E1107,商品参数!A:E,3,FALSE),"")</f>
        <v/>
      </c>
      <c r="H1107" s="140" t="str">
        <f>IFERROR(VLOOKUP(E1107,商品参数!A:E,4,FALSE),"")</f>
        <v/>
      </c>
      <c r="I1107" s="143"/>
      <c r="J1107" s="144" t="str">
        <f>IFERROR(VLOOKUP(E1107,商品参数!A:E,5,FALSE),"")</f>
        <v/>
      </c>
      <c r="K1107" s="140" t="str">
        <f t="shared" si="74"/>
        <v/>
      </c>
      <c r="L1107" s="143"/>
      <c r="M1107" s="143"/>
    </row>
    <row r="1108" ht="22" customHeight="1" spans="1:13">
      <c r="A1108" s="137"/>
      <c r="B1108" s="138" t="str">
        <f t="shared" si="71"/>
        <v/>
      </c>
      <c r="C1108" s="138" t="str">
        <f t="shared" si="72"/>
        <v/>
      </c>
      <c r="D1108" s="138" t="str">
        <f t="shared" si="73"/>
        <v/>
      </c>
      <c r="E1108" s="139"/>
      <c r="F1108" s="140" t="str">
        <f>IFERROR(VLOOKUP(E1108,商品参数!A:E,2,FALSE),"")</f>
        <v/>
      </c>
      <c r="G1108" s="140" t="str">
        <f>IFERROR(VLOOKUP(E1108,商品参数!A:E,3,FALSE),"")</f>
        <v/>
      </c>
      <c r="H1108" s="140" t="str">
        <f>IFERROR(VLOOKUP(E1108,商品参数!A:E,4,FALSE),"")</f>
        <v/>
      </c>
      <c r="I1108" s="143"/>
      <c r="J1108" s="144" t="str">
        <f>IFERROR(VLOOKUP(E1108,商品参数!A:E,5,FALSE),"")</f>
        <v/>
      </c>
      <c r="K1108" s="140" t="str">
        <f t="shared" si="74"/>
        <v/>
      </c>
      <c r="L1108" s="143"/>
      <c r="M1108" s="143"/>
    </row>
    <row r="1109" ht="22" customHeight="1" spans="1:13">
      <c r="A1109" s="137"/>
      <c r="B1109" s="138" t="str">
        <f t="shared" si="71"/>
        <v/>
      </c>
      <c r="C1109" s="138" t="str">
        <f t="shared" si="72"/>
        <v/>
      </c>
      <c r="D1109" s="138" t="str">
        <f t="shared" si="73"/>
        <v/>
      </c>
      <c r="E1109" s="139"/>
      <c r="F1109" s="140" t="str">
        <f>IFERROR(VLOOKUP(E1109,商品参数!A:E,2,FALSE),"")</f>
        <v/>
      </c>
      <c r="G1109" s="140" t="str">
        <f>IFERROR(VLOOKUP(E1109,商品参数!A:E,3,FALSE),"")</f>
        <v/>
      </c>
      <c r="H1109" s="140" t="str">
        <f>IFERROR(VLOOKUP(E1109,商品参数!A:E,4,FALSE),"")</f>
        <v/>
      </c>
      <c r="I1109" s="143"/>
      <c r="J1109" s="144" t="str">
        <f>IFERROR(VLOOKUP(E1109,商品参数!A:E,5,FALSE),"")</f>
        <v/>
      </c>
      <c r="K1109" s="140" t="str">
        <f t="shared" si="74"/>
        <v/>
      </c>
      <c r="L1109" s="143"/>
      <c r="M1109" s="143"/>
    </row>
    <row r="1110" ht="22" customHeight="1" spans="1:13">
      <c r="A1110" s="137"/>
      <c r="B1110" s="138" t="str">
        <f t="shared" si="71"/>
        <v/>
      </c>
      <c r="C1110" s="138" t="str">
        <f t="shared" si="72"/>
        <v/>
      </c>
      <c r="D1110" s="138" t="str">
        <f t="shared" si="73"/>
        <v/>
      </c>
      <c r="E1110" s="139"/>
      <c r="F1110" s="140" t="str">
        <f>IFERROR(VLOOKUP(E1110,商品参数!A:E,2,FALSE),"")</f>
        <v/>
      </c>
      <c r="G1110" s="140" t="str">
        <f>IFERROR(VLOOKUP(E1110,商品参数!A:E,3,FALSE),"")</f>
        <v/>
      </c>
      <c r="H1110" s="140" t="str">
        <f>IFERROR(VLOOKUP(E1110,商品参数!A:E,4,FALSE),"")</f>
        <v/>
      </c>
      <c r="I1110" s="143"/>
      <c r="J1110" s="144" t="str">
        <f>IFERROR(VLOOKUP(E1110,商品参数!A:E,5,FALSE),"")</f>
        <v/>
      </c>
      <c r="K1110" s="140" t="str">
        <f t="shared" si="74"/>
        <v/>
      </c>
      <c r="L1110" s="143"/>
      <c r="M1110" s="143"/>
    </row>
    <row r="1111" ht="22" customHeight="1" spans="1:13">
      <c r="A1111" s="137"/>
      <c r="B1111" s="138" t="str">
        <f t="shared" si="71"/>
        <v/>
      </c>
      <c r="C1111" s="138" t="str">
        <f t="shared" si="72"/>
        <v/>
      </c>
      <c r="D1111" s="138" t="str">
        <f t="shared" si="73"/>
        <v/>
      </c>
      <c r="E1111" s="139"/>
      <c r="F1111" s="140" t="str">
        <f>IFERROR(VLOOKUP(E1111,商品参数!A:E,2,FALSE),"")</f>
        <v/>
      </c>
      <c r="G1111" s="140" t="str">
        <f>IFERROR(VLOOKUP(E1111,商品参数!A:E,3,FALSE),"")</f>
        <v/>
      </c>
      <c r="H1111" s="140" t="str">
        <f>IFERROR(VLOOKUP(E1111,商品参数!A:E,4,FALSE),"")</f>
        <v/>
      </c>
      <c r="I1111" s="143"/>
      <c r="J1111" s="144" t="str">
        <f>IFERROR(VLOOKUP(E1111,商品参数!A:E,5,FALSE),"")</f>
        <v/>
      </c>
      <c r="K1111" s="140" t="str">
        <f t="shared" si="74"/>
        <v/>
      </c>
      <c r="L1111" s="143"/>
      <c r="M1111" s="143"/>
    </row>
    <row r="1112" ht="22" customHeight="1" spans="1:13">
      <c r="A1112" s="137"/>
      <c r="B1112" s="138" t="str">
        <f t="shared" si="71"/>
        <v/>
      </c>
      <c r="C1112" s="138" t="str">
        <f t="shared" si="72"/>
        <v/>
      </c>
      <c r="D1112" s="138" t="str">
        <f t="shared" si="73"/>
        <v/>
      </c>
      <c r="E1112" s="139"/>
      <c r="F1112" s="140" t="str">
        <f>IFERROR(VLOOKUP(E1112,商品参数!A:E,2,FALSE),"")</f>
        <v/>
      </c>
      <c r="G1112" s="140" t="str">
        <f>IFERROR(VLOOKUP(E1112,商品参数!A:E,3,FALSE),"")</f>
        <v/>
      </c>
      <c r="H1112" s="140" t="str">
        <f>IFERROR(VLOOKUP(E1112,商品参数!A:E,4,FALSE),"")</f>
        <v/>
      </c>
      <c r="I1112" s="143"/>
      <c r="J1112" s="144" t="str">
        <f>IFERROR(VLOOKUP(E1112,商品参数!A:E,5,FALSE),"")</f>
        <v/>
      </c>
      <c r="K1112" s="140" t="str">
        <f t="shared" si="74"/>
        <v/>
      </c>
      <c r="L1112" s="143"/>
      <c r="M1112" s="143"/>
    </row>
    <row r="1113" ht="22" customHeight="1" spans="1:13">
      <c r="A1113" s="137"/>
      <c r="B1113" s="138" t="str">
        <f t="shared" si="71"/>
        <v/>
      </c>
      <c r="C1113" s="138" t="str">
        <f t="shared" si="72"/>
        <v/>
      </c>
      <c r="D1113" s="138" t="str">
        <f t="shared" si="73"/>
        <v/>
      </c>
      <c r="E1113" s="139"/>
      <c r="F1113" s="140" t="str">
        <f>IFERROR(VLOOKUP(E1113,商品参数!A:E,2,FALSE),"")</f>
        <v/>
      </c>
      <c r="G1113" s="140" t="str">
        <f>IFERROR(VLOOKUP(E1113,商品参数!A:E,3,FALSE),"")</f>
        <v/>
      </c>
      <c r="H1113" s="140" t="str">
        <f>IFERROR(VLOOKUP(E1113,商品参数!A:E,4,FALSE),"")</f>
        <v/>
      </c>
      <c r="I1113" s="143"/>
      <c r="J1113" s="144" t="str">
        <f>IFERROR(VLOOKUP(E1113,商品参数!A:E,5,FALSE),"")</f>
        <v/>
      </c>
      <c r="K1113" s="140" t="str">
        <f t="shared" si="74"/>
        <v/>
      </c>
      <c r="L1113" s="143"/>
      <c r="M1113" s="143"/>
    </row>
    <row r="1114" ht="22" customHeight="1" spans="1:13">
      <c r="A1114" s="137"/>
      <c r="B1114" s="138" t="str">
        <f t="shared" si="71"/>
        <v/>
      </c>
      <c r="C1114" s="138" t="str">
        <f t="shared" si="72"/>
        <v/>
      </c>
      <c r="D1114" s="138" t="str">
        <f t="shared" si="73"/>
        <v/>
      </c>
      <c r="E1114" s="139"/>
      <c r="F1114" s="140" t="str">
        <f>IFERROR(VLOOKUP(E1114,商品参数!A:E,2,FALSE),"")</f>
        <v/>
      </c>
      <c r="G1114" s="140" t="str">
        <f>IFERROR(VLOOKUP(E1114,商品参数!A:E,3,FALSE),"")</f>
        <v/>
      </c>
      <c r="H1114" s="140" t="str">
        <f>IFERROR(VLOOKUP(E1114,商品参数!A:E,4,FALSE),"")</f>
        <v/>
      </c>
      <c r="I1114" s="143"/>
      <c r="J1114" s="144" t="str">
        <f>IFERROR(VLOOKUP(E1114,商品参数!A:E,5,FALSE),"")</f>
        <v/>
      </c>
      <c r="K1114" s="140" t="str">
        <f t="shared" si="74"/>
        <v/>
      </c>
      <c r="L1114" s="143"/>
      <c r="M1114" s="143"/>
    </row>
    <row r="1115" ht="22" customHeight="1" spans="1:13">
      <c r="A1115" s="137"/>
      <c r="B1115" s="138" t="str">
        <f t="shared" si="71"/>
        <v/>
      </c>
      <c r="C1115" s="138" t="str">
        <f t="shared" si="72"/>
        <v/>
      </c>
      <c r="D1115" s="138" t="str">
        <f t="shared" si="73"/>
        <v/>
      </c>
      <c r="E1115" s="139"/>
      <c r="F1115" s="140" t="str">
        <f>IFERROR(VLOOKUP(E1115,商品参数!A:E,2,FALSE),"")</f>
        <v/>
      </c>
      <c r="G1115" s="140" t="str">
        <f>IFERROR(VLOOKUP(E1115,商品参数!A:E,3,FALSE),"")</f>
        <v/>
      </c>
      <c r="H1115" s="140" t="str">
        <f>IFERROR(VLOOKUP(E1115,商品参数!A:E,4,FALSE),"")</f>
        <v/>
      </c>
      <c r="I1115" s="143"/>
      <c r="J1115" s="144" t="str">
        <f>IFERROR(VLOOKUP(E1115,商品参数!A:E,5,FALSE),"")</f>
        <v/>
      </c>
      <c r="K1115" s="140" t="str">
        <f t="shared" si="74"/>
        <v/>
      </c>
      <c r="L1115" s="143"/>
      <c r="M1115" s="143"/>
    </row>
    <row r="1116" ht="22" customHeight="1" spans="1:13">
      <c r="A1116" s="137"/>
      <c r="B1116" s="138" t="str">
        <f t="shared" si="71"/>
        <v/>
      </c>
      <c r="C1116" s="138" t="str">
        <f t="shared" si="72"/>
        <v/>
      </c>
      <c r="D1116" s="138" t="str">
        <f t="shared" si="73"/>
        <v/>
      </c>
      <c r="E1116" s="139"/>
      <c r="F1116" s="140" t="str">
        <f>IFERROR(VLOOKUP(E1116,商品参数!A:E,2,FALSE),"")</f>
        <v/>
      </c>
      <c r="G1116" s="140" t="str">
        <f>IFERROR(VLOOKUP(E1116,商品参数!A:E,3,FALSE),"")</f>
        <v/>
      </c>
      <c r="H1116" s="140" t="str">
        <f>IFERROR(VLOOKUP(E1116,商品参数!A:E,4,FALSE),"")</f>
        <v/>
      </c>
      <c r="I1116" s="143"/>
      <c r="J1116" s="144" t="str">
        <f>IFERROR(VLOOKUP(E1116,商品参数!A:E,5,FALSE),"")</f>
        <v/>
      </c>
      <c r="K1116" s="140" t="str">
        <f t="shared" si="74"/>
        <v/>
      </c>
      <c r="L1116" s="143"/>
      <c r="M1116" s="143"/>
    </row>
    <row r="1117" ht="22" customHeight="1" spans="1:13">
      <c r="A1117" s="137"/>
      <c r="B1117" s="138" t="str">
        <f t="shared" si="71"/>
        <v/>
      </c>
      <c r="C1117" s="138" t="str">
        <f t="shared" si="72"/>
        <v/>
      </c>
      <c r="D1117" s="138" t="str">
        <f t="shared" si="73"/>
        <v/>
      </c>
      <c r="E1117" s="139"/>
      <c r="F1117" s="140" t="str">
        <f>IFERROR(VLOOKUP(E1117,商品参数!A:E,2,FALSE),"")</f>
        <v/>
      </c>
      <c r="G1117" s="140" t="str">
        <f>IFERROR(VLOOKUP(E1117,商品参数!A:E,3,FALSE),"")</f>
        <v/>
      </c>
      <c r="H1117" s="140" t="str">
        <f>IFERROR(VLOOKUP(E1117,商品参数!A:E,4,FALSE),"")</f>
        <v/>
      </c>
      <c r="I1117" s="143"/>
      <c r="J1117" s="144" t="str">
        <f>IFERROR(VLOOKUP(E1117,商品参数!A:E,5,FALSE),"")</f>
        <v/>
      </c>
      <c r="K1117" s="140" t="str">
        <f t="shared" si="74"/>
        <v/>
      </c>
      <c r="L1117" s="143"/>
      <c r="M1117" s="143"/>
    </row>
    <row r="1118" ht="22" customHeight="1" spans="1:13">
      <c r="A1118" s="137"/>
      <c r="B1118" s="138" t="str">
        <f t="shared" si="71"/>
        <v/>
      </c>
      <c r="C1118" s="138" t="str">
        <f t="shared" si="72"/>
        <v/>
      </c>
      <c r="D1118" s="138" t="str">
        <f t="shared" si="73"/>
        <v/>
      </c>
      <c r="E1118" s="139"/>
      <c r="F1118" s="140" t="str">
        <f>IFERROR(VLOOKUP(E1118,商品参数!A:E,2,FALSE),"")</f>
        <v/>
      </c>
      <c r="G1118" s="140" t="str">
        <f>IFERROR(VLOOKUP(E1118,商品参数!A:E,3,FALSE),"")</f>
        <v/>
      </c>
      <c r="H1118" s="140" t="str">
        <f>IFERROR(VLOOKUP(E1118,商品参数!A:E,4,FALSE),"")</f>
        <v/>
      </c>
      <c r="I1118" s="143"/>
      <c r="J1118" s="144" t="str">
        <f>IFERROR(VLOOKUP(E1118,商品参数!A:E,5,FALSE),"")</f>
        <v/>
      </c>
      <c r="K1118" s="140" t="str">
        <f t="shared" si="74"/>
        <v/>
      </c>
      <c r="L1118" s="143"/>
      <c r="M1118" s="143"/>
    </row>
    <row r="1119" ht="22" customHeight="1" spans="1:13">
      <c r="A1119" s="137"/>
      <c r="B1119" s="138" t="str">
        <f t="shared" si="71"/>
        <v/>
      </c>
      <c r="C1119" s="138" t="str">
        <f t="shared" si="72"/>
        <v/>
      </c>
      <c r="D1119" s="138" t="str">
        <f t="shared" si="73"/>
        <v/>
      </c>
      <c r="E1119" s="139"/>
      <c r="F1119" s="140" t="str">
        <f>IFERROR(VLOOKUP(E1119,商品参数!A:E,2,FALSE),"")</f>
        <v/>
      </c>
      <c r="G1119" s="140" t="str">
        <f>IFERROR(VLOOKUP(E1119,商品参数!A:E,3,FALSE),"")</f>
        <v/>
      </c>
      <c r="H1119" s="140" t="str">
        <f>IFERROR(VLOOKUP(E1119,商品参数!A:E,4,FALSE),"")</f>
        <v/>
      </c>
      <c r="I1119" s="143"/>
      <c r="J1119" s="144" t="str">
        <f>IFERROR(VLOOKUP(E1119,商品参数!A:E,5,FALSE),"")</f>
        <v/>
      </c>
      <c r="K1119" s="140" t="str">
        <f t="shared" si="74"/>
        <v/>
      </c>
      <c r="L1119" s="143"/>
      <c r="M1119" s="143"/>
    </row>
    <row r="1120" ht="22" customHeight="1" spans="1:13">
      <c r="A1120" s="137"/>
      <c r="B1120" s="138" t="str">
        <f t="shared" si="71"/>
        <v/>
      </c>
      <c r="C1120" s="138" t="str">
        <f t="shared" si="72"/>
        <v/>
      </c>
      <c r="D1120" s="138" t="str">
        <f t="shared" si="73"/>
        <v/>
      </c>
      <c r="E1120" s="139"/>
      <c r="F1120" s="140" t="str">
        <f>IFERROR(VLOOKUP(E1120,商品参数!A:E,2,FALSE),"")</f>
        <v/>
      </c>
      <c r="G1120" s="140" t="str">
        <f>IFERROR(VLOOKUP(E1120,商品参数!A:E,3,FALSE),"")</f>
        <v/>
      </c>
      <c r="H1120" s="140" t="str">
        <f>IFERROR(VLOOKUP(E1120,商品参数!A:E,4,FALSE),"")</f>
        <v/>
      </c>
      <c r="I1120" s="143"/>
      <c r="J1120" s="144" t="str">
        <f>IFERROR(VLOOKUP(E1120,商品参数!A:E,5,FALSE),"")</f>
        <v/>
      </c>
      <c r="K1120" s="140" t="str">
        <f t="shared" si="74"/>
        <v/>
      </c>
      <c r="L1120" s="143"/>
      <c r="M1120" s="143"/>
    </row>
    <row r="1121" ht="22" customHeight="1" spans="1:13">
      <c r="A1121" s="137"/>
      <c r="B1121" s="138" t="str">
        <f t="shared" si="71"/>
        <v/>
      </c>
      <c r="C1121" s="138" t="str">
        <f t="shared" si="72"/>
        <v/>
      </c>
      <c r="D1121" s="138" t="str">
        <f t="shared" si="73"/>
        <v/>
      </c>
      <c r="E1121" s="139"/>
      <c r="F1121" s="140" t="str">
        <f>IFERROR(VLOOKUP(E1121,商品参数!A:E,2,FALSE),"")</f>
        <v/>
      </c>
      <c r="G1121" s="140" t="str">
        <f>IFERROR(VLOOKUP(E1121,商品参数!A:E,3,FALSE),"")</f>
        <v/>
      </c>
      <c r="H1121" s="140" t="str">
        <f>IFERROR(VLOOKUP(E1121,商品参数!A:E,4,FALSE),"")</f>
        <v/>
      </c>
      <c r="I1121" s="143"/>
      <c r="J1121" s="144" t="str">
        <f>IFERROR(VLOOKUP(E1121,商品参数!A:E,5,FALSE),"")</f>
        <v/>
      </c>
      <c r="K1121" s="140" t="str">
        <f t="shared" si="74"/>
        <v/>
      </c>
      <c r="L1121" s="143"/>
      <c r="M1121" s="143"/>
    </row>
    <row r="1122" ht="22" customHeight="1" spans="1:13">
      <c r="A1122" s="137"/>
      <c r="B1122" s="138" t="str">
        <f t="shared" si="71"/>
        <v/>
      </c>
      <c r="C1122" s="138" t="str">
        <f t="shared" si="72"/>
        <v/>
      </c>
      <c r="D1122" s="138" t="str">
        <f t="shared" si="73"/>
        <v/>
      </c>
      <c r="E1122" s="139"/>
      <c r="F1122" s="140" t="str">
        <f>IFERROR(VLOOKUP(E1122,商品参数!A:E,2,FALSE),"")</f>
        <v/>
      </c>
      <c r="G1122" s="140" t="str">
        <f>IFERROR(VLOOKUP(E1122,商品参数!A:E,3,FALSE),"")</f>
        <v/>
      </c>
      <c r="H1122" s="140" t="str">
        <f>IFERROR(VLOOKUP(E1122,商品参数!A:E,4,FALSE),"")</f>
        <v/>
      </c>
      <c r="I1122" s="143"/>
      <c r="J1122" s="144" t="str">
        <f>IFERROR(VLOOKUP(E1122,商品参数!A:E,5,FALSE),"")</f>
        <v/>
      </c>
      <c r="K1122" s="140" t="str">
        <f t="shared" si="74"/>
        <v/>
      </c>
      <c r="L1122" s="143"/>
      <c r="M1122" s="143"/>
    </row>
    <row r="1123" ht="22" customHeight="1" spans="1:13">
      <c r="A1123" s="137"/>
      <c r="B1123" s="138" t="str">
        <f t="shared" si="71"/>
        <v/>
      </c>
      <c r="C1123" s="138" t="str">
        <f t="shared" si="72"/>
        <v/>
      </c>
      <c r="D1123" s="138" t="str">
        <f t="shared" si="73"/>
        <v/>
      </c>
      <c r="E1123" s="139"/>
      <c r="F1123" s="140" t="str">
        <f>IFERROR(VLOOKUP(E1123,商品参数!A:E,2,FALSE),"")</f>
        <v/>
      </c>
      <c r="G1123" s="140" t="str">
        <f>IFERROR(VLOOKUP(E1123,商品参数!A:E,3,FALSE),"")</f>
        <v/>
      </c>
      <c r="H1123" s="140" t="str">
        <f>IFERROR(VLOOKUP(E1123,商品参数!A:E,4,FALSE),"")</f>
        <v/>
      </c>
      <c r="I1123" s="143"/>
      <c r="J1123" s="144" t="str">
        <f>IFERROR(VLOOKUP(E1123,商品参数!A:E,5,FALSE),"")</f>
        <v/>
      </c>
      <c r="K1123" s="140" t="str">
        <f t="shared" si="74"/>
        <v/>
      </c>
      <c r="L1123" s="143"/>
      <c r="M1123" s="143"/>
    </row>
    <row r="1124" ht="22" customHeight="1" spans="1:13">
      <c r="A1124" s="137"/>
      <c r="B1124" s="138" t="str">
        <f t="shared" si="71"/>
        <v/>
      </c>
      <c r="C1124" s="138" t="str">
        <f t="shared" si="72"/>
        <v/>
      </c>
      <c r="D1124" s="138" t="str">
        <f t="shared" si="73"/>
        <v/>
      </c>
      <c r="E1124" s="139"/>
      <c r="F1124" s="140" t="str">
        <f>IFERROR(VLOOKUP(E1124,商品参数!A:E,2,FALSE),"")</f>
        <v/>
      </c>
      <c r="G1124" s="140" t="str">
        <f>IFERROR(VLOOKUP(E1124,商品参数!A:E,3,FALSE),"")</f>
        <v/>
      </c>
      <c r="H1124" s="140" t="str">
        <f>IFERROR(VLOOKUP(E1124,商品参数!A:E,4,FALSE),"")</f>
        <v/>
      </c>
      <c r="I1124" s="143"/>
      <c r="J1124" s="144" t="str">
        <f>IFERROR(VLOOKUP(E1124,商品参数!A:E,5,FALSE),"")</f>
        <v/>
      </c>
      <c r="K1124" s="140" t="str">
        <f t="shared" si="74"/>
        <v/>
      </c>
      <c r="L1124" s="143"/>
      <c r="M1124" s="143"/>
    </row>
    <row r="1125" ht="22" customHeight="1" spans="1:13">
      <c r="A1125" s="137"/>
      <c r="B1125" s="138" t="str">
        <f t="shared" si="71"/>
        <v/>
      </c>
      <c r="C1125" s="138" t="str">
        <f t="shared" si="72"/>
        <v/>
      </c>
      <c r="D1125" s="138" t="str">
        <f t="shared" si="73"/>
        <v/>
      </c>
      <c r="E1125" s="139"/>
      <c r="F1125" s="140" t="str">
        <f>IFERROR(VLOOKUP(E1125,商品参数!A:E,2,FALSE),"")</f>
        <v/>
      </c>
      <c r="G1125" s="140" t="str">
        <f>IFERROR(VLOOKUP(E1125,商品参数!A:E,3,FALSE),"")</f>
        <v/>
      </c>
      <c r="H1125" s="140" t="str">
        <f>IFERROR(VLOOKUP(E1125,商品参数!A:E,4,FALSE),"")</f>
        <v/>
      </c>
      <c r="I1125" s="143"/>
      <c r="J1125" s="144" t="str">
        <f>IFERROR(VLOOKUP(E1125,商品参数!A:E,5,FALSE),"")</f>
        <v/>
      </c>
      <c r="K1125" s="140" t="str">
        <f t="shared" si="74"/>
        <v/>
      </c>
      <c r="L1125" s="143"/>
      <c r="M1125" s="143"/>
    </row>
    <row r="1126" ht="22" customHeight="1" spans="1:13">
      <c r="A1126" s="137"/>
      <c r="B1126" s="138" t="str">
        <f t="shared" si="71"/>
        <v/>
      </c>
      <c r="C1126" s="138" t="str">
        <f t="shared" si="72"/>
        <v/>
      </c>
      <c r="D1126" s="138" t="str">
        <f t="shared" si="73"/>
        <v/>
      </c>
      <c r="E1126" s="139"/>
      <c r="F1126" s="140" t="str">
        <f>IFERROR(VLOOKUP(E1126,商品参数!A:E,2,FALSE),"")</f>
        <v/>
      </c>
      <c r="G1126" s="140" t="str">
        <f>IFERROR(VLOOKUP(E1126,商品参数!A:E,3,FALSE),"")</f>
        <v/>
      </c>
      <c r="H1126" s="140" t="str">
        <f>IFERROR(VLOOKUP(E1126,商品参数!A:E,4,FALSE),"")</f>
        <v/>
      </c>
      <c r="I1126" s="143"/>
      <c r="J1126" s="144" t="str">
        <f>IFERROR(VLOOKUP(E1126,商品参数!A:E,5,FALSE),"")</f>
        <v/>
      </c>
      <c r="K1126" s="140" t="str">
        <f t="shared" si="74"/>
        <v/>
      </c>
      <c r="L1126" s="143"/>
      <c r="M1126" s="143"/>
    </row>
    <row r="1127" ht="22" customHeight="1" spans="1:13">
      <c r="A1127" s="137"/>
      <c r="B1127" s="138" t="str">
        <f t="shared" si="71"/>
        <v/>
      </c>
      <c r="C1127" s="138" t="str">
        <f t="shared" si="72"/>
        <v/>
      </c>
      <c r="D1127" s="138" t="str">
        <f t="shared" si="73"/>
        <v/>
      </c>
      <c r="E1127" s="139"/>
      <c r="F1127" s="140" t="str">
        <f>IFERROR(VLOOKUP(E1127,商品参数!A:E,2,FALSE),"")</f>
        <v/>
      </c>
      <c r="G1127" s="140" t="str">
        <f>IFERROR(VLOOKUP(E1127,商品参数!A:E,3,FALSE),"")</f>
        <v/>
      </c>
      <c r="H1127" s="140" t="str">
        <f>IFERROR(VLOOKUP(E1127,商品参数!A:E,4,FALSE),"")</f>
        <v/>
      </c>
      <c r="I1127" s="143"/>
      <c r="J1127" s="144" t="str">
        <f>IFERROR(VLOOKUP(E1127,商品参数!A:E,5,FALSE),"")</f>
        <v/>
      </c>
      <c r="K1127" s="140" t="str">
        <f t="shared" si="74"/>
        <v/>
      </c>
      <c r="L1127" s="143"/>
      <c r="M1127" s="143"/>
    </row>
    <row r="1128" ht="22" customHeight="1" spans="1:13">
      <c r="A1128" s="137"/>
      <c r="B1128" s="138" t="str">
        <f t="shared" ref="B1128:B1191" si="75">IF(A1128&lt;&gt;"",YEAR(A1128),"")</f>
        <v/>
      </c>
      <c r="C1128" s="138" t="str">
        <f t="shared" ref="C1128:C1191" si="76">IF(A1128&lt;&gt;"",MONTH(A1128),"")</f>
        <v/>
      </c>
      <c r="D1128" s="138" t="str">
        <f t="shared" ref="D1128:D1191" si="77">IF(A1128&lt;&gt;"",DAY(A1128),"")</f>
        <v/>
      </c>
      <c r="E1128" s="139"/>
      <c r="F1128" s="140" t="str">
        <f>IFERROR(VLOOKUP(E1128,商品参数!A:E,2,FALSE),"")</f>
        <v/>
      </c>
      <c r="G1128" s="140" t="str">
        <f>IFERROR(VLOOKUP(E1128,商品参数!A:E,3,FALSE),"")</f>
        <v/>
      </c>
      <c r="H1128" s="140" t="str">
        <f>IFERROR(VLOOKUP(E1128,商品参数!A:E,4,FALSE),"")</f>
        <v/>
      </c>
      <c r="I1128" s="143"/>
      <c r="J1128" s="144" t="str">
        <f>IFERROR(VLOOKUP(E1128,商品参数!A:E,5,FALSE),"")</f>
        <v/>
      </c>
      <c r="K1128" s="140" t="str">
        <f t="shared" ref="K1128:K1191" si="78">IF(E1128&lt;&gt;"",I1128*J1128,"")</f>
        <v/>
      </c>
      <c r="L1128" s="143"/>
      <c r="M1128" s="143"/>
    </row>
    <row r="1129" ht="22" customHeight="1" spans="1:13">
      <c r="A1129" s="137"/>
      <c r="B1129" s="138" t="str">
        <f t="shared" si="75"/>
        <v/>
      </c>
      <c r="C1129" s="138" t="str">
        <f t="shared" si="76"/>
        <v/>
      </c>
      <c r="D1129" s="138" t="str">
        <f t="shared" si="77"/>
        <v/>
      </c>
      <c r="E1129" s="139"/>
      <c r="F1129" s="140" t="str">
        <f>IFERROR(VLOOKUP(E1129,商品参数!A:E,2,FALSE),"")</f>
        <v/>
      </c>
      <c r="G1129" s="140" t="str">
        <f>IFERROR(VLOOKUP(E1129,商品参数!A:E,3,FALSE),"")</f>
        <v/>
      </c>
      <c r="H1129" s="140" t="str">
        <f>IFERROR(VLOOKUP(E1129,商品参数!A:E,4,FALSE),"")</f>
        <v/>
      </c>
      <c r="I1129" s="143"/>
      <c r="J1129" s="144" t="str">
        <f>IFERROR(VLOOKUP(E1129,商品参数!A:E,5,FALSE),"")</f>
        <v/>
      </c>
      <c r="K1129" s="140" t="str">
        <f t="shared" si="78"/>
        <v/>
      </c>
      <c r="L1129" s="143"/>
      <c r="M1129" s="143"/>
    </row>
    <row r="1130" ht="22" customHeight="1" spans="1:13">
      <c r="A1130" s="137"/>
      <c r="B1130" s="138" t="str">
        <f t="shared" si="75"/>
        <v/>
      </c>
      <c r="C1130" s="138" t="str">
        <f t="shared" si="76"/>
        <v/>
      </c>
      <c r="D1130" s="138" t="str">
        <f t="shared" si="77"/>
        <v/>
      </c>
      <c r="E1130" s="139"/>
      <c r="F1130" s="140" t="str">
        <f>IFERROR(VLOOKUP(E1130,商品参数!A:E,2,FALSE),"")</f>
        <v/>
      </c>
      <c r="G1130" s="140" t="str">
        <f>IFERROR(VLOOKUP(E1130,商品参数!A:E,3,FALSE),"")</f>
        <v/>
      </c>
      <c r="H1130" s="140" t="str">
        <f>IFERROR(VLOOKUP(E1130,商品参数!A:E,4,FALSE),"")</f>
        <v/>
      </c>
      <c r="I1130" s="143"/>
      <c r="J1130" s="144" t="str">
        <f>IFERROR(VLOOKUP(E1130,商品参数!A:E,5,FALSE),"")</f>
        <v/>
      </c>
      <c r="K1130" s="140" t="str">
        <f t="shared" si="78"/>
        <v/>
      </c>
      <c r="L1130" s="143"/>
      <c r="M1130" s="143"/>
    </row>
    <row r="1131" ht="22" customHeight="1" spans="1:13">
      <c r="A1131" s="137"/>
      <c r="B1131" s="138" t="str">
        <f t="shared" si="75"/>
        <v/>
      </c>
      <c r="C1131" s="138" t="str">
        <f t="shared" si="76"/>
        <v/>
      </c>
      <c r="D1131" s="138" t="str">
        <f t="shared" si="77"/>
        <v/>
      </c>
      <c r="E1131" s="139"/>
      <c r="F1131" s="140" t="str">
        <f>IFERROR(VLOOKUP(E1131,商品参数!A:E,2,FALSE),"")</f>
        <v/>
      </c>
      <c r="G1131" s="140" t="str">
        <f>IFERROR(VLOOKUP(E1131,商品参数!A:E,3,FALSE),"")</f>
        <v/>
      </c>
      <c r="H1131" s="140" t="str">
        <f>IFERROR(VLOOKUP(E1131,商品参数!A:E,4,FALSE),"")</f>
        <v/>
      </c>
      <c r="I1131" s="143"/>
      <c r="J1131" s="144" t="str">
        <f>IFERROR(VLOOKUP(E1131,商品参数!A:E,5,FALSE),"")</f>
        <v/>
      </c>
      <c r="K1131" s="140" t="str">
        <f t="shared" si="78"/>
        <v/>
      </c>
      <c r="L1131" s="143"/>
      <c r="M1131" s="143"/>
    </row>
    <row r="1132" ht="22" customHeight="1" spans="1:13">
      <c r="A1132" s="137"/>
      <c r="B1132" s="138" t="str">
        <f t="shared" si="75"/>
        <v/>
      </c>
      <c r="C1132" s="138" t="str">
        <f t="shared" si="76"/>
        <v/>
      </c>
      <c r="D1132" s="138" t="str">
        <f t="shared" si="77"/>
        <v/>
      </c>
      <c r="E1132" s="139"/>
      <c r="F1132" s="140" t="str">
        <f>IFERROR(VLOOKUP(E1132,商品参数!A:E,2,FALSE),"")</f>
        <v/>
      </c>
      <c r="G1132" s="140" t="str">
        <f>IFERROR(VLOOKUP(E1132,商品参数!A:E,3,FALSE),"")</f>
        <v/>
      </c>
      <c r="H1132" s="140" t="str">
        <f>IFERROR(VLOOKUP(E1132,商品参数!A:E,4,FALSE),"")</f>
        <v/>
      </c>
      <c r="I1132" s="143"/>
      <c r="J1132" s="144" t="str">
        <f>IFERROR(VLOOKUP(E1132,商品参数!A:E,5,FALSE),"")</f>
        <v/>
      </c>
      <c r="K1132" s="140" t="str">
        <f t="shared" si="78"/>
        <v/>
      </c>
      <c r="L1132" s="143"/>
      <c r="M1132" s="143"/>
    </row>
    <row r="1133" ht="22" customHeight="1" spans="1:13">
      <c r="A1133" s="137"/>
      <c r="B1133" s="138" t="str">
        <f t="shared" si="75"/>
        <v/>
      </c>
      <c r="C1133" s="138" t="str">
        <f t="shared" si="76"/>
        <v/>
      </c>
      <c r="D1133" s="138" t="str">
        <f t="shared" si="77"/>
        <v/>
      </c>
      <c r="E1133" s="139"/>
      <c r="F1133" s="140" t="str">
        <f>IFERROR(VLOOKUP(E1133,商品参数!A:E,2,FALSE),"")</f>
        <v/>
      </c>
      <c r="G1133" s="140" t="str">
        <f>IFERROR(VLOOKUP(E1133,商品参数!A:E,3,FALSE),"")</f>
        <v/>
      </c>
      <c r="H1133" s="140" t="str">
        <f>IFERROR(VLOOKUP(E1133,商品参数!A:E,4,FALSE),"")</f>
        <v/>
      </c>
      <c r="I1133" s="143"/>
      <c r="J1133" s="144" t="str">
        <f>IFERROR(VLOOKUP(E1133,商品参数!A:E,5,FALSE),"")</f>
        <v/>
      </c>
      <c r="K1133" s="140" t="str">
        <f t="shared" si="78"/>
        <v/>
      </c>
      <c r="L1133" s="143"/>
      <c r="M1133" s="143"/>
    </row>
    <row r="1134" ht="22" customHeight="1" spans="1:13">
      <c r="A1134" s="137"/>
      <c r="B1134" s="138" t="str">
        <f t="shared" si="75"/>
        <v/>
      </c>
      <c r="C1134" s="138" t="str">
        <f t="shared" si="76"/>
        <v/>
      </c>
      <c r="D1134" s="138" t="str">
        <f t="shared" si="77"/>
        <v/>
      </c>
      <c r="E1134" s="139"/>
      <c r="F1134" s="140" t="str">
        <f>IFERROR(VLOOKUP(E1134,商品参数!A:E,2,FALSE),"")</f>
        <v/>
      </c>
      <c r="G1134" s="140" t="str">
        <f>IFERROR(VLOOKUP(E1134,商品参数!A:E,3,FALSE),"")</f>
        <v/>
      </c>
      <c r="H1134" s="140" t="str">
        <f>IFERROR(VLOOKUP(E1134,商品参数!A:E,4,FALSE),"")</f>
        <v/>
      </c>
      <c r="I1134" s="143"/>
      <c r="J1134" s="144" t="str">
        <f>IFERROR(VLOOKUP(E1134,商品参数!A:E,5,FALSE),"")</f>
        <v/>
      </c>
      <c r="K1134" s="140" t="str">
        <f t="shared" si="78"/>
        <v/>
      </c>
      <c r="L1134" s="143"/>
      <c r="M1134" s="143"/>
    </row>
    <row r="1135" ht="22" customHeight="1" spans="1:13">
      <c r="A1135" s="137"/>
      <c r="B1135" s="138" t="str">
        <f t="shared" si="75"/>
        <v/>
      </c>
      <c r="C1135" s="138" t="str">
        <f t="shared" si="76"/>
        <v/>
      </c>
      <c r="D1135" s="138" t="str">
        <f t="shared" si="77"/>
        <v/>
      </c>
      <c r="E1135" s="139"/>
      <c r="F1135" s="140" t="str">
        <f>IFERROR(VLOOKUP(E1135,商品参数!A:E,2,FALSE),"")</f>
        <v/>
      </c>
      <c r="G1135" s="140" t="str">
        <f>IFERROR(VLOOKUP(E1135,商品参数!A:E,3,FALSE),"")</f>
        <v/>
      </c>
      <c r="H1135" s="140" t="str">
        <f>IFERROR(VLOOKUP(E1135,商品参数!A:E,4,FALSE),"")</f>
        <v/>
      </c>
      <c r="I1135" s="143"/>
      <c r="J1135" s="144" t="str">
        <f>IFERROR(VLOOKUP(E1135,商品参数!A:E,5,FALSE),"")</f>
        <v/>
      </c>
      <c r="K1135" s="140" t="str">
        <f t="shared" si="78"/>
        <v/>
      </c>
      <c r="L1135" s="143"/>
      <c r="M1135" s="143"/>
    </row>
    <row r="1136" ht="22" customHeight="1" spans="1:13">
      <c r="A1136" s="137"/>
      <c r="B1136" s="138" t="str">
        <f t="shared" si="75"/>
        <v/>
      </c>
      <c r="C1136" s="138" t="str">
        <f t="shared" si="76"/>
        <v/>
      </c>
      <c r="D1136" s="138" t="str">
        <f t="shared" si="77"/>
        <v/>
      </c>
      <c r="E1136" s="139"/>
      <c r="F1136" s="140" t="str">
        <f>IFERROR(VLOOKUP(E1136,商品参数!A:E,2,FALSE),"")</f>
        <v/>
      </c>
      <c r="G1136" s="140" t="str">
        <f>IFERROR(VLOOKUP(E1136,商品参数!A:E,3,FALSE),"")</f>
        <v/>
      </c>
      <c r="H1136" s="140" t="str">
        <f>IFERROR(VLOOKUP(E1136,商品参数!A:E,4,FALSE),"")</f>
        <v/>
      </c>
      <c r="I1136" s="143"/>
      <c r="J1136" s="144" t="str">
        <f>IFERROR(VLOOKUP(E1136,商品参数!A:E,5,FALSE),"")</f>
        <v/>
      </c>
      <c r="K1136" s="140" t="str">
        <f t="shared" si="78"/>
        <v/>
      </c>
      <c r="L1136" s="143"/>
      <c r="M1136" s="143"/>
    </row>
    <row r="1137" ht="22" customHeight="1" spans="1:13">
      <c r="A1137" s="137"/>
      <c r="B1137" s="138" t="str">
        <f t="shared" si="75"/>
        <v/>
      </c>
      <c r="C1137" s="138" t="str">
        <f t="shared" si="76"/>
        <v/>
      </c>
      <c r="D1137" s="138" t="str">
        <f t="shared" si="77"/>
        <v/>
      </c>
      <c r="E1137" s="139"/>
      <c r="F1137" s="140" t="str">
        <f>IFERROR(VLOOKUP(E1137,商品参数!A:E,2,FALSE),"")</f>
        <v/>
      </c>
      <c r="G1137" s="140" t="str">
        <f>IFERROR(VLOOKUP(E1137,商品参数!A:E,3,FALSE),"")</f>
        <v/>
      </c>
      <c r="H1137" s="140" t="str">
        <f>IFERROR(VLOOKUP(E1137,商品参数!A:E,4,FALSE),"")</f>
        <v/>
      </c>
      <c r="I1137" s="143"/>
      <c r="J1137" s="144" t="str">
        <f>IFERROR(VLOOKUP(E1137,商品参数!A:E,5,FALSE),"")</f>
        <v/>
      </c>
      <c r="K1137" s="140" t="str">
        <f t="shared" si="78"/>
        <v/>
      </c>
      <c r="L1137" s="143"/>
      <c r="M1137" s="143"/>
    </row>
    <row r="1138" ht="22" customHeight="1" spans="1:13">
      <c r="A1138" s="137"/>
      <c r="B1138" s="138" t="str">
        <f t="shared" si="75"/>
        <v/>
      </c>
      <c r="C1138" s="138" t="str">
        <f t="shared" si="76"/>
        <v/>
      </c>
      <c r="D1138" s="138" t="str">
        <f t="shared" si="77"/>
        <v/>
      </c>
      <c r="E1138" s="139"/>
      <c r="F1138" s="140" t="str">
        <f>IFERROR(VLOOKUP(E1138,商品参数!A:E,2,FALSE),"")</f>
        <v/>
      </c>
      <c r="G1138" s="140" t="str">
        <f>IFERROR(VLOOKUP(E1138,商品参数!A:E,3,FALSE),"")</f>
        <v/>
      </c>
      <c r="H1138" s="140" t="str">
        <f>IFERROR(VLOOKUP(E1138,商品参数!A:E,4,FALSE),"")</f>
        <v/>
      </c>
      <c r="I1138" s="143"/>
      <c r="J1138" s="144" t="str">
        <f>IFERROR(VLOOKUP(E1138,商品参数!A:E,5,FALSE),"")</f>
        <v/>
      </c>
      <c r="K1138" s="140" t="str">
        <f t="shared" si="78"/>
        <v/>
      </c>
      <c r="L1138" s="143"/>
      <c r="M1138" s="143"/>
    </row>
    <row r="1139" ht="22" customHeight="1" spans="1:13">
      <c r="A1139" s="137"/>
      <c r="B1139" s="138" t="str">
        <f t="shared" si="75"/>
        <v/>
      </c>
      <c r="C1139" s="138" t="str">
        <f t="shared" si="76"/>
        <v/>
      </c>
      <c r="D1139" s="138" t="str">
        <f t="shared" si="77"/>
        <v/>
      </c>
      <c r="E1139" s="139"/>
      <c r="F1139" s="140" t="str">
        <f>IFERROR(VLOOKUP(E1139,商品参数!A:E,2,FALSE),"")</f>
        <v/>
      </c>
      <c r="G1139" s="140" t="str">
        <f>IFERROR(VLOOKUP(E1139,商品参数!A:E,3,FALSE),"")</f>
        <v/>
      </c>
      <c r="H1139" s="140" t="str">
        <f>IFERROR(VLOOKUP(E1139,商品参数!A:E,4,FALSE),"")</f>
        <v/>
      </c>
      <c r="I1139" s="143"/>
      <c r="J1139" s="144" t="str">
        <f>IFERROR(VLOOKUP(E1139,商品参数!A:E,5,FALSE),"")</f>
        <v/>
      </c>
      <c r="K1139" s="140" t="str">
        <f t="shared" si="78"/>
        <v/>
      </c>
      <c r="L1139" s="143"/>
      <c r="M1139" s="143"/>
    </row>
    <row r="1140" ht="22" customHeight="1" spans="1:13">
      <c r="A1140" s="137"/>
      <c r="B1140" s="138" t="str">
        <f t="shared" si="75"/>
        <v/>
      </c>
      <c r="C1140" s="138" t="str">
        <f t="shared" si="76"/>
        <v/>
      </c>
      <c r="D1140" s="138" t="str">
        <f t="shared" si="77"/>
        <v/>
      </c>
      <c r="E1140" s="139"/>
      <c r="F1140" s="140" t="str">
        <f>IFERROR(VLOOKUP(E1140,商品参数!A:E,2,FALSE),"")</f>
        <v/>
      </c>
      <c r="G1140" s="140" t="str">
        <f>IFERROR(VLOOKUP(E1140,商品参数!A:E,3,FALSE),"")</f>
        <v/>
      </c>
      <c r="H1140" s="140" t="str">
        <f>IFERROR(VLOOKUP(E1140,商品参数!A:E,4,FALSE),"")</f>
        <v/>
      </c>
      <c r="I1140" s="143"/>
      <c r="J1140" s="144" t="str">
        <f>IFERROR(VLOOKUP(E1140,商品参数!A:E,5,FALSE),"")</f>
        <v/>
      </c>
      <c r="K1140" s="140" t="str">
        <f t="shared" si="78"/>
        <v/>
      </c>
      <c r="L1140" s="143"/>
      <c r="M1140" s="143"/>
    </row>
    <row r="1141" ht="22" customHeight="1" spans="1:13">
      <c r="A1141" s="137"/>
      <c r="B1141" s="138" t="str">
        <f t="shared" si="75"/>
        <v/>
      </c>
      <c r="C1141" s="138" t="str">
        <f t="shared" si="76"/>
        <v/>
      </c>
      <c r="D1141" s="138" t="str">
        <f t="shared" si="77"/>
        <v/>
      </c>
      <c r="E1141" s="139"/>
      <c r="F1141" s="140" t="str">
        <f>IFERROR(VLOOKUP(E1141,商品参数!A:E,2,FALSE),"")</f>
        <v/>
      </c>
      <c r="G1141" s="140" t="str">
        <f>IFERROR(VLOOKUP(E1141,商品参数!A:E,3,FALSE),"")</f>
        <v/>
      </c>
      <c r="H1141" s="140" t="str">
        <f>IFERROR(VLOOKUP(E1141,商品参数!A:E,4,FALSE),"")</f>
        <v/>
      </c>
      <c r="I1141" s="143"/>
      <c r="J1141" s="144" t="str">
        <f>IFERROR(VLOOKUP(E1141,商品参数!A:E,5,FALSE),"")</f>
        <v/>
      </c>
      <c r="K1141" s="140" t="str">
        <f t="shared" si="78"/>
        <v/>
      </c>
      <c r="L1141" s="143"/>
      <c r="M1141" s="143"/>
    </row>
    <row r="1142" ht="22" customHeight="1" spans="1:13">
      <c r="A1142" s="137"/>
      <c r="B1142" s="138" t="str">
        <f t="shared" si="75"/>
        <v/>
      </c>
      <c r="C1142" s="138" t="str">
        <f t="shared" si="76"/>
        <v/>
      </c>
      <c r="D1142" s="138" t="str">
        <f t="shared" si="77"/>
        <v/>
      </c>
      <c r="E1142" s="139"/>
      <c r="F1142" s="140" t="str">
        <f>IFERROR(VLOOKUP(E1142,商品参数!A:E,2,FALSE),"")</f>
        <v/>
      </c>
      <c r="G1142" s="140" t="str">
        <f>IFERROR(VLOOKUP(E1142,商品参数!A:E,3,FALSE),"")</f>
        <v/>
      </c>
      <c r="H1142" s="140" t="str">
        <f>IFERROR(VLOOKUP(E1142,商品参数!A:E,4,FALSE),"")</f>
        <v/>
      </c>
      <c r="I1142" s="143"/>
      <c r="J1142" s="144" t="str">
        <f>IFERROR(VLOOKUP(E1142,商品参数!A:E,5,FALSE),"")</f>
        <v/>
      </c>
      <c r="K1142" s="140" t="str">
        <f t="shared" si="78"/>
        <v/>
      </c>
      <c r="L1142" s="143"/>
      <c r="M1142" s="143"/>
    </row>
    <row r="1143" ht="22" customHeight="1" spans="1:13">
      <c r="A1143" s="137"/>
      <c r="B1143" s="138" t="str">
        <f t="shared" si="75"/>
        <v/>
      </c>
      <c r="C1143" s="138" t="str">
        <f t="shared" si="76"/>
        <v/>
      </c>
      <c r="D1143" s="138" t="str">
        <f t="shared" si="77"/>
        <v/>
      </c>
      <c r="E1143" s="139"/>
      <c r="F1143" s="140" t="str">
        <f>IFERROR(VLOOKUP(E1143,商品参数!A:E,2,FALSE),"")</f>
        <v/>
      </c>
      <c r="G1143" s="140" t="str">
        <f>IFERROR(VLOOKUP(E1143,商品参数!A:E,3,FALSE),"")</f>
        <v/>
      </c>
      <c r="H1143" s="140" t="str">
        <f>IFERROR(VLOOKUP(E1143,商品参数!A:E,4,FALSE),"")</f>
        <v/>
      </c>
      <c r="I1143" s="143"/>
      <c r="J1143" s="144" t="str">
        <f>IFERROR(VLOOKUP(E1143,商品参数!A:E,5,FALSE),"")</f>
        <v/>
      </c>
      <c r="K1143" s="140" t="str">
        <f t="shared" si="78"/>
        <v/>
      </c>
      <c r="L1143" s="143"/>
      <c r="M1143" s="143"/>
    </row>
    <row r="1144" ht="22" customHeight="1" spans="1:13">
      <c r="A1144" s="137"/>
      <c r="B1144" s="138" t="str">
        <f t="shared" si="75"/>
        <v/>
      </c>
      <c r="C1144" s="138" t="str">
        <f t="shared" si="76"/>
        <v/>
      </c>
      <c r="D1144" s="138" t="str">
        <f t="shared" si="77"/>
        <v/>
      </c>
      <c r="E1144" s="139"/>
      <c r="F1144" s="140" t="str">
        <f>IFERROR(VLOOKUP(E1144,商品参数!A:E,2,FALSE),"")</f>
        <v/>
      </c>
      <c r="G1144" s="140" t="str">
        <f>IFERROR(VLOOKUP(E1144,商品参数!A:E,3,FALSE),"")</f>
        <v/>
      </c>
      <c r="H1144" s="140" t="str">
        <f>IFERROR(VLOOKUP(E1144,商品参数!A:E,4,FALSE),"")</f>
        <v/>
      </c>
      <c r="I1144" s="143"/>
      <c r="J1144" s="144" t="str">
        <f>IFERROR(VLOOKUP(E1144,商品参数!A:E,5,FALSE),"")</f>
        <v/>
      </c>
      <c r="K1144" s="140" t="str">
        <f t="shared" si="78"/>
        <v/>
      </c>
      <c r="L1144" s="143"/>
      <c r="M1144" s="143"/>
    </row>
    <row r="1145" ht="22" customHeight="1" spans="1:13">
      <c r="A1145" s="137"/>
      <c r="B1145" s="138" t="str">
        <f t="shared" si="75"/>
        <v/>
      </c>
      <c r="C1145" s="138" t="str">
        <f t="shared" si="76"/>
        <v/>
      </c>
      <c r="D1145" s="138" t="str">
        <f t="shared" si="77"/>
        <v/>
      </c>
      <c r="E1145" s="139"/>
      <c r="F1145" s="140" t="str">
        <f>IFERROR(VLOOKUP(E1145,商品参数!A:E,2,FALSE),"")</f>
        <v/>
      </c>
      <c r="G1145" s="140" t="str">
        <f>IFERROR(VLOOKUP(E1145,商品参数!A:E,3,FALSE),"")</f>
        <v/>
      </c>
      <c r="H1145" s="140" t="str">
        <f>IFERROR(VLOOKUP(E1145,商品参数!A:E,4,FALSE),"")</f>
        <v/>
      </c>
      <c r="I1145" s="143"/>
      <c r="J1145" s="144" t="str">
        <f>IFERROR(VLOOKUP(E1145,商品参数!A:E,5,FALSE),"")</f>
        <v/>
      </c>
      <c r="K1145" s="140" t="str">
        <f t="shared" si="78"/>
        <v/>
      </c>
      <c r="L1145" s="143"/>
      <c r="M1145" s="143"/>
    </row>
    <row r="1146" ht="22" customHeight="1" spans="1:13">
      <c r="A1146" s="137"/>
      <c r="B1146" s="138" t="str">
        <f t="shared" si="75"/>
        <v/>
      </c>
      <c r="C1146" s="138" t="str">
        <f t="shared" si="76"/>
        <v/>
      </c>
      <c r="D1146" s="138" t="str">
        <f t="shared" si="77"/>
        <v/>
      </c>
      <c r="E1146" s="139"/>
      <c r="F1146" s="140" t="str">
        <f>IFERROR(VLOOKUP(E1146,商品参数!A:E,2,FALSE),"")</f>
        <v/>
      </c>
      <c r="G1146" s="140" t="str">
        <f>IFERROR(VLOOKUP(E1146,商品参数!A:E,3,FALSE),"")</f>
        <v/>
      </c>
      <c r="H1146" s="140" t="str">
        <f>IFERROR(VLOOKUP(E1146,商品参数!A:E,4,FALSE),"")</f>
        <v/>
      </c>
      <c r="I1146" s="143"/>
      <c r="J1146" s="144" t="str">
        <f>IFERROR(VLOOKUP(E1146,商品参数!A:E,5,FALSE),"")</f>
        <v/>
      </c>
      <c r="K1146" s="140" t="str">
        <f t="shared" si="78"/>
        <v/>
      </c>
      <c r="L1146" s="143"/>
      <c r="M1146" s="143"/>
    </row>
    <row r="1147" ht="22" customHeight="1" spans="1:13">
      <c r="A1147" s="137"/>
      <c r="B1147" s="138" t="str">
        <f t="shared" si="75"/>
        <v/>
      </c>
      <c r="C1147" s="138" t="str">
        <f t="shared" si="76"/>
        <v/>
      </c>
      <c r="D1147" s="138" t="str">
        <f t="shared" si="77"/>
        <v/>
      </c>
      <c r="E1147" s="139"/>
      <c r="F1147" s="140" t="str">
        <f>IFERROR(VLOOKUP(E1147,商品参数!A:E,2,FALSE),"")</f>
        <v/>
      </c>
      <c r="G1147" s="140" t="str">
        <f>IFERROR(VLOOKUP(E1147,商品参数!A:E,3,FALSE),"")</f>
        <v/>
      </c>
      <c r="H1147" s="140" t="str">
        <f>IFERROR(VLOOKUP(E1147,商品参数!A:E,4,FALSE),"")</f>
        <v/>
      </c>
      <c r="I1147" s="143"/>
      <c r="J1147" s="144" t="str">
        <f>IFERROR(VLOOKUP(E1147,商品参数!A:E,5,FALSE),"")</f>
        <v/>
      </c>
      <c r="K1147" s="140" t="str">
        <f t="shared" si="78"/>
        <v/>
      </c>
      <c r="L1147" s="143"/>
      <c r="M1147" s="143"/>
    </row>
    <row r="1148" ht="22" customHeight="1" spans="1:13">
      <c r="A1148" s="137"/>
      <c r="B1148" s="138" t="str">
        <f t="shared" si="75"/>
        <v/>
      </c>
      <c r="C1148" s="138" t="str">
        <f t="shared" si="76"/>
        <v/>
      </c>
      <c r="D1148" s="138" t="str">
        <f t="shared" si="77"/>
        <v/>
      </c>
      <c r="E1148" s="139"/>
      <c r="F1148" s="140" t="str">
        <f>IFERROR(VLOOKUP(E1148,商品参数!A:E,2,FALSE),"")</f>
        <v/>
      </c>
      <c r="G1148" s="140" t="str">
        <f>IFERROR(VLOOKUP(E1148,商品参数!A:E,3,FALSE),"")</f>
        <v/>
      </c>
      <c r="H1148" s="140" t="str">
        <f>IFERROR(VLOOKUP(E1148,商品参数!A:E,4,FALSE),"")</f>
        <v/>
      </c>
      <c r="I1148" s="143"/>
      <c r="J1148" s="144" t="str">
        <f>IFERROR(VLOOKUP(E1148,商品参数!A:E,5,FALSE),"")</f>
        <v/>
      </c>
      <c r="K1148" s="140" t="str">
        <f t="shared" si="78"/>
        <v/>
      </c>
      <c r="L1148" s="143"/>
      <c r="M1148" s="143"/>
    </row>
    <row r="1149" ht="22" customHeight="1" spans="1:13">
      <c r="A1149" s="137"/>
      <c r="B1149" s="138" t="str">
        <f t="shared" si="75"/>
        <v/>
      </c>
      <c r="C1149" s="138" t="str">
        <f t="shared" si="76"/>
        <v/>
      </c>
      <c r="D1149" s="138" t="str">
        <f t="shared" si="77"/>
        <v/>
      </c>
      <c r="E1149" s="139"/>
      <c r="F1149" s="140" t="str">
        <f>IFERROR(VLOOKUP(E1149,商品参数!A:E,2,FALSE),"")</f>
        <v/>
      </c>
      <c r="G1149" s="140" t="str">
        <f>IFERROR(VLOOKUP(E1149,商品参数!A:E,3,FALSE),"")</f>
        <v/>
      </c>
      <c r="H1149" s="140" t="str">
        <f>IFERROR(VLOOKUP(E1149,商品参数!A:E,4,FALSE),"")</f>
        <v/>
      </c>
      <c r="I1149" s="143"/>
      <c r="J1149" s="144" t="str">
        <f>IFERROR(VLOOKUP(E1149,商品参数!A:E,5,FALSE),"")</f>
        <v/>
      </c>
      <c r="K1149" s="140" t="str">
        <f t="shared" si="78"/>
        <v/>
      </c>
      <c r="L1149" s="143"/>
      <c r="M1149" s="143"/>
    </row>
    <row r="1150" ht="22" customHeight="1" spans="1:13">
      <c r="A1150" s="137"/>
      <c r="B1150" s="138" t="str">
        <f t="shared" si="75"/>
        <v/>
      </c>
      <c r="C1150" s="138" t="str">
        <f t="shared" si="76"/>
        <v/>
      </c>
      <c r="D1150" s="138" t="str">
        <f t="shared" si="77"/>
        <v/>
      </c>
      <c r="E1150" s="139"/>
      <c r="F1150" s="140" t="str">
        <f>IFERROR(VLOOKUP(E1150,商品参数!A:E,2,FALSE),"")</f>
        <v/>
      </c>
      <c r="G1150" s="140" t="str">
        <f>IFERROR(VLOOKUP(E1150,商品参数!A:E,3,FALSE),"")</f>
        <v/>
      </c>
      <c r="H1150" s="140" t="str">
        <f>IFERROR(VLOOKUP(E1150,商品参数!A:E,4,FALSE),"")</f>
        <v/>
      </c>
      <c r="I1150" s="143"/>
      <c r="J1150" s="144" t="str">
        <f>IFERROR(VLOOKUP(E1150,商品参数!A:E,5,FALSE),"")</f>
        <v/>
      </c>
      <c r="K1150" s="140" t="str">
        <f t="shared" si="78"/>
        <v/>
      </c>
      <c r="L1150" s="143"/>
      <c r="M1150" s="143"/>
    </row>
    <row r="1151" ht="22" customHeight="1" spans="1:13">
      <c r="A1151" s="137"/>
      <c r="B1151" s="138" t="str">
        <f t="shared" si="75"/>
        <v/>
      </c>
      <c r="C1151" s="138" t="str">
        <f t="shared" si="76"/>
        <v/>
      </c>
      <c r="D1151" s="138" t="str">
        <f t="shared" si="77"/>
        <v/>
      </c>
      <c r="E1151" s="139"/>
      <c r="F1151" s="140" t="str">
        <f>IFERROR(VLOOKUP(E1151,商品参数!A:E,2,FALSE),"")</f>
        <v/>
      </c>
      <c r="G1151" s="140" t="str">
        <f>IFERROR(VLOOKUP(E1151,商品参数!A:E,3,FALSE),"")</f>
        <v/>
      </c>
      <c r="H1151" s="140" t="str">
        <f>IFERROR(VLOOKUP(E1151,商品参数!A:E,4,FALSE),"")</f>
        <v/>
      </c>
      <c r="I1151" s="143"/>
      <c r="J1151" s="144" t="str">
        <f>IFERROR(VLOOKUP(E1151,商品参数!A:E,5,FALSE),"")</f>
        <v/>
      </c>
      <c r="K1151" s="140" t="str">
        <f t="shared" si="78"/>
        <v/>
      </c>
      <c r="L1151" s="143"/>
      <c r="M1151" s="143"/>
    </row>
    <row r="1152" ht="22" customHeight="1" spans="1:13">
      <c r="A1152" s="137"/>
      <c r="B1152" s="138" t="str">
        <f t="shared" si="75"/>
        <v/>
      </c>
      <c r="C1152" s="138" t="str">
        <f t="shared" si="76"/>
        <v/>
      </c>
      <c r="D1152" s="138" t="str">
        <f t="shared" si="77"/>
        <v/>
      </c>
      <c r="E1152" s="139"/>
      <c r="F1152" s="140" t="str">
        <f>IFERROR(VLOOKUP(E1152,商品参数!A:E,2,FALSE),"")</f>
        <v/>
      </c>
      <c r="G1152" s="140" t="str">
        <f>IFERROR(VLOOKUP(E1152,商品参数!A:E,3,FALSE),"")</f>
        <v/>
      </c>
      <c r="H1152" s="140" t="str">
        <f>IFERROR(VLOOKUP(E1152,商品参数!A:E,4,FALSE),"")</f>
        <v/>
      </c>
      <c r="I1152" s="143"/>
      <c r="J1152" s="144" t="str">
        <f>IFERROR(VLOOKUP(E1152,商品参数!A:E,5,FALSE),"")</f>
        <v/>
      </c>
      <c r="K1152" s="140" t="str">
        <f t="shared" si="78"/>
        <v/>
      </c>
      <c r="L1152" s="143"/>
      <c r="M1152" s="143"/>
    </row>
    <row r="1153" ht="22" customHeight="1" spans="1:13">
      <c r="A1153" s="137"/>
      <c r="B1153" s="138" t="str">
        <f t="shared" si="75"/>
        <v/>
      </c>
      <c r="C1153" s="138" t="str">
        <f t="shared" si="76"/>
        <v/>
      </c>
      <c r="D1153" s="138" t="str">
        <f t="shared" si="77"/>
        <v/>
      </c>
      <c r="E1153" s="139"/>
      <c r="F1153" s="140" t="str">
        <f>IFERROR(VLOOKUP(E1153,商品参数!A:E,2,FALSE),"")</f>
        <v/>
      </c>
      <c r="G1153" s="140" t="str">
        <f>IFERROR(VLOOKUP(E1153,商品参数!A:E,3,FALSE),"")</f>
        <v/>
      </c>
      <c r="H1153" s="140" t="str">
        <f>IFERROR(VLOOKUP(E1153,商品参数!A:E,4,FALSE),"")</f>
        <v/>
      </c>
      <c r="I1153" s="143"/>
      <c r="J1153" s="144" t="str">
        <f>IFERROR(VLOOKUP(E1153,商品参数!A:E,5,FALSE),"")</f>
        <v/>
      </c>
      <c r="K1153" s="140" t="str">
        <f t="shared" si="78"/>
        <v/>
      </c>
      <c r="L1153" s="143"/>
      <c r="M1153" s="143"/>
    </row>
    <row r="1154" ht="22" customHeight="1" spans="1:13">
      <c r="A1154" s="137"/>
      <c r="B1154" s="138" t="str">
        <f t="shared" si="75"/>
        <v/>
      </c>
      <c r="C1154" s="138" t="str">
        <f t="shared" si="76"/>
        <v/>
      </c>
      <c r="D1154" s="138" t="str">
        <f t="shared" si="77"/>
        <v/>
      </c>
      <c r="E1154" s="139"/>
      <c r="F1154" s="140" t="str">
        <f>IFERROR(VLOOKUP(E1154,商品参数!A:E,2,FALSE),"")</f>
        <v/>
      </c>
      <c r="G1154" s="140" t="str">
        <f>IFERROR(VLOOKUP(E1154,商品参数!A:E,3,FALSE),"")</f>
        <v/>
      </c>
      <c r="H1154" s="140" t="str">
        <f>IFERROR(VLOOKUP(E1154,商品参数!A:E,4,FALSE),"")</f>
        <v/>
      </c>
      <c r="I1154" s="143"/>
      <c r="J1154" s="144" t="str">
        <f>IFERROR(VLOOKUP(E1154,商品参数!A:E,5,FALSE),"")</f>
        <v/>
      </c>
      <c r="K1154" s="140" t="str">
        <f t="shared" si="78"/>
        <v/>
      </c>
      <c r="L1154" s="143"/>
      <c r="M1154" s="143"/>
    </row>
    <row r="1155" ht="22" customHeight="1" spans="1:13">
      <c r="A1155" s="137"/>
      <c r="B1155" s="138" t="str">
        <f t="shared" si="75"/>
        <v/>
      </c>
      <c r="C1155" s="138" t="str">
        <f t="shared" si="76"/>
        <v/>
      </c>
      <c r="D1155" s="138" t="str">
        <f t="shared" si="77"/>
        <v/>
      </c>
      <c r="E1155" s="139"/>
      <c r="F1155" s="140" t="str">
        <f>IFERROR(VLOOKUP(E1155,商品参数!A:E,2,FALSE),"")</f>
        <v/>
      </c>
      <c r="G1155" s="140" t="str">
        <f>IFERROR(VLOOKUP(E1155,商品参数!A:E,3,FALSE),"")</f>
        <v/>
      </c>
      <c r="H1155" s="140" t="str">
        <f>IFERROR(VLOOKUP(E1155,商品参数!A:E,4,FALSE),"")</f>
        <v/>
      </c>
      <c r="I1155" s="143"/>
      <c r="J1155" s="144" t="str">
        <f>IFERROR(VLOOKUP(E1155,商品参数!A:E,5,FALSE),"")</f>
        <v/>
      </c>
      <c r="K1155" s="140" t="str">
        <f t="shared" si="78"/>
        <v/>
      </c>
      <c r="L1155" s="143"/>
      <c r="M1155" s="143"/>
    </row>
    <row r="1156" ht="22" customHeight="1" spans="1:13">
      <c r="A1156" s="137"/>
      <c r="B1156" s="138" t="str">
        <f t="shared" si="75"/>
        <v/>
      </c>
      <c r="C1156" s="138" t="str">
        <f t="shared" si="76"/>
        <v/>
      </c>
      <c r="D1156" s="138" t="str">
        <f t="shared" si="77"/>
        <v/>
      </c>
      <c r="E1156" s="139"/>
      <c r="F1156" s="140" t="str">
        <f>IFERROR(VLOOKUP(E1156,商品参数!A:E,2,FALSE),"")</f>
        <v/>
      </c>
      <c r="G1156" s="140" t="str">
        <f>IFERROR(VLOOKUP(E1156,商品参数!A:E,3,FALSE),"")</f>
        <v/>
      </c>
      <c r="H1156" s="140" t="str">
        <f>IFERROR(VLOOKUP(E1156,商品参数!A:E,4,FALSE),"")</f>
        <v/>
      </c>
      <c r="I1156" s="143"/>
      <c r="J1156" s="144" t="str">
        <f>IFERROR(VLOOKUP(E1156,商品参数!A:E,5,FALSE),"")</f>
        <v/>
      </c>
      <c r="K1156" s="140" t="str">
        <f t="shared" si="78"/>
        <v/>
      </c>
      <c r="L1156" s="143"/>
      <c r="M1156" s="143"/>
    </row>
    <row r="1157" ht="22" customHeight="1" spans="1:13">
      <c r="A1157" s="137"/>
      <c r="B1157" s="138" t="str">
        <f t="shared" si="75"/>
        <v/>
      </c>
      <c r="C1157" s="138" t="str">
        <f t="shared" si="76"/>
        <v/>
      </c>
      <c r="D1157" s="138" t="str">
        <f t="shared" si="77"/>
        <v/>
      </c>
      <c r="E1157" s="139"/>
      <c r="F1157" s="140" t="str">
        <f>IFERROR(VLOOKUP(E1157,商品参数!A:E,2,FALSE),"")</f>
        <v/>
      </c>
      <c r="G1157" s="140" t="str">
        <f>IFERROR(VLOOKUP(E1157,商品参数!A:E,3,FALSE),"")</f>
        <v/>
      </c>
      <c r="H1157" s="140" t="str">
        <f>IFERROR(VLOOKUP(E1157,商品参数!A:E,4,FALSE),"")</f>
        <v/>
      </c>
      <c r="I1157" s="143"/>
      <c r="J1157" s="144" t="str">
        <f>IFERROR(VLOOKUP(E1157,商品参数!A:E,5,FALSE),"")</f>
        <v/>
      </c>
      <c r="K1157" s="140" t="str">
        <f t="shared" si="78"/>
        <v/>
      </c>
      <c r="L1157" s="143"/>
      <c r="M1157" s="143"/>
    </row>
    <row r="1158" ht="22" customHeight="1" spans="1:13">
      <c r="A1158" s="137"/>
      <c r="B1158" s="138" t="str">
        <f t="shared" si="75"/>
        <v/>
      </c>
      <c r="C1158" s="138" t="str">
        <f t="shared" si="76"/>
        <v/>
      </c>
      <c r="D1158" s="138" t="str">
        <f t="shared" si="77"/>
        <v/>
      </c>
      <c r="E1158" s="139"/>
      <c r="F1158" s="140" t="str">
        <f>IFERROR(VLOOKUP(E1158,商品参数!A:E,2,FALSE),"")</f>
        <v/>
      </c>
      <c r="G1158" s="140" t="str">
        <f>IFERROR(VLOOKUP(E1158,商品参数!A:E,3,FALSE),"")</f>
        <v/>
      </c>
      <c r="H1158" s="140" t="str">
        <f>IFERROR(VLOOKUP(E1158,商品参数!A:E,4,FALSE),"")</f>
        <v/>
      </c>
      <c r="I1158" s="143"/>
      <c r="J1158" s="144" t="str">
        <f>IFERROR(VLOOKUP(E1158,商品参数!A:E,5,FALSE),"")</f>
        <v/>
      </c>
      <c r="K1158" s="140" t="str">
        <f t="shared" si="78"/>
        <v/>
      </c>
      <c r="L1158" s="143"/>
      <c r="M1158" s="143"/>
    </row>
    <row r="1159" ht="22" customHeight="1" spans="1:13">
      <c r="A1159" s="137"/>
      <c r="B1159" s="138" t="str">
        <f t="shared" si="75"/>
        <v/>
      </c>
      <c r="C1159" s="138" t="str">
        <f t="shared" si="76"/>
        <v/>
      </c>
      <c r="D1159" s="138" t="str">
        <f t="shared" si="77"/>
        <v/>
      </c>
      <c r="E1159" s="139"/>
      <c r="F1159" s="140" t="str">
        <f>IFERROR(VLOOKUP(E1159,商品参数!A:E,2,FALSE),"")</f>
        <v/>
      </c>
      <c r="G1159" s="140" t="str">
        <f>IFERROR(VLOOKUP(E1159,商品参数!A:E,3,FALSE),"")</f>
        <v/>
      </c>
      <c r="H1159" s="140" t="str">
        <f>IFERROR(VLOOKUP(E1159,商品参数!A:E,4,FALSE),"")</f>
        <v/>
      </c>
      <c r="I1159" s="143"/>
      <c r="J1159" s="144" t="str">
        <f>IFERROR(VLOOKUP(E1159,商品参数!A:E,5,FALSE),"")</f>
        <v/>
      </c>
      <c r="K1159" s="140" t="str">
        <f t="shared" si="78"/>
        <v/>
      </c>
      <c r="L1159" s="143"/>
      <c r="M1159" s="143"/>
    </row>
    <row r="1160" ht="22" customHeight="1" spans="1:13">
      <c r="A1160" s="137"/>
      <c r="B1160" s="138" t="str">
        <f t="shared" si="75"/>
        <v/>
      </c>
      <c r="C1160" s="138" t="str">
        <f t="shared" si="76"/>
        <v/>
      </c>
      <c r="D1160" s="138" t="str">
        <f t="shared" si="77"/>
        <v/>
      </c>
      <c r="E1160" s="139"/>
      <c r="F1160" s="140" t="str">
        <f>IFERROR(VLOOKUP(E1160,商品参数!A:E,2,FALSE),"")</f>
        <v/>
      </c>
      <c r="G1160" s="140" t="str">
        <f>IFERROR(VLOOKUP(E1160,商品参数!A:E,3,FALSE),"")</f>
        <v/>
      </c>
      <c r="H1160" s="140" t="str">
        <f>IFERROR(VLOOKUP(E1160,商品参数!A:E,4,FALSE),"")</f>
        <v/>
      </c>
      <c r="I1160" s="143"/>
      <c r="J1160" s="144" t="str">
        <f>IFERROR(VLOOKUP(E1160,商品参数!A:E,5,FALSE),"")</f>
        <v/>
      </c>
      <c r="K1160" s="140" t="str">
        <f t="shared" si="78"/>
        <v/>
      </c>
      <c r="L1160" s="143"/>
      <c r="M1160" s="143"/>
    </row>
    <row r="1161" ht="22" customHeight="1" spans="1:13">
      <c r="A1161" s="137"/>
      <c r="B1161" s="138" t="str">
        <f t="shared" si="75"/>
        <v/>
      </c>
      <c r="C1161" s="138" t="str">
        <f t="shared" si="76"/>
        <v/>
      </c>
      <c r="D1161" s="138" t="str">
        <f t="shared" si="77"/>
        <v/>
      </c>
      <c r="E1161" s="139"/>
      <c r="F1161" s="140" t="str">
        <f>IFERROR(VLOOKUP(E1161,商品参数!A:E,2,FALSE),"")</f>
        <v/>
      </c>
      <c r="G1161" s="140" t="str">
        <f>IFERROR(VLOOKUP(E1161,商品参数!A:E,3,FALSE),"")</f>
        <v/>
      </c>
      <c r="H1161" s="140" t="str">
        <f>IFERROR(VLOOKUP(E1161,商品参数!A:E,4,FALSE),"")</f>
        <v/>
      </c>
      <c r="I1161" s="143"/>
      <c r="J1161" s="144" t="str">
        <f>IFERROR(VLOOKUP(E1161,商品参数!A:E,5,FALSE),"")</f>
        <v/>
      </c>
      <c r="K1161" s="140" t="str">
        <f t="shared" si="78"/>
        <v/>
      </c>
      <c r="L1161" s="143"/>
      <c r="M1161" s="143"/>
    </row>
    <row r="1162" ht="22" customHeight="1" spans="1:13">
      <c r="A1162" s="137"/>
      <c r="B1162" s="138" t="str">
        <f t="shared" si="75"/>
        <v/>
      </c>
      <c r="C1162" s="138" t="str">
        <f t="shared" si="76"/>
        <v/>
      </c>
      <c r="D1162" s="138" t="str">
        <f t="shared" si="77"/>
        <v/>
      </c>
      <c r="E1162" s="139"/>
      <c r="F1162" s="140" t="str">
        <f>IFERROR(VLOOKUP(E1162,商品参数!A:E,2,FALSE),"")</f>
        <v/>
      </c>
      <c r="G1162" s="140" t="str">
        <f>IFERROR(VLOOKUP(E1162,商品参数!A:E,3,FALSE),"")</f>
        <v/>
      </c>
      <c r="H1162" s="140" t="str">
        <f>IFERROR(VLOOKUP(E1162,商品参数!A:E,4,FALSE),"")</f>
        <v/>
      </c>
      <c r="I1162" s="143"/>
      <c r="J1162" s="144" t="str">
        <f>IFERROR(VLOOKUP(E1162,商品参数!A:E,5,FALSE),"")</f>
        <v/>
      </c>
      <c r="K1162" s="140" t="str">
        <f t="shared" si="78"/>
        <v/>
      </c>
      <c r="L1162" s="143"/>
      <c r="M1162" s="143"/>
    </row>
    <row r="1163" ht="22" customHeight="1" spans="1:13">
      <c r="A1163" s="137"/>
      <c r="B1163" s="138" t="str">
        <f t="shared" si="75"/>
        <v/>
      </c>
      <c r="C1163" s="138" t="str">
        <f t="shared" si="76"/>
        <v/>
      </c>
      <c r="D1163" s="138" t="str">
        <f t="shared" si="77"/>
        <v/>
      </c>
      <c r="E1163" s="139"/>
      <c r="F1163" s="140" t="str">
        <f>IFERROR(VLOOKUP(E1163,商品参数!A:E,2,FALSE),"")</f>
        <v/>
      </c>
      <c r="G1163" s="140" t="str">
        <f>IFERROR(VLOOKUP(E1163,商品参数!A:E,3,FALSE),"")</f>
        <v/>
      </c>
      <c r="H1163" s="140" t="str">
        <f>IFERROR(VLOOKUP(E1163,商品参数!A:E,4,FALSE),"")</f>
        <v/>
      </c>
      <c r="I1163" s="143"/>
      <c r="J1163" s="144" t="str">
        <f>IFERROR(VLOOKUP(E1163,商品参数!A:E,5,FALSE),"")</f>
        <v/>
      </c>
      <c r="K1163" s="140" t="str">
        <f t="shared" si="78"/>
        <v/>
      </c>
      <c r="L1163" s="143"/>
      <c r="M1163" s="143"/>
    </row>
    <row r="1164" ht="22" customHeight="1" spans="1:13">
      <c r="A1164" s="137"/>
      <c r="B1164" s="138" t="str">
        <f t="shared" si="75"/>
        <v/>
      </c>
      <c r="C1164" s="138" t="str">
        <f t="shared" si="76"/>
        <v/>
      </c>
      <c r="D1164" s="138" t="str">
        <f t="shared" si="77"/>
        <v/>
      </c>
      <c r="E1164" s="139"/>
      <c r="F1164" s="140" t="str">
        <f>IFERROR(VLOOKUP(E1164,商品参数!A:E,2,FALSE),"")</f>
        <v/>
      </c>
      <c r="G1164" s="140" t="str">
        <f>IFERROR(VLOOKUP(E1164,商品参数!A:E,3,FALSE),"")</f>
        <v/>
      </c>
      <c r="H1164" s="140" t="str">
        <f>IFERROR(VLOOKUP(E1164,商品参数!A:E,4,FALSE),"")</f>
        <v/>
      </c>
      <c r="I1164" s="143"/>
      <c r="J1164" s="144" t="str">
        <f>IFERROR(VLOOKUP(E1164,商品参数!A:E,5,FALSE),"")</f>
        <v/>
      </c>
      <c r="K1164" s="140" t="str">
        <f t="shared" si="78"/>
        <v/>
      </c>
      <c r="L1164" s="143"/>
      <c r="M1164" s="143"/>
    </row>
    <row r="1165" ht="22" customHeight="1" spans="1:13">
      <c r="A1165" s="137"/>
      <c r="B1165" s="138" t="str">
        <f t="shared" si="75"/>
        <v/>
      </c>
      <c r="C1165" s="138" t="str">
        <f t="shared" si="76"/>
        <v/>
      </c>
      <c r="D1165" s="138" t="str">
        <f t="shared" si="77"/>
        <v/>
      </c>
      <c r="E1165" s="139"/>
      <c r="F1165" s="140" t="str">
        <f>IFERROR(VLOOKUP(E1165,商品参数!A:E,2,FALSE),"")</f>
        <v/>
      </c>
      <c r="G1165" s="140" t="str">
        <f>IFERROR(VLOOKUP(E1165,商品参数!A:E,3,FALSE),"")</f>
        <v/>
      </c>
      <c r="H1165" s="140" t="str">
        <f>IFERROR(VLOOKUP(E1165,商品参数!A:E,4,FALSE),"")</f>
        <v/>
      </c>
      <c r="I1165" s="143"/>
      <c r="J1165" s="144" t="str">
        <f>IFERROR(VLOOKUP(E1165,商品参数!A:E,5,FALSE),"")</f>
        <v/>
      </c>
      <c r="K1165" s="140" t="str">
        <f t="shared" si="78"/>
        <v/>
      </c>
      <c r="L1165" s="143"/>
      <c r="M1165" s="143"/>
    </row>
    <row r="1166" ht="22" customHeight="1" spans="1:13">
      <c r="A1166" s="137"/>
      <c r="B1166" s="138" t="str">
        <f t="shared" si="75"/>
        <v/>
      </c>
      <c r="C1166" s="138" t="str">
        <f t="shared" si="76"/>
        <v/>
      </c>
      <c r="D1166" s="138" t="str">
        <f t="shared" si="77"/>
        <v/>
      </c>
      <c r="E1166" s="139"/>
      <c r="F1166" s="140" t="str">
        <f>IFERROR(VLOOKUP(E1166,商品参数!A:E,2,FALSE),"")</f>
        <v/>
      </c>
      <c r="G1166" s="140" t="str">
        <f>IFERROR(VLOOKUP(E1166,商品参数!A:E,3,FALSE),"")</f>
        <v/>
      </c>
      <c r="H1166" s="140" t="str">
        <f>IFERROR(VLOOKUP(E1166,商品参数!A:E,4,FALSE),"")</f>
        <v/>
      </c>
      <c r="I1166" s="143"/>
      <c r="J1166" s="144" t="str">
        <f>IFERROR(VLOOKUP(E1166,商品参数!A:E,5,FALSE),"")</f>
        <v/>
      </c>
      <c r="K1166" s="140" t="str">
        <f t="shared" si="78"/>
        <v/>
      </c>
      <c r="L1166" s="143"/>
      <c r="M1166" s="143"/>
    </row>
    <row r="1167" ht="22" customHeight="1" spans="1:13">
      <c r="A1167" s="137"/>
      <c r="B1167" s="138" t="str">
        <f t="shared" si="75"/>
        <v/>
      </c>
      <c r="C1167" s="138" t="str">
        <f t="shared" si="76"/>
        <v/>
      </c>
      <c r="D1167" s="138" t="str">
        <f t="shared" si="77"/>
        <v/>
      </c>
      <c r="E1167" s="139"/>
      <c r="F1167" s="140" t="str">
        <f>IFERROR(VLOOKUP(E1167,商品参数!A:E,2,FALSE),"")</f>
        <v/>
      </c>
      <c r="G1167" s="140" t="str">
        <f>IFERROR(VLOOKUP(E1167,商品参数!A:E,3,FALSE),"")</f>
        <v/>
      </c>
      <c r="H1167" s="140" t="str">
        <f>IFERROR(VLOOKUP(E1167,商品参数!A:E,4,FALSE),"")</f>
        <v/>
      </c>
      <c r="I1167" s="143"/>
      <c r="J1167" s="144" t="str">
        <f>IFERROR(VLOOKUP(E1167,商品参数!A:E,5,FALSE),"")</f>
        <v/>
      </c>
      <c r="K1167" s="140" t="str">
        <f t="shared" si="78"/>
        <v/>
      </c>
      <c r="L1167" s="143"/>
      <c r="M1167" s="143"/>
    </row>
    <row r="1168" ht="22" customHeight="1" spans="1:13">
      <c r="A1168" s="137"/>
      <c r="B1168" s="138" t="str">
        <f t="shared" si="75"/>
        <v/>
      </c>
      <c r="C1168" s="138" t="str">
        <f t="shared" si="76"/>
        <v/>
      </c>
      <c r="D1168" s="138" t="str">
        <f t="shared" si="77"/>
        <v/>
      </c>
      <c r="E1168" s="139"/>
      <c r="F1168" s="140" t="str">
        <f>IFERROR(VLOOKUP(E1168,商品参数!A:E,2,FALSE),"")</f>
        <v/>
      </c>
      <c r="G1168" s="140" t="str">
        <f>IFERROR(VLOOKUP(E1168,商品参数!A:E,3,FALSE),"")</f>
        <v/>
      </c>
      <c r="H1168" s="140" t="str">
        <f>IFERROR(VLOOKUP(E1168,商品参数!A:E,4,FALSE),"")</f>
        <v/>
      </c>
      <c r="I1168" s="143"/>
      <c r="J1168" s="144" t="str">
        <f>IFERROR(VLOOKUP(E1168,商品参数!A:E,5,FALSE),"")</f>
        <v/>
      </c>
      <c r="K1168" s="140" t="str">
        <f t="shared" si="78"/>
        <v/>
      </c>
      <c r="L1168" s="143"/>
      <c r="M1168" s="143"/>
    </row>
    <row r="1169" ht="22" customHeight="1" spans="1:13">
      <c r="A1169" s="137"/>
      <c r="B1169" s="138" t="str">
        <f t="shared" si="75"/>
        <v/>
      </c>
      <c r="C1169" s="138" t="str">
        <f t="shared" si="76"/>
        <v/>
      </c>
      <c r="D1169" s="138" t="str">
        <f t="shared" si="77"/>
        <v/>
      </c>
      <c r="E1169" s="139"/>
      <c r="F1169" s="140" t="str">
        <f>IFERROR(VLOOKUP(E1169,商品参数!A:E,2,FALSE),"")</f>
        <v/>
      </c>
      <c r="G1169" s="140" t="str">
        <f>IFERROR(VLOOKUP(E1169,商品参数!A:E,3,FALSE),"")</f>
        <v/>
      </c>
      <c r="H1169" s="140" t="str">
        <f>IFERROR(VLOOKUP(E1169,商品参数!A:E,4,FALSE),"")</f>
        <v/>
      </c>
      <c r="I1169" s="143"/>
      <c r="J1169" s="144" t="str">
        <f>IFERROR(VLOOKUP(E1169,商品参数!A:E,5,FALSE),"")</f>
        <v/>
      </c>
      <c r="K1169" s="140" t="str">
        <f t="shared" si="78"/>
        <v/>
      </c>
      <c r="L1169" s="143"/>
      <c r="M1169" s="143"/>
    </row>
    <row r="1170" ht="22" customHeight="1" spans="1:13">
      <c r="A1170" s="137"/>
      <c r="B1170" s="138" t="str">
        <f t="shared" si="75"/>
        <v/>
      </c>
      <c r="C1170" s="138" t="str">
        <f t="shared" si="76"/>
        <v/>
      </c>
      <c r="D1170" s="138" t="str">
        <f t="shared" si="77"/>
        <v/>
      </c>
      <c r="E1170" s="139"/>
      <c r="F1170" s="140" t="str">
        <f>IFERROR(VLOOKUP(E1170,商品参数!A:E,2,FALSE),"")</f>
        <v/>
      </c>
      <c r="G1170" s="140" t="str">
        <f>IFERROR(VLOOKUP(E1170,商品参数!A:E,3,FALSE),"")</f>
        <v/>
      </c>
      <c r="H1170" s="140" t="str">
        <f>IFERROR(VLOOKUP(E1170,商品参数!A:E,4,FALSE),"")</f>
        <v/>
      </c>
      <c r="I1170" s="143"/>
      <c r="J1170" s="144" t="str">
        <f>IFERROR(VLOOKUP(E1170,商品参数!A:E,5,FALSE),"")</f>
        <v/>
      </c>
      <c r="K1170" s="140" t="str">
        <f t="shared" si="78"/>
        <v/>
      </c>
      <c r="L1170" s="143"/>
      <c r="M1170" s="143"/>
    </row>
    <row r="1171" ht="22" customHeight="1" spans="1:13">
      <c r="A1171" s="137"/>
      <c r="B1171" s="138" t="str">
        <f t="shared" si="75"/>
        <v/>
      </c>
      <c r="C1171" s="138" t="str">
        <f t="shared" si="76"/>
        <v/>
      </c>
      <c r="D1171" s="138" t="str">
        <f t="shared" si="77"/>
        <v/>
      </c>
      <c r="E1171" s="139"/>
      <c r="F1171" s="140" t="str">
        <f>IFERROR(VLOOKUP(E1171,商品参数!A:E,2,FALSE),"")</f>
        <v/>
      </c>
      <c r="G1171" s="140" t="str">
        <f>IFERROR(VLOOKUP(E1171,商品参数!A:E,3,FALSE),"")</f>
        <v/>
      </c>
      <c r="H1171" s="140" t="str">
        <f>IFERROR(VLOOKUP(E1171,商品参数!A:E,4,FALSE),"")</f>
        <v/>
      </c>
      <c r="I1171" s="143"/>
      <c r="J1171" s="144" t="str">
        <f>IFERROR(VLOOKUP(E1171,商品参数!A:E,5,FALSE),"")</f>
        <v/>
      </c>
      <c r="K1171" s="140" t="str">
        <f t="shared" si="78"/>
        <v/>
      </c>
      <c r="L1171" s="143"/>
      <c r="M1171" s="143"/>
    </row>
    <row r="1172" ht="22" customHeight="1" spans="1:13">
      <c r="A1172" s="137"/>
      <c r="B1172" s="138" t="str">
        <f t="shared" si="75"/>
        <v/>
      </c>
      <c r="C1172" s="138" t="str">
        <f t="shared" si="76"/>
        <v/>
      </c>
      <c r="D1172" s="138" t="str">
        <f t="shared" si="77"/>
        <v/>
      </c>
      <c r="E1172" s="139"/>
      <c r="F1172" s="140" t="str">
        <f>IFERROR(VLOOKUP(E1172,商品参数!A:E,2,FALSE),"")</f>
        <v/>
      </c>
      <c r="G1172" s="140" t="str">
        <f>IFERROR(VLOOKUP(E1172,商品参数!A:E,3,FALSE),"")</f>
        <v/>
      </c>
      <c r="H1172" s="140" t="str">
        <f>IFERROR(VLOOKUP(E1172,商品参数!A:E,4,FALSE),"")</f>
        <v/>
      </c>
      <c r="I1172" s="143"/>
      <c r="J1172" s="144" t="str">
        <f>IFERROR(VLOOKUP(E1172,商品参数!A:E,5,FALSE),"")</f>
        <v/>
      </c>
      <c r="K1172" s="140" t="str">
        <f t="shared" si="78"/>
        <v/>
      </c>
      <c r="L1172" s="143"/>
      <c r="M1172" s="143"/>
    </row>
    <row r="1173" ht="22" customHeight="1" spans="1:13">
      <c r="A1173" s="137"/>
      <c r="B1173" s="138" t="str">
        <f t="shared" si="75"/>
        <v/>
      </c>
      <c r="C1173" s="138" t="str">
        <f t="shared" si="76"/>
        <v/>
      </c>
      <c r="D1173" s="138" t="str">
        <f t="shared" si="77"/>
        <v/>
      </c>
      <c r="E1173" s="139"/>
      <c r="F1173" s="140" t="str">
        <f>IFERROR(VLOOKUP(E1173,商品参数!A:E,2,FALSE),"")</f>
        <v/>
      </c>
      <c r="G1173" s="140" t="str">
        <f>IFERROR(VLOOKUP(E1173,商品参数!A:E,3,FALSE),"")</f>
        <v/>
      </c>
      <c r="H1173" s="140" t="str">
        <f>IFERROR(VLOOKUP(E1173,商品参数!A:E,4,FALSE),"")</f>
        <v/>
      </c>
      <c r="I1173" s="143"/>
      <c r="J1173" s="144" t="str">
        <f>IFERROR(VLOOKUP(E1173,商品参数!A:E,5,FALSE),"")</f>
        <v/>
      </c>
      <c r="K1173" s="140" t="str">
        <f t="shared" si="78"/>
        <v/>
      </c>
      <c r="L1173" s="143"/>
      <c r="M1173" s="143"/>
    </row>
    <row r="1174" ht="22" customHeight="1" spans="1:13">
      <c r="A1174" s="137"/>
      <c r="B1174" s="138" t="str">
        <f t="shared" si="75"/>
        <v/>
      </c>
      <c r="C1174" s="138" t="str">
        <f t="shared" si="76"/>
        <v/>
      </c>
      <c r="D1174" s="138" t="str">
        <f t="shared" si="77"/>
        <v/>
      </c>
      <c r="E1174" s="139"/>
      <c r="F1174" s="140" t="str">
        <f>IFERROR(VLOOKUP(E1174,商品参数!A:E,2,FALSE),"")</f>
        <v/>
      </c>
      <c r="G1174" s="140" t="str">
        <f>IFERROR(VLOOKUP(E1174,商品参数!A:E,3,FALSE),"")</f>
        <v/>
      </c>
      <c r="H1174" s="140" t="str">
        <f>IFERROR(VLOOKUP(E1174,商品参数!A:E,4,FALSE),"")</f>
        <v/>
      </c>
      <c r="I1174" s="143"/>
      <c r="J1174" s="144" t="str">
        <f>IFERROR(VLOOKUP(E1174,商品参数!A:E,5,FALSE),"")</f>
        <v/>
      </c>
      <c r="K1174" s="140" t="str">
        <f t="shared" si="78"/>
        <v/>
      </c>
      <c r="L1174" s="143"/>
      <c r="M1174" s="143"/>
    </row>
    <row r="1175" ht="22" customHeight="1" spans="1:13">
      <c r="A1175" s="137"/>
      <c r="B1175" s="138" t="str">
        <f t="shared" si="75"/>
        <v/>
      </c>
      <c r="C1175" s="138" t="str">
        <f t="shared" si="76"/>
        <v/>
      </c>
      <c r="D1175" s="138" t="str">
        <f t="shared" si="77"/>
        <v/>
      </c>
      <c r="E1175" s="139"/>
      <c r="F1175" s="140" t="str">
        <f>IFERROR(VLOOKUP(E1175,商品参数!A:E,2,FALSE),"")</f>
        <v/>
      </c>
      <c r="G1175" s="140" t="str">
        <f>IFERROR(VLOOKUP(E1175,商品参数!A:E,3,FALSE),"")</f>
        <v/>
      </c>
      <c r="H1175" s="140" t="str">
        <f>IFERROR(VLOOKUP(E1175,商品参数!A:E,4,FALSE),"")</f>
        <v/>
      </c>
      <c r="I1175" s="143"/>
      <c r="J1175" s="144" t="str">
        <f>IFERROR(VLOOKUP(E1175,商品参数!A:E,5,FALSE),"")</f>
        <v/>
      </c>
      <c r="K1175" s="140" t="str">
        <f t="shared" si="78"/>
        <v/>
      </c>
      <c r="L1175" s="143"/>
      <c r="M1175" s="143"/>
    </row>
    <row r="1176" ht="22" customHeight="1" spans="1:13">
      <c r="A1176" s="137"/>
      <c r="B1176" s="138" t="str">
        <f t="shared" si="75"/>
        <v/>
      </c>
      <c r="C1176" s="138" t="str">
        <f t="shared" si="76"/>
        <v/>
      </c>
      <c r="D1176" s="138" t="str">
        <f t="shared" si="77"/>
        <v/>
      </c>
      <c r="E1176" s="139"/>
      <c r="F1176" s="140" t="str">
        <f>IFERROR(VLOOKUP(E1176,商品参数!A:E,2,FALSE),"")</f>
        <v/>
      </c>
      <c r="G1176" s="140" t="str">
        <f>IFERROR(VLOOKUP(E1176,商品参数!A:E,3,FALSE),"")</f>
        <v/>
      </c>
      <c r="H1176" s="140" t="str">
        <f>IFERROR(VLOOKUP(E1176,商品参数!A:E,4,FALSE),"")</f>
        <v/>
      </c>
      <c r="I1176" s="143"/>
      <c r="J1176" s="144" t="str">
        <f>IFERROR(VLOOKUP(E1176,商品参数!A:E,5,FALSE),"")</f>
        <v/>
      </c>
      <c r="K1176" s="140" t="str">
        <f t="shared" si="78"/>
        <v/>
      </c>
      <c r="L1176" s="143"/>
      <c r="M1176" s="143"/>
    </row>
    <row r="1177" ht="22" customHeight="1" spans="1:13">
      <c r="A1177" s="137"/>
      <c r="B1177" s="138" t="str">
        <f t="shared" si="75"/>
        <v/>
      </c>
      <c r="C1177" s="138" t="str">
        <f t="shared" si="76"/>
        <v/>
      </c>
      <c r="D1177" s="138" t="str">
        <f t="shared" si="77"/>
        <v/>
      </c>
      <c r="E1177" s="139"/>
      <c r="F1177" s="140" t="str">
        <f>IFERROR(VLOOKUP(E1177,商品参数!A:E,2,FALSE),"")</f>
        <v/>
      </c>
      <c r="G1177" s="140" t="str">
        <f>IFERROR(VLOOKUP(E1177,商品参数!A:E,3,FALSE),"")</f>
        <v/>
      </c>
      <c r="H1177" s="140" t="str">
        <f>IFERROR(VLOOKUP(E1177,商品参数!A:E,4,FALSE),"")</f>
        <v/>
      </c>
      <c r="I1177" s="143"/>
      <c r="J1177" s="144" t="str">
        <f>IFERROR(VLOOKUP(E1177,商品参数!A:E,5,FALSE),"")</f>
        <v/>
      </c>
      <c r="K1177" s="140" t="str">
        <f t="shared" si="78"/>
        <v/>
      </c>
      <c r="L1177" s="143"/>
      <c r="M1177" s="143"/>
    </row>
    <row r="1178" ht="22" customHeight="1" spans="1:13">
      <c r="A1178" s="137"/>
      <c r="B1178" s="138" t="str">
        <f t="shared" si="75"/>
        <v/>
      </c>
      <c r="C1178" s="138" t="str">
        <f t="shared" si="76"/>
        <v/>
      </c>
      <c r="D1178" s="138" t="str">
        <f t="shared" si="77"/>
        <v/>
      </c>
      <c r="E1178" s="139"/>
      <c r="F1178" s="140" t="str">
        <f>IFERROR(VLOOKUP(E1178,商品参数!A:E,2,FALSE),"")</f>
        <v/>
      </c>
      <c r="G1178" s="140" t="str">
        <f>IFERROR(VLOOKUP(E1178,商品参数!A:E,3,FALSE),"")</f>
        <v/>
      </c>
      <c r="H1178" s="140" t="str">
        <f>IFERROR(VLOOKUP(E1178,商品参数!A:E,4,FALSE),"")</f>
        <v/>
      </c>
      <c r="I1178" s="143"/>
      <c r="J1178" s="144" t="str">
        <f>IFERROR(VLOOKUP(E1178,商品参数!A:E,5,FALSE),"")</f>
        <v/>
      </c>
      <c r="K1178" s="140" t="str">
        <f t="shared" si="78"/>
        <v/>
      </c>
      <c r="L1178" s="143"/>
      <c r="M1178" s="143"/>
    </row>
    <row r="1179" ht="22" customHeight="1" spans="1:13">
      <c r="A1179" s="137"/>
      <c r="B1179" s="138" t="str">
        <f t="shared" si="75"/>
        <v/>
      </c>
      <c r="C1179" s="138" t="str">
        <f t="shared" si="76"/>
        <v/>
      </c>
      <c r="D1179" s="138" t="str">
        <f t="shared" si="77"/>
        <v/>
      </c>
      <c r="E1179" s="139"/>
      <c r="F1179" s="140" t="str">
        <f>IFERROR(VLOOKUP(E1179,商品参数!A:E,2,FALSE),"")</f>
        <v/>
      </c>
      <c r="G1179" s="140" t="str">
        <f>IFERROR(VLOOKUP(E1179,商品参数!A:E,3,FALSE),"")</f>
        <v/>
      </c>
      <c r="H1179" s="140" t="str">
        <f>IFERROR(VLOOKUP(E1179,商品参数!A:E,4,FALSE),"")</f>
        <v/>
      </c>
      <c r="I1179" s="143"/>
      <c r="J1179" s="144" t="str">
        <f>IFERROR(VLOOKUP(E1179,商品参数!A:E,5,FALSE),"")</f>
        <v/>
      </c>
      <c r="K1179" s="140" t="str">
        <f t="shared" si="78"/>
        <v/>
      </c>
      <c r="L1179" s="143"/>
      <c r="M1179" s="143"/>
    </row>
    <row r="1180" ht="22" customHeight="1" spans="1:13">
      <c r="A1180" s="137"/>
      <c r="B1180" s="138" t="str">
        <f t="shared" si="75"/>
        <v/>
      </c>
      <c r="C1180" s="138" t="str">
        <f t="shared" si="76"/>
        <v/>
      </c>
      <c r="D1180" s="138" t="str">
        <f t="shared" si="77"/>
        <v/>
      </c>
      <c r="E1180" s="139"/>
      <c r="F1180" s="140" t="str">
        <f>IFERROR(VLOOKUP(E1180,商品参数!A:E,2,FALSE),"")</f>
        <v/>
      </c>
      <c r="G1180" s="140" t="str">
        <f>IFERROR(VLOOKUP(E1180,商品参数!A:E,3,FALSE),"")</f>
        <v/>
      </c>
      <c r="H1180" s="140" t="str">
        <f>IFERROR(VLOOKUP(E1180,商品参数!A:E,4,FALSE),"")</f>
        <v/>
      </c>
      <c r="I1180" s="143"/>
      <c r="J1180" s="144" t="str">
        <f>IFERROR(VLOOKUP(E1180,商品参数!A:E,5,FALSE),"")</f>
        <v/>
      </c>
      <c r="K1180" s="140" t="str">
        <f t="shared" si="78"/>
        <v/>
      </c>
      <c r="L1180" s="143"/>
      <c r="M1180" s="143"/>
    </row>
    <row r="1181" ht="22" customHeight="1" spans="1:13">
      <c r="A1181" s="137"/>
      <c r="B1181" s="138" t="str">
        <f t="shared" si="75"/>
        <v/>
      </c>
      <c r="C1181" s="138" t="str">
        <f t="shared" si="76"/>
        <v/>
      </c>
      <c r="D1181" s="138" t="str">
        <f t="shared" si="77"/>
        <v/>
      </c>
      <c r="E1181" s="139"/>
      <c r="F1181" s="140" t="str">
        <f>IFERROR(VLOOKUP(E1181,商品参数!A:E,2,FALSE),"")</f>
        <v/>
      </c>
      <c r="G1181" s="140" t="str">
        <f>IFERROR(VLOOKUP(E1181,商品参数!A:E,3,FALSE),"")</f>
        <v/>
      </c>
      <c r="H1181" s="140" t="str">
        <f>IFERROR(VLOOKUP(E1181,商品参数!A:E,4,FALSE),"")</f>
        <v/>
      </c>
      <c r="I1181" s="143"/>
      <c r="J1181" s="144" t="str">
        <f>IFERROR(VLOOKUP(E1181,商品参数!A:E,5,FALSE),"")</f>
        <v/>
      </c>
      <c r="K1181" s="140" t="str">
        <f t="shared" si="78"/>
        <v/>
      </c>
      <c r="L1181" s="143"/>
      <c r="M1181" s="143"/>
    </row>
    <row r="1182" ht="22" customHeight="1" spans="1:13">
      <c r="A1182" s="137"/>
      <c r="B1182" s="138" t="str">
        <f t="shared" si="75"/>
        <v/>
      </c>
      <c r="C1182" s="138" t="str">
        <f t="shared" si="76"/>
        <v/>
      </c>
      <c r="D1182" s="138" t="str">
        <f t="shared" si="77"/>
        <v/>
      </c>
      <c r="E1182" s="139"/>
      <c r="F1182" s="140" t="str">
        <f>IFERROR(VLOOKUP(E1182,商品参数!A:E,2,FALSE),"")</f>
        <v/>
      </c>
      <c r="G1182" s="140" t="str">
        <f>IFERROR(VLOOKUP(E1182,商品参数!A:E,3,FALSE),"")</f>
        <v/>
      </c>
      <c r="H1182" s="140" t="str">
        <f>IFERROR(VLOOKUP(E1182,商品参数!A:E,4,FALSE),"")</f>
        <v/>
      </c>
      <c r="I1182" s="143"/>
      <c r="J1182" s="144" t="str">
        <f>IFERROR(VLOOKUP(E1182,商品参数!A:E,5,FALSE),"")</f>
        <v/>
      </c>
      <c r="K1182" s="140" t="str">
        <f t="shared" si="78"/>
        <v/>
      </c>
      <c r="L1182" s="143"/>
      <c r="M1182" s="143"/>
    </row>
    <row r="1183" ht="22" customHeight="1" spans="1:13">
      <c r="A1183" s="137"/>
      <c r="B1183" s="138" t="str">
        <f t="shared" si="75"/>
        <v/>
      </c>
      <c r="C1183" s="138" t="str">
        <f t="shared" si="76"/>
        <v/>
      </c>
      <c r="D1183" s="138" t="str">
        <f t="shared" si="77"/>
        <v/>
      </c>
      <c r="E1183" s="139"/>
      <c r="F1183" s="140" t="str">
        <f>IFERROR(VLOOKUP(E1183,商品参数!A:E,2,FALSE),"")</f>
        <v/>
      </c>
      <c r="G1183" s="140" t="str">
        <f>IFERROR(VLOOKUP(E1183,商品参数!A:E,3,FALSE),"")</f>
        <v/>
      </c>
      <c r="H1183" s="140" t="str">
        <f>IFERROR(VLOOKUP(E1183,商品参数!A:E,4,FALSE),"")</f>
        <v/>
      </c>
      <c r="I1183" s="143"/>
      <c r="J1183" s="144" t="str">
        <f>IFERROR(VLOOKUP(E1183,商品参数!A:E,5,FALSE),"")</f>
        <v/>
      </c>
      <c r="K1183" s="140" t="str">
        <f t="shared" si="78"/>
        <v/>
      </c>
      <c r="L1183" s="143"/>
      <c r="M1183" s="143"/>
    </row>
    <row r="1184" ht="22" customHeight="1" spans="1:13">
      <c r="A1184" s="137"/>
      <c r="B1184" s="138" t="str">
        <f t="shared" si="75"/>
        <v/>
      </c>
      <c r="C1184" s="138" t="str">
        <f t="shared" si="76"/>
        <v/>
      </c>
      <c r="D1184" s="138" t="str">
        <f t="shared" si="77"/>
        <v/>
      </c>
      <c r="E1184" s="139"/>
      <c r="F1184" s="140" t="str">
        <f>IFERROR(VLOOKUP(E1184,商品参数!A:E,2,FALSE),"")</f>
        <v/>
      </c>
      <c r="G1184" s="140" t="str">
        <f>IFERROR(VLOOKUP(E1184,商品参数!A:E,3,FALSE),"")</f>
        <v/>
      </c>
      <c r="H1184" s="140" t="str">
        <f>IFERROR(VLOOKUP(E1184,商品参数!A:E,4,FALSE),"")</f>
        <v/>
      </c>
      <c r="I1184" s="143"/>
      <c r="J1184" s="144" t="str">
        <f>IFERROR(VLOOKUP(E1184,商品参数!A:E,5,FALSE),"")</f>
        <v/>
      </c>
      <c r="K1184" s="140" t="str">
        <f t="shared" si="78"/>
        <v/>
      </c>
      <c r="L1184" s="143"/>
      <c r="M1184" s="143"/>
    </row>
    <row r="1185" ht="22" customHeight="1" spans="1:13">
      <c r="A1185" s="137"/>
      <c r="B1185" s="138" t="str">
        <f t="shared" si="75"/>
        <v/>
      </c>
      <c r="C1185" s="138" t="str">
        <f t="shared" si="76"/>
        <v/>
      </c>
      <c r="D1185" s="138" t="str">
        <f t="shared" si="77"/>
        <v/>
      </c>
      <c r="E1185" s="139"/>
      <c r="F1185" s="140" t="str">
        <f>IFERROR(VLOOKUP(E1185,商品参数!A:E,2,FALSE),"")</f>
        <v/>
      </c>
      <c r="G1185" s="140" t="str">
        <f>IFERROR(VLOOKUP(E1185,商品参数!A:E,3,FALSE),"")</f>
        <v/>
      </c>
      <c r="H1185" s="140" t="str">
        <f>IFERROR(VLOOKUP(E1185,商品参数!A:E,4,FALSE),"")</f>
        <v/>
      </c>
      <c r="I1185" s="143"/>
      <c r="J1185" s="144" t="str">
        <f>IFERROR(VLOOKUP(E1185,商品参数!A:E,5,FALSE),"")</f>
        <v/>
      </c>
      <c r="K1185" s="140" t="str">
        <f t="shared" si="78"/>
        <v/>
      </c>
      <c r="L1185" s="143"/>
      <c r="M1185" s="143"/>
    </row>
    <row r="1186" ht="22" customHeight="1" spans="1:13">
      <c r="A1186" s="137"/>
      <c r="B1186" s="138" t="str">
        <f t="shared" si="75"/>
        <v/>
      </c>
      <c r="C1186" s="138" t="str">
        <f t="shared" si="76"/>
        <v/>
      </c>
      <c r="D1186" s="138" t="str">
        <f t="shared" si="77"/>
        <v/>
      </c>
      <c r="E1186" s="139"/>
      <c r="F1186" s="140" t="str">
        <f>IFERROR(VLOOKUP(E1186,商品参数!A:E,2,FALSE),"")</f>
        <v/>
      </c>
      <c r="G1186" s="140" t="str">
        <f>IFERROR(VLOOKUP(E1186,商品参数!A:E,3,FALSE),"")</f>
        <v/>
      </c>
      <c r="H1186" s="140" t="str">
        <f>IFERROR(VLOOKUP(E1186,商品参数!A:E,4,FALSE),"")</f>
        <v/>
      </c>
      <c r="I1186" s="143"/>
      <c r="J1186" s="144" t="str">
        <f>IFERROR(VLOOKUP(E1186,商品参数!A:E,5,FALSE),"")</f>
        <v/>
      </c>
      <c r="K1186" s="140" t="str">
        <f t="shared" si="78"/>
        <v/>
      </c>
      <c r="L1186" s="143"/>
      <c r="M1186" s="143"/>
    </row>
    <row r="1187" ht="22" customHeight="1" spans="1:13">
      <c r="A1187" s="137"/>
      <c r="B1187" s="138" t="str">
        <f t="shared" si="75"/>
        <v/>
      </c>
      <c r="C1187" s="138" t="str">
        <f t="shared" si="76"/>
        <v/>
      </c>
      <c r="D1187" s="138" t="str">
        <f t="shared" si="77"/>
        <v/>
      </c>
      <c r="E1187" s="139"/>
      <c r="F1187" s="140" t="str">
        <f>IFERROR(VLOOKUP(E1187,商品参数!A:E,2,FALSE),"")</f>
        <v/>
      </c>
      <c r="G1187" s="140" t="str">
        <f>IFERROR(VLOOKUP(E1187,商品参数!A:E,3,FALSE),"")</f>
        <v/>
      </c>
      <c r="H1187" s="140" t="str">
        <f>IFERROR(VLOOKUP(E1187,商品参数!A:E,4,FALSE),"")</f>
        <v/>
      </c>
      <c r="I1187" s="143"/>
      <c r="J1187" s="144" t="str">
        <f>IFERROR(VLOOKUP(E1187,商品参数!A:E,5,FALSE),"")</f>
        <v/>
      </c>
      <c r="K1187" s="140" t="str">
        <f t="shared" si="78"/>
        <v/>
      </c>
      <c r="L1187" s="143"/>
      <c r="M1187" s="143"/>
    </row>
    <row r="1188" ht="22" customHeight="1" spans="1:13">
      <c r="A1188" s="137"/>
      <c r="B1188" s="138" t="str">
        <f t="shared" si="75"/>
        <v/>
      </c>
      <c r="C1188" s="138" t="str">
        <f t="shared" si="76"/>
        <v/>
      </c>
      <c r="D1188" s="138" t="str">
        <f t="shared" si="77"/>
        <v/>
      </c>
      <c r="E1188" s="139"/>
      <c r="F1188" s="140" t="str">
        <f>IFERROR(VLOOKUP(E1188,商品参数!A:E,2,FALSE),"")</f>
        <v/>
      </c>
      <c r="G1188" s="140" t="str">
        <f>IFERROR(VLOOKUP(E1188,商品参数!A:E,3,FALSE),"")</f>
        <v/>
      </c>
      <c r="H1188" s="140" t="str">
        <f>IFERROR(VLOOKUP(E1188,商品参数!A:E,4,FALSE),"")</f>
        <v/>
      </c>
      <c r="I1188" s="143"/>
      <c r="J1188" s="144" t="str">
        <f>IFERROR(VLOOKUP(E1188,商品参数!A:E,5,FALSE),"")</f>
        <v/>
      </c>
      <c r="K1188" s="140" t="str">
        <f t="shared" si="78"/>
        <v/>
      </c>
      <c r="L1188" s="143"/>
      <c r="M1188" s="143"/>
    </row>
    <row r="1189" ht="22" customHeight="1" spans="1:13">
      <c r="A1189" s="137"/>
      <c r="B1189" s="138" t="str">
        <f t="shared" si="75"/>
        <v/>
      </c>
      <c r="C1189" s="138" t="str">
        <f t="shared" si="76"/>
        <v/>
      </c>
      <c r="D1189" s="138" t="str">
        <f t="shared" si="77"/>
        <v/>
      </c>
      <c r="E1189" s="139"/>
      <c r="F1189" s="140" t="str">
        <f>IFERROR(VLOOKUP(E1189,商品参数!A:E,2,FALSE),"")</f>
        <v/>
      </c>
      <c r="G1189" s="140" t="str">
        <f>IFERROR(VLOOKUP(E1189,商品参数!A:E,3,FALSE),"")</f>
        <v/>
      </c>
      <c r="H1189" s="140" t="str">
        <f>IFERROR(VLOOKUP(E1189,商品参数!A:E,4,FALSE),"")</f>
        <v/>
      </c>
      <c r="I1189" s="143"/>
      <c r="J1189" s="144" t="str">
        <f>IFERROR(VLOOKUP(E1189,商品参数!A:E,5,FALSE),"")</f>
        <v/>
      </c>
      <c r="K1189" s="140" t="str">
        <f t="shared" si="78"/>
        <v/>
      </c>
      <c r="L1189" s="143"/>
      <c r="M1189" s="143"/>
    </row>
    <row r="1190" ht="22" customHeight="1" spans="1:13">
      <c r="A1190" s="137"/>
      <c r="B1190" s="138" t="str">
        <f t="shared" si="75"/>
        <v/>
      </c>
      <c r="C1190" s="138" t="str">
        <f t="shared" si="76"/>
        <v/>
      </c>
      <c r="D1190" s="138" t="str">
        <f t="shared" si="77"/>
        <v/>
      </c>
      <c r="E1190" s="139"/>
      <c r="F1190" s="140" t="str">
        <f>IFERROR(VLOOKUP(E1190,商品参数!A:E,2,FALSE),"")</f>
        <v/>
      </c>
      <c r="G1190" s="140" t="str">
        <f>IFERROR(VLOOKUP(E1190,商品参数!A:E,3,FALSE),"")</f>
        <v/>
      </c>
      <c r="H1190" s="140" t="str">
        <f>IFERROR(VLOOKUP(E1190,商品参数!A:E,4,FALSE),"")</f>
        <v/>
      </c>
      <c r="I1190" s="143"/>
      <c r="J1190" s="144" t="str">
        <f>IFERROR(VLOOKUP(E1190,商品参数!A:E,5,FALSE),"")</f>
        <v/>
      </c>
      <c r="K1190" s="140" t="str">
        <f t="shared" si="78"/>
        <v/>
      </c>
      <c r="L1190" s="143"/>
      <c r="M1190" s="143"/>
    </row>
    <row r="1191" ht="22" customHeight="1" spans="1:13">
      <c r="A1191" s="137"/>
      <c r="B1191" s="138" t="str">
        <f t="shared" si="75"/>
        <v/>
      </c>
      <c r="C1191" s="138" t="str">
        <f t="shared" si="76"/>
        <v/>
      </c>
      <c r="D1191" s="138" t="str">
        <f t="shared" si="77"/>
        <v/>
      </c>
      <c r="E1191" s="139"/>
      <c r="F1191" s="140" t="str">
        <f>IFERROR(VLOOKUP(E1191,商品参数!A:E,2,FALSE),"")</f>
        <v/>
      </c>
      <c r="G1191" s="140" t="str">
        <f>IFERROR(VLOOKUP(E1191,商品参数!A:E,3,FALSE),"")</f>
        <v/>
      </c>
      <c r="H1191" s="140" t="str">
        <f>IFERROR(VLOOKUP(E1191,商品参数!A:E,4,FALSE),"")</f>
        <v/>
      </c>
      <c r="I1191" s="143"/>
      <c r="J1191" s="144" t="str">
        <f>IFERROR(VLOOKUP(E1191,商品参数!A:E,5,FALSE),"")</f>
        <v/>
      </c>
      <c r="K1191" s="140" t="str">
        <f t="shared" si="78"/>
        <v/>
      </c>
      <c r="L1191" s="143"/>
      <c r="M1191" s="143"/>
    </row>
    <row r="1192" ht="22" customHeight="1" spans="1:13">
      <c r="A1192" s="137"/>
      <c r="B1192" s="138" t="str">
        <f t="shared" ref="B1192:B1255" si="79">IF(A1192&lt;&gt;"",YEAR(A1192),"")</f>
        <v/>
      </c>
      <c r="C1192" s="138" t="str">
        <f t="shared" ref="C1192:C1255" si="80">IF(A1192&lt;&gt;"",MONTH(A1192),"")</f>
        <v/>
      </c>
      <c r="D1192" s="138" t="str">
        <f t="shared" ref="D1192:D1255" si="81">IF(A1192&lt;&gt;"",DAY(A1192),"")</f>
        <v/>
      </c>
      <c r="E1192" s="139"/>
      <c r="F1192" s="140" t="str">
        <f>IFERROR(VLOOKUP(E1192,商品参数!A:E,2,FALSE),"")</f>
        <v/>
      </c>
      <c r="G1192" s="140" t="str">
        <f>IFERROR(VLOOKUP(E1192,商品参数!A:E,3,FALSE),"")</f>
        <v/>
      </c>
      <c r="H1192" s="140" t="str">
        <f>IFERROR(VLOOKUP(E1192,商品参数!A:E,4,FALSE),"")</f>
        <v/>
      </c>
      <c r="I1192" s="143"/>
      <c r="J1192" s="144" t="str">
        <f>IFERROR(VLOOKUP(E1192,商品参数!A:E,5,FALSE),"")</f>
        <v/>
      </c>
      <c r="K1192" s="140" t="str">
        <f t="shared" ref="K1192:K1255" si="82">IF(E1192&lt;&gt;"",I1192*J1192,"")</f>
        <v/>
      </c>
      <c r="L1192" s="143"/>
      <c r="M1192" s="143"/>
    </row>
    <row r="1193" ht="22" customHeight="1" spans="1:13">
      <c r="A1193" s="137"/>
      <c r="B1193" s="138" t="str">
        <f t="shared" si="79"/>
        <v/>
      </c>
      <c r="C1193" s="138" t="str">
        <f t="shared" si="80"/>
        <v/>
      </c>
      <c r="D1193" s="138" t="str">
        <f t="shared" si="81"/>
        <v/>
      </c>
      <c r="E1193" s="139"/>
      <c r="F1193" s="140" t="str">
        <f>IFERROR(VLOOKUP(E1193,商品参数!A:E,2,FALSE),"")</f>
        <v/>
      </c>
      <c r="G1193" s="140" t="str">
        <f>IFERROR(VLOOKUP(E1193,商品参数!A:E,3,FALSE),"")</f>
        <v/>
      </c>
      <c r="H1193" s="140" t="str">
        <f>IFERROR(VLOOKUP(E1193,商品参数!A:E,4,FALSE),"")</f>
        <v/>
      </c>
      <c r="I1193" s="143"/>
      <c r="J1193" s="144" t="str">
        <f>IFERROR(VLOOKUP(E1193,商品参数!A:E,5,FALSE),"")</f>
        <v/>
      </c>
      <c r="K1193" s="140" t="str">
        <f t="shared" si="82"/>
        <v/>
      </c>
      <c r="L1193" s="143"/>
      <c r="M1193" s="143"/>
    </row>
    <row r="1194" ht="22" customHeight="1" spans="1:13">
      <c r="A1194" s="137"/>
      <c r="B1194" s="138" t="str">
        <f t="shared" si="79"/>
        <v/>
      </c>
      <c r="C1194" s="138" t="str">
        <f t="shared" si="80"/>
        <v/>
      </c>
      <c r="D1194" s="138" t="str">
        <f t="shared" si="81"/>
        <v/>
      </c>
      <c r="E1194" s="139"/>
      <c r="F1194" s="140" t="str">
        <f>IFERROR(VLOOKUP(E1194,商品参数!A:E,2,FALSE),"")</f>
        <v/>
      </c>
      <c r="G1194" s="140" t="str">
        <f>IFERROR(VLOOKUP(E1194,商品参数!A:E,3,FALSE),"")</f>
        <v/>
      </c>
      <c r="H1194" s="140" t="str">
        <f>IFERROR(VLOOKUP(E1194,商品参数!A:E,4,FALSE),"")</f>
        <v/>
      </c>
      <c r="I1194" s="143"/>
      <c r="J1194" s="144" t="str">
        <f>IFERROR(VLOOKUP(E1194,商品参数!A:E,5,FALSE),"")</f>
        <v/>
      </c>
      <c r="K1194" s="140" t="str">
        <f t="shared" si="82"/>
        <v/>
      </c>
      <c r="L1194" s="143"/>
      <c r="M1194" s="143"/>
    </row>
    <row r="1195" ht="22" customHeight="1" spans="1:13">
      <c r="A1195" s="137"/>
      <c r="B1195" s="138" t="str">
        <f t="shared" si="79"/>
        <v/>
      </c>
      <c r="C1195" s="138" t="str">
        <f t="shared" si="80"/>
        <v/>
      </c>
      <c r="D1195" s="138" t="str">
        <f t="shared" si="81"/>
        <v/>
      </c>
      <c r="E1195" s="139"/>
      <c r="F1195" s="140" t="str">
        <f>IFERROR(VLOOKUP(E1195,商品参数!A:E,2,FALSE),"")</f>
        <v/>
      </c>
      <c r="G1195" s="140" t="str">
        <f>IFERROR(VLOOKUP(E1195,商品参数!A:E,3,FALSE),"")</f>
        <v/>
      </c>
      <c r="H1195" s="140" t="str">
        <f>IFERROR(VLOOKUP(E1195,商品参数!A:E,4,FALSE),"")</f>
        <v/>
      </c>
      <c r="I1195" s="143"/>
      <c r="J1195" s="144" t="str">
        <f>IFERROR(VLOOKUP(E1195,商品参数!A:E,5,FALSE),"")</f>
        <v/>
      </c>
      <c r="K1195" s="140" t="str">
        <f t="shared" si="82"/>
        <v/>
      </c>
      <c r="L1195" s="143"/>
      <c r="M1195" s="143"/>
    </row>
    <row r="1196" ht="22" customHeight="1" spans="1:13">
      <c r="A1196" s="137"/>
      <c r="B1196" s="138" t="str">
        <f t="shared" si="79"/>
        <v/>
      </c>
      <c r="C1196" s="138" t="str">
        <f t="shared" si="80"/>
        <v/>
      </c>
      <c r="D1196" s="138" t="str">
        <f t="shared" si="81"/>
        <v/>
      </c>
      <c r="E1196" s="139"/>
      <c r="F1196" s="140" t="str">
        <f>IFERROR(VLOOKUP(E1196,商品参数!A:E,2,FALSE),"")</f>
        <v/>
      </c>
      <c r="G1196" s="140" t="str">
        <f>IFERROR(VLOOKUP(E1196,商品参数!A:E,3,FALSE),"")</f>
        <v/>
      </c>
      <c r="H1196" s="140" t="str">
        <f>IFERROR(VLOOKUP(E1196,商品参数!A:E,4,FALSE),"")</f>
        <v/>
      </c>
      <c r="I1196" s="143"/>
      <c r="J1196" s="144" t="str">
        <f>IFERROR(VLOOKUP(E1196,商品参数!A:E,5,FALSE),"")</f>
        <v/>
      </c>
      <c r="K1196" s="140" t="str">
        <f t="shared" si="82"/>
        <v/>
      </c>
      <c r="L1196" s="143"/>
      <c r="M1196" s="143"/>
    </row>
    <row r="1197" ht="22" customHeight="1" spans="1:13">
      <c r="A1197" s="137"/>
      <c r="B1197" s="138" t="str">
        <f t="shared" si="79"/>
        <v/>
      </c>
      <c r="C1197" s="138" t="str">
        <f t="shared" si="80"/>
        <v/>
      </c>
      <c r="D1197" s="138" t="str">
        <f t="shared" si="81"/>
        <v/>
      </c>
      <c r="E1197" s="139"/>
      <c r="F1197" s="140" t="str">
        <f>IFERROR(VLOOKUP(E1197,商品参数!A:E,2,FALSE),"")</f>
        <v/>
      </c>
      <c r="G1197" s="140" t="str">
        <f>IFERROR(VLOOKUP(E1197,商品参数!A:E,3,FALSE),"")</f>
        <v/>
      </c>
      <c r="H1197" s="140" t="str">
        <f>IFERROR(VLOOKUP(E1197,商品参数!A:E,4,FALSE),"")</f>
        <v/>
      </c>
      <c r="I1197" s="143"/>
      <c r="J1197" s="144" t="str">
        <f>IFERROR(VLOOKUP(E1197,商品参数!A:E,5,FALSE),"")</f>
        <v/>
      </c>
      <c r="K1197" s="140" t="str">
        <f t="shared" si="82"/>
        <v/>
      </c>
      <c r="L1197" s="143"/>
      <c r="M1197" s="143"/>
    </row>
    <row r="1198" ht="22" customHeight="1" spans="1:13">
      <c r="A1198" s="137"/>
      <c r="B1198" s="138" t="str">
        <f t="shared" si="79"/>
        <v/>
      </c>
      <c r="C1198" s="138" t="str">
        <f t="shared" si="80"/>
        <v/>
      </c>
      <c r="D1198" s="138" t="str">
        <f t="shared" si="81"/>
        <v/>
      </c>
      <c r="E1198" s="139"/>
      <c r="F1198" s="140" t="str">
        <f>IFERROR(VLOOKUP(E1198,商品参数!A:E,2,FALSE),"")</f>
        <v/>
      </c>
      <c r="G1198" s="140" t="str">
        <f>IFERROR(VLOOKUP(E1198,商品参数!A:E,3,FALSE),"")</f>
        <v/>
      </c>
      <c r="H1198" s="140" t="str">
        <f>IFERROR(VLOOKUP(E1198,商品参数!A:E,4,FALSE),"")</f>
        <v/>
      </c>
      <c r="I1198" s="143"/>
      <c r="J1198" s="144" t="str">
        <f>IFERROR(VLOOKUP(E1198,商品参数!A:E,5,FALSE),"")</f>
        <v/>
      </c>
      <c r="K1198" s="140" t="str">
        <f t="shared" si="82"/>
        <v/>
      </c>
      <c r="L1198" s="143"/>
      <c r="M1198" s="143"/>
    </row>
    <row r="1199" ht="22" customHeight="1" spans="1:13">
      <c r="A1199" s="137"/>
      <c r="B1199" s="138" t="str">
        <f t="shared" si="79"/>
        <v/>
      </c>
      <c r="C1199" s="138" t="str">
        <f t="shared" si="80"/>
        <v/>
      </c>
      <c r="D1199" s="138" t="str">
        <f t="shared" si="81"/>
        <v/>
      </c>
      <c r="E1199" s="139"/>
      <c r="F1199" s="140" t="str">
        <f>IFERROR(VLOOKUP(E1199,商品参数!A:E,2,FALSE),"")</f>
        <v/>
      </c>
      <c r="G1199" s="140" t="str">
        <f>IFERROR(VLOOKUP(E1199,商品参数!A:E,3,FALSE),"")</f>
        <v/>
      </c>
      <c r="H1199" s="140" t="str">
        <f>IFERROR(VLOOKUP(E1199,商品参数!A:E,4,FALSE),"")</f>
        <v/>
      </c>
      <c r="I1199" s="143"/>
      <c r="J1199" s="144" t="str">
        <f>IFERROR(VLOOKUP(E1199,商品参数!A:E,5,FALSE),"")</f>
        <v/>
      </c>
      <c r="K1199" s="140" t="str">
        <f t="shared" si="82"/>
        <v/>
      </c>
      <c r="L1199" s="143"/>
      <c r="M1199" s="143"/>
    </row>
    <row r="1200" ht="22" customHeight="1" spans="1:13">
      <c r="A1200" s="137"/>
      <c r="B1200" s="138" t="str">
        <f t="shared" si="79"/>
        <v/>
      </c>
      <c r="C1200" s="138" t="str">
        <f t="shared" si="80"/>
        <v/>
      </c>
      <c r="D1200" s="138" t="str">
        <f t="shared" si="81"/>
        <v/>
      </c>
      <c r="E1200" s="139"/>
      <c r="F1200" s="140" t="str">
        <f>IFERROR(VLOOKUP(E1200,商品参数!A:E,2,FALSE),"")</f>
        <v/>
      </c>
      <c r="G1200" s="140" t="str">
        <f>IFERROR(VLOOKUP(E1200,商品参数!A:E,3,FALSE),"")</f>
        <v/>
      </c>
      <c r="H1200" s="140" t="str">
        <f>IFERROR(VLOOKUP(E1200,商品参数!A:E,4,FALSE),"")</f>
        <v/>
      </c>
      <c r="I1200" s="143"/>
      <c r="J1200" s="144" t="str">
        <f>IFERROR(VLOOKUP(E1200,商品参数!A:E,5,FALSE),"")</f>
        <v/>
      </c>
      <c r="K1200" s="140" t="str">
        <f t="shared" si="82"/>
        <v/>
      </c>
      <c r="L1200" s="143"/>
      <c r="M1200" s="143"/>
    </row>
    <row r="1201" ht="22" customHeight="1" spans="1:13">
      <c r="A1201" s="137"/>
      <c r="B1201" s="138" t="str">
        <f t="shared" si="79"/>
        <v/>
      </c>
      <c r="C1201" s="138" t="str">
        <f t="shared" si="80"/>
        <v/>
      </c>
      <c r="D1201" s="138" t="str">
        <f t="shared" si="81"/>
        <v/>
      </c>
      <c r="E1201" s="139"/>
      <c r="F1201" s="140" t="str">
        <f>IFERROR(VLOOKUP(E1201,商品参数!A:E,2,FALSE),"")</f>
        <v/>
      </c>
      <c r="G1201" s="140" t="str">
        <f>IFERROR(VLOOKUP(E1201,商品参数!A:E,3,FALSE),"")</f>
        <v/>
      </c>
      <c r="H1201" s="140" t="str">
        <f>IFERROR(VLOOKUP(E1201,商品参数!A:E,4,FALSE),"")</f>
        <v/>
      </c>
      <c r="I1201" s="143"/>
      <c r="J1201" s="144" t="str">
        <f>IFERROR(VLOOKUP(E1201,商品参数!A:E,5,FALSE),"")</f>
        <v/>
      </c>
      <c r="K1201" s="140" t="str">
        <f t="shared" si="82"/>
        <v/>
      </c>
      <c r="L1201" s="143"/>
      <c r="M1201" s="143"/>
    </row>
    <row r="1202" ht="22" customHeight="1" spans="1:13">
      <c r="A1202" s="137"/>
      <c r="B1202" s="138" t="str">
        <f t="shared" si="79"/>
        <v/>
      </c>
      <c r="C1202" s="138" t="str">
        <f t="shared" si="80"/>
        <v/>
      </c>
      <c r="D1202" s="138" t="str">
        <f t="shared" si="81"/>
        <v/>
      </c>
      <c r="E1202" s="139"/>
      <c r="F1202" s="140" t="str">
        <f>IFERROR(VLOOKUP(E1202,商品参数!A:E,2,FALSE),"")</f>
        <v/>
      </c>
      <c r="G1202" s="140" t="str">
        <f>IFERROR(VLOOKUP(E1202,商品参数!A:E,3,FALSE),"")</f>
        <v/>
      </c>
      <c r="H1202" s="140" t="str">
        <f>IFERROR(VLOOKUP(E1202,商品参数!A:E,4,FALSE),"")</f>
        <v/>
      </c>
      <c r="I1202" s="143"/>
      <c r="J1202" s="144" t="str">
        <f>IFERROR(VLOOKUP(E1202,商品参数!A:E,5,FALSE),"")</f>
        <v/>
      </c>
      <c r="K1202" s="140" t="str">
        <f t="shared" si="82"/>
        <v/>
      </c>
      <c r="L1202" s="143"/>
      <c r="M1202" s="143"/>
    </row>
    <row r="1203" ht="22" customHeight="1" spans="1:13">
      <c r="A1203" s="137"/>
      <c r="B1203" s="138" t="str">
        <f t="shared" si="79"/>
        <v/>
      </c>
      <c r="C1203" s="138" t="str">
        <f t="shared" si="80"/>
        <v/>
      </c>
      <c r="D1203" s="138" t="str">
        <f t="shared" si="81"/>
        <v/>
      </c>
      <c r="E1203" s="139"/>
      <c r="F1203" s="140" t="str">
        <f>IFERROR(VLOOKUP(E1203,商品参数!A:E,2,FALSE),"")</f>
        <v/>
      </c>
      <c r="G1203" s="140" t="str">
        <f>IFERROR(VLOOKUP(E1203,商品参数!A:E,3,FALSE),"")</f>
        <v/>
      </c>
      <c r="H1203" s="140" t="str">
        <f>IFERROR(VLOOKUP(E1203,商品参数!A:E,4,FALSE),"")</f>
        <v/>
      </c>
      <c r="I1203" s="143"/>
      <c r="J1203" s="144" t="str">
        <f>IFERROR(VLOOKUP(E1203,商品参数!A:E,5,FALSE),"")</f>
        <v/>
      </c>
      <c r="K1203" s="140" t="str">
        <f t="shared" si="82"/>
        <v/>
      </c>
      <c r="L1203" s="143"/>
      <c r="M1203" s="143"/>
    </row>
    <row r="1204" ht="22" customHeight="1" spans="1:13">
      <c r="A1204" s="137"/>
      <c r="B1204" s="138" t="str">
        <f t="shared" si="79"/>
        <v/>
      </c>
      <c r="C1204" s="138" t="str">
        <f t="shared" si="80"/>
        <v/>
      </c>
      <c r="D1204" s="138" t="str">
        <f t="shared" si="81"/>
        <v/>
      </c>
      <c r="E1204" s="139"/>
      <c r="F1204" s="140" t="str">
        <f>IFERROR(VLOOKUP(E1204,商品参数!A:E,2,FALSE),"")</f>
        <v/>
      </c>
      <c r="G1204" s="140" t="str">
        <f>IFERROR(VLOOKUP(E1204,商品参数!A:E,3,FALSE),"")</f>
        <v/>
      </c>
      <c r="H1204" s="140" t="str">
        <f>IFERROR(VLOOKUP(E1204,商品参数!A:E,4,FALSE),"")</f>
        <v/>
      </c>
      <c r="I1204" s="143"/>
      <c r="J1204" s="144" t="str">
        <f>IFERROR(VLOOKUP(E1204,商品参数!A:E,5,FALSE),"")</f>
        <v/>
      </c>
      <c r="K1204" s="140" t="str">
        <f t="shared" si="82"/>
        <v/>
      </c>
      <c r="L1204" s="143"/>
      <c r="M1204" s="143"/>
    </row>
    <row r="1205" ht="22" customHeight="1" spans="1:13">
      <c r="A1205" s="137"/>
      <c r="B1205" s="138" t="str">
        <f t="shared" si="79"/>
        <v/>
      </c>
      <c r="C1205" s="138" t="str">
        <f t="shared" si="80"/>
        <v/>
      </c>
      <c r="D1205" s="138" t="str">
        <f t="shared" si="81"/>
        <v/>
      </c>
      <c r="E1205" s="139"/>
      <c r="F1205" s="140" t="str">
        <f>IFERROR(VLOOKUP(E1205,商品参数!A:E,2,FALSE),"")</f>
        <v/>
      </c>
      <c r="G1205" s="140" t="str">
        <f>IFERROR(VLOOKUP(E1205,商品参数!A:E,3,FALSE),"")</f>
        <v/>
      </c>
      <c r="H1205" s="140" t="str">
        <f>IFERROR(VLOOKUP(E1205,商品参数!A:E,4,FALSE),"")</f>
        <v/>
      </c>
      <c r="I1205" s="143"/>
      <c r="J1205" s="144" t="str">
        <f>IFERROR(VLOOKUP(E1205,商品参数!A:E,5,FALSE),"")</f>
        <v/>
      </c>
      <c r="K1205" s="140" t="str">
        <f t="shared" si="82"/>
        <v/>
      </c>
      <c r="L1205" s="143"/>
      <c r="M1205" s="143"/>
    </row>
    <row r="1206" ht="22" customHeight="1" spans="1:13">
      <c r="A1206" s="137"/>
      <c r="B1206" s="138" t="str">
        <f t="shared" si="79"/>
        <v/>
      </c>
      <c r="C1206" s="138" t="str">
        <f t="shared" si="80"/>
        <v/>
      </c>
      <c r="D1206" s="138" t="str">
        <f t="shared" si="81"/>
        <v/>
      </c>
      <c r="E1206" s="139"/>
      <c r="F1206" s="140" t="str">
        <f>IFERROR(VLOOKUP(E1206,商品参数!A:E,2,FALSE),"")</f>
        <v/>
      </c>
      <c r="G1206" s="140" t="str">
        <f>IFERROR(VLOOKUP(E1206,商品参数!A:E,3,FALSE),"")</f>
        <v/>
      </c>
      <c r="H1206" s="140" t="str">
        <f>IFERROR(VLOOKUP(E1206,商品参数!A:E,4,FALSE),"")</f>
        <v/>
      </c>
      <c r="I1206" s="143"/>
      <c r="J1206" s="144" t="str">
        <f>IFERROR(VLOOKUP(E1206,商品参数!A:E,5,FALSE),"")</f>
        <v/>
      </c>
      <c r="K1206" s="140" t="str">
        <f t="shared" si="82"/>
        <v/>
      </c>
      <c r="L1206" s="143"/>
      <c r="M1206" s="143"/>
    </row>
    <row r="1207" ht="22" customHeight="1" spans="1:13">
      <c r="A1207" s="137"/>
      <c r="B1207" s="138" t="str">
        <f t="shared" si="79"/>
        <v/>
      </c>
      <c r="C1207" s="138" t="str">
        <f t="shared" si="80"/>
        <v/>
      </c>
      <c r="D1207" s="138" t="str">
        <f t="shared" si="81"/>
        <v/>
      </c>
      <c r="E1207" s="139"/>
      <c r="F1207" s="140" t="str">
        <f>IFERROR(VLOOKUP(E1207,商品参数!A:E,2,FALSE),"")</f>
        <v/>
      </c>
      <c r="G1207" s="140" t="str">
        <f>IFERROR(VLOOKUP(E1207,商品参数!A:E,3,FALSE),"")</f>
        <v/>
      </c>
      <c r="H1207" s="140" t="str">
        <f>IFERROR(VLOOKUP(E1207,商品参数!A:E,4,FALSE),"")</f>
        <v/>
      </c>
      <c r="I1207" s="143"/>
      <c r="J1207" s="144" t="str">
        <f>IFERROR(VLOOKUP(E1207,商品参数!A:E,5,FALSE),"")</f>
        <v/>
      </c>
      <c r="K1207" s="140" t="str">
        <f t="shared" si="82"/>
        <v/>
      </c>
      <c r="L1207" s="143"/>
      <c r="M1207" s="143"/>
    </row>
    <row r="1208" ht="22" customHeight="1" spans="1:13">
      <c r="A1208" s="137"/>
      <c r="B1208" s="138" t="str">
        <f t="shared" si="79"/>
        <v/>
      </c>
      <c r="C1208" s="138" t="str">
        <f t="shared" si="80"/>
        <v/>
      </c>
      <c r="D1208" s="138" t="str">
        <f t="shared" si="81"/>
        <v/>
      </c>
      <c r="E1208" s="139"/>
      <c r="F1208" s="140" t="str">
        <f>IFERROR(VLOOKUP(E1208,商品参数!A:E,2,FALSE),"")</f>
        <v/>
      </c>
      <c r="G1208" s="140" t="str">
        <f>IFERROR(VLOOKUP(E1208,商品参数!A:E,3,FALSE),"")</f>
        <v/>
      </c>
      <c r="H1208" s="140" t="str">
        <f>IFERROR(VLOOKUP(E1208,商品参数!A:E,4,FALSE),"")</f>
        <v/>
      </c>
      <c r="I1208" s="143"/>
      <c r="J1208" s="144" t="str">
        <f>IFERROR(VLOOKUP(E1208,商品参数!A:E,5,FALSE),"")</f>
        <v/>
      </c>
      <c r="K1208" s="140" t="str">
        <f t="shared" si="82"/>
        <v/>
      </c>
      <c r="L1208" s="143"/>
      <c r="M1208" s="143"/>
    </row>
    <row r="1209" ht="22" customHeight="1" spans="1:13">
      <c r="A1209" s="137"/>
      <c r="B1209" s="138" t="str">
        <f t="shared" si="79"/>
        <v/>
      </c>
      <c r="C1209" s="138" t="str">
        <f t="shared" si="80"/>
        <v/>
      </c>
      <c r="D1209" s="138" t="str">
        <f t="shared" si="81"/>
        <v/>
      </c>
      <c r="E1209" s="139"/>
      <c r="F1209" s="140" t="str">
        <f>IFERROR(VLOOKUP(E1209,商品参数!A:E,2,FALSE),"")</f>
        <v/>
      </c>
      <c r="G1209" s="140" t="str">
        <f>IFERROR(VLOOKUP(E1209,商品参数!A:E,3,FALSE),"")</f>
        <v/>
      </c>
      <c r="H1209" s="140" t="str">
        <f>IFERROR(VLOOKUP(E1209,商品参数!A:E,4,FALSE),"")</f>
        <v/>
      </c>
      <c r="I1209" s="143"/>
      <c r="J1209" s="144" t="str">
        <f>IFERROR(VLOOKUP(E1209,商品参数!A:E,5,FALSE),"")</f>
        <v/>
      </c>
      <c r="K1209" s="140" t="str">
        <f t="shared" si="82"/>
        <v/>
      </c>
      <c r="L1209" s="143"/>
      <c r="M1209" s="143"/>
    </row>
    <row r="1210" ht="22" customHeight="1" spans="1:13">
      <c r="A1210" s="137"/>
      <c r="B1210" s="138" t="str">
        <f t="shared" si="79"/>
        <v/>
      </c>
      <c r="C1210" s="138" t="str">
        <f t="shared" si="80"/>
        <v/>
      </c>
      <c r="D1210" s="138" t="str">
        <f t="shared" si="81"/>
        <v/>
      </c>
      <c r="E1210" s="139"/>
      <c r="F1210" s="140" t="str">
        <f>IFERROR(VLOOKUP(E1210,商品参数!A:E,2,FALSE),"")</f>
        <v/>
      </c>
      <c r="G1210" s="140" t="str">
        <f>IFERROR(VLOOKUP(E1210,商品参数!A:E,3,FALSE),"")</f>
        <v/>
      </c>
      <c r="H1210" s="140" t="str">
        <f>IFERROR(VLOOKUP(E1210,商品参数!A:E,4,FALSE),"")</f>
        <v/>
      </c>
      <c r="I1210" s="143"/>
      <c r="J1210" s="144" t="str">
        <f>IFERROR(VLOOKUP(E1210,商品参数!A:E,5,FALSE),"")</f>
        <v/>
      </c>
      <c r="K1210" s="140" t="str">
        <f t="shared" si="82"/>
        <v/>
      </c>
      <c r="L1210" s="143"/>
      <c r="M1210" s="143"/>
    </row>
    <row r="1211" ht="22" customHeight="1" spans="1:13">
      <c r="A1211" s="137"/>
      <c r="B1211" s="138" t="str">
        <f t="shared" si="79"/>
        <v/>
      </c>
      <c r="C1211" s="138" t="str">
        <f t="shared" si="80"/>
        <v/>
      </c>
      <c r="D1211" s="138" t="str">
        <f t="shared" si="81"/>
        <v/>
      </c>
      <c r="E1211" s="139"/>
      <c r="F1211" s="140" t="str">
        <f>IFERROR(VLOOKUP(E1211,商品参数!A:E,2,FALSE),"")</f>
        <v/>
      </c>
      <c r="G1211" s="140" t="str">
        <f>IFERROR(VLOOKUP(E1211,商品参数!A:E,3,FALSE),"")</f>
        <v/>
      </c>
      <c r="H1211" s="140" t="str">
        <f>IFERROR(VLOOKUP(E1211,商品参数!A:E,4,FALSE),"")</f>
        <v/>
      </c>
      <c r="I1211" s="143"/>
      <c r="J1211" s="144" t="str">
        <f>IFERROR(VLOOKUP(E1211,商品参数!A:E,5,FALSE),"")</f>
        <v/>
      </c>
      <c r="K1211" s="140" t="str">
        <f t="shared" si="82"/>
        <v/>
      </c>
      <c r="L1211" s="143"/>
      <c r="M1211" s="143"/>
    </row>
    <row r="1212" ht="22" customHeight="1" spans="1:13">
      <c r="A1212" s="137"/>
      <c r="B1212" s="138" t="str">
        <f t="shared" si="79"/>
        <v/>
      </c>
      <c r="C1212" s="138" t="str">
        <f t="shared" si="80"/>
        <v/>
      </c>
      <c r="D1212" s="138" t="str">
        <f t="shared" si="81"/>
        <v/>
      </c>
      <c r="E1212" s="139"/>
      <c r="F1212" s="140" t="str">
        <f>IFERROR(VLOOKUP(E1212,商品参数!A:E,2,FALSE),"")</f>
        <v/>
      </c>
      <c r="G1212" s="140" t="str">
        <f>IFERROR(VLOOKUP(E1212,商品参数!A:E,3,FALSE),"")</f>
        <v/>
      </c>
      <c r="H1212" s="140" t="str">
        <f>IFERROR(VLOOKUP(E1212,商品参数!A:E,4,FALSE),"")</f>
        <v/>
      </c>
      <c r="I1212" s="143"/>
      <c r="J1212" s="144" t="str">
        <f>IFERROR(VLOOKUP(E1212,商品参数!A:E,5,FALSE),"")</f>
        <v/>
      </c>
      <c r="K1212" s="140" t="str">
        <f t="shared" si="82"/>
        <v/>
      </c>
      <c r="L1212" s="143"/>
      <c r="M1212" s="143"/>
    </row>
    <row r="1213" ht="22" customHeight="1" spans="1:13">
      <c r="A1213" s="137"/>
      <c r="B1213" s="138" t="str">
        <f t="shared" si="79"/>
        <v/>
      </c>
      <c r="C1213" s="138" t="str">
        <f t="shared" si="80"/>
        <v/>
      </c>
      <c r="D1213" s="138" t="str">
        <f t="shared" si="81"/>
        <v/>
      </c>
      <c r="E1213" s="139"/>
      <c r="F1213" s="140" t="str">
        <f>IFERROR(VLOOKUP(E1213,商品参数!A:E,2,FALSE),"")</f>
        <v/>
      </c>
      <c r="G1213" s="140" t="str">
        <f>IFERROR(VLOOKUP(E1213,商品参数!A:E,3,FALSE),"")</f>
        <v/>
      </c>
      <c r="H1213" s="140" t="str">
        <f>IFERROR(VLOOKUP(E1213,商品参数!A:E,4,FALSE),"")</f>
        <v/>
      </c>
      <c r="I1213" s="143"/>
      <c r="J1213" s="144" t="str">
        <f>IFERROR(VLOOKUP(E1213,商品参数!A:E,5,FALSE),"")</f>
        <v/>
      </c>
      <c r="K1213" s="140" t="str">
        <f t="shared" si="82"/>
        <v/>
      </c>
      <c r="L1213" s="143"/>
      <c r="M1213" s="143"/>
    </row>
    <row r="1214" ht="22" customHeight="1" spans="1:13">
      <c r="A1214" s="137"/>
      <c r="B1214" s="138" t="str">
        <f t="shared" si="79"/>
        <v/>
      </c>
      <c r="C1214" s="138" t="str">
        <f t="shared" si="80"/>
        <v/>
      </c>
      <c r="D1214" s="138" t="str">
        <f t="shared" si="81"/>
        <v/>
      </c>
      <c r="E1214" s="139"/>
      <c r="F1214" s="140" t="str">
        <f>IFERROR(VLOOKUP(E1214,商品参数!A:E,2,FALSE),"")</f>
        <v/>
      </c>
      <c r="G1214" s="140" t="str">
        <f>IFERROR(VLOOKUP(E1214,商品参数!A:E,3,FALSE),"")</f>
        <v/>
      </c>
      <c r="H1214" s="140" t="str">
        <f>IFERROR(VLOOKUP(E1214,商品参数!A:E,4,FALSE),"")</f>
        <v/>
      </c>
      <c r="I1214" s="143"/>
      <c r="J1214" s="144" t="str">
        <f>IFERROR(VLOOKUP(E1214,商品参数!A:E,5,FALSE),"")</f>
        <v/>
      </c>
      <c r="K1214" s="140" t="str">
        <f t="shared" si="82"/>
        <v/>
      </c>
      <c r="L1214" s="143"/>
      <c r="M1214" s="143"/>
    </row>
    <row r="1215" ht="22" customHeight="1" spans="1:13">
      <c r="A1215" s="137"/>
      <c r="B1215" s="138" t="str">
        <f t="shared" si="79"/>
        <v/>
      </c>
      <c r="C1215" s="138" t="str">
        <f t="shared" si="80"/>
        <v/>
      </c>
      <c r="D1215" s="138" t="str">
        <f t="shared" si="81"/>
        <v/>
      </c>
      <c r="E1215" s="139"/>
      <c r="F1215" s="140" t="str">
        <f>IFERROR(VLOOKUP(E1215,商品参数!A:E,2,FALSE),"")</f>
        <v/>
      </c>
      <c r="G1215" s="140" t="str">
        <f>IFERROR(VLOOKUP(E1215,商品参数!A:E,3,FALSE),"")</f>
        <v/>
      </c>
      <c r="H1215" s="140" t="str">
        <f>IFERROR(VLOOKUP(E1215,商品参数!A:E,4,FALSE),"")</f>
        <v/>
      </c>
      <c r="I1215" s="143"/>
      <c r="J1215" s="144" t="str">
        <f>IFERROR(VLOOKUP(E1215,商品参数!A:E,5,FALSE),"")</f>
        <v/>
      </c>
      <c r="K1215" s="140" t="str">
        <f t="shared" si="82"/>
        <v/>
      </c>
      <c r="L1215" s="143"/>
      <c r="M1215" s="143"/>
    </row>
    <row r="1216" ht="22" customHeight="1" spans="1:13">
      <c r="A1216" s="137"/>
      <c r="B1216" s="138" t="str">
        <f t="shared" si="79"/>
        <v/>
      </c>
      <c r="C1216" s="138" t="str">
        <f t="shared" si="80"/>
        <v/>
      </c>
      <c r="D1216" s="138" t="str">
        <f t="shared" si="81"/>
        <v/>
      </c>
      <c r="E1216" s="139"/>
      <c r="F1216" s="140" t="str">
        <f>IFERROR(VLOOKUP(E1216,商品参数!A:E,2,FALSE),"")</f>
        <v/>
      </c>
      <c r="G1216" s="140" t="str">
        <f>IFERROR(VLOOKUP(E1216,商品参数!A:E,3,FALSE),"")</f>
        <v/>
      </c>
      <c r="H1216" s="140" t="str">
        <f>IFERROR(VLOOKUP(E1216,商品参数!A:E,4,FALSE),"")</f>
        <v/>
      </c>
      <c r="I1216" s="143"/>
      <c r="J1216" s="144" t="str">
        <f>IFERROR(VLOOKUP(E1216,商品参数!A:E,5,FALSE),"")</f>
        <v/>
      </c>
      <c r="K1216" s="140" t="str">
        <f t="shared" si="82"/>
        <v/>
      </c>
      <c r="L1216" s="143"/>
      <c r="M1216" s="143"/>
    </row>
    <row r="1217" ht="22" customHeight="1" spans="1:13">
      <c r="A1217" s="137"/>
      <c r="B1217" s="138" t="str">
        <f t="shared" si="79"/>
        <v/>
      </c>
      <c r="C1217" s="138" t="str">
        <f t="shared" si="80"/>
        <v/>
      </c>
      <c r="D1217" s="138" t="str">
        <f t="shared" si="81"/>
        <v/>
      </c>
      <c r="E1217" s="139"/>
      <c r="F1217" s="140" t="str">
        <f>IFERROR(VLOOKUP(E1217,商品参数!A:E,2,FALSE),"")</f>
        <v/>
      </c>
      <c r="G1217" s="140" t="str">
        <f>IFERROR(VLOOKUP(E1217,商品参数!A:E,3,FALSE),"")</f>
        <v/>
      </c>
      <c r="H1217" s="140" t="str">
        <f>IFERROR(VLOOKUP(E1217,商品参数!A:E,4,FALSE),"")</f>
        <v/>
      </c>
      <c r="I1217" s="143"/>
      <c r="J1217" s="144" t="str">
        <f>IFERROR(VLOOKUP(E1217,商品参数!A:E,5,FALSE),"")</f>
        <v/>
      </c>
      <c r="K1217" s="140" t="str">
        <f t="shared" si="82"/>
        <v/>
      </c>
      <c r="L1217" s="143"/>
      <c r="M1217" s="143"/>
    </row>
    <row r="1218" ht="22" customHeight="1" spans="1:13">
      <c r="A1218" s="137"/>
      <c r="B1218" s="138" t="str">
        <f t="shared" si="79"/>
        <v/>
      </c>
      <c r="C1218" s="138" t="str">
        <f t="shared" si="80"/>
        <v/>
      </c>
      <c r="D1218" s="138" t="str">
        <f t="shared" si="81"/>
        <v/>
      </c>
      <c r="E1218" s="139"/>
      <c r="F1218" s="140" t="str">
        <f>IFERROR(VLOOKUP(E1218,商品参数!A:E,2,FALSE),"")</f>
        <v/>
      </c>
      <c r="G1218" s="140" t="str">
        <f>IFERROR(VLOOKUP(E1218,商品参数!A:E,3,FALSE),"")</f>
        <v/>
      </c>
      <c r="H1218" s="140" t="str">
        <f>IFERROR(VLOOKUP(E1218,商品参数!A:E,4,FALSE),"")</f>
        <v/>
      </c>
      <c r="I1218" s="143"/>
      <c r="J1218" s="144" t="str">
        <f>IFERROR(VLOOKUP(E1218,商品参数!A:E,5,FALSE),"")</f>
        <v/>
      </c>
      <c r="K1218" s="140" t="str">
        <f t="shared" si="82"/>
        <v/>
      </c>
      <c r="L1218" s="143"/>
      <c r="M1218" s="143"/>
    </row>
    <row r="1219" ht="22" customHeight="1" spans="1:13">
      <c r="A1219" s="137"/>
      <c r="B1219" s="138" t="str">
        <f t="shared" si="79"/>
        <v/>
      </c>
      <c r="C1219" s="138" t="str">
        <f t="shared" si="80"/>
        <v/>
      </c>
      <c r="D1219" s="138" t="str">
        <f t="shared" si="81"/>
        <v/>
      </c>
      <c r="E1219" s="139"/>
      <c r="F1219" s="140" t="str">
        <f>IFERROR(VLOOKUP(E1219,商品参数!A:E,2,FALSE),"")</f>
        <v/>
      </c>
      <c r="G1219" s="140" t="str">
        <f>IFERROR(VLOOKUP(E1219,商品参数!A:E,3,FALSE),"")</f>
        <v/>
      </c>
      <c r="H1219" s="140" t="str">
        <f>IFERROR(VLOOKUP(E1219,商品参数!A:E,4,FALSE),"")</f>
        <v/>
      </c>
      <c r="I1219" s="143"/>
      <c r="J1219" s="144" t="str">
        <f>IFERROR(VLOOKUP(E1219,商品参数!A:E,5,FALSE),"")</f>
        <v/>
      </c>
      <c r="K1219" s="140" t="str">
        <f t="shared" si="82"/>
        <v/>
      </c>
      <c r="L1219" s="143"/>
      <c r="M1219" s="143"/>
    </row>
    <row r="1220" ht="22" customHeight="1" spans="1:13">
      <c r="A1220" s="137"/>
      <c r="B1220" s="138" t="str">
        <f t="shared" si="79"/>
        <v/>
      </c>
      <c r="C1220" s="138" t="str">
        <f t="shared" si="80"/>
        <v/>
      </c>
      <c r="D1220" s="138" t="str">
        <f t="shared" si="81"/>
        <v/>
      </c>
      <c r="E1220" s="139"/>
      <c r="F1220" s="140" t="str">
        <f>IFERROR(VLOOKUP(E1220,商品参数!A:E,2,FALSE),"")</f>
        <v/>
      </c>
      <c r="G1220" s="140" t="str">
        <f>IFERROR(VLOOKUP(E1220,商品参数!A:E,3,FALSE),"")</f>
        <v/>
      </c>
      <c r="H1220" s="140" t="str">
        <f>IFERROR(VLOOKUP(E1220,商品参数!A:E,4,FALSE),"")</f>
        <v/>
      </c>
      <c r="I1220" s="143"/>
      <c r="J1220" s="144" t="str">
        <f>IFERROR(VLOOKUP(E1220,商品参数!A:E,5,FALSE),"")</f>
        <v/>
      </c>
      <c r="K1220" s="140" t="str">
        <f t="shared" si="82"/>
        <v/>
      </c>
      <c r="L1220" s="143"/>
      <c r="M1220" s="143"/>
    </row>
    <row r="1221" ht="22" customHeight="1" spans="1:13">
      <c r="A1221" s="137"/>
      <c r="B1221" s="138" t="str">
        <f t="shared" si="79"/>
        <v/>
      </c>
      <c r="C1221" s="138" t="str">
        <f t="shared" si="80"/>
        <v/>
      </c>
      <c r="D1221" s="138" t="str">
        <f t="shared" si="81"/>
        <v/>
      </c>
      <c r="E1221" s="139"/>
      <c r="F1221" s="140" t="str">
        <f>IFERROR(VLOOKUP(E1221,商品参数!A:E,2,FALSE),"")</f>
        <v/>
      </c>
      <c r="G1221" s="140" t="str">
        <f>IFERROR(VLOOKUP(E1221,商品参数!A:E,3,FALSE),"")</f>
        <v/>
      </c>
      <c r="H1221" s="140" t="str">
        <f>IFERROR(VLOOKUP(E1221,商品参数!A:E,4,FALSE),"")</f>
        <v/>
      </c>
      <c r="I1221" s="143"/>
      <c r="J1221" s="144" t="str">
        <f>IFERROR(VLOOKUP(E1221,商品参数!A:E,5,FALSE),"")</f>
        <v/>
      </c>
      <c r="K1221" s="140" t="str">
        <f t="shared" si="82"/>
        <v/>
      </c>
      <c r="L1221" s="143"/>
      <c r="M1221" s="143"/>
    </row>
    <row r="1222" ht="22" customHeight="1" spans="1:13">
      <c r="A1222" s="137"/>
      <c r="B1222" s="138" t="str">
        <f t="shared" si="79"/>
        <v/>
      </c>
      <c r="C1222" s="138" t="str">
        <f t="shared" si="80"/>
        <v/>
      </c>
      <c r="D1222" s="138" t="str">
        <f t="shared" si="81"/>
        <v/>
      </c>
      <c r="E1222" s="139"/>
      <c r="F1222" s="140" t="str">
        <f>IFERROR(VLOOKUP(E1222,商品参数!A:E,2,FALSE),"")</f>
        <v/>
      </c>
      <c r="G1222" s="140" t="str">
        <f>IFERROR(VLOOKUP(E1222,商品参数!A:E,3,FALSE),"")</f>
        <v/>
      </c>
      <c r="H1222" s="140" t="str">
        <f>IFERROR(VLOOKUP(E1222,商品参数!A:E,4,FALSE),"")</f>
        <v/>
      </c>
      <c r="I1222" s="143"/>
      <c r="J1222" s="144" t="str">
        <f>IFERROR(VLOOKUP(E1222,商品参数!A:E,5,FALSE),"")</f>
        <v/>
      </c>
      <c r="K1222" s="140" t="str">
        <f t="shared" si="82"/>
        <v/>
      </c>
      <c r="L1222" s="143"/>
      <c r="M1222" s="143"/>
    </row>
    <row r="1223" ht="22" customHeight="1" spans="1:13">
      <c r="A1223" s="137"/>
      <c r="B1223" s="138" t="str">
        <f t="shared" si="79"/>
        <v/>
      </c>
      <c r="C1223" s="138" t="str">
        <f t="shared" si="80"/>
        <v/>
      </c>
      <c r="D1223" s="138" t="str">
        <f t="shared" si="81"/>
        <v/>
      </c>
      <c r="E1223" s="139"/>
      <c r="F1223" s="140" t="str">
        <f>IFERROR(VLOOKUP(E1223,商品参数!A:E,2,FALSE),"")</f>
        <v/>
      </c>
      <c r="G1223" s="140" t="str">
        <f>IFERROR(VLOOKUP(E1223,商品参数!A:E,3,FALSE),"")</f>
        <v/>
      </c>
      <c r="H1223" s="140" t="str">
        <f>IFERROR(VLOOKUP(E1223,商品参数!A:E,4,FALSE),"")</f>
        <v/>
      </c>
      <c r="I1223" s="143"/>
      <c r="J1223" s="144" t="str">
        <f>IFERROR(VLOOKUP(E1223,商品参数!A:E,5,FALSE),"")</f>
        <v/>
      </c>
      <c r="K1223" s="140" t="str">
        <f t="shared" si="82"/>
        <v/>
      </c>
      <c r="L1223" s="143"/>
      <c r="M1223" s="143"/>
    </row>
    <row r="1224" ht="22" customHeight="1" spans="1:13">
      <c r="A1224" s="137"/>
      <c r="B1224" s="138" t="str">
        <f t="shared" si="79"/>
        <v/>
      </c>
      <c r="C1224" s="138" t="str">
        <f t="shared" si="80"/>
        <v/>
      </c>
      <c r="D1224" s="138" t="str">
        <f t="shared" si="81"/>
        <v/>
      </c>
      <c r="E1224" s="139"/>
      <c r="F1224" s="140" t="str">
        <f>IFERROR(VLOOKUP(E1224,商品参数!A:E,2,FALSE),"")</f>
        <v/>
      </c>
      <c r="G1224" s="140" t="str">
        <f>IFERROR(VLOOKUP(E1224,商品参数!A:E,3,FALSE),"")</f>
        <v/>
      </c>
      <c r="H1224" s="140" t="str">
        <f>IFERROR(VLOOKUP(E1224,商品参数!A:E,4,FALSE),"")</f>
        <v/>
      </c>
      <c r="I1224" s="143"/>
      <c r="J1224" s="144" t="str">
        <f>IFERROR(VLOOKUP(E1224,商品参数!A:E,5,FALSE),"")</f>
        <v/>
      </c>
      <c r="K1224" s="140" t="str">
        <f t="shared" si="82"/>
        <v/>
      </c>
      <c r="L1224" s="143"/>
      <c r="M1224" s="143"/>
    </row>
    <row r="1225" ht="22" customHeight="1" spans="1:13">
      <c r="A1225" s="137"/>
      <c r="B1225" s="138" t="str">
        <f t="shared" si="79"/>
        <v/>
      </c>
      <c r="C1225" s="138" t="str">
        <f t="shared" si="80"/>
        <v/>
      </c>
      <c r="D1225" s="138" t="str">
        <f t="shared" si="81"/>
        <v/>
      </c>
      <c r="E1225" s="139"/>
      <c r="F1225" s="140" t="str">
        <f>IFERROR(VLOOKUP(E1225,商品参数!A:E,2,FALSE),"")</f>
        <v/>
      </c>
      <c r="G1225" s="140" t="str">
        <f>IFERROR(VLOOKUP(E1225,商品参数!A:E,3,FALSE),"")</f>
        <v/>
      </c>
      <c r="H1225" s="140" t="str">
        <f>IFERROR(VLOOKUP(E1225,商品参数!A:E,4,FALSE),"")</f>
        <v/>
      </c>
      <c r="I1225" s="143"/>
      <c r="J1225" s="144" t="str">
        <f>IFERROR(VLOOKUP(E1225,商品参数!A:E,5,FALSE),"")</f>
        <v/>
      </c>
      <c r="K1225" s="140" t="str">
        <f t="shared" si="82"/>
        <v/>
      </c>
      <c r="L1225" s="143"/>
      <c r="M1225" s="143"/>
    </row>
    <row r="1226" ht="22" customHeight="1" spans="1:13">
      <c r="A1226" s="137"/>
      <c r="B1226" s="138" t="str">
        <f t="shared" si="79"/>
        <v/>
      </c>
      <c r="C1226" s="138" t="str">
        <f t="shared" si="80"/>
        <v/>
      </c>
      <c r="D1226" s="138" t="str">
        <f t="shared" si="81"/>
        <v/>
      </c>
      <c r="E1226" s="139"/>
      <c r="F1226" s="140" t="str">
        <f>IFERROR(VLOOKUP(E1226,商品参数!A:E,2,FALSE),"")</f>
        <v/>
      </c>
      <c r="G1226" s="140" t="str">
        <f>IFERROR(VLOOKUP(E1226,商品参数!A:E,3,FALSE),"")</f>
        <v/>
      </c>
      <c r="H1226" s="140" t="str">
        <f>IFERROR(VLOOKUP(E1226,商品参数!A:E,4,FALSE),"")</f>
        <v/>
      </c>
      <c r="I1226" s="143"/>
      <c r="J1226" s="144" t="str">
        <f>IFERROR(VLOOKUP(E1226,商品参数!A:E,5,FALSE),"")</f>
        <v/>
      </c>
      <c r="K1226" s="140" t="str">
        <f t="shared" si="82"/>
        <v/>
      </c>
      <c r="L1226" s="143"/>
      <c r="M1226" s="143"/>
    </row>
    <row r="1227" ht="22" customHeight="1" spans="1:13">
      <c r="A1227" s="137"/>
      <c r="B1227" s="138" t="str">
        <f t="shared" si="79"/>
        <v/>
      </c>
      <c r="C1227" s="138" t="str">
        <f t="shared" si="80"/>
        <v/>
      </c>
      <c r="D1227" s="138" t="str">
        <f t="shared" si="81"/>
        <v/>
      </c>
      <c r="E1227" s="139"/>
      <c r="F1227" s="140" t="str">
        <f>IFERROR(VLOOKUP(E1227,商品参数!A:E,2,FALSE),"")</f>
        <v/>
      </c>
      <c r="G1227" s="140" t="str">
        <f>IFERROR(VLOOKUP(E1227,商品参数!A:E,3,FALSE),"")</f>
        <v/>
      </c>
      <c r="H1227" s="140" t="str">
        <f>IFERROR(VLOOKUP(E1227,商品参数!A:E,4,FALSE),"")</f>
        <v/>
      </c>
      <c r="I1227" s="143"/>
      <c r="J1227" s="144" t="str">
        <f>IFERROR(VLOOKUP(E1227,商品参数!A:E,5,FALSE),"")</f>
        <v/>
      </c>
      <c r="K1227" s="140" t="str">
        <f t="shared" si="82"/>
        <v/>
      </c>
      <c r="L1227" s="143"/>
      <c r="M1227" s="143"/>
    </row>
    <row r="1228" ht="22" customHeight="1" spans="1:13">
      <c r="A1228" s="137"/>
      <c r="B1228" s="138" t="str">
        <f t="shared" si="79"/>
        <v/>
      </c>
      <c r="C1228" s="138" t="str">
        <f t="shared" si="80"/>
        <v/>
      </c>
      <c r="D1228" s="138" t="str">
        <f t="shared" si="81"/>
        <v/>
      </c>
      <c r="E1228" s="139"/>
      <c r="F1228" s="140" t="str">
        <f>IFERROR(VLOOKUP(E1228,商品参数!A:E,2,FALSE),"")</f>
        <v/>
      </c>
      <c r="G1228" s="140" t="str">
        <f>IFERROR(VLOOKUP(E1228,商品参数!A:E,3,FALSE),"")</f>
        <v/>
      </c>
      <c r="H1228" s="140" t="str">
        <f>IFERROR(VLOOKUP(E1228,商品参数!A:E,4,FALSE),"")</f>
        <v/>
      </c>
      <c r="I1228" s="143"/>
      <c r="J1228" s="144" t="str">
        <f>IFERROR(VLOOKUP(E1228,商品参数!A:E,5,FALSE),"")</f>
        <v/>
      </c>
      <c r="K1228" s="140" t="str">
        <f t="shared" si="82"/>
        <v/>
      </c>
      <c r="L1228" s="143"/>
      <c r="M1228" s="143"/>
    </row>
    <row r="1229" ht="22" customHeight="1" spans="1:13">
      <c r="A1229" s="137"/>
      <c r="B1229" s="138" t="str">
        <f t="shared" si="79"/>
        <v/>
      </c>
      <c r="C1229" s="138" t="str">
        <f t="shared" si="80"/>
        <v/>
      </c>
      <c r="D1229" s="138" t="str">
        <f t="shared" si="81"/>
        <v/>
      </c>
      <c r="E1229" s="139"/>
      <c r="F1229" s="140" t="str">
        <f>IFERROR(VLOOKUP(E1229,商品参数!A:E,2,FALSE),"")</f>
        <v/>
      </c>
      <c r="G1229" s="140" t="str">
        <f>IFERROR(VLOOKUP(E1229,商品参数!A:E,3,FALSE),"")</f>
        <v/>
      </c>
      <c r="H1229" s="140" t="str">
        <f>IFERROR(VLOOKUP(E1229,商品参数!A:E,4,FALSE),"")</f>
        <v/>
      </c>
      <c r="I1229" s="143"/>
      <c r="J1229" s="144" t="str">
        <f>IFERROR(VLOOKUP(E1229,商品参数!A:E,5,FALSE),"")</f>
        <v/>
      </c>
      <c r="K1229" s="140" t="str">
        <f t="shared" si="82"/>
        <v/>
      </c>
      <c r="L1229" s="143"/>
      <c r="M1229" s="143"/>
    </row>
    <row r="1230" ht="22" customHeight="1" spans="1:13">
      <c r="A1230" s="137"/>
      <c r="B1230" s="138" t="str">
        <f t="shared" si="79"/>
        <v/>
      </c>
      <c r="C1230" s="138" t="str">
        <f t="shared" si="80"/>
        <v/>
      </c>
      <c r="D1230" s="138" t="str">
        <f t="shared" si="81"/>
        <v/>
      </c>
      <c r="E1230" s="139"/>
      <c r="F1230" s="140" t="str">
        <f>IFERROR(VLOOKUP(E1230,商品参数!A:E,2,FALSE),"")</f>
        <v/>
      </c>
      <c r="G1230" s="140" t="str">
        <f>IFERROR(VLOOKUP(E1230,商品参数!A:E,3,FALSE),"")</f>
        <v/>
      </c>
      <c r="H1230" s="140" t="str">
        <f>IFERROR(VLOOKUP(E1230,商品参数!A:E,4,FALSE),"")</f>
        <v/>
      </c>
      <c r="I1230" s="143"/>
      <c r="J1230" s="144" t="str">
        <f>IFERROR(VLOOKUP(E1230,商品参数!A:E,5,FALSE),"")</f>
        <v/>
      </c>
      <c r="K1230" s="140" t="str">
        <f t="shared" si="82"/>
        <v/>
      </c>
      <c r="L1230" s="143"/>
      <c r="M1230" s="143"/>
    </row>
    <row r="1231" ht="22" customHeight="1" spans="1:13">
      <c r="A1231" s="137"/>
      <c r="B1231" s="138" t="str">
        <f t="shared" si="79"/>
        <v/>
      </c>
      <c r="C1231" s="138" t="str">
        <f t="shared" si="80"/>
        <v/>
      </c>
      <c r="D1231" s="138" t="str">
        <f t="shared" si="81"/>
        <v/>
      </c>
      <c r="E1231" s="139"/>
      <c r="F1231" s="140" t="str">
        <f>IFERROR(VLOOKUP(E1231,商品参数!A:E,2,FALSE),"")</f>
        <v/>
      </c>
      <c r="G1231" s="140" t="str">
        <f>IFERROR(VLOOKUP(E1231,商品参数!A:E,3,FALSE),"")</f>
        <v/>
      </c>
      <c r="H1231" s="140" t="str">
        <f>IFERROR(VLOOKUP(E1231,商品参数!A:E,4,FALSE),"")</f>
        <v/>
      </c>
      <c r="I1231" s="143"/>
      <c r="J1231" s="144" t="str">
        <f>IFERROR(VLOOKUP(E1231,商品参数!A:E,5,FALSE),"")</f>
        <v/>
      </c>
      <c r="K1231" s="140" t="str">
        <f t="shared" si="82"/>
        <v/>
      </c>
      <c r="L1231" s="143"/>
      <c r="M1231" s="143"/>
    </row>
    <row r="1232" ht="22" customHeight="1" spans="1:13">
      <c r="A1232" s="137"/>
      <c r="B1232" s="138" t="str">
        <f t="shared" si="79"/>
        <v/>
      </c>
      <c r="C1232" s="138" t="str">
        <f t="shared" si="80"/>
        <v/>
      </c>
      <c r="D1232" s="138" t="str">
        <f t="shared" si="81"/>
        <v/>
      </c>
      <c r="E1232" s="139"/>
      <c r="F1232" s="140" t="str">
        <f>IFERROR(VLOOKUP(E1232,商品参数!A:E,2,FALSE),"")</f>
        <v/>
      </c>
      <c r="G1232" s="140" t="str">
        <f>IFERROR(VLOOKUP(E1232,商品参数!A:E,3,FALSE),"")</f>
        <v/>
      </c>
      <c r="H1232" s="140" t="str">
        <f>IFERROR(VLOOKUP(E1232,商品参数!A:E,4,FALSE),"")</f>
        <v/>
      </c>
      <c r="I1232" s="143"/>
      <c r="J1232" s="144" t="str">
        <f>IFERROR(VLOOKUP(E1232,商品参数!A:E,5,FALSE),"")</f>
        <v/>
      </c>
      <c r="K1232" s="140" t="str">
        <f t="shared" si="82"/>
        <v/>
      </c>
      <c r="L1232" s="143"/>
      <c r="M1232" s="143"/>
    </row>
    <row r="1233" ht="22" customHeight="1" spans="1:13">
      <c r="A1233" s="137"/>
      <c r="B1233" s="138" t="str">
        <f t="shared" si="79"/>
        <v/>
      </c>
      <c r="C1233" s="138" t="str">
        <f t="shared" si="80"/>
        <v/>
      </c>
      <c r="D1233" s="138" t="str">
        <f t="shared" si="81"/>
        <v/>
      </c>
      <c r="E1233" s="139"/>
      <c r="F1233" s="140" t="str">
        <f>IFERROR(VLOOKUP(E1233,商品参数!A:E,2,FALSE),"")</f>
        <v/>
      </c>
      <c r="G1233" s="140" t="str">
        <f>IFERROR(VLOOKUP(E1233,商品参数!A:E,3,FALSE),"")</f>
        <v/>
      </c>
      <c r="H1233" s="140" t="str">
        <f>IFERROR(VLOOKUP(E1233,商品参数!A:E,4,FALSE),"")</f>
        <v/>
      </c>
      <c r="I1233" s="143"/>
      <c r="J1233" s="144" t="str">
        <f>IFERROR(VLOOKUP(E1233,商品参数!A:E,5,FALSE),"")</f>
        <v/>
      </c>
      <c r="K1233" s="140" t="str">
        <f t="shared" si="82"/>
        <v/>
      </c>
      <c r="L1233" s="143"/>
      <c r="M1233" s="143"/>
    </row>
    <row r="1234" ht="22" customHeight="1" spans="1:13">
      <c r="A1234" s="137"/>
      <c r="B1234" s="138" t="str">
        <f t="shared" si="79"/>
        <v/>
      </c>
      <c r="C1234" s="138" t="str">
        <f t="shared" si="80"/>
        <v/>
      </c>
      <c r="D1234" s="138" t="str">
        <f t="shared" si="81"/>
        <v/>
      </c>
      <c r="E1234" s="139"/>
      <c r="F1234" s="140" t="str">
        <f>IFERROR(VLOOKUP(E1234,商品参数!A:E,2,FALSE),"")</f>
        <v/>
      </c>
      <c r="G1234" s="140" t="str">
        <f>IFERROR(VLOOKUP(E1234,商品参数!A:E,3,FALSE),"")</f>
        <v/>
      </c>
      <c r="H1234" s="140" t="str">
        <f>IFERROR(VLOOKUP(E1234,商品参数!A:E,4,FALSE),"")</f>
        <v/>
      </c>
      <c r="I1234" s="143"/>
      <c r="J1234" s="144" t="str">
        <f>IFERROR(VLOOKUP(E1234,商品参数!A:E,5,FALSE),"")</f>
        <v/>
      </c>
      <c r="K1234" s="140" t="str">
        <f t="shared" si="82"/>
        <v/>
      </c>
      <c r="L1234" s="143"/>
      <c r="M1234" s="143"/>
    </row>
    <row r="1235" ht="22" customHeight="1" spans="1:13">
      <c r="A1235" s="137"/>
      <c r="B1235" s="138" t="str">
        <f t="shared" si="79"/>
        <v/>
      </c>
      <c r="C1235" s="138" t="str">
        <f t="shared" si="80"/>
        <v/>
      </c>
      <c r="D1235" s="138" t="str">
        <f t="shared" si="81"/>
        <v/>
      </c>
      <c r="E1235" s="139"/>
      <c r="F1235" s="140" t="str">
        <f>IFERROR(VLOOKUP(E1235,商品参数!A:E,2,FALSE),"")</f>
        <v/>
      </c>
      <c r="G1235" s="140" t="str">
        <f>IFERROR(VLOOKUP(E1235,商品参数!A:E,3,FALSE),"")</f>
        <v/>
      </c>
      <c r="H1235" s="140" t="str">
        <f>IFERROR(VLOOKUP(E1235,商品参数!A:E,4,FALSE),"")</f>
        <v/>
      </c>
      <c r="I1235" s="143"/>
      <c r="J1235" s="144" t="str">
        <f>IFERROR(VLOOKUP(E1235,商品参数!A:E,5,FALSE),"")</f>
        <v/>
      </c>
      <c r="K1235" s="140" t="str">
        <f t="shared" si="82"/>
        <v/>
      </c>
      <c r="L1235" s="143"/>
      <c r="M1235" s="143"/>
    </row>
    <row r="1236" ht="22" customHeight="1" spans="1:13">
      <c r="A1236" s="137"/>
      <c r="B1236" s="138" t="str">
        <f t="shared" si="79"/>
        <v/>
      </c>
      <c r="C1236" s="138" t="str">
        <f t="shared" si="80"/>
        <v/>
      </c>
      <c r="D1236" s="138" t="str">
        <f t="shared" si="81"/>
        <v/>
      </c>
      <c r="E1236" s="139"/>
      <c r="F1236" s="140" t="str">
        <f>IFERROR(VLOOKUP(E1236,商品参数!A:E,2,FALSE),"")</f>
        <v/>
      </c>
      <c r="G1236" s="140" t="str">
        <f>IFERROR(VLOOKUP(E1236,商品参数!A:E,3,FALSE),"")</f>
        <v/>
      </c>
      <c r="H1236" s="140" t="str">
        <f>IFERROR(VLOOKUP(E1236,商品参数!A:E,4,FALSE),"")</f>
        <v/>
      </c>
      <c r="I1236" s="143"/>
      <c r="J1236" s="144" t="str">
        <f>IFERROR(VLOOKUP(E1236,商品参数!A:E,5,FALSE),"")</f>
        <v/>
      </c>
      <c r="K1236" s="140" t="str">
        <f t="shared" si="82"/>
        <v/>
      </c>
      <c r="L1236" s="143"/>
      <c r="M1236" s="143"/>
    </row>
    <row r="1237" ht="22" customHeight="1" spans="1:13">
      <c r="A1237" s="137"/>
      <c r="B1237" s="138" t="str">
        <f t="shared" si="79"/>
        <v/>
      </c>
      <c r="C1237" s="138" t="str">
        <f t="shared" si="80"/>
        <v/>
      </c>
      <c r="D1237" s="138" t="str">
        <f t="shared" si="81"/>
        <v/>
      </c>
      <c r="E1237" s="139"/>
      <c r="F1237" s="140" t="str">
        <f>IFERROR(VLOOKUP(E1237,商品参数!A:E,2,FALSE),"")</f>
        <v/>
      </c>
      <c r="G1237" s="140" t="str">
        <f>IFERROR(VLOOKUP(E1237,商品参数!A:E,3,FALSE),"")</f>
        <v/>
      </c>
      <c r="H1237" s="140" t="str">
        <f>IFERROR(VLOOKUP(E1237,商品参数!A:E,4,FALSE),"")</f>
        <v/>
      </c>
      <c r="I1237" s="143"/>
      <c r="J1237" s="144" t="str">
        <f>IFERROR(VLOOKUP(E1237,商品参数!A:E,5,FALSE),"")</f>
        <v/>
      </c>
      <c r="K1237" s="140" t="str">
        <f t="shared" si="82"/>
        <v/>
      </c>
      <c r="L1237" s="143"/>
      <c r="M1237" s="143"/>
    </row>
    <row r="1238" ht="22" customHeight="1" spans="1:13">
      <c r="A1238" s="137"/>
      <c r="B1238" s="138" t="str">
        <f t="shared" si="79"/>
        <v/>
      </c>
      <c r="C1238" s="138" t="str">
        <f t="shared" si="80"/>
        <v/>
      </c>
      <c r="D1238" s="138" t="str">
        <f t="shared" si="81"/>
        <v/>
      </c>
      <c r="E1238" s="139"/>
      <c r="F1238" s="140" t="str">
        <f>IFERROR(VLOOKUP(E1238,商品参数!A:E,2,FALSE),"")</f>
        <v/>
      </c>
      <c r="G1238" s="140" t="str">
        <f>IFERROR(VLOOKUP(E1238,商品参数!A:E,3,FALSE),"")</f>
        <v/>
      </c>
      <c r="H1238" s="140" t="str">
        <f>IFERROR(VLOOKUP(E1238,商品参数!A:E,4,FALSE),"")</f>
        <v/>
      </c>
      <c r="I1238" s="143"/>
      <c r="J1238" s="144" t="str">
        <f>IFERROR(VLOOKUP(E1238,商品参数!A:E,5,FALSE),"")</f>
        <v/>
      </c>
      <c r="K1238" s="140" t="str">
        <f t="shared" si="82"/>
        <v/>
      </c>
      <c r="L1238" s="143"/>
      <c r="M1238" s="143"/>
    </row>
    <row r="1239" ht="22" customHeight="1" spans="1:13">
      <c r="A1239" s="137"/>
      <c r="B1239" s="138" t="str">
        <f t="shared" si="79"/>
        <v/>
      </c>
      <c r="C1239" s="138" t="str">
        <f t="shared" si="80"/>
        <v/>
      </c>
      <c r="D1239" s="138" t="str">
        <f t="shared" si="81"/>
        <v/>
      </c>
      <c r="E1239" s="139"/>
      <c r="F1239" s="140" t="str">
        <f>IFERROR(VLOOKUP(E1239,商品参数!A:E,2,FALSE),"")</f>
        <v/>
      </c>
      <c r="G1239" s="140" t="str">
        <f>IFERROR(VLOOKUP(E1239,商品参数!A:E,3,FALSE),"")</f>
        <v/>
      </c>
      <c r="H1239" s="140" t="str">
        <f>IFERROR(VLOOKUP(E1239,商品参数!A:E,4,FALSE),"")</f>
        <v/>
      </c>
      <c r="I1239" s="143"/>
      <c r="J1239" s="144" t="str">
        <f>IFERROR(VLOOKUP(E1239,商品参数!A:E,5,FALSE),"")</f>
        <v/>
      </c>
      <c r="K1239" s="140" t="str">
        <f t="shared" si="82"/>
        <v/>
      </c>
      <c r="L1239" s="143"/>
      <c r="M1239" s="143"/>
    </row>
    <row r="1240" ht="22" customHeight="1" spans="1:13">
      <c r="A1240" s="137"/>
      <c r="B1240" s="138" t="str">
        <f t="shared" si="79"/>
        <v/>
      </c>
      <c r="C1240" s="138" t="str">
        <f t="shared" si="80"/>
        <v/>
      </c>
      <c r="D1240" s="138" t="str">
        <f t="shared" si="81"/>
        <v/>
      </c>
      <c r="E1240" s="139"/>
      <c r="F1240" s="140" t="str">
        <f>IFERROR(VLOOKUP(E1240,商品参数!A:E,2,FALSE),"")</f>
        <v/>
      </c>
      <c r="G1240" s="140" t="str">
        <f>IFERROR(VLOOKUP(E1240,商品参数!A:E,3,FALSE),"")</f>
        <v/>
      </c>
      <c r="H1240" s="140" t="str">
        <f>IFERROR(VLOOKUP(E1240,商品参数!A:E,4,FALSE),"")</f>
        <v/>
      </c>
      <c r="I1240" s="143"/>
      <c r="J1240" s="144" t="str">
        <f>IFERROR(VLOOKUP(E1240,商品参数!A:E,5,FALSE),"")</f>
        <v/>
      </c>
      <c r="K1240" s="140" t="str">
        <f t="shared" si="82"/>
        <v/>
      </c>
      <c r="L1240" s="143"/>
      <c r="M1240" s="143"/>
    </row>
    <row r="1241" ht="22" customHeight="1" spans="1:13">
      <c r="A1241" s="137"/>
      <c r="B1241" s="138" t="str">
        <f t="shared" si="79"/>
        <v/>
      </c>
      <c r="C1241" s="138" t="str">
        <f t="shared" si="80"/>
        <v/>
      </c>
      <c r="D1241" s="138" t="str">
        <f t="shared" si="81"/>
        <v/>
      </c>
      <c r="E1241" s="139"/>
      <c r="F1241" s="140" t="str">
        <f>IFERROR(VLOOKUP(E1241,商品参数!A:E,2,FALSE),"")</f>
        <v/>
      </c>
      <c r="G1241" s="140" t="str">
        <f>IFERROR(VLOOKUP(E1241,商品参数!A:E,3,FALSE),"")</f>
        <v/>
      </c>
      <c r="H1241" s="140" t="str">
        <f>IFERROR(VLOOKUP(E1241,商品参数!A:E,4,FALSE),"")</f>
        <v/>
      </c>
      <c r="I1241" s="143"/>
      <c r="J1241" s="144" t="str">
        <f>IFERROR(VLOOKUP(E1241,商品参数!A:E,5,FALSE),"")</f>
        <v/>
      </c>
      <c r="K1241" s="140" t="str">
        <f t="shared" si="82"/>
        <v/>
      </c>
      <c r="L1241" s="143"/>
      <c r="M1241" s="143"/>
    </row>
    <row r="1242" ht="22" customHeight="1" spans="1:13">
      <c r="A1242" s="137"/>
      <c r="B1242" s="138" t="str">
        <f t="shared" si="79"/>
        <v/>
      </c>
      <c r="C1242" s="138" t="str">
        <f t="shared" si="80"/>
        <v/>
      </c>
      <c r="D1242" s="138" t="str">
        <f t="shared" si="81"/>
        <v/>
      </c>
      <c r="E1242" s="139"/>
      <c r="F1242" s="140" t="str">
        <f>IFERROR(VLOOKUP(E1242,商品参数!A:E,2,FALSE),"")</f>
        <v/>
      </c>
      <c r="G1242" s="140" t="str">
        <f>IFERROR(VLOOKUP(E1242,商品参数!A:E,3,FALSE),"")</f>
        <v/>
      </c>
      <c r="H1242" s="140" t="str">
        <f>IFERROR(VLOOKUP(E1242,商品参数!A:E,4,FALSE),"")</f>
        <v/>
      </c>
      <c r="I1242" s="143"/>
      <c r="J1242" s="144" t="str">
        <f>IFERROR(VLOOKUP(E1242,商品参数!A:E,5,FALSE),"")</f>
        <v/>
      </c>
      <c r="K1242" s="140" t="str">
        <f t="shared" si="82"/>
        <v/>
      </c>
      <c r="L1242" s="143"/>
      <c r="M1242" s="143"/>
    </row>
    <row r="1243" ht="22" customHeight="1" spans="1:13">
      <c r="A1243" s="137"/>
      <c r="B1243" s="138" t="str">
        <f t="shared" si="79"/>
        <v/>
      </c>
      <c r="C1243" s="138" t="str">
        <f t="shared" si="80"/>
        <v/>
      </c>
      <c r="D1243" s="138" t="str">
        <f t="shared" si="81"/>
        <v/>
      </c>
      <c r="E1243" s="139"/>
      <c r="F1243" s="140" t="str">
        <f>IFERROR(VLOOKUP(E1243,商品参数!A:E,2,FALSE),"")</f>
        <v/>
      </c>
      <c r="G1243" s="140" t="str">
        <f>IFERROR(VLOOKUP(E1243,商品参数!A:E,3,FALSE),"")</f>
        <v/>
      </c>
      <c r="H1243" s="140" t="str">
        <f>IFERROR(VLOOKUP(E1243,商品参数!A:E,4,FALSE),"")</f>
        <v/>
      </c>
      <c r="I1243" s="143"/>
      <c r="J1243" s="144" t="str">
        <f>IFERROR(VLOOKUP(E1243,商品参数!A:E,5,FALSE),"")</f>
        <v/>
      </c>
      <c r="K1243" s="140" t="str">
        <f t="shared" si="82"/>
        <v/>
      </c>
      <c r="L1243" s="143"/>
      <c r="M1243" s="143"/>
    </row>
    <row r="1244" ht="22" customHeight="1" spans="1:13">
      <c r="A1244" s="137"/>
      <c r="B1244" s="138" t="str">
        <f t="shared" si="79"/>
        <v/>
      </c>
      <c r="C1244" s="138" t="str">
        <f t="shared" si="80"/>
        <v/>
      </c>
      <c r="D1244" s="138" t="str">
        <f t="shared" si="81"/>
        <v/>
      </c>
      <c r="E1244" s="139"/>
      <c r="F1244" s="140" t="str">
        <f>IFERROR(VLOOKUP(E1244,商品参数!A:E,2,FALSE),"")</f>
        <v/>
      </c>
      <c r="G1244" s="140" t="str">
        <f>IFERROR(VLOOKUP(E1244,商品参数!A:E,3,FALSE),"")</f>
        <v/>
      </c>
      <c r="H1244" s="140" t="str">
        <f>IFERROR(VLOOKUP(E1244,商品参数!A:E,4,FALSE),"")</f>
        <v/>
      </c>
      <c r="I1244" s="143"/>
      <c r="J1244" s="144" t="str">
        <f>IFERROR(VLOOKUP(E1244,商品参数!A:E,5,FALSE),"")</f>
        <v/>
      </c>
      <c r="K1244" s="140" t="str">
        <f t="shared" si="82"/>
        <v/>
      </c>
      <c r="L1244" s="143"/>
      <c r="M1244" s="143"/>
    </row>
    <row r="1245" ht="22" customHeight="1" spans="1:13">
      <c r="A1245" s="137"/>
      <c r="B1245" s="138" t="str">
        <f t="shared" si="79"/>
        <v/>
      </c>
      <c r="C1245" s="138" t="str">
        <f t="shared" si="80"/>
        <v/>
      </c>
      <c r="D1245" s="138" t="str">
        <f t="shared" si="81"/>
        <v/>
      </c>
      <c r="E1245" s="139"/>
      <c r="F1245" s="140" t="str">
        <f>IFERROR(VLOOKUP(E1245,商品参数!A:E,2,FALSE),"")</f>
        <v/>
      </c>
      <c r="G1245" s="140" t="str">
        <f>IFERROR(VLOOKUP(E1245,商品参数!A:E,3,FALSE),"")</f>
        <v/>
      </c>
      <c r="H1245" s="140" t="str">
        <f>IFERROR(VLOOKUP(E1245,商品参数!A:E,4,FALSE),"")</f>
        <v/>
      </c>
      <c r="I1245" s="143"/>
      <c r="J1245" s="144" t="str">
        <f>IFERROR(VLOOKUP(E1245,商品参数!A:E,5,FALSE),"")</f>
        <v/>
      </c>
      <c r="K1245" s="140" t="str">
        <f t="shared" si="82"/>
        <v/>
      </c>
      <c r="L1245" s="143"/>
      <c r="M1245" s="143"/>
    </row>
    <row r="1246" ht="22" customHeight="1" spans="1:13">
      <c r="A1246" s="137"/>
      <c r="B1246" s="138" t="str">
        <f t="shared" si="79"/>
        <v/>
      </c>
      <c r="C1246" s="138" t="str">
        <f t="shared" si="80"/>
        <v/>
      </c>
      <c r="D1246" s="138" t="str">
        <f t="shared" si="81"/>
        <v/>
      </c>
      <c r="E1246" s="139"/>
      <c r="F1246" s="140" t="str">
        <f>IFERROR(VLOOKUP(E1246,商品参数!A:E,2,FALSE),"")</f>
        <v/>
      </c>
      <c r="G1246" s="140" t="str">
        <f>IFERROR(VLOOKUP(E1246,商品参数!A:E,3,FALSE),"")</f>
        <v/>
      </c>
      <c r="H1246" s="140" t="str">
        <f>IFERROR(VLOOKUP(E1246,商品参数!A:E,4,FALSE),"")</f>
        <v/>
      </c>
      <c r="I1246" s="143"/>
      <c r="J1246" s="144" t="str">
        <f>IFERROR(VLOOKUP(E1246,商品参数!A:E,5,FALSE),"")</f>
        <v/>
      </c>
      <c r="K1246" s="140" t="str">
        <f t="shared" si="82"/>
        <v/>
      </c>
      <c r="L1246" s="143"/>
      <c r="M1246" s="143"/>
    </row>
    <row r="1247" ht="22" customHeight="1" spans="1:13">
      <c r="A1247" s="137"/>
      <c r="B1247" s="138" t="str">
        <f t="shared" si="79"/>
        <v/>
      </c>
      <c r="C1247" s="138" t="str">
        <f t="shared" si="80"/>
        <v/>
      </c>
      <c r="D1247" s="138" t="str">
        <f t="shared" si="81"/>
        <v/>
      </c>
      <c r="E1247" s="139"/>
      <c r="F1247" s="140" t="str">
        <f>IFERROR(VLOOKUP(E1247,商品参数!A:E,2,FALSE),"")</f>
        <v/>
      </c>
      <c r="G1247" s="140" t="str">
        <f>IFERROR(VLOOKUP(E1247,商品参数!A:E,3,FALSE),"")</f>
        <v/>
      </c>
      <c r="H1247" s="140" t="str">
        <f>IFERROR(VLOOKUP(E1247,商品参数!A:E,4,FALSE),"")</f>
        <v/>
      </c>
      <c r="I1247" s="143"/>
      <c r="J1247" s="144" t="str">
        <f>IFERROR(VLOOKUP(E1247,商品参数!A:E,5,FALSE),"")</f>
        <v/>
      </c>
      <c r="K1247" s="140" t="str">
        <f t="shared" si="82"/>
        <v/>
      </c>
      <c r="L1247" s="143"/>
      <c r="M1247" s="143"/>
    </row>
    <row r="1248" ht="22" customHeight="1" spans="1:13">
      <c r="A1248" s="137"/>
      <c r="B1248" s="138" t="str">
        <f t="shared" si="79"/>
        <v/>
      </c>
      <c r="C1248" s="138" t="str">
        <f t="shared" si="80"/>
        <v/>
      </c>
      <c r="D1248" s="138" t="str">
        <f t="shared" si="81"/>
        <v/>
      </c>
      <c r="E1248" s="139"/>
      <c r="F1248" s="140" t="str">
        <f>IFERROR(VLOOKUP(E1248,商品参数!A:E,2,FALSE),"")</f>
        <v/>
      </c>
      <c r="G1248" s="140" t="str">
        <f>IFERROR(VLOOKUP(E1248,商品参数!A:E,3,FALSE),"")</f>
        <v/>
      </c>
      <c r="H1248" s="140" t="str">
        <f>IFERROR(VLOOKUP(E1248,商品参数!A:E,4,FALSE),"")</f>
        <v/>
      </c>
      <c r="I1248" s="143"/>
      <c r="J1248" s="144" t="str">
        <f>IFERROR(VLOOKUP(E1248,商品参数!A:E,5,FALSE),"")</f>
        <v/>
      </c>
      <c r="K1248" s="140" t="str">
        <f t="shared" si="82"/>
        <v/>
      </c>
      <c r="L1248" s="143"/>
      <c r="M1248" s="143"/>
    </row>
    <row r="1249" ht="22" customHeight="1" spans="1:13">
      <c r="A1249" s="137"/>
      <c r="B1249" s="138" t="str">
        <f t="shared" si="79"/>
        <v/>
      </c>
      <c r="C1249" s="138" t="str">
        <f t="shared" si="80"/>
        <v/>
      </c>
      <c r="D1249" s="138" t="str">
        <f t="shared" si="81"/>
        <v/>
      </c>
      <c r="E1249" s="139"/>
      <c r="F1249" s="140" t="str">
        <f>IFERROR(VLOOKUP(E1249,商品参数!A:E,2,FALSE),"")</f>
        <v/>
      </c>
      <c r="G1249" s="140" t="str">
        <f>IFERROR(VLOOKUP(E1249,商品参数!A:E,3,FALSE),"")</f>
        <v/>
      </c>
      <c r="H1249" s="140" t="str">
        <f>IFERROR(VLOOKUP(E1249,商品参数!A:E,4,FALSE),"")</f>
        <v/>
      </c>
      <c r="I1249" s="143"/>
      <c r="J1249" s="144" t="str">
        <f>IFERROR(VLOOKUP(E1249,商品参数!A:E,5,FALSE),"")</f>
        <v/>
      </c>
      <c r="K1249" s="140" t="str">
        <f t="shared" si="82"/>
        <v/>
      </c>
      <c r="L1249" s="143"/>
      <c r="M1249" s="143"/>
    </row>
    <row r="1250" ht="22" customHeight="1" spans="1:13">
      <c r="A1250" s="137"/>
      <c r="B1250" s="138" t="str">
        <f t="shared" si="79"/>
        <v/>
      </c>
      <c r="C1250" s="138" t="str">
        <f t="shared" si="80"/>
        <v/>
      </c>
      <c r="D1250" s="138" t="str">
        <f t="shared" si="81"/>
        <v/>
      </c>
      <c r="E1250" s="139"/>
      <c r="F1250" s="140" t="str">
        <f>IFERROR(VLOOKUP(E1250,商品参数!A:E,2,FALSE),"")</f>
        <v/>
      </c>
      <c r="G1250" s="140" t="str">
        <f>IFERROR(VLOOKUP(E1250,商品参数!A:E,3,FALSE),"")</f>
        <v/>
      </c>
      <c r="H1250" s="140" t="str">
        <f>IFERROR(VLOOKUP(E1250,商品参数!A:E,4,FALSE),"")</f>
        <v/>
      </c>
      <c r="I1250" s="143"/>
      <c r="J1250" s="144" t="str">
        <f>IFERROR(VLOOKUP(E1250,商品参数!A:E,5,FALSE),"")</f>
        <v/>
      </c>
      <c r="K1250" s="140" t="str">
        <f t="shared" si="82"/>
        <v/>
      </c>
      <c r="L1250" s="143"/>
      <c r="M1250" s="143"/>
    </row>
    <row r="1251" ht="22" customHeight="1" spans="1:13">
      <c r="A1251" s="137"/>
      <c r="B1251" s="138" t="str">
        <f t="shared" si="79"/>
        <v/>
      </c>
      <c r="C1251" s="138" t="str">
        <f t="shared" si="80"/>
        <v/>
      </c>
      <c r="D1251" s="138" t="str">
        <f t="shared" si="81"/>
        <v/>
      </c>
      <c r="E1251" s="139"/>
      <c r="F1251" s="140" t="str">
        <f>IFERROR(VLOOKUP(E1251,商品参数!A:E,2,FALSE),"")</f>
        <v/>
      </c>
      <c r="G1251" s="140" t="str">
        <f>IFERROR(VLOOKUP(E1251,商品参数!A:E,3,FALSE),"")</f>
        <v/>
      </c>
      <c r="H1251" s="140" t="str">
        <f>IFERROR(VLOOKUP(E1251,商品参数!A:E,4,FALSE),"")</f>
        <v/>
      </c>
      <c r="I1251" s="143"/>
      <c r="J1251" s="144" t="str">
        <f>IFERROR(VLOOKUP(E1251,商品参数!A:E,5,FALSE),"")</f>
        <v/>
      </c>
      <c r="K1251" s="140" t="str">
        <f t="shared" si="82"/>
        <v/>
      </c>
      <c r="L1251" s="143"/>
      <c r="M1251" s="143"/>
    </row>
    <row r="1252" ht="22" customHeight="1" spans="1:13">
      <c r="A1252" s="137"/>
      <c r="B1252" s="138" t="str">
        <f t="shared" si="79"/>
        <v/>
      </c>
      <c r="C1252" s="138" t="str">
        <f t="shared" si="80"/>
        <v/>
      </c>
      <c r="D1252" s="138" t="str">
        <f t="shared" si="81"/>
        <v/>
      </c>
      <c r="E1252" s="139"/>
      <c r="F1252" s="140" t="str">
        <f>IFERROR(VLOOKUP(E1252,商品参数!A:E,2,FALSE),"")</f>
        <v/>
      </c>
      <c r="G1252" s="140" t="str">
        <f>IFERROR(VLOOKUP(E1252,商品参数!A:E,3,FALSE),"")</f>
        <v/>
      </c>
      <c r="H1252" s="140" t="str">
        <f>IFERROR(VLOOKUP(E1252,商品参数!A:E,4,FALSE),"")</f>
        <v/>
      </c>
      <c r="I1252" s="143"/>
      <c r="J1252" s="144" t="str">
        <f>IFERROR(VLOOKUP(E1252,商品参数!A:E,5,FALSE),"")</f>
        <v/>
      </c>
      <c r="K1252" s="140" t="str">
        <f t="shared" si="82"/>
        <v/>
      </c>
      <c r="L1252" s="143"/>
      <c r="M1252" s="143"/>
    </row>
    <row r="1253" ht="22" customHeight="1" spans="1:13">
      <c r="A1253" s="137"/>
      <c r="B1253" s="138" t="str">
        <f t="shared" si="79"/>
        <v/>
      </c>
      <c r="C1253" s="138" t="str">
        <f t="shared" si="80"/>
        <v/>
      </c>
      <c r="D1253" s="138" t="str">
        <f t="shared" si="81"/>
        <v/>
      </c>
      <c r="E1253" s="139"/>
      <c r="F1253" s="140" t="str">
        <f>IFERROR(VLOOKUP(E1253,商品参数!A:E,2,FALSE),"")</f>
        <v/>
      </c>
      <c r="G1253" s="140" t="str">
        <f>IFERROR(VLOOKUP(E1253,商品参数!A:E,3,FALSE),"")</f>
        <v/>
      </c>
      <c r="H1253" s="140" t="str">
        <f>IFERROR(VLOOKUP(E1253,商品参数!A:E,4,FALSE),"")</f>
        <v/>
      </c>
      <c r="I1253" s="143"/>
      <c r="J1253" s="144" t="str">
        <f>IFERROR(VLOOKUP(E1253,商品参数!A:E,5,FALSE),"")</f>
        <v/>
      </c>
      <c r="K1253" s="140" t="str">
        <f t="shared" si="82"/>
        <v/>
      </c>
      <c r="L1253" s="143"/>
      <c r="M1253" s="143"/>
    </row>
    <row r="1254" ht="22" customHeight="1" spans="1:13">
      <c r="A1254" s="137"/>
      <c r="B1254" s="138" t="str">
        <f t="shared" si="79"/>
        <v/>
      </c>
      <c r="C1254" s="138" t="str">
        <f t="shared" si="80"/>
        <v/>
      </c>
      <c r="D1254" s="138" t="str">
        <f t="shared" si="81"/>
        <v/>
      </c>
      <c r="E1254" s="139"/>
      <c r="F1254" s="140" t="str">
        <f>IFERROR(VLOOKUP(E1254,商品参数!A:E,2,FALSE),"")</f>
        <v/>
      </c>
      <c r="G1254" s="140" t="str">
        <f>IFERROR(VLOOKUP(E1254,商品参数!A:E,3,FALSE),"")</f>
        <v/>
      </c>
      <c r="H1254" s="140" t="str">
        <f>IFERROR(VLOOKUP(E1254,商品参数!A:E,4,FALSE),"")</f>
        <v/>
      </c>
      <c r="I1254" s="143"/>
      <c r="J1254" s="144" t="str">
        <f>IFERROR(VLOOKUP(E1254,商品参数!A:E,5,FALSE),"")</f>
        <v/>
      </c>
      <c r="K1254" s="140" t="str">
        <f t="shared" si="82"/>
        <v/>
      </c>
      <c r="L1254" s="143"/>
      <c r="M1254" s="143"/>
    </row>
    <row r="1255" ht="22" customHeight="1" spans="1:13">
      <c r="A1255" s="137"/>
      <c r="B1255" s="138" t="str">
        <f t="shared" si="79"/>
        <v/>
      </c>
      <c r="C1255" s="138" t="str">
        <f t="shared" si="80"/>
        <v/>
      </c>
      <c r="D1255" s="138" t="str">
        <f t="shared" si="81"/>
        <v/>
      </c>
      <c r="E1255" s="139"/>
      <c r="F1255" s="140" t="str">
        <f>IFERROR(VLOOKUP(E1255,商品参数!A:E,2,FALSE),"")</f>
        <v/>
      </c>
      <c r="G1255" s="140" t="str">
        <f>IFERROR(VLOOKUP(E1255,商品参数!A:E,3,FALSE),"")</f>
        <v/>
      </c>
      <c r="H1255" s="140" t="str">
        <f>IFERROR(VLOOKUP(E1255,商品参数!A:E,4,FALSE),"")</f>
        <v/>
      </c>
      <c r="I1255" s="143"/>
      <c r="J1255" s="144" t="str">
        <f>IFERROR(VLOOKUP(E1255,商品参数!A:E,5,FALSE),"")</f>
        <v/>
      </c>
      <c r="K1255" s="140" t="str">
        <f t="shared" si="82"/>
        <v/>
      </c>
      <c r="L1255" s="143"/>
      <c r="M1255" s="143"/>
    </row>
    <row r="1256" ht="22" customHeight="1" spans="1:13">
      <c r="A1256" s="137"/>
      <c r="B1256" s="138" t="str">
        <f t="shared" ref="B1256:B1319" si="83">IF(A1256&lt;&gt;"",YEAR(A1256),"")</f>
        <v/>
      </c>
      <c r="C1256" s="138" t="str">
        <f t="shared" ref="C1256:C1319" si="84">IF(A1256&lt;&gt;"",MONTH(A1256),"")</f>
        <v/>
      </c>
      <c r="D1256" s="138" t="str">
        <f t="shared" ref="D1256:D1319" si="85">IF(A1256&lt;&gt;"",DAY(A1256),"")</f>
        <v/>
      </c>
      <c r="E1256" s="139"/>
      <c r="F1256" s="140" t="str">
        <f>IFERROR(VLOOKUP(E1256,商品参数!A:E,2,FALSE),"")</f>
        <v/>
      </c>
      <c r="G1256" s="140" t="str">
        <f>IFERROR(VLOOKUP(E1256,商品参数!A:E,3,FALSE),"")</f>
        <v/>
      </c>
      <c r="H1256" s="140" t="str">
        <f>IFERROR(VLOOKUP(E1256,商品参数!A:E,4,FALSE),"")</f>
        <v/>
      </c>
      <c r="I1256" s="143"/>
      <c r="J1256" s="144" t="str">
        <f>IFERROR(VLOOKUP(E1256,商品参数!A:E,5,FALSE),"")</f>
        <v/>
      </c>
      <c r="K1256" s="140" t="str">
        <f t="shared" ref="K1256:K1319" si="86">IF(E1256&lt;&gt;"",I1256*J1256,"")</f>
        <v/>
      </c>
      <c r="L1256" s="143"/>
      <c r="M1256" s="143"/>
    </row>
    <row r="1257" ht="22" customHeight="1" spans="1:13">
      <c r="A1257" s="137"/>
      <c r="B1257" s="138" t="str">
        <f t="shared" si="83"/>
        <v/>
      </c>
      <c r="C1257" s="138" t="str">
        <f t="shared" si="84"/>
        <v/>
      </c>
      <c r="D1257" s="138" t="str">
        <f t="shared" si="85"/>
        <v/>
      </c>
      <c r="E1257" s="139"/>
      <c r="F1257" s="140" t="str">
        <f>IFERROR(VLOOKUP(E1257,商品参数!A:E,2,FALSE),"")</f>
        <v/>
      </c>
      <c r="G1257" s="140" t="str">
        <f>IFERROR(VLOOKUP(E1257,商品参数!A:E,3,FALSE),"")</f>
        <v/>
      </c>
      <c r="H1257" s="140" t="str">
        <f>IFERROR(VLOOKUP(E1257,商品参数!A:E,4,FALSE),"")</f>
        <v/>
      </c>
      <c r="I1257" s="143"/>
      <c r="J1257" s="144" t="str">
        <f>IFERROR(VLOOKUP(E1257,商品参数!A:E,5,FALSE),"")</f>
        <v/>
      </c>
      <c r="K1257" s="140" t="str">
        <f t="shared" si="86"/>
        <v/>
      </c>
      <c r="L1257" s="143"/>
      <c r="M1257" s="143"/>
    </row>
    <row r="1258" ht="22" customHeight="1" spans="1:13">
      <c r="A1258" s="137"/>
      <c r="B1258" s="138" t="str">
        <f t="shared" si="83"/>
        <v/>
      </c>
      <c r="C1258" s="138" t="str">
        <f t="shared" si="84"/>
        <v/>
      </c>
      <c r="D1258" s="138" t="str">
        <f t="shared" si="85"/>
        <v/>
      </c>
      <c r="E1258" s="139"/>
      <c r="F1258" s="140" t="str">
        <f>IFERROR(VLOOKUP(E1258,商品参数!A:E,2,FALSE),"")</f>
        <v/>
      </c>
      <c r="G1258" s="140" t="str">
        <f>IFERROR(VLOOKUP(E1258,商品参数!A:E,3,FALSE),"")</f>
        <v/>
      </c>
      <c r="H1258" s="140" t="str">
        <f>IFERROR(VLOOKUP(E1258,商品参数!A:E,4,FALSE),"")</f>
        <v/>
      </c>
      <c r="I1258" s="143"/>
      <c r="J1258" s="144" t="str">
        <f>IFERROR(VLOOKUP(E1258,商品参数!A:E,5,FALSE),"")</f>
        <v/>
      </c>
      <c r="K1258" s="140" t="str">
        <f t="shared" si="86"/>
        <v/>
      </c>
      <c r="L1258" s="143"/>
      <c r="M1258" s="143"/>
    </row>
    <row r="1259" ht="22" customHeight="1" spans="1:13">
      <c r="A1259" s="137"/>
      <c r="B1259" s="138" t="str">
        <f t="shared" si="83"/>
        <v/>
      </c>
      <c r="C1259" s="138" t="str">
        <f t="shared" si="84"/>
        <v/>
      </c>
      <c r="D1259" s="138" t="str">
        <f t="shared" si="85"/>
        <v/>
      </c>
      <c r="E1259" s="139"/>
      <c r="F1259" s="140" t="str">
        <f>IFERROR(VLOOKUP(E1259,商品参数!A:E,2,FALSE),"")</f>
        <v/>
      </c>
      <c r="G1259" s="140" t="str">
        <f>IFERROR(VLOOKUP(E1259,商品参数!A:E,3,FALSE),"")</f>
        <v/>
      </c>
      <c r="H1259" s="140" t="str">
        <f>IFERROR(VLOOKUP(E1259,商品参数!A:E,4,FALSE),"")</f>
        <v/>
      </c>
      <c r="I1259" s="143"/>
      <c r="J1259" s="144" t="str">
        <f>IFERROR(VLOOKUP(E1259,商品参数!A:E,5,FALSE),"")</f>
        <v/>
      </c>
      <c r="K1259" s="140" t="str">
        <f t="shared" si="86"/>
        <v/>
      </c>
      <c r="L1259" s="143"/>
      <c r="M1259" s="143"/>
    </row>
    <row r="1260" ht="22" customHeight="1" spans="1:13">
      <c r="A1260" s="137"/>
      <c r="B1260" s="138" t="str">
        <f t="shared" si="83"/>
        <v/>
      </c>
      <c r="C1260" s="138" t="str">
        <f t="shared" si="84"/>
        <v/>
      </c>
      <c r="D1260" s="138" t="str">
        <f t="shared" si="85"/>
        <v/>
      </c>
      <c r="E1260" s="139"/>
      <c r="F1260" s="140" t="str">
        <f>IFERROR(VLOOKUP(E1260,商品参数!A:E,2,FALSE),"")</f>
        <v/>
      </c>
      <c r="G1260" s="140" t="str">
        <f>IFERROR(VLOOKUP(E1260,商品参数!A:E,3,FALSE),"")</f>
        <v/>
      </c>
      <c r="H1260" s="140" t="str">
        <f>IFERROR(VLOOKUP(E1260,商品参数!A:E,4,FALSE),"")</f>
        <v/>
      </c>
      <c r="I1260" s="143"/>
      <c r="J1260" s="144" t="str">
        <f>IFERROR(VLOOKUP(E1260,商品参数!A:E,5,FALSE),"")</f>
        <v/>
      </c>
      <c r="K1260" s="140" t="str">
        <f t="shared" si="86"/>
        <v/>
      </c>
      <c r="L1260" s="143"/>
      <c r="M1260" s="143"/>
    </row>
    <row r="1261" ht="22" customHeight="1" spans="1:13">
      <c r="A1261" s="137"/>
      <c r="B1261" s="138" t="str">
        <f t="shared" si="83"/>
        <v/>
      </c>
      <c r="C1261" s="138" t="str">
        <f t="shared" si="84"/>
        <v/>
      </c>
      <c r="D1261" s="138" t="str">
        <f t="shared" si="85"/>
        <v/>
      </c>
      <c r="E1261" s="139"/>
      <c r="F1261" s="140" t="str">
        <f>IFERROR(VLOOKUP(E1261,商品参数!A:E,2,FALSE),"")</f>
        <v/>
      </c>
      <c r="G1261" s="140" t="str">
        <f>IFERROR(VLOOKUP(E1261,商品参数!A:E,3,FALSE),"")</f>
        <v/>
      </c>
      <c r="H1261" s="140" t="str">
        <f>IFERROR(VLOOKUP(E1261,商品参数!A:E,4,FALSE),"")</f>
        <v/>
      </c>
      <c r="I1261" s="143"/>
      <c r="J1261" s="144" t="str">
        <f>IFERROR(VLOOKUP(E1261,商品参数!A:E,5,FALSE),"")</f>
        <v/>
      </c>
      <c r="K1261" s="140" t="str">
        <f t="shared" si="86"/>
        <v/>
      </c>
      <c r="L1261" s="143"/>
      <c r="M1261" s="143"/>
    </row>
    <row r="1262" ht="22" customHeight="1" spans="1:13">
      <c r="A1262" s="137"/>
      <c r="B1262" s="138" t="str">
        <f t="shared" si="83"/>
        <v/>
      </c>
      <c r="C1262" s="138" t="str">
        <f t="shared" si="84"/>
        <v/>
      </c>
      <c r="D1262" s="138" t="str">
        <f t="shared" si="85"/>
        <v/>
      </c>
      <c r="E1262" s="139"/>
      <c r="F1262" s="140" t="str">
        <f>IFERROR(VLOOKUP(E1262,商品参数!A:E,2,FALSE),"")</f>
        <v/>
      </c>
      <c r="G1262" s="140" t="str">
        <f>IFERROR(VLOOKUP(E1262,商品参数!A:E,3,FALSE),"")</f>
        <v/>
      </c>
      <c r="H1262" s="140" t="str">
        <f>IFERROR(VLOOKUP(E1262,商品参数!A:E,4,FALSE),"")</f>
        <v/>
      </c>
      <c r="I1262" s="143"/>
      <c r="J1262" s="144" t="str">
        <f>IFERROR(VLOOKUP(E1262,商品参数!A:E,5,FALSE),"")</f>
        <v/>
      </c>
      <c r="K1262" s="140" t="str">
        <f t="shared" si="86"/>
        <v/>
      </c>
      <c r="L1262" s="143"/>
      <c r="M1262" s="143"/>
    </row>
    <row r="1263" ht="22" customHeight="1" spans="1:13">
      <c r="A1263" s="137"/>
      <c r="B1263" s="138" t="str">
        <f t="shared" si="83"/>
        <v/>
      </c>
      <c r="C1263" s="138" t="str">
        <f t="shared" si="84"/>
        <v/>
      </c>
      <c r="D1263" s="138" t="str">
        <f t="shared" si="85"/>
        <v/>
      </c>
      <c r="E1263" s="139"/>
      <c r="F1263" s="140" t="str">
        <f>IFERROR(VLOOKUP(E1263,商品参数!A:E,2,FALSE),"")</f>
        <v/>
      </c>
      <c r="G1263" s="140" t="str">
        <f>IFERROR(VLOOKUP(E1263,商品参数!A:E,3,FALSE),"")</f>
        <v/>
      </c>
      <c r="H1263" s="140" t="str">
        <f>IFERROR(VLOOKUP(E1263,商品参数!A:E,4,FALSE),"")</f>
        <v/>
      </c>
      <c r="I1263" s="143"/>
      <c r="J1263" s="144" t="str">
        <f>IFERROR(VLOOKUP(E1263,商品参数!A:E,5,FALSE),"")</f>
        <v/>
      </c>
      <c r="K1263" s="140" t="str">
        <f t="shared" si="86"/>
        <v/>
      </c>
      <c r="L1263" s="143"/>
      <c r="M1263" s="143"/>
    </row>
    <row r="1264" ht="22" customHeight="1" spans="1:13">
      <c r="A1264" s="137"/>
      <c r="B1264" s="138" t="str">
        <f t="shared" si="83"/>
        <v/>
      </c>
      <c r="C1264" s="138" t="str">
        <f t="shared" si="84"/>
        <v/>
      </c>
      <c r="D1264" s="138" t="str">
        <f t="shared" si="85"/>
        <v/>
      </c>
      <c r="E1264" s="139"/>
      <c r="F1264" s="140" t="str">
        <f>IFERROR(VLOOKUP(E1264,商品参数!A:E,2,FALSE),"")</f>
        <v/>
      </c>
      <c r="G1264" s="140" t="str">
        <f>IFERROR(VLOOKUP(E1264,商品参数!A:E,3,FALSE),"")</f>
        <v/>
      </c>
      <c r="H1264" s="140" t="str">
        <f>IFERROR(VLOOKUP(E1264,商品参数!A:E,4,FALSE),"")</f>
        <v/>
      </c>
      <c r="I1264" s="143"/>
      <c r="J1264" s="144" t="str">
        <f>IFERROR(VLOOKUP(E1264,商品参数!A:E,5,FALSE),"")</f>
        <v/>
      </c>
      <c r="K1264" s="140" t="str">
        <f t="shared" si="86"/>
        <v/>
      </c>
      <c r="L1264" s="143"/>
      <c r="M1264" s="143"/>
    </row>
    <row r="1265" ht="22" customHeight="1" spans="1:13">
      <c r="A1265" s="137"/>
      <c r="B1265" s="138" t="str">
        <f t="shared" si="83"/>
        <v/>
      </c>
      <c r="C1265" s="138" t="str">
        <f t="shared" si="84"/>
        <v/>
      </c>
      <c r="D1265" s="138" t="str">
        <f t="shared" si="85"/>
        <v/>
      </c>
      <c r="E1265" s="139"/>
      <c r="F1265" s="140" t="str">
        <f>IFERROR(VLOOKUP(E1265,商品参数!A:E,2,FALSE),"")</f>
        <v/>
      </c>
      <c r="G1265" s="140" t="str">
        <f>IFERROR(VLOOKUP(E1265,商品参数!A:E,3,FALSE),"")</f>
        <v/>
      </c>
      <c r="H1265" s="140" t="str">
        <f>IFERROR(VLOOKUP(E1265,商品参数!A:E,4,FALSE),"")</f>
        <v/>
      </c>
      <c r="I1265" s="143"/>
      <c r="J1265" s="144" t="str">
        <f>IFERROR(VLOOKUP(E1265,商品参数!A:E,5,FALSE),"")</f>
        <v/>
      </c>
      <c r="K1265" s="140" t="str">
        <f t="shared" si="86"/>
        <v/>
      </c>
      <c r="L1265" s="143"/>
      <c r="M1265" s="143"/>
    </row>
    <row r="1266" ht="22" customHeight="1" spans="1:13">
      <c r="A1266" s="137"/>
      <c r="B1266" s="138" t="str">
        <f t="shared" si="83"/>
        <v/>
      </c>
      <c r="C1266" s="138" t="str">
        <f t="shared" si="84"/>
        <v/>
      </c>
      <c r="D1266" s="138" t="str">
        <f t="shared" si="85"/>
        <v/>
      </c>
      <c r="E1266" s="139"/>
      <c r="F1266" s="140" t="str">
        <f>IFERROR(VLOOKUP(E1266,商品参数!A:E,2,FALSE),"")</f>
        <v/>
      </c>
      <c r="G1266" s="140" t="str">
        <f>IFERROR(VLOOKUP(E1266,商品参数!A:E,3,FALSE),"")</f>
        <v/>
      </c>
      <c r="H1266" s="140" t="str">
        <f>IFERROR(VLOOKUP(E1266,商品参数!A:E,4,FALSE),"")</f>
        <v/>
      </c>
      <c r="I1266" s="143"/>
      <c r="J1266" s="144" t="str">
        <f>IFERROR(VLOOKUP(E1266,商品参数!A:E,5,FALSE),"")</f>
        <v/>
      </c>
      <c r="K1266" s="140" t="str">
        <f t="shared" si="86"/>
        <v/>
      </c>
      <c r="L1266" s="143"/>
      <c r="M1266" s="143"/>
    </row>
    <row r="1267" ht="22" customHeight="1" spans="1:13">
      <c r="A1267" s="137"/>
      <c r="B1267" s="138" t="str">
        <f t="shared" si="83"/>
        <v/>
      </c>
      <c r="C1267" s="138" t="str">
        <f t="shared" si="84"/>
        <v/>
      </c>
      <c r="D1267" s="138" t="str">
        <f t="shared" si="85"/>
        <v/>
      </c>
      <c r="E1267" s="139"/>
      <c r="F1267" s="140" t="str">
        <f>IFERROR(VLOOKUP(E1267,商品参数!A:E,2,FALSE),"")</f>
        <v/>
      </c>
      <c r="G1267" s="140" t="str">
        <f>IFERROR(VLOOKUP(E1267,商品参数!A:E,3,FALSE),"")</f>
        <v/>
      </c>
      <c r="H1267" s="140" t="str">
        <f>IFERROR(VLOOKUP(E1267,商品参数!A:E,4,FALSE),"")</f>
        <v/>
      </c>
      <c r="I1267" s="143"/>
      <c r="J1267" s="144" t="str">
        <f>IFERROR(VLOOKUP(E1267,商品参数!A:E,5,FALSE),"")</f>
        <v/>
      </c>
      <c r="K1267" s="140" t="str">
        <f t="shared" si="86"/>
        <v/>
      </c>
      <c r="L1267" s="143"/>
      <c r="M1267" s="143"/>
    </row>
    <row r="1268" ht="22" customHeight="1" spans="1:13">
      <c r="A1268" s="137"/>
      <c r="B1268" s="138" t="str">
        <f t="shared" si="83"/>
        <v/>
      </c>
      <c r="C1268" s="138" t="str">
        <f t="shared" si="84"/>
        <v/>
      </c>
      <c r="D1268" s="138" t="str">
        <f t="shared" si="85"/>
        <v/>
      </c>
      <c r="E1268" s="139"/>
      <c r="F1268" s="140" t="str">
        <f>IFERROR(VLOOKUP(E1268,商品参数!A:E,2,FALSE),"")</f>
        <v/>
      </c>
      <c r="G1268" s="140" t="str">
        <f>IFERROR(VLOOKUP(E1268,商品参数!A:E,3,FALSE),"")</f>
        <v/>
      </c>
      <c r="H1268" s="140" t="str">
        <f>IFERROR(VLOOKUP(E1268,商品参数!A:E,4,FALSE),"")</f>
        <v/>
      </c>
      <c r="I1268" s="143"/>
      <c r="J1268" s="144" t="str">
        <f>IFERROR(VLOOKUP(E1268,商品参数!A:E,5,FALSE),"")</f>
        <v/>
      </c>
      <c r="K1268" s="140" t="str">
        <f t="shared" si="86"/>
        <v/>
      </c>
      <c r="L1268" s="143"/>
      <c r="M1268" s="143"/>
    </row>
    <row r="1269" ht="22" customHeight="1" spans="1:13">
      <c r="A1269" s="137"/>
      <c r="B1269" s="138" t="str">
        <f t="shared" si="83"/>
        <v/>
      </c>
      <c r="C1269" s="138" t="str">
        <f t="shared" si="84"/>
        <v/>
      </c>
      <c r="D1269" s="138" t="str">
        <f t="shared" si="85"/>
        <v/>
      </c>
      <c r="E1269" s="139"/>
      <c r="F1269" s="140" t="str">
        <f>IFERROR(VLOOKUP(E1269,商品参数!A:E,2,FALSE),"")</f>
        <v/>
      </c>
      <c r="G1269" s="140" t="str">
        <f>IFERROR(VLOOKUP(E1269,商品参数!A:E,3,FALSE),"")</f>
        <v/>
      </c>
      <c r="H1269" s="140" t="str">
        <f>IFERROR(VLOOKUP(E1269,商品参数!A:E,4,FALSE),"")</f>
        <v/>
      </c>
      <c r="I1269" s="143"/>
      <c r="J1269" s="144" t="str">
        <f>IFERROR(VLOOKUP(E1269,商品参数!A:E,5,FALSE),"")</f>
        <v/>
      </c>
      <c r="K1269" s="140" t="str">
        <f t="shared" si="86"/>
        <v/>
      </c>
      <c r="L1269" s="143"/>
      <c r="M1269" s="143"/>
    </row>
    <row r="1270" ht="22" customHeight="1" spans="1:13">
      <c r="A1270" s="137"/>
      <c r="B1270" s="138" t="str">
        <f t="shared" si="83"/>
        <v/>
      </c>
      <c r="C1270" s="138" t="str">
        <f t="shared" si="84"/>
        <v/>
      </c>
      <c r="D1270" s="138" t="str">
        <f t="shared" si="85"/>
        <v/>
      </c>
      <c r="E1270" s="139"/>
      <c r="F1270" s="140" t="str">
        <f>IFERROR(VLOOKUP(E1270,商品参数!A:E,2,FALSE),"")</f>
        <v/>
      </c>
      <c r="G1270" s="140" t="str">
        <f>IFERROR(VLOOKUP(E1270,商品参数!A:E,3,FALSE),"")</f>
        <v/>
      </c>
      <c r="H1270" s="140" t="str">
        <f>IFERROR(VLOOKUP(E1270,商品参数!A:E,4,FALSE),"")</f>
        <v/>
      </c>
      <c r="I1270" s="143"/>
      <c r="J1270" s="144" t="str">
        <f>IFERROR(VLOOKUP(E1270,商品参数!A:E,5,FALSE),"")</f>
        <v/>
      </c>
      <c r="K1270" s="140" t="str">
        <f t="shared" si="86"/>
        <v/>
      </c>
      <c r="L1270" s="143"/>
      <c r="M1270" s="143"/>
    </row>
    <row r="1271" ht="22" customHeight="1" spans="1:13">
      <c r="A1271" s="137"/>
      <c r="B1271" s="138" t="str">
        <f t="shared" si="83"/>
        <v/>
      </c>
      <c r="C1271" s="138" t="str">
        <f t="shared" si="84"/>
        <v/>
      </c>
      <c r="D1271" s="138" t="str">
        <f t="shared" si="85"/>
        <v/>
      </c>
      <c r="E1271" s="139"/>
      <c r="F1271" s="140" t="str">
        <f>IFERROR(VLOOKUP(E1271,商品参数!A:E,2,FALSE),"")</f>
        <v/>
      </c>
      <c r="G1271" s="140" t="str">
        <f>IFERROR(VLOOKUP(E1271,商品参数!A:E,3,FALSE),"")</f>
        <v/>
      </c>
      <c r="H1271" s="140" t="str">
        <f>IFERROR(VLOOKUP(E1271,商品参数!A:E,4,FALSE),"")</f>
        <v/>
      </c>
      <c r="I1271" s="143"/>
      <c r="J1271" s="144" t="str">
        <f>IFERROR(VLOOKUP(E1271,商品参数!A:E,5,FALSE),"")</f>
        <v/>
      </c>
      <c r="K1271" s="140" t="str">
        <f t="shared" si="86"/>
        <v/>
      </c>
      <c r="L1271" s="143"/>
      <c r="M1271" s="143"/>
    </row>
    <row r="1272" ht="22" customHeight="1" spans="1:13">
      <c r="A1272" s="137"/>
      <c r="B1272" s="138" t="str">
        <f t="shared" si="83"/>
        <v/>
      </c>
      <c r="C1272" s="138" t="str">
        <f t="shared" si="84"/>
        <v/>
      </c>
      <c r="D1272" s="138" t="str">
        <f t="shared" si="85"/>
        <v/>
      </c>
      <c r="E1272" s="139"/>
      <c r="F1272" s="140" t="str">
        <f>IFERROR(VLOOKUP(E1272,商品参数!A:E,2,FALSE),"")</f>
        <v/>
      </c>
      <c r="G1272" s="140" t="str">
        <f>IFERROR(VLOOKUP(E1272,商品参数!A:E,3,FALSE),"")</f>
        <v/>
      </c>
      <c r="H1272" s="140" t="str">
        <f>IFERROR(VLOOKUP(E1272,商品参数!A:E,4,FALSE),"")</f>
        <v/>
      </c>
      <c r="I1272" s="143"/>
      <c r="J1272" s="144" t="str">
        <f>IFERROR(VLOOKUP(E1272,商品参数!A:E,5,FALSE),"")</f>
        <v/>
      </c>
      <c r="K1272" s="140" t="str">
        <f t="shared" si="86"/>
        <v/>
      </c>
      <c r="L1272" s="143"/>
      <c r="M1272" s="143"/>
    </row>
    <row r="1273" ht="22" customHeight="1" spans="1:13">
      <c r="A1273" s="137"/>
      <c r="B1273" s="138" t="str">
        <f t="shared" si="83"/>
        <v/>
      </c>
      <c r="C1273" s="138" t="str">
        <f t="shared" si="84"/>
        <v/>
      </c>
      <c r="D1273" s="138" t="str">
        <f t="shared" si="85"/>
        <v/>
      </c>
      <c r="E1273" s="139"/>
      <c r="F1273" s="140" t="str">
        <f>IFERROR(VLOOKUP(E1273,商品参数!A:E,2,FALSE),"")</f>
        <v/>
      </c>
      <c r="G1273" s="140" t="str">
        <f>IFERROR(VLOOKUP(E1273,商品参数!A:E,3,FALSE),"")</f>
        <v/>
      </c>
      <c r="H1273" s="140" t="str">
        <f>IFERROR(VLOOKUP(E1273,商品参数!A:E,4,FALSE),"")</f>
        <v/>
      </c>
      <c r="I1273" s="143"/>
      <c r="J1273" s="144" t="str">
        <f>IFERROR(VLOOKUP(E1273,商品参数!A:E,5,FALSE),"")</f>
        <v/>
      </c>
      <c r="K1273" s="140" t="str">
        <f t="shared" si="86"/>
        <v/>
      </c>
      <c r="L1273" s="143"/>
      <c r="M1273" s="143"/>
    </row>
    <row r="1274" ht="22" customHeight="1" spans="1:13">
      <c r="A1274" s="137"/>
      <c r="B1274" s="138" t="str">
        <f t="shared" si="83"/>
        <v/>
      </c>
      <c r="C1274" s="138" t="str">
        <f t="shared" si="84"/>
        <v/>
      </c>
      <c r="D1274" s="138" t="str">
        <f t="shared" si="85"/>
        <v/>
      </c>
      <c r="E1274" s="139"/>
      <c r="F1274" s="140" t="str">
        <f>IFERROR(VLOOKUP(E1274,商品参数!A:E,2,FALSE),"")</f>
        <v/>
      </c>
      <c r="G1274" s="140" t="str">
        <f>IFERROR(VLOOKUP(E1274,商品参数!A:E,3,FALSE),"")</f>
        <v/>
      </c>
      <c r="H1274" s="140" t="str">
        <f>IFERROR(VLOOKUP(E1274,商品参数!A:E,4,FALSE),"")</f>
        <v/>
      </c>
      <c r="I1274" s="143"/>
      <c r="J1274" s="144" t="str">
        <f>IFERROR(VLOOKUP(E1274,商品参数!A:E,5,FALSE),"")</f>
        <v/>
      </c>
      <c r="K1274" s="140" t="str">
        <f t="shared" si="86"/>
        <v/>
      </c>
      <c r="L1274" s="143"/>
      <c r="M1274" s="143"/>
    </row>
    <row r="1275" ht="22" customHeight="1" spans="1:13">
      <c r="A1275" s="137"/>
      <c r="B1275" s="138" t="str">
        <f t="shared" si="83"/>
        <v/>
      </c>
      <c r="C1275" s="138" t="str">
        <f t="shared" si="84"/>
        <v/>
      </c>
      <c r="D1275" s="138" t="str">
        <f t="shared" si="85"/>
        <v/>
      </c>
      <c r="E1275" s="139"/>
      <c r="F1275" s="140" t="str">
        <f>IFERROR(VLOOKUP(E1275,商品参数!A:E,2,FALSE),"")</f>
        <v/>
      </c>
      <c r="G1275" s="140" t="str">
        <f>IFERROR(VLOOKUP(E1275,商品参数!A:E,3,FALSE),"")</f>
        <v/>
      </c>
      <c r="H1275" s="140" t="str">
        <f>IFERROR(VLOOKUP(E1275,商品参数!A:E,4,FALSE),"")</f>
        <v/>
      </c>
      <c r="I1275" s="143"/>
      <c r="J1275" s="144" t="str">
        <f>IFERROR(VLOOKUP(E1275,商品参数!A:E,5,FALSE),"")</f>
        <v/>
      </c>
      <c r="K1275" s="140" t="str">
        <f t="shared" si="86"/>
        <v/>
      </c>
      <c r="L1275" s="143"/>
      <c r="M1275" s="143"/>
    </row>
    <row r="1276" ht="22" customHeight="1" spans="1:13">
      <c r="A1276" s="137"/>
      <c r="B1276" s="138" t="str">
        <f t="shared" si="83"/>
        <v/>
      </c>
      <c r="C1276" s="138" t="str">
        <f t="shared" si="84"/>
        <v/>
      </c>
      <c r="D1276" s="138" t="str">
        <f t="shared" si="85"/>
        <v/>
      </c>
      <c r="E1276" s="139"/>
      <c r="F1276" s="140" t="str">
        <f>IFERROR(VLOOKUP(E1276,商品参数!A:E,2,FALSE),"")</f>
        <v/>
      </c>
      <c r="G1276" s="140" t="str">
        <f>IFERROR(VLOOKUP(E1276,商品参数!A:E,3,FALSE),"")</f>
        <v/>
      </c>
      <c r="H1276" s="140" t="str">
        <f>IFERROR(VLOOKUP(E1276,商品参数!A:E,4,FALSE),"")</f>
        <v/>
      </c>
      <c r="I1276" s="143"/>
      <c r="J1276" s="144" t="str">
        <f>IFERROR(VLOOKUP(E1276,商品参数!A:E,5,FALSE),"")</f>
        <v/>
      </c>
      <c r="K1276" s="140" t="str">
        <f t="shared" si="86"/>
        <v/>
      </c>
      <c r="L1276" s="143"/>
      <c r="M1276" s="143"/>
    </row>
    <row r="1277" ht="22" customHeight="1" spans="1:13">
      <c r="A1277" s="137"/>
      <c r="B1277" s="138" t="str">
        <f t="shared" si="83"/>
        <v/>
      </c>
      <c r="C1277" s="138" t="str">
        <f t="shared" si="84"/>
        <v/>
      </c>
      <c r="D1277" s="138" t="str">
        <f t="shared" si="85"/>
        <v/>
      </c>
      <c r="E1277" s="139"/>
      <c r="F1277" s="140" t="str">
        <f>IFERROR(VLOOKUP(E1277,商品参数!A:E,2,FALSE),"")</f>
        <v/>
      </c>
      <c r="G1277" s="140" t="str">
        <f>IFERROR(VLOOKUP(E1277,商品参数!A:E,3,FALSE),"")</f>
        <v/>
      </c>
      <c r="H1277" s="140" t="str">
        <f>IFERROR(VLOOKUP(E1277,商品参数!A:E,4,FALSE),"")</f>
        <v/>
      </c>
      <c r="I1277" s="143"/>
      <c r="J1277" s="144" t="str">
        <f>IFERROR(VLOOKUP(E1277,商品参数!A:E,5,FALSE),"")</f>
        <v/>
      </c>
      <c r="K1277" s="140" t="str">
        <f t="shared" si="86"/>
        <v/>
      </c>
      <c r="L1277" s="143"/>
      <c r="M1277" s="143"/>
    </row>
    <row r="1278" ht="22" customHeight="1" spans="1:13">
      <c r="A1278" s="137"/>
      <c r="B1278" s="138" t="str">
        <f t="shared" si="83"/>
        <v/>
      </c>
      <c r="C1278" s="138" t="str">
        <f t="shared" si="84"/>
        <v/>
      </c>
      <c r="D1278" s="138" t="str">
        <f t="shared" si="85"/>
        <v/>
      </c>
      <c r="E1278" s="139"/>
      <c r="F1278" s="140" t="str">
        <f>IFERROR(VLOOKUP(E1278,商品参数!A:E,2,FALSE),"")</f>
        <v/>
      </c>
      <c r="G1278" s="140" t="str">
        <f>IFERROR(VLOOKUP(E1278,商品参数!A:E,3,FALSE),"")</f>
        <v/>
      </c>
      <c r="H1278" s="140" t="str">
        <f>IFERROR(VLOOKUP(E1278,商品参数!A:E,4,FALSE),"")</f>
        <v/>
      </c>
      <c r="I1278" s="143"/>
      <c r="J1278" s="144" t="str">
        <f>IFERROR(VLOOKUP(E1278,商品参数!A:E,5,FALSE),"")</f>
        <v/>
      </c>
      <c r="K1278" s="140" t="str">
        <f t="shared" si="86"/>
        <v/>
      </c>
      <c r="L1278" s="143"/>
      <c r="M1278" s="143"/>
    </row>
    <row r="1279" ht="22" customHeight="1" spans="1:13">
      <c r="A1279" s="137"/>
      <c r="B1279" s="138" t="str">
        <f t="shared" si="83"/>
        <v/>
      </c>
      <c r="C1279" s="138" t="str">
        <f t="shared" si="84"/>
        <v/>
      </c>
      <c r="D1279" s="138" t="str">
        <f t="shared" si="85"/>
        <v/>
      </c>
      <c r="E1279" s="139"/>
      <c r="F1279" s="140" t="str">
        <f>IFERROR(VLOOKUP(E1279,商品参数!A:E,2,FALSE),"")</f>
        <v/>
      </c>
      <c r="G1279" s="140" t="str">
        <f>IFERROR(VLOOKUP(E1279,商品参数!A:E,3,FALSE),"")</f>
        <v/>
      </c>
      <c r="H1279" s="140" t="str">
        <f>IFERROR(VLOOKUP(E1279,商品参数!A:E,4,FALSE),"")</f>
        <v/>
      </c>
      <c r="I1279" s="143"/>
      <c r="J1279" s="144" t="str">
        <f>IFERROR(VLOOKUP(E1279,商品参数!A:E,5,FALSE),"")</f>
        <v/>
      </c>
      <c r="K1279" s="140" t="str">
        <f t="shared" si="86"/>
        <v/>
      </c>
      <c r="L1279" s="143"/>
      <c r="M1279" s="143"/>
    </row>
    <row r="1280" ht="22" customHeight="1" spans="1:13">
      <c r="A1280" s="137"/>
      <c r="B1280" s="138" t="str">
        <f t="shared" si="83"/>
        <v/>
      </c>
      <c r="C1280" s="138" t="str">
        <f t="shared" si="84"/>
        <v/>
      </c>
      <c r="D1280" s="138" t="str">
        <f t="shared" si="85"/>
        <v/>
      </c>
      <c r="E1280" s="139"/>
      <c r="F1280" s="140" t="str">
        <f>IFERROR(VLOOKUP(E1280,商品参数!A:E,2,FALSE),"")</f>
        <v/>
      </c>
      <c r="G1280" s="140" t="str">
        <f>IFERROR(VLOOKUP(E1280,商品参数!A:E,3,FALSE),"")</f>
        <v/>
      </c>
      <c r="H1280" s="140" t="str">
        <f>IFERROR(VLOOKUP(E1280,商品参数!A:E,4,FALSE),"")</f>
        <v/>
      </c>
      <c r="I1280" s="143"/>
      <c r="J1280" s="144" t="str">
        <f>IFERROR(VLOOKUP(E1280,商品参数!A:E,5,FALSE),"")</f>
        <v/>
      </c>
      <c r="K1280" s="140" t="str">
        <f t="shared" si="86"/>
        <v/>
      </c>
      <c r="L1280" s="143"/>
      <c r="M1280" s="143"/>
    </row>
    <row r="1281" ht="22" customHeight="1" spans="1:13">
      <c r="A1281" s="137"/>
      <c r="B1281" s="138" t="str">
        <f t="shared" si="83"/>
        <v/>
      </c>
      <c r="C1281" s="138" t="str">
        <f t="shared" si="84"/>
        <v/>
      </c>
      <c r="D1281" s="138" t="str">
        <f t="shared" si="85"/>
        <v/>
      </c>
      <c r="E1281" s="139"/>
      <c r="F1281" s="140" t="str">
        <f>IFERROR(VLOOKUP(E1281,商品参数!A:E,2,FALSE),"")</f>
        <v/>
      </c>
      <c r="G1281" s="140" t="str">
        <f>IFERROR(VLOOKUP(E1281,商品参数!A:E,3,FALSE),"")</f>
        <v/>
      </c>
      <c r="H1281" s="140" t="str">
        <f>IFERROR(VLOOKUP(E1281,商品参数!A:E,4,FALSE),"")</f>
        <v/>
      </c>
      <c r="I1281" s="143"/>
      <c r="J1281" s="144" t="str">
        <f>IFERROR(VLOOKUP(E1281,商品参数!A:E,5,FALSE),"")</f>
        <v/>
      </c>
      <c r="K1281" s="140" t="str">
        <f t="shared" si="86"/>
        <v/>
      </c>
      <c r="L1281" s="143"/>
      <c r="M1281" s="143"/>
    </row>
    <row r="1282" ht="22" customHeight="1" spans="1:13">
      <c r="A1282" s="137"/>
      <c r="B1282" s="138" t="str">
        <f t="shared" si="83"/>
        <v/>
      </c>
      <c r="C1282" s="138" t="str">
        <f t="shared" si="84"/>
        <v/>
      </c>
      <c r="D1282" s="138" t="str">
        <f t="shared" si="85"/>
        <v/>
      </c>
      <c r="E1282" s="139"/>
      <c r="F1282" s="140" t="str">
        <f>IFERROR(VLOOKUP(E1282,商品参数!A:E,2,FALSE),"")</f>
        <v/>
      </c>
      <c r="G1282" s="140" t="str">
        <f>IFERROR(VLOOKUP(E1282,商品参数!A:E,3,FALSE),"")</f>
        <v/>
      </c>
      <c r="H1282" s="140" t="str">
        <f>IFERROR(VLOOKUP(E1282,商品参数!A:E,4,FALSE),"")</f>
        <v/>
      </c>
      <c r="I1282" s="143"/>
      <c r="J1282" s="144" t="str">
        <f>IFERROR(VLOOKUP(E1282,商品参数!A:E,5,FALSE),"")</f>
        <v/>
      </c>
      <c r="K1282" s="140" t="str">
        <f t="shared" si="86"/>
        <v/>
      </c>
      <c r="L1282" s="143"/>
      <c r="M1282" s="143"/>
    </row>
    <row r="1283" ht="22" customHeight="1" spans="1:13">
      <c r="A1283" s="137"/>
      <c r="B1283" s="138" t="str">
        <f t="shared" si="83"/>
        <v/>
      </c>
      <c r="C1283" s="138" t="str">
        <f t="shared" si="84"/>
        <v/>
      </c>
      <c r="D1283" s="138" t="str">
        <f t="shared" si="85"/>
        <v/>
      </c>
      <c r="E1283" s="139"/>
      <c r="F1283" s="140" t="str">
        <f>IFERROR(VLOOKUP(E1283,商品参数!A:E,2,FALSE),"")</f>
        <v/>
      </c>
      <c r="G1283" s="140" t="str">
        <f>IFERROR(VLOOKUP(E1283,商品参数!A:E,3,FALSE),"")</f>
        <v/>
      </c>
      <c r="H1283" s="140" t="str">
        <f>IFERROR(VLOOKUP(E1283,商品参数!A:E,4,FALSE),"")</f>
        <v/>
      </c>
      <c r="I1283" s="143"/>
      <c r="J1283" s="144" t="str">
        <f>IFERROR(VLOOKUP(E1283,商品参数!A:E,5,FALSE),"")</f>
        <v/>
      </c>
      <c r="K1283" s="140" t="str">
        <f t="shared" si="86"/>
        <v/>
      </c>
      <c r="L1283" s="143"/>
      <c r="M1283" s="143"/>
    </row>
    <row r="1284" ht="22" customHeight="1" spans="1:13">
      <c r="A1284" s="137"/>
      <c r="B1284" s="138" t="str">
        <f t="shared" si="83"/>
        <v/>
      </c>
      <c r="C1284" s="138" t="str">
        <f t="shared" si="84"/>
        <v/>
      </c>
      <c r="D1284" s="138" t="str">
        <f t="shared" si="85"/>
        <v/>
      </c>
      <c r="E1284" s="139"/>
      <c r="F1284" s="140" t="str">
        <f>IFERROR(VLOOKUP(E1284,商品参数!A:E,2,FALSE),"")</f>
        <v/>
      </c>
      <c r="G1284" s="140" t="str">
        <f>IFERROR(VLOOKUP(E1284,商品参数!A:E,3,FALSE),"")</f>
        <v/>
      </c>
      <c r="H1284" s="140" t="str">
        <f>IFERROR(VLOOKUP(E1284,商品参数!A:E,4,FALSE),"")</f>
        <v/>
      </c>
      <c r="I1284" s="143"/>
      <c r="J1284" s="144" t="str">
        <f>IFERROR(VLOOKUP(E1284,商品参数!A:E,5,FALSE),"")</f>
        <v/>
      </c>
      <c r="K1284" s="140" t="str">
        <f t="shared" si="86"/>
        <v/>
      </c>
      <c r="L1284" s="143"/>
      <c r="M1284" s="143"/>
    </row>
    <row r="1285" ht="22" customHeight="1" spans="1:13">
      <c r="A1285" s="137"/>
      <c r="B1285" s="138" t="str">
        <f t="shared" si="83"/>
        <v/>
      </c>
      <c r="C1285" s="138" t="str">
        <f t="shared" si="84"/>
        <v/>
      </c>
      <c r="D1285" s="138" t="str">
        <f t="shared" si="85"/>
        <v/>
      </c>
      <c r="E1285" s="139"/>
      <c r="F1285" s="140" t="str">
        <f>IFERROR(VLOOKUP(E1285,商品参数!A:E,2,FALSE),"")</f>
        <v/>
      </c>
      <c r="G1285" s="140" t="str">
        <f>IFERROR(VLOOKUP(E1285,商品参数!A:E,3,FALSE),"")</f>
        <v/>
      </c>
      <c r="H1285" s="140" t="str">
        <f>IFERROR(VLOOKUP(E1285,商品参数!A:E,4,FALSE),"")</f>
        <v/>
      </c>
      <c r="I1285" s="143"/>
      <c r="J1285" s="144" t="str">
        <f>IFERROR(VLOOKUP(E1285,商品参数!A:E,5,FALSE),"")</f>
        <v/>
      </c>
      <c r="K1285" s="140" t="str">
        <f t="shared" si="86"/>
        <v/>
      </c>
      <c r="L1285" s="143"/>
      <c r="M1285" s="143"/>
    </row>
    <row r="1286" ht="22" customHeight="1" spans="1:13">
      <c r="A1286" s="137"/>
      <c r="B1286" s="138" t="str">
        <f t="shared" si="83"/>
        <v/>
      </c>
      <c r="C1286" s="138" t="str">
        <f t="shared" si="84"/>
        <v/>
      </c>
      <c r="D1286" s="138" t="str">
        <f t="shared" si="85"/>
        <v/>
      </c>
      <c r="E1286" s="139"/>
      <c r="F1286" s="140" t="str">
        <f>IFERROR(VLOOKUP(E1286,商品参数!A:E,2,FALSE),"")</f>
        <v/>
      </c>
      <c r="G1286" s="140" t="str">
        <f>IFERROR(VLOOKUP(E1286,商品参数!A:E,3,FALSE),"")</f>
        <v/>
      </c>
      <c r="H1286" s="140" t="str">
        <f>IFERROR(VLOOKUP(E1286,商品参数!A:E,4,FALSE),"")</f>
        <v/>
      </c>
      <c r="I1286" s="143"/>
      <c r="J1286" s="144" t="str">
        <f>IFERROR(VLOOKUP(E1286,商品参数!A:E,5,FALSE),"")</f>
        <v/>
      </c>
      <c r="K1286" s="140" t="str">
        <f t="shared" si="86"/>
        <v/>
      </c>
      <c r="L1286" s="143"/>
      <c r="M1286" s="143"/>
    </row>
    <row r="1287" ht="22" customHeight="1" spans="1:13">
      <c r="A1287" s="137"/>
      <c r="B1287" s="138" t="str">
        <f t="shared" si="83"/>
        <v/>
      </c>
      <c r="C1287" s="138" t="str">
        <f t="shared" si="84"/>
        <v/>
      </c>
      <c r="D1287" s="138" t="str">
        <f t="shared" si="85"/>
        <v/>
      </c>
      <c r="E1287" s="139"/>
      <c r="F1287" s="140" t="str">
        <f>IFERROR(VLOOKUP(E1287,商品参数!A:E,2,FALSE),"")</f>
        <v/>
      </c>
      <c r="G1287" s="140" t="str">
        <f>IFERROR(VLOOKUP(E1287,商品参数!A:E,3,FALSE),"")</f>
        <v/>
      </c>
      <c r="H1287" s="140" t="str">
        <f>IFERROR(VLOOKUP(E1287,商品参数!A:E,4,FALSE),"")</f>
        <v/>
      </c>
      <c r="I1287" s="143"/>
      <c r="J1287" s="144" t="str">
        <f>IFERROR(VLOOKUP(E1287,商品参数!A:E,5,FALSE),"")</f>
        <v/>
      </c>
      <c r="K1287" s="140" t="str">
        <f t="shared" si="86"/>
        <v/>
      </c>
      <c r="L1287" s="143"/>
      <c r="M1287" s="143"/>
    </row>
    <row r="1288" ht="22" customHeight="1" spans="1:13">
      <c r="A1288" s="137"/>
      <c r="B1288" s="138" t="str">
        <f t="shared" si="83"/>
        <v/>
      </c>
      <c r="C1288" s="138" t="str">
        <f t="shared" si="84"/>
        <v/>
      </c>
      <c r="D1288" s="138" t="str">
        <f t="shared" si="85"/>
        <v/>
      </c>
      <c r="E1288" s="139"/>
      <c r="F1288" s="140" t="str">
        <f>IFERROR(VLOOKUP(E1288,商品参数!A:E,2,FALSE),"")</f>
        <v/>
      </c>
      <c r="G1288" s="140" t="str">
        <f>IFERROR(VLOOKUP(E1288,商品参数!A:E,3,FALSE),"")</f>
        <v/>
      </c>
      <c r="H1288" s="140" t="str">
        <f>IFERROR(VLOOKUP(E1288,商品参数!A:E,4,FALSE),"")</f>
        <v/>
      </c>
      <c r="I1288" s="143"/>
      <c r="J1288" s="144" t="str">
        <f>IFERROR(VLOOKUP(E1288,商品参数!A:E,5,FALSE),"")</f>
        <v/>
      </c>
      <c r="K1288" s="140" t="str">
        <f t="shared" si="86"/>
        <v/>
      </c>
      <c r="L1288" s="143"/>
      <c r="M1288" s="143"/>
    </row>
    <row r="1289" ht="22" customHeight="1" spans="1:13">
      <c r="A1289" s="137"/>
      <c r="B1289" s="138" t="str">
        <f t="shared" si="83"/>
        <v/>
      </c>
      <c r="C1289" s="138" t="str">
        <f t="shared" si="84"/>
        <v/>
      </c>
      <c r="D1289" s="138" t="str">
        <f t="shared" si="85"/>
        <v/>
      </c>
      <c r="E1289" s="139"/>
      <c r="F1289" s="140" t="str">
        <f>IFERROR(VLOOKUP(E1289,商品参数!A:E,2,FALSE),"")</f>
        <v/>
      </c>
      <c r="G1289" s="140" t="str">
        <f>IFERROR(VLOOKUP(E1289,商品参数!A:E,3,FALSE),"")</f>
        <v/>
      </c>
      <c r="H1289" s="140" t="str">
        <f>IFERROR(VLOOKUP(E1289,商品参数!A:E,4,FALSE),"")</f>
        <v/>
      </c>
      <c r="I1289" s="143"/>
      <c r="J1289" s="144" t="str">
        <f>IFERROR(VLOOKUP(E1289,商品参数!A:E,5,FALSE),"")</f>
        <v/>
      </c>
      <c r="K1289" s="140" t="str">
        <f t="shared" si="86"/>
        <v/>
      </c>
      <c r="L1289" s="143"/>
      <c r="M1289" s="143"/>
    </row>
    <row r="1290" ht="22" customHeight="1" spans="1:13">
      <c r="A1290" s="137"/>
      <c r="B1290" s="138" t="str">
        <f t="shared" si="83"/>
        <v/>
      </c>
      <c r="C1290" s="138" t="str">
        <f t="shared" si="84"/>
        <v/>
      </c>
      <c r="D1290" s="138" t="str">
        <f t="shared" si="85"/>
        <v/>
      </c>
      <c r="E1290" s="139"/>
      <c r="F1290" s="140" t="str">
        <f>IFERROR(VLOOKUP(E1290,商品参数!A:E,2,FALSE),"")</f>
        <v/>
      </c>
      <c r="G1290" s="140" t="str">
        <f>IFERROR(VLOOKUP(E1290,商品参数!A:E,3,FALSE),"")</f>
        <v/>
      </c>
      <c r="H1290" s="140" t="str">
        <f>IFERROR(VLOOKUP(E1290,商品参数!A:E,4,FALSE),"")</f>
        <v/>
      </c>
      <c r="I1290" s="143"/>
      <c r="J1290" s="144" t="str">
        <f>IFERROR(VLOOKUP(E1290,商品参数!A:E,5,FALSE),"")</f>
        <v/>
      </c>
      <c r="K1290" s="140" t="str">
        <f t="shared" si="86"/>
        <v/>
      </c>
      <c r="L1290" s="143"/>
      <c r="M1290" s="143"/>
    </row>
    <row r="1291" ht="22" customHeight="1" spans="1:13">
      <c r="A1291" s="137"/>
      <c r="B1291" s="138" t="str">
        <f t="shared" si="83"/>
        <v/>
      </c>
      <c r="C1291" s="138" t="str">
        <f t="shared" si="84"/>
        <v/>
      </c>
      <c r="D1291" s="138" t="str">
        <f t="shared" si="85"/>
        <v/>
      </c>
      <c r="E1291" s="139"/>
      <c r="F1291" s="140" t="str">
        <f>IFERROR(VLOOKUP(E1291,商品参数!A:E,2,FALSE),"")</f>
        <v/>
      </c>
      <c r="G1291" s="140" t="str">
        <f>IFERROR(VLOOKUP(E1291,商品参数!A:E,3,FALSE),"")</f>
        <v/>
      </c>
      <c r="H1291" s="140" t="str">
        <f>IFERROR(VLOOKUP(E1291,商品参数!A:E,4,FALSE),"")</f>
        <v/>
      </c>
      <c r="I1291" s="143"/>
      <c r="J1291" s="144" t="str">
        <f>IFERROR(VLOOKUP(E1291,商品参数!A:E,5,FALSE),"")</f>
        <v/>
      </c>
      <c r="K1291" s="140" t="str">
        <f t="shared" si="86"/>
        <v/>
      </c>
      <c r="L1291" s="143"/>
      <c r="M1291" s="143"/>
    </row>
    <row r="1292" ht="22" customHeight="1" spans="1:13">
      <c r="A1292" s="137"/>
      <c r="B1292" s="138" t="str">
        <f t="shared" si="83"/>
        <v/>
      </c>
      <c r="C1292" s="138" t="str">
        <f t="shared" si="84"/>
        <v/>
      </c>
      <c r="D1292" s="138" t="str">
        <f t="shared" si="85"/>
        <v/>
      </c>
      <c r="E1292" s="139"/>
      <c r="F1292" s="140" t="str">
        <f>IFERROR(VLOOKUP(E1292,商品参数!A:E,2,FALSE),"")</f>
        <v/>
      </c>
      <c r="G1292" s="140" t="str">
        <f>IFERROR(VLOOKUP(E1292,商品参数!A:E,3,FALSE),"")</f>
        <v/>
      </c>
      <c r="H1292" s="140" t="str">
        <f>IFERROR(VLOOKUP(E1292,商品参数!A:E,4,FALSE),"")</f>
        <v/>
      </c>
      <c r="I1292" s="143"/>
      <c r="J1292" s="144" t="str">
        <f>IFERROR(VLOOKUP(E1292,商品参数!A:E,5,FALSE),"")</f>
        <v/>
      </c>
      <c r="K1292" s="140" t="str">
        <f t="shared" si="86"/>
        <v/>
      </c>
      <c r="L1292" s="143"/>
      <c r="M1292" s="143"/>
    </row>
    <row r="1293" ht="22" customHeight="1" spans="1:13">
      <c r="A1293" s="137"/>
      <c r="B1293" s="138" t="str">
        <f t="shared" si="83"/>
        <v/>
      </c>
      <c r="C1293" s="138" t="str">
        <f t="shared" si="84"/>
        <v/>
      </c>
      <c r="D1293" s="138" t="str">
        <f t="shared" si="85"/>
        <v/>
      </c>
      <c r="E1293" s="139"/>
      <c r="F1293" s="140" t="str">
        <f>IFERROR(VLOOKUP(E1293,商品参数!A:E,2,FALSE),"")</f>
        <v/>
      </c>
      <c r="G1293" s="140" t="str">
        <f>IFERROR(VLOOKUP(E1293,商品参数!A:E,3,FALSE),"")</f>
        <v/>
      </c>
      <c r="H1293" s="140" t="str">
        <f>IFERROR(VLOOKUP(E1293,商品参数!A:E,4,FALSE),"")</f>
        <v/>
      </c>
      <c r="I1293" s="143"/>
      <c r="J1293" s="144" t="str">
        <f>IFERROR(VLOOKUP(E1293,商品参数!A:E,5,FALSE),"")</f>
        <v/>
      </c>
      <c r="K1293" s="140" t="str">
        <f t="shared" si="86"/>
        <v/>
      </c>
      <c r="L1293" s="143"/>
      <c r="M1293" s="143"/>
    </row>
    <row r="1294" ht="22" customHeight="1" spans="1:13">
      <c r="A1294" s="137"/>
      <c r="B1294" s="138" t="str">
        <f t="shared" si="83"/>
        <v/>
      </c>
      <c r="C1294" s="138" t="str">
        <f t="shared" si="84"/>
        <v/>
      </c>
      <c r="D1294" s="138" t="str">
        <f t="shared" si="85"/>
        <v/>
      </c>
      <c r="E1294" s="139"/>
      <c r="F1294" s="140" t="str">
        <f>IFERROR(VLOOKUP(E1294,商品参数!A:E,2,FALSE),"")</f>
        <v/>
      </c>
      <c r="G1294" s="140" t="str">
        <f>IFERROR(VLOOKUP(E1294,商品参数!A:E,3,FALSE),"")</f>
        <v/>
      </c>
      <c r="H1294" s="140" t="str">
        <f>IFERROR(VLOOKUP(E1294,商品参数!A:E,4,FALSE),"")</f>
        <v/>
      </c>
      <c r="I1294" s="143"/>
      <c r="J1294" s="144" t="str">
        <f>IFERROR(VLOOKUP(E1294,商品参数!A:E,5,FALSE),"")</f>
        <v/>
      </c>
      <c r="K1294" s="140" t="str">
        <f t="shared" si="86"/>
        <v/>
      </c>
      <c r="L1294" s="143"/>
      <c r="M1294" s="143"/>
    </row>
    <row r="1295" ht="22" customHeight="1" spans="1:13">
      <c r="A1295" s="137"/>
      <c r="B1295" s="138" t="str">
        <f t="shared" si="83"/>
        <v/>
      </c>
      <c r="C1295" s="138" t="str">
        <f t="shared" si="84"/>
        <v/>
      </c>
      <c r="D1295" s="138" t="str">
        <f t="shared" si="85"/>
        <v/>
      </c>
      <c r="E1295" s="139"/>
      <c r="F1295" s="140" t="str">
        <f>IFERROR(VLOOKUP(E1295,商品参数!A:E,2,FALSE),"")</f>
        <v/>
      </c>
      <c r="G1295" s="140" t="str">
        <f>IFERROR(VLOOKUP(E1295,商品参数!A:E,3,FALSE),"")</f>
        <v/>
      </c>
      <c r="H1295" s="140" t="str">
        <f>IFERROR(VLOOKUP(E1295,商品参数!A:E,4,FALSE),"")</f>
        <v/>
      </c>
      <c r="I1295" s="143"/>
      <c r="J1295" s="144" t="str">
        <f>IFERROR(VLOOKUP(E1295,商品参数!A:E,5,FALSE),"")</f>
        <v/>
      </c>
      <c r="K1295" s="140" t="str">
        <f t="shared" si="86"/>
        <v/>
      </c>
      <c r="L1295" s="143"/>
      <c r="M1295" s="143"/>
    </row>
    <row r="1296" ht="22" customHeight="1" spans="1:13">
      <c r="A1296" s="137"/>
      <c r="B1296" s="138" t="str">
        <f t="shared" si="83"/>
        <v/>
      </c>
      <c r="C1296" s="138" t="str">
        <f t="shared" si="84"/>
        <v/>
      </c>
      <c r="D1296" s="138" t="str">
        <f t="shared" si="85"/>
        <v/>
      </c>
      <c r="E1296" s="139"/>
      <c r="F1296" s="140" t="str">
        <f>IFERROR(VLOOKUP(E1296,商品参数!A:E,2,FALSE),"")</f>
        <v/>
      </c>
      <c r="G1296" s="140" t="str">
        <f>IFERROR(VLOOKUP(E1296,商品参数!A:E,3,FALSE),"")</f>
        <v/>
      </c>
      <c r="H1296" s="140" t="str">
        <f>IFERROR(VLOOKUP(E1296,商品参数!A:E,4,FALSE),"")</f>
        <v/>
      </c>
      <c r="I1296" s="143"/>
      <c r="J1296" s="144" t="str">
        <f>IFERROR(VLOOKUP(E1296,商品参数!A:E,5,FALSE),"")</f>
        <v/>
      </c>
      <c r="K1296" s="140" t="str">
        <f t="shared" si="86"/>
        <v/>
      </c>
      <c r="L1296" s="143"/>
      <c r="M1296" s="143"/>
    </row>
    <row r="1297" ht="22" customHeight="1" spans="1:13">
      <c r="A1297" s="137"/>
      <c r="B1297" s="138" t="str">
        <f t="shared" si="83"/>
        <v/>
      </c>
      <c r="C1297" s="138" t="str">
        <f t="shared" si="84"/>
        <v/>
      </c>
      <c r="D1297" s="138" t="str">
        <f t="shared" si="85"/>
        <v/>
      </c>
      <c r="E1297" s="139"/>
      <c r="F1297" s="140" t="str">
        <f>IFERROR(VLOOKUP(E1297,商品参数!A:E,2,FALSE),"")</f>
        <v/>
      </c>
      <c r="G1297" s="140" t="str">
        <f>IFERROR(VLOOKUP(E1297,商品参数!A:E,3,FALSE),"")</f>
        <v/>
      </c>
      <c r="H1297" s="140" t="str">
        <f>IFERROR(VLOOKUP(E1297,商品参数!A:E,4,FALSE),"")</f>
        <v/>
      </c>
      <c r="I1297" s="143"/>
      <c r="J1297" s="144" t="str">
        <f>IFERROR(VLOOKUP(E1297,商品参数!A:E,5,FALSE),"")</f>
        <v/>
      </c>
      <c r="K1297" s="140" t="str">
        <f t="shared" si="86"/>
        <v/>
      </c>
      <c r="L1297" s="143"/>
      <c r="M1297" s="143"/>
    </row>
    <row r="1298" ht="22" customHeight="1" spans="1:13">
      <c r="A1298" s="137"/>
      <c r="B1298" s="138" t="str">
        <f t="shared" si="83"/>
        <v/>
      </c>
      <c r="C1298" s="138" t="str">
        <f t="shared" si="84"/>
        <v/>
      </c>
      <c r="D1298" s="138" t="str">
        <f t="shared" si="85"/>
        <v/>
      </c>
      <c r="E1298" s="139"/>
      <c r="F1298" s="140" t="str">
        <f>IFERROR(VLOOKUP(E1298,商品参数!A:E,2,FALSE),"")</f>
        <v/>
      </c>
      <c r="G1298" s="140" t="str">
        <f>IFERROR(VLOOKUP(E1298,商品参数!A:E,3,FALSE),"")</f>
        <v/>
      </c>
      <c r="H1298" s="140" t="str">
        <f>IFERROR(VLOOKUP(E1298,商品参数!A:E,4,FALSE),"")</f>
        <v/>
      </c>
      <c r="I1298" s="143"/>
      <c r="J1298" s="144" t="str">
        <f>IFERROR(VLOOKUP(E1298,商品参数!A:E,5,FALSE),"")</f>
        <v/>
      </c>
      <c r="K1298" s="140" t="str">
        <f t="shared" si="86"/>
        <v/>
      </c>
      <c r="L1298" s="143"/>
      <c r="M1298" s="143"/>
    </row>
    <row r="1299" ht="22" customHeight="1" spans="1:13">
      <c r="A1299" s="137"/>
      <c r="B1299" s="138" t="str">
        <f t="shared" si="83"/>
        <v/>
      </c>
      <c r="C1299" s="138" t="str">
        <f t="shared" si="84"/>
        <v/>
      </c>
      <c r="D1299" s="138" t="str">
        <f t="shared" si="85"/>
        <v/>
      </c>
      <c r="E1299" s="139"/>
      <c r="F1299" s="140" t="str">
        <f>IFERROR(VLOOKUP(E1299,商品参数!A:E,2,FALSE),"")</f>
        <v/>
      </c>
      <c r="G1299" s="140" t="str">
        <f>IFERROR(VLOOKUP(E1299,商品参数!A:E,3,FALSE),"")</f>
        <v/>
      </c>
      <c r="H1299" s="140" t="str">
        <f>IFERROR(VLOOKUP(E1299,商品参数!A:E,4,FALSE),"")</f>
        <v/>
      </c>
      <c r="I1299" s="143"/>
      <c r="J1299" s="144" t="str">
        <f>IFERROR(VLOOKUP(E1299,商品参数!A:E,5,FALSE),"")</f>
        <v/>
      </c>
      <c r="K1299" s="140" t="str">
        <f t="shared" si="86"/>
        <v/>
      </c>
      <c r="L1299" s="143"/>
      <c r="M1299" s="143"/>
    </row>
    <row r="1300" ht="22" customHeight="1" spans="1:13">
      <c r="A1300" s="137"/>
      <c r="B1300" s="138" t="str">
        <f t="shared" si="83"/>
        <v/>
      </c>
      <c r="C1300" s="138" t="str">
        <f t="shared" si="84"/>
        <v/>
      </c>
      <c r="D1300" s="138" t="str">
        <f t="shared" si="85"/>
        <v/>
      </c>
      <c r="E1300" s="139"/>
      <c r="F1300" s="140" t="str">
        <f>IFERROR(VLOOKUP(E1300,商品参数!A:E,2,FALSE),"")</f>
        <v/>
      </c>
      <c r="G1300" s="140" t="str">
        <f>IFERROR(VLOOKUP(E1300,商品参数!A:E,3,FALSE),"")</f>
        <v/>
      </c>
      <c r="H1300" s="140" t="str">
        <f>IFERROR(VLOOKUP(E1300,商品参数!A:E,4,FALSE),"")</f>
        <v/>
      </c>
      <c r="I1300" s="143"/>
      <c r="J1300" s="144" t="str">
        <f>IFERROR(VLOOKUP(E1300,商品参数!A:E,5,FALSE),"")</f>
        <v/>
      </c>
      <c r="K1300" s="140" t="str">
        <f t="shared" si="86"/>
        <v/>
      </c>
      <c r="L1300" s="143"/>
      <c r="M1300" s="143"/>
    </row>
    <row r="1301" ht="22" customHeight="1" spans="1:13">
      <c r="A1301" s="137"/>
      <c r="B1301" s="138" t="str">
        <f t="shared" si="83"/>
        <v/>
      </c>
      <c r="C1301" s="138" t="str">
        <f t="shared" si="84"/>
        <v/>
      </c>
      <c r="D1301" s="138" t="str">
        <f t="shared" si="85"/>
        <v/>
      </c>
      <c r="E1301" s="139"/>
      <c r="F1301" s="140" t="str">
        <f>IFERROR(VLOOKUP(E1301,商品参数!A:E,2,FALSE),"")</f>
        <v/>
      </c>
      <c r="G1301" s="140" t="str">
        <f>IFERROR(VLOOKUP(E1301,商品参数!A:E,3,FALSE),"")</f>
        <v/>
      </c>
      <c r="H1301" s="140" t="str">
        <f>IFERROR(VLOOKUP(E1301,商品参数!A:E,4,FALSE),"")</f>
        <v/>
      </c>
      <c r="I1301" s="143"/>
      <c r="J1301" s="144" t="str">
        <f>IFERROR(VLOOKUP(E1301,商品参数!A:E,5,FALSE),"")</f>
        <v/>
      </c>
      <c r="K1301" s="140" t="str">
        <f t="shared" si="86"/>
        <v/>
      </c>
      <c r="L1301" s="143"/>
      <c r="M1301" s="143"/>
    </row>
    <row r="1302" ht="22" customHeight="1" spans="1:13">
      <c r="A1302" s="137"/>
      <c r="B1302" s="138" t="str">
        <f t="shared" si="83"/>
        <v/>
      </c>
      <c r="C1302" s="138" t="str">
        <f t="shared" si="84"/>
        <v/>
      </c>
      <c r="D1302" s="138" t="str">
        <f t="shared" si="85"/>
        <v/>
      </c>
      <c r="E1302" s="139"/>
      <c r="F1302" s="140" t="str">
        <f>IFERROR(VLOOKUP(E1302,商品参数!A:E,2,FALSE),"")</f>
        <v/>
      </c>
      <c r="G1302" s="140" t="str">
        <f>IFERROR(VLOOKUP(E1302,商品参数!A:E,3,FALSE),"")</f>
        <v/>
      </c>
      <c r="H1302" s="140" t="str">
        <f>IFERROR(VLOOKUP(E1302,商品参数!A:E,4,FALSE),"")</f>
        <v/>
      </c>
      <c r="I1302" s="143"/>
      <c r="J1302" s="144" t="str">
        <f>IFERROR(VLOOKUP(E1302,商品参数!A:E,5,FALSE),"")</f>
        <v/>
      </c>
      <c r="K1302" s="140" t="str">
        <f t="shared" si="86"/>
        <v/>
      </c>
      <c r="L1302" s="143"/>
      <c r="M1302" s="143"/>
    </row>
    <row r="1303" ht="22" customHeight="1" spans="1:13">
      <c r="A1303" s="137"/>
      <c r="B1303" s="138" t="str">
        <f t="shared" si="83"/>
        <v/>
      </c>
      <c r="C1303" s="138" t="str">
        <f t="shared" si="84"/>
        <v/>
      </c>
      <c r="D1303" s="138" t="str">
        <f t="shared" si="85"/>
        <v/>
      </c>
      <c r="E1303" s="139"/>
      <c r="F1303" s="140" t="str">
        <f>IFERROR(VLOOKUP(E1303,商品参数!A:E,2,FALSE),"")</f>
        <v/>
      </c>
      <c r="G1303" s="140" t="str">
        <f>IFERROR(VLOOKUP(E1303,商品参数!A:E,3,FALSE),"")</f>
        <v/>
      </c>
      <c r="H1303" s="140" t="str">
        <f>IFERROR(VLOOKUP(E1303,商品参数!A:E,4,FALSE),"")</f>
        <v/>
      </c>
      <c r="I1303" s="143"/>
      <c r="J1303" s="144" t="str">
        <f>IFERROR(VLOOKUP(E1303,商品参数!A:E,5,FALSE),"")</f>
        <v/>
      </c>
      <c r="K1303" s="140" t="str">
        <f t="shared" si="86"/>
        <v/>
      </c>
      <c r="L1303" s="143"/>
      <c r="M1303" s="143"/>
    </row>
    <row r="1304" ht="22" customHeight="1" spans="1:13">
      <c r="A1304" s="137"/>
      <c r="B1304" s="138" t="str">
        <f t="shared" si="83"/>
        <v/>
      </c>
      <c r="C1304" s="138" t="str">
        <f t="shared" si="84"/>
        <v/>
      </c>
      <c r="D1304" s="138" t="str">
        <f t="shared" si="85"/>
        <v/>
      </c>
      <c r="E1304" s="139"/>
      <c r="F1304" s="140" t="str">
        <f>IFERROR(VLOOKUP(E1304,商品参数!A:E,2,FALSE),"")</f>
        <v/>
      </c>
      <c r="G1304" s="140" t="str">
        <f>IFERROR(VLOOKUP(E1304,商品参数!A:E,3,FALSE),"")</f>
        <v/>
      </c>
      <c r="H1304" s="140" t="str">
        <f>IFERROR(VLOOKUP(E1304,商品参数!A:E,4,FALSE),"")</f>
        <v/>
      </c>
      <c r="I1304" s="143"/>
      <c r="J1304" s="144" t="str">
        <f>IFERROR(VLOOKUP(E1304,商品参数!A:E,5,FALSE),"")</f>
        <v/>
      </c>
      <c r="K1304" s="140" t="str">
        <f t="shared" si="86"/>
        <v/>
      </c>
      <c r="L1304" s="143"/>
      <c r="M1304" s="143"/>
    </row>
    <row r="1305" ht="22" customHeight="1" spans="1:13">
      <c r="A1305" s="137"/>
      <c r="B1305" s="138" t="str">
        <f t="shared" si="83"/>
        <v/>
      </c>
      <c r="C1305" s="138" t="str">
        <f t="shared" si="84"/>
        <v/>
      </c>
      <c r="D1305" s="138" t="str">
        <f t="shared" si="85"/>
        <v/>
      </c>
      <c r="E1305" s="139"/>
      <c r="F1305" s="140" t="str">
        <f>IFERROR(VLOOKUP(E1305,商品参数!A:E,2,FALSE),"")</f>
        <v/>
      </c>
      <c r="G1305" s="140" t="str">
        <f>IFERROR(VLOOKUP(E1305,商品参数!A:E,3,FALSE),"")</f>
        <v/>
      </c>
      <c r="H1305" s="140" t="str">
        <f>IFERROR(VLOOKUP(E1305,商品参数!A:E,4,FALSE),"")</f>
        <v/>
      </c>
      <c r="I1305" s="143"/>
      <c r="J1305" s="144" t="str">
        <f>IFERROR(VLOOKUP(E1305,商品参数!A:E,5,FALSE),"")</f>
        <v/>
      </c>
      <c r="K1305" s="140" t="str">
        <f t="shared" si="86"/>
        <v/>
      </c>
      <c r="L1305" s="143"/>
      <c r="M1305" s="143"/>
    </row>
    <row r="1306" ht="22" customHeight="1" spans="1:13">
      <c r="A1306" s="137"/>
      <c r="B1306" s="138" t="str">
        <f t="shared" si="83"/>
        <v/>
      </c>
      <c r="C1306" s="138" t="str">
        <f t="shared" si="84"/>
        <v/>
      </c>
      <c r="D1306" s="138" t="str">
        <f t="shared" si="85"/>
        <v/>
      </c>
      <c r="E1306" s="139"/>
      <c r="F1306" s="140" t="str">
        <f>IFERROR(VLOOKUP(E1306,商品参数!A:E,2,FALSE),"")</f>
        <v/>
      </c>
      <c r="G1306" s="140" t="str">
        <f>IFERROR(VLOOKUP(E1306,商品参数!A:E,3,FALSE),"")</f>
        <v/>
      </c>
      <c r="H1306" s="140" t="str">
        <f>IFERROR(VLOOKUP(E1306,商品参数!A:E,4,FALSE),"")</f>
        <v/>
      </c>
      <c r="I1306" s="143"/>
      <c r="J1306" s="144" t="str">
        <f>IFERROR(VLOOKUP(E1306,商品参数!A:E,5,FALSE),"")</f>
        <v/>
      </c>
      <c r="K1306" s="140" t="str">
        <f t="shared" si="86"/>
        <v/>
      </c>
      <c r="L1306" s="143"/>
      <c r="M1306" s="143"/>
    </row>
    <row r="1307" ht="22" customHeight="1" spans="1:13">
      <c r="A1307" s="137"/>
      <c r="B1307" s="138" t="str">
        <f t="shared" si="83"/>
        <v/>
      </c>
      <c r="C1307" s="138" t="str">
        <f t="shared" si="84"/>
        <v/>
      </c>
      <c r="D1307" s="138" t="str">
        <f t="shared" si="85"/>
        <v/>
      </c>
      <c r="E1307" s="139"/>
      <c r="F1307" s="140" t="str">
        <f>IFERROR(VLOOKUP(E1307,商品参数!A:E,2,FALSE),"")</f>
        <v/>
      </c>
      <c r="G1307" s="140" t="str">
        <f>IFERROR(VLOOKUP(E1307,商品参数!A:E,3,FALSE),"")</f>
        <v/>
      </c>
      <c r="H1307" s="140" t="str">
        <f>IFERROR(VLOOKUP(E1307,商品参数!A:E,4,FALSE),"")</f>
        <v/>
      </c>
      <c r="I1307" s="143"/>
      <c r="J1307" s="144" t="str">
        <f>IFERROR(VLOOKUP(E1307,商品参数!A:E,5,FALSE),"")</f>
        <v/>
      </c>
      <c r="K1307" s="140" t="str">
        <f t="shared" si="86"/>
        <v/>
      </c>
      <c r="L1307" s="143"/>
      <c r="M1307" s="143"/>
    </row>
    <row r="1308" ht="22" customHeight="1" spans="1:13">
      <c r="A1308" s="137"/>
      <c r="B1308" s="138" t="str">
        <f t="shared" si="83"/>
        <v/>
      </c>
      <c r="C1308" s="138" t="str">
        <f t="shared" si="84"/>
        <v/>
      </c>
      <c r="D1308" s="138" t="str">
        <f t="shared" si="85"/>
        <v/>
      </c>
      <c r="E1308" s="139"/>
      <c r="F1308" s="140" t="str">
        <f>IFERROR(VLOOKUP(E1308,商品参数!A:E,2,FALSE),"")</f>
        <v/>
      </c>
      <c r="G1308" s="140" t="str">
        <f>IFERROR(VLOOKUP(E1308,商品参数!A:E,3,FALSE),"")</f>
        <v/>
      </c>
      <c r="H1308" s="140" t="str">
        <f>IFERROR(VLOOKUP(E1308,商品参数!A:E,4,FALSE),"")</f>
        <v/>
      </c>
      <c r="I1308" s="143"/>
      <c r="J1308" s="144" t="str">
        <f>IFERROR(VLOOKUP(E1308,商品参数!A:E,5,FALSE),"")</f>
        <v/>
      </c>
      <c r="K1308" s="140" t="str">
        <f t="shared" si="86"/>
        <v/>
      </c>
      <c r="L1308" s="143"/>
      <c r="M1308" s="143"/>
    </row>
    <row r="1309" ht="22" customHeight="1" spans="1:13">
      <c r="A1309" s="137"/>
      <c r="B1309" s="138" t="str">
        <f t="shared" si="83"/>
        <v/>
      </c>
      <c r="C1309" s="138" t="str">
        <f t="shared" si="84"/>
        <v/>
      </c>
      <c r="D1309" s="138" t="str">
        <f t="shared" si="85"/>
        <v/>
      </c>
      <c r="E1309" s="139"/>
      <c r="F1309" s="140" t="str">
        <f>IFERROR(VLOOKUP(E1309,商品参数!A:E,2,FALSE),"")</f>
        <v/>
      </c>
      <c r="G1309" s="140" t="str">
        <f>IFERROR(VLOOKUP(E1309,商品参数!A:E,3,FALSE),"")</f>
        <v/>
      </c>
      <c r="H1309" s="140" t="str">
        <f>IFERROR(VLOOKUP(E1309,商品参数!A:E,4,FALSE),"")</f>
        <v/>
      </c>
      <c r="I1309" s="143"/>
      <c r="J1309" s="144" t="str">
        <f>IFERROR(VLOOKUP(E1309,商品参数!A:E,5,FALSE),"")</f>
        <v/>
      </c>
      <c r="K1309" s="140" t="str">
        <f t="shared" si="86"/>
        <v/>
      </c>
      <c r="L1309" s="143"/>
      <c r="M1309" s="143"/>
    </row>
    <row r="1310" ht="22" customHeight="1" spans="1:13">
      <c r="A1310" s="137"/>
      <c r="B1310" s="138" t="str">
        <f t="shared" si="83"/>
        <v/>
      </c>
      <c r="C1310" s="138" t="str">
        <f t="shared" si="84"/>
        <v/>
      </c>
      <c r="D1310" s="138" t="str">
        <f t="shared" si="85"/>
        <v/>
      </c>
      <c r="E1310" s="139"/>
      <c r="F1310" s="140" t="str">
        <f>IFERROR(VLOOKUP(E1310,商品参数!A:E,2,FALSE),"")</f>
        <v/>
      </c>
      <c r="G1310" s="140" t="str">
        <f>IFERROR(VLOOKUP(E1310,商品参数!A:E,3,FALSE),"")</f>
        <v/>
      </c>
      <c r="H1310" s="140" t="str">
        <f>IFERROR(VLOOKUP(E1310,商品参数!A:E,4,FALSE),"")</f>
        <v/>
      </c>
      <c r="I1310" s="143"/>
      <c r="J1310" s="144" t="str">
        <f>IFERROR(VLOOKUP(E1310,商品参数!A:E,5,FALSE),"")</f>
        <v/>
      </c>
      <c r="K1310" s="140" t="str">
        <f t="shared" si="86"/>
        <v/>
      </c>
      <c r="L1310" s="143"/>
      <c r="M1310" s="143"/>
    </row>
    <row r="1311" ht="22" customHeight="1" spans="1:13">
      <c r="A1311" s="137"/>
      <c r="B1311" s="138" t="str">
        <f t="shared" si="83"/>
        <v/>
      </c>
      <c r="C1311" s="138" t="str">
        <f t="shared" si="84"/>
        <v/>
      </c>
      <c r="D1311" s="138" t="str">
        <f t="shared" si="85"/>
        <v/>
      </c>
      <c r="E1311" s="139"/>
      <c r="F1311" s="140" t="str">
        <f>IFERROR(VLOOKUP(E1311,商品参数!A:E,2,FALSE),"")</f>
        <v/>
      </c>
      <c r="G1311" s="140" t="str">
        <f>IFERROR(VLOOKUP(E1311,商品参数!A:E,3,FALSE),"")</f>
        <v/>
      </c>
      <c r="H1311" s="140" t="str">
        <f>IFERROR(VLOOKUP(E1311,商品参数!A:E,4,FALSE),"")</f>
        <v/>
      </c>
      <c r="I1311" s="143"/>
      <c r="J1311" s="144" t="str">
        <f>IFERROR(VLOOKUP(E1311,商品参数!A:E,5,FALSE),"")</f>
        <v/>
      </c>
      <c r="K1311" s="140" t="str">
        <f t="shared" si="86"/>
        <v/>
      </c>
      <c r="L1311" s="143"/>
      <c r="M1311" s="143"/>
    </row>
    <row r="1312" ht="22" customHeight="1" spans="1:13">
      <c r="A1312" s="137"/>
      <c r="B1312" s="138" t="str">
        <f t="shared" si="83"/>
        <v/>
      </c>
      <c r="C1312" s="138" t="str">
        <f t="shared" si="84"/>
        <v/>
      </c>
      <c r="D1312" s="138" t="str">
        <f t="shared" si="85"/>
        <v/>
      </c>
      <c r="E1312" s="139"/>
      <c r="F1312" s="140" t="str">
        <f>IFERROR(VLOOKUP(E1312,商品参数!A:E,2,FALSE),"")</f>
        <v/>
      </c>
      <c r="G1312" s="140" t="str">
        <f>IFERROR(VLOOKUP(E1312,商品参数!A:E,3,FALSE),"")</f>
        <v/>
      </c>
      <c r="H1312" s="140" t="str">
        <f>IFERROR(VLOOKUP(E1312,商品参数!A:E,4,FALSE),"")</f>
        <v/>
      </c>
      <c r="I1312" s="143"/>
      <c r="J1312" s="144" t="str">
        <f>IFERROR(VLOOKUP(E1312,商品参数!A:E,5,FALSE),"")</f>
        <v/>
      </c>
      <c r="K1312" s="140" t="str">
        <f t="shared" si="86"/>
        <v/>
      </c>
      <c r="L1312" s="143"/>
      <c r="M1312" s="143"/>
    </row>
    <row r="1313" ht="22" customHeight="1" spans="1:13">
      <c r="A1313" s="137"/>
      <c r="B1313" s="138" t="str">
        <f t="shared" si="83"/>
        <v/>
      </c>
      <c r="C1313" s="138" t="str">
        <f t="shared" si="84"/>
        <v/>
      </c>
      <c r="D1313" s="138" t="str">
        <f t="shared" si="85"/>
        <v/>
      </c>
      <c r="E1313" s="139"/>
      <c r="F1313" s="140" t="str">
        <f>IFERROR(VLOOKUP(E1313,商品参数!A:E,2,FALSE),"")</f>
        <v/>
      </c>
      <c r="G1313" s="140" t="str">
        <f>IFERROR(VLOOKUP(E1313,商品参数!A:E,3,FALSE),"")</f>
        <v/>
      </c>
      <c r="H1313" s="140" t="str">
        <f>IFERROR(VLOOKUP(E1313,商品参数!A:E,4,FALSE),"")</f>
        <v/>
      </c>
      <c r="I1313" s="143"/>
      <c r="J1313" s="144" t="str">
        <f>IFERROR(VLOOKUP(E1313,商品参数!A:E,5,FALSE),"")</f>
        <v/>
      </c>
      <c r="K1313" s="140" t="str">
        <f t="shared" si="86"/>
        <v/>
      </c>
      <c r="L1313" s="143"/>
      <c r="M1313" s="143"/>
    </row>
    <row r="1314" ht="22" customHeight="1" spans="1:13">
      <c r="A1314" s="137"/>
      <c r="B1314" s="138" t="str">
        <f t="shared" si="83"/>
        <v/>
      </c>
      <c r="C1314" s="138" t="str">
        <f t="shared" si="84"/>
        <v/>
      </c>
      <c r="D1314" s="138" t="str">
        <f t="shared" si="85"/>
        <v/>
      </c>
      <c r="E1314" s="139"/>
      <c r="F1314" s="140" t="str">
        <f>IFERROR(VLOOKUP(E1314,商品参数!A:E,2,FALSE),"")</f>
        <v/>
      </c>
      <c r="G1314" s="140" t="str">
        <f>IFERROR(VLOOKUP(E1314,商品参数!A:E,3,FALSE),"")</f>
        <v/>
      </c>
      <c r="H1314" s="140" t="str">
        <f>IFERROR(VLOOKUP(E1314,商品参数!A:E,4,FALSE),"")</f>
        <v/>
      </c>
      <c r="I1314" s="143"/>
      <c r="J1314" s="144" t="str">
        <f>IFERROR(VLOOKUP(E1314,商品参数!A:E,5,FALSE),"")</f>
        <v/>
      </c>
      <c r="K1314" s="140" t="str">
        <f t="shared" si="86"/>
        <v/>
      </c>
      <c r="L1314" s="143"/>
      <c r="M1314" s="143"/>
    </row>
    <row r="1315" ht="22" customHeight="1" spans="1:13">
      <c r="A1315" s="137"/>
      <c r="B1315" s="138" t="str">
        <f t="shared" si="83"/>
        <v/>
      </c>
      <c r="C1315" s="138" t="str">
        <f t="shared" si="84"/>
        <v/>
      </c>
      <c r="D1315" s="138" t="str">
        <f t="shared" si="85"/>
        <v/>
      </c>
      <c r="E1315" s="139"/>
      <c r="F1315" s="140" t="str">
        <f>IFERROR(VLOOKUP(E1315,商品参数!A:E,2,FALSE),"")</f>
        <v/>
      </c>
      <c r="G1315" s="140" t="str">
        <f>IFERROR(VLOOKUP(E1315,商品参数!A:E,3,FALSE),"")</f>
        <v/>
      </c>
      <c r="H1315" s="140" t="str">
        <f>IFERROR(VLOOKUP(E1315,商品参数!A:E,4,FALSE),"")</f>
        <v/>
      </c>
      <c r="I1315" s="143"/>
      <c r="J1315" s="144" t="str">
        <f>IFERROR(VLOOKUP(E1315,商品参数!A:E,5,FALSE),"")</f>
        <v/>
      </c>
      <c r="K1315" s="140" t="str">
        <f t="shared" si="86"/>
        <v/>
      </c>
      <c r="L1315" s="143"/>
      <c r="M1315" s="143"/>
    </row>
    <row r="1316" ht="22" customHeight="1" spans="1:13">
      <c r="A1316" s="137"/>
      <c r="B1316" s="138" t="str">
        <f t="shared" si="83"/>
        <v/>
      </c>
      <c r="C1316" s="138" t="str">
        <f t="shared" si="84"/>
        <v/>
      </c>
      <c r="D1316" s="138" t="str">
        <f t="shared" si="85"/>
        <v/>
      </c>
      <c r="E1316" s="139"/>
      <c r="F1316" s="140" t="str">
        <f>IFERROR(VLOOKUP(E1316,商品参数!A:E,2,FALSE),"")</f>
        <v/>
      </c>
      <c r="G1316" s="140" t="str">
        <f>IFERROR(VLOOKUP(E1316,商品参数!A:E,3,FALSE),"")</f>
        <v/>
      </c>
      <c r="H1316" s="140" t="str">
        <f>IFERROR(VLOOKUP(E1316,商品参数!A:E,4,FALSE),"")</f>
        <v/>
      </c>
      <c r="I1316" s="143"/>
      <c r="J1316" s="144" t="str">
        <f>IFERROR(VLOOKUP(E1316,商品参数!A:E,5,FALSE),"")</f>
        <v/>
      </c>
      <c r="K1316" s="140" t="str">
        <f t="shared" si="86"/>
        <v/>
      </c>
      <c r="L1316" s="143"/>
      <c r="M1316" s="143"/>
    </row>
    <row r="1317" ht="22" customHeight="1" spans="1:13">
      <c r="A1317" s="137"/>
      <c r="B1317" s="138" t="str">
        <f t="shared" si="83"/>
        <v/>
      </c>
      <c r="C1317" s="138" t="str">
        <f t="shared" si="84"/>
        <v/>
      </c>
      <c r="D1317" s="138" t="str">
        <f t="shared" si="85"/>
        <v/>
      </c>
      <c r="E1317" s="139"/>
      <c r="F1317" s="140" t="str">
        <f>IFERROR(VLOOKUP(E1317,商品参数!A:E,2,FALSE),"")</f>
        <v/>
      </c>
      <c r="G1317" s="140" t="str">
        <f>IFERROR(VLOOKUP(E1317,商品参数!A:E,3,FALSE),"")</f>
        <v/>
      </c>
      <c r="H1317" s="140" t="str">
        <f>IFERROR(VLOOKUP(E1317,商品参数!A:E,4,FALSE),"")</f>
        <v/>
      </c>
      <c r="I1317" s="143"/>
      <c r="J1317" s="144" t="str">
        <f>IFERROR(VLOOKUP(E1317,商品参数!A:E,5,FALSE),"")</f>
        <v/>
      </c>
      <c r="K1317" s="140" t="str">
        <f t="shared" si="86"/>
        <v/>
      </c>
      <c r="L1317" s="143"/>
      <c r="M1317" s="143"/>
    </row>
    <row r="1318" ht="22" customHeight="1" spans="1:13">
      <c r="A1318" s="137"/>
      <c r="B1318" s="138" t="str">
        <f t="shared" si="83"/>
        <v/>
      </c>
      <c r="C1318" s="138" t="str">
        <f t="shared" si="84"/>
        <v/>
      </c>
      <c r="D1318" s="138" t="str">
        <f t="shared" si="85"/>
        <v/>
      </c>
      <c r="E1318" s="139"/>
      <c r="F1318" s="140" t="str">
        <f>IFERROR(VLOOKUP(E1318,商品参数!A:E,2,FALSE),"")</f>
        <v/>
      </c>
      <c r="G1318" s="140" t="str">
        <f>IFERROR(VLOOKUP(E1318,商品参数!A:E,3,FALSE),"")</f>
        <v/>
      </c>
      <c r="H1318" s="140" t="str">
        <f>IFERROR(VLOOKUP(E1318,商品参数!A:E,4,FALSE),"")</f>
        <v/>
      </c>
      <c r="I1318" s="143"/>
      <c r="J1318" s="144" t="str">
        <f>IFERROR(VLOOKUP(E1318,商品参数!A:E,5,FALSE),"")</f>
        <v/>
      </c>
      <c r="K1318" s="140" t="str">
        <f t="shared" si="86"/>
        <v/>
      </c>
      <c r="L1318" s="143"/>
      <c r="M1318" s="143"/>
    </row>
    <row r="1319" ht="22" customHeight="1" spans="1:13">
      <c r="A1319" s="137"/>
      <c r="B1319" s="138" t="str">
        <f t="shared" si="83"/>
        <v/>
      </c>
      <c r="C1319" s="138" t="str">
        <f t="shared" si="84"/>
        <v/>
      </c>
      <c r="D1319" s="138" t="str">
        <f t="shared" si="85"/>
        <v/>
      </c>
      <c r="E1319" s="139"/>
      <c r="F1319" s="140" t="str">
        <f>IFERROR(VLOOKUP(E1319,商品参数!A:E,2,FALSE),"")</f>
        <v/>
      </c>
      <c r="G1319" s="140" t="str">
        <f>IFERROR(VLOOKUP(E1319,商品参数!A:E,3,FALSE),"")</f>
        <v/>
      </c>
      <c r="H1319" s="140" t="str">
        <f>IFERROR(VLOOKUP(E1319,商品参数!A:E,4,FALSE),"")</f>
        <v/>
      </c>
      <c r="I1319" s="143"/>
      <c r="J1319" s="144" t="str">
        <f>IFERROR(VLOOKUP(E1319,商品参数!A:E,5,FALSE),"")</f>
        <v/>
      </c>
      <c r="K1319" s="140" t="str">
        <f t="shared" si="86"/>
        <v/>
      </c>
      <c r="L1319" s="143"/>
      <c r="M1319" s="143"/>
    </row>
    <row r="1320" ht="22" customHeight="1" spans="1:13">
      <c r="A1320" s="137"/>
      <c r="B1320" s="138" t="str">
        <f t="shared" ref="B1320:B1383" si="87">IF(A1320&lt;&gt;"",YEAR(A1320),"")</f>
        <v/>
      </c>
      <c r="C1320" s="138" t="str">
        <f t="shared" ref="C1320:C1383" si="88">IF(A1320&lt;&gt;"",MONTH(A1320),"")</f>
        <v/>
      </c>
      <c r="D1320" s="138" t="str">
        <f t="shared" ref="D1320:D1383" si="89">IF(A1320&lt;&gt;"",DAY(A1320),"")</f>
        <v/>
      </c>
      <c r="E1320" s="139"/>
      <c r="F1320" s="140" t="str">
        <f>IFERROR(VLOOKUP(E1320,商品参数!A:E,2,FALSE),"")</f>
        <v/>
      </c>
      <c r="G1320" s="140" t="str">
        <f>IFERROR(VLOOKUP(E1320,商品参数!A:E,3,FALSE),"")</f>
        <v/>
      </c>
      <c r="H1320" s="140" t="str">
        <f>IFERROR(VLOOKUP(E1320,商品参数!A:E,4,FALSE),"")</f>
        <v/>
      </c>
      <c r="I1320" s="143"/>
      <c r="J1320" s="144" t="str">
        <f>IFERROR(VLOOKUP(E1320,商品参数!A:E,5,FALSE),"")</f>
        <v/>
      </c>
      <c r="K1320" s="140" t="str">
        <f t="shared" ref="K1320:K1383" si="90">IF(E1320&lt;&gt;"",I1320*J1320,"")</f>
        <v/>
      </c>
      <c r="L1320" s="143"/>
      <c r="M1320" s="143"/>
    </row>
    <row r="1321" ht="22" customHeight="1" spans="1:13">
      <c r="A1321" s="137"/>
      <c r="B1321" s="138" t="str">
        <f t="shared" si="87"/>
        <v/>
      </c>
      <c r="C1321" s="138" t="str">
        <f t="shared" si="88"/>
        <v/>
      </c>
      <c r="D1321" s="138" t="str">
        <f t="shared" si="89"/>
        <v/>
      </c>
      <c r="E1321" s="139"/>
      <c r="F1321" s="140" t="str">
        <f>IFERROR(VLOOKUP(E1321,商品参数!A:E,2,FALSE),"")</f>
        <v/>
      </c>
      <c r="G1321" s="140" t="str">
        <f>IFERROR(VLOOKUP(E1321,商品参数!A:E,3,FALSE),"")</f>
        <v/>
      </c>
      <c r="H1321" s="140" t="str">
        <f>IFERROR(VLOOKUP(E1321,商品参数!A:E,4,FALSE),"")</f>
        <v/>
      </c>
      <c r="I1321" s="143"/>
      <c r="J1321" s="144" t="str">
        <f>IFERROR(VLOOKUP(E1321,商品参数!A:E,5,FALSE),"")</f>
        <v/>
      </c>
      <c r="K1321" s="140" t="str">
        <f t="shared" si="90"/>
        <v/>
      </c>
      <c r="L1321" s="143"/>
      <c r="M1321" s="143"/>
    </row>
    <row r="1322" ht="22" customHeight="1" spans="1:13">
      <c r="A1322" s="137"/>
      <c r="B1322" s="138" t="str">
        <f t="shared" si="87"/>
        <v/>
      </c>
      <c r="C1322" s="138" t="str">
        <f t="shared" si="88"/>
        <v/>
      </c>
      <c r="D1322" s="138" t="str">
        <f t="shared" si="89"/>
        <v/>
      </c>
      <c r="E1322" s="139"/>
      <c r="F1322" s="140" t="str">
        <f>IFERROR(VLOOKUP(E1322,商品参数!A:E,2,FALSE),"")</f>
        <v/>
      </c>
      <c r="G1322" s="140" t="str">
        <f>IFERROR(VLOOKUP(E1322,商品参数!A:E,3,FALSE),"")</f>
        <v/>
      </c>
      <c r="H1322" s="140" t="str">
        <f>IFERROR(VLOOKUP(E1322,商品参数!A:E,4,FALSE),"")</f>
        <v/>
      </c>
      <c r="I1322" s="143"/>
      <c r="J1322" s="144" t="str">
        <f>IFERROR(VLOOKUP(E1322,商品参数!A:E,5,FALSE),"")</f>
        <v/>
      </c>
      <c r="K1322" s="140" t="str">
        <f t="shared" si="90"/>
        <v/>
      </c>
      <c r="L1322" s="143"/>
      <c r="M1322" s="143"/>
    </row>
    <row r="1323" ht="22" customHeight="1" spans="1:13">
      <c r="A1323" s="137"/>
      <c r="B1323" s="138" t="str">
        <f t="shared" si="87"/>
        <v/>
      </c>
      <c r="C1323" s="138" t="str">
        <f t="shared" si="88"/>
        <v/>
      </c>
      <c r="D1323" s="138" t="str">
        <f t="shared" si="89"/>
        <v/>
      </c>
      <c r="E1323" s="139"/>
      <c r="F1323" s="140" t="str">
        <f>IFERROR(VLOOKUP(E1323,商品参数!A:E,2,FALSE),"")</f>
        <v/>
      </c>
      <c r="G1323" s="140" t="str">
        <f>IFERROR(VLOOKUP(E1323,商品参数!A:E,3,FALSE),"")</f>
        <v/>
      </c>
      <c r="H1323" s="140" t="str">
        <f>IFERROR(VLOOKUP(E1323,商品参数!A:E,4,FALSE),"")</f>
        <v/>
      </c>
      <c r="I1323" s="143"/>
      <c r="J1323" s="144" t="str">
        <f>IFERROR(VLOOKUP(E1323,商品参数!A:E,5,FALSE),"")</f>
        <v/>
      </c>
      <c r="K1323" s="140" t="str">
        <f t="shared" si="90"/>
        <v/>
      </c>
      <c r="L1323" s="143"/>
      <c r="M1323" s="143"/>
    </row>
    <row r="1324" ht="22" customHeight="1" spans="1:13">
      <c r="A1324" s="137"/>
      <c r="B1324" s="138" t="str">
        <f t="shared" si="87"/>
        <v/>
      </c>
      <c r="C1324" s="138" t="str">
        <f t="shared" si="88"/>
        <v/>
      </c>
      <c r="D1324" s="138" t="str">
        <f t="shared" si="89"/>
        <v/>
      </c>
      <c r="E1324" s="139"/>
      <c r="F1324" s="140" t="str">
        <f>IFERROR(VLOOKUP(E1324,商品参数!A:E,2,FALSE),"")</f>
        <v/>
      </c>
      <c r="G1324" s="140" t="str">
        <f>IFERROR(VLOOKUP(E1324,商品参数!A:E,3,FALSE),"")</f>
        <v/>
      </c>
      <c r="H1324" s="140" t="str">
        <f>IFERROR(VLOOKUP(E1324,商品参数!A:E,4,FALSE),"")</f>
        <v/>
      </c>
      <c r="I1324" s="143"/>
      <c r="J1324" s="144" t="str">
        <f>IFERROR(VLOOKUP(E1324,商品参数!A:E,5,FALSE),"")</f>
        <v/>
      </c>
      <c r="K1324" s="140" t="str">
        <f t="shared" si="90"/>
        <v/>
      </c>
      <c r="L1324" s="143"/>
      <c r="M1324" s="143"/>
    </row>
    <row r="1325" ht="22" customHeight="1" spans="1:13">
      <c r="A1325" s="137"/>
      <c r="B1325" s="138" t="str">
        <f t="shared" si="87"/>
        <v/>
      </c>
      <c r="C1325" s="138" t="str">
        <f t="shared" si="88"/>
        <v/>
      </c>
      <c r="D1325" s="138" t="str">
        <f t="shared" si="89"/>
        <v/>
      </c>
      <c r="E1325" s="139"/>
      <c r="F1325" s="140" t="str">
        <f>IFERROR(VLOOKUP(E1325,商品参数!A:E,2,FALSE),"")</f>
        <v/>
      </c>
      <c r="G1325" s="140" t="str">
        <f>IFERROR(VLOOKUP(E1325,商品参数!A:E,3,FALSE),"")</f>
        <v/>
      </c>
      <c r="H1325" s="140" t="str">
        <f>IFERROR(VLOOKUP(E1325,商品参数!A:E,4,FALSE),"")</f>
        <v/>
      </c>
      <c r="I1325" s="143"/>
      <c r="J1325" s="144" t="str">
        <f>IFERROR(VLOOKUP(E1325,商品参数!A:E,5,FALSE),"")</f>
        <v/>
      </c>
      <c r="K1325" s="140" t="str">
        <f t="shared" si="90"/>
        <v/>
      </c>
      <c r="L1325" s="143"/>
      <c r="M1325" s="143"/>
    </row>
    <row r="1326" ht="22" customHeight="1" spans="1:13">
      <c r="A1326" s="137"/>
      <c r="B1326" s="138" t="str">
        <f t="shared" si="87"/>
        <v/>
      </c>
      <c r="C1326" s="138" t="str">
        <f t="shared" si="88"/>
        <v/>
      </c>
      <c r="D1326" s="138" t="str">
        <f t="shared" si="89"/>
        <v/>
      </c>
      <c r="E1326" s="139"/>
      <c r="F1326" s="140" t="str">
        <f>IFERROR(VLOOKUP(E1326,商品参数!A:E,2,FALSE),"")</f>
        <v/>
      </c>
      <c r="G1326" s="140" t="str">
        <f>IFERROR(VLOOKUP(E1326,商品参数!A:E,3,FALSE),"")</f>
        <v/>
      </c>
      <c r="H1326" s="140" t="str">
        <f>IFERROR(VLOOKUP(E1326,商品参数!A:E,4,FALSE),"")</f>
        <v/>
      </c>
      <c r="I1326" s="143"/>
      <c r="J1326" s="144" t="str">
        <f>IFERROR(VLOOKUP(E1326,商品参数!A:E,5,FALSE),"")</f>
        <v/>
      </c>
      <c r="K1326" s="140" t="str">
        <f t="shared" si="90"/>
        <v/>
      </c>
      <c r="L1326" s="143"/>
      <c r="M1326" s="143"/>
    </row>
    <row r="1327" ht="22" customHeight="1" spans="1:13">
      <c r="A1327" s="137"/>
      <c r="B1327" s="138" t="str">
        <f t="shared" si="87"/>
        <v/>
      </c>
      <c r="C1327" s="138" t="str">
        <f t="shared" si="88"/>
        <v/>
      </c>
      <c r="D1327" s="138" t="str">
        <f t="shared" si="89"/>
        <v/>
      </c>
      <c r="E1327" s="139"/>
      <c r="F1327" s="140" t="str">
        <f>IFERROR(VLOOKUP(E1327,商品参数!A:E,2,FALSE),"")</f>
        <v/>
      </c>
      <c r="G1327" s="140" t="str">
        <f>IFERROR(VLOOKUP(E1327,商品参数!A:E,3,FALSE),"")</f>
        <v/>
      </c>
      <c r="H1327" s="140" t="str">
        <f>IFERROR(VLOOKUP(E1327,商品参数!A:E,4,FALSE),"")</f>
        <v/>
      </c>
      <c r="I1327" s="143"/>
      <c r="J1327" s="144" t="str">
        <f>IFERROR(VLOOKUP(E1327,商品参数!A:E,5,FALSE),"")</f>
        <v/>
      </c>
      <c r="K1327" s="140" t="str">
        <f t="shared" si="90"/>
        <v/>
      </c>
      <c r="L1327" s="143"/>
      <c r="M1327" s="143"/>
    </row>
    <row r="1328" ht="22" customHeight="1" spans="1:13">
      <c r="A1328" s="137"/>
      <c r="B1328" s="138" t="str">
        <f t="shared" si="87"/>
        <v/>
      </c>
      <c r="C1328" s="138" t="str">
        <f t="shared" si="88"/>
        <v/>
      </c>
      <c r="D1328" s="138" t="str">
        <f t="shared" si="89"/>
        <v/>
      </c>
      <c r="E1328" s="139"/>
      <c r="F1328" s="140" t="str">
        <f>IFERROR(VLOOKUP(E1328,商品参数!A:E,2,FALSE),"")</f>
        <v/>
      </c>
      <c r="G1328" s="140" t="str">
        <f>IFERROR(VLOOKUP(E1328,商品参数!A:E,3,FALSE),"")</f>
        <v/>
      </c>
      <c r="H1328" s="140" t="str">
        <f>IFERROR(VLOOKUP(E1328,商品参数!A:E,4,FALSE),"")</f>
        <v/>
      </c>
      <c r="I1328" s="143"/>
      <c r="J1328" s="144" t="str">
        <f>IFERROR(VLOOKUP(E1328,商品参数!A:E,5,FALSE),"")</f>
        <v/>
      </c>
      <c r="K1328" s="140" t="str">
        <f t="shared" si="90"/>
        <v/>
      </c>
      <c r="L1328" s="143"/>
      <c r="M1328" s="143"/>
    </row>
    <row r="1329" ht="22" customHeight="1" spans="1:13">
      <c r="A1329" s="137"/>
      <c r="B1329" s="138" t="str">
        <f t="shared" si="87"/>
        <v/>
      </c>
      <c r="C1329" s="138" t="str">
        <f t="shared" si="88"/>
        <v/>
      </c>
      <c r="D1329" s="138" t="str">
        <f t="shared" si="89"/>
        <v/>
      </c>
      <c r="E1329" s="139"/>
      <c r="F1329" s="140" t="str">
        <f>IFERROR(VLOOKUP(E1329,商品参数!A:E,2,FALSE),"")</f>
        <v/>
      </c>
      <c r="G1329" s="140" t="str">
        <f>IFERROR(VLOOKUP(E1329,商品参数!A:E,3,FALSE),"")</f>
        <v/>
      </c>
      <c r="H1329" s="140" t="str">
        <f>IFERROR(VLOOKUP(E1329,商品参数!A:E,4,FALSE),"")</f>
        <v/>
      </c>
      <c r="I1329" s="143"/>
      <c r="J1329" s="144" t="str">
        <f>IFERROR(VLOOKUP(E1329,商品参数!A:E,5,FALSE),"")</f>
        <v/>
      </c>
      <c r="K1329" s="140" t="str">
        <f t="shared" si="90"/>
        <v/>
      </c>
      <c r="L1329" s="143"/>
      <c r="M1329" s="143"/>
    </row>
    <row r="1330" ht="22" customHeight="1" spans="1:13">
      <c r="A1330" s="137"/>
      <c r="B1330" s="138" t="str">
        <f t="shared" si="87"/>
        <v/>
      </c>
      <c r="C1330" s="138" t="str">
        <f t="shared" si="88"/>
        <v/>
      </c>
      <c r="D1330" s="138" t="str">
        <f t="shared" si="89"/>
        <v/>
      </c>
      <c r="E1330" s="139"/>
      <c r="F1330" s="140" t="str">
        <f>IFERROR(VLOOKUP(E1330,商品参数!A:E,2,FALSE),"")</f>
        <v/>
      </c>
      <c r="G1330" s="140" t="str">
        <f>IFERROR(VLOOKUP(E1330,商品参数!A:E,3,FALSE),"")</f>
        <v/>
      </c>
      <c r="H1330" s="140" t="str">
        <f>IFERROR(VLOOKUP(E1330,商品参数!A:E,4,FALSE),"")</f>
        <v/>
      </c>
      <c r="I1330" s="143"/>
      <c r="J1330" s="144" t="str">
        <f>IFERROR(VLOOKUP(E1330,商品参数!A:E,5,FALSE),"")</f>
        <v/>
      </c>
      <c r="K1330" s="140" t="str">
        <f t="shared" si="90"/>
        <v/>
      </c>
      <c r="L1330" s="143"/>
      <c r="M1330" s="143"/>
    </row>
    <row r="1331" ht="22" customHeight="1" spans="1:13">
      <c r="A1331" s="137"/>
      <c r="B1331" s="138" t="str">
        <f t="shared" si="87"/>
        <v/>
      </c>
      <c r="C1331" s="138" t="str">
        <f t="shared" si="88"/>
        <v/>
      </c>
      <c r="D1331" s="138" t="str">
        <f t="shared" si="89"/>
        <v/>
      </c>
      <c r="E1331" s="139"/>
      <c r="F1331" s="140" t="str">
        <f>IFERROR(VLOOKUP(E1331,商品参数!A:E,2,FALSE),"")</f>
        <v/>
      </c>
      <c r="G1331" s="140" t="str">
        <f>IFERROR(VLOOKUP(E1331,商品参数!A:E,3,FALSE),"")</f>
        <v/>
      </c>
      <c r="H1331" s="140" t="str">
        <f>IFERROR(VLOOKUP(E1331,商品参数!A:E,4,FALSE),"")</f>
        <v/>
      </c>
      <c r="I1331" s="143"/>
      <c r="J1331" s="144" t="str">
        <f>IFERROR(VLOOKUP(E1331,商品参数!A:E,5,FALSE),"")</f>
        <v/>
      </c>
      <c r="K1331" s="140" t="str">
        <f t="shared" si="90"/>
        <v/>
      </c>
      <c r="L1331" s="143"/>
      <c r="M1331" s="143"/>
    </row>
    <row r="1332" ht="22" customHeight="1" spans="1:13">
      <c r="A1332" s="137"/>
      <c r="B1332" s="138" t="str">
        <f t="shared" si="87"/>
        <v/>
      </c>
      <c r="C1332" s="138" t="str">
        <f t="shared" si="88"/>
        <v/>
      </c>
      <c r="D1332" s="138" t="str">
        <f t="shared" si="89"/>
        <v/>
      </c>
      <c r="E1332" s="139"/>
      <c r="F1332" s="140" t="str">
        <f>IFERROR(VLOOKUP(E1332,商品参数!A:E,2,FALSE),"")</f>
        <v/>
      </c>
      <c r="G1332" s="140" t="str">
        <f>IFERROR(VLOOKUP(E1332,商品参数!A:E,3,FALSE),"")</f>
        <v/>
      </c>
      <c r="H1332" s="140" t="str">
        <f>IFERROR(VLOOKUP(E1332,商品参数!A:E,4,FALSE),"")</f>
        <v/>
      </c>
      <c r="I1332" s="143"/>
      <c r="J1332" s="144" t="str">
        <f>IFERROR(VLOOKUP(E1332,商品参数!A:E,5,FALSE),"")</f>
        <v/>
      </c>
      <c r="K1332" s="140" t="str">
        <f t="shared" si="90"/>
        <v/>
      </c>
      <c r="L1332" s="143"/>
      <c r="M1332" s="143"/>
    </row>
    <row r="1333" ht="22" customHeight="1" spans="1:13">
      <c r="A1333" s="137"/>
      <c r="B1333" s="138" t="str">
        <f t="shared" si="87"/>
        <v/>
      </c>
      <c r="C1333" s="138" t="str">
        <f t="shared" si="88"/>
        <v/>
      </c>
      <c r="D1333" s="138" t="str">
        <f t="shared" si="89"/>
        <v/>
      </c>
      <c r="E1333" s="139"/>
      <c r="F1333" s="140" t="str">
        <f>IFERROR(VLOOKUP(E1333,商品参数!A:E,2,FALSE),"")</f>
        <v/>
      </c>
      <c r="G1333" s="140" t="str">
        <f>IFERROR(VLOOKUP(E1333,商品参数!A:E,3,FALSE),"")</f>
        <v/>
      </c>
      <c r="H1333" s="140" t="str">
        <f>IFERROR(VLOOKUP(E1333,商品参数!A:E,4,FALSE),"")</f>
        <v/>
      </c>
      <c r="I1333" s="143"/>
      <c r="J1333" s="144" t="str">
        <f>IFERROR(VLOOKUP(E1333,商品参数!A:E,5,FALSE),"")</f>
        <v/>
      </c>
      <c r="K1333" s="140" t="str">
        <f t="shared" si="90"/>
        <v/>
      </c>
      <c r="L1333" s="143"/>
      <c r="M1333" s="143"/>
    </row>
    <row r="1334" ht="22" customHeight="1" spans="1:13">
      <c r="A1334" s="137"/>
      <c r="B1334" s="138" t="str">
        <f t="shared" si="87"/>
        <v/>
      </c>
      <c r="C1334" s="138" t="str">
        <f t="shared" si="88"/>
        <v/>
      </c>
      <c r="D1334" s="138" t="str">
        <f t="shared" si="89"/>
        <v/>
      </c>
      <c r="E1334" s="139"/>
      <c r="F1334" s="140" t="str">
        <f>IFERROR(VLOOKUP(E1334,商品参数!A:E,2,FALSE),"")</f>
        <v/>
      </c>
      <c r="G1334" s="140" t="str">
        <f>IFERROR(VLOOKUP(E1334,商品参数!A:E,3,FALSE),"")</f>
        <v/>
      </c>
      <c r="H1334" s="140" t="str">
        <f>IFERROR(VLOOKUP(E1334,商品参数!A:E,4,FALSE),"")</f>
        <v/>
      </c>
      <c r="I1334" s="143"/>
      <c r="J1334" s="144" t="str">
        <f>IFERROR(VLOOKUP(E1334,商品参数!A:E,5,FALSE),"")</f>
        <v/>
      </c>
      <c r="K1334" s="140" t="str">
        <f t="shared" si="90"/>
        <v/>
      </c>
      <c r="L1334" s="143"/>
      <c r="M1334" s="143"/>
    </row>
    <row r="1335" ht="22" customHeight="1" spans="1:13">
      <c r="A1335" s="137"/>
      <c r="B1335" s="138" t="str">
        <f t="shared" si="87"/>
        <v/>
      </c>
      <c r="C1335" s="138" t="str">
        <f t="shared" si="88"/>
        <v/>
      </c>
      <c r="D1335" s="138" t="str">
        <f t="shared" si="89"/>
        <v/>
      </c>
      <c r="E1335" s="139"/>
      <c r="F1335" s="140" t="str">
        <f>IFERROR(VLOOKUP(E1335,商品参数!A:E,2,FALSE),"")</f>
        <v/>
      </c>
      <c r="G1335" s="140" t="str">
        <f>IFERROR(VLOOKUP(E1335,商品参数!A:E,3,FALSE),"")</f>
        <v/>
      </c>
      <c r="H1335" s="140" t="str">
        <f>IFERROR(VLOOKUP(E1335,商品参数!A:E,4,FALSE),"")</f>
        <v/>
      </c>
      <c r="I1335" s="143"/>
      <c r="J1335" s="144" t="str">
        <f>IFERROR(VLOOKUP(E1335,商品参数!A:E,5,FALSE),"")</f>
        <v/>
      </c>
      <c r="K1335" s="140" t="str">
        <f t="shared" si="90"/>
        <v/>
      </c>
      <c r="L1335" s="143"/>
      <c r="M1335" s="143"/>
    </row>
    <row r="1336" ht="22" customHeight="1" spans="1:13">
      <c r="A1336" s="137"/>
      <c r="B1336" s="138" t="str">
        <f t="shared" si="87"/>
        <v/>
      </c>
      <c r="C1336" s="138" t="str">
        <f t="shared" si="88"/>
        <v/>
      </c>
      <c r="D1336" s="138" t="str">
        <f t="shared" si="89"/>
        <v/>
      </c>
      <c r="E1336" s="139"/>
      <c r="F1336" s="140" t="str">
        <f>IFERROR(VLOOKUP(E1336,商品参数!A:E,2,FALSE),"")</f>
        <v/>
      </c>
      <c r="G1336" s="140" t="str">
        <f>IFERROR(VLOOKUP(E1336,商品参数!A:E,3,FALSE),"")</f>
        <v/>
      </c>
      <c r="H1336" s="140" t="str">
        <f>IFERROR(VLOOKUP(E1336,商品参数!A:E,4,FALSE),"")</f>
        <v/>
      </c>
      <c r="I1336" s="143"/>
      <c r="J1336" s="144" t="str">
        <f>IFERROR(VLOOKUP(E1336,商品参数!A:E,5,FALSE),"")</f>
        <v/>
      </c>
      <c r="K1336" s="140" t="str">
        <f t="shared" si="90"/>
        <v/>
      </c>
      <c r="L1336" s="143"/>
      <c r="M1336" s="143"/>
    </row>
    <row r="1337" ht="22" customHeight="1" spans="1:13">
      <c r="A1337" s="137"/>
      <c r="B1337" s="138" t="str">
        <f t="shared" si="87"/>
        <v/>
      </c>
      <c r="C1337" s="138" t="str">
        <f t="shared" si="88"/>
        <v/>
      </c>
      <c r="D1337" s="138" t="str">
        <f t="shared" si="89"/>
        <v/>
      </c>
      <c r="E1337" s="139"/>
      <c r="F1337" s="140" t="str">
        <f>IFERROR(VLOOKUP(E1337,商品参数!A:E,2,FALSE),"")</f>
        <v/>
      </c>
      <c r="G1337" s="140" t="str">
        <f>IFERROR(VLOOKUP(E1337,商品参数!A:E,3,FALSE),"")</f>
        <v/>
      </c>
      <c r="H1337" s="140" t="str">
        <f>IFERROR(VLOOKUP(E1337,商品参数!A:E,4,FALSE),"")</f>
        <v/>
      </c>
      <c r="I1337" s="143"/>
      <c r="J1337" s="144" t="str">
        <f>IFERROR(VLOOKUP(E1337,商品参数!A:E,5,FALSE),"")</f>
        <v/>
      </c>
      <c r="K1337" s="140" t="str">
        <f t="shared" si="90"/>
        <v/>
      </c>
      <c r="L1337" s="143"/>
      <c r="M1337" s="143"/>
    </row>
    <row r="1338" ht="22" customHeight="1" spans="1:13">
      <c r="A1338" s="137"/>
      <c r="B1338" s="138" t="str">
        <f t="shared" si="87"/>
        <v/>
      </c>
      <c r="C1338" s="138" t="str">
        <f t="shared" si="88"/>
        <v/>
      </c>
      <c r="D1338" s="138" t="str">
        <f t="shared" si="89"/>
        <v/>
      </c>
      <c r="E1338" s="139"/>
      <c r="F1338" s="140" t="str">
        <f>IFERROR(VLOOKUP(E1338,商品参数!A:E,2,FALSE),"")</f>
        <v/>
      </c>
      <c r="G1338" s="140" t="str">
        <f>IFERROR(VLOOKUP(E1338,商品参数!A:E,3,FALSE),"")</f>
        <v/>
      </c>
      <c r="H1338" s="140" t="str">
        <f>IFERROR(VLOOKUP(E1338,商品参数!A:E,4,FALSE),"")</f>
        <v/>
      </c>
      <c r="I1338" s="143"/>
      <c r="J1338" s="144" t="str">
        <f>IFERROR(VLOOKUP(E1338,商品参数!A:E,5,FALSE),"")</f>
        <v/>
      </c>
      <c r="K1338" s="140" t="str">
        <f t="shared" si="90"/>
        <v/>
      </c>
      <c r="L1338" s="143"/>
      <c r="M1338" s="143"/>
    </row>
    <row r="1339" ht="22" customHeight="1" spans="1:13">
      <c r="A1339" s="137"/>
      <c r="B1339" s="138" t="str">
        <f t="shared" si="87"/>
        <v/>
      </c>
      <c r="C1339" s="138" t="str">
        <f t="shared" si="88"/>
        <v/>
      </c>
      <c r="D1339" s="138" t="str">
        <f t="shared" si="89"/>
        <v/>
      </c>
      <c r="E1339" s="139"/>
      <c r="F1339" s="140" t="str">
        <f>IFERROR(VLOOKUP(E1339,商品参数!A:E,2,FALSE),"")</f>
        <v/>
      </c>
      <c r="G1339" s="140" t="str">
        <f>IFERROR(VLOOKUP(E1339,商品参数!A:E,3,FALSE),"")</f>
        <v/>
      </c>
      <c r="H1339" s="140" t="str">
        <f>IFERROR(VLOOKUP(E1339,商品参数!A:E,4,FALSE),"")</f>
        <v/>
      </c>
      <c r="I1339" s="143"/>
      <c r="J1339" s="144" t="str">
        <f>IFERROR(VLOOKUP(E1339,商品参数!A:E,5,FALSE),"")</f>
        <v/>
      </c>
      <c r="K1339" s="140" t="str">
        <f t="shared" si="90"/>
        <v/>
      </c>
      <c r="L1339" s="143"/>
      <c r="M1339" s="143"/>
    </row>
    <row r="1340" ht="22" customHeight="1" spans="1:13">
      <c r="A1340" s="137"/>
      <c r="B1340" s="138" t="str">
        <f t="shared" si="87"/>
        <v/>
      </c>
      <c r="C1340" s="138" t="str">
        <f t="shared" si="88"/>
        <v/>
      </c>
      <c r="D1340" s="138" t="str">
        <f t="shared" si="89"/>
        <v/>
      </c>
      <c r="E1340" s="139"/>
      <c r="F1340" s="140" t="str">
        <f>IFERROR(VLOOKUP(E1340,商品参数!A:E,2,FALSE),"")</f>
        <v/>
      </c>
      <c r="G1340" s="140" t="str">
        <f>IFERROR(VLOOKUP(E1340,商品参数!A:E,3,FALSE),"")</f>
        <v/>
      </c>
      <c r="H1340" s="140" t="str">
        <f>IFERROR(VLOOKUP(E1340,商品参数!A:E,4,FALSE),"")</f>
        <v/>
      </c>
      <c r="I1340" s="143"/>
      <c r="J1340" s="144" t="str">
        <f>IFERROR(VLOOKUP(E1340,商品参数!A:E,5,FALSE),"")</f>
        <v/>
      </c>
      <c r="K1340" s="140" t="str">
        <f t="shared" si="90"/>
        <v/>
      </c>
      <c r="L1340" s="143"/>
      <c r="M1340" s="143"/>
    </row>
    <row r="1341" ht="22" customHeight="1" spans="1:13">
      <c r="A1341" s="137"/>
      <c r="B1341" s="138" t="str">
        <f t="shared" si="87"/>
        <v/>
      </c>
      <c r="C1341" s="138" t="str">
        <f t="shared" si="88"/>
        <v/>
      </c>
      <c r="D1341" s="138" t="str">
        <f t="shared" si="89"/>
        <v/>
      </c>
      <c r="E1341" s="139"/>
      <c r="F1341" s="140" t="str">
        <f>IFERROR(VLOOKUP(E1341,商品参数!A:E,2,FALSE),"")</f>
        <v/>
      </c>
      <c r="G1341" s="140" t="str">
        <f>IFERROR(VLOOKUP(E1341,商品参数!A:E,3,FALSE),"")</f>
        <v/>
      </c>
      <c r="H1341" s="140" t="str">
        <f>IFERROR(VLOOKUP(E1341,商品参数!A:E,4,FALSE),"")</f>
        <v/>
      </c>
      <c r="I1341" s="143"/>
      <c r="J1341" s="144" t="str">
        <f>IFERROR(VLOOKUP(E1341,商品参数!A:E,5,FALSE),"")</f>
        <v/>
      </c>
      <c r="K1341" s="140" t="str">
        <f t="shared" si="90"/>
        <v/>
      </c>
      <c r="L1341" s="143"/>
      <c r="M1341" s="143"/>
    </row>
    <row r="1342" ht="22" customHeight="1" spans="1:13">
      <c r="A1342" s="137"/>
      <c r="B1342" s="138" t="str">
        <f t="shared" si="87"/>
        <v/>
      </c>
      <c r="C1342" s="138" t="str">
        <f t="shared" si="88"/>
        <v/>
      </c>
      <c r="D1342" s="138" t="str">
        <f t="shared" si="89"/>
        <v/>
      </c>
      <c r="E1342" s="139"/>
      <c r="F1342" s="140" t="str">
        <f>IFERROR(VLOOKUP(E1342,商品参数!A:E,2,FALSE),"")</f>
        <v/>
      </c>
      <c r="G1342" s="140" t="str">
        <f>IFERROR(VLOOKUP(E1342,商品参数!A:E,3,FALSE),"")</f>
        <v/>
      </c>
      <c r="H1342" s="140" t="str">
        <f>IFERROR(VLOOKUP(E1342,商品参数!A:E,4,FALSE),"")</f>
        <v/>
      </c>
      <c r="I1342" s="143"/>
      <c r="J1342" s="144" t="str">
        <f>IFERROR(VLOOKUP(E1342,商品参数!A:E,5,FALSE),"")</f>
        <v/>
      </c>
      <c r="K1342" s="140" t="str">
        <f t="shared" si="90"/>
        <v/>
      </c>
      <c r="L1342" s="143"/>
      <c r="M1342" s="143"/>
    </row>
    <row r="1343" ht="22" customHeight="1" spans="1:13">
      <c r="A1343" s="137"/>
      <c r="B1343" s="138" t="str">
        <f t="shared" si="87"/>
        <v/>
      </c>
      <c r="C1343" s="138" t="str">
        <f t="shared" si="88"/>
        <v/>
      </c>
      <c r="D1343" s="138" t="str">
        <f t="shared" si="89"/>
        <v/>
      </c>
      <c r="E1343" s="139"/>
      <c r="F1343" s="140" t="str">
        <f>IFERROR(VLOOKUP(E1343,商品参数!A:E,2,FALSE),"")</f>
        <v/>
      </c>
      <c r="G1343" s="140" t="str">
        <f>IFERROR(VLOOKUP(E1343,商品参数!A:E,3,FALSE),"")</f>
        <v/>
      </c>
      <c r="H1343" s="140" t="str">
        <f>IFERROR(VLOOKUP(E1343,商品参数!A:E,4,FALSE),"")</f>
        <v/>
      </c>
      <c r="I1343" s="143"/>
      <c r="J1343" s="144" t="str">
        <f>IFERROR(VLOOKUP(E1343,商品参数!A:E,5,FALSE),"")</f>
        <v/>
      </c>
      <c r="K1343" s="140" t="str">
        <f t="shared" si="90"/>
        <v/>
      </c>
      <c r="L1343" s="143"/>
      <c r="M1343" s="143"/>
    </row>
    <row r="1344" ht="22" customHeight="1" spans="1:13">
      <c r="A1344" s="137"/>
      <c r="B1344" s="138" t="str">
        <f t="shared" si="87"/>
        <v/>
      </c>
      <c r="C1344" s="138" t="str">
        <f t="shared" si="88"/>
        <v/>
      </c>
      <c r="D1344" s="138" t="str">
        <f t="shared" si="89"/>
        <v/>
      </c>
      <c r="E1344" s="139"/>
      <c r="F1344" s="140" t="str">
        <f>IFERROR(VLOOKUP(E1344,商品参数!A:E,2,FALSE),"")</f>
        <v/>
      </c>
      <c r="G1344" s="140" t="str">
        <f>IFERROR(VLOOKUP(E1344,商品参数!A:E,3,FALSE),"")</f>
        <v/>
      </c>
      <c r="H1344" s="140" t="str">
        <f>IFERROR(VLOOKUP(E1344,商品参数!A:E,4,FALSE),"")</f>
        <v/>
      </c>
      <c r="I1344" s="143"/>
      <c r="J1344" s="144" t="str">
        <f>IFERROR(VLOOKUP(E1344,商品参数!A:E,5,FALSE),"")</f>
        <v/>
      </c>
      <c r="K1344" s="140" t="str">
        <f t="shared" si="90"/>
        <v/>
      </c>
      <c r="L1344" s="143"/>
      <c r="M1344" s="143"/>
    </row>
    <row r="1345" ht="22" customHeight="1" spans="1:13">
      <c r="A1345" s="137"/>
      <c r="B1345" s="138" t="str">
        <f t="shared" si="87"/>
        <v/>
      </c>
      <c r="C1345" s="138" t="str">
        <f t="shared" si="88"/>
        <v/>
      </c>
      <c r="D1345" s="138" t="str">
        <f t="shared" si="89"/>
        <v/>
      </c>
      <c r="E1345" s="139"/>
      <c r="F1345" s="140" t="str">
        <f>IFERROR(VLOOKUP(E1345,商品参数!A:E,2,FALSE),"")</f>
        <v/>
      </c>
      <c r="G1345" s="140" t="str">
        <f>IFERROR(VLOOKUP(E1345,商品参数!A:E,3,FALSE),"")</f>
        <v/>
      </c>
      <c r="H1345" s="140" t="str">
        <f>IFERROR(VLOOKUP(E1345,商品参数!A:E,4,FALSE),"")</f>
        <v/>
      </c>
      <c r="I1345" s="143"/>
      <c r="J1345" s="144" t="str">
        <f>IFERROR(VLOOKUP(E1345,商品参数!A:E,5,FALSE),"")</f>
        <v/>
      </c>
      <c r="K1345" s="140" t="str">
        <f t="shared" si="90"/>
        <v/>
      </c>
      <c r="L1345" s="143"/>
      <c r="M1345" s="143"/>
    </row>
    <row r="1346" ht="22" customHeight="1" spans="1:13">
      <c r="A1346" s="137"/>
      <c r="B1346" s="138" t="str">
        <f t="shared" si="87"/>
        <v/>
      </c>
      <c r="C1346" s="138" t="str">
        <f t="shared" si="88"/>
        <v/>
      </c>
      <c r="D1346" s="138" t="str">
        <f t="shared" si="89"/>
        <v/>
      </c>
      <c r="E1346" s="139"/>
      <c r="F1346" s="140" t="str">
        <f>IFERROR(VLOOKUP(E1346,商品参数!A:E,2,FALSE),"")</f>
        <v/>
      </c>
      <c r="G1346" s="140" t="str">
        <f>IFERROR(VLOOKUP(E1346,商品参数!A:E,3,FALSE),"")</f>
        <v/>
      </c>
      <c r="H1346" s="140" t="str">
        <f>IFERROR(VLOOKUP(E1346,商品参数!A:E,4,FALSE),"")</f>
        <v/>
      </c>
      <c r="I1346" s="143"/>
      <c r="J1346" s="144" t="str">
        <f>IFERROR(VLOOKUP(E1346,商品参数!A:E,5,FALSE),"")</f>
        <v/>
      </c>
      <c r="K1346" s="140" t="str">
        <f t="shared" si="90"/>
        <v/>
      </c>
      <c r="L1346" s="143"/>
      <c r="M1346" s="143"/>
    </row>
    <row r="1347" ht="22" customHeight="1" spans="1:13">
      <c r="A1347" s="137"/>
      <c r="B1347" s="138" t="str">
        <f t="shared" si="87"/>
        <v/>
      </c>
      <c r="C1347" s="138" t="str">
        <f t="shared" si="88"/>
        <v/>
      </c>
      <c r="D1347" s="138" t="str">
        <f t="shared" si="89"/>
        <v/>
      </c>
      <c r="E1347" s="139"/>
      <c r="F1347" s="140" t="str">
        <f>IFERROR(VLOOKUP(E1347,商品参数!A:E,2,FALSE),"")</f>
        <v/>
      </c>
      <c r="G1347" s="140" t="str">
        <f>IFERROR(VLOOKUP(E1347,商品参数!A:E,3,FALSE),"")</f>
        <v/>
      </c>
      <c r="H1347" s="140" t="str">
        <f>IFERROR(VLOOKUP(E1347,商品参数!A:E,4,FALSE),"")</f>
        <v/>
      </c>
      <c r="I1347" s="143"/>
      <c r="J1347" s="144" t="str">
        <f>IFERROR(VLOOKUP(E1347,商品参数!A:E,5,FALSE),"")</f>
        <v/>
      </c>
      <c r="K1347" s="140" t="str">
        <f t="shared" si="90"/>
        <v/>
      </c>
      <c r="L1347" s="143"/>
      <c r="M1347" s="143"/>
    </row>
    <row r="1348" ht="22" customHeight="1" spans="1:13">
      <c r="A1348" s="137"/>
      <c r="B1348" s="138" t="str">
        <f t="shared" si="87"/>
        <v/>
      </c>
      <c r="C1348" s="138" t="str">
        <f t="shared" si="88"/>
        <v/>
      </c>
      <c r="D1348" s="138" t="str">
        <f t="shared" si="89"/>
        <v/>
      </c>
      <c r="E1348" s="139"/>
      <c r="F1348" s="140" t="str">
        <f>IFERROR(VLOOKUP(E1348,商品参数!A:E,2,FALSE),"")</f>
        <v/>
      </c>
      <c r="G1348" s="140" t="str">
        <f>IFERROR(VLOOKUP(E1348,商品参数!A:E,3,FALSE),"")</f>
        <v/>
      </c>
      <c r="H1348" s="140" t="str">
        <f>IFERROR(VLOOKUP(E1348,商品参数!A:E,4,FALSE),"")</f>
        <v/>
      </c>
      <c r="I1348" s="143"/>
      <c r="J1348" s="144" t="str">
        <f>IFERROR(VLOOKUP(E1348,商品参数!A:E,5,FALSE),"")</f>
        <v/>
      </c>
      <c r="K1348" s="140" t="str">
        <f t="shared" si="90"/>
        <v/>
      </c>
      <c r="L1348" s="143"/>
      <c r="M1348" s="143"/>
    </row>
    <row r="1349" ht="22" customHeight="1" spans="1:13">
      <c r="A1349" s="137"/>
      <c r="B1349" s="138" t="str">
        <f t="shared" si="87"/>
        <v/>
      </c>
      <c r="C1349" s="138" t="str">
        <f t="shared" si="88"/>
        <v/>
      </c>
      <c r="D1349" s="138" t="str">
        <f t="shared" si="89"/>
        <v/>
      </c>
      <c r="E1349" s="139"/>
      <c r="F1349" s="140" t="str">
        <f>IFERROR(VLOOKUP(E1349,商品参数!A:E,2,FALSE),"")</f>
        <v/>
      </c>
      <c r="G1349" s="140" t="str">
        <f>IFERROR(VLOOKUP(E1349,商品参数!A:E,3,FALSE),"")</f>
        <v/>
      </c>
      <c r="H1349" s="140" t="str">
        <f>IFERROR(VLOOKUP(E1349,商品参数!A:E,4,FALSE),"")</f>
        <v/>
      </c>
      <c r="I1349" s="143"/>
      <c r="J1349" s="144" t="str">
        <f>IFERROR(VLOOKUP(E1349,商品参数!A:E,5,FALSE),"")</f>
        <v/>
      </c>
      <c r="K1349" s="140" t="str">
        <f t="shared" si="90"/>
        <v/>
      </c>
      <c r="L1349" s="143"/>
      <c r="M1349" s="143"/>
    </row>
    <row r="1350" ht="22" customHeight="1" spans="1:13">
      <c r="A1350" s="137"/>
      <c r="B1350" s="138" t="str">
        <f t="shared" si="87"/>
        <v/>
      </c>
      <c r="C1350" s="138" t="str">
        <f t="shared" si="88"/>
        <v/>
      </c>
      <c r="D1350" s="138" t="str">
        <f t="shared" si="89"/>
        <v/>
      </c>
      <c r="E1350" s="139"/>
      <c r="F1350" s="140" t="str">
        <f>IFERROR(VLOOKUP(E1350,商品参数!A:E,2,FALSE),"")</f>
        <v/>
      </c>
      <c r="G1350" s="140" t="str">
        <f>IFERROR(VLOOKUP(E1350,商品参数!A:E,3,FALSE),"")</f>
        <v/>
      </c>
      <c r="H1350" s="140" t="str">
        <f>IFERROR(VLOOKUP(E1350,商品参数!A:E,4,FALSE),"")</f>
        <v/>
      </c>
      <c r="I1350" s="143"/>
      <c r="J1350" s="144" t="str">
        <f>IFERROR(VLOOKUP(E1350,商品参数!A:E,5,FALSE),"")</f>
        <v/>
      </c>
      <c r="K1350" s="140" t="str">
        <f t="shared" si="90"/>
        <v/>
      </c>
      <c r="L1350" s="143"/>
      <c r="M1350" s="143"/>
    </row>
    <row r="1351" ht="22" customHeight="1" spans="1:13">
      <c r="A1351" s="137"/>
      <c r="B1351" s="138" t="str">
        <f t="shared" si="87"/>
        <v/>
      </c>
      <c r="C1351" s="138" t="str">
        <f t="shared" si="88"/>
        <v/>
      </c>
      <c r="D1351" s="138" t="str">
        <f t="shared" si="89"/>
        <v/>
      </c>
      <c r="E1351" s="139"/>
      <c r="F1351" s="140" t="str">
        <f>IFERROR(VLOOKUP(E1351,商品参数!A:E,2,FALSE),"")</f>
        <v/>
      </c>
      <c r="G1351" s="140" t="str">
        <f>IFERROR(VLOOKUP(E1351,商品参数!A:E,3,FALSE),"")</f>
        <v/>
      </c>
      <c r="H1351" s="140" t="str">
        <f>IFERROR(VLOOKUP(E1351,商品参数!A:E,4,FALSE),"")</f>
        <v/>
      </c>
      <c r="I1351" s="143"/>
      <c r="J1351" s="144" t="str">
        <f>IFERROR(VLOOKUP(E1351,商品参数!A:E,5,FALSE),"")</f>
        <v/>
      </c>
      <c r="K1351" s="140" t="str">
        <f t="shared" si="90"/>
        <v/>
      </c>
      <c r="L1351" s="143"/>
      <c r="M1351" s="143"/>
    </row>
    <row r="1352" ht="22" customHeight="1" spans="1:13">
      <c r="A1352" s="137"/>
      <c r="B1352" s="138" t="str">
        <f t="shared" si="87"/>
        <v/>
      </c>
      <c r="C1352" s="138" t="str">
        <f t="shared" si="88"/>
        <v/>
      </c>
      <c r="D1352" s="138" t="str">
        <f t="shared" si="89"/>
        <v/>
      </c>
      <c r="E1352" s="139"/>
      <c r="F1352" s="140" t="str">
        <f>IFERROR(VLOOKUP(E1352,商品参数!A:E,2,FALSE),"")</f>
        <v/>
      </c>
      <c r="G1352" s="140" t="str">
        <f>IFERROR(VLOOKUP(E1352,商品参数!A:E,3,FALSE),"")</f>
        <v/>
      </c>
      <c r="H1352" s="140" t="str">
        <f>IFERROR(VLOOKUP(E1352,商品参数!A:E,4,FALSE),"")</f>
        <v/>
      </c>
      <c r="I1352" s="143"/>
      <c r="J1352" s="144" t="str">
        <f>IFERROR(VLOOKUP(E1352,商品参数!A:E,5,FALSE),"")</f>
        <v/>
      </c>
      <c r="K1352" s="140" t="str">
        <f t="shared" si="90"/>
        <v/>
      </c>
      <c r="L1352" s="143"/>
      <c r="M1352" s="143"/>
    </row>
    <row r="1353" ht="22" customHeight="1" spans="1:13">
      <c r="A1353" s="137"/>
      <c r="B1353" s="138" t="str">
        <f t="shared" si="87"/>
        <v/>
      </c>
      <c r="C1353" s="138" t="str">
        <f t="shared" si="88"/>
        <v/>
      </c>
      <c r="D1353" s="138" t="str">
        <f t="shared" si="89"/>
        <v/>
      </c>
      <c r="E1353" s="139"/>
      <c r="F1353" s="140" t="str">
        <f>IFERROR(VLOOKUP(E1353,商品参数!A:E,2,FALSE),"")</f>
        <v/>
      </c>
      <c r="G1353" s="140" t="str">
        <f>IFERROR(VLOOKUP(E1353,商品参数!A:E,3,FALSE),"")</f>
        <v/>
      </c>
      <c r="H1353" s="140" t="str">
        <f>IFERROR(VLOOKUP(E1353,商品参数!A:E,4,FALSE),"")</f>
        <v/>
      </c>
      <c r="I1353" s="143"/>
      <c r="J1353" s="144" t="str">
        <f>IFERROR(VLOOKUP(E1353,商品参数!A:E,5,FALSE),"")</f>
        <v/>
      </c>
      <c r="K1353" s="140" t="str">
        <f t="shared" si="90"/>
        <v/>
      </c>
      <c r="L1353" s="143"/>
      <c r="M1353" s="143"/>
    </row>
    <row r="1354" ht="22" customHeight="1" spans="1:13">
      <c r="A1354" s="137"/>
      <c r="B1354" s="138" t="str">
        <f t="shared" si="87"/>
        <v/>
      </c>
      <c r="C1354" s="138" t="str">
        <f t="shared" si="88"/>
        <v/>
      </c>
      <c r="D1354" s="138" t="str">
        <f t="shared" si="89"/>
        <v/>
      </c>
      <c r="E1354" s="139"/>
      <c r="F1354" s="140" t="str">
        <f>IFERROR(VLOOKUP(E1354,商品参数!A:E,2,FALSE),"")</f>
        <v/>
      </c>
      <c r="G1354" s="140" t="str">
        <f>IFERROR(VLOOKUP(E1354,商品参数!A:E,3,FALSE),"")</f>
        <v/>
      </c>
      <c r="H1354" s="140" t="str">
        <f>IFERROR(VLOOKUP(E1354,商品参数!A:E,4,FALSE),"")</f>
        <v/>
      </c>
      <c r="I1354" s="143"/>
      <c r="J1354" s="144" t="str">
        <f>IFERROR(VLOOKUP(E1354,商品参数!A:E,5,FALSE),"")</f>
        <v/>
      </c>
      <c r="K1354" s="140" t="str">
        <f t="shared" si="90"/>
        <v/>
      </c>
      <c r="L1354" s="143"/>
      <c r="M1354" s="143"/>
    </row>
    <row r="1355" ht="22" customHeight="1" spans="1:13">
      <c r="A1355" s="137"/>
      <c r="B1355" s="138" t="str">
        <f t="shared" si="87"/>
        <v/>
      </c>
      <c r="C1355" s="138" t="str">
        <f t="shared" si="88"/>
        <v/>
      </c>
      <c r="D1355" s="138" t="str">
        <f t="shared" si="89"/>
        <v/>
      </c>
      <c r="E1355" s="139"/>
      <c r="F1355" s="140" t="str">
        <f>IFERROR(VLOOKUP(E1355,商品参数!A:E,2,FALSE),"")</f>
        <v/>
      </c>
      <c r="G1355" s="140" t="str">
        <f>IFERROR(VLOOKUP(E1355,商品参数!A:E,3,FALSE),"")</f>
        <v/>
      </c>
      <c r="H1355" s="140" t="str">
        <f>IFERROR(VLOOKUP(E1355,商品参数!A:E,4,FALSE),"")</f>
        <v/>
      </c>
      <c r="I1355" s="143"/>
      <c r="J1355" s="144" t="str">
        <f>IFERROR(VLOOKUP(E1355,商品参数!A:E,5,FALSE),"")</f>
        <v/>
      </c>
      <c r="K1355" s="140" t="str">
        <f t="shared" si="90"/>
        <v/>
      </c>
      <c r="L1355" s="143"/>
      <c r="M1355" s="143"/>
    </row>
    <row r="1356" ht="22" customHeight="1" spans="1:13">
      <c r="A1356" s="137"/>
      <c r="B1356" s="138" t="str">
        <f t="shared" si="87"/>
        <v/>
      </c>
      <c r="C1356" s="138" t="str">
        <f t="shared" si="88"/>
        <v/>
      </c>
      <c r="D1356" s="138" t="str">
        <f t="shared" si="89"/>
        <v/>
      </c>
      <c r="E1356" s="139"/>
      <c r="F1356" s="140" t="str">
        <f>IFERROR(VLOOKUP(E1356,商品参数!A:E,2,FALSE),"")</f>
        <v/>
      </c>
      <c r="G1356" s="140" t="str">
        <f>IFERROR(VLOOKUP(E1356,商品参数!A:E,3,FALSE),"")</f>
        <v/>
      </c>
      <c r="H1356" s="140" t="str">
        <f>IFERROR(VLOOKUP(E1356,商品参数!A:E,4,FALSE),"")</f>
        <v/>
      </c>
      <c r="I1356" s="143"/>
      <c r="J1356" s="144" t="str">
        <f>IFERROR(VLOOKUP(E1356,商品参数!A:E,5,FALSE),"")</f>
        <v/>
      </c>
      <c r="K1356" s="140" t="str">
        <f t="shared" si="90"/>
        <v/>
      </c>
      <c r="L1356" s="143"/>
      <c r="M1356" s="143"/>
    </row>
    <row r="1357" ht="22" customHeight="1" spans="1:13">
      <c r="A1357" s="137"/>
      <c r="B1357" s="138" t="str">
        <f t="shared" si="87"/>
        <v/>
      </c>
      <c r="C1357" s="138" t="str">
        <f t="shared" si="88"/>
        <v/>
      </c>
      <c r="D1357" s="138" t="str">
        <f t="shared" si="89"/>
        <v/>
      </c>
      <c r="E1357" s="139"/>
      <c r="F1357" s="140" t="str">
        <f>IFERROR(VLOOKUP(E1357,商品参数!A:E,2,FALSE),"")</f>
        <v/>
      </c>
      <c r="G1357" s="140" t="str">
        <f>IFERROR(VLOOKUP(E1357,商品参数!A:E,3,FALSE),"")</f>
        <v/>
      </c>
      <c r="H1357" s="140" t="str">
        <f>IFERROR(VLOOKUP(E1357,商品参数!A:E,4,FALSE),"")</f>
        <v/>
      </c>
      <c r="I1357" s="143"/>
      <c r="J1357" s="144" t="str">
        <f>IFERROR(VLOOKUP(E1357,商品参数!A:E,5,FALSE),"")</f>
        <v/>
      </c>
      <c r="K1357" s="140" t="str">
        <f t="shared" si="90"/>
        <v/>
      </c>
      <c r="L1357" s="143"/>
      <c r="M1357" s="143"/>
    </row>
    <row r="1358" ht="22" customHeight="1" spans="1:13">
      <c r="A1358" s="137"/>
      <c r="B1358" s="138" t="str">
        <f t="shared" si="87"/>
        <v/>
      </c>
      <c r="C1358" s="138" t="str">
        <f t="shared" si="88"/>
        <v/>
      </c>
      <c r="D1358" s="138" t="str">
        <f t="shared" si="89"/>
        <v/>
      </c>
      <c r="E1358" s="139"/>
      <c r="F1358" s="140" t="str">
        <f>IFERROR(VLOOKUP(E1358,商品参数!A:E,2,FALSE),"")</f>
        <v/>
      </c>
      <c r="G1358" s="140" t="str">
        <f>IFERROR(VLOOKUP(E1358,商品参数!A:E,3,FALSE),"")</f>
        <v/>
      </c>
      <c r="H1358" s="140" t="str">
        <f>IFERROR(VLOOKUP(E1358,商品参数!A:E,4,FALSE),"")</f>
        <v/>
      </c>
      <c r="I1358" s="143"/>
      <c r="J1358" s="144" t="str">
        <f>IFERROR(VLOOKUP(E1358,商品参数!A:E,5,FALSE),"")</f>
        <v/>
      </c>
      <c r="K1358" s="140" t="str">
        <f t="shared" si="90"/>
        <v/>
      </c>
      <c r="L1358" s="143"/>
      <c r="M1358" s="143"/>
    </row>
    <row r="1359" ht="22" customHeight="1" spans="1:13">
      <c r="A1359" s="137"/>
      <c r="B1359" s="138" t="str">
        <f t="shared" si="87"/>
        <v/>
      </c>
      <c r="C1359" s="138" t="str">
        <f t="shared" si="88"/>
        <v/>
      </c>
      <c r="D1359" s="138" t="str">
        <f t="shared" si="89"/>
        <v/>
      </c>
      <c r="E1359" s="139"/>
      <c r="F1359" s="140" t="str">
        <f>IFERROR(VLOOKUP(E1359,商品参数!A:E,2,FALSE),"")</f>
        <v/>
      </c>
      <c r="G1359" s="140" t="str">
        <f>IFERROR(VLOOKUP(E1359,商品参数!A:E,3,FALSE),"")</f>
        <v/>
      </c>
      <c r="H1359" s="140" t="str">
        <f>IFERROR(VLOOKUP(E1359,商品参数!A:E,4,FALSE),"")</f>
        <v/>
      </c>
      <c r="I1359" s="143"/>
      <c r="J1359" s="144" t="str">
        <f>IFERROR(VLOOKUP(E1359,商品参数!A:E,5,FALSE),"")</f>
        <v/>
      </c>
      <c r="K1359" s="140" t="str">
        <f t="shared" si="90"/>
        <v/>
      </c>
      <c r="L1359" s="143"/>
      <c r="M1359" s="143"/>
    </row>
    <row r="1360" ht="22" customHeight="1" spans="1:13">
      <c r="A1360" s="137"/>
      <c r="B1360" s="138" t="str">
        <f t="shared" si="87"/>
        <v/>
      </c>
      <c r="C1360" s="138" t="str">
        <f t="shared" si="88"/>
        <v/>
      </c>
      <c r="D1360" s="138" t="str">
        <f t="shared" si="89"/>
        <v/>
      </c>
      <c r="E1360" s="139"/>
      <c r="F1360" s="140" t="str">
        <f>IFERROR(VLOOKUP(E1360,商品参数!A:E,2,FALSE),"")</f>
        <v/>
      </c>
      <c r="G1360" s="140" t="str">
        <f>IFERROR(VLOOKUP(E1360,商品参数!A:E,3,FALSE),"")</f>
        <v/>
      </c>
      <c r="H1360" s="140" t="str">
        <f>IFERROR(VLOOKUP(E1360,商品参数!A:E,4,FALSE),"")</f>
        <v/>
      </c>
      <c r="I1360" s="143"/>
      <c r="J1360" s="144" t="str">
        <f>IFERROR(VLOOKUP(E1360,商品参数!A:E,5,FALSE),"")</f>
        <v/>
      </c>
      <c r="K1360" s="140" t="str">
        <f t="shared" si="90"/>
        <v/>
      </c>
      <c r="L1360" s="143"/>
      <c r="M1360" s="143"/>
    </row>
    <row r="1361" ht="22" customHeight="1" spans="1:13">
      <c r="A1361" s="137"/>
      <c r="B1361" s="138" t="str">
        <f t="shared" si="87"/>
        <v/>
      </c>
      <c r="C1361" s="138" t="str">
        <f t="shared" si="88"/>
        <v/>
      </c>
      <c r="D1361" s="138" t="str">
        <f t="shared" si="89"/>
        <v/>
      </c>
      <c r="E1361" s="139"/>
      <c r="F1361" s="140" t="str">
        <f>IFERROR(VLOOKUP(E1361,商品参数!A:E,2,FALSE),"")</f>
        <v/>
      </c>
      <c r="G1361" s="140" t="str">
        <f>IFERROR(VLOOKUP(E1361,商品参数!A:E,3,FALSE),"")</f>
        <v/>
      </c>
      <c r="H1361" s="140" t="str">
        <f>IFERROR(VLOOKUP(E1361,商品参数!A:E,4,FALSE),"")</f>
        <v/>
      </c>
      <c r="I1361" s="143"/>
      <c r="J1361" s="144" t="str">
        <f>IFERROR(VLOOKUP(E1361,商品参数!A:E,5,FALSE),"")</f>
        <v/>
      </c>
      <c r="K1361" s="140" t="str">
        <f t="shared" si="90"/>
        <v/>
      </c>
      <c r="L1361" s="143"/>
      <c r="M1361" s="143"/>
    </row>
    <row r="1362" ht="22" customHeight="1" spans="1:13">
      <c r="A1362" s="137"/>
      <c r="B1362" s="138" t="str">
        <f t="shared" si="87"/>
        <v/>
      </c>
      <c r="C1362" s="138" t="str">
        <f t="shared" si="88"/>
        <v/>
      </c>
      <c r="D1362" s="138" t="str">
        <f t="shared" si="89"/>
        <v/>
      </c>
      <c r="E1362" s="139"/>
      <c r="F1362" s="140" t="str">
        <f>IFERROR(VLOOKUP(E1362,商品参数!A:E,2,FALSE),"")</f>
        <v/>
      </c>
      <c r="G1362" s="140" t="str">
        <f>IFERROR(VLOOKUP(E1362,商品参数!A:E,3,FALSE),"")</f>
        <v/>
      </c>
      <c r="H1362" s="140" t="str">
        <f>IFERROR(VLOOKUP(E1362,商品参数!A:E,4,FALSE),"")</f>
        <v/>
      </c>
      <c r="I1362" s="143"/>
      <c r="J1362" s="144" t="str">
        <f>IFERROR(VLOOKUP(E1362,商品参数!A:E,5,FALSE),"")</f>
        <v/>
      </c>
      <c r="K1362" s="140" t="str">
        <f t="shared" si="90"/>
        <v/>
      </c>
      <c r="L1362" s="143"/>
      <c r="M1362" s="143"/>
    </row>
    <row r="1363" ht="22" customHeight="1" spans="1:13">
      <c r="A1363" s="137"/>
      <c r="B1363" s="138" t="str">
        <f t="shared" si="87"/>
        <v/>
      </c>
      <c r="C1363" s="138" t="str">
        <f t="shared" si="88"/>
        <v/>
      </c>
      <c r="D1363" s="138" t="str">
        <f t="shared" si="89"/>
        <v/>
      </c>
      <c r="E1363" s="139"/>
      <c r="F1363" s="140" t="str">
        <f>IFERROR(VLOOKUP(E1363,商品参数!A:E,2,FALSE),"")</f>
        <v/>
      </c>
      <c r="G1363" s="140" t="str">
        <f>IFERROR(VLOOKUP(E1363,商品参数!A:E,3,FALSE),"")</f>
        <v/>
      </c>
      <c r="H1363" s="140" t="str">
        <f>IFERROR(VLOOKUP(E1363,商品参数!A:E,4,FALSE),"")</f>
        <v/>
      </c>
      <c r="I1363" s="143"/>
      <c r="J1363" s="144" t="str">
        <f>IFERROR(VLOOKUP(E1363,商品参数!A:E,5,FALSE),"")</f>
        <v/>
      </c>
      <c r="K1363" s="140" t="str">
        <f t="shared" si="90"/>
        <v/>
      </c>
      <c r="L1363" s="143"/>
      <c r="M1363" s="143"/>
    </row>
    <row r="1364" ht="22" customHeight="1" spans="1:13">
      <c r="A1364" s="137"/>
      <c r="B1364" s="138" t="str">
        <f t="shared" si="87"/>
        <v/>
      </c>
      <c r="C1364" s="138" t="str">
        <f t="shared" si="88"/>
        <v/>
      </c>
      <c r="D1364" s="138" t="str">
        <f t="shared" si="89"/>
        <v/>
      </c>
      <c r="E1364" s="139"/>
      <c r="F1364" s="140" t="str">
        <f>IFERROR(VLOOKUP(E1364,商品参数!A:E,2,FALSE),"")</f>
        <v/>
      </c>
      <c r="G1364" s="140" t="str">
        <f>IFERROR(VLOOKUP(E1364,商品参数!A:E,3,FALSE),"")</f>
        <v/>
      </c>
      <c r="H1364" s="140" t="str">
        <f>IFERROR(VLOOKUP(E1364,商品参数!A:E,4,FALSE),"")</f>
        <v/>
      </c>
      <c r="I1364" s="143"/>
      <c r="J1364" s="144" t="str">
        <f>IFERROR(VLOOKUP(E1364,商品参数!A:E,5,FALSE),"")</f>
        <v/>
      </c>
      <c r="K1364" s="140" t="str">
        <f t="shared" si="90"/>
        <v/>
      </c>
      <c r="L1364" s="143"/>
      <c r="M1364" s="143"/>
    </row>
    <row r="1365" ht="22" customHeight="1" spans="1:13">
      <c r="A1365" s="137"/>
      <c r="B1365" s="138" t="str">
        <f t="shared" si="87"/>
        <v/>
      </c>
      <c r="C1365" s="138" t="str">
        <f t="shared" si="88"/>
        <v/>
      </c>
      <c r="D1365" s="138" t="str">
        <f t="shared" si="89"/>
        <v/>
      </c>
      <c r="E1365" s="139"/>
      <c r="F1365" s="140" t="str">
        <f>IFERROR(VLOOKUP(E1365,商品参数!A:E,2,FALSE),"")</f>
        <v/>
      </c>
      <c r="G1365" s="140" t="str">
        <f>IFERROR(VLOOKUP(E1365,商品参数!A:E,3,FALSE),"")</f>
        <v/>
      </c>
      <c r="H1365" s="140" t="str">
        <f>IFERROR(VLOOKUP(E1365,商品参数!A:E,4,FALSE),"")</f>
        <v/>
      </c>
      <c r="I1365" s="143"/>
      <c r="J1365" s="144" t="str">
        <f>IFERROR(VLOOKUP(E1365,商品参数!A:E,5,FALSE),"")</f>
        <v/>
      </c>
      <c r="K1365" s="140" t="str">
        <f t="shared" si="90"/>
        <v/>
      </c>
      <c r="L1365" s="143"/>
      <c r="M1365" s="143"/>
    </row>
    <row r="1366" ht="22" customHeight="1" spans="1:13">
      <c r="A1366" s="137"/>
      <c r="B1366" s="138" t="str">
        <f t="shared" si="87"/>
        <v/>
      </c>
      <c r="C1366" s="138" t="str">
        <f t="shared" si="88"/>
        <v/>
      </c>
      <c r="D1366" s="138" t="str">
        <f t="shared" si="89"/>
        <v/>
      </c>
      <c r="E1366" s="139"/>
      <c r="F1366" s="140" t="str">
        <f>IFERROR(VLOOKUP(E1366,商品参数!A:E,2,FALSE),"")</f>
        <v/>
      </c>
      <c r="G1366" s="140" t="str">
        <f>IFERROR(VLOOKUP(E1366,商品参数!A:E,3,FALSE),"")</f>
        <v/>
      </c>
      <c r="H1366" s="140" t="str">
        <f>IFERROR(VLOOKUP(E1366,商品参数!A:E,4,FALSE),"")</f>
        <v/>
      </c>
      <c r="I1366" s="143"/>
      <c r="J1366" s="144" t="str">
        <f>IFERROR(VLOOKUP(E1366,商品参数!A:E,5,FALSE),"")</f>
        <v/>
      </c>
      <c r="K1366" s="140" t="str">
        <f t="shared" si="90"/>
        <v/>
      </c>
      <c r="L1366" s="143"/>
      <c r="M1366" s="143"/>
    </row>
    <row r="1367" ht="22" customHeight="1" spans="1:13">
      <c r="A1367" s="137"/>
      <c r="B1367" s="138" t="str">
        <f t="shared" si="87"/>
        <v/>
      </c>
      <c r="C1367" s="138" t="str">
        <f t="shared" si="88"/>
        <v/>
      </c>
      <c r="D1367" s="138" t="str">
        <f t="shared" si="89"/>
        <v/>
      </c>
      <c r="E1367" s="139"/>
      <c r="F1367" s="140" t="str">
        <f>IFERROR(VLOOKUP(E1367,商品参数!A:E,2,FALSE),"")</f>
        <v/>
      </c>
      <c r="G1367" s="140" t="str">
        <f>IFERROR(VLOOKUP(E1367,商品参数!A:E,3,FALSE),"")</f>
        <v/>
      </c>
      <c r="H1367" s="140" t="str">
        <f>IFERROR(VLOOKUP(E1367,商品参数!A:E,4,FALSE),"")</f>
        <v/>
      </c>
      <c r="I1367" s="143"/>
      <c r="J1367" s="144" t="str">
        <f>IFERROR(VLOOKUP(E1367,商品参数!A:E,5,FALSE),"")</f>
        <v/>
      </c>
      <c r="K1367" s="140" t="str">
        <f t="shared" si="90"/>
        <v/>
      </c>
      <c r="L1367" s="143"/>
      <c r="M1367" s="143"/>
    </row>
    <row r="1368" ht="22" customHeight="1" spans="1:13">
      <c r="A1368" s="137"/>
      <c r="B1368" s="138" t="str">
        <f t="shared" si="87"/>
        <v/>
      </c>
      <c r="C1368" s="138" t="str">
        <f t="shared" si="88"/>
        <v/>
      </c>
      <c r="D1368" s="138" t="str">
        <f t="shared" si="89"/>
        <v/>
      </c>
      <c r="E1368" s="139"/>
      <c r="F1368" s="140" t="str">
        <f>IFERROR(VLOOKUP(E1368,商品参数!A:E,2,FALSE),"")</f>
        <v/>
      </c>
      <c r="G1368" s="140" t="str">
        <f>IFERROR(VLOOKUP(E1368,商品参数!A:E,3,FALSE),"")</f>
        <v/>
      </c>
      <c r="H1368" s="140" t="str">
        <f>IFERROR(VLOOKUP(E1368,商品参数!A:E,4,FALSE),"")</f>
        <v/>
      </c>
      <c r="I1368" s="143"/>
      <c r="J1368" s="144" t="str">
        <f>IFERROR(VLOOKUP(E1368,商品参数!A:E,5,FALSE),"")</f>
        <v/>
      </c>
      <c r="K1368" s="140" t="str">
        <f t="shared" si="90"/>
        <v/>
      </c>
      <c r="L1368" s="143"/>
      <c r="M1368" s="143"/>
    </row>
    <row r="1369" ht="22" customHeight="1" spans="1:13">
      <c r="A1369" s="137"/>
      <c r="B1369" s="138" t="str">
        <f t="shared" si="87"/>
        <v/>
      </c>
      <c r="C1369" s="138" t="str">
        <f t="shared" si="88"/>
        <v/>
      </c>
      <c r="D1369" s="138" t="str">
        <f t="shared" si="89"/>
        <v/>
      </c>
      <c r="E1369" s="139"/>
      <c r="F1369" s="140" t="str">
        <f>IFERROR(VLOOKUP(E1369,商品参数!A:E,2,FALSE),"")</f>
        <v/>
      </c>
      <c r="G1369" s="140" t="str">
        <f>IFERROR(VLOOKUP(E1369,商品参数!A:E,3,FALSE),"")</f>
        <v/>
      </c>
      <c r="H1369" s="140" t="str">
        <f>IFERROR(VLOOKUP(E1369,商品参数!A:E,4,FALSE),"")</f>
        <v/>
      </c>
      <c r="I1369" s="143"/>
      <c r="J1369" s="144" t="str">
        <f>IFERROR(VLOOKUP(E1369,商品参数!A:E,5,FALSE),"")</f>
        <v/>
      </c>
      <c r="K1369" s="140" t="str">
        <f t="shared" si="90"/>
        <v/>
      </c>
      <c r="L1369" s="143"/>
      <c r="M1369" s="143"/>
    </row>
    <row r="1370" ht="22" customHeight="1" spans="1:13">
      <c r="A1370" s="137"/>
      <c r="B1370" s="138" t="str">
        <f t="shared" si="87"/>
        <v/>
      </c>
      <c r="C1370" s="138" t="str">
        <f t="shared" si="88"/>
        <v/>
      </c>
      <c r="D1370" s="138" t="str">
        <f t="shared" si="89"/>
        <v/>
      </c>
      <c r="E1370" s="139"/>
      <c r="F1370" s="140" t="str">
        <f>IFERROR(VLOOKUP(E1370,商品参数!A:E,2,FALSE),"")</f>
        <v/>
      </c>
      <c r="G1370" s="140" t="str">
        <f>IFERROR(VLOOKUP(E1370,商品参数!A:E,3,FALSE),"")</f>
        <v/>
      </c>
      <c r="H1370" s="140" t="str">
        <f>IFERROR(VLOOKUP(E1370,商品参数!A:E,4,FALSE),"")</f>
        <v/>
      </c>
      <c r="I1370" s="143"/>
      <c r="J1370" s="144" t="str">
        <f>IFERROR(VLOOKUP(E1370,商品参数!A:E,5,FALSE),"")</f>
        <v/>
      </c>
      <c r="K1370" s="140" t="str">
        <f t="shared" si="90"/>
        <v/>
      </c>
      <c r="L1370" s="143"/>
      <c r="M1370" s="143"/>
    </row>
    <row r="1371" ht="22" customHeight="1" spans="1:13">
      <c r="A1371" s="137"/>
      <c r="B1371" s="138" t="str">
        <f t="shared" si="87"/>
        <v/>
      </c>
      <c r="C1371" s="138" t="str">
        <f t="shared" si="88"/>
        <v/>
      </c>
      <c r="D1371" s="138" t="str">
        <f t="shared" si="89"/>
        <v/>
      </c>
      <c r="E1371" s="139"/>
      <c r="F1371" s="140" t="str">
        <f>IFERROR(VLOOKUP(E1371,商品参数!A:E,2,FALSE),"")</f>
        <v/>
      </c>
      <c r="G1371" s="140" t="str">
        <f>IFERROR(VLOOKUP(E1371,商品参数!A:E,3,FALSE),"")</f>
        <v/>
      </c>
      <c r="H1371" s="140" t="str">
        <f>IFERROR(VLOOKUP(E1371,商品参数!A:E,4,FALSE),"")</f>
        <v/>
      </c>
      <c r="I1371" s="143"/>
      <c r="J1371" s="144" t="str">
        <f>IFERROR(VLOOKUP(E1371,商品参数!A:E,5,FALSE),"")</f>
        <v/>
      </c>
      <c r="K1371" s="140" t="str">
        <f t="shared" si="90"/>
        <v/>
      </c>
      <c r="L1371" s="143"/>
      <c r="M1371" s="143"/>
    </row>
    <row r="1372" ht="22" customHeight="1" spans="1:13">
      <c r="A1372" s="137"/>
      <c r="B1372" s="138" t="str">
        <f t="shared" si="87"/>
        <v/>
      </c>
      <c r="C1372" s="138" t="str">
        <f t="shared" si="88"/>
        <v/>
      </c>
      <c r="D1372" s="138" t="str">
        <f t="shared" si="89"/>
        <v/>
      </c>
      <c r="E1372" s="139"/>
      <c r="F1372" s="140" t="str">
        <f>IFERROR(VLOOKUP(E1372,商品参数!A:E,2,FALSE),"")</f>
        <v/>
      </c>
      <c r="G1372" s="140" t="str">
        <f>IFERROR(VLOOKUP(E1372,商品参数!A:E,3,FALSE),"")</f>
        <v/>
      </c>
      <c r="H1372" s="140" t="str">
        <f>IFERROR(VLOOKUP(E1372,商品参数!A:E,4,FALSE),"")</f>
        <v/>
      </c>
      <c r="I1372" s="143"/>
      <c r="J1372" s="144" t="str">
        <f>IFERROR(VLOOKUP(E1372,商品参数!A:E,5,FALSE),"")</f>
        <v/>
      </c>
      <c r="K1372" s="140" t="str">
        <f t="shared" si="90"/>
        <v/>
      </c>
      <c r="L1372" s="143"/>
      <c r="M1372" s="143"/>
    </row>
    <row r="1373" ht="22" customHeight="1" spans="1:13">
      <c r="A1373" s="137"/>
      <c r="B1373" s="138" t="str">
        <f t="shared" si="87"/>
        <v/>
      </c>
      <c r="C1373" s="138" t="str">
        <f t="shared" si="88"/>
        <v/>
      </c>
      <c r="D1373" s="138" t="str">
        <f t="shared" si="89"/>
        <v/>
      </c>
      <c r="E1373" s="139"/>
      <c r="F1373" s="140" t="str">
        <f>IFERROR(VLOOKUP(E1373,商品参数!A:E,2,FALSE),"")</f>
        <v/>
      </c>
      <c r="G1373" s="140" t="str">
        <f>IFERROR(VLOOKUP(E1373,商品参数!A:E,3,FALSE),"")</f>
        <v/>
      </c>
      <c r="H1373" s="140" t="str">
        <f>IFERROR(VLOOKUP(E1373,商品参数!A:E,4,FALSE),"")</f>
        <v/>
      </c>
      <c r="I1373" s="143"/>
      <c r="J1373" s="144" t="str">
        <f>IFERROR(VLOOKUP(E1373,商品参数!A:E,5,FALSE),"")</f>
        <v/>
      </c>
      <c r="K1373" s="140" t="str">
        <f t="shared" si="90"/>
        <v/>
      </c>
      <c r="L1373" s="143"/>
      <c r="M1373" s="143"/>
    </row>
    <row r="1374" ht="22" customHeight="1" spans="1:13">
      <c r="A1374" s="137"/>
      <c r="B1374" s="138" t="str">
        <f t="shared" si="87"/>
        <v/>
      </c>
      <c r="C1374" s="138" t="str">
        <f t="shared" si="88"/>
        <v/>
      </c>
      <c r="D1374" s="138" t="str">
        <f t="shared" si="89"/>
        <v/>
      </c>
      <c r="E1374" s="139"/>
      <c r="F1374" s="140" t="str">
        <f>IFERROR(VLOOKUP(E1374,商品参数!A:E,2,FALSE),"")</f>
        <v/>
      </c>
      <c r="G1374" s="140" t="str">
        <f>IFERROR(VLOOKUP(E1374,商品参数!A:E,3,FALSE),"")</f>
        <v/>
      </c>
      <c r="H1374" s="140" t="str">
        <f>IFERROR(VLOOKUP(E1374,商品参数!A:E,4,FALSE),"")</f>
        <v/>
      </c>
      <c r="I1374" s="143"/>
      <c r="J1374" s="144" t="str">
        <f>IFERROR(VLOOKUP(E1374,商品参数!A:E,5,FALSE),"")</f>
        <v/>
      </c>
      <c r="K1374" s="140" t="str">
        <f t="shared" si="90"/>
        <v/>
      </c>
      <c r="L1374" s="143"/>
      <c r="M1374" s="143"/>
    </row>
    <row r="1375" ht="22" customHeight="1" spans="1:13">
      <c r="A1375" s="137"/>
      <c r="B1375" s="138" t="str">
        <f t="shared" si="87"/>
        <v/>
      </c>
      <c r="C1375" s="138" t="str">
        <f t="shared" si="88"/>
        <v/>
      </c>
      <c r="D1375" s="138" t="str">
        <f t="shared" si="89"/>
        <v/>
      </c>
      <c r="E1375" s="139"/>
      <c r="F1375" s="140" t="str">
        <f>IFERROR(VLOOKUP(E1375,商品参数!A:E,2,FALSE),"")</f>
        <v/>
      </c>
      <c r="G1375" s="140" t="str">
        <f>IFERROR(VLOOKUP(E1375,商品参数!A:E,3,FALSE),"")</f>
        <v/>
      </c>
      <c r="H1375" s="140" t="str">
        <f>IFERROR(VLOOKUP(E1375,商品参数!A:E,4,FALSE),"")</f>
        <v/>
      </c>
      <c r="I1375" s="143"/>
      <c r="J1375" s="144" t="str">
        <f>IFERROR(VLOOKUP(E1375,商品参数!A:E,5,FALSE),"")</f>
        <v/>
      </c>
      <c r="K1375" s="140" t="str">
        <f t="shared" si="90"/>
        <v/>
      </c>
      <c r="L1375" s="143"/>
      <c r="M1375" s="143"/>
    </row>
    <row r="1376" ht="22" customHeight="1" spans="1:13">
      <c r="A1376" s="137"/>
      <c r="B1376" s="138" t="str">
        <f t="shared" si="87"/>
        <v/>
      </c>
      <c r="C1376" s="138" t="str">
        <f t="shared" si="88"/>
        <v/>
      </c>
      <c r="D1376" s="138" t="str">
        <f t="shared" si="89"/>
        <v/>
      </c>
      <c r="E1376" s="139"/>
      <c r="F1376" s="140" t="str">
        <f>IFERROR(VLOOKUP(E1376,商品参数!A:E,2,FALSE),"")</f>
        <v/>
      </c>
      <c r="G1376" s="140" t="str">
        <f>IFERROR(VLOOKUP(E1376,商品参数!A:E,3,FALSE),"")</f>
        <v/>
      </c>
      <c r="H1376" s="140" t="str">
        <f>IFERROR(VLOOKUP(E1376,商品参数!A:E,4,FALSE),"")</f>
        <v/>
      </c>
      <c r="I1376" s="143"/>
      <c r="J1376" s="144" t="str">
        <f>IFERROR(VLOOKUP(E1376,商品参数!A:E,5,FALSE),"")</f>
        <v/>
      </c>
      <c r="K1376" s="140" t="str">
        <f t="shared" si="90"/>
        <v/>
      </c>
      <c r="L1376" s="143"/>
      <c r="M1376" s="143"/>
    </row>
    <row r="1377" ht="22" customHeight="1" spans="1:13">
      <c r="A1377" s="137"/>
      <c r="B1377" s="138" t="str">
        <f t="shared" si="87"/>
        <v/>
      </c>
      <c r="C1377" s="138" t="str">
        <f t="shared" si="88"/>
        <v/>
      </c>
      <c r="D1377" s="138" t="str">
        <f t="shared" si="89"/>
        <v/>
      </c>
      <c r="E1377" s="139"/>
      <c r="F1377" s="140" t="str">
        <f>IFERROR(VLOOKUP(E1377,商品参数!A:E,2,FALSE),"")</f>
        <v/>
      </c>
      <c r="G1377" s="140" t="str">
        <f>IFERROR(VLOOKUP(E1377,商品参数!A:E,3,FALSE),"")</f>
        <v/>
      </c>
      <c r="H1377" s="140" t="str">
        <f>IFERROR(VLOOKUP(E1377,商品参数!A:E,4,FALSE),"")</f>
        <v/>
      </c>
      <c r="I1377" s="143"/>
      <c r="J1377" s="144" t="str">
        <f>IFERROR(VLOOKUP(E1377,商品参数!A:E,5,FALSE),"")</f>
        <v/>
      </c>
      <c r="K1377" s="140" t="str">
        <f t="shared" si="90"/>
        <v/>
      </c>
      <c r="L1377" s="143"/>
      <c r="M1377" s="143"/>
    </row>
    <row r="1378" ht="22" customHeight="1" spans="1:13">
      <c r="A1378" s="137"/>
      <c r="B1378" s="138" t="str">
        <f t="shared" si="87"/>
        <v/>
      </c>
      <c r="C1378" s="138" t="str">
        <f t="shared" si="88"/>
        <v/>
      </c>
      <c r="D1378" s="138" t="str">
        <f t="shared" si="89"/>
        <v/>
      </c>
      <c r="E1378" s="139"/>
      <c r="F1378" s="140" t="str">
        <f>IFERROR(VLOOKUP(E1378,商品参数!A:E,2,FALSE),"")</f>
        <v/>
      </c>
      <c r="G1378" s="140" t="str">
        <f>IFERROR(VLOOKUP(E1378,商品参数!A:E,3,FALSE),"")</f>
        <v/>
      </c>
      <c r="H1378" s="140" t="str">
        <f>IFERROR(VLOOKUP(E1378,商品参数!A:E,4,FALSE),"")</f>
        <v/>
      </c>
      <c r="I1378" s="143"/>
      <c r="J1378" s="144" t="str">
        <f>IFERROR(VLOOKUP(E1378,商品参数!A:E,5,FALSE),"")</f>
        <v/>
      </c>
      <c r="K1378" s="140" t="str">
        <f t="shared" si="90"/>
        <v/>
      </c>
      <c r="L1378" s="143"/>
      <c r="M1378" s="143"/>
    </row>
    <row r="1379" ht="22" customHeight="1" spans="1:13">
      <c r="A1379" s="137"/>
      <c r="B1379" s="138" t="str">
        <f t="shared" si="87"/>
        <v/>
      </c>
      <c r="C1379" s="138" t="str">
        <f t="shared" si="88"/>
        <v/>
      </c>
      <c r="D1379" s="138" t="str">
        <f t="shared" si="89"/>
        <v/>
      </c>
      <c r="E1379" s="139"/>
      <c r="F1379" s="140" t="str">
        <f>IFERROR(VLOOKUP(E1379,商品参数!A:E,2,FALSE),"")</f>
        <v/>
      </c>
      <c r="G1379" s="140" t="str">
        <f>IFERROR(VLOOKUP(E1379,商品参数!A:E,3,FALSE),"")</f>
        <v/>
      </c>
      <c r="H1379" s="140" t="str">
        <f>IFERROR(VLOOKUP(E1379,商品参数!A:E,4,FALSE),"")</f>
        <v/>
      </c>
      <c r="I1379" s="143"/>
      <c r="J1379" s="144" t="str">
        <f>IFERROR(VLOOKUP(E1379,商品参数!A:E,5,FALSE),"")</f>
        <v/>
      </c>
      <c r="K1379" s="140" t="str">
        <f t="shared" si="90"/>
        <v/>
      </c>
      <c r="L1379" s="143"/>
      <c r="M1379" s="143"/>
    </row>
    <row r="1380" ht="22" customHeight="1" spans="1:13">
      <c r="A1380" s="137"/>
      <c r="B1380" s="138" t="str">
        <f t="shared" si="87"/>
        <v/>
      </c>
      <c r="C1380" s="138" t="str">
        <f t="shared" si="88"/>
        <v/>
      </c>
      <c r="D1380" s="138" t="str">
        <f t="shared" si="89"/>
        <v/>
      </c>
      <c r="E1380" s="139"/>
      <c r="F1380" s="140" t="str">
        <f>IFERROR(VLOOKUP(E1380,商品参数!A:E,2,FALSE),"")</f>
        <v/>
      </c>
      <c r="G1380" s="140" t="str">
        <f>IFERROR(VLOOKUP(E1380,商品参数!A:E,3,FALSE),"")</f>
        <v/>
      </c>
      <c r="H1380" s="140" t="str">
        <f>IFERROR(VLOOKUP(E1380,商品参数!A:E,4,FALSE),"")</f>
        <v/>
      </c>
      <c r="I1380" s="143"/>
      <c r="J1380" s="144" t="str">
        <f>IFERROR(VLOOKUP(E1380,商品参数!A:E,5,FALSE),"")</f>
        <v/>
      </c>
      <c r="K1380" s="140" t="str">
        <f t="shared" si="90"/>
        <v/>
      </c>
      <c r="L1380" s="143"/>
      <c r="M1380" s="143"/>
    </row>
    <row r="1381" ht="22" customHeight="1" spans="1:13">
      <c r="A1381" s="137"/>
      <c r="B1381" s="138" t="str">
        <f t="shared" si="87"/>
        <v/>
      </c>
      <c r="C1381" s="138" t="str">
        <f t="shared" si="88"/>
        <v/>
      </c>
      <c r="D1381" s="138" t="str">
        <f t="shared" si="89"/>
        <v/>
      </c>
      <c r="E1381" s="139"/>
      <c r="F1381" s="140" t="str">
        <f>IFERROR(VLOOKUP(E1381,商品参数!A:E,2,FALSE),"")</f>
        <v/>
      </c>
      <c r="G1381" s="140" t="str">
        <f>IFERROR(VLOOKUP(E1381,商品参数!A:E,3,FALSE),"")</f>
        <v/>
      </c>
      <c r="H1381" s="140" t="str">
        <f>IFERROR(VLOOKUP(E1381,商品参数!A:E,4,FALSE),"")</f>
        <v/>
      </c>
      <c r="I1381" s="143"/>
      <c r="J1381" s="144" t="str">
        <f>IFERROR(VLOOKUP(E1381,商品参数!A:E,5,FALSE),"")</f>
        <v/>
      </c>
      <c r="K1381" s="140" t="str">
        <f t="shared" si="90"/>
        <v/>
      </c>
      <c r="L1381" s="143"/>
      <c r="M1381" s="143"/>
    </row>
    <row r="1382" ht="22" customHeight="1" spans="1:13">
      <c r="A1382" s="137"/>
      <c r="B1382" s="138" t="str">
        <f t="shared" si="87"/>
        <v/>
      </c>
      <c r="C1382" s="138" t="str">
        <f t="shared" si="88"/>
        <v/>
      </c>
      <c r="D1382" s="138" t="str">
        <f t="shared" si="89"/>
        <v/>
      </c>
      <c r="E1382" s="139"/>
      <c r="F1382" s="140" t="str">
        <f>IFERROR(VLOOKUP(E1382,商品参数!A:E,2,FALSE),"")</f>
        <v/>
      </c>
      <c r="G1382" s="140" t="str">
        <f>IFERROR(VLOOKUP(E1382,商品参数!A:E,3,FALSE),"")</f>
        <v/>
      </c>
      <c r="H1382" s="140" t="str">
        <f>IFERROR(VLOOKUP(E1382,商品参数!A:E,4,FALSE),"")</f>
        <v/>
      </c>
      <c r="I1382" s="143"/>
      <c r="J1382" s="144" t="str">
        <f>IFERROR(VLOOKUP(E1382,商品参数!A:E,5,FALSE),"")</f>
        <v/>
      </c>
      <c r="K1382" s="140" t="str">
        <f t="shared" si="90"/>
        <v/>
      </c>
      <c r="L1382" s="143"/>
      <c r="M1382" s="143"/>
    </row>
    <row r="1383" ht="22" customHeight="1" spans="1:13">
      <c r="A1383" s="137"/>
      <c r="B1383" s="138" t="str">
        <f t="shared" si="87"/>
        <v/>
      </c>
      <c r="C1383" s="138" t="str">
        <f t="shared" si="88"/>
        <v/>
      </c>
      <c r="D1383" s="138" t="str">
        <f t="shared" si="89"/>
        <v/>
      </c>
      <c r="E1383" s="139"/>
      <c r="F1383" s="140" t="str">
        <f>IFERROR(VLOOKUP(E1383,商品参数!A:E,2,FALSE),"")</f>
        <v/>
      </c>
      <c r="G1383" s="140" t="str">
        <f>IFERROR(VLOOKUP(E1383,商品参数!A:E,3,FALSE),"")</f>
        <v/>
      </c>
      <c r="H1383" s="140" t="str">
        <f>IFERROR(VLOOKUP(E1383,商品参数!A:E,4,FALSE),"")</f>
        <v/>
      </c>
      <c r="I1383" s="143"/>
      <c r="J1383" s="144" t="str">
        <f>IFERROR(VLOOKUP(E1383,商品参数!A:E,5,FALSE),"")</f>
        <v/>
      </c>
      <c r="K1383" s="140" t="str">
        <f t="shared" si="90"/>
        <v/>
      </c>
      <c r="L1383" s="143"/>
      <c r="M1383" s="143"/>
    </row>
    <row r="1384" ht="22" customHeight="1" spans="1:13">
      <c r="A1384" s="137"/>
      <c r="B1384" s="138" t="str">
        <f t="shared" ref="B1384:B1447" si="91">IF(A1384&lt;&gt;"",YEAR(A1384),"")</f>
        <v/>
      </c>
      <c r="C1384" s="138" t="str">
        <f t="shared" ref="C1384:C1447" si="92">IF(A1384&lt;&gt;"",MONTH(A1384),"")</f>
        <v/>
      </c>
      <c r="D1384" s="138" t="str">
        <f t="shared" ref="D1384:D1447" si="93">IF(A1384&lt;&gt;"",DAY(A1384),"")</f>
        <v/>
      </c>
      <c r="E1384" s="139"/>
      <c r="F1384" s="140" t="str">
        <f>IFERROR(VLOOKUP(E1384,商品参数!A:E,2,FALSE),"")</f>
        <v/>
      </c>
      <c r="G1384" s="140" t="str">
        <f>IFERROR(VLOOKUP(E1384,商品参数!A:E,3,FALSE),"")</f>
        <v/>
      </c>
      <c r="H1384" s="140" t="str">
        <f>IFERROR(VLOOKUP(E1384,商品参数!A:E,4,FALSE),"")</f>
        <v/>
      </c>
      <c r="I1384" s="143"/>
      <c r="J1384" s="144" t="str">
        <f>IFERROR(VLOOKUP(E1384,商品参数!A:E,5,FALSE),"")</f>
        <v/>
      </c>
      <c r="K1384" s="140" t="str">
        <f t="shared" ref="K1384:K1447" si="94">IF(E1384&lt;&gt;"",I1384*J1384,"")</f>
        <v/>
      </c>
      <c r="L1384" s="143"/>
      <c r="M1384" s="143"/>
    </row>
    <row r="1385" ht="22" customHeight="1" spans="1:13">
      <c r="A1385" s="137"/>
      <c r="B1385" s="138" t="str">
        <f t="shared" si="91"/>
        <v/>
      </c>
      <c r="C1385" s="138" t="str">
        <f t="shared" si="92"/>
        <v/>
      </c>
      <c r="D1385" s="138" t="str">
        <f t="shared" si="93"/>
        <v/>
      </c>
      <c r="E1385" s="139"/>
      <c r="F1385" s="140" t="str">
        <f>IFERROR(VLOOKUP(E1385,商品参数!A:E,2,FALSE),"")</f>
        <v/>
      </c>
      <c r="G1385" s="140" t="str">
        <f>IFERROR(VLOOKUP(E1385,商品参数!A:E,3,FALSE),"")</f>
        <v/>
      </c>
      <c r="H1385" s="140" t="str">
        <f>IFERROR(VLOOKUP(E1385,商品参数!A:E,4,FALSE),"")</f>
        <v/>
      </c>
      <c r="I1385" s="143"/>
      <c r="J1385" s="144" t="str">
        <f>IFERROR(VLOOKUP(E1385,商品参数!A:E,5,FALSE),"")</f>
        <v/>
      </c>
      <c r="K1385" s="140" t="str">
        <f t="shared" si="94"/>
        <v/>
      </c>
      <c r="L1385" s="143"/>
      <c r="M1385" s="143"/>
    </row>
    <row r="1386" ht="22" customHeight="1" spans="1:13">
      <c r="A1386" s="137"/>
      <c r="B1386" s="138" t="str">
        <f t="shared" si="91"/>
        <v/>
      </c>
      <c r="C1386" s="138" t="str">
        <f t="shared" si="92"/>
        <v/>
      </c>
      <c r="D1386" s="138" t="str">
        <f t="shared" si="93"/>
        <v/>
      </c>
      <c r="E1386" s="139"/>
      <c r="F1386" s="140" t="str">
        <f>IFERROR(VLOOKUP(E1386,商品参数!A:E,2,FALSE),"")</f>
        <v/>
      </c>
      <c r="G1386" s="140" t="str">
        <f>IFERROR(VLOOKUP(E1386,商品参数!A:E,3,FALSE),"")</f>
        <v/>
      </c>
      <c r="H1386" s="140" t="str">
        <f>IFERROR(VLOOKUP(E1386,商品参数!A:E,4,FALSE),"")</f>
        <v/>
      </c>
      <c r="I1386" s="143"/>
      <c r="J1386" s="144" t="str">
        <f>IFERROR(VLOOKUP(E1386,商品参数!A:E,5,FALSE),"")</f>
        <v/>
      </c>
      <c r="K1386" s="140" t="str">
        <f t="shared" si="94"/>
        <v/>
      </c>
      <c r="L1386" s="143"/>
      <c r="M1386" s="143"/>
    </row>
    <row r="1387" ht="22" customHeight="1" spans="1:13">
      <c r="A1387" s="137"/>
      <c r="B1387" s="138" t="str">
        <f t="shared" si="91"/>
        <v/>
      </c>
      <c r="C1387" s="138" t="str">
        <f t="shared" si="92"/>
        <v/>
      </c>
      <c r="D1387" s="138" t="str">
        <f t="shared" si="93"/>
        <v/>
      </c>
      <c r="E1387" s="139"/>
      <c r="F1387" s="140" t="str">
        <f>IFERROR(VLOOKUP(E1387,商品参数!A:E,2,FALSE),"")</f>
        <v/>
      </c>
      <c r="G1387" s="140" t="str">
        <f>IFERROR(VLOOKUP(E1387,商品参数!A:E,3,FALSE),"")</f>
        <v/>
      </c>
      <c r="H1387" s="140" t="str">
        <f>IFERROR(VLOOKUP(E1387,商品参数!A:E,4,FALSE),"")</f>
        <v/>
      </c>
      <c r="I1387" s="143"/>
      <c r="J1387" s="144" t="str">
        <f>IFERROR(VLOOKUP(E1387,商品参数!A:E,5,FALSE),"")</f>
        <v/>
      </c>
      <c r="K1387" s="140" t="str">
        <f t="shared" si="94"/>
        <v/>
      </c>
      <c r="L1387" s="143"/>
      <c r="M1387" s="143"/>
    </row>
    <row r="1388" ht="22" customHeight="1" spans="1:13">
      <c r="A1388" s="137"/>
      <c r="B1388" s="138" t="str">
        <f t="shared" si="91"/>
        <v/>
      </c>
      <c r="C1388" s="138" t="str">
        <f t="shared" si="92"/>
        <v/>
      </c>
      <c r="D1388" s="138" t="str">
        <f t="shared" si="93"/>
        <v/>
      </c>
      <c r="E1388" s="139"/>
      <c r="F1388" s="140" t="str">
        <f>IFERROR(VLOOKUP(E1388,商品参数!A:E,2,FALSE),"")</f>
        <v/>
      </c>
      <c r="G1388" s="140" t="str">
        <f>IFERROR(VLOOKUP(E1388,商品参数!A:E,3,FALSE),"")</f>
        <v/>
      </c>
      <c r="H1388" s="140" t="str">
        <f>IFERROR(VLOOKUP(E1388,商品参数!A:E,4,FALSE),"")</f>
        <v/>
      </c>
      <c r="I1388" s="143"/>
      <c r="J1388" s="144" t="str">
        <f>IFERROR(VLOOKUP(E1388,商品参数!A:E,5,FALSE),"")</f>
        <v/>
      </c>
      <c r="K1388" s="140" t="str">
        <f t="shared" si="94"/>
        <v/>
      </c>
      <c r="L1388" s="143"/>
      <c r="M1388" s="143"/>
    </row>
    <row r="1389" ht="22" customHeight="1" spans="1:13">
      <c r="A1389" s="137"/>
      <c r="B1389" s="138" t="str">
        <f t="shared" si="91"/>
        <v/>
      </c>
      <c r="C1389" s="138" t="str">
        <f t="shared" si="92"/>
        <v/>
      </c>
      <c r="D1389" s="138" t="str">
        <f t="shared" si="93"/>
        <v/>
      </c>
      <c r="E1389" s="139"/>
      <c r="F1389" s="140" t="str">
        <f>IFERROR(VLOOKUP(E1389,商品参数!A:E,2,FALSE),"")</f>
        <v/>
      </c>
      <c r="G1389" s="140" t="str">
        <f>IFERROR(VLOOKUP(E1389,商品参数!A:E,3,FALSE),"")</f>
        <v/>
      </c>
      <c r="H1389" s="140" t="str">
        <f>IFERROR(VLOOKUP(E1389,商品参数!A:E,4,FALSE),"")</f>
        <v/>
      </c>
      <c r="I1389" s="143"/>
      <c r="J1389" s="144" t="str">
        <f>IFERROR(VLOOKUP(E1389,商品参数!A:E,5,FALSE),"")</f>
        <v/>
      </c>
      <c r="K1389" s="140" t="str">
        <f t="shared" si="94"/>
        <v/>
      </c>
      <c r="L1389" s="143"/>
      <c r="M1389" s="143"/>
    </row>
    <row r="1390" ht="22" customHeight="1" spans="1:13">
      <c r="A1390" s="137"/>
      <c r="B1390" s="138" t="str">
        <f t="shared" si="91"/>
        <v/>
      </c>
      <c r="C1390" s="138" t="str">
        <f t="shared" si="92"/>
        <v/>
      </c>
      <c r="D1390" s="138" t="str">
        <f t="shared" si="93"/>
        <v/>
      </c>
      <c r="E1390" s="139"/>
      <c r="F1390" s="140" t="str">
        <f>IFERROR(VLOOKUP(E1390,商品参数!A:E,2,FALSE),"")</f>
        <v/>
      </c>
      <c r="G1390" s="140" t="str">
        <f>IFERROR(VLOOKUP(E1390,商品参数!A:E,3,FALSE),"")</f>
        <v/>
      </c>
      <c r="H1390" s="140" t="str">
        <f>IFERROR(VLOOKUP(E1390,商品参数!A:E,4,FALSE),"")</f>
        <v/>
      </c>
      <c r="I1390" s="143"/>
      <c r="J1390" s="144" t="str">
        <f>IFERROR(VLOOKUP(E1390,商品参数!A:E,5,FALSE),"")</f>
        <v/>
      </c>
      <c r="K1390" s="140" t="str">
        <f t="shared" si="94"/>
        <v/>
      </c>
      <c r="L1390" s="143"/>
      <c r="M1390" s="143"/>
    </row>
    <row r="1391" ht="22" customHeight="1" spans="1:13">
      <c r="A1391" s="137"/>
      <c r="B1391" s="138" t="str">
        <f t="shared" si="91"/>
        <v/>
      </c>
      <c r="C1391" s="138" t="str">
        <f t="shared" si="92"/>
        <v/>
      </c>
      <c r="D1391" s="138" t="str">
        <f t="shared" si="93"/>
        <v/>
      </c>
      <c r="E1391" s="139"/>
      <c r="F1391" s="140" t="str">
        <f>IFERROR(VLOOKUP(E1391,商品参数!A:E,2,FALSE),"")</f>
        <v/>
      </c>
      <c r="G1391" s="140" t="str">
        <f>IFERROR(VLOOKUP(E1391,商品参数!A:E,3,FALSE),"")</f>
        <v/>
      </c>
      <c r="H1391" s="140" t="str">
        <f>IFERROR(VLOOKUP(E1391,商品参数!A:E,4,FALSE),"")</f>
        <v/>
      </c>
      <c r="I1391" s="143"/>
      <c r="J1391" s="144" t="str">
        <f>IFERROR(VLOOKUP(E1391,商品参数!A:E,5,FALSE),"")</f>
        <v/>
      </c>
      <c r="K1391" s="140" t="str">
        <f t="shared" si="94"/>
        <v/>
      </c>
      <c r="L1391" s="143"/>
      <c r="M1391" s="143"/>
    </row>
    <row r="1392" ht="22" customHeight="1" spans="1:13">
      <c r="A1392" s="137"/>
      <c r="B1392" s="138" t="str">
        <f t="shared" si="91"/>
        <v/>
      </c>
      <c r="C1392" s="138" t="str">
        <f t="shared" si="92"/>
        <v/>
      </c>
      <c r="D1392" s="138" t="str">
        <f t="shared" si="93"/>
        <v/>
      </c>
      <c r="E1392" s="139"/>
      <c r="F1392" s="140" t="str">
        <f>IFERROR(VLOOKUP(E1392,商品参数!A:E,2,FALSE),"")</f>
        <v/>
      </c>
      <c r="G1392" s="140" t="str">
        <f>IFERROR(VLOOKUP(E1392,商品参数!A:E,3,FALSE),"")</f>
        <v/>
      </c>
      <c r="H1392" s="140" t="str">
        <f>IFERROR(VLOOKUP(E1392,商品参数!A:E,4,FALSE),"")</f>
        <v/>
      </c>
      <c r="I1392" s="143"/>
      <c r="J1392" s="144" t="str">
        <f>IFERROR(VLOOKUP(E1392,商品参数!A:E,5,FALSE),"")</f>
        <v/>
      </c>
      <c r="K1392" s="140" t="str">
        <f t="shared" si="94"/>
        <v/>
      </c>
      <c r="L1392" s="143"/>
      <c r="M1392" s="143"/>
    </row>
    <row r="1393" ht="22" customHeight="1" spans="1:13">
      <c r="A1393" s="137"/>
      <c r="B1393" s="138" t="str">
        <f t="shared" si="91"/>
        <v/>
      </c>
      <c r="C1393" s="138" t="str">
        <f t="shared" si="92"/>
        <v/>
      </c>
      <c r="D1393" s="138" t="str">
        <f t="shared" si="93"/>
        <v/>
      </c>
      <c r="E1393" s="139"/>
      <c r="F1393" s="140" t="str">
        <f>IFERROR(VLOOKUP(E1393,商品参数!A:E,2,FALSE),"")</f>
        <v/>
      </c>
      <c r="G1393" s="140" t="str">
        <f>IFERROR(VLOOKUP(E1393,商品参数!A:E,3,FALSE),"")</f>
        <v/>
      </c>
      <c r="H1393" s="140" t="str">
        <f>IFERROR(VLOOKUP(E1393,商品参数!A:E,4,FALSE),"")</f>
        <v/>
      </c>
      <c r="I1393" s="143"/>
      <c r="J1393" s="144" t="str">
        <f>IFERROR(VLOOKUP(E1393,商品参数!A:E,5,FALSE),"")</f>
        <v/>
      </c>
      <c r="K1393" s="140" t="str">
        <f t="shared" si="94"/>
        <v/>
      </c>
      <c r="L1393" s="143"/>
      <c r="M1393" s="143"/>
    </row>
    <row r="1394" ht="22" customHeight="1" spans="1:13">
      <c r="A1394" s="137"/>
      <c r="B1394" s="138" t="str">
        <f t="shared" si="91"/>
        <v/>
      </c>
      <c r="C1394" s="138" t="str">
        <f t="shared" si="92"/>
        <v/>
      </c>
      <c r="D1394" s="138" t="str">
        <f t="shared" si="93"/>
        <v/>
      </c>
      <c r="E1394" s="139"/>
      <c r="F1394" s="140" t="str">
        <f>IFERROR(VLOOKUP(E1394,商品参数!A:E,2,FALSE),"")</f>
        <v/>
      </c>
      <c r="G1394" s="140" t="str">
        <f>IFERROR(VLOOKUP(E1394,商品参数!A:E,3,FALSE),"")</f>
        <v/>
      </c>
      <c r="H1394" s="140" t="str">
        <f>IFERROR(VLOOKUP(E1394,商品参数!A:E,4,FALSE),"")</f>
        <v/>
      </c>
      <c r="I1394" s="143"/>
      <c r="J1394" s="144" t="str">
        <f>IFERROR(VLOOKUP(E1394,商品参数!A:E,5,FALSE),"")</f>
        <v/>
      </c>
      <c r="K1394" s="140" t="str">
        <f t="shared" si="94"/>
        <v/>
      </c>
      <c r="L1394" s="143"/>
      <c r="M1394" s="143"/>
    </row>
    <row r="1395" ht="22" customHeight="1" spans="1:13">
      <c r="A1395" s="137"/>
      <c r="B1395" s="138" t="str">
        <f t="shared" si="91"/>
        <v/>
      </c>
      <c r="C1395" s="138" t="str">
        <f t="shared" si="92"/>
        <v/>
      </c>
      <c r="D1395" s="138" t="str">
        <f t="shared" si="93"/>
        <v/>
      </c>
      <c r="E1395" s="139"/>
      <c r="F1395" s="140" t="str">
        <f>IFERROR(VLOOKUP(E1395,商品参数!A:E,2,FALSE),"")</f>
        <v/>
      </c>
      <c r="G1395" s="140" t="str">
        <f>IFERROR(VLOOKUP(E1395,商品参数!A:E,3,FALSE),"")</f>
        <v/>
      </c>
      <c r="H1395" s="140" t="str">
        <f>IFERROR(VLOOKUP(E1395,商品参数!A:E,4,FALSE),"")</f>
        <v/>
      </c>
      <c r="I1395" s="143"/>
      <c r="J1395" s="144" t="str">
        <f>IFERROR(VLOOKUP(E1395,商品参数!A:E,5,FALSE),"")</f>
        <v/>
      </c>
      <c r="K1395" s="140" t="str">
        <f t="shared" si="94"/>
        <v/>
      </c>
      <c r="L1395" s="143"/>
      <c r="M1395" s="143"/>
    </row>
    <row r="1396" ht="22" customHeight="1" spans="1:13">
      <c r="A1396" s="137"/>
      <c r="B1396" s="138" t="str">
        <f t="shared" si="91"/>
        <v/>
      </c>
      <c r="C1396" s="138" t="str">
        <f t="shared" si="92"/>
        <v/>
      </c>
      <c r="D1396" s="138" t="str">
        <f t="shared" si="93"/>
        <v/>
      </c>
      <c r="E1396" s="139"/>
      <c r="F1396" s="140" t="str">
        <f>IFERROR(VLOOKUP(E1396,商品参数!A:E,2,FALSE),"")</f>
        <v/>
      </c>
      <c r="G1396" s="140" t="str">
        <f>IFERROR(VLOOKUP(E1396,商品参数!A:E,3,FALSE),"")</f>
        <v/>
      </c>
      <c r="H1396" s="140" t="str">
        <f>IFERROR(VLOOKUP(E1396,商品参数!A:E,4,FALSE),"")</f>
        <v/>
      </c>
      <c r="I1396" s="143"/>
      <c r="J1396" s="144" t="str">
        <f>IFERROR(VLOOKUP(E1396,商品参数!A:E,5,FALSE),"")</f>
        <v/>
      </c>
      <c r="K1396" s="140" t="str">
        <f t="shared" si="94"/>
        <v/>
      </c>
      <c r="L1396" s="143"/>
      <c r="M1396" s="143"/>
    </row>
    <row r="1397" ht="22" customHeight="1" spans="1:13">
      <c r="A1397" s="137"/>
      <c r="B1397" s="138" t="str">
        <f t="shared" si="91"/>
        <v/>
      </c>
      <c r="C1397" s="138" t="str">
        <f t="shared" si="92"/>
        <v/>
      </c>
      <c r="D1397" s="138" t="str">
        <f t="shared" si="93"/>
        <v/>
      </c>
      <c r="E1397" s="139"/>
      <c r="F1397" s="140" t="str">
        <f>IFERROR(VLOOKUP(E1397,商品参数!A:E,2,FALSE),"")</f>
        <v/>
      </c>
      <c r="G1397" s="140" t="str">
        <f>IFERROR(VLOOKUP(E1397,商品参数!A:E,3,FALSE),"")</f>
        <v/>
      </c>
      <c r="H1397" s="140" t="str">
        <f>IFERROR(VLOOKUP(E1397,商品参数!A:E,4,FALSE),"")</f>
        <v/>
      </c>
      <c r="I1397" s="143"/>
      <c r="J1397" s="144" t="str">
        <f>IFERROR(VLOOKUP(E1397,商品参数!A:E,5,FALSE),"")</f>
        <v/>
      </c>
      <c r="K1397" s="140" t="str">
        <f t="shared" si="94"/>
        <v/>
      </c>
      <c r="L1397" s="143"/>
      <c r="M1397" s="143"/>
    </row>
    <row r="1398" ht="22" customHeight="1" spans="1:13">
      <c r="A1398" s="137"/>
      <c r="B1398" s="138" t="str">
        <f t="shared" si="91"/>
        <v/>
      </c>
      <c r="C1398" s="138" t="str">
        <f t="shared" si="92"/>
        <v/>
      </c>
      <c r="D1398" s="138" t="str">
        <f t="shared" si="93"/>
        <v/>
      </c>
      <c r="E1398" s="139"/>
      <c r="F1398" s="140" t="str">
        <f>IFERROR(VLOOKUP(E1398,商品参数!A:E,2,FALSE),"")</f>
        <v/>
      </c>
      <c r="G1398" s="140" t="str">
        <f>IFERROR(VLOOKUP(E1398,商品参数!A:E,3,FALSE),"")</f>
        <v/>
      </c>
      <c r="H1398" s="140" t="str">
        <f>IFERROR(VLOOKUP(E1398,商品参数!A:E,4,FALSE),"")</f>
        <v/>
      </c>
      <c r="I1398" s="143"/>
      <c r="J1398" s="144" t="str">
        <f>IFERROR(VLOOKUP(E1398,商品参数!A:E,5,FALSE),"")</f>
        <v/>
      </c>
      <c r="K1398" s="140" t="str">
        <f t="shared" si="94"/>
        <v/>
      </c>
      <c r="L1398" s="143"/>
      <c r="M1398" s="143"/>
    </row>
    <row r="1399" ht="22" customHeight="1" spans="1:13">
      <c r="A1399" s="137"/>
      <c r="B1399" s="138" t="str">
        <f t="shared" si="91"/>
        <v/>
      </c>
      <c r="C1399" s="138" t="str">
        <f t="shared" si="92"/>
        <v/>
      </c>
      <c r="D1399" s="138" t="str">
        <f t="shared" si="93"/>
        <v/>
      </c>
      <c r="E1399" s="139"/>
      <c r="F1399" s="140" t="str">
        <f>IFERROR(VLOOKUP(E1399,商品参数!A:E,2,FALSE),"")</f>
        <v/>
      </c>
      <c r="G1399" s="140" t="str">
        <f>IFERROR(VLOOKUP(E1399,商品参数!A:E,3,FALSE),"")</f>
        <v/>
      </c>
      <c r="H1399" s="140" t="str">
        <f>IFERROR(VLOOKUP(E1399,商品参数!A:E,4,FALSE),"")</f>
        <v/>
      </c>
      <c r="I1399" s="143"/>
      <c r="J1399" s="144" t="str">
        <f>IFERROR(VLOOKUP(E1399,商品参数!A:E,5,FALSE),"")</f>
        <v/>
      </c>
      <c r="K1399" s="140" t="str">
        <f t="shared" si="94"/>
        <v/>
      </c>
      <c r="L1399" s="143"/>
      <c r="M1399" s="143"/>
    </row>
    <row r="1400" ht="22" customHeight="1" spans="1:13">
      <c r="A1400" s="137"/>
      <c r="B1400" s="138" t="str">
        <f t="shared" si="91"/>
        <v/>
      </c>
      <c r="C1400" s="138" t="str">
        <f t="shared" si="92"/>
        <v/>
      </c>
      <c r="D1400" s="138" t="str">
        <f t="shared" si="93"/>
        <v/>
      </c>
      <c r="E1400" s="139"/>
      <c r="F1400" s="140" t="str">
        <f>IFERROR(VLOOKUP(E1400,商品参数!A:E,2,FALSE),"")</f>
        <v/>
      </c>
      <c r="G1400" s="140" t="str">
        <f>IFERROR(VLOOKUP(E1400,商品参数!A:E,3,FALSE),"")</f>
        <v/>
      </c>
      <c r="H1400" s="140" t="str">
        <f>IFERROR(VLOOKUP(E1400,商品参数!A:E,4,FALSE),"")</f>
        <v/>
      </c>
      <c r="I1400" s="143"/>
      <c r="J1400" s="144" t="str">
        <f>IFERROR(VLOOKUP(E1400,商品参数!A:E,5,FALSE),"")</f>
        <v/>
      </c>
      <c r="K1400" s="140" t="str">
        <f t="shared" si="94"/>
        <v/>
      </c>
      <c r="L1400" s="143"/>
      <c r="M1400" s="143"/>
    </row>
    <row r="1401" ht="22" customHeight="1" spans="1:13">
      <c r="A1401" s="137"/>
      <c r="B1401" s="138" t="str">
        <f t="shared" si="91"/>
        <v/>
      </c>
      <c r="C1401" s="138" t="str">
        <f t="shared" si="92"/>
        <v/>
      </c>
      <c r="D1401" s="138" t="str">
        <f t="shared" si="93"/>
        <v/>
      </c>
      <c r="E1401" s="139"/>
      <c r="F1401" s="140" t="str">
        <f>IFERROR(VLOOKUP(E1401,商品参数!A:E,2,FALSE),"")</f>
        <v/>
      </c>
      <c r="G1401" s="140" t="str">
        <f>IFERROR(VLOOKUP(E1401,商品参数!A:E,3,FALSE),"")</f>
        <v/>
      </c>
      <c r="H1401" s="140" t="str">
        <f>IFERROR(VLOOKUP(E1401,商品参数!A:E,4,FALSE),"")</f>
        <v/>
      </c>
      <c r="I1401" s="143"/>
      <c r="J1401" s="144" t="str">
        <f>IFERROR(VLOOKUP(E1401,商品参数!A:E,5,FALSE),"")</f>
        <v/>
      </c>
      <c r="K1401" s="140" t="str">
        <f t="shared" si="94"/>
        <v/>
      </c>
      <c r="L1401" s="143"/>
      <c r="M1401" s="143"/>
    </row>
    <row r="1402" ht="22" customHeight="1" spans="1:13">
      <c r="A1402" s="137"/>
      <c r="B1402" s="138" t="str">
        <f t="shared" si="91"/>
        <v/>
      </c>
      <c r="C1402" s="138" t="str">
        <f t="shared" si="92"/>
        <v/>
      </c>
      <c r="D1402" s="138" t="str">
        <f t="shared" si="93"/>
        <v/>
      </c>
      <c r="E1402" s="139"/>
      <c r="F1402" s="140" t="str">
        <f>IFERROR(VLOOKUP(E1402,商品参数!A:E,2,FALSE),"")</f>
        <v/>
      </c>
      <c r="G1402" s="140" t="str">
        <f>IFERROR(VLOOKUP(E1402,商品参数!A:E,3,FALSE),"")</f>
        <v/>
      </c>
      <c r="H1402" s="140" t="str">
        <f>IFERROR(VLOOKUP(E1402,商品参数!A:E,4,FALSE),"")</f>
        <v/>
      </c>
      <c r="I1402" s="143"/>
      <c r="J1402" s="144" t="str">
        <f>IFERROR(VLOOKUP(E1402,商品参数!A:E,5,FALSE),"")</f>
        <v/>
      </c>
      <c r="K1402" s="140" t="str">
        <f t="shared" si="94"/>
        <v/>
      </c>
      <c r="L1402" s="143"/>
      <c r="M1402" s="143"/>
    </row>
    <row r="1403" ht="22" customHeight="1" spans="1:13">
      <c r="A1403" s="137"/>
      <c r="B1403" s="138" t="str">
        <f t="shared" si="91"/>
        <v/>
      </c>
      <c r="C1403" s="138" t="str">
        <f t="shared" si="92"/>
        <v/>
      </c>
      <c r="D1403" s="138" t="str">
        <f t="shared" si="93"/>
        <v/>
      </c>
      <c r="E1403" s="139"/>
      <c r="F1403" s="140" t="str">
        <f>IFERROR(VLOOKUP(E1403,商品参数!A:E,2,FALSE),"")</f>
        <v/>
      </c>
      <c r="G1403" s="140" t="str">
        <f>IFERROR(VLOOKUP(E1403,商品参数!A:E,3,FALSE),"")</f>
        <v/>
      </c>
      <c r="H1403" s="140" t="str">
        <f>IFERROR(VLOOKUP(E1403,商品参数!A:E,4,FALSE),"")</f>
        <v/>
      </c>
      <c r="I1403" s="143"/>
      <c r="J1403" s="144" t="str">
        <f>IFERROR(VLOOKUP(E1403,商品参数!A:E,5,FALSE),"")</f>
        <v/>
      </c>
      <c r="K1403" s="140" t="str">
        <f t="shared" si="94"/>
        <v/>
      </c>
      <c r="L1403" s="143"/>
      <c r="M1403" s="143"/>
    </row>
    <row r="1404" ht="22" customHeight="1" spans="1:13">
      <c r="A1404" s="137"/>
      <c r="B1404" s="138" t="str">
        <f t="shared" si="91"/>
        <v/>
      </c>
      <c r="C1404" s="138" t="str">
        <f t="shared" si="92"/>
        <v/>
      </c>
      <c r="D1404" s="138" t="str">
        <f t="shared" si="93"/>
        <v/>
      </c>
      <c r="E1404" s="139"/>
      <c r="F1404" s="140" t="str">
        <f>IFERROR(VLOOKUP(E1404,商品参数!A:E,2,FALSE),"")</f>
        <v/>
      </c>
      <c r="G1404" s="140" t="str">
        <f>IFERROR(VLOOKUP(E1404,商品参数!A:E,3,FALSE),"")</f>
        <v/>
      </c>
      <c r="H1404" s="140" t="str">
        <f>IFERROR(VLOOKUP(E1404,商品参数!A:E,4,FALSE),"")</f>
        <v/>
      </c>
      <c r="I1404" s="143"/>
      <c r="J1404" s="144" t="str">
        <f>IFERROR(VLOOKUP(E1404,商品参数!A:E,5,FALSE),"")</f>
        <v/>
      </c>
      <c r="K1404" s="140" t="str">
        <f t="shared" si="94"/>
        <v/>
      </c>
      <c r="L1404" s="143"/>
      <c r="M1404" s="143"/>
    </row>
    <row r="1405" ht="22" customHeight="1" spans="1:13">
      <c r="A1405" s="137"/>
      <c r="B1405" s="138" t="str">
        <f t="shared" si="91"/>
        <v/>
      </c>
      <c r="C1405" s="138" t="str">
        <f t="shared" si="92"/>
        <v/>
      </c>
      <c r="D1405" s="138" t="str">
        <f t="shared" si="93"/>
        <v/>
      </c>
      <c r="E1405" s="139"/>
      <c r="F1405" s="140" t="str">
        <f>IFERROR(VLOOKUP(E1405,商品参数!A:E,2,FALSE),"")</f>
        <v/>
      </c>
      <c r="G1405" s="140" t="str">
        <f>IFERROR(VLOOKUP(E1405,商品参数!A:E,3,FALSE),"")</f>
        <v/>
      </c>
      <c r="H1405" s="140" t="str">
        <f>IFERROR(VLOOKUP(E1405,商品参数!A:E,4,FALSE),"")</f>
        <v/>
      </c>
      <c r="I1405" s="143"/>
      <c r="J1405" s="144" t="str">
        <f>IFERROR(VLOOKUP(E1405,商品参数!A:E,5,FALSE),"")</f>
        <v/>
      </c>
      <c r="K1405" s="140" t="str">
        <f t="shared" si="94"/>
        <v/>
      </c>
      <c r="L1405" s="143"/>
      <c r="M1405" s="143"/>
    </row>
    <row r="1406" ht="22" customHeight="1" spans="1:13">
      <c r="A1406" s="137"/>
      <c r="B1406" s="138" t="str">
        <f t="shared" si="91"/>
        <v/>
      </c>
      <c r="C1406" s="138" t="str">
        <f t="shared" si="92"/>
        <v/>
      </c>
      <c r="D1406" s="138" t="str">
        <f t="shared" si="93"/>
        <v/>
      </c>
      <c r="E1406" s="139"/>
      <c r="F1406" s="140" t="str">
        <f>IFERROR(VLOOKUP(E1406,商品参数!A:E,2,FALSE),"")</f>
        <v/>
      </c>
      <c r="G1406" s="140" t="str">
        <f>IFERROR(VLOOKUP(E1406,商品参数!A:E,3,FALSE),"")</f>
        <v/>
      </c>
      <c r="H1406" s="140" t="str">
        <f>IFERROR(VLOOKUP(E1406,商品参数!A:E,4,FALSE),"")</f>
        <v/>
      </c>
      <c r="I1406" s="143"/>
      <c r="J1406" s="144" t="str">
        <f>IFERROR(VLOOKUP(E1406,商品参数!A:E,5,FALSE),"")</f>
        <v/>
      </c>
      <c r="K1406" s="140" t="str">
        <f t="shared" si="94"/>
        <v/>
      </c>
      <c r="L1406" s="143"/>
      <c r="M1406" s="143"/>
    </row>
    <row r="1407" ht="22" customHeight="1" spans="1:13">
      <c r="A1407" s="137"/>
      <c r="B1407" s="138" t="str">
        <f t="shared" si="91"/>
        <v/>
      </c>
      <c r="C1407" s="138" t="str">
        <f t="shared" si="92"/>
        <v/>
      </c>
      <c r="D1407" s="138" t="str">
        <f t="shared" si="93"/>
        <v/>
      </c>
      <c r="E1407" s="139"/>
      <c r="F1407" s="140" t="str">
        <f>IFERROR(VLOOKUP(E1407,商品参数!A:E,2,FALSE),"")</f>
        <v/>
      </c>
      <c r="G1407" s="140" t="str">
        <f>IFERROR(VLOOKUP(E1407,商品参数!A:E,3,FALSE),"")</f>
        <v/>
      </c>
      <c r="H1407" s="140" t="str">
        <f>IFERROR(VLOOKUP(E1407,商品参数!A:E,4,FALSE),"")</f>
        <v/>
      </c>
      <c r="I1407" s="143"/>
      <c r="J1407" s="144" t="str">
        <f>IFERROR(VLOOKUP(E1407,商品参数!A:E,5,FALSE),"")</f>
        <v/>
      </c>
      <c r="K1407" s="140" t="str">
        <f t="shared" si="94"/>
        <v/>
      </c>
      <c r="L1407" s="143"/>
      <c r="M1407" s="143"/>
    </row>
    <row r="1408" ht="22" customHeight="1" spans="1:13">
      <c r="A1408" s="137"/>
      <c r="B1408" s="138" t="str">
        <f t="shared" si="91"/>
        <v/>
      </c>
      <c r="C1408" s="138" t="str">
        <f t="shared" si="92"/>
        <v/>
      </c>
      <c r="D1408" s="138" t="str">
        <f t="shared" si="93"/>
        <v/>
      </c>
      <c r="E1408" s="139"/>
      <c r="F1408" s="140" t="str">
        <f>IFERROR(VLOOKUP(E1408,商品参数!A:E,2,FALSE),"")</f>
        <v/>
      </c>
      <c r="G1408" s="140" t="str">
        <f>IFERROR(VLOOKUP(E1408,商品参数!A:E,3,FALSE),"")</f>
        <v/>
      </c>
      <c r="H1408" s="140" t="str">
        <f>IFERROR(VLOOKUP(E1408,商品参数!A:E,4,FALSE),"")</f>
        <v/>
      </c>
      <c r="I1408" s="143"/>
      <c r="J1408" s="144" t="str">
        <f>IFERROR(VLOOKUP(E1408,商品参数!A:E,5,FALSE),"")</f>
        <v/>
      </c>
      <c r="K1408" s="140" t="str">
        <f t="shared" si="94"/>
        <v/>
      </c>
      <c r="L1408" s="143"/>
      <c r="M1408" s="143"/>
    </row>
    <row r="1409" ht="22" customHeight="1" spans="1:13">
      <c r="A1409" s="137"/>
      <c r="B1409" s="138" t="str">
        <f t="shared" si="91"/>
        <v/>
      </c>
      <c r="C1409" s="138" t="str">
        <f t="shared" si="92"/>
        <v/>
      </c>
      <c r="D1409" s="138" t="str">
        <f t="shared" si="93"/>
        <v/>
      </c>
      <c r="E1409" s="139"/>
      <c r="F1409" s="140" t="str">
        <f>IFERROR(VLOOKUP(E1409,商品参数!A:E,2,FALSE),"")</f>
        <v/>
      </c>
      <c r="G1409" s="140" t="str">
        <f>IFERROR(VLOOKUP(E1409,商品参数!A:E,3,FALSE),"")</f>
        <v/>
      </c>
      <c r="H1409" s="140" t="str">
        <f>IFERROR(VLOOKUP(E1409,商品参数!A:E,4,FALSE),"")</f>
        <v/>
      </c>
      <c r="I1409" s="143"/>
      <c r="J1409" s="144" t="str">
        <f>IFERROR(VLOOKUP(E1409,商品参数!A:E,5,FALSE),"")</f>
        <v/>
      </c>
      <c r="K1409" s="140" t="str">
        <f t="shared" si="94"/>
        <v/>
      </c>
      <c r="L1409" s="143"/>
      <c r="M1409" s="143"/>
    </row>
    <row r="1410" ht="22" customHeight="1" spans="1:13">
      <c r="A1410" s="137"/>
      <c r="B1410" s="138" t="str">
        <f t="shared" si="91"/>
        <v/>
      </c>
      <c r="C1410" s="138" t="str">
        <f t="shared" si="92"/>
        <v/>
      </c>
      <c r="D1410" s="138" t="str">
        <f t="shared" si="93"/>
        <v/>
      </c>
      <c r="E1410" s="139"/>
      <c r="F1410" s="140" t="str">
        <f>IFERROR(VLOOKUP(E1410,商品参数!A:E,2,FALSE),"")</f>
        <v/>
      </c>
      <c r="G1410" s="140" t="str">
        <f>IFERROR(VLOOKUP(E1410,商品参数!A:E,3,FALSE),"")</f>
        <v/>
      </c>
      <c r="H1410" s="140" t="str">
        <f>IFERROR(VLOOKUP(E1410,商品参数!A:E,4,FALSE),"")</f>
        <v/>
      </c>
      <c r="I1410" s="143"/>
      <c r="J1410" s="144" t="str">
        <f>IFERROR(VLOOKUP(E1410,商品参数!A:E,5,FALSE),"")</f>
        <v/>
      </c>
      <c r="K1410" s="140" t="str">
        <f t="shared" si="94"/>
        <v/>
      </c>
      <c r="L1410" s="143"/>
      <c r="M1410" s="143"/>
    </row>
    <row r="1411" ht="22" customHeight="1" spans="1:13">
      <c r="A1411" s="137"/>
      <c r="B1411" s="138" t="str">
        <f t="shared" si="91"/>
        <v/>
      </c>
      <c r="C1411" s="138" t="str">
        <f t="shared" si="92"/>
        <v/>
      </c>
      <c r="D1411" s="138" t="str">
        <f t="shared" si="93"/>
        <v/>
      </c>
      <c r="E1411" s="139"/>
      <c r="F1411" s="140" t="str">
        <f>IFERROR(VLOOKUP(E1411,商品参数!A:E,2,FALSE),"")</f>
        <v/>
      </c>
      <c r="G1411" s="140" t="str">
        <f>IFERROR(VLOOKUP(E1411,商品参数!A:E,3,FALSE),"")</f>
        <v/>
      </c>
      <c r="H1411" s="140" t="str">
        <f>IFERROR(VLOOKUP(E1411,商品参数!A:E,4,FALSE),"")</f>
        <v/>
      </c>
      <c r="I1411" s="143"/>
      <c r="J1411" s="144" t="str">
        <f>IFERROR(VLOOKUP(E1411,商品参数!A:E,5,FALSE),"")</f>
        <v/>
      </c>
      <c r="K1411" s="140" t="str">
        <f t="shared" si="94"/>
        <v/>
      </c>
      <c r="L1411" s="143"/>
      <c r="M1411" s="143"/>
    </row>
    <row r="1412" ht="22" customHeight="1" spans="1:13">
      <c r="A1412" s="137"/>
      <c r="B1412" s="138" t="str">
        <f t="shared" si="91"/>
        <v/>
      </c>
      <c r="C1412" s="138" t="str">
        <f t="shared" si="92"/>
        <v/>
      </c>
      <c r="D1412" s="138" t="str">
        <f t="shared" si="93"/>
        <v/>
      </c>
      <c r="E1412" s="139"/>
      <c r="F1412" s="140" t="str">
        <f>IFERROR(VLOOKUP(E1412,商品参数!A:E,2,FALSE),"")</f>
        <v/>
      </c>
      <c r="G1412" s="140" t="str">
        <f>IFERROR(VLOOKUP(E1412,商品参数!A:E,3,FALSE),"")</f>
        <v/>
      </c>
      <c r="H1412" s="140" t="str">
        <f>IFERROR(VLOOKUP(E1412,商品参数!A:E,4,FALSE),"")</f>
        <v/>
      </c>
      <c r="I1412" s="143"/>
      <c r="J1412" s="144" t="str">
        <f>IFERROR(VLOOKUP(E1412,商品参数!A:E,5,FALSE),"")</f>
        <v/>
      </c>
      <c r="K1412" s="140" t="str">
        <f t="shared" si="94"/>
        <v/>
      </c>
      <c r="L1412" s="143"/>
      <c r="M1412" s="143"/>
    </row>
    <row r="1413" ht="22" customHeight="1" spans="1:13">
      <c r="A1413" s="137"/>
      <c r="B1413" s="138" t="str">
        <f t="shared" si="91"/>
        <v/>
      </c>
      <c r="C1413" s="138" t="str">
        <f t="shared" si="92"/>
        <v/>
      </c>
      <c r="D1413" s="138" t="str">
        <f t="shared" si="93"/>
        <v/>
      </c>
      <c r="E1413" s="139"/>
      <c r="F1413" s="140" t="str">
        <f>IFERROR(VLOOKUP(E1413,商品参数!A:E,2,FALSE),"")</f>
        <v/>
      </c>
      <c r="G1413" s="140" t="str">
        <f>IFERROR(VLOOKUP(E1413,商品参数!A:E,3,FALSE),"")</f>
        <v/>
      </c>
      <c r="H1413" s="140" t="str">
        <f>IFERROR(VLOOKUP(E1413,商品参数!A:E,4,FALSE),"")</f>
        <v/>
      </c>
      <c r="I1413" s="143"/>
      <c r="J1413" s="144" t="str">
        <f>IFERROR(VLOOKUP(E1413,商品参数!A:E,5,FALSE),"")</f>
        <v/>
      </c>
      <c r="K1413" s="140" t="str">
        <f t="shared" si="94"/>
        <v/>
      </c>
      <c r="L1413" s="143"/>
      <c r="M1413" s="143"/>
    </row>
    <row r="1414" ht="22" customHeight="1" spans="1:13">
      <c r="A1414" s="137"/>
      <c r="B1414" s="138" t="str">
        <f t="shared" si="91"/>
        <v/>
      </c>
      <c r="C1414" s="138" t="str">
        <f t="shared" si="92"/>
        <v/>
      </c>
      <c r="D1414" s="138" t="str">
        <f t="shared" si="93"/>
        <v/>
      </c>
      <c r="E1414" s="139"/>
      <c r="F1414" s="140" t="str">
        <f>IFERROR(VLOOKUP(E1414,商品参数!A:E,2,FALSE),"")</f>
        <v/>
      </c>
      <c r="G1414" s="140" t="str">
        <f>IFERROR(VLOOKUP(E1414,商品参数!A:E,3,FALSE),"")</f>
        <v/>
      </c>
      <c r="H1414" s="140" t="str">
        <f>IFERROR(VLOOKUP(E1414,商品参数!A:E,4,FALSE),"")</f>
        <v/>
      </c>
      <c r="I1414" s="143"/>
      <c r="J1414" s="144" t="str">
        <f>IFERROR(VLOOKUP(E1414,商品参数!A:E,5,FALSE),"")</f>
        <v/>
      </c>
      <c r="K1414" s="140" t="str">
        <f t="shared" si="94"/>
        <v/>
      </c>
      <c r="L1414" s="143"/>
      <c r="M1414" s="143"/>
    </row>
    <row r="1415" ht="22" customHeight="1" spans="1:13">
      <c r="A1415" s="137"/>
      <c r="B1415" s="138" t="str">
        <f t="shared" si="91"/>
        <v/>
      </c>
      <c r="C1415" s="138" t="str">
        <f t="shared" si="92"/>
        <v/>
      </c>
      <c r="D1415" s="138" t="str">
        <f t="shared" si="93"/>
        <v/>
      </c>
      <c r="E1415" s="139"/>
      <c r="F1415" s="140" t="str">
        <f>IFERROR(VLOOKUP(E1415,商品参数!A:E,2,FALSE),"")</f>
        <v/>
      </c>
      <c r="G1415" s="140" t="str">
        <f>IFERROR(VLOOKUP(E1415,商品参数!A:E,3,FALSE),"")</f>
        <v/>
      </c>
      <c r="H1415" s="140" t="str">
        <f>IFERROR(VLOOKUP(E1415,商品参数!A:E,4,FALSE),"")</f>
        <v/>
      </c>
      <c r="I1415" s="143"/>
      <c r="J1415" s="144" t="str">
        <f>IFERROR(VLOOKUP(E1415,商品参数!A:E,5,FALSE),"")</f>
        <v/>
      </c>
      <c r="K1415" s="140" t="str">
        <f t="shared" si="94"/>
        <v/>
      </c>
      <c r="L1415" s="143"/>
      <c r="M1415" s="143"/>
    </row>
    <row r="1416" ht="22" customHeight="1" spans="1:13">
      <c r="A1416" s="137"/>
      <c r="B1416" s="138" t="str">
        <f t="shared" si="91"/>
        <v/>
      </c>
      <c r="C1416" s="138" t="str">
        <f t="shared" si="92"/>
        <v/>
      </c>
      <c r="D1416" s="138" t="str">
        <f t="shared" si="93"/>
        <v/>
      </c>
      <c r="E1416" s="139"/>
      <c r="F1416" s="140" t="str">
        <f>IFERROR(VLOOKUP(E1416,商品参数!A:E,2,FALSE),"")</f>
        <v/>
      </c>
      <c r="G1416" s="140" t="str">
        <f>IFERROR(VLOOKUP(E1416,商品参数!A:E,3,FALSE),"")</f>
        <v/>
      </c>
      <c r="H1416" s="140" t="str">
        <f>IFERROR(VLOOKUP(E1416,商品参数!A:E,4,FALSE),"")</f>
        <v/>
      </c>
      <c r="I1416" s="143"/>
      <c r="J1416" s="144" t="str">
        <f>IFERROR(VLOOKUP(E1416,商品参数!A:E,5,FALSE),"")</f>
        <v/>
      </c>
      <c r="K1416" s="140" t="str">
        <f t="shared" si="94"/>
        <v/>
      </c>
      <c r="L1416" s="143"/>
      <c r="M1416" s="143"/>
    </row>
    <row r="1417" ht="22" customHeight="1" spans="1:13">
      <c r="A1417" s="137"/>
      <c r="B1417" s="138" t="str">
        <f t="shared" si="91"/>
        <v/>
      </c>
      <c r="C1417" s="138" t="str">
        <f t="shared" si="92"/>
        <v/>
      </c>
      <c r="D1417" s="138" t="str">
        <f t="shared" si="93"/>
        <v/>
      </c>
      <c r="E1417" s="139"/>
      <c r="F1417" s="140" t="str">
        <f>IFERROR(VLOOKUP(E1417,商品参数!A:E,2,FALSE),"")</f>
        <v/>
      </c>
      <c r="G1417" s="140" t="str">
        <f>IFERROR(VLOOKUP(E1417,商品参数!A:E,3,FALSE),"")</f>
        <v/>
      </c>
      <c r="H1417" s="140" t="str">
        <f>IFERROR(VLOOKUP(E1417,商品参数!A:E,4,FALSE),"")</f>
        <v/>
      </c>
      <c r="I1417" s="143"/>
      <c r="J1417" s="144" t="str">
        <f>IFERROR(VLOOKUP(E1417,商品参数!A:E,5,FALSE),"")</f>
        <v/>
      </c>
      <c r="K1417" s="140" t="str">
        <f t="shared" si="94"/>
        <v/>
      </c>
      <c r="L1417" s="143"/>
      <c r="M1417" s="143"/>
    </row>
    <row r="1418" ht="22" customHeight="1" spans="1:13">
      <c r="A1418" s="137"/>
      <c r="B1418" s="138" t="str">
        <f t="shared" si="91"/>
        <v/>
      </c>
      <c r="C1418" s="138" t="str">
        <f t="shared" si="92"/>
        <v/>
      </c>
      <c r="D1418" s="138" t="str">
        <f t="shared" si="93"/>
        <v/>
      </c>
      <c r="E1418" s="139"/>
      <c r="F1418" s="140" t="str">
        <f>IFERROR(VLOOKUP(E1418,商品参数!A:E,2,FALSE),"")</f>
        <v/>
      </c>
      <c r="G1418" s="140" t="str">
        <f>IFERROR(VLOOKUP(E1418,商品参数!A:E,3,FALSE),"")</f>
        <v/>
      </c>
      <c r="H1418" s="140" t="str">
        <f>IFERROR(VLOOKUP(E1418,商品参数!A:E,4,FALSE),"")</f>
        <v/>
      </c>
      <c r="I1418" s="143"/>
      <c r="J1418" s="144" t="str">
        <f>IFERROR(VLOOKUP(E1418,商品参数!A:E,5,FALSE),"")</f>
        <v/>
      </c>
      <c r="K1418" s="140" t="str">
        <f t="shared" si="94"/>
        <v/>
      </c>
      <c r="L1418" s="143"/>
      <c r="M1418" s="143"/>
    </row>
    <row r="1419" ht="22" customHeight="1" spans="1:13">
      <c r="A1419" s="137"/>
      <c r="B1419" s="138" t="str">
        <f t="shared" si="91"/>
        <v/>
      </c>
      <c r="C1419" s="138" t="str">
        <f t="shared" si="92"/>
        <v/>
      </c>
      <c r="D1419" s="138" t="str">
        <f t="shared" si="93"/>
        <v/>
      </c>
      <c r="E1419" s="139"/>
      <c r="F1419" s="140" t="str">
        <f>IFERROR(VLOOKUP(E1419,商品参数!A:E,2,FALSE),"")</f>
        <v/>
      </c>
      <c r="G1419" s="140" t="str">
        <f>IFERROR(VLOOKUP(E1419,商品参数!A:E,3,FALSE),"")</f>
        <v/>
      </c>
      <c r="H1419" s="140" t="str">
        <f>IFERROR(VLOOKUP(E1419,商品参数!A:E,4,FALSE),"")</f>
        <v/>
      </c>
      <c r="I1419" s="143"/>
      <c r="J1419" s="144" t="str">
        <f>IFERROR(VLOOKUP(E1419,商品参数!A:E,5,FALSE),"")</f>
        <v/>
      </c>
      <c r="K1419" s="140" t="str">
        <f t="shared" si="94"/>
        <v/>
      </c>
      <c r="L1419" s="143"/>
      <c r="M1419" s="143"/>
    </row>
    <row r="1420" ht="22" customHeight="1" spans="1:13">
      <c r="A1420" s="137"/>
      <c r="B1420" s="138" t="str">
        <f t="shared" si="91"/>
        <v/>
      </c>
      <c r="C1420" s="138" t="str">
        <f t="shared" si="92"/>
        <v/>
      </c>
      <c r="D1420" s="138" t="str">
        <f t="shared" si="93"/>
        <v/>
      </c>
      <c r="E1420" s="139"/>
      <c r="F1420" s="140" t="str">
        <f>IFERROR(VLOOKUP(E1420,商品参数!A:E,2,FALSE),"")</f>
        <v/>
      </c>
      <c r="G1420" s="140" t="str">
        <f>IFERROR(VLOOKUP(E1420,商品参数!A:E,3,FALSE),"")</f>
        <v/>
      </c>
      <c r="H1420" s="140" t="str">
        <f>IFERROR(VLOOKUP(E1420,商品参数!A:E,4,FALSE),"")</f>
        <v/>
      </c>
      <c r="I1420" s="143"/>
      <c r="J1420" s="144" t="str">
        <f>IFERROR(VLOOKUP(E1420,商品参数!A:E,5,FALSE),"")</f>
        <v/>
      </c>
      <c r="K1420" s="140" t="str">
        <f t="shared" si="94"/>
        <v/>
      </c>
      <c r="L1420" s="143"/>
      <c r="M1420" s="143"/>
    </row>
    <row r="1421" ht="22" customHeight="1" spans="1:13">
      <c r="A1421" s="137"/>
      <c r="B1421" s="138" t="str">
        <f t="shared" si="91"/>
        <v/>
      </c>
      <c r="C1421" s="138" t="str">
        <f t="shared" si="92"/>
        <v/>
      </c>
      <c r="D1421" s="138" t="str">
        <f t="shared" si="93"/>
        <v/>
      </c>
      <c r="E1421" s="139"/>
      <c r="F1421" s="140" t="str">
        <f>IFERROR(VLOOKUP(E1421,商品参数!A:E,2,FALSE),"")</f>
        <v/>
      </c>
      <c r="G1421" s="140" t="str">
        <f>IFERROR(VLOOKUP(E1421,商品参数!A:E,3,FALSE),"")</f>
        <v/>
      </c>
      <c r="H1421" s="140" t="str">
        <f>IFERROR(VLOOKUP(E1421,商品参数!A:E,4,FALSE),"")</f>
        <v/>
      </c>
      <c r="I1421" s="143"/>
      <c r="J1421" s="144" t="str">
        <f>IFERROR(VLOOKUP(E1421,商品参数!A:E,5,FALSE),"")</f>
        <v/>
      </c>
      <c r="K1421" s="140" t="str">
        <f t="shared" si="94"/>
        <v/>
      </c>
      <c r="L1421" s="143"/>
      <c r="M1421" s="143"/>
    </row>
    <row r="1422" ht="22" customHeight="1" spans="1:13">
      <c r="A1422" s="137"/>
      <c r="B1422" s="138" t="str">
        <f t="shared" si="91"/>
        <v/>
      </c>
      <c r="C1422" s="138" t="str">
        <f t="shared" si="92"/>
        <v/>
      </c>
      <c r="D1422" s="138" t="str">
        <f t="shared" si="93"/>
        <v/>
      </c>
      <c r="E1422" s="139"/>
      <c r="F1422" s="140" t="str">
        <f>IFERROR(VLOOKUP(E1422,商品参数!A:E,2,FALSE),"")</f>
        <v/>
      </c>
      <c r="G1422" s="140" t="str">
        <f>IFERROR(VLOOKUP(E1422,商品参数!A:E,3,FALSE),"")</f>
        <v/>
      </c>
      <c r="H1422" s="140" t="str">
        <f>IFERROR(VLOOKUP(E1422,商品参数!A:E,4,FALSE),"")</f>
        <v/>
      </c>
      <c r="I1422" s="143"/>
      <c r="J1422" s="144" t="str">
        <f>IFERROR(VLOOKUP(E1422,商品参数!A:E,5,FALSE),"")</f>
        <v/>
      </c>
      <c r="K1422" s="140" t="str">
        <f t="shared" si="94"/>
        <v/>
      </c>
      <c r="L1422" s="143"/>
      <c r="M1422" s="143"/>
    </row>
    <row r="1423" ht="22" customHeight="1" spans="1:13">
      <c r="A1423" s="137"/>
      <c r="B1423" s="138" t="str">
        <f t="shared" si="91"/>
        <v/>
      </c>
      <c r="C1423" s="138" t="str">
        <f t="shared" si="92"/>
        <v/>
      </c>
      <c r="D1423" s="138" t="str">
        <f t="shared" si="93"/>
        <v/>
      </c>
      <c r="E1423" s="139"/>
      <c r="F1423" s="140" t="str">
        <f>IFERROR(VLOOKUP(E1423,商品参数!A:E,2,FALSE),"")</f>
        <v/>
      </c>
      <c r="G1423" s="140" t="str">
        <f>IFERROR(VLOOKUP(E1423,商品参数!A:E,3,FALSE),"")</f>
        <v/>
      </c>
      <c r="H1423" s="140" t="str">
        <f>IFERROR(VLOOKUP(E1423,商品参数!A:E,4,FALSE),"")</f>
        <v/>
      </c>
      <c r="I1423" s="143"/>
      <c r="J1423" s="144" t="str">
        <f>IFERROR(VLOOKUP(E1423,商品参数!A:E,5,FALSE),"")</f>
        <v/>
      </c>
      <c r="K1423" s="140" t="str">
        <f t="shared" si="94"/>
        <v/>
      </c>
      <c r="L1423" s="143"/>
      <c r="M1423" s="143"/>
    </row>
    <row r="1424" ht="22" customHeight="1" spans="1:13">
      <c r="A1424" s="137"/>
      <c r="B1424" s="138" t="str">
        <f t="shared" si="91"/>
        <v/>
      </c>
      <c r="C1424" s="138" t="str">
        <f t="shared" si="92"/>
        <v/>
      </c>
      <c r="D1424" s="138" t="str">
        <f t="shared" si="93"/>
        <v/>
      </c>
      <c r="E1424" s="139"/>
      <c r="F1424" s="140" t="str">
        <f>IFERROR(VLOOKUP(E1424,商品参数!A:E,2,FALSE),"")</f>
        <v/>
      </c>
      <c r="G1424" s="140" t="str">
        <f>IFERROR(VLOOKUP(E1424,商品参数!A:E,3,FALSE),"")</f>
        <v/>
      </c>
      <c r="H1424" s="140" t="str">
        <f>IFERROR(VLOOKUP(E1424,商品参数!A:E,4,FALSE),"")</f>
        <v/>
      </c>
      <c r="I1424" s="143"/>
      <c r="J1424" s="144" t="str">
        <f>IFERROR(VLOOKUP(E1424,商品参数!A:E,5,FALSE),"")</f>
        <v/>
      </c>
      <c r="K1424" s="140" t="str">
        <f t="shared" si="94"/>
        <v/>
      </c>
      <c r="L1424" s="143"/>
      <c r="M1424" s="143"/>
    </row>
    <row r="1425" ht="22" customHeight="1" spans="1:13">
      <c r="A1425" s="137"/>
      <c r="B1425" s="138" t="str">
        <f t="shared" si="91"/>
        <v/>
      </c>
      <c r="C1425" s="138" t="str">
        <f t="shared" si="92"/>
        <v/>
      </c>
      <c r="D1425" s="138" t="str">
        <f t="shared" si="93"/>
        <v/>
      </c>
      <c r="E1425" s="139"/>
      <c r="F1425" s="140" t="str">
        <f>IFERROR(VLOOKUP(E1425,商品参数!A:E,2,FALSE),"")</f>
        <v/>
      </c>
      <c r="G1425" s="140" t="str">
        <f>IFERROR(VLOOKUP(E1425,商品参数!A:E,3,FALSE),"")</f>
        <v/>
      </c>
      <c r="H1425" s="140" t="str">
        <f>IFERROR(VLOOKUP(E1425,商品参数!A:E,4,FALSE),"")</f>
        <v/>
      </c>
      <c r="I1425" s="143"/>
      <c r="J1425" s="144" t="str">
        <f>IFERROR(VLOOKUP(E1425,商品参数!A:E,5,FALSE),"")</f>
        <v/>
      </c>
      <c r="K1425" s="140" t="str">
        <f t="shared" si="94"/>
        <v/>
      </c>
      <c r="L1425" s="143"/>
      <c r="M1425" s="143"/>
    </row>
    <row r="1426" ht="22" customHeight="1" spans="1:13">
      <c r="A1426" s="137"/>
      <c r="B1426" s="138" t="str">
        <f t="shared" si="91"/>
        <v/>
      </c>
      <c r="C1426" s="138" t="str">
        <f t="shared" si="92"/>
        <v/>
      </c>
      <c r="D1426" s="138" t="str">
        <f t="shared" si="93"/>
        <v/>
      </c>
      <c r="E1426" s="139"/>
      <c r="F1426" s="140" t="str">
        <f>IFERROR(VLOOKUP(E1426,商品参数!A:E,2,FALSE),"")</f>
        <v/>
      </c>
      <c r="G1426" s="140" t="str">
        <f>IFERROR(VLOOKUP(E1426,商品参数!A:E,3,FALSE),"")</f>
        <v/>
      </c>
      <c r="H1426" s="140" t="str">
        <f>IFERROR(VLOOKUP(E1426,商品参数!A:E,4,FALSE),"")</f>
        <v/>
      </c>
      <c r="I1426" s="143"/>
      <c r="J1426" s="144" t="str">
        <f>IFERROR(VLOOKUP(E1426,商品参数!A:E,5,FALSE),"")</f>
        <v/>
      </c>
      <c r="K1426" s="140" t="str">
        <f t="shared" si="94"/>
        <v/>
      </c>
      <c r="L1426" s="143"/>
      <c r="M1426" s="143"/>
    </row>
    <row r="1427" ht="22" customHeight="1" spans="1:13">
      <c r="A1427" s="137"/>
      <c r="B1427" s="138" t="str">
        <f t="shared" si="91"/>
        <v/>
      </c>
      <c r="C1427" s="138" t="str">
        <f t="shared" si="92"/>
        <v/>
      </c>
      <c r="D1427" s="138" t="str">
        <f t="shared" si="93"/>
        <v/>
      </c>
      <c r="E1427" s="139"/>
      <c r="F1427" s="140" t="str">
        <f>IFERROR(VLOOKUP(E1427,商品参数!A:E,2,FALSE),"")</f>
        <v/>
      </c>
      <c r="G1427" s="140" t="str">
        <f>IFERROR(VLOOKUP(E1427,商品参数!A:E,3,FALSE),"")</f>
        <v/>
      </c>
      <c r="H1427" s="140" t="str">
        <f>IFERROR(VLOOKUP(E1427,商品参数!A:E,4,FALSE),"")</f>
        <v/>
      </c>
      <c r="I1427" s="143"/>
      <c r="J1427" s="144" t="str">
        <f>IFERROR(VLOOKUP(E1427,商品参数!A:E,5,FALSE),"")</f>
        <v/>
      </c>
      <c r="K1427" s="140" t="str">
        <f t="shared" si="94"/>
        <v/>
      </c>
      <c r="L1427" s="143"/>
      <c r="M1427" s="143"/>
    </row>
    <row r="1428" ht="22" customHeight="1" spans="1:13">
      <c r="A1428" s="137"/>
      <c r="B1428" s="138" t="str">
        <f t="shared" si="91"/>
        <v/>
      </c>
      <c r="C1428" s="138" t="str">
        <f t="shared" si="92"/>
        <v/>
      </c>
      <c r="D1428" s="138" t="str">
        <f t="shared" si="93"/>
        <v/>
      </c>
      <c r="E1428" s="139"/>
      <c r="F1428" s="140" t="str">
        <f>IFERROR(VLOOKUP(E1428,商品参数!A:E,2,FALSE),"")</f>
        <v/>
      </c>
      <c r="G1428" s="140" t="str">
        <f>IFERROR(VLOOKUP(E1428,商品参数!A:E,3,FALSE),"")</f>
        <v/>
      </c>
      <c r="H1428" s="140" t="str">
        <f>IFERROR(VLOOKUP(E1428,商品参数!A:E,4,FALSE),"")</f>
        <v/>
      </c>
      <c r="I1428" s="143"/>
      <c r="J1428" s="144" t="str">
        <f>IFERROR(VLOOKUP(E1428,商品参数!A:E,5,FALSE),"")</f>
        <v/>
      </c>
      <c r="K1428" s="140" t="str">
        <f t="shared" si="94"/>
        <v/>
      </c>
      <c r="L1428" s="143"/>
      <c r="M1428" s="143"/>
    </row>
    <row r="1429" ht="22" customHeight="1" spans="1:13">
      <c r="A1429" s="137"/>
      <c r="B1429" s="138" t="str">
        <f t="shared" si="91"/>
        <v/>
      </c>
      <c r="C1429" s="138" t="str">
        <f t="shared" si="92"/>
        <v/>
      </c>
      <c r="D1429" s="138" t="str">
        <f t="shared" si="93"/>
        <v/>
      </c>
      <c r="E1429" s="139"/>
      <c r="F1429" s="140" t="str">
        <f>IFERROR(VLOOKUP(E1429,商品参数!A:E,2,FALSE),"")</f>
        <v/>
      </c>
      <c r="G1429" s="140" t="str">
        <f>IFERROR(VLOOKUP(E1429,商品参数!A:E,3,FALSE),"")</f>
        <v/>
      </c>
      <c r="H1429" s="140" t="str">
        <f>IFERROR(VLOOKUP(E1429,商品参数!A:E,4,FALSE),"")</f>
        <v/>
      </c>
      <c r="I1429" s="143"/>
      <c r="J1429" s="144" t="str">
        <f>IFERROR(VLOOKUP(E1429,商品参数!A:E,5,FALSE),"")</f>
        <v/>
      </c>
      <c r="K1429" s="140" t="str">
        <f t="shared" si="94"/>
        <v/>
      </c>
      <c r="L1429" s="143"/>
      <c r="M1429" s="143"/>
    </row>
    <row r="1430" ht="22" customHeight="1" spans="1:13">
      <c r="A1430" s="137"/>
      <c r="B1430" s="138" t="str">
        <f t="shared" si="91"/>
        <v/>
      </c>
      <c r="C1430" s="138" t="str">
        <f t="shared" si="92"/>
        <v/>
      </c>
      <c r="D1430" s="138" t="str">
        <f t="shared" si="93"/>
        <v/>
      </c>
      <c r="E1430" s="139"/>
      <c r="F1430" s="140" t="str">
        <f>IFERROR(VLOOKUP(E1430,商品参数!A:E,2,FALSE),"")</f>
        <v/>
      </c>
      <c r="G1430" s="140" t="str">
        <f>IFERROR(VLOOKUP(E1430,商品参数!A:E,3,FALSE),"")</f>
        <v/>
      </c>
      <c r="H1430" s="140" t="str">
        <f>IFERROR(VLOOKUP(E1430,商品参数!A:E,4,FALSE),"")</f>
        <v/>
      </c>
      <c r="I1430" s="143"/>
      <c r="J1430" s="144" t="str">
        <f>IFERROR(VLOOKUP(E1430,商品参数!A:E,5,FALSE),"")</f>
        <v/>
      </c>
      <c r="K1430" s="140" t="str">
        <f t="shared" si="94"/>
        <v/>
      </c>
      <c r="L1430" s="143"/>
      <c r="M1430" s="143"/>
    </row>
    <row r="1431" ht="22" customHeight="1" spans="1:13">
      <c r="A1431" s="137"/>
      <c r="B1431" s="138" t="str">
        <f t="shared" si="91"/>
        <v/>
      </c>
      <c r="C1431" s="138" t="str">
        <f t="shared" si="92"/>
        <v/>
      </c>
      <c r="D1431" s="138" t="str">
        <f t="shared" si="93"/>
        <v/>
      </c>
      <c r="E1431" s="139"/>
      <c r="F1431" s="140" t="str">
        <f>IFERROR(VLOOKUP(E1431,商品参数!A:E,2,FALSE),"")</f>
        <v/>
      </c>
      <c r="G1431" s="140" t="str">
        <f>IFERROR(VLOOKUP(E1431,商品参数!A:E,3,FALSE),"")</f>
        <v/>
      </c>
      <c r="H1431" s="140" t="str">
        <f>IFERROR(VLOOKUP(E1431,商品参数!A:E,4,FALSE),"")</f>
        <v/>
      </c>
      <c r="I1431" s="143"/>
      <c r="J1431" s="144" t="str">
        <f>IFERROR(VLOOKUP(E1431,商品参数!A:E,5,FALSE),"")</f>
        <v/>
      </c>
      <c r="K1431" s="140" t="str">
        <f t="shared" si="94"/>
        <v/>
      </c>
      <c r="L1431" s="143"/>
      <c r="M1431" s="143"/>
    </row>
    <row r="1432" ht="22" customHeight="1" spans="1:13">
      <c r="A1432" s="137"/>
      <c r="B1432" s="138" t="str">
        <f t="shared" si="91"/>
        <v/>
      </c>
      <c r="C1432" s="138" t="str">
        <f t="shared" si="92"/>
        <v/>
      </c>
      <c r="D1432" s="138" t="str">
        <f t="shared" si="93"/>
        <v/>
      </c>
      <c r="E1432" s="139"/>
      <c r="F1432" s="140" t="str">
        <f>IFERROR(VLOOKUP(E1432,商品参数!A:E,2,FALSE),"")</f>
        <v/>
      </c>
      <c r="G1432" s="140" t="str">
        <f>IFERROR(VLOOKUP(E1432,商品参数!A:E,3,FALSE),"")</f>
        <v/>
      </c>
      <c r="H1432" s="140" t="str">
        <f>IFERROR(VLOOKUP(E1432,商品参数!A:E,4,FALSE),"")</f>
        <v/>
      </c>
      <c r="I1432" s="143"/>
      <c r="J1432" s="144" t="str">
        <f>IFERROR(VLOOKUP(E1432,商品参数!A:E,5,FALSE),"")</f>
        <v/>
      </c>
      <c r="K1432" s="140" t="str">
        <f t="shared" si="94"/>
        <v/>
      </c>
      <c r="L1432" s="143"/>
      <c r="M1432" s="143"/>
    </row>
    <row r="1433" ht="22" customHeight="1" spans="1:13">
      <c r="A1433" s="137"/>
      <c r="B1433" s="138" t="str">
        <f t="shared" si="91"/>
        <v/>
      </c>
      <c r="C1433" s="138" t="str">
        <f t="shared" si="92"/>
        <v/>
      </c>
      <c r="D1433" s="138" t="str">
        <f t="shared" si="93"/>
        <v/>
      </c>
      <c r="E1433" s="139"/>
      <c r="F1433" s="140" t="str">
        <f>IFERROR(VLOOKUP(E1433,商品参数!A:E,2,FALSE),"")</f>
        <v/>
      </c>
      <c r="G1433" s="140" t="str">
        <f>IFERROR(VLOOKUP(E1433,商品参数!A:E,3,FALSE),"")</f>
        <v/>
      </c>
      <c r="H1433" s="140" t="str">
        <f>IFERROR(VLOOKUP(E1433,商品参数!A:E,4,FALSE),"")</f>
        <v/>
      </c>
      <c r="I1433" s="143"/>
      <c r="J1433" s="144" t="str">
        <f>IFERROR(VLOOKUP(E1433,商品参数!A:E,5,FALSE),"")</f>
        <v/>
      </c>
      <c r="K1433" s="140" t="str">
        <f t="shared" si="94"/>
        <v/>
      </c>
      <c r="L1433" s="143"/>
      <c r="M1433" s="143"/>
    </row>
    <row r="1434" ht="22" customHeight="1" spans="1:13">
      <c r="A1434" s="137"/>
      <c r="B1434" s="138" t="str">
        <f t="shared" si="91"/>
        <v/>
      </c>
      <c r="C1434" s="138" t="str">
        <f t="shared" si="92"/>
        <v/>
      </c>
      <c r="D1434" s="138" t="str">
        <f t="shared" si="93"/>
        <v/>
      </c>
      <c r="E1434" s="139"/>
      <c r="F1434" s="140" t="str">
        <f>IFERROR(VLOOKUP(E1434,商品参数!A:E,2,FALSE),"")</f>
        <v/>
      </c>
      <c r="G1434" s="140" t="str">
        <f>IFERROR(VLOOKUP(E1434,商品参数!A:E,3,FALSE),"")</f>
        <v/>
      </c>
      <c r="H1434" s="140" t="str">
        <f>IFERROR(VLOOKUP(E1434,商品参数!A:E,4,FALSE),"")</f>
        <v/>
      </c>
      <c r="I1434" s="143"/>
      <c r="J1434" s="144" t="str">
        <f>IFERROR(VLOOKUP(E1434,商品参数!A:E,5,FALSE),"")</f>
        <v/>
      </c>
      <c r="K1434" s="140" t="str">
        <f t="shared" si="94"/>
        <v/>
      </c>
      <c r="L1434" s="143"/>
      <c r="M1434" s="143"/>
    </row>
    <row r="1435" ht="22" customHeight="1" spans="1:13">
      <c r="A1435" s="137"/>
      <c r="B1435" s="138" t="str">
        <f t="shared" si="91"/>
        <v/>
      </c>
      <c r="C1435" s="138" t="str">
        <f t="shared" si="92"/>
        <v/>
      </c>
      <c r="D1435" s="138" t="str">
        <f t="shared" si="93"/>
        <v/>
      </c>
      <c r="E1435" s="139"/>
      <c r="F1435" s="140" t="str">
        <f>IFERROR(VLOOKUP(E1435,商品参数!A:E,2,FALSE),"")</f>
        <v/>
      </c>
      <c r="G1435" s="140" t="str">
        <f>IFERROR(VLOOKUP(E1435,商品参数!A:E,3,FALSE),"")</f>
        <v/>
      </c>
      <c r="H1435" s="140" t="str">
        <f>IFERROR(VLOOKUP(E1435,商品参数!A:E,4,FALSE),"")</f>
        <v/>
      </c>
      <c r="I1435" s="143"/>
      <c r="J1435" s="144" t="str">
        <f>IFERROR(VLOOKUP(E1435,商品参数!A:E,5,FALSE),"")</f>
        <v/>
      </c>
      <c r="K1435" s="140" t="str">
        <f t="shared" si="94"/>
        <v/>
      </c>
      <c r="L1435" s="143"/>
      <c r="M1435" s="143"/>
    </row>
    <row r="1436" ht="22" customHeight="1" spans="1:13">
      <c r="A1436" s="137"/>
      <c r="B1436" s="138" t="str">
        <f t="shared" si="91"/>
        <v/>
      </c>
      <c r="C1436" s="138" t="str">
        <f t="shared" si="92"/>
        <v/>
      </c>
      <c r="D1436" s="138" t="str">
        <f t="shared" si="93"/>
        <v/>
      </c>
      <c r="E1436" s="139"/>
      <c r="F1436" s="140" t="str">
        <f>IFERROR(VLOOKUP(E1436,商品参数!A:E,2,FALSE),"")</f>
        <v/>
      </c>
      <c r="G1436" s="140" t="str">
        <f>IFERROR(VLOOKUP(E1436,商品参数!A:E,3,FALSE),"")</f>
        <v/>
      </c>
      <c r="H1436" s="140" t="str">
        <f>IFERROR(VLOOKUP(E1436,商品参数!A:E,4,FALSE),"")</f>
        <v/>
      </c>
      <c r="I1436" s="143"/>
      <c r="J1436" s="144" t="str">
        <f>IFERROR(VLOOKUP(E1436,商品参数!A:E,5,FALSE),"")</f>
        <v/>
      </c>
      <c r="K1436" s="140" t="str">
        <f t="shared" si="94"/>
        <v/>
      </c>
      <c r="L1436" s="143"/>
      <c r="M1436" s="143"/>
    </row>
    <row r="1437" ht="22" customHeight="1" spans="1:13">
      <c r="A1437" s="137"/>
      <c r="B1437" s="138" t="str">
        <f t="shared" si="91"/>
        <v/>
      </c>
      <c r="C1437" s="138" t="str">
        <f t="shared" si="92"/>
        <v/>
      </c>
      <c r="D1437" s="138" t="str">
        <f t="shared" si="93"/>
        <v/>
      </c>
      <c r="E1437" s="139"/>
      <c r="F1437" s="140" t="str">
        <f>IFERROR(VLOOKUP(E1437,商品参数!A:E,2,FALSE),"")</f>
        <v/>
      </c>
      <c r="G1437" s="140" t="str">
        <f>IFERROR(VLOOKUP(E1437,商品参数!A:E,3,FALSE),"")</f>
        <v/>
      </c>
      <c r="H1437" s="140" t="str">
        <f>IFERROR(VLOOKUP(E1437,商品参数!A:E,4,FALSE),"")</f>
        <v/>
      </c>
      <c r="I1437" s="143"/>
      <c r="J1437" s="144" t="str">
        <f>IFERROR(VLOOKUP(E1437,商品参数!A:E,5,FALSE),"")</f>
        <v/>
      </c>
      <c r="K1437" s="140" t="str">
        <f t="shared" si="94"/>
        <v/>
      </c>
      <c r="L1437" s="143"/>
      <c r="M1437" s="143"/>
    </row>
    <row r="1438" ht="22" customHeight="1" spans="1:13">
      <c r="A1438" s="137"/>
      <c r="B1438" s="138" t="str">
        <f t="shared" si="91"/>
        <v/>
      </c>
      <c r="C1438" s="138" t="str">
        <f t="shared" si="92"/>
        <v/>
      </c>
      <c r="D1438" s="138" t="str">
        <f t="shared" si="93"/>
        <v/>
      </c>
      <c r="E1438" s="139"/>
      <c r="F1438" s="140" t="str">
        <f>IFERROR(VLOOKUP(E1438,商品参数!A:E,2,FALSE),"")</f>
        <v/>
      </c>
      <c r="G1438" s="140" t="str">
        <f>IFERROR(VLOOKUP(E1438,商品参数!A:E,3,FALSE),"")</f>
        <v/>
      </c>
      <c r="H1438" s="140" t="str">
        <f>IFERROR(VLOOKUP(E1438,商品参数!A:E,4,FALSE),"")</f>
        <v/>
      </c>
      <c r="I1438" s="143"/>
      <c r="J1438" s="144" t="str">
        <f>IFERROR(VLOOKUP(E1438,商品参数!A:E,5,FALSE),"")</f>
        <v/>
      </c>
      <c r="K1438" s="140" t="str">
        <f t="shared" si="94"/>
        <v/>
      </c>
      <c r="L1438" s="143"/>
      <c r="M1438" s="143"/>
    </row>
    <row r="1439" ht="22" customHeight="1" spans="1:13">
      <c r="A1439" s="137"/>
      <c r="B1439" s="138" t="str">
        <f t="shared" si="91"/>
        <v/>
      </c>
      <c r="C1439" s="138" t="str">
        <f t="shared" si="92"/>
        <v/>
      </c>
      <c r="D1439" s="138" t="str">
        <f t="shared" si="93"/>
        <v/>
      </c>
      <c r="E1439" s="139"/>
      <c r="F1439" s="140" t="str">
        <f>IFERROR(VLOOKUP(E1439,商品参数!A:E,2,FALSE),"")</f>
        <v/>
      </c>
      <c r="G1439" s="140" t="str">
        <f>IFERROR(VLOOKUP(E1439,商品参数!A:E,3,FALSE),"")</f>
        <v/>
      </c>
      <c r="H1439" s="140" t="str">
        <f>IFERROR(VLOOKUP(E1439,商品参数!A:E,4,FALSE),"")</f>
        <v/>
      </c>
      <c r="I1439" s="143"/>
      <c r="J1439" s="144" t="str">
        <f>IFERROR(VLOOKUP(E1439,商品参数!A:E,5,FALSE),"")</f>
        <v/>
      </c>
      <c r="K1439" s="140" t="str">
        <f t="shared" si="94"/>
        <v/>
      </c>
      <c r="L1439" s="143"/>
      <c r="M1439" s="143"/>
    </row>
  </sheetData>
  <mergeCells count="1">
    <mergeCell ref="A1:M1"/>
  </mergeCells>
  <dataValidations count="1">
    <dataValidation type="list" allowBlank="1" showInputMessage="1" showErrorMessage="1" sqref="L1 L3:L1439 L1440:L1048576">
      <formula1>供应商信息!$A$3:$A$1000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88"/>
  <sheetViews>
    <sheetView zoomScale="90" zoomScaleNormal="90" workbookViewId="0">
      <selection activeCell="R19" sqref="R19"/>
    </sheetView>
  </sheetViews>
  <sheetFormatPr defaultColWidth="9" defaultRowHeight="17.25"/>
  <cols>
    <col min="1" max="1" width="12.625" style="119" customWidth="1"/>
    <col min="2" max="4" width="12.625" style="119" hidden="1" customWidth="1"/>
    <col min="5" max="5" width="12.625" style="120" customWidth="1"/>
    <col min="6" max="8" width="12.625" style="98" customWidth="1"/>
    <col min="9" max="10" width="12.625" style="119" customWidth="1"/>
    <col min="11" max="11" width="12.625" style="98" customWidth="1"/>
    <col min="12" max="13" width="12.625" style="99" customWidth="1"/>
    <col min="14" max="19" width="9" style="10"/>
  </cols>
  <sheetData>
    <row r="1" ht="31" customHeight="1" spans="1:13">
      <c r="A1" s="47" t="s">
        <v>26</v>
      </c>
      <c r="B1" s="47"/>
      <c r="C1" s="47"/>
      <c r="D1" s="47"/>
      <c r="E1" s="121"/>
      <c r="F1" s="122"/>
      <c r="G1" s="122"/>
      <c r="H1" s="122"/>
      <c r="I1" s="47"/>
      <c r="J1" s="47"/>
      <c r="K1" s="122"/>
      <c r="L1" s="47"/>
      <c r="M1" s="47"/>
    </row>
    <row r="2" ht="26" customHeight="1" spans="1:13">
      <c r="A2" s="123" t="s">
        <v>27</v>
      </c>
      <c r="B2" s="124" t="s">
        <v>16</v>
      </c>
      <c r="C2" s="124" t="s">
        <v>17</v>
      </c>
      <c r="D2" s="124" t="s">
        <v>18</v>
      </c>
      <c r="E2" s="125" t="s">
        <v>1</v>
      </c>
      <c r="F2" s="123" t="s">
        <v>2</v>
      </c>
      <c r="G2" s="123" t="s">
        <v>28</v>
      </c>
      <c r="H2" s="123" t="s">
        <v>4</v>
      </c>
      <c r="I2" s="123" t="s">
        <v>29</v>
      </c>
      <c r="J2" s="129" t="s">
        <v>30</v>
      </c>
      <c r="K2" s="123" t="s">
        <v>31</v>
      </c>
      <c r="L2" s="123" t="s">
        <v>32</v>
      </c>
      <c r="M2" s="123" t="s">
        <v>22</v>
      </c>
    </row>
    <row r="3" ht="22" customHeight="1" spans="1:13">
      <c r="A3" s="126">
        <v>43163</v>
      </c>
      <c r="B3" s="127">
        <f t="shared" ref="B3:B4" si="0">IF(A3&lt;&gt;"",YEAR(A3),"")</f>
        <v>2018</v>
      </c>
      <c r="C3" s="127">
        <f t="shared" ref="C3:C4" si="1">IF(A3&lt;&gt;"",MONTH(A3),"")</f>
        <v>3</v>
      </c>
      <c r="D3" s="127">
        <f t="shared" ref="D3:D4" si="2">IF(A3&lt;&gt;"",DAY(A3),"")</f>
        <v>4</v>
      </c>
      <c r="E3" s="128">
        <v>1001</v>
      </c>
      <c r="F3" s="102" t="str">
        <f>IFERROR(VLOOKUP(E3,商品参数!A:E,2,FALSE),"")</f>
        <v>青岛啤酒</v>
      </c>
      <c r="G3" s="102" t="str">
        <f>IFERROR(VLOOKUP(E3,商品参数!A:E,3,FALSE),"")</f>
        <v>500ml</v>
      </c>
      <c r="H3" s="102" t="str">
        <f>IFERROR(VLOOKUP(E3,商品参数!A:E,4,FALSE),"")</f>
        <v>箱</v>
      </c>
      <c r="I3" s="130">
        <v>11</v>
      </c>
      <c r="J3" s="130">
        <v>59</v>
      </c>
      <c r="K3" s="102">
        <f>IF(E3&lt;&gt;"",I3*J3,"")</f>
        <v>649</v>
      </c>
      <c r="L3" s="103" t="s">
        <v>33</v>
      </c>
      <c r="M3" s="131"/>
    </row>
    <row r="4" ht="22" customHeight="1" spans="1:13">
      <c r="A4" s="126">
        <v>43164</v>
      </c>
      <c r="B4" s="127">
        <f t="shared" si="0"/>
        <v>2018</v>
      </c>
      <c r="C4" s="127">
        <f t="shared" si="1"/>
        <v>3</v>
      </c>
      <c r="D4" s="127">
        <f t="shared" si="2"/>
        <v>5</v>
      </c>
      <c r="E4" s="128">
        <v>1002</v>
      </c>
      <c r="F4" s="102" t="str">
        <f>IFERROR(VLOOKUP(E4,商品参数!A:E,2,FALSE),"")</f>
        <v>雪花啤酒</v>
      </c>
      <c r="G4" s="102" t="str">
        <f>IFERROR(VLOOKUP(E4,商品参数!A:E,3,FALSE),"")</f>
        <v>480ml</v>
      </c>
      <c r="H4" s="102" t="str">
        <f>IFERROR(VLOOKUP(E4,商品参数!A:E,4,FALSE),"")</f>
        <v>箱</v>
      </c>
      <c r="I4" s="130">
        <v>7</v>
      </c>
      <c r="J4" s="130">
        <v>69</v>
      </c>
      <c r="K4" s="102">
        <f>IF(E4&lt;&gt;"",I4*J4,"")</f>
        <v>483</v>
      </c>
      <c r="L4" s="103" t="s">
        <v>34</v>
      </c>
      <c r="M4" s="131"/>
    </row>
    <row r="5" ht="22" customHeight="1" spans="1:13">
      <c r="A5" s="126">
        <v>43165</v>
      </c>
      <c r="B5" s="127">
        <f t="shared" ref="B5:B67" si="3">IF(A5&lt;&gt;"",YEAR(A5),"")</f>
        <v>2018</v>
      </c>
      <c r="C5" s="127">
        <f t="shared" ref="C5:C67" si="4">IF(A5&lt;&gt;"",MONTH(A5),"")</f>
        <v>3</v>
      </c>
      <c r="D5" s="127">
        <f t="shared" ref="D5:D67" si="5">IF(A5&lt;&gt;"",DAY(A5),"")</f>
        <v>6</v>
      </c>
      <c r="E5" s="128">
        <v>1003</v>
      </c>
      <c r="F5" s="102" t="str">
        <f>IFERROR(VLOOKUP(E5,商品参数!A:E,2,FALSE),"")</f>
        <v>燕京啤酒</v>
      </c>
      <c r="G5" s="102" t="str">
        <f>IFERROR(VLOOKUP(E5,商品参数!A:E,3,FALSE),"")</f>
        <v>330ml</v>
      </c>
      <c r="H5" s="102" t="str">
        <f>IFERROR(VLOOKUP(E5,商品参数!A:E,4,FALSE),"")</f>
        <v>箱</v>
      </c>
      <c r="I5" s="130">
        <v>8</v>
      </c>
      <c r="J5" s="130">
        <v>149</v>
      </c>
      <c r="K5" s="102">
        <f t="shared" ref="K5:K67" si="6">IF(E5&lt;&gt;"",I5*J5,"")</f>
        <v>1192</v>
      </c>
      <c r="L5" s="103" t="s">
        <v>35</v>
      </c>
      <c r="M5" s="131"/>
    </row>
    <row r="6" ht="22" customHeight="1" spans="1:13">
      <c r="A6" s="126">
        <v>43166</v>
      </c>
      <c r="B6" s="127">
        <f t="shared" si="3"/>
        <v>2018</v>
      </c>
      <c r="C6" s="127">
        <f t="shared" si="4"/>
        <v>3</v>
      </c>
      <c r="D6" s="127">
        <f t="shared" si="5"/>
        <v>7</v>
      </c>
      <c r="E6" s="128">
        <v>1004</v>
      </c>
      <c r="F6" s="102" t="str">
        <f>IFERROR(VLOOKUP(E6,商品参数!A:E,2,FALSE),"")</f>
        <v>哈尔滨啤酒</v>
      </c>
      <c r="G6" s="102" t="str">
        <f>IFERROR(VLOOKUP(E6,商品参数!A:E,3,FALSE),"")</f>
        <v>500ml</v>
      </c>
      <c r="H6" s="102" t="str">
        <f>IFERROR(VLOOKUP(E6,商品参数!A:E,4,FALSE),"")</f>
        <v>箱</v>
      </c>
      <c r="I6" s="130">
        <v>9</v>
      </c>
      <c r="J6" s="130">
        <v>69</v>
      </c>
      <c r="K6" s="102">
        <f t="shared" si="6"/>
        <v>621</v>
      </c>
      <c r="L6" s="103" t="s">
        <v>36</v>
      </c>
      <c r="M6" s="131"/>
    </row>
    <row r="7" ht="22" customHeight="1" spans="1:13">
      <c r="A7" s="126"/>
      <c r="B7" s="127"/>
      <c r="C7" s="127"/>
      <c r="D7" s="127"/>
      <c r="E7" s="128"/>
      <c r="F7" s="102" t="str">
        <f>IFERROR(VLOOKUP(E7,商品参数!A:E,2,FALSE),"")</f>
        <v/>
      </c>
      <c r="G7" s="102" t="str">
        <f>IFERROR(VLOOKUP(E7,商品参数!A:E,3,FALSE),"")</f>
        <v/>
      </c>
      <c r="H7" s="102" t="str">
        <f>IFERROR(VLOOKUP(E7,商品参数!A:E,4,FALSE),"")</f>
        <v/>
      </c>
      <c r="I7" s="130"/>
      <c r="J7" s="130"/>
      <c r="K7" s="102" t="str">
        <f t="shared" si="6"/>
        <v/>
      </c>
      <c r="L7" s="103"/>
      <c r="M7" s="131"/>
    </row>
    <row r="8" ht="22" customHeight="1" spans="1:13">
      <c r="A8" s="126"/>
      <c r="B8" s="127" t="str">
        <f t="shared" si="3"/>
        <v/>
      </c>
      <c r="C8" s="127" t="str">
        <f t="shared" si="4"/>
        <v/>
      </c>
      <c r="D8" s="127" t="str">
        <f t="shared" si="5"/>
        <v/>
      </c>
      <c r="E8" s="128"/>
      <c r="F8" s="102" t="str">
        <f>IFERROR(VLOOKUP(E8,商品参数!A:E,2,FALSE),"")</f>
        <v/>
      </c>
      <c r="G8" s="102" t="str">
        <f>IFERROR(VLOOKUP(E8,商品参数!A:E,3,FALSE),"")</f>
        <v/>
      </c>
      <c r="H8" s="102" t="str">
        <f>IFERROR(VLOOKUP(E8,商品参数!A:E,4,FALSE),"")</f>
        <v/>
      </c>
      <c r="I8" s="130"/>
      <c r="J8" s="130"/>
      <c r="K8" s="102" t="str">
        <f t="shared" si="6"/>
        <v/>
      </c>
      <c r="L8" s="103"/>
      <c r="M8" s="131"/>
    </row>
    <row r="9" ht="22" customHeight="1" spans="1:13">
      <c r="A9" s="126"/>
      <c r="B9" s="127" t="str">
        <f t="shared" si="3"/>
        <v/>
      </c>
      <c r="C9" s="127" t="str">
        <f t="shared" si="4"/>
        <v/>
      </c>
      <c r="D9" s="127" t="str">
        <f t="shared" si="5"/>
        <v/>
      </c>
      <c r="E9" s="128"/>
      <c r="F9" s="102" t="str">
        <f>IFERROR(VLOOKUP(E9,商品参数!A:E,2,FALSE),"")</f>
        <v/>
      </c>
      <c r="G9" s="102" t="str">
        <f>IFERROR(VLOOKUP(E9,商品参数!A:E,3,FALSE),"")</f>
        <v/>
      </c>
      <c r="H9" s="102" t="str">
        <f>IFERROR(VLOOKUP(E9,商品参数!A:E,4,FALSE),"")</f>
        <v/>
      </c>
      <c r="I9" s="130"/>
      <c r="J9" s="130"/>
      <c r="K9" s="102" t="str">
        <f t="shared" si="6"/>
        <v/>
      </c>
      <c r="L9" s="103"/>
      <c r="M9" s="131"/>
    </row>
    <row r="10" ht="22" customHeight="1" spans="1:13">
      <c r="A10" s="126"/>
      <c r="B10" s="127" t="str">
        <f t="shared" si="3"/>
        <v/>
      </c>
      <c r="C10" s="127" t="str">
        <f t="shared" si="4"/>
        <v/>
      </c>
      <c r="D10" s="127" t="str">
        <f t="shared" si="5"/>
        <v/>
      </c>
      <c r="E10" s="128"/>
      <c r="F10" s="102" t="str">
        <f>IFERROR(VLOOKUP(E10,商品参数!A:E,2,FALSE),"")</f>
        <v/>
      </c>
      <c r="G10" s="102" t="str">
        <f>IFERROR(VLOOKUP(E10,商品参数!A:E,3,FALSE),"")</f>
        <v/>
      </c>
      <c r="H10" s="102" t="str">
        <f>IFERROR(VLOOKUP(E10,商品参数!A:E,4,FALSE),"")</f>
        <v/>
      </c>
      <c r="I10" s="130"/>
      <c r="J10" s="130"/>
      <c r="K10" s="102" t="str">
        <f t="shared" si="6"/>
        <v/>
      </c>
      <c r="L10" s="103"/>
      <c r="M10" s="131"/>
    </row>
    <row r="11" ht="22" customHeight="1" spans="1:13">
      <c r="A11" s="126"/>
      <c r="B11" s="127" t="str">
        <f t="shared" si="3"/>
        <v/>
      </c>
      <c r="C11" s="127" t="str">
        <f t="shared" si="4"/>
        <v/>
      </c>
      <c r="D11" s="127" t="str">
        <f t="shared" si="5"/>
        <v/>
      </c>
      <c r="E11" s="128"/>
      <c r="F11" s="102" t="str">
        <f>IFERROR(VLOOKUP(E11,商品参数!A:E,2,FALSE),"")</f>
        <v/>
      </c>
      <c r="G11" s="102" t="str">
        <f>IFERROR(VLOOKUP(E11,商品参数!A:E,3,FALSE),"")</f>
        <v/>
      </c>
      <c r="H11" s="102" t="str">
        <f>IFERROR(VLOOKUP(E11,商品参数!A:E,4,FALSE),"")</f>
        <v/>
      </c>
      <c r="I11" s="130"/>
      <c r="J11" s="130"/>
      <c r="K11" s="102" t="str">
        <f t="shared" si="6"/>
        <v/>
      </c>
      <c r="L11" s="103"/>
      <c r="M11" s="131"/>
    </row>
    <row r="12" ht="22" customHeight="1" spans="1:13">
      <c r="A12" s="126"/>
      <c r="B12" s="127" t="str">
        <f t="shared" si="3"/>
        <v/>
      </c>
      <c r="C12" s="127" t="str">
        <f t="shared" si="4"/>
        <v/>
      </c>
      <c r="D12" s="127" t="str">
        <f t="shared" si="5"/>
        <v/>
      </c>
      <c r="E12" s="128"/>
      <c r="F12" s="102" t="str">
        <f>IFERROR(VLOOKUP(E12,商品参数!A:E,2,FALSE),"")</f>
        <v/>
      </c>
      <c r="G12" s="102" t="str">
        <f>IFERROR(VLOOKUP(E12,商品参数!A:E,3,FALSE),"")</f>
        <v/>
      </c>
      <c r="H12" s="102" t="str">
        <f>IFERROR(VLOOKUP(E12,商品参数!A:E,4,FALSE),"")</f>
        <v/>
      </c>
      <c r="I12" s="130"/>
      <c r="J12" s="130"/>
      <c r="K12" s="102" t="str">
        <f t="shared" si="6"/>
        <v/>
      </c>
      <c r="L12" s="103"/>
      <c r="M12" s="131"/>
    </row>
    <row r="13" ht="22" customHeight="1" spans="1:13">
      <c r="A13" s="126"/>
      <c r="B13" s="127" t="str">
        <f t="shared" si="3"/>
        <v/>
      </c>
      <c r="C13" s="127" t="str">
        <f t="shared" si="4"/>
        <v/>
      </c>
      <c r="D13" s="127" t="str">
        <f t="shared" si="5"/>
        <v/>
      </c>
      <c r="E13" s="128"/>
      <c r="F13" s="102" t="str">
        <f>IFERROR(VLOOKUP(E13,商品参数!A:E,2,FALSE),"")</f>
        <v/>
      </c>
      <c r="G13" s="102" t="str">
        <f>IFERROR(VLOOKUP(E13,商品参数!A:E,3,FALSE),"")</f>
        <v/>
      </c>
      <c r="H13" s="102" t="str">
        <f>IFERROR(VLOOKUP(E13,商品参数!A:E,4,FALSE),"")</f>
        <v/>
      </c>
      <c r="I13" s="130"/>
      <c r="J13" s="130"/>
      <c r="K13" s="102" t="str">
        <f t="shared" si="6"/>
        <v/>
      </c>
      <c r="L13" s="103"/>
      <c r="M13" s="131"/>
    </row>
    <row r="14" ht="22" customHeight="1" spans="1:13">
      <c r="A14" s="126"/>
      <c r="B14" s="127" t="str">
        <f t="shared" si="3"/>
        <v/>
      </c>
      <c r="C14" s="127" t="str">
        <f t="shared" si="4"/>
        <v/>
      </c>
      <c r="D14" s="127" t="str">
        <f t="shared" si="5"/>
        <v/>
      </c>
      <c r="E14" s="128"/>
      <c r="F14" s="102" t="str">
        <f>IFERROR(VLOOKUP(E14,商品参数!A:E,2,FALSE),"")</f>
        <v/>
      </c>
      <c r="G14" s="102" t="str">
        <f>IFERROR(VLOOKUP(E14,商品参数!A:E,3,FALSE),"")</f>
        <v/>
      </c>
      <c r="H14" s="102" t="str">
        <f>IFERROR(VLOOKUP(E14,商品参数!A:E,4,FALSE),"")</f>
        <v/>
      </c>
      <c r="I14" s="130"/>
      <c r="J14" s="130"/>
      <c r="K14" s="102" t="str">
        <f t="shared" si="6"/>
        <v/>
      </c>
      <c r="L14" s="103"/>
      <c r="M14" s="131"/>
    </row>
    <row r="15" ht="22" customHeight="1" spans="1:13">
      <c r="A15" s="126"/>
      <c r="B15" s="127" t="str">
        <f t="shared" si="3"/>
        <v/>
      </c>
      <c r="C15" s="127" t="str">
        <f t="shared" si="4"/>
        <v/>
      </c>
      <c r="D15" s="127" t="str">
        <f t="shared" si="5"/>
        <v/>
      </c>
      <c r="E15" s="128"/>
      <c r="F15" s="102" t="str">
        <f>IFERROR(VLOOKUP(E15,商品参数!A:E,2,FALSE),"")</f>
        <v/>
      </c>
      <c r="G15" s="102" t="str">
        <f>IFERROR(VLOOKUP(E15,商品参数!A:E,3,FALSE),"")</f>
        <v/>
      </c>
      <c r="H15" s="102" t="str">
        <f>IFERROR(VLOOKUP(E15,商品参数!A:E,4,FALSE),"")</f>
        <v/>
      </c>
      <c r="I15" s="130"/>
      <c r="J15" s="130"/>
      <c r="K15" s="102" t="str">
        <f t="shared" si="6"/>
        <v/>
      </c>
      <c r="L15" s="103"/>
      <c r="M15" s="131"/>
    </row>
    <row r="16" ht="22" customHeight="1" spans="1:13">
      <c r="A16" s="126"/>
      <c r="B16" s="127" t="str">
        <f t="shared" si="3"/>
        <v/>
      </c>
      <c r="C16" s="127" t="str">
        <f t="shared" si="4"/>
        <v/>
      </c>
      <c r="D16" s="127" t="str">
        <f t="shared" si="5"/>
        <v/>
      </c>
      <c r="E16" s="128"/>
      <c r="F16" s="102" t="str">
        <f>IFERROR(VLOOKUP(E16,商品参数!A:E,2,FALSE),"")</f>
        <v/>
      </c>
      <c r="G16" s="102" t="str">
        <f>IFERROR(VLOOKUP(E16,商品参数!A:E,3,FALSE),"")</f>
        <v/>
      </c>
      <c r="H16" s="102" t="str">
        <f>IFERROR(VLOOKUP(E16,商品参数!A:E,4,FALSE),"")</f>
        <v/>
      </c>
      <c r="I16" s="130"/>
      <c r="J16" s="130"/>
      <c r="K16" s="102" t="str">
        <f t="shared" si="6"/>
        <v/>
      </c>
      <c r="L16" s="103"/>
      <c r="M16" s="131"/>
    </row>
    <row r="17" ht="22" customHeight="1" spans="1:13">
      <c r="A17" s="126"/>
      <c r="B17" s="127" t="str">
        <f t="shared" si="3"/>
        <v/>
      </c>
      <c r="C17" s="127" t="str">
        <f t="shared" si="4"/>
        <v/>
      </c>
      <c r="D17" s="127" t="str">
        <f t="shared" si="5"/>
        <v/>
      </c>
      <c r="E17" s="128"/>
      <c r="F17" s="102" t="str">
        <f>IFERROR(VLOOKUP(E17,商品参数!A:E,2,FALSE),"")</f>
        <v/>
      </c>
      <c r="G17" s="102" t="str">
        <f>IFERROR(VLOOKUP(E17,商品参数!A:E,3,FALSE),"")</f>
        <v/>
      </c>
      <c r="H17" s="102" t="str">
        <f>IFERROR(VLOOKUP(E17,商品参数!A:E,4,FALSE),"")</f>
        <v/>
      </c>
      <c r="I17" s="130"/>
      <c r="J17" s="130"/>
      <c r="K17" s="102" t="str">
        <f t="shared" si="6"/>
        <v/>
      </c>
      <c r="L17" s="103"/>
      <c r="M17" s="131"/>
    </row>
    <row r="18" ht="22" customHeight="1" spans="1:13">
      <c r="A18" s="126"/>
      <c r="B18" s="127" t="str">
        <f t="shared" si="3"/>
        <v/>
      </c>
      <c r="C18" s="127" t="str">
        <f t="shared" si="4"/>
        <v/>
      </c>
      <c r="D18" s="127" t="str">
        <f t="shared" si="5"/>
        <v/>
      </c>
      <c r="E18" s="128"/>
      <c r="F18" s="102" t="str">
        <f>IFERROR(VLOOKUP(E18,商品参数!A:E,2,FALSE),"")</f>
        <v/>
      </c>
      <c r="G18" s="102" t="str">
        <f>IFERROR(VLOOKUP(E18,商品参数!A:E,3,FALSE),"")</f>
        <v/>
      </c>
      <c r="H18" s="102" t="str">
        <f>IFERROR(VLOOKUP(E18,商品参数!A:E,4,FALSE),"")</f>
        <v/>
      </c>
      <c r="I18" s="130"/>
      <c r="J18" s="130"/>
      <c r="K18" s="102" t="str">
        <f t="shared" si="6"/>
        <v/>
      </c>
      <c r="L18" s="103"/>
      <c r="M18" s="131"/>
    </row>
    <row r="19" ht="22" customHeight="1" spans="1:13">
      <c r="A19" s="126"/>
      <c r="B19" s="127" t="str">
        <f t="shared" si="3"/>
        <v/>
      </c>
      <c r="C19" s="127" t="str">
        <f t="shared" si="4"/>
        <v/>
      </c>
      <c r="D19" s="127" t="str">
        <f t="shared" si="5"/>
        <v/>
      </c>
      <c r="E19" s="128"/>
      <c r="F19" s="102" t="str">
        <f>IFERROR(VLOOKUP(E19,商品参数!A:E,2,FALSE),"")</f>
        <v/>
      </c>
      <c r="G19" s="102" t="str">
        <f>IFERROR(VLOOKUP(E19,商品参数!A:E,3,FALSE),"")</f>
        <v/>
      </c>
      <c r="H19" s="102" t="str">
        <f>IFERROR(VLOOKUP(E19,商品参数!A:E,4,FALSE),"")</f>
        <v/>
      </c>
      <c r="I19" s="130"/>
      <c r="J19" s="130"/>
      <c r="K19" s="102" t="str">
        <f t="shared" si="6"/>
        <v/>
      </c>
      <c r="L19" s="103"/>
      <c r="M19" s="131"/>
    </row>
    <row r="20" ht="22" customHeight="1" spans="1:13">
      <c r="A20" s="126"/>
      <c r="B20" s="127" t="str">
        <f t="shared" si="3"/>
        <v/>
      </c>
      <c r="C20" s="127" t="str">
        <f t="shared" si="4"/>
        <v/>
      </c>
      <c r="D20" s="127" t="str">
        <f t="shared" si="5"/>
        <v/>
      </c>
      <c r="E20" s="128"/>
      <c r="F20" s="102" t="str">
        <f>IFERROR(VLOOKUP(E20,商品参数!A:E,2,FALSE),"")</f>
        <v/>
      </c>
      <c r="G20" s="102" t="str">
        <f>IFERROR(VLOOKUP(E20,商品参数!A:E,3,FALSE),"")</f>
        <v/>
      </c>
      <c r="H20" s="102" t="str">
        <f>IFERROR(VLOOKUP(E20,商品参数!A:E,4,FALSE),"")</f>
        <v/>
      </c>
      <c r="I20" s="130"/>
      <c r="J20" s="130"/>
      <c r="K20" s="102" t="str">
        <f t="shared" si="6"/>
        <v/>
      </c>
      <c r="L20" s="103"/>
      <c r="M20" s="131"/>
    </row>
    <row r="21" ht="22" customHeight="1" spans="1:13">
      <c r="A21" s="126"/>
      <c r="B21" s="127" t="str">
        <f t="shared" si="3"/>
        <v/>
      </c>
      <c r="C21" s="127" t="str">
        <f t="shared" si="4"/>
        <v/>
      </c>
      <c r="D21" s="127" t="str">
        <f t="shared" si="5"/>
        <v/>
      </c>
      <c r="E21" s="128"/>
      <c r="F21" s="102" t="str">
        <f>IFERROR(VLOOKUP(E21,商品参数!A:E,2,FALSE),"")</f>
        <v/>
      </c>
      <c r="G21" s="102" t="str">
        <f>IFERROR(VLOOKUP(E21,商品参数!A:E,3,FALSE),"")</f>
        <v/>
      </c>
      <c r="H21" s="102" t="str">
        <f>IFERROR(VLOOKUP(E21,商品参数!A:E,4,FALSE),"")</f>
        <v/>
      </c>
      <c r="I21" s="130"/>
      <c r="J21" s="130"/>
      <c r="K21" s="102" t="str">
        <f t="shared" si="6"/>
        <v/>
      </c>
      <c r="L21" s="103"/>
      <c r="M21" s="131"/>
    </row>
    <row r="22" ht="22" customHeight="1" spans="1:13">
      <c r="A22" s="126"/>
      <c r="B22" s="127" t="str">
        <f t="shared" si="3"/>
        <v/>
      </c>
      <c r="C22" s="127" t="str">
        <f t="shared" si="4"/>
        <v/>
      </c>
      <c r="D22" s="127" t="str">
        <f t="shared" si="5"/>
        <v/>
      </c>
      <c r="E22" s="128"/>
      <c r="F22" s="102" t="str">
        <f>IFERROR(VLOOKUP(E22,商品参数!A:E,2,FALSE),"")</f>
        <v/>
      </c>
      <c r="G22" s="102" t="str">
        <f>IFERROR(VLOOKUP(E22,商品参数!A:E,3,FALSE),"")</f>
        <v/>
      </c>
      <c r="H22" s="102" t="str">
        <f>IFERROR(VLOOKUP(E22,商品参数!A:E,4,FALSE),"")</f>
        <v/>
      </c>
      <c r="I22" s="130"/>
      <c r="J22" s="130"/>
      <c r="K22" s="102" t="str">
        <f t="shared" si="6"/>
        <v/>
      </c>
      <c r="L22" s="103"/>
      <c r="M22" s="131"/>
    </row>
    <row r="23" ht="22" customHeight="1" spans="1:13">
      <c r="A23" s="126"/>
      <c r="B23" s="127" t="str">
        <f t="shared" si="3"/>
        <v/>
      </c>
      <c r="C23" s="127" t="str">
        <f t="shared" si="4"/>
        <v/>
      </c>
      <c r="D23" s="127" t="str">
        <f t="shared" si="5"/>
        <v/>
      </c>
      <c r="E23" s="128"/>
      <c r="F23" s="102" t="str">
        <f>IFERROR(VLOOKUP(E23,商品参数!A:E,2,FALSE),"")</f>
        <v/>
      </c>
      <c r="G23" s="102" t="str">
        <f>IFERROR(VLOOKUP(E23,商品参数!A:E,3,FALSE),"")</f>
        <v/>
      </c>
      <c r="H23" s="102" t="str">
        <f>IFERROR(VLOOKUP(E23,商品参数!A:E,4,FALSE),"")</f>
        <v/>
      </c>
      <c r="I23" s="130"/>
      <c r="J23" s="130"/>
      <c r="K23" s="102" t="str">
        <f t="shared" si="6"/>
        <v/>
      </c>
      <c r="L23" s="103"/>
      <c r="M23" s="131"/>
    </row>
    <row r="24" ht="22" customHeight="1" spans="1:13">
      <c r="A24" s="126"/>
      <c r="B24" s="127" t="str">
        <f t="shared" si="3"/>
        <v/>
      </c>
      <c r="C24" s="127" t="str">
        <f t="shared" si="4"/>
        <v/>
      </c>
      <c r="D24" s="127" t="str">
        <f t="shared" si="5"/>
        <v/>
      </c>
      <c r="E24" s="128"/>
      <c r="F24" s="102" t="str">
        <f>IFERROR(VLOOKUP(E24,商品参数!A:E,2,FALSE),"")</f>
        <v/>
      </c>
      <c r="G24" s="102" t="str">
        <f>IFERROR(VLOOKUP(E24,商品参数!A:E,3,FALSE),"")</f>
        <v/>
      </c>
      <c r="H24" s="102" t="str">
        <f>IFERROR(VLOOKUP(E24,商品参数!A:E,4,FALSE),"")</f>
        <v/>
      </c>
      <c r="I24" s="130"/>
      <c r="J24" s="130"/>
      <c r="K24" s="102" t="str">
        <f t="shared" si="6"/>
        <v/>
      </c>
      <c r="L24" s="103"/>
      <c r="M24" s="131"/>
    </row>
    <row r="25" ht="22" customHeight="1" spans="1:13">
      <c r="A25" s="126"/>
      <c r="B25" s="127" t="str">
        <f t="shared" si="3"/>
        <v/>
      </c>
      <c r="C25" s="127" t="str">
        <f t="shared" si="4"/>
        <v/>
      </c>
      <c r="D25" s="127" t="str">
        <f t="shared" si="5"/>
        <v/>
      </c>
      <c r="E25" s="128"/>
      <c r="F25" s="102" t="str">
        <f>IFERROR(VLOOKUP(E25,商品参数!A:E,2,FALSE),"")</f>
        <v/>
      </c>
      <c r="G25" s="102" t="str">
        <f>IFERROR(VLOOKUP(E25,商品参数!A:E,3,FALSE),"")</f>
        <v/>
      </c>
      <c r="H25" s="102" t="str">
        <f>IFERROR(VLOOKUP(E25,商品参数!A:E,4,FALSE),"")</f>
        <v/>
      </c>
      <c r="I25" s="130"/>
      <c r="J25" s="130"/>
      <c r="K25" s="102" t="str">
        <f t="shared" si="6"/>
        <v/>
      </c>
      <c r="L25" s="103"/>
      <c r="M25" s="131"/>
    </row>
    <row r="26" ht="22" customHeight="1" spans="1:13">
      <c r="A26" s="126"/>
      <c r="B26" s="127" t="str">
        <f t="shared" si="3"/>
        <v/>
      </c>
      <c r="C26" s="127" t="str">
        <f t="shared" si="4"/>
        <v/>
      </c>
      <c r="D26" s="127" t="str">
        <f t="shared" si="5"/>
        <v/>
      </c>
      <c r="E26" s="128"/>
      <c r="F26" s="102" t="str">
        <f>IFERROR(VLOOKUP(E26,商品参数!A:E,2,FALSE),"")</f>
        <v/>
      </c>
      <c r="G26" s="102" t="str">
        <f>IFERROR(VLOOKUP(E26,商品参数!A:E,3,FALSE),"")</f>
        <v/>
      </c>
      <c r="H26" s="102" t="str">
        <f>IFERROR(VLOOKUP(E26,商品参数!A:E,4,FALSE),"")</f>
        <v/>
      </c>
      <c r="I26" s="130"/>
      <c r="J26" s="130"/>
      <c r="K26" s="102" t="str">
        <f t="shared" si="6"/>
        <v/>
      </c>
      <c r="L26" s="103"/>
      <c r="M26" s="131"/>
    </row>
    <row r="27" ht="22" customHeight="1" spans="1:13">
      <c r="A27" s="126"/>
      <c r="B27" s="127" t="str">
        <f t="shared" si="3"/>
        <v/>
      </c>
      <c r="C27" s="127" t="str">
        <f t="shared" si="4"/>
        <v/>
      </c>
      <c r="D27" s="127" t="str">
        <f t="shared" si="5"/>
        <v/>
      </c>
      <c r="E27" s="128"/>
      <c r="F27" s="102" t="str">
        <f>IFERROR(VLOOKUP(E27,商品参数!A:E,2,FALSE),"")</f>
        <v/>
      </c>
      <c r="G27" s="102" t="str">
        <f>IFERROR(VLOOKUP(E27,商品参数!A:E,3,FALSE),"")</f>
        <v/>
      </c>
      <c r="H27" s="102" t="str">
        <f>IFERROR(VLOOKUP(E27,商品参数!A:E,4,FALSE),"")</f>
        <v/>
      </c>
      <c r="I27" s="130"/>
      <c r="J27" s="130"/>
      <c r="K27" s="102" t="str">
        <f t="shared" si="6"/>
        <v/>
      </c>
      <c r="L27" s="103"/>
      <c r="M27" s="131"/>
    </row>
    <row r="28" ht="22" customHeight="1" spans="1:13">
      <c r="A28" s="126"/>
      <c r="B28" s="127" t="str">
        <f t="shared" si="3"/>
        <v/>
      </c>
      <c r="C28" s="127" t="str">
        <f t="shared" si="4"/>
        <v/>
      </c>
      <c r="D28" s="127" t="str">
        <f t="shared" si="5"/>
        <v/>
      </c>
      <c r="E28" s="128"/>
      <c r="F28" s="102" t="str">
        <f>IFERROR(VLOOKUP(E28,商品参数!A:E,2,FALSE),"")</f>
        <v/>
      </c>
      <c r="G28" s="102" t="str">
        <f>IFERROR(VLOOKUP(E28,商品参数!A:E,3,FALSE),"")</f>
        <v/>
      </c>
      <c r="H28" s="102" t="str">
        <f>IFERROR(VLOOKUP(E28,商品参数!A:E,4,FALSE),"")</f>
        <v/>
      </c>
      <c r="I28" s="130"/>
      <c r="J28" s="130"/>
      <c r="K28" s="102" t="str">
        <f t="shared" si="6"/>
        <v/>
      </c>
      <c r="L28" s="103"/>
      <c r="M28" s="131"/>
    </row>
    <row r="29" ht="22" customHeight="1" spans="1:13">
      <c r="A29" s="126"/>
      <c r="B29" s="127" t="str">
        <f t="shared" si="3"/>
        <v/>
      </c>
      <c r="C29" s="127" t="str">
        <f t="shared" si="4"/>
        <v/>
      </c>
      <c r="D29" s="127" t="str">
        <f t="shared" si="5"/>
        <v/>
      </c>
      <c r="E29" s="128"/>
      <c r="F29" s="102" t="str">
        <f>IFERROR(VLOOKUP(E29,商品参数!A:E,2,FALSE),"")</f>
        <v/>
      </c>
      <c r="G29" s="102" t="str">
        <f>IFERROR(VLOOKUP(E29,商品参数!A:E,3,FALSE),"")</f>
        <v/>
      </c>
      <c r="H29" s="102" t="str">
        <f>IFERROR(VLOOKUP(E29,商品参数!A:E,4,FALSE),"")</f>
        <v/>
      </c>
      <c r="I29" s="130"/>
      <c r="J29" s="130"/>
      <c r="K29" s="102" t="str">
        <f t="shared" si="6"/>
        <v/>
      </c>
      <c r="L29" s="103"/>
      <c r="M29" s="131"/>
    </row>
    <row r="30" ht="22" customHeight="1" spans="1:13">
      <c r="A30" s="126"/>
      <c r="B30" s="127" t="str">
        <f t="shared" si="3"/>
        <v/>
      </c>
      <c r="C30" s="127" t="str">
        <f t="shared" si="4"/>
        <v/>
      </c>
      <c r="D30" s="127" t="str">
        <f t="shared" si="5"/>
        <v/>
      </c>
      <c r="E30" s="128"/>
      <c r="F30" s="102" t="str">
        <f>IFERROR(VLOOKUP(E30,商品参数!A:E,2,FALSE),"")</f>
        <v/>
      </c>
      <c r="G30" s="102" t="str">
        <f>IFERROR(VLOOKUP(E30,商品参数!A:E,3,FALSE),"")</f>
        <v/>
      </c>
      <c r="H30" s="102" t="str">
        <f>IFERROR(VLOOKUP(E30,商品参数!A:E,4,FALSE),"")</f>
        <v/>
      </c>
      <c r="I30" s="130"/>
      <c r="J30" s="130"/>
      <c r="K30" s="102" t="str">
        <f t="shared" si="6"/>
        <v/>
      </c>
      <c r="L30" s="103"/>
      <c r="M30" s="131"/>
    </row>
    <row r="31" ht="22" customHeight="1" spans="1:13">
      <c r="A31" s="126"/>
      <c r="B31" s="127" t="str">
        <f t="shared" si="3"/>
        <v/>
      </c>
      <c r="C31" s="127" t="str">
        <f t="shared" si="4"/>
        <v/>
      </c>
      <c r="D31" s="127" t="str">
        <f t="shared" si="5"/>
        <v/>
      </c>
      <c r="E31" s="128"/>
      <c r="F31" s="102" t="str">
        <f>IFERROR(VLOOKUP(E31,商品参数!A:E,2,FALSE),"")</f>
        <v/>
      </c>
      <c r="G31" s="102" t="str">
        <f>IFERROR(VLOOKUP(E31,商品参数!A:E,3,FALSE),"")</f>
        <v/>
      </c>
      <c r="H31" s="102" t="str">
        <f>IFERROR(VLOOKUP(E31,商品参数!A:E,4,FALSE),"")</f>
        <v/>
      </c>
      <c r="I31" s="130"/>
      <c r="J31" s="130"/>
      <c r="K31" s="102" t="str">
        <f t="shared" si="6"/>
        <v/>
      </c>
      <c r="L31" s="103"/>
      <c r="M31" s="131"/>
    </row>
    <row r="32" ht="22" customHeight="1" spans="1:13">
      <c r="A32" s="126"/>
      <c r="B32" s="127" t="str">
        <f t="shared" si="3"/>
        <v/>
      </c>
      <c r="C32" s="127" t="str">
        <f t="shared" si="4"/>
        <v/>
      </c>
      <c r="D32" s="127" t="str">
        <f t="shared" si="5"/>
        <v/>
      </c>
      <c r="E32" s="128"/>
      <c r="F32" s="102" t="str">
        <f>IFERROR(VLOOKUP(E32,商品参数!A:E,2,FALSE),"")</f>
        <v/>
      </c>
      <c r="G32" s="102" t="str">
        <f>IFERROR(VLOOKUP(E32,商品参数!A:E,3,FALSE),"")</f>
        <v/>
      </c>
      <c r="H32" s="102" t="str">
        <f>IFERROR(VLOOKUP(E32,商品参数!A:E,4,FALSE),"")</f>
        <v/>
      </c>
      <c r="I32" s="130"/>
      <c r="J32" s="130"/>
      <c r="K32" s="102" t="str">
        <f t="shared" si="6"/>
        <v/>
      </c>
      <c r="L32" s="103"/>
      <c r="M32" s="131"/>
    </row>
    <row r="33" ht="22" customHeight="1" spans="1:13">
      <c r="A33" s="126"/>
      <c r="B33" s="127" t="str">
        <f t="shared" si="3"/>
        <v/>
      </c>
      <c r="C33" s="127" t="str">
        <f t="shared" si="4"/>
        <v/>
      </c>
      <c r="D33" s="127" t="str">
        <f t="shared" si="5"/>
        <v/>
      </c>
      <c r="E33" s="128"/>
      <c r="F33" s="102" t="str">
        <f>IFERROR(VLOOKUP(E33,商品参数!A:E,2,FALSE),"")</f>
        <v/>
      </c>
      <c r="G33" s="102" t="str">
        <f>IFERROR(VLOOKUP(E33,商品参数!A:E,3,FALSE),"")</f>
        <v/>
      </c>
      <c r="H33" s="102" t="str">
        <f>IFERROR(VLOOKUP(E33,商品参数!A:E,4,FALSE),"")</f>
        <v/>
      </c>
      <c r="I33" s="130"/>
      <c r="J33" s="130"/>
      <c r="K33" s="102" t="str">
        <f t="shared" si="6"/>
        <v/>
      </c>
      <c r="L33" s="103"/>
      <c r="M33" s="131"/>
    </row>
    <row r="34" ht="22" customHeight="1" spans="1:13">
      <c r="A34" s="126"/>
      <c r="B34" s="127" t="str">
        <f t="shared" si="3"/>
        <v/>
      </c>
      <c r="C34" s="127" t="str">
        <f t="shared" si="4"/>
        <v/>
      </c>
      <c r="D34" s="127" t="str">
        <f t="shared" si="5"/>
        <v/>
      </c>
      <c r="E34" s="128"/>
      <c r="F34" s="102" t="str">
        <f>IFERROR(VLOOKUP(E34,商品参数!A:E,2,FALSE),"")</f>
        <v/>
      </c>
      <c r="G34" s="102" t="str">
        <f>IFERROR(VLOOKUP(E34,商品参数!A:E,3,FALSE),"")</f>
        <v/>
      </c>
      <c r="H34" s="102" t="str">
        <f>IFERROR(VLOOKUP(E34,商品参数!A:E,4,FALSE),"")</f>
        <v/>
      </c>
      <c r="I34" s="130"/>
      <c r="J34" s="130"/>
      <c r="K34" s="102" t="str">
        <f t="shared" si="6"/>
        <v/>
      </c>
      <c r="L34" s="103"/>
      <c r="M34" s="131"/>
    </row>
    <row r="35" ht="22" customHeight="1" spans="1:13">
      <c r="A35" s="126"/>
      <c r="B35" s="127" t="str">
        <f t="shared" si="3"/>
        <v/>
      </c>
      <c r="C35" s="127" t="str">
        <f t="shared" si="4"/>
        <v/>
      </c>
      <c r="D35" s="127" t="str">
        <f t="shared" si="5"/>
        <v/>
      </c>
      <c r="E35" s="128"/>
      <c r="F35" s="102" t="str">
        <f>IFERROR(VLOOKUP(E35,商品参数!A:E,2,FALSE),"")</f>
        <v/>
      </c>
      <c r="G35" s="102" t="str">
        <f>IFERROR(VLOOKUP(E35,商品参数!A:E,3,FALSE),"")</f>
        <v/>
      </c>
      <c r="H35" s="102" t="str">
        <f>IFERROR(VLOOKUP(E35,商品参数!A:E,4,FALSE),"")</f>
        <v/>
      </c>
      <c r="I35" s="130"/>
      <c r="J35" s="130"/>
      <c r="K35" s="102" t="str">
        <f t="shared" si="6"/>
        <v/>
      </c>
      <c r="L35" s="103"/>
      <c r="M35" s="131"/>
    </row>
    <row r="36" ht="22" customHeight="1" spans="1:13">
      <c r="A36" s="126"/>
      <c r="B36" s="127" t="str">
        <f t="shared" si="3"/>
        <v/>
      </c>
      <c r="C36" s="127" t="str">
        <f t="shared" si="4"/>
        <v/>
      </c>
      <c r="D36" s="127" t="str">
        <f t="shared" si="5"/>
        <v/>
      </c>
      <c r="E36" s="128"/>
      <c r="F36" s="102" t="str">
        <f>IFERROR(VLOOKUP(E36,商品参数!A:E,2,FALSE),"")</f>
        <v/>
      </c>
      <c r="G36" s="102" t="str">
        <f>IFERROR(VLOOKUP(E36,商品参数!A:E,3,FALSE),"")</f>
        <v/>
      </c>
      <c r="H36" s="102" t="str">
        <f>IFERROR(VLOOKUP(E36,商品参数!A:E,4,FALSE),"")</f>
        <v/>
      </c>
      <c r="I36" s="130"/>
      <c r="J36" s="130"/>
      <c r="K36" s="102" t="str">
        <f t="shared" si="6"/>
        <v/>
      </c>
      <c r="L36" s="103"/>
      <c r="M36" s="131"/>
    </row>
    <row r="37" ht="22" customHeight="1" spans="1:13">
      <c r="A37" s="126"/>
      <c r="B37" s="127" t="str">
        <f t="shared" si="3"/>
        <v/>
      </c>
      <c r="C37" s="127" t="str">
        <f t="shared" si="4"/>
        <v/>
      </c>
      <c r="D37" s="127" t="str">
        <f t="shared" si="5"/>
        <v/>
      </c>
      <c r="E37" s="128"/>
      <c r="F37" s="102" t="str">
        <f>IFERROR(VLOOKUP(E37,商品参数!A:E,2,FALSE),"")</f>
        <v/>
      </c>
      <c r="G37" s="102" t="str">
        <f>IFERROR(VLOOKUP(E37,商品参数!A:E,3,FALSE),"")</f>
        <v/>
      </c>
      <c r="H37" s="102" t="str">
        <f>IFERROR(VLOOKUP(E37,商品参数!A:E,4,FALSE),"")</f>
        <v/>
      </c>
      <c r="I37" s="130"/>
      <c r="J37" s="130"/>
      <c r="K37" s="102" t="str">
        <f t="shared" si="6"/>
        <v/>
      </c>
      <c r="L37" s="103"/>
      <c r="M37" s="131"/>
    </row>
    <row r="38" ht="22" customHeight="1" spans="1:13">
      <c r="A38" s="126"/>
      <c r="B38" s="127" t="str">
        <f t="shared" si="3"/>
        <v/>
      </c>
      <c r="C38" s="127" t="str">
        <f t="shared" si="4"/>
        <v/>
      </c>
      <c r="D38" s="127" t="str">
        <f t="shared" si="5"/>
        <v/>
      </c>
      <c r="E38" s="128"/>
      <c r="F38" s="102" t="str">
        <f>IFERROR(VLOOKUP(E38,商品参数!A:E,2,FALSE),"")</f>
        <v/>
      </c>
      <c r="G38" s="102" t="str">
        <f>IFERROR(VLOOKUP(E38,商品参数!A:E,3,FALSE),"")</f>
        <v/>
      </c>
      <c r="H38" s="102" t="str">
        <f>IFERROR(VLOOKUP(E38,商品参数!A:E,4,FALSE),"")</f>
        <v/>
      </c>
      <c r="I38" s="130"/>
      <c r="J38" s="130"/>
      <c r="K38" s="102" t="str">
        <f t="shared" si="6"/>
        <v/>
      </c>
      <c r="L38" s="103"/>
      <c r="M38" s="131"/>
    </row>
    <row r="39" ht="22" customHeight="1" spans="1:13">
      <c r="A39" s="126"/>
      <c r="B39" s="127" t="str">
        <f t="shared" si="3"/>
        <v/>
      </c>
      <c r="C39" s="127" t="str">
        <f t="shared" si="4"/>
        <v/>
      </c>
      <c r="D39" s="127" t="str">
        <f t="shared" si="5"/>
        <v/>
      </c>
      <c r="E39" s="128"/>
      <c r="F39" s="102" t="str">
        <f>IFERROR(VLOOKUP(E39,商品参数!A:E,2,FALSE),"")</f>
        <v/>
      </c>
      <c r="G39" s="102" t="str">
        <f>IFERROR(VLOOKUP(E39,商品参数!A:E,3,FALSE),"")</f>
        <v/>
      </c>
      <c r="H39" s="102" t="str">
        <f>IFERROR(VLOOKUP(E39,商品参数!A:E,4,FALSE),"")</f>
        <v/>
      </c>
      <c r="I39" s="130"/>
      <c r="J39" s="130"/>
      <c r="K39" s="102" t="str">
        <f t="shared" si="6"/>
        <v/>
      </c>
      <c r="L39" s="103"/>
      <c r="M39" s="131"/>
    </row>
    <row r="40" ht="22" customHeight="1" spans="1:13">
      <c r="A40" s="126"/>
      <c r="B40" s="127" t="str">
        <f t="shared" si="3"/>
        <v/>
      </c>
      <c r="C40" s="127" t="str">
        <f t="shared" si="4"/>
        <v/>
      </c>
      <c r="D40" s="127" t="str">
        <f t="shared" si="5"/>
        <v/>
      </c>
      <c r="E40" s="128"/>
      <c r="F40" s="102" t="str">
        <f>IFERROR(VLOOKUP(E40,商品参数!A:E,2,FALSE),"")</f>
        <v/>
      </c>
      <c r="G40" s="102" t="str">
        <f>IFERROR(VLOOKUP(E40,商品参数!A:E,3,FALSE),"")</f>
        <v/>
      </c>
      <c r="H40" s="102" t="str">
        <f>IFERROR(VLOOKUP(E40,商品参数!A:E,4,FALSE),"")</f>
        <v/>
      </c>
      <c r="I40" s="130"/>
      <c r="J40" s="130"/>
      <c r="K40" s="102" t="str">
        <f t="shared" si="6"/>
        <v/>
      </c>
      <c r="L40" s="103"/>
      <c r="M40" s="131"/>
    </row>
    <row r="41" ht="22" customHeight="1" spans="1:13">
      <c r="A41" s="126"/>
      <c r="B41" s="127" t="str">
        <f t="shared" si="3"/>
        <v/>
      </c>
      <c r="C41" s="127" t="str">
        <f t="shared" si="4"/>
        <v/>
      </c>
      <c r="D41" s="127" t="str">
        <f t="shared" si="5"/>
        <v/>
      </c>
      <c r="E41" s="128"/>
      <c r="F41" s="102" t="str">
        <f>IFERROR(VLOOKUP(E41,商品参数!A:E,2,FALSE),"")</f>
        <v/>
      </c>
      <c r="G41" s="102" t="str">
        <f>IFERROR(VLOOKUP(E41,商品参数!A:E,3,FALSE),"")</f>
        <v/>
      </c>
      <c r="H41" s="102" t="str">
        <f>IFERROR(VLOOKUP(E41,商品参数!A:E,4,FALSE),"")</f>
        <v/>
      </c>
      <c r="I41" s="130"/>
      <c r="J41" s="130"/>
      <c r="K41" s="102" t="str">
        <f t="shared" si="6"/>
        <v/>
      </c>
      <c r="L41" s="103"/>
      <c r="M41" s="131"/>
    </row>
    <row r="42" ht="22" customHeight="1" spans="1:13">
      <c r="A42" s="126"/>
      <c r="B42" s="127" t="str">
        <f t="shared" si="3"/>
        <v/>
      </c>
      <c r="C42" s="127" t="str">
        <f t="shared" si="4"/>
        <v/>
      </c>
      <c r="D42" s="127" t="str">
        <f t="shared" si="5"/>
        <v/>
      </c>
      <c r="E42" s="128"/>
      <c r="F42" s="102" t="str">
        <f>IFERROR(VLOOKUP(E42,商品参数!A:E,2,FALSE),"")</f>
        <v/>
      </c>
      <c r="G42" s="102" t="str">
        <f>IFERROR(VLOOKUP(E42,商品参数!A:E,3,FALSE),"")</f>
        <v/>
      </c>
      <c r="H42" s="102" t="str">
        <f>IFERROR(VLOOKUP(E42,商品参数!A:E,4,FALSE),"")</f>
        <v/>
      </c>
      <c r="I42" s="130"/>
      <c r="J42" s="130"/>
      <c r="K42" s="102" t="str">
        <f t="shared" si="6"/>
        <v/>
      </c>
      <c r="L42" s="103"/>
      <c r="M42" s="131"/>
    </row>
    <row r="43" ht="22" customHeight="1" spans="1:13">
      <c r="A43" s="126"/>
      <c r="B43" s="127" t="str">
        <f t="shared" si="3"/>
        <v/>
      </c>
      <c r="C43" s="127" t="str">
        <f t="shared" si="4"/>
        <v/>
      </c>
      <c r="D43" s="127" t="str">
        <f t="shared" si="5"/>
        <v/>
      </c>
      <c r="E43" s="128"/>
      <c r="F43" s="102" t="str">
        <f>IFERROR(VLOOKUP(E43,商品参数!A:E,2,FALSE),"")</f>
        <v/>
      </c>
      <c r="G43" s="102" t="str">
        <f>IFERROR(VLOOKUP(E43,商品参数!A:E,3,FALSE),"")</f>
        <v/>
      </c>
      <c r="H43" s="102" t="str">
        <f>IFERROR(VLOOKUP(E43,商品参数!A:E,4,FALSE),"")</f>
        <v/>
      </c>
      <c r="I43" s="130"/>
      <c r="J43" s="130"/>
      <c r="K43" s="102" t="str">
        <f t="shared" si="6"/>
        <v/>
      </c>
      <c r="L43" s="103"/>
      <c r="M43" s="131"/>
    </row>
    <row r="44" ht="22" customHeight="1" spans="1:13">
      <c r="A44" s="126"/>
      <c r="B44" s="127" t="str">
        <f t="shared" si="3"/>
        <v/>
      </c>
      <c r="C44" s="127" t="str">
        <f t="shared" si="4"/>
        <v/>
      </c>
      <c r="D44" s="127" t="str">
        <f t="shared" si="5"/>
        <v/>
      </c>
      <c r="E44" s="128"/>
      <c r="F44" s="102" t="str">
        <f>IFERROR(VLOOKUP(E44,商品参数!A:E,2,FALSE),"")</f>
        <v/>
      </c>
      <c r="G44" s="102" t="str">
        <f>IFERROR(VLOOKUP(E44,商品参数!A:E,3,FALSE),"")</f>
        <v/>
      </c>
      <c r="H44" s="102" t="str">
        <f>IFERROR(VLOOKUP(E44,商品参数!A:E,4,FALSE),"")</f>
        <v/>
      </c>
      <c r="I44" s="130"/>
      <c r="J44" s="130"/>
      <c r="K44" s="102" t="str">
        <f t="shared" si="6"/>
        <v/>
      </c>
      <c r="L44" s="103"/>
      <c r="M44" s="131"/>
    </row>
    <row r="45" ht="22" customHeight="1" spans="1:13">
      <c r="A45" s="126"/>
      <c r="B45" s="127" t="str">
        <f t="shared" si="3"/>
        <v/>
      </c>
      <c r="C45" s="127" t="str">
        <f t="shared" si="4"/>
        <v/>
      </c>
      <c r="D45" s="127" t="str">
        <f t="shared" si="5"/>
        <v/>
      </c>
      <c r="E45" s="128"/>
      <c r="F45" s="102" t="str">
        <f>IFERROR(VLOOKUP(E45,商品参数!A:E,2,FALSE),"")</f>
        <v/>
      </c>
      <c r="G45" s="102" t="str">
        <f>IFERROR(VLOOKUP(E45,商品参数!A:E,3,FALSE),"")</f>
        <v/>
      </c>
      <c r="H45" s="102" t="str">
        <f>IFERROR(VLOOKUP(E45,商品参数!A:E,4,FALSE),"")</f>
        <v/>
      </c>
      <c r="I45" s="130"/>
      <c r="J45" s="130"/>
      <c r="K45" s="102" t="str">
        <f t="shared" si="6"/>
        <v/>
      </c>
      <c r="L45" s="103"/>
      <c r="M45" s="131"/>
    </row>
    <row r="46" ht="22" customHeight="1" spans="1:13">
      <c r="A46" s="126"/>
      <c r="B46" s="127" t="str">
        <f t="shared" si="3"/>
        <v/>
      </c>
      <c r="C46" s="127" t="str">
        <f t="shared" si="4"/>
        <v/>
      </c>
      <c r="D46" s="127" t="str">
        <f t="shared" si="5"/>
        <v/>
      </c>
      <c r="E46" s="128"/>
      <c r="F46" s="102" t="str">
        <f>IFERROR(VLOOKUP(E46,商品参数!A:E,2,FALSE),"")</f>
        <v/>
      </c>
      <c r="G46" s="102" t="str">
        <f>IFERROR(VLOOKUP(E46,商品参数!A:E,3,FALSE),"")</f>
        <v/>
      </c>
      <c r="H46" s="102" t="str">
        <f>IFERROR(VLOOKUP(E46,商品参数!A:E,4,FALSE),"")</f>
        <v/>
      </c>
      <c r="I46" s="130"/>
      <c r="J46" s="130"/>
      <c r="K46" s="102" t="str">
        <f t="shared" si="6"/>
        <v/>
      </c>
      <c r="L46" s="103"/>
      <c r="M46" s="131"/>
    </row>
    <row r="47" ht="22" customHeight="1" spans="1:13">
      <c r="A47" s="126"/>
      <c r="B47" s="127" t="str">
        <f t="shared" si="3"/>
        <v/>
      </c>
      <c r="C47" s="127" t="str">
        <f t="shared" si="4"/>
        <v/>
      </c>
      <c r="D47" s="127" t="str">
        <f t="shared" si="5"/>
        <v/>
      </c>
      <c r="E47" s="128"/>
      <c r="F47" s="102" t="str">
        <f>IFERROR(VLOOKUP(E47,商品参数!A:E,2,FALSE),"")</f>
        <v/>
      </c>
      <c r="G47" s="102" t="str">
        <f>IFERROR(VLOOKUP(E47,商品参数!A:E,3,FALSE),"")</f>
        <v/>
      </c>
      <c r="H47" s="102" t="str">
        <f>IFERROR(VLOOKUP(E47,商品参数!A:E,4,FALSE),"")</f>
        <v/>
      </c>
      <c r="I47" s="130"/>
      <c r="J47" s="130"/>
      <c r="K47" s="102" t="str">
        <f t="shared" si="6"/>
        <v/>
      </c>
      <c r="L47" s="103"/>
      <c r="M47" s="131"/>
    </row>
    <row r="48" ht="22" customHeight="1" spans="1:13">
      <c r="A48" s="126"/>
      <c r="B48" s="127" t="str">
        <f t="shared" si="3"/>
        <v/>
      </c>
      <c r="C48" s="127" t="str">
        <f t="shared" si="4"/>
        <v/>
      </c>
      <c r="D48" s="127" t="str">
        <f t="shared" si="5"/>
        <v/>
      </c>
      <c r="E48" s="128"/>
      <c r="F48" s="102" t="str">
        <f>IFERROR(VLOOKUP(E48,商品参数!A:E,2,FALSE),"")</f>
        <v/>
      </c>
      <c r="G48" s="102" t="str">
        <f>IFERROR(VLOOKUP(E48,商品参数!A:E,3,FALSE),"")</f>
        <v/>
      </c>
      <c r="H48" s="102" t="str">
        <f>IFERROR(VLOOKUP(E48,商品参数!A:E,4,FALSE),"")</f>
        <v/>
      </c>
      <c r="I48" s="130"/>
      <c r="J48" s="130"/>
      <c r="K48" s="102" t="str">
        <f t="shared" si="6"/>
        <v/>
      </c>
      <c r="L48" s="103"/>
      <c r="M48" s="131"/>
    </row>
    <row r="49" ht="22" customHeight="1" spans="1:13">
      <c r="A49" s="126"/>
      <c r="B49" s="127" t="str">
        <f t="shared" si="3"/>
        <v/>
      </c>
      <c r="C49" s="127" t="str">
        <f t="shared" si="4"/>
        <v/>
      </c>
      <c r="D49" s="127" t="str">
        <f t="shared" si="5"/>
        <v/>
      </c>
      <c r="E49" s="128"/>
      <c r="F49" s="102" t="str">
        <f>IFERROR(VLOOKUP(E49,商品参数!A:E,2,FALSE),"")</f>
        <v/>
      </c>
      <c r="G49" s="102" t="str">
        <f>IFERROR(VLOOKUP(E49,商品参数!A:E,3,FALSE),"")</f>
        <v/>
      </c>
      <c r="H49" s="102" t="str">
        <f>IFERROR(VLOOKUP(E49,商品参数!A:E,4,FALSE),"")</f>
        <v/>
      </c>
      <c r="I49" s="130"/>
      <c r="J49" s="130"/>
      <c r="K49" s="102" t="str">
        <f t="shared" si="6"/>
        <v/>
      </c>
      <c r="L49" s="103"/>
      <c r="M49" s="131"/>
    </row>
    <row r="50" ht="22" customHeight="1" spans="1:13">
      <c r="A50" s="126"/>
      <c r="B50" s="127" t="str">
        <f t="shared" si="3"/>
        <v/>
      </c>
      <c r="C50" s="127" t="str">
        <f t="shared" si="4"/>
        <v/>
      </c>
      <c r="D50" s="127" t="str">
        <f t="shared" si="5"/>
        <v/>
      </c>
      <c r="E50" s="128"/>
      <c r="F50" s="102" t="str">
        <f>IFERROR(VLOOKUP(E50,商品参数!A:E,2,FALSE),"")</f>
        <v/>
      </c>
      <c r="G50" s="102" t="str">
        <f>IFERROR(VLOOKUP(E50,商品参数!A:E,3,FALSE),"")</f>
        <v/>
      </c>
      <c r="H50" s="102" t="str">
        <f>IFERROR(VLOOKUP(E50,商品参数!A:E,4,FALSE),"")</f>
        <v/>
      </c>
      <c r="I50" s="130"/>
      <c r="J50" s="130"/>
      <c r="K50" s="102" t="str">
        <f t="shared" si="6"/>
        <v/>
      </c>
      <c r="L50" s="103"/>
      <c r="M50" s="131"/>
    </row>
    <row r="51" ht="22" customHeight="1" spans="1:13">
      <c r="A51" s="126"/>
      <c r="B51" s="127" t="str">
        <f t="shared" si="3"/>
        <v/>
      </c>
      <c r="C51" s="127" t="str">
        <f t="shared" si="4"/>
        <v/>
      </c>
      <c r="D51" s="127" t="str">
        <f t="shared" si="5"/>
        <v/>
      </c>
      <c r="E51" s="128"/>
      <c r="F51" s="102" t="str">
        <f>IFERROR(VLOOKUP(E51,商品参数!A:E,2,FALSE),"")</f>
        <v/>
      </c>
      <c r="G51" s="102" t="str">
        <f>IFERROR(VLOOKUP(E51,商品参数!A:E,3,FALSE),"")</f>
        <v/>
      </c>
      <c r="H51" s="102" t="str">
        <f>IFERROR(VLOOKUP(E51,商品参数!A:E,4,FALSE),"")</f>
        <v/>
      </c>
      <c r="I51" s="130"/>
      <c r="J51" s="130"/>
      <c r="K51" s="102" t="str">
        <f t="shared" si="6"/>
        <v/>
      </c>
      <c r="L51" s="103"/>
      <c r="M51" s="131"/>
    </row>
    <row r="52" ht="22" customHeight="1" spans="1:13">
      <c r="A52" s="126"/>
      <c r="B52" s="127" t="str">
        <f t="shared" si="3"/>
        <v/>
      </c>
      <c r="C52" s="127" t="str">
        <f t="shared" si="4"/>
        <v/>
      </c>
      <c r="D52" s="127" t="str">
        <f t="shared" si="5"/>
        <v/>
      </c>
      <c r="E52" s="128"/>
      <c r="F52" s="102" t="str">
        <f>IFERROR(VLOOKUP(E52,商品参数!A:E,2,FALSE),"")</f>
        <v/>
      </c>
      <c r="G52" s="102" t="str">
        <f>IFERROR(VLOOKUP(E52,商品参数!A:E,3,FALSE),"")</f>
        <v/>
      </c>
      <c r="H52" s="102" t="str">
        <f>IFERROR(VLOOKUP(E52,商品参数!A:E,4,FALSE),"")</f>
        <v/>
      </c>
      <c r="I52" s="130"/>
      <c r="J52" s="130"/>
      <c r="K52" s="102" t="str">
        <f t="shared" si="6"/>
        <v/>
      </c>
      <c r="L52" s="103"/>
      <c r="M52" s="131"/>
    </row>
    <row r="53" ht="22" customHeight="1" spans="1:13">
      <c r="A53" s="126"/>
      <c r="B53" s="127" t="str">
        <f t="shared" si="3"/>
        <v/>
      </c>
      <c r="C53" s="127" t="str">
        <f t="shared" si="4"/>
        <v/>
      </c>
      <c r="D53" s="127" t="str">
        <f t="shared" si="5"/>
        <v/>
      </c>
      <c r="E53" s="128"/>
      <c r="F53" s="102" t="str">
        <f>IFERROR(VLOOKUP(E53,商品参数!A:E,2,FALSE),"")</f>
        <v/>
      </c>
      <c r="G53" s="102" t="str">
        <f>IFERROR(VLOOKUP(E53,商品参数!A:E,3,FALSE),"")</f>
        <v/>
      </c>
      <c r="H53" s="102" t="str">
        <f>IFERROR(VLOOKUP(E53,商品参数!A:E,4,FALSE),"")</f>
        <v/>
      </c>
      <c r="I53" s="130"/>
      <c r="J53" s="130"/>
      <c r="K53" s="102" t="str">
        <f t="shared" si="6"/>
        <v/>
      </c>
      <c r="L53" s="103"/>
      <c r="M53" s="131"/>
    </row>
    <row r="54" ht="22" customHeight="1" spans="1:13">
      <c r="A54" s="126"/>
      <c r="B54" s="127" t="str">
        <f t="shared" si="3"/>
        <v/>
      </c>
      <c r="C54" s="127" t="str">
        <f t="shared" si="4"/>
        <v/>
      </c>
      <c r="D54" s="127" t="str">
        <f t="shared" si="5"/>
        <v/>
      </c>
      <c r="E54" s="128"/>
      <c r="F54" s="102" t="str">
        <f>IFERROR(VLOOKUP(E54,商品参数!A:E,2,FALSE),"")</f>
        <v/>
      </c>
      <c r="G54" s="102" t="str">
        <f>IFERROR(VLOOKUP(E54,商品参数!A:E,3,FALSE),"")</f>
        <v/>
      </c>
      <c r="H54" s="102" t="str">
        <f>IFERROR(VLOOKUP(E54,商品参数!A:E,4,FALSE),"")</f>
        <v/>
      </c>
      <c r="I54" s="130"/>
      <c r="J54" s="130"/>
      <c r="K54" s="102" t="str">
        <f t="shared" si="6"/>
        <v/>
      </c>
      <c r="L54" s="103"/>
      <c r="M54" s="131"/>
    </row>
    <row r="55" ht="22" customHeight="1" spans="1:13">
      <c r="A55" s="126"/>
      <c r="B55" s="127" t="str">
        <f t="shared" si="3"/>
        <v/>
      </c>
      <c r="C55" s="127" t="str">
        <f t="shared" si="4"/>
        <v/>
      </c>
      <c r="D55" s="127" t="str">
        <f t="shared" si="5"/>
        <v/>
      </c>
      <c r="E55" s="128"/>
      <c r="F55" s="102" t="str">
        <f>IFERROR(VLOOKUP(E55,商品参数!A:E,2,FALSE),"")</f>
        <v/>
      </c>
      <c r="G55" s="102" t="str">
        <f>IFERROR(VLOOKUP(E55,商品参数!A:E,3,FALSE),"")</f>
        <v/>
      </c>
      <c r="H55" s="102" t="str">
        <f>IFERROR(VLOOKUP(E55,商品参数!A:E,4,FALSE),"")</f>
        <v/>
      </c>
      <c r="I55" s="130"/>
      <c r="J55" s="130"/>
      <c r="K55" s="102" t="str">
        <f t="shared" si="6"/>
        <v/>
      </c>
      <c r="L55" s="103"/>
      <c r="M55" s="131"/>
    </row>
    <row r="56" ht="22" customHeight="1" spans="1:13">
      <c r="A56" s="126"/>
      <c r="B56" s="127" t="str">
        <f t="shared" si="3"/>
        <v/>
      </c>
      <c r="C56" s="127" t="str">
        <f t="shared" si="4"/>
        <v/>
      </c>
      <c r="D56" s="127" t="str">
        <f t="shared" si="5"/>
        <v/>
      </c>
      <c r="E56" s="128"/>
      <c r="F56" s="102" t="str">
        <f>IFERROR(VLOOKUP(E56,商品参数!A:E,2,FALSE),"")</f>
        <v/>
      </c>
      <c r="G56" s="102" t="str">
        <f>IFERROR(VLOOKUP(E56,商品参数!A:E,3,FALSE),"")</f>
        <v/>
      </c>
      <c r="H56" s="102" t="str">
        <f>IFERROR(VLOOKUP(E56,商品参数!A:E,4,FALSE),"")</f>
        <v/>
      </c>
      <c r="I56" s="130"/>
      <c r="J56" s="130"/>
      <c r="K56" s="102" t="str">
        <f t="shared" si="6"/>
        <v/>
      </c>
      <c r="L56" s="103"/>
      <c r="M56" s="131"/>
    </row>
    <row r="57" ht="22" customHeight="1" spans="1:13">
      <c r="A57" s="126"/>
      <c r="B57" s="127" t="str">
        <f t="shared" si="3"/>
        <v/>
      </c>
      <c r="C57" s="127" t="str">
        <f t="shared" si="4"/>
        <v/>
      </c>
      <c r="D57" s="127" t="str">
        <f t="shared" si="5"/>
        <v/>
      </c>
      <c r="E57" s="128"/>
      <c r="F57" s="102" t="str">
        <f>IFERROR(VLOOKUP(E57,商品参数!A:E,2,FALSE),"")</f>
        <v/>
      </c>
      <c r="G57" s="102" t="str">
        <f>IFERROR(VLOOKUP(E57,商品参数!A:E,3,FALSE),"")</f>
        <v/>
      </c>
      <c r="H57" s="102" t="str">
        <f>IFERROR(VLOOKUP(E57,商品参数!A:E,4,FALSE),"")</f>
        <v/>
      </c>
      <c r="I57" s="130"/>
      <c r="J57" s="130"/>
      <c r="K57" s="102" t="str">
        <f t="shared" si="6"/>
        <v/>
      </c>
      <c r="L57" s="103"/>
      <c r="M57" s="131"/>
    </row>
    <row r="58" ht="22" customHeight="1" spans="1:13">
      <c r="A58" s="126"/>
      <c r="B58" s="127" t="str">
        <f t="shared" si="3"/>
        <v/>
      </c>
      <c r="C58" s="127" t="str">
        <f t="shared" si="4"/>
        <v/>
      </c>
      <c r="D58" s="127" t="str">
        <f t="shared" si="5"/>
        <v/>
      </c>
      <c r="E58" s="128"/>
      <c r="F58" s="102" t="str">
        <f>IFERROR(VLOOKUP(E58,商品参数!A:E,2,FALSE),"")</f>
        <v/>
      </c>
      <c r="G58" s="102" t="str">
        <f>IFERROR(VLOOKUP(E58,商品参数!A:E,3,FALSE),"")</f>
        <v/>
      </c>
      <c r="H58" s="102" t="str">
        <f>IFERROR(VLOOKUP(E58,商品参数!A:E,4,FALSE),"")</f>
        <v/>
      </c>
      <c r="I58" s="130"/>
      <c r="J58" s="130"/>
      <c r="K58" s="102" t="str">
        <f t="shared" si="6"/>
        <v/>
      </c>
      <c r="L58" s="103"/>
      <c r="M58" s="131"/>
    </row>
    <row r="59" ht="22" customHeight="1" spans="1:13">
      <c r="A59" s="126"/>
      <c r="B59" s="127" t="str">
        <f t="shared" si="3"/>
        <v/>
      </c>
      <c r="C59" s="127" t="str">
        <f t="shared" si="4"/>
        <v/>
      </c>
      <c r="D59" s="127" t="str">
        <f t="shared" si="5"/>
        <v/>
      </c>
      <c r="E59" s="128"/>
      <c r="F59" s="102" t="str">
        <f>IFERROR(VLOOKUP(E59,商品参数!A:E,2,FALSE),"")</f>
        <v/>
      </c>
      <c r="G59" s="102" t="str">
        <f>IFERROR(VLOOKUP(E59,商品参数!A:E,3,FALSE),"")</f>
        <v/>
      </c>
      <c r="H59" s="102" t="str">
        <f>IFERROR(VLOOKUP(E59,商品参数!A:E,4,FALSE),"")</f>
        <v/>
      </c>
      <c r="I59" s="130"/>
      <c r="J59" s="130"/>
      <c r="K59" s="102" t="str">
        <f t="shared" si="6"/>
        <v/>
      </c>
      <c r="L59" s="103"/>
      <c r="M59" s="131"/>
    </row>
    <row r="60" ht="22" customHeight="1" spans="1:13">
      <c r="A60" s="126"/>
      <c r="B60" s="127" t="str">
        <f t="shared" si="3"/>
        <v/>
      </c>
      <c r="C60" s="127" t="str">
        <f t="shared" si="4"/>
        <v/>
      </c>
      <c r="D60" s="127" t="str">
        <f t="shared" si="5"/>
        <v/>
      </c>
      <c r="E60" s="128"/>
      <c r="F60" s="102" t="str">
        <f>IFERROR(VLOOKUP(E60,商品参数!A:E,2,FALSE),"")</f>
        <v/>
      </c>
      <c r="G60" s="102" t="str">
        <f>IFERROR(VLOOKUP(E60,商品参数!A:E,3,FALSE),"")</f>
        <v/>
      </c>
      <c r="H60" s="102" t="str">
        <f>IFERROR(VLOOKUP(E60,商品参数!A:E,4,FALSE),"")</f>
        <v/>
      </c>
      <c r="I60" s="130"/>
      <c r="J60" s="130"/>
      <c r="K60" s="102" t="str">
        <f t="shared" si="6"/>
        <v/>
      </c>
      <c r="L60" s="103"/>
      <c r="M60" s="131"/>
    </row>
    <row r="61" ht="22" customHeight="1" spans="1:13">
      <c r="A61" s="126"/>
      <c r="B61" s="127" t="str">
        <f t="shared" si="3"/>
        <v/>
      </c>
      <c r="C61" s="127" t="str">
        <f t="shared" si="4"/>
        <v/>
      </c>
      <c r="D61" s="127" t="str">
        <f t="shared" si="5"/>
        <v/>
      </c>
      <c r="E61" s="128"/>
      <c r="F61" s="102" t="str">
        <f>IFERROR(VLOOKUP(E61,商品参数!A:E,2,FALSE),"")</f>
        <v/>
      </c>
      <c r="G61" s="102" t="str">
        <f>IFERROR(VLOOKUP(E61,商品参数!A:E,3,FALSE),"")</f>
        <v/>
      </c>
      <c r="H61" s="102" t="str">
        <f>IFERROR(VLOOKUP(E61,商品参数!A:E,4,FALSE),"")</f>
        <v/>
      </c>
      <c r="I61" s="130"/>
      <c r="J61" s="130"/>
      <c r="K61" s="102" t="str">
        <f t="shared" si="6"/>
        <v/>
      </c>
      <c r="L61" s="103"/>
      <c r="M61" s="131"/>
    </row>
    <row r="62" ht="22" customHeight="1" spans="1:13">
      <c r="A62" s="126"/>
      <c r="B62" s="127" t="str">
        <f t="shared" si="3"/>
        <v/>
      </c>
      <c r="C62" s="127" t="str">
        <f t="shared" si="4"/>
        <v/>
      </c>
      <c r="D62" s="127" t="str">
        <f t="shared" si="5"/>
        <v/>
      </c>
      <c r="E62" s="128"/>
      <c r="F62" s="102" t="str">
        <f>IFERROR(VLOOKUP(E62,商品参数!A:E,2,FALSE),"")</f>
        <v/>
      </c>
      <c r="G62" s="102" t="str">
        <f>IFERROR(VLOOKUP(E62,商品参数!A:E,3,FALSE),"")</f>
        <v/>
      </c>
      <c r="H62" s="102" t="str">
        <f>IFERROR(VLOOKUP(E62,商品参数!A:E,4,FALSE),"")</f>
        <v/>
      </c>
      <c r="I62" s="130"/>
      <c r="J62" s="130"/>
      <c r="K62" s="102" t="str">
        <f t="shared" si="6"/>
        <v/>
      </c>
      <c r="L62" s="103"/>
      <c r="M62" s="131"/>
    </row>
    <row r="63" ht="22" customHeight="1" spans="1:13">
      <c r="A63" s="126"/>
      <c r="B63" s="127" t="str">
        <f t="shared" si="3"/>
        <v/>
      </c>
      <c r="C63" s="127" t="str">
        <f t="shared" si="4"/>
        <v/>
      </c>
      <c r="D63" s="127" t="str">
        <f t="shared" si="5"/>
        <v/>
      </c>
      <c r="E63" s="128"/>
      <c r="F63" s="102" t="str">
        <f>IFERROR(VLOOKUP(E63,商品参数!A:E,2,FALSE),"")</f>
        <v/>
      </c>
      <c r="G63" s="102" t="str">
        <f>IFERROR(VLOOKUP(E63,商品参数!A:E,3,FALSE),"")</f>
        <v/>
      </c>
      <c r="H63" s="102" t="str">
        <f>IFERROR(VLOOKUP(E63,商品参数!A:E,4,FALSE),"")</f>
        <v/>
      </c>
      <c r="I63" s="130"/>
      <c r="J63" s="130"/>
      <c r="K63" s="102" t="str">
        <f t="shared" si="6"/>
        <v/>
      </c>
      <c r="L63" s="103"/>
      <c r="M63" s="131"/>
    </row>
    <row r="64" ht="22" customHeight="1" spans="1:13">
      <c r="A64" s="126"/>
      <c r="B64" s="127" t="str">
        <f t="shared" si="3"/>
        <v/>
      </c>
      <c r="C64" s="127" t="str">
        <f t="shared" si="4"/>
        <v/>
      </c>
      <c r="D64" s="127" t="str">
        <f t="shared" si="5"/>
        <v/>
      </c>
      <c r="E64" s="128"/>
      <c r="F64" s="102" t="str">
        <f>IFERROR(VLOOKUP(E64,商品参数!A:E,2,FALSE),"")</f>
        <v/>
      </c>
      <c r="G64" s="102" t="str">
        <f>IFERROR(VLOOKUP(E64,商品参数!A:E,3,FALSE),"")</f>
        <v/>
      </c>
      <c r="H64" s="102" t="str">
        <f>IFERROR(VLOOKUP(E64,商品参数!A:E,4,FALSE),"")</f>
        <v/>
      </c>
      <c r="I64" s="130"/>
      <c r="J64" s="130"/>
      <c r="K64" s="102" t="str">
        <f t="shared" si="6"/>
        <v/>
      </c>
      <c r="L64" s="103"/>
      <c r="M64" s="131"/>
    </row>
    <row r="65" ht="22" customHeight="1" spans="1:13">
      <c r="A65" s="126"/>
      <c r="B65" s="127" t="str">
        <f t="shared" si="3"/>
        <v/>
      </c>
      <c r="C65" s="127" t="str">
        <f t="shared" si="4"/>
        <v/>
      </c>
      <c r="D65" s="127" t="str">
        <f t="shared" si="5"/>
        <v/>
      </c>
      <c r="E65" s="128"/>
      <c r="F65" s="102" t="str">
        <f>IFERROR(VLOOKUP(E65,商品参数!A:E,2,FALSE),"")</f>
        <v/>
      </c>
      <c r="G65" s="102" t="str">
        <f>IFERROR(VLOOKUP(E65,商品参数!A:E,3,FALSE),"")</f>
        <v/>
      </c>
      <c r="H65" s="102" t="str">
        <f>IFERROR(VLOOKUP(E65,商品参数!A:E,4,FALSE),"")</f>
        <v/>
      </c>
      <c r="I65" s="130"/>
      <c r="J65" s="130"/>
      <c r="K65" s="102" t="str">
        <f t="shared" si="6"/>
        <v/>
      </c>
      <c r="L65" s="103"/>
      <c r="M65" s="131"/>
    </row>
    <row r="66" ht="22" customHeight="1" spans="1:13">
      <c r="A66" s="126"/>
      <c r="B66" s="127" t="str">
        <f t="shared" si="3"/>
        <v/>
      </c>
      <c r="C66" s="127" t="str">
        <f t="shared" si="4"/>
        <v/>
      </c>
      <c r="D66" s="127" t="str">
        <f t="shared" si="5"/>
        <v/>
      </c>
      <c r="E66" s="128"/>
      <c r="F66" s="102" t="str">
        <f>IFERROR(VLOOKUP(E66,商品参数!A:E,2,FALSE),"")</f>
        <v/>
      </c>
      <c r="G66" s="102" t="str">
        <f>IFERROR(VLOOKUP(E66,商品参数!A:E,3,FALSE),"")</f>
        <v/>
      </c>
      <c r="H66" s="102" t="str">
        <f>IFERROR(VLOOKUP(E66,商品参数!A:E,4,FALSE),"")</f>
        <v/>
      </c>
      <c r="I66" s="130"/>
      <c r="J66" s="130"/>
      <c r="K66" s="102" t="str">
        <f t="shared" si="6"/>
        <v/>
      </c>
      <c r="L66" s="103"/>
      <c r="M66" s="131"/>
    </row>
    <row r="67" ht="22" customHeight="1" spans="1:13">
      <c r="A67" s="126"/>
      <c r="B67" s="127" t="str">
        <f t="shared" si="3"/>
        <v/>
      </c>
      <c r="C67" s="127" t="str">
        <f t="shared" si="4"/>
        <v/>
      </c>
      <c r="D67" s="127" t="str">
        <f t="shared" si="5"/>
        <v/>
      </c>
      <c r="E67" s="128"/>
      <c r="F67" s="102" t="str">
        <f>IFERROR(VLOOKUP(E67,商品参数!A:E,2,FALSE),"")</f>
        <v/>
      </c>
      <c r="G67" s="102" t="str">
        <f>IFERROR(VLOOKUP(E67,商品参数!A:E,3,FALSE),"")</f>
        <v/>
      </c>
      <c r="H67" s="102" t="str">
        <f>IFERROR(VLOOKUP(E67,商品参数!A:E,4,FALSE),"")</f>
        <v/>
      </c>
      <c r="I67" s="130"/>
      <c r="J67" s="130"/>
      <c r="K67" s="102" t="str">
        <f t="shared" si="6"/>
        <v/>
      </c>
      <c r="L67" s="103"/>
      <c r="M67" s="131"/>
    </row>
    <row r="68" ht="22" customHeight="1" spans="1:13">
      <c r="A68" s="126"/>
      <c r="B68" s="127" t="str">
        <f t="shared" ref="B68:B131" si="7">IF(A68&lt;&gt;"",YEAR(A68),"")</f>
        <v/>
      </c>
      <c r="C68" s="127" t="str">
        <f t="shared" ref="C68:C131" si="8">IF(A68&lt;&gt;"",MONTH(A68),"")</f>
        <v/>
      </c>
      <c r="D68" s="127" t="str">
        <f t="shared" ref="D68:D131" si="9">IF(A68&lt;&gt;"",DAY(A68),"")</f>
        <v/>
      </c>
      <c r="E68" s="128"/>
      <c r="F68" s="102" t="str">
        <f>IFERROR(VLOOKUP(E68,商品参数!A:E,2,FALSE),"")</f>
        <v/>
      </c>
      <c r="G68" s="102" t="str">
        <f>IFERROR(VLOOKUP(E68,商品参数!A:E,3,FALSE),"")</f>
        <v/>
      </c>
      <c r="H68" s="102" t="str">
        <f>IFERROR(VLOOKUP(E68,商品参数!A:E,4,FALSE),"")</f>
        <v/>
      </c>
      <c r="I68" s="130"/>
      <c r="J68" s="130"/>
      <c r="K68" s="102" t="str">
        <f t="shared" ref="K68:K131" si="10">IF(E68&lt;&gt;"",I68*J68,"")</f>
        <v/>
      </c>
      <c r="L68" s="103"/>
      <c r="M68" s="131"/>
    </row>
    <row r="69" ht="22" customHeight="1" spans="1:13">
      <c r="A69" s="126"/>
      <c r="B69" s="127" t="str">
        <f t="shared" si="7"/>
        <v/>
      </c>
      <c r="C69" s="127" t="str">
        <f t="shared" si="8"/>
        <v/>
      </c>
      <c r="D69" s="127" t="str">
        <f t="shared" si="9"/>
        <v/>
      </c>
      <c r="E69" s="128"/>
      <c r="F69" s="102" t="str">
        <f>IFERROR(VLOOKUP(E69,商品参数!A:E,2,FALSE),"")</f>
        <v/>
      </c>
      <c r="G69" s="102" t="str">
        <f>IFERROR(VLOOKUP(E69,商品参数!A:E,3,FALSE),"")</f>
        <v/>
      </c>
      <c r="H69" s="102" t="str">
        <f>IFERROR(VLOOKUP(E69,商品参数!A:E,4,FALSE),"")</f>
        <v/>
      </c>
      <c r="I69" s="130"/>
      <c r="J69" s="130"/>
      <c r="K69" s="102" t="str">
        <f t="shared" si="10"/>
        <v/>
      </c>
      <c r="L69" s="103"/>
      <c r="M69" s="131"/>
    </row>
    <row r="70" ht="22" customHeight="1" spans="1:13">
      <c r="A70" s="126"/>
      <c r="B70" s="127" t="str">
        <f t="shared" si="7"/>
        <v/>
      </c>
      <c r="C70" s="127" t="str">
        <f t="shared" si="8"/>
        <v/>
      </c>
      <c r="D70" s="127" t="str">
        <f t="shared" si="9"/>
        <v/>
      </c>
      <c r="E70" s="128"/>
      <c r="F70" s="102" t="str">
        <f>IFERROR(VLOOKUP(E70,商品参数!A:E,2,FALSE),"")</f>
        <v/>
      </c>
      <c r="G70" s="102" t="str">
        <f>IFERROR(VLOOKUP(E70,商品参数!A:E,3,FALSE),"")</f>
        <v/>
      </c>
      <c r="H70" s="102" t="str">
        <f>IFERROR(VLOOKUP(E70,商品参数!A:E,4,FALSE),"")</f>
        <v/>
      </c>
      <c r="I70" s="130"/>
      <c r="J70" s="130"/>
      <c r="K70" s="102" t="str">
        <f t="shared" si="10"/>
        <v/>
      </c>
      <c r="L70" s="103"/>
      <c r="M70" s="131"/>
    </row>
    <row r="71" ht="22" customHeight="1" spans="1:13">
      <c r="A71" s="126"/>
      <c r="B71" s="127" t="str">
        <f t="shared" si="7"/>
        <v/>
      </c>
      <c r="C71" s="127" t="str">
        <f t="shared" si="8"/>
        <v/>
      </c>
      <c r="D71" s="127" t="str">
        <f t="shared" si="9"/>
        <v/>
      </c>
      <c r="E71" s="128"/>
      <c r="F71" s="102" t="str">
        <f>IFERROR(VLOOKUP(E71,商品参数!A:E,2,FALSE),"")</f>
        <v/>
      </c>
      <c r="G71" s="102" t="str">
        <f>IFERROR(VLOOKUP(E71,商品参数!A:E,3,FALSE),"")</f>
        <v/>
      </c>
      <c r="H71" s="102" t="str">
        <f>IFERROR(VLOOKUP(E71,商品参数!A:E,4,FALSE),"")</f>
        <v/>
      </c>
      <c r="I71" s="130"/>
      <c r="J71" s="130"/>
      <c r="K71" s="102" t="str">
        <f t="shared" si="10"/>
        <v/>
      </c>
      <c r="L71" s="103"/>
      <c r="M71" s="131"/>
    </row>
    <row r="72" ht="22" customHeight="1" spans="1:13">
      <c r="A72" s="126"/>
      <c r="B72" s="127" t="str">
        <f t="shared" si="7"/>
        <v/>
      </c>
      <c r="C72" s="127" t="str">
        <f t="shared" si="8"/>
        <v/>
      </c>
      <c r="D72" s="127" t="str">
        <f t="shared" si="9"/>
        <v/>
      </c>
      <c r="E72" s="128"/>
      <c r="F72" s="102" t="str">
        <f>IFERROR(VLOOKUP(E72,商品参数!A:E,2,FALSE),"")</f>
        <v/>
      </c>
      <c r="G72" s="102" t="str">
        <f>IFERROR(VLOOKUP(E72,商品参数!A:E,3,FALSE),"")</f>
        <v/>
      </c>
      <c r="H72" s="102" t="str">
        <f>IFERROR(VLOOKUP(E72,商品参数!A:E,4,FALSE),"")</f>
        <v/>
      </c>
      <c r="I72" s="130"/>
      <c r="J72" s="130"/>
      <c r="K72" s="102" t="str">
        <f t="shared" si="10"/>
        <v/>
      </c>
      <c r="L72" s="103"/>
      <c r="M72" s="131"/>
    </row>
    <row r="73" ht="22" customHeight="1" spans="1:13">
      <c r="A73" s="126"/>
      <c r="B73" s="127" t="str">
        <f t="shared" si="7"/>
        <v/>
      </c>
      <c r="C73" s="127" t="str">
        <f t="shared" si="8"/>
        <v/>
      </c>
      <c r="D73" s="127" t="str">
        <f t="shared" si="9"/>
        <v/>
      </c>
      <c r="E73" s="128"/>
      <c r="F73" s="102" t="str">
        <f>IFERROR(VLOOKUP(E73,商品参数!A:E,2,FALSE),"")</f>
        <v/>
      </c>
      <c r="G73" s="102" t="str">
        <f>IFERROR(VLOOKUP(E73,商品参数!A:E,3,FALSE),"")</f>
        <v/>
      </c>
      <c r="H73" s="102" t="str">
        <f>IFERROR(VLOOKUP(E73,商品参数!A:E,4,FALSE),"")</f>
        <v/>
      </c>
      <c r="I73" s="130"/>
      <c r="J73" s="130"/>
      <c r="K73" s="102" t="str">
        <f t="shared" si="10"/>
        <v/>
      </c>
      <c r="L73" s="103"/>
      <c r="M73" s="131"/>
    </row>
    <row r="74" ht="22" customHeight="1" spans="1:13">
      <c r="A74" s="126"/>
      <c r="B74" s="127" t="str">
        <f t="shared" si="7"/>
        <v/>
      </c>
      <c r="C74" s="127" t="str">
        <f t="shared" si="8"/>
        <v/>
      </c>
      <c r="D74" s="127" t="str">
        <f t="shared" si="9"/>
        <v/>
      </c>
      <c r="E74" s="128"/>
      <c r="F74" s="102" t="str">
        <f>IFERROR(VLOOKUP(E74,商品参数!A:E,2,FALSE),"")</f>
        <v/>
      </c>
      <c r="G74" s="102" t="str">
        <f>IFERROR(VLOOKUP(E74,商品参数!A:E,3,FALSE),"")</f>
        <v/>
      </c>
      <c r="H74" s="102" t="str">
        <f>IFERROR(VLOOKUP(E74,商品参数!A:E,4,FALSE),"")</f>
        <v/>
      </c>
      <c r="I74" s="130"/>
      <c r="J74" s="130"/>
      <c r="K74" s="102" t="str">
        <f t="shared" si="10"/>
        <v/>
      </c>
      <c r="L74" s="103"/>
      <c r="M74" s="131"/>
    </row>
    <row r="75" ht="22" customHeight="1" spans="1:13">
      <c r="A75" s="126"/>
      <c r="B75" s="127" t="str">
        <f t="shared" si="7"/>
        <v/>
      </c>
      <c r="C75" s="127" t="str">
        <f t="shared" si="8"/>
        <v/>
      </c>
      <c r="D75" s="127" t="str">
        <f t="shared" si="9"/>
        <v/>
      </c>
      <c r="E75" s="128"/>
      <c r="F75" s="102" t="str">
        <f>IFERROR(VLOOKUP(E75,商品参数!A:E,2,FALSE),"")</f>
        <v/>
      </c>
      <c r="G75" s="102" t="str">
        <f>IFERROR(VLOOKUP(E75,商品参数!A:E,3,FALSE),"")</f>
        <v/>
      </c>
      <c r="H75" s="102" t="str">
        <f>IFERROR(VLOOKUP(E75,商品参数!A:E,4,FALSE),"")</f>
        <v/>
      </c>
      <c r="I75" s="130"/>
      <c r="J75" s="130"/>
      <c r="K75" s="102" t="str">
        <f t="shared" si="10"/>
        <v/>
      </c>
      <c r="L75" s="103"/>
      <c r="M75" s="131"/>
    </row>
    <row r="76" ht="22" customHeight="1" spans="1:13">
      <c r="A76" s="126"/>
      <c r="B76" s="127" t="str">
        <f t="shared" si="7"/>
        <v/>
      </c>
      <c r="C76" s="127" t="str">
        <f t="shared" si="8"/>
        <v/>
      </c>
      <c r="D76" s="127" t="str">
        <f t="shared" si="9"/>
        <v/>
      </c>
      <c r="E76" s="128"/>
      <c r="F76" s="102" t="str">
        <f>IFERROR(VLOOKUP(E76,商品参数!A:E,2,FALSE),"")</f>
        <v/>
      </c>
      <c r="G76" s="102" t="str">
        <f>IFERROR(VLOOKUP(E76,商品参数!A:E,3,FALSE),"")</f>
        <v/>
      </c>
      <c r="H76" s="102" t="str">
        <f>IFERROR(VLOOKUP(E76,商品参数!A:E,4,FALSE),"")</f>
        <v/>
      </c>
      <c r="I76" s="130"/>
      <c r="J76" s="130"/>
      <c r="K76" s="102" t="str">
        <f t="shared" si="10"/>
        <v/>
      </c>
      <c r="L76" s="103"/>
      <c r="M76" s="131"/>
    </row>
    <row r="77" ht="22" customHeight="1" spans="1:13">
      <c r="A77" s="126"/>
      <c r="B77" s="127" t="str">
        <f t="shared" si="7"/>
        <v/>
      </c>
      <c r="C77" s="127" t="str">
        <f t="shared" si="8"/>
        <v/>
      </c>
      <c r="D77" s="127" t="str">
        <f t="shared" si="9"/>
        <v/>
      </c>
      <c r="E77" s="128"/>
      <c r="F77" s="102" t="str">
        <f>IFERROR(VLOOKUP(E77,商品参数!A:E,2,FALSE),"")</f>
        <v/>
      </c>
      <c r="G77" s="102" t="str">
        <f>IFERROR(VLOOKUP(E77,商品参数!A:E,3,FALSE),"")</f>
        <v/>
      </c>
      <c r="H77" s="102" t="str">
        <f>IFERROR(VLOOKUP(E77,商品参数!A:E,4,FALSE),"")</f>
        <v/>
      </c>
      <c r="I77" s="130"/>
      <c r="J77" s="130"/>
      <c r="K77" s="102" t="str">
        <f t="shared" si="10"/>
        <v/>
      </c>
      <c r="L77" s="103"/>
      <c r="M77" s="131"/>
    </row>
    <row r="78" ht="22" customHeight="1" spans="1:13">
      <c r="A78" s="126"/>
      <c r="B78" s="127" t="str">
        <f t="shared" si="7"/>
        <v/>
      </c>
      <c r="C78" s="127" t="str">
        <f t="shared" si="8"/>
        <v/>
      </c>
      <c r="D78" s="127" t="str">
        <f t="shared" si="9"/>
        <v/>
      </c>
      <c r="E78" s="128"/>
      <c r="F78" s="102" t="str">
        <f>IFERROR(VLOOKUP(E78,商品参数!A:E,2,FALSE),"")</f>
        <v/>
      </c>
      <c r="G78" s="102" t="str">
        <f>IFERROR(VLOOKUP(E78,商品参数!A:E,3,FALSE),"")</f>
        <v/>
      </c>
      <c r="H78" s="102" t="str">
        <f>IFERROR(VLOOKUP(E78,商品参数!A:E,4,FALSE),"")</f>
        <v/>
      </c>
      <c r="I78" s="130"/>
      <c r="J78" s="130"/>
      <c r="K78" s="102" t="str">
        <f t="shared" si="10"/>
        <v/>
      </c>
      <c r="L78" s="103"/>
      <c r="M78" s="131"/>
    </row>
    <row r="79" ht="22" customHeight="1" spans="1:13">
      <c r="A79" s="126"/>
      <c r="B79" s="127" t="str">
        <f t="shared" si="7"/>
        <v/>
      </c>
      <c r="C79" s="127" t="str">
        <f t="shared" si="8"/>
        <v/>
      </c>
      <c r="D79" s="127" t="str">
        <f t="shared" si="9"/>
        <v/>
      </c>
      <c r="E79" s="128"/>
      <c r="F79" s="102" t="str">
        <f>IFERROR(VLOOKUP(E79,商品参数!A:E,2,FALSE),"")</f>
        <v/>
      </c>
      <c r="G79" s="102" t="str">
        <f>IFERROR(VLOOKUP(E79,商品参数!A:E,3,FALSE),"")</f>
        <v/>
      </c>
      <c r="H79" s="102" t="str">
        <f>IFERROR(VLOOKUP(E79,商品参数!A:E,4,FALSE),"")</f>
        <v/>
      </c>
      <c r="I79" s="130"/>
      <c r="J79" s="130"/>
      <c r="K79" s="102" t="str">
        <f t="shared" si="10"/>
        <v/>
      </c>
      <c r="L79" s="103"/>
      <c r="M79" s="131"/>
    </row>
    <row r="80" ht="22" customHeight="1" spans="1:13">
      <c r="A80" s="126"/>
      <c r="B80" s="127" t="str">
        <f t="shared" si="7"/>
        <v/>
      </c>
      <c r="C80" s="127" t="str">
        <f t="shared" si="8"/>
        <v/>
      </c>
      <c r="D80" s="127" t="str">
        <f t="shared" si="9"/>
        <v/>
      </c>
      <c r="E80" s="128"/>
      <c r="F80" s="102" t="str">
        <f>IFERROR(VLOOKUP(E80,商品参数!A:E,2,FALSE),"")</f>
        <v/>
      </c>
      <c r="G80" s="102" t="str">
        <f>IFERROR(VLOOKUP(E80,商品参数!A:E,3,FALSE),"")</f>
        <v/>
      </c>
      <c r="H80" s="102" t="str">
        <f>IFERROR(VLOOKUP(E80,商品参数!A:E,4,FALSE),"")</f>
        <v/>
      </c>
      <c r="I80" s="130"/>
      <c r="J80" s="130"/>
      <c r="K80" s="102" t="str">
        <f t="shared" si="10"/>
        <v/>
      </c>
      <c r="L80" s="103"/>
      <c r="M80" s="131"/>
    </row>
    <row r="81" ht="22" customHeight="1" spans="1:13">
      <c r="A81" s="126"/>
      <c r="B81" s="127" t="str">
        <f t="shared" si="7"/>
        <v/>
      </c>
      <c r="C81" s="127" t="str">
        <f t="shared" si="8"/>
        <v/>
      </c>
      <c r="D81" s="127" t="str">
        <f t="shared" si="9"/>
        <v/>
      </c>
      <c r="E81" s="128"/>
      <c r="F81" s="102" t="str">
        <f>IFERROR(VLOOKUP(E81,商品参数!A:E,2,FALSE),"")</f>
        <v/>
      </c>
      <c r="G81" s="102" t="str">
        <f>IFERROR(VLOOKUP(E81,商品参数!A:E,3,FALSE),"")</f>
        <v/>
      </c>
      <c r="H81" s="102" t="str">
        <f>IFERROR(VLOOKUP(E81,商品参数!A:E,4,FALSE),"")</f>
        <v/>
      </c>
      <c r="I81" s="130"/>
      <c r="J81" s="130"/>
      <c r="K81" s="102" t="str">
        <f t="shared" si="10"/>
        <v/>
      </c>
      <c r="L81" s="103"/>
      <c r="M81" s="131"/>
    </row>
    <row r="82" ht="22" customHeight="1" spans="1:13">
      <c r="A82" s="126"/>
      <c r="B82" s="127" t="str">
        <f t="shared" si="7"/>
        <v/>
      </c>
      <c r="C82" s="127" t="str">
        <f t="shared" si="8"/>
        <v/>
      </c>
      <c r="D82" s="127" t="str">
        <f t="shared" si="9"/>
        <v/>
      </c>
      <c r="E82" s="128"/>
      <c r="F82" s="102" t="str">
        <f>IFERROR(VLOOKUP(E82,商品参数!A:E,2,FALSE),"")</f>
        <v/>
      </c>
      <c r="G82" s="102" t="str">
        <f>IFERROR(VLOOKUP(E82,商品参数!A:E,3,FALSE),"")</f>
        <v/>
      </c>
      <c r="H82" s="102" t="str">
        <f>IFERROR(VLOOKUP(E82,商品参数!A:E,4,FALSE),"")</f>
        <v/>
      </c>
      <c r="I82" s="130"/>
      <c r="J82" s="130"/>
      <c r="K82" s="102" t="str">
        <f t="shared" si="10"/>
        <v/>
      </c>
      <c r="L82" s="103"/>
      <c r="M82" s="131"/>
    </row>
    <row r="83" ht="22" customHeight="1" spans="1:13">
      <c r="A83" s="126"/>
      <c r="B83" s="127" t="str">
        <f t="shared" si="7"/>
        <v/>
      </c>
      <c r="C83" s="127" t="str">
        <f t="shared" si="8"/>
        <v/>
      </c>
      <c r="D83" s="127" t="str">
        <f t="shared" si="9"/>
        <v/>
      </c>
      <c r="E83" s="128"/>
      <c r="F83" s="102" t="str">
        <f>IFERROR(VLOOKUP(E83,商品参数!A:E,2,FALSE),"")</f>
        <v/>
      </c>
      <c r="G83" s="102" t="str">
        <f>IFERROR(VLOOKUP(E83,商品参数!A:E,3,FALSE),"")</f>
        <v/>
      </c>
      <c r="H83" s="102" t="str">
        <f>IFERROR(VLOOKUP(E83,商品参数!A:E,4,FALSE),"")</f>
        <v/>
      </c>
      <c r="I83" s="130"/>
      <c r="J83" s="130"/>
      <c r="K83" s="102" t="str">
        <f t="shared" si="10"/>
        <v/>
      </c>
      <c r="L83" s="103"/>
      <c r="M83" s="131"/>
    </row>
    <row r="84" ht="22" customHeight="1" spans="1:13">
      <c r="A84" s="126"/>
      <c r="B84" s="127" t="str">
        <f t="shared" si="7"/>
        <v/>
      </c>
      <c r="C84" s="127" t="str">
        <f t="shared" si="8"/>
        <v/>
      </c>
      <c r="D84" s="127" t="str">
        <f t="shared" si="9"/>
        <v/>
      </c>
      <c r="E84" s="128"/>
      <c r="F84" s="102" t="str">
        <f>IFERROR(VLOOKUP(E84,商品参数!A:E,2,FALSE),"")</f>
        <v/>
      </c>
      <c r="G84" s="102" t="str">
        <f>IFERROR(VLOOKUP(E84,商品参数!A:E,3,FALSE),"")</f>
        <v/>
      </c>
      <c r="H84" s="102" t="str">
        <f>IFERROR(VLOOKUP(E84,商品参数!A:E,4,FALSE),"")</f>
        <v/>
      </c>
      <c r="I84" s="130"/>
      <c r="J84" s="130"/>
      <c r="K84" s="102" t="str">
        <f t="shared" si="10"/>
        <v/>
      </c>
      <c r="L84" s="103"/>
      <c r="M84" s="131"/>
    </row>
    <row r="85" ht="22" customHeight="1" spans="1:13">
      <c r="A85" s="126"/>
      <c r="B85" s="127" t="str">
        <f t="shared" si="7"/>
        <v/>
      </c>
      <c r="C85" s="127" t="str">
        <f t="shared" si="8"/>
        <v/>
      </c>
      <c r="D85" s="127" t="str">
        <f t="shared" si="9"/>
        <v/>
      </c>
      <c r="E85" s="128"/>
      <c r="F85" s="102" t="str">
        <f>IFERROR(VLOOKUP(E85,商品参数!A:E,2,FALSE),"")</f>
        <v/>
      </c>
      <c r="G85" s="102" t="str">
        <f>IFERROR(VLOOKUP(E85,商品参数!A:E,3,FALSE),"")</f>
        <v/>
      </c>
      <c r="H85" s="102" t="str">
        <f>IFERROR(VLOOKUP(E85,商品参数!A:E,4,FALSE),"")</f>
        <v/>
      </c>
      <c r="I85" s="130"/>
      <c r="J85" s="130"/>
      <c r="K85" s="102" t="str">
        <f t="shared" si="10"/>
        <v/>
      </c>
      <c r="L85" s="103"/>
      <c r="M85" s="131"/>
    </row>
    <row r="86" ht="22" customHeight="1" spans="1:13">
      <c r="A86" s="126"/>
      <c r="B86" s="127" t="str">
        <f t="shared" si="7"/>
        <v/>
      </c>
      <c r="C86" s="127" t="str">
        <f t="shared" si="8"/>
        <v/>
      </c>
      <c r="D86" s="127" t="str">
        <f t="shared" si="9"/>
        <v/>
      </c>
      <c r="E86" s="128"/>
      <c r="F86" s="102" t="str">
        <f>IFERROR(VLOOKUP(E86,商品参数!A:E,2,FALSE),"")</f>
        <v/>
      </c>
      <c r="G86" s="102" t="str">
        <f>IFERROR(VLOOKUP(E86,商品参数!A:E,3,FALSE),"")</f>
        <v/>
      </c>
      <c r="H86" s="102" t="str">
        <f>IFERROR(VLOOKUP(E86,商品参数!A:E,4,FALSE),"")</f>
        <v/>
      </c>
      <c r="I86" s="130"/>
      <c r="J86" s="130"/>
      <c r="K86" s="102" t="str">
        <f t="shared" si="10"/>
        <v/>
      </c>
      <c r="L86" s="103"/>
      <c r="M86" s="131"/>
    </row>
    <row r="87" ht="22" customHeight="1" spans="1:13">
      <c r="A87" s="126"/>
      <c r="B87" s="127" t="str">
        <f t="shared" si="7"/>
        <v/>
      </c>
      <c r="C87" s="127" t="str">
        <f t="shared" si="8"/>
        <v/>
      </c>
      <c r="D87" s="127" t="str">
        <f t="shared" si="9"/>
        <v/>
      </c>
      <c r="E87" s="128"/>
      <c r="F87" s="102" t="str">
        <f>IFERROR(VLOOKUP(E87,商品参数!A:E,2,FALSE),"")</f>
        <v/>
      </c>
      <c r="G87" s="102" t="str">
        <f>IFERROR(VLOOKUP(E87,商品参数!A:E,3,FALSE),"")</f>
        <v/>
      </c>
      <c r="H87" s="102" t="str">
        <f>IFERROR(VLOOKUP(E87,商品参数!A:E,4,FALSE),"")</f>
        <v/>
      </c>
      <c r="I87" s="130"/>
      <c r="J87" s="130"/>
      <c r="K87" s="102" t="str">
        <f t="shared" si="10"/>
        <v/>
      </c>
      <c r="L87" s="103"/>
      <c r="M87" s="131"/>
    </row>
    <row r="88" ht="22" customHeight="1" spans="1:13">
      <c r="A88" s="126"/>
      <c r="B88" s="127" t="str">
        <f t="shared" si="7"/>
        <v/>
      </c>
      <c r="C88" s="127" t="str">
        <f t="shared" si="8"/>
        <v/>
      </c>
      <c r="D88" s="127" t="str">
        <f t="shared" si="9"/>
        <v/>
      </c>
      <c r="E88" s="128"/>
      <c r="F88" s="102" t="str">
        <f>IFERROR(VLOOKUP(E88,商品参数!A:E,2,FALSE),"")</f>
        <v/>
      </c>
      <c r="G88" s="102" t="str">
        <f>IFERROR(VLOOKUP(E88,商品参数!A:E,3,FALSE),"")</f>
        <v/>
      </c>
      <c r="H88" s="102" t="str">
        <f>IFERROR(VLOOKUP(E88,商品参数!A:E,4,FALSE),"")</f>
        <v/>
      </c>
      <c r="I88" s="130"/>
      <c r="J88" s="130"/>
      <c r="K88" s="102" t="str">
        <f t="shared" si="10"/>
        <v/>
      </c>
      <c r="L88" s="103"/>
      <c r="M88" s="131"/>
    </row>
    <row r="89" ht="22" customHeight="1" spans="1:13">
      <c r="A89" s="126"/>
      <c r="B89" s="127" t="str">
        <f t="shared" si="7"/>
        <v/>
      </c>
      <c r="C89" s="127" t="str">
        <f t="shared" si="8"/>
        <v/>
      </c>
      <c r="D89" s="127" t="str">
        <f t="shared" si="9"/>
        <v/>
      </c>
      <c r="E89" s="128"/>
      <c r="F89" s="102" t="str">
        <f>IFERROR(VLOOKUP(E89,商品参数!A:E,2,FALSE),"")</f>
        <v/>
      </c>
      <c r="G89" s="102" t="str">
        <f>IFERROR(VLOOKUP(E89,商品参数!A:E,3,FALSE),"")</f>
        <v/>
      </c>
      <c r="H89" s="102" t="str">
        <f>IFERROR(VLOOKUP(E89,商品参数!A:E,4,FALSE),"")</f>
        <v/>
      </c>
      <c r="I89" s="130"/>
      <c r="J89" s="130"/>
      <c r="K89" s="102" t="str">
        <f t="shared" si="10"/>
        <v/>
      </c>
      <c r="L89" s="103"/>
      <c r="M89" s="131"/>
    </row>
    <row r="90" ht="22" customHeight="1" spans="1:13">
      <c r="A90" s="126"/>
      <c r="B90" s="127" t="str">
        <f t="shared" si="7"/>
        <v/>
      </c>
      <c r="C90" s="127" t="str">
        <f t="shared" si="8"/>
        <v/>
      </c>
      <c r="D90" s="127" t="str">
        <f t="shared" si="9"/>
        <v/>
      </c>
      <c r="E90" s="128"/>
      <c r="F90" s="102" t="str">
        <f>IFERROR(VLOOKUP(E90,商品参数!A:E,2,FALSE),"")</f>
        <v/>
      </c>
      <c r="G90" s="102" t="str">
        <f>IFERROR(VLOOKUP(E90,商品参数!A:E,3,FALSE),"")</f>
        <v/>
      </c>
      <c r="H90" s="102" t="str">
        <f>IFERROR(VLOOKUP(E90,商品参数!A:E,4,FALSE),"")</f>
        <v/>
      </c>
      <c r="I90" s="130"/>
      <c r="J90" s="130"/>
      <c r="K90" s="102" t="str">
        <f t="shared" si="10"/>
        <v/>
      </c>
      <c r="L90" s="103"/>
      <c r="M90" s="131"/>
    </row>
    <row r="91" ht="22" customHeight="1" spans="1:13">
      <c r="A91" s="126"/>
      <c r="B91" s="127" t="str">
        <f t="shared" si="7"/>
        <v/>
      </c>
      <c r="C91" s="127" t="str">
        <f t="shared" si="8"/>
        <v/>
      </c>
      <c r="D91" s="127" t="str">
        <f t="shared" si="9"/>
        <v/>
      </c>
      <c r="E91" s="128"/>
      <c r="F91" s="102" t="str">
        <f>IFERROR(VLOOKUP(E91,商品参数!A:E,2,FALSE),"")</f>
        <v/>
      </c>
      <c r="G91" s="102" t="str">
        <f>IFERROR(VLOOKUP(E91,商品参数!A:E,3,FALSE),"")</f>
        <v/>
      </c>
      <c r="H91" s="102" t="str">
        <f>IFERROR(VLOOKUP(E91,商品参数!A:E,4,FALSE),"")</f>
        <v/>
      </c>
      <c r="I91" s="130"/>
      <c r="J91" s="130"/>
      <c r="K91" s="102" t="str">
        <f t="shared" si="10"/>
        <v/>
      </c>
      <c r="L91" s="103"/>
      <c r="M91" s="131"/>
    </row>
    <row r="92" ht="22" customHeight="1" spans="1:13">
      <c r="A92" s="126"/>
      <c r="B92" s="127" t="str">
        <f t="shared" si="7"/>
        <v/>
      </c>
      <c r="C92" s="127" t="str">
        <f t="shared" si="8"/>
        <v/>
      </c>
      <c r="D92" s="127" t="str">
        <f t="shared" si="9"/>
        <v/>
      </c>
      <c r="E92" s="128"/>
      <c r="F92" s="102" t="str">
        <f>IFERROR(VLOOKUP(E92,商品参数!A:E,2,FALSE),"")</f>
        <v/>
      </c>
      <c r="G92" s="102" t="str">
        <f>IFERROR(VLOOKUP(E92,商品参数!A:E,3,FALSE),"")</f>
        <v/>
      </c>
      <c r="H92" s="102" t="str">
        <f>IFERROR(VLOOKUP(E92,商品参数!A:E,4,FALSE),"")</f>
        <v/>
      </c>
      <c r="I92" s="130"/>
      <c r="J92" s="130"/>
      <c r="K92" s="102" t="str">
        <f t="shared" si="10"/>
        <v/>
      </c>
      <c r="L92" s="103"/>
      <c r="M92" s="131"/>
    </row>
    <row r="93" ht="22" customHeight="1" spans="1:13">
      <c r="A93" s="126"/>
      <c r="B93" s="127" t="str">
        <f t="shared" si="7"/>
        <v/>
      </c>
      <c r="C93" s="127" t="str">
        <f t="shared" si="8"/>
        <v/>
      </c>
      <c r="D93" s="127" t="str">
        <f t="shared" si="9"/>
        <v/>
      </c>
      <c r="E93" s="128"/>
      <c r="F93" s="102" t="str">
        <f>IFERROR(VLOOKUP(E93,商品参数!A:E,2,FALSE),"")</f>
        <v/>
      </c>
      <c r="G93" s="102" t="str">
        <f>IFERROR(VLOOKUP(E93,商品参数!A:E,3,FALSE),"")</f>
        <v/>
      </c>
      <c r="H93" s="102" t="str">
        <f>IFERROR(VLOOKUP(E93,商品参数!A:E,4,FALSE),"")</f>
        <v/>
      </c>
      <c r="I93" s="130"/>
      <c r="J93" s="130"/>
      <c r="K93" s="102" t="str">
        <f t="shared" si="10"/>
        <v/>
      </c>
      <c r="L93" s="103"/>
      <c r="M93" s="131"/>
    </row>
    <row r="94" ht="22" customHeight="1" spans="1:13">
      <c r="A94" s="126"/>
      <c r="B94" s="127" t="str">
        <f t="shared" si="7"/>
        <v/>
      </c>
      <c r="C94" s="127" t="str">
        <f t="shared" si="8"/>
        <v/>
      </c>
      <c r="D94" s="127" t="str">
        <f t="shared" si="9"/>
        <v/>
      </c>
      <c r="E94" s="128"/>
      <c r="F94" s="102" t="str">
        <f>IFERROR(VLOOKUP(E94,商品参数!A:E,2,FALSE),"")</f>
        <v/>
      </c>
      <c r="G94" s="102" t="str">
        <f>IFERROR(VLOOKUP(E94,商品参数!A:E,3,FALSE),"")</f>
        <v/>
      </c>
      <c r="H94" s="102" t="str">
        <f>IFERROR(VLOOKUP(E94,商品参数!A:E,4,FALSE),"")</f>
        <v/>
      </c>
      <c r="I94" s="130"/>
      <c r="J94" s="130"/>
      <c r="K94" s="102" t="str">
        <f t="shared" si="10"/>
        <v/>
      </c>
      <c r="L94" s="103"/>
      <c r="M94" s="131"/>
    </row>
    <row r="95" ht="22" customHeight="1" spans="1:13">
      <c r="A95" s="126"/>
      <c r="B95" s="127" t="str">
        <f t="shared" si="7"/>
        <v/>
      </c>
      <c r="C95" s="127" t="str">
        <f t="shared" si="8"/>
        <v/>
      </c>
      <c r="D95" s="127" t="str">
        <f t="shared" si="9"/>
        <v/>
      </c>
      <c r="E95" s="128"/>
      <c r="F95" s="102" t="str">
        <f>IFERROR(VLOOKUP(E95,商品参数!A:E,2,FALSE),"")</f>
        <v/>
      </c>
      <c r="G95" s="102" t="str">
        <f>IFERROR(VLOOKUP(E95,商品参数!A:E,3,FALSE),"")</f>
        <v/>
      </c>
      <c r="H95" s="102" t="str">
        <f>IFERROR(VLOOKUP(E95,商品参数!A:E,4,FALSE),"")</f>
        <v/>
      </c>
      <c r="I95" s="130"/>
      <c r="J95" s="130"/>
      <c r="K95" s="102" t="str">
        <f t="shared" si="10"/>
        <v/>
      </c>
      <c r="L95" s="103"/>
      <c r="M95" s="131"/>
    </row>
    <row r="96" ht="22" customHeight="1" spans="1:13">
      <c r="A96" s="126"/>
      <c r="B96" s="127" t="str">
        <f t="shared" si="7"/>
        <v/>
      </c>
      <c r="C96" s="127" t="str">
        <f t="shared" si="8"/>
        <v/>
      </c>
      <c r="D96" s="127" t="str">
        <f t="shared" si="9"/>
        <v/>
      </c>
      <c r="E96" s="128"/>
      <c r="F96" s="102" t="str">
        <f>IFERROR(VLOOKUP(E96,商品参数!A:E,2,FALSE),"")</f>
        <v/>
      </c>
      <c r="G96" s="102" t="str">
        <f>IFERROR(VLOOKUP(E96,商品参数!A:E,3,FALSE),"")</f>
        <v/>
      </c>
      <c r="H96" s="102" t="str">
        <f>IFERROR(VLOOKUP(E96,商品参数!A:E,4,FALSE),"")</f>
        <v/>
      </c>
      <c r="I96" s="130"/>
      <c r="J96" s="130"/>
      <c r="K96" s="102" t="str">
        <f t="shared" si="10"/>
        <v/>
      </c>
      <c r="L96" s="103"/>
      <c r="M96" s="131"/>
    </row>
    <row r="97" ht="22" customHeight="1" spans="1:13">
      <c r="A97" s="126"/>
      <c r="B97" s="127" t="str">
        <f t="shared" si="7"/>
        <v/>
      </c>
      <c r="C97" s="127" t="str">
        <f t="shared" si="8"/>
        <v/>
      </c>
      <c r="D97" s="127" t="str">
        <f t="shared" si="9"/>
        <v/>
      </c>
      <c r="E97" s="128"/>
      <c r="F97" s="102" t="str">
        <f>IFERROR(VLOOKUP(E97,商品参数!A:E,2,FALSE),"")</f>
        <v/>
      </c>
      <c r="G97" s="102" t="str">
        <f>IFERROR(VLOOKUP(E97,商品参数!A:E,3,FALSE),"")</f>
        <v/>
      </c>
      <c r="H97" s="102" t="str">
        <f>IFERROR(VLOOKUP(E97,商品参数!A:E,4,FALSE),"")</f>
        <v/>
      </c>
      <c r="I97" s="130"/>
      <c r="J97" s="130"/>
      <c r="K97" s="102" t="str">
        <f t="shared" si="10"/>
        <v/>
      </c>
      <c r="L97" s="103"/>
      <c r="M97" s="131"/>
    </row>
    <row r="98" ht="22" customHeight="1" spans="1:13">
      <c r="A98" s="126"/>
      <c r="B98" s="127" t="str">
        <f t="shared" si="7"/>
        <v/>
      </c>
      <c r="C98" s="127" t="str">
        <f t="shared" si="8"/>
        <v/>
      </c>
      <c r="D98" s="127" t="str">
        <f t="shared" si="9"/>
        <v/>
      </c>
      <c r="E98" s="128"/>
      <c r="F98" s="102" t="str">
        <f>IFERROR(VLOOKUP(E98,商品参数!A:E,2,FALSE),"")</f>
        <v/>
      </c>
      <c r="G98" s="102" t="str">
        <f>IFERROR(VLOOKUP(E98,商品参数!A:E,3,FALSE),"")</f>
        <v/>
      </c>
      <c r="H98" s="102" t="str">
        <f>IFERROR(VLOOKUP(E98,商品参数!A:E,4,FALSE),"")</f>
        <v/>
      </c>
      <c r="I98" s="130"/>
      <c r="J98" s="130"/>
      <c r="K98" s="102" t="str">
        <f t="shared" si="10"/>
        <v/>
      </c>
      <c r="L98" s="103"/>
      <c r="M98" s="131"/>
    </row>
    <row r="99" ht="22" customHeight="1" spans="1:13">
      <c r="A99" s="126"/>
      <c r="B99" s="127" t="str">
        <f t="shared" si="7"/>
        <v/>
      </c>
      <c r="C99" s="127" t="str">
        <f t="shared" si="8"/>
        <v/>
      </c>
      <c r="D99" s="127" t="str">
        <f t="shared" si="9"/>
        <v/>
      </c>
      <c r="E99" s="128"/>
      <c r="F99" s="102" t="str">
        <f>IFERROR(VLOOKUP(E99,商品参数!A:E,2,FALSE),"")</f>
        <v/>
      </c>
      <c r="G99" s="102" t="str">
        <f>IFERROR(VLOOKUP(E99,商品参数!A:E,3,FALSE),"")</f>
        <v/>
      </c>
      <c r="H99" s="102" t="str">
        <f>IFERROR(VLOOKUP(E99,商品参数!A:E,4,FALSE),"")</f>
        <v/>
      </c>
      <c r="I99" s="130"/>
      <c r="J99" s="130"/>
      <c r="K99" s="102" t="str">
        <f t="shared" si="10"/>
        <v/>
      </c>
      <c r="L99" s="103"/>
      <c r="M99" s="131"/>
    </row>
    <row r="100" ht="22" customHeight="1" spans="1:13">
      <c r="A100" s="126"/>
      <c r="B100" s="127" t="str">
        <f t="shared" si="7"/>
        <v/>
      </c>
      <c r="C100" s="127" t="str">
        <f t="shared" si="8"/>
        <v/>
      </c>
      <c r="D100" s="127" t="str">
        <f t="shared" si="9"/>
        <v/>
      </c>
      <c r="E100" s="128"/>
      <c r="F100" s="102" t="str">
        <f>IFERROR(VLOOKUP(E100,商品参数!A:E,2,FALSE),"")</f>
        <v/>
      </c>
      <c r="G100" s="102" t="str">
        <f>IFERROR(VLOOKUP(E100,商品参数!A:E,3,FALSE),"")</f>
        <v/>
      </c>
      <c r="H100" s="102" t="str">
        <f>IFERROR(VLOOKUP(E100,商品参数!A:E,4,FALSE),"")</f>
        <v/>
      </c>
      <c r="I100" s="130"/>
      <c r="J100" s="130"/>
      <c r="K100" s="102" t="str">
        <f t="shared" si="10"/>
        <v/>
      </c>
      <c r="L100" s="103"/>
      <c r="M100" s="131"/>
    </row>
    <row r="101" ht="22" customHeight="1" spans="1:13">
      <c r="A101" s="126"/>
      <c r="B101" s="127" t="str">
        <f t="shared" si="7"/>
        <v/>
      </c>
      <c r="C101" s="127" t="str">
        <f t="shared" si="8"/>
        <v/>
      </c>
      <c r="D101" s="127" t="str">
        <f t="shared" si="9"/>
        <v/>
      </c>
      <c r="E101" s="128"/>
      <c r="F101" s="102" t="str">
        <f>IFERROR(VLOOKUP(E101,商品参数!A:E,2,FALSE),"")</f>
        <v/>
      </c>
      <c r="G101" s="102" t="str">
        <f>IFERROR(VLOOKUP(E101,商品参数!A:E,3,FALSE),"")</f>
        <v/>
      </c>
      <c r="H101" s="102" t="str">
        <f>IFERROR(VLOOKUP(E101,商品参数!A:E,4,FALSE),"")</f>
        <v/>
      </c>
      <c r="I101" s="130"/>
      <c r="J101" s="130"/>
      <c r="K101" s="102" t="str">
        <f t="shared" si="10"/>
        <v/>
      </c>
      <c r="L101" s="103"/>
      <c r="M101" s="131"/>
    </row>
    <row r="102" ht="22" customHeight="1" spans="1:13">
      <c r="A102" s="126"/>
      <c r="B102" s="127" t="str">
        <f t="shared" si="7"/>
        <v/>
      </c>
      <c r="C102" s="127" t="str">
        <f t="shared" si="8"/>
        <v/>
      </c>
      <c r="D102" s="127" t="str">
        <f t="shared" si="9"/>
        <v/>
      </c>
      <c r="E102" s="128"/>
      <c r="F102" s="102" t="str">
        <f>IFERROR(VLOOKUP(E102,商品参数!A:E,2,FALSE),"")</f>
        <v/>
      </c>
      <c r="G102" s="102" t="str">
        <f>IFERROR(VLOOKUP(E102,商品参数!A:E,3,FALSE),"")</f>
        <v/>
      </c>
      <c r="H102" s="102" t="str">
        <f>IFERROR(VLOOKUP(E102,商品参数!A:E,4,FALSE),"")</f>
        <v/>
      </c>
      <c r="I102" s="130"/>
      <c r="J102" s="130"/>
      <c r="K102" s="102" t="str">
        <f t="shared" si="10"/>
        <v/>
      </c>
      <c r="L102" s="103"/>
      <c r="M102" s="131"/>
    </row>
    <row r="103" ht="22" customHeight="1" spans="1:13">
      <c r="A103" s="126"/>
      <c r="B103" s="127" t="str">
        <f t="shared" si="7"/>
        <v/>
      </c>
      <c r="C103" s="127" t="str">
        <f t="shared" si="8"/>
        <v/>
      </c>
      <c r="D103" s="127" t="str">
        <f t="shared" si="9"/>
        <v/>
      </c>
      <c r="E103" s="128"/>
      <c r="F103" s="102" t="str">
        <f>IFERROR(VLOOKUP(E103,商品参数!A:E,2,FALSE),"")</f>
        <v/>
      </c>
      <c r="G103" s="102" t="str">
        <f>IFERROR(VLOOKUP(E103,商品参数!A:E,3,FALSE),"")</f>
        <v/>
      </c>
      <c r="H103" s="102" t="str">
        <f>IFERROR(VLOOKUP(E103,商品参数!A:E,4,FALSE),"")</f>
        <v/>
      </c>
      <c r="I103" s="130"/>
      <c r="J103" s="130"/>
      <c r="K103" s="102" t="str">
        <f t="shared" si="10"/>
        <v/>
      </c>
      <c r="L103" s="103"/>
      <c r="M103" s="131"/>
    </row>
    <row r="104" ht="22" customHeight="1" spans="1:13">
      <c r="A104" s="126"/>
      <c r="B104" s="127" t="str">
        <f t="shared" si="7"/>
        <v/>
      </c>
      <c r="C104" s="127" t="str">
        <f t="shared" si="8"/>
        <v/>
      </c>
      <c r="D104" s="127" t="str">
        <f t="shared" si="9"/>
        <v/>
      </c>
      <c r="E104" s="128"/>
      <c r="F104" s="102" t="str">
        <f>IFERROR(VLOOKUP(E104,商品参数!A:E,2,FALSE),"")</f>
        <v/>
      </c>
      <c r="G104" s="102" t="str">
        <f>IFERROR(VLOOKUP(E104,商品参数!A:E,3,FALSE),"")</f>
        <v/>
      </c>
      <c r="H104" s="102" t="str">
        <f>IFERROR(VLOOKUP(E104,商品参数!A:E,4,FALSE),"")</f>
        <v/>
      </c>
      <c r="I104" s="130"/>
      <c r="J104" s="130"/>
      <c r="K104" s="102" t="str">
        <f t="shared" si="10"/>
        <v/>
      </c>
      <c r="L104" s="103"/>
      <c r="M104" s="131"/>
    </row>
    <row r="105" ht="22" customHeight="1" spans="1:13">
      <c r="A105" s="126"/>
      <c r="B105" s="127" t="str">
        <f t="shared" si="7"/>
        <v/>
      </c>
      <c r="C105" s="127" t="str">
        <f t="shared" si="8"/>
        <v/>
      </c>
      <c r="D105" s="127" t="str">
        <f t="shared" si="9"/>
        <v/>
      </c>
      <c r="E105" s="128"/>
      <c r="F105" s="102" t="str">
        <f>IFERROR(VLOOKUP(E105,商品参数!A:E,2,FALSE),"")</f>
        <v/>
      </c>
      <c r="G105" s="102" t="str">
        <f>IFERROR(VLOOKUP(E105,商品参数!A:E,3,FALSE),"")</f>
        <v/>
      </c>
      <c r="H105" s="102" t="str">
        <f>IFERROR(VLOOKUP(E105,商品参数!A:E,4,FALSE),"")</f>
        <v/>
      </c>
      <c r="I105" s="130"/>
      <c r="J105" s="130"/>
      <c r="K105" s="102" t="str">
        <f t="shared" si="10"/>
        <v/>
      </c>
      <c r="L105" s="103"/>
      <c r="M105" s="131"/>
    </row>
    <row r="106" ht="22" customHeight="1" spans="1:13">
      <c r="A106" s="126"/>
      <c r="B106" s="127" t="str">
        <f t="shared" si="7"/>
        <v/>
      </c>
      <c r="C106" s="127" t="str">
        <f t="shared" si="8"/>
        <v/>
      </c>
      <c r="D106" s="127" t="str">
        <f t="shared" si="9"/>
        <v/>
      </c>
      <c r="E106" s="128"/>
      <c r="F106" s="102" t="str">
        <f>IFERROR(VLOOKUP(E106,商品参数!A:E,2,FALSE),"")</f>
        <v/>
      </c>
      <c r="G106" s="102" t="str">
        <f>IFERROR(VLOOKUP(E106,商品参数!A:E,3,FALSE),"")</f>
        <v/>
      </c>
      <c r="H106" s="102" t="str">
        <f>IFERROR(VLOOKUP(E106,商品参数!A:E,4,FALSE),"")</f>
        <v/>
      </c>
      <c r="I106" s="130"/>
      <c r="J106" s="130"/>
      <c r="K106" s="102" t="str">
        <f t="shared" si="10"/>
        <v/>
      </c>
      <c r="L106" s="103"/>
      <c r="M106" s="131"/>
    </row>
    <row r="107" ht="22" customHeight="1" spans="1:13">
      <c r="A107" s="126"/>
      <c r="B107" s="127" t="str">
        <f t="shared" si="7"/>
        <v/>
      </c>
      <c r="C107" s="127" t="str">
        <f t="shared" si="8"/>
        <v/>
      </c>
      <c r="D107" s="127" t="str">
        <f t="shared" si="9"/>
        <v/>
      </c>
      <c r="E107" s="128"/>
      <c r="F107" s="102" t="str">
        <f>IFERROR(VLOOKUP(E107,商品参数!A:E,2,FALSE),"")</f>
        <v/>
      </c>
      <c r="G107" s="102" t="str">
        <f>IFERROR(VLOOKUP(E107,商品参数!A:E,3,FALSE),"")</f>
        <v/>
      </c>
      <c r="H107" s="102" t="str">
        <f>IFERROR(VLOOKUP(E107,商品参数!A:E,4,FALSE),"")</f>
        <v/>
      </c>
      <c r="I107" s="130"/>
      <c r="J107" s="130"/>
      <c r="K107" s="102" t="str">
        <f t="shared" si="10"/>
        <v/>
      </c>
      <c r="L107" s="103"/>
      <c r="M107" s="131"/>
    </row>
    <row r="108" ht="22" customHeight="1" spans="1:13">
      <c r="A108" s="126"/>
      <c r="B108" s="127" t="str">
        <f t="shared" si="7"/>
        <v/>
      </c>
      <c r="C108" s="127" t="str">
        <f t="shared" si="8"/>
        <v/>
      </c>
      <c r="D108" s="127" t="str">
        <f t="shared" si="9"/>
        <v/>
      </c>
      <c r="E108" s="128"/>
      <c r="F108" s="102" t="str">
        <f>IFERROR(VLOOKUP(E108,商品参数!A:E,2,FALSE),"")</f>
        <v/>
      </c>
      <c r="G108" s="102" t="str">
        <f>IFERROR(VLOOKUP(E108,商品参数!A:E,3,FALSE),"")</f>
        <v/>
      </c>
      <c r="H108" s="102" t="str">
        <f>IFERROR(VLOOKUP(E108,商品参数!A:E,4,FALSE),"")</f>
        <v/>
      </c>
      <c r="I108" s="130"/>
      <c r="J108" s="130"/>
      <c r="K108" s="102" t="str">
        <f t="shared" si="10"/>
        <v/>
      </c>
      <c r="L108" s="103"/>
      <c r="M108" s="131"/>
    </row>
    <row r="109" ht="22" customHeight="1" spans="1:13">
      <c r="A109" s="126"/>
      <c r="B109" s="127" t="str">
        <f t="shared" si="7"/>
        <v/>
      </c>
      <c r="C109" s="127" t="str">
        <f t="shared" si="8"/>
        <v/>
      </c>
      <c r="D109" s="127" t="str">
        <f t="shared" si="9"/>
        <v/>
      </c>
      <c r="E109" s="128"/>
      <c r="F109" s="102" t="str">
        <f>IFERROR(VLOOKUP(E109,商品参数!A:E,2,FALSE),"")</f>
        <v/>
      </c>
      <c r="G109" s="102" t="str">
        <f>IFERROR(VLOOKUP(E109,商品参数!A:E,3,FALSE),"")</f>
        <v/>
      </c>
      <c r="H109" s="102" t="str">
        <f>IFERROR(VLOOKUP(E109,商品参数!A:E,4,FALSE),"")</f>
        <v/>
      </c>
      <c r="I109" s="130"/>
      <c r="J109" s="130"/>
      <c r="K109" s="102" t="str">
        <f t="shared" si="10"/>
        <v/>
      </c>
      <c r="L109" s="103"/>
      <c r="M109" s="131"/>
    </row>
    <row r="110" ht="22" customHeight="1" spans="1:13">
      <c r="A110" s="126"/>
      <c r="B110" s="127" t="str">
        <f t="shared" si="7"/>
        <v/>
      </c>
      <c r="C110" s="127" t="str">
        <f t="shared" si="8"/>
        <v/>
      </c>
      <c r="D110" s="127" t="str">
        <f t="shared" si="9"/>
        <v/>
      </c>
      <c r="E110" s="128"/>
      <c r="F110" s="102" t="str">
        <f>IFERROR(VLOOKUP(E110,商品参数!A:E,2,FALSE),"")</f>
        <v/>
      </c>
      <c r="G110" s="102" t="str">
        <f>IFERROR(VLOOKUP(E110,商品参数!A:E,3,FALSE),"")</f>
        <v/>
      </c>
      <c r="H110" s="102" t="str">
        <f>IFERROR(VLOOKUP(E110,商品参数!A:E,4,FALSE),"")</f>
        <v/>
      </c>
      <c r="I110" s="130"/>
      <c r="J110" s="130"/>
      <c r="K110" s="102" t="str">
        <f t="shared" si="10"/>
        <v/>
      </c>
      <c r="L110" s="103"/>
      <c r="M110" s="131"/>
    </row>
    <row r="111" ht="22" customHeight="1" spans="1:13">
      <c r="A111" s="126"/>
      <c r="B111" s="127" t="str">
        <f t="shared" si="7"/>
        <v/>
      </c>
      <c r="C111" s="127" t="str">
        <f t="shared" si="8"/>
        <v/>
      </c>
      <c r="D111" s="127" t="str">
        <f t="shared" si="9"/>
        <v/>
      </c>
      <c r="E111" s="128"/>
      <c r="F111" s="102" t="str">
        <f>IFERROR(VLOOKUP(E111,商品参数!A:E,2,FALSE),"")</f>
        <v/>
      </c>
      <c r="G111" s="102" t="str">
        <f>IFERROR(VLOOKUP(E111,商品参数!A:E,3,FALSE),"")</f>
        <v/>
      </c>
      <c r="H111" s="102" t="str">
        <f>IFERROR(VLOOKUP(E111,商品参数!A:E,4,FALSE),"")</f>
        <v/>
      </c>
      <c r="I111" s="130"/>
      <c r="J111" s="130"/>
      <c r="K111" s="102" t="str">
        <f t="shared" si="10"/>
        <v/>
      </c>
      <c r="L111" s="103"/>
      <c r="M111" s="131"/>
    </row>
    <row r="112" ht="22" customHeight="1" spans="1:13">
      <c r="A112" s="126"/>
      <c r="B112" s="127" t="str">
        <f t="shared" si="7"/>
        <v/>
      </c>
      <c r="C112" s="127" t="str">
        <f t="shared" si="8"/>
        <v/>
      </c>
      <c r="D112" s="127" t="str">
        <f t="shared" si="9"/>
        <v/>
      </c>
      <c r="E112" s="128"/>
      <c r="F112" s="102" t="str">
        <f>IFERROR(VLOOKUP(E112,商品参数!A:E,2,FALSE),"")</f>
        <v/>
      </c>
      <c r="G112" s="102" t="str">
        <f>IFERROR(VLOOKUP(E112,商品参数!A:E,3,FALSE),"")</f>
        <v/>
      </c>
      <c r="H112" s="102" t="str">
        <f>IFERROR(VLOOKUP(E112,商品参数!A:E,4,FALSE),"")</f>
        <v/>
      </c>
      <c r="I112" s="130"/>
      <c r="J112" s="130"/>
      <c r="K112" s="102" t="str">
        <f t="shared" si="10"/>
        <v/>
      </c>
      <c r="L112" s="103"/>
      <c r="M112" s="131"/>
    </row>
    <row r="113" ht="22" customHeight="1" spans="1:13">
      <c r="A113" s="126"/>
      <c r="B113" s="127" t="str">
        <f t="shared" si="7"/>
        <v/>
      </c>
      <c r="C113" s="127" t="str">
        <f t="shared" si="8"/>
        <v/>
      </c>
      <c r="D113" s="127" t="str">
        <f t="shared" si="9"/>
        <v/>
      </c>
      <c r="E113" s="128"/>
      <c r="F113" s="102" t="str">
        <f>IFERROR(VLOOKUP(E113,商品参数!A:E,2,FALSE),"")</f>
        <v/>
      </c>
      <c r="G113" s="102" t="str">
        <f>IFERROR(VLOOKUP(E113,商品参数!A:E,3,FALSE),"")</f>
        <v/>
      </c>
      <c r="H113" s="102" t="str">
        <f>IFERROR(VLOOKUP(E113,商品参数!A:E,4,FALSE),"")</f>
        <v/>
      </c>
      <c r="I113" s="130"/>
      <c r="J113" s="130"/>
      <c r="K113" s="102" t="str">
        <f t="shared" si="10"/>
        <v/>
      </c>
      <c r="L113" s="103"/>
      <c r="M113" s="131"/>
    </row>
    <row r="114" ht="22" customHeight="1" spans="1:13">
      <c r="A114" s="126"/>
      <c r="B114" s="127" t="str">
        <f t="shared" si="7"/>
        <v/>
      </c>
      <c r="C114" s="127" t="str">
        <f t="shared" si="8"/>
        <v/>
      </c>
      <c r="D114" s="127" t="str">
        <f t="shared" si="9"/>
        <v/>
      </c>
      <c r="E114" s="128"/>
      <c r="F114" s="102" t="str">
        <f>IFERROR(VLOOKUP(E114,商品参数!A:E,2,FALSE),"")</f>
        <v/>
      </c>
      <c r="G114" s="102" t="str">
        <f>IFERROR(VLOOKUP(E114,商品参数!A:E,3,FALSE),"")</f>
        <v/>
      </c>
      <c r="H114" s="102" t="str">
        <f>IFERROR(VLOOKUP(E114,商品参数!A:E,4,FALSE),"")</f>
        <v/>
      </c>
      <c r="I114" s="130"/>
      <c r="J114" s="130"/>
      <c r="K114" s="102" t="str">
        <f t="shared" si="10"/>
        <v/>
      </c>
      <c r="L114" s="103"/>
      <c r="M114" s="131"/>
    </row>
    <row r="115" ht="22" customHeight="1" spans="1:13">
      <c r="A115" s="126"/>
      <c r="B115" s="127" t="str">
        <f t="shared" si="7"/>
        <v/>
      </c>
      <c r="C115" s="127" t="str">
        <f t="shared" si="8"/>
        <v/>
      </c>
      <c r="D115" s="127" t="str">
        <f t="shared" si="9"/>
        <v/>
      </c>
      <c r="E115" s="128"/>
      <c r="F115" s="102" t="str">
        <f>IFERROR(VLOOKUP(E115,商品参数!A:E,2,FALSE),"")</f>
        <v/>
      </c>
      <c r="G115" s="102" t="str">
        <f>IFERROR(VLOOKUP(E115,商品参数!A:E,3,FALSE),"")</f>
        <v/>
      </c>
      <c r="H115" s="102" t="str">
        <f>IFERROR(VLOOKUP(E115,商品参数!A:E,4,FALSE),"")</f>
        <v/>
      </c>
      <c r="I115" s="130"/>
      <c r="J115" s="130"/>
      <c r="K115" s="102" t="str">
        <f t="shared" si="10"/>
        <v/>
      </c>
      <c r="L115" s="103"/>
      <c r="M115" s="131"/>
    </row>
    <row r="116" ht="22" customHeight="1" spans="1:13">
      <c r="A116" s="126"/>
      <c r="B116" s="127" t="str">
        <f t="shared" si="7"/>
        <v/>
      </c>
      <c r="C116" s="127" t="str">
        <f t="shared" si="8"/>
        <v/>
      </c>
      <c r="D116" s="127" t="str">
        <f t="shared" si="9"/>
        <v/>
      </c>
      <c r="E116" s="128"/>
      <c r="F116" s="102" t="str">
        <f>IFERROR(VLOOKUP(E116,商品参数!A:E,2,FALSE),"")</f>
        <v/>
      </c>
      <c r="G116" s="102" t="str">
        <f>IFERROR(VLOOKUP(E116,商品参数!A:E,3,FALSE),"")</f>
        <v/>
      </c>
      <c r="H116" s="102" t="str">
        <f>IFERROR(VLOOKUP(E116,商品参数!A:E,4,FALSE),"")</f>
        <v/>
      </c>
      <c r="I116" s="130"/>
      <c r="J116" s="130"/>
      <c r="K116" s="102" t="str">
        <f t="shared" si="10"/>
        <v/>
      </c>
      <c r="L116" s="103"/>
      <c r="M116" s="131"/>
    </row>
    <row r="117" ht="22" customHeight="1" spans="1:13">
      <c r="A117" s="126"/>
      <c r="B117" s="127" t="str">
        <f t="shared" si="7"/>
        <v/>
      </c>
      <c r="C117" s="127" t="str">
        <f t="shared" si="8"/>
        <v/>
      </c>
      <c r="D117" s="127" t="str">
        <f t="shared" si="9"/>
        <v/>
      </c>
      <c r="E117" s="128"/>
      <c r="F117" s="102" t="str">
        <f>IFERROR(VLOOKUP(E117,商品参数!A:E,2,FALSE),"")</f>
        <v/>
      </c>
      <c r="G117" s="102" t="str">
        <f>IFERROR(VLOOKUP(E117,商品参数!A:E,3,FALSE),"")</f>
        <v/>
      </c>
      <c r="H117" s="102" t="str">
        <f>IFERROR(VLOOKUP(E117,商品参数!A:E,4,FALSE),"")</f>
        <v/>
      </c>
      <c r="I117" s="130"/>
      <c r="J117" s="130"/>
      <c r="K117" s="102" t="str">
        <f t="shared" si="10"/>
        <v/>
      </c>
      <c r="L117" s="103"/>
      <c r="M117" s="131"/>
    </row>
    <row r="118" ht="22" customHeight="1" spans="1:13">
      <c r="A118" s="126"/>
      <c r="B118" s="127" t="str">
        <f t="shared" si="7"/>
        <v/>
      </c>
      <c r="C118" s="127" t="str">
        <f t="shared" si="8"/>
        <v/>
      </c>
      <c r="D118" s="127" t="str">
        <f t="shared" si="9"/>
        <v/>
      </c>
      <c r="E118" s="128"/>
      <c r="F118" s="102" t="str">
        <f>IFERROR(VLOOKUP(E118,商品参数!A:E,2,FALSE),"")</f>
        <v/>
      </c>
      <c r="G118" s="102" t="str">
        <f>IFERROR(VLOOKUP(E118,商品参数!A:E,3,FALSE),"")</f>
        <v/>
      </c>
      <c r="H118" s="102" t="str">
        <f>IFERROR(VLOOKUP(E118,商品参数!A:E,4,FALSE),"")</f>
        <v/>
      </c>
      <c r="I118" s="130"/>
      <c r="J118" s="130"/>
      <c r="K118" s="102" t="str">
        <f t="shared" si="10"/>
        <v/>
      </c>
      <c r="L118" s="103"/>
      <c r="M118" s="131"/>
    </row>
    <row r="119" ht="22" customHeight="1" spans="1:13">
      <c r="A119" s="126"/>
      <c r="B119" s="127" t="str">
        <f t="shared" si="7"/>
        <v/>
      </c>
      <c r="C119" s="127" t="str">
        <f t="shared" si="8"/>
        <v/>
      </c>
      <c r="D119" s="127" t="str">
        <f t="shared" si="9"/>
        <v/>
      </c>
      <c r="E119" s="128"/>
      <c r="F119" s="102" t="str">
        <f>IFERROR(VLOOKUP(E119,商品参数!A:E,2,FALSE),"")</f>
        <v/>
      </c>
      <c r="G119" s="102" t="str">
        <f>IFERROR(VLOOKUP(E119,商品参数!A:E,3,FALSE),"")</f>
        <v/>
      </c>
      <c r="H119" s="102" t="str">
        <f>IFERROR(VLOOKUP(E119,商品参数!A:E,4,FALSE),"")</f>
        <v/>
      </c>
      <c r="I119" s="130"/>
      <c r="J119" s="130"/>
      <c r="K119" s="102" t="str">
        <f t="shared" si="10"/>
        <v/>
      </c>
      <c r="L119" s="103"/>
      <c r="M119" s="131"/>
    </row>
    <row r="120" ht="22" customHeight="1" spans="1:13">
      <c r="A120" s="126"/>
      <c r="B120" s="127" t="str">
        <f t="shared" si="7"/>
        <v/>
      </c>
      <c r="C120" s="127" t="str">
        <f t="shared" si="8"/>
        <v/>
      </c>
      <c r="D120" s="127" t="str">
        <f t="shared" si="9"/>
        <v/>
      </c>
      <c r="E120" s="128"/>
      <c r="F120" s="102" t="str">
        <f>IFERROR(VLOOKUP(E120,商品参数!A:E,2,FALSE),"")</f>
        <v/>
      </c>
      <c r="G120" s="102" t="str">
        <f>IFERROR(VLOOKUP(E120,商品参数!A:E,3,FALSE),"")</f>
        <v/>
      </c>
      <c r="H120" s="102" t="str">
        <f>IFERROR(VLOOKUP(E120,商品参数!A:E,4,FALSE),"")</f>
        <v/>
      </c>
      <c r="I120" s="130"/>
      <c r="J120" s="130"/>
      <c r="K120" s="102" t="str">
        <f t="shared" si="10"/>
        <v/>
      </c>
      <c r="L120" s="103"/>
      <c r="M120" s="131"/>
    </row>
    <row r="121" ht="22" customHeight="1" spans="1:13">
      <c r="A121" s="126"/>
      <c r="B121" s="127" t="str">
        <f t="shared" si="7"/>
        <v/>
      </c>
      <c r="C121" s="127" t="str">
        <f t="shared" si="8"/>
        <v/>
      </c>
      <c r="D121" s="127" t="str">
        <f t="shared" si="9"/>
        <v/>
      </c>
      <c r="E121" s="128"/>
      <c r="F121" s="102" t="str">
        <f>IFERROR(VLOOKUP(E121,商品参数!A:E,2,FALSE),"")</f>
        <v/>
      </c>
      <c r="G121" s="102" t="str">
        <f>IFERROR(VLOOKUP(E121,商品参数!A:E,3,FALSE),"")</f>
        <v/>
      </c>
      <c r="H121" s="102" t="str">
        <f>IFERROR(VLOOKUP(E121,商品参数!A:E,4,FALSE),"")</f>
        <v/>
      </c>
      <c r="I121" s="130"/>
      <c r="J121" s="130"/>
      <c r="K121" s="102" t="str">
        <f t="shared" si="10"/>
        <v/>
      </c>
      <c r="L121" s="103"/>
      <c r="M121" s="131"/>
    </row>
    <row r="122" ht="22" customHeight="1" spans="1:13">
      <c r="A122" s="126"/>
      <c r="B122" s="127" t="str">
        <f t="shared" si="7"/>
        <v/>
      </c>
      <c r="C122" s="127" t="str">
        <f t="shared" si="8"/>
        <v/>
      </c>
      <c r="D122" s="127" t="str">
        <f t="shared" si="9"/>
        <v/>
      </c>
      <c r="E122" s="128"/>
      <c r="F122" s="102" t="str">
        <f>IFERROR(VLOOKUP(E122,商品参数!A:E,2,FALSE),"")</f>
        <v/>
      </c>
      <c r="G122" s="102" t="str">
        <f>IFERROR(VLOOKUP(E122,商品参数!A:E,3,FALSE),"")</f>
        <v/>
      </c>
      <c r="H122" s="102" t="str">
        <f>IFERROR(VLOOKUP(E122,商品参数!A:E,4,FALSE),"")</f>
        <v/>
      </c>
      <c r="I122" s="130"/>
      <c r="J122" s="130"/>
      <c r="K122" s="102" t="str">
        <f t="shared" si="10"/>
        <v/>
      </c>
      <c r="L122" s="103"/>
      <c r="M122" s="131"/>
    </row>
    <row r="123" ht="22" customHeight="1" spans="1:13">
      <c r="A123" s="126"/>
      <c r="B123" s="127" t="str">
        <f t="shared" si="7"/>
        <v/>
      </c>
      <c r="C123" s="127" t="str">
        <f t="shared" si="8"/>
        <v/>
      </c>
      <c r="D123" s="127" t="str">
        <f t="shared" si="9"/>
        <v/>
      </c>
      <c r="E123" s="128"/>
      <c r="F123" s="102" t="str">
        <f>IFERROR(VLOOKUP(E123,商品参数!A:E,2,FALSE),"")</f>
        <v/>
      </c>
      <c r="G123" s="102" t="str">
        <f>IFERROR(VLOOKUP(E123,商品参数!A:E,3,FALSE),"")</f>
        <v/>
      </c>
      <c r="H123" s="102" t="str">
        <f>IFERROR(VLOOKUP(E123,商品参数!A:E,4,FALSE),"")</f>
        <v/>
      </c>
      <c r="I123" s="130"/>
      <c r="J123" s="130"/>
      <c r="K123" s="102" t="str">
        <f t="shared" si="10"/>
        <v/>
      </c>
      <c r="L123" s="103"/>
      <c r="M123" s="131"/>
    </row>
    <row r="124" ht="22" customHeight="1" spans="1:13">
      <c r="A124" s="126"/>
      <c r="B124" s="127" t="str">
        <f t="shared" si="7"/>
        <v/>
      </c>
      <c r="C124" s="127" t="str">
        <f t="shared" si="8"/>
        <v/>
      </c>
      <c r="D124" s="127" t="str">
        <f t="shared" si="9"/>
        <v/>
      </c>
      <c r="E124" s="128"/>
      <c r="F124" s="102" t="str">
        <f>IFERROR(VLOOKUP(E124,商品参数!A:E,2,FALSE),"")</f>
        <v/>
      </c>
      <c r="G124" s="102" t="str">
        <f>IFERROR(VLOOKUP(E124,商品参数!A:E,3,FALSE),"")</f>
        <v/>
      </c>
      <c r="H124" s="102" t="str">
        <f>IFERROR(VLOOKUP(E124,商品参数!A:E,4,FALSE),"")</f>
        <v/>
      </c>
      <c r="I124" s="130"/>
      <c r="J124" s="130"/>
      <c r="K124" s="102" t="str">
        <f t="shared" si="10"/>
        <v/>
      </c>
      <c r="L124" s="103"/>
      <c r="M124" s="131"/>
    </row>
    <row r="125" ht="22" customHeight="1" spans="1:13">
      <c r="A125" s="126"/>
      <c r="B125" s="127" t="str">
        <f t="shared" si="7"/>
        <v/>
      </c>
      <c r="C125" s="127" t="str">
        <f t="shared" si="8"/>
        <v/>
      </c>
      <c r="D125" s="127" t="str">
        <f t="shared" si="9"/>
        <v/>
      </c>
      <c r="E125" s="128"/>
      <c r="F125" s="102" t="str">
        <f>IFERROR(VLOOKUP(E125,商品参数!A:E,2,FALSE),"")</f>
        <v/>
      </c>
      <c r="G125" s="102" t="str">
        <f>IFERROR(VLOOKUP(E125,商品参数!A:E,3,FALSE),"")</f>
        <v/>
      </c>
      <c r="H125" s="102" t="str">
        <f>IFERROR(VLOOKUP(E125,商品参数!A:E,4,FALSE),"")</f>
        <v/>
      </c>
      <c r="I125" s="130"/>
      <c r="J125" s="130"/>
      <c r="K125" s="102" t="str">
        <f t="shared" si="10"/>
        <v/>
      </c>
      <c r="L125" s="103"/>
      <c r="M125" s="131"/>
    </row>
    <row r="126" ht="22" customHeight="1" spans="1:13">
      <c r="A126" s="126"/>
      <c r="B126" s="127" t="str">
        <f t="shared" si="7"/>
        <v/>
      </c>
      <c r="C126" s="127" t="str">
        <f t="shared" si="8"/>
        <v/>
      </c>
      <c r="D126" s="127" t="str">
        <f t="shared" si="9"/>
        <v/>
      </c>
      <c r="E126" s="128"/>
      <c r="F126" s="102" t="str">
        <f>IFERROR(VLOOKUP(E126,商品参数!A:E,2,FALSE),"")</f>
        <v/>
      </c>
      <c r="G126" s="102" t="str">
        <f>IFERROR(VLOOKUP(E126,商品参数!A:E,3,FALSE),"")</f>
        <v/>
      </c>
      <c r="H126" s="102" t="str">
        <f>IFERROR(VLOOKUP(E126,商品参数!A:E,4,FALSE),"")</f>
        <v/>
      </c>
      <c r="I126" s="130"/>
      <c r="J126" s="130"/>
      <c r="K126" s="102" t="str">
        <f t="shared" si="10"/>
        <v/>
      </c>
      <c r="L126" s="103"/>
      <c r="M126" s="131"/>
    </row>
    <row r="127" ht="22" customHeight="1" spans="1:13">
      <c r="A127" s="126"/>
      <c r="B127" s="127" t="str">
        <f t="shared" si="7"/>
        <v/>
      </c>
      <c r="C127" s="127" t="str">
        <f t="shared" si="8"/>
        <v/>
      </c>
      <c r="D127" s="127" t="str">
        <f t="shared" si="9"/>
        <v/>
      </c>
      <c r="E127" s="128"/>
      <c r="F127" s="102" t="str">
        <f>IFERROR(VLOOKUP(E127,商品参数!A:E,2,FALSE),"")</f>
        <v/>
      </c>
      <c r="G127" s="102" t="str">
        <f>IFERROR(VLOOKUP(E127,商品参数!A:E,3,FALSE),"")</f>
        <v/>
      </c>
      <c r="H127" s="102" t="str">
        <f>IFERROR(VLOOKUP(E127,商品参数!A:E,4,FALSE),"")</f>
        <v/>
      </c>
      <c r="I127" s="130"/>
      <c r="J127" s="130"/>
      <c r="K127" s="102" t="str">
        <f t="shared" si="10"/>
        <v/>
      </c>
      <c r="L127" s="103"/>
      <c r="M127" s="131"/>
    </row>
    <row r="128" ht="22" customHeight="1" spans="1:13">
      <c r="A128" s="126"/>
      <c r="B128" s="127" t="str">
        <f t="shared" si="7"/>
        <v/>
      </c>
      <c r="C128" s="127" t="str">
        <f t="shared" si="8"/>
        <v/>
      </c>
      <c r="D128" s="127" t="str">
        <f t="shared" si="9"/>
        <v/>
      </c>
      <c r="E128" s="128"/>
      <c r="F128" s="102" t="str">
        <f>IFERROR(VLOOKUP(E128,商品参数!A:E,2,FALSE),"")</f>
        <v/>
      </c>
      <c r="G128" s="102" t="str">
        <f>IFERROR(VLOOKUP(E128,商品参数!A:E,3,FALSE),"")</f>
        <v/>
      </c>
      <c r="H128" s="102" t="str">
        <f>IFERROR(VLOOKUP(E128,商品参数!A:E,4,FALSE),"")</f>
        <v/>
      </c>
      <c r="I128" s="130"/>
      <c r="J128" s="130"/>
      <c r="K128" s="102" t="str">
        <f t="shared" si="10"/>
        <v/>
      </c>
      <c r="L128" s="103"/>
      <c r="M128" s="131"/>
    </row>
    <row r="129" ht="22" customHeight="1" spans="1:13">
      <c r="A129" s="126"/>
      <c r="B129" s="127" t="str">
        <f t="shared" si="7"/>
        <v/>
      </c>
      <c r="C129" s="127" t="str">
        <f t="shared" si="8"/>
        <v/>
      </c>
      <c r="D129" s="127" t="str">
        <f t="shared" si="9"/>
        <v/>
      </c>
      <c r="E129" s="128"/>
      <c r="F129" s="102" t="str">
        <f>IFERROR(VLOOKUP(E129,商品参数!A:E,2,FALSE),"")</f>
        <v/>
      </c>
      <c r="G129" s="102" t="str">
        <f>IFERROR(VLOOKUP(E129,商品参数!A:E,3,FALSE),"")</f>
        <v/>
      </c>
      <c r="H129" s="102" t="str">
        <f>IFERROR(VLOOKUP(E129,商品参数!A:E,4,FALSE),"")</f>
        <v/>
      </c>
      <c r="I129" s="130"/>
      <c r="J129" s="130"/>
      <c r="K129" s="102" t="str">
        <f t="shared" si="10"/>
        <v/>
      </c>
      <c r="L129" s="103"/>
      <c r="M129" s="131"/>
    </row>
    <row r="130" ht="22" customHeight="1" spans="1:13">
      <c r="A130" s="126"/>
      <c r="B130" s="127" t="str">
        <f t="shared" si="7"/>
        <v/>
      </c>
      <c r="C130" s="127" t="str">
        <f t="shared" si="8"/>
        <v/>
      </c>
      <c r="D130" s="127" t="str">
        <f t="shared" si="9"/>
        <v/>
      </c>
      <c r="E130" s="128"/>
      <c r="F130" s="102" t="str">
        <f>IFERROR(VLOOKUP(E130,商品参数!A:E,2,FALSE),"")</f>
        <v/>
      </c>
      <c r="G130" s="102" t="str">
        <f>IFERROR(VLOOKUP(E130,商品参数!A:E,3,FALSE),"")</f>
        <v/>
      </c>
      <c r="H130" s="102" t="str">
        <f>IFERROR(VLOOKUP(E130,商品参数!A:E,4,FALSE),"")</f>
        <v/>
      </c>
      <c r="I130" s="130"/>
      <c r="J130" s="130"/>
      <c r="K130" s="102" t="str">
        <f t="shared" si="10"/>
        <v/>
      </c>
      <c r="L130" s="103"/>
      <c r="M130" s="131"/>
    </row>
    <row r="131" ht="22" customHeight="1" spans="1:13">
      <c r="A131" s="126"/>
      <c r="B131" s="127" t="str">
        <f t="shared" si="7"/>
        <v/>
      </c>
      <c r="C131" s="127" t="str">
        <f t="shared" si="8"/>
        <v/>
      </c>
      <c r="D131" s="127" t="str">
        <f t="shared" si="9"/>
        <v/>
      </c>
      <c r="E131" s="128"/>
      <c r="F131" s="102" t="str">
        <f>IFERROR(VLOOKUP(E131,商品参数!A:E,2,FALSE),"")</f>
        <v/>
      </c>
      <c r="G131" s="102" t="str">
        <f>IFERROR(VLOOKUP(E131,商品参数!A:E,3,FALSE),"")</f>
        <v/>
      </c>
      <c r="H131" s="102" t="str">
        <f>IFERROR(VLOOKUP(E131,商品参数!A:E,4,FALSE),"")</f>
        <v/>
      </c>
      <c r="I131" s="130"/>
      <c r="J131" s="130"/>
      <c r="K131" s="102" t="str">
        <f t="shared" si="10"/>
        <v/>
      </c>
      <c r="L131" s="103"/>
      <c r="M131" s="131"/>
    </row>
    <row r="132" ht="22" customHeight="1" spans="1:13">
      <c r="A132" s="126"/>
      <c r="B132" s="127" t="str">
        <f t="shared" ref="B132:B195" si="11">IF(A132&lt;&gt;"",YEAR(A132),"")</f>
        <v/>
      </c>
      <c r="C132" s="127" t="str">
        <f t="shared" ref="C132:C195" si="12">IF(A132&lt;&gt;"",MONTH(A132),"")</f>
        <v/>
      </c>
      <c r="D132" s="127" t="str">
        <f t="shared" ref="D132:D195" si="13">IF(A132&lt;&gt;"",DAY(A132),"")</f>
        <v/>
      </c>
      <c r="E132" s="128"/>
      <c r="F132" s="102" t="str">
        <f>IFERROR(VLOOKUP(E132,商品参数!A:E,2,FALSE),"")</f>
        <v/>
      </c>
      <c r="G132" s="102" t="str">
        <f>IFERROR(VLOOKUP(E132,商品参数!A:E,3,FALSE),"")</f>
        <v/>
      </c>
      <c r="H132" s="102" t="str">
        <f>IFERROR(VLOOKUP(E132,商品参数!A:E,4,FALSE),"")</f>
        <v/>
      </c>
      <c r="I132" s="130"/>
      <c r="J132" s="130"/>
      <c r="K132" s="102" t="str">
        <f t="shared" ref="K132:K195" si="14">IF(E132&lt;&gt;"",I132*J132,"")</f>
        <v/>
      </c>
      <c r="L132" s="103"/>
      <c r="M132" s="131"/>
    </row>
    <row r="133" ht="22" customHeight="1" spans="1:13">
      <c r="A133" s="126"/>
      <c r="B133" s="127" t="str">
        <f t="shared" si="11"/>
        <v/>
      </c>
      <c r="C133" s="127" t="str">
        <f t="shared" si="12"/>
        <v/>
      </c>
      <c r="D133" s="127" t="str">
        <f t="shared" si="13"/>
        <v/>
      </c>
      <c r="E133" s="128"/>
      <c r="F133" s="102" t="str">
        <f>IFERROR(VLOOKUP(E133,商品参数!A:E,2,FALSE),"")</f>
        <v/>
      </c>
      <c r="G133" s="102" t="str">
        <f>IFERROR(VLOOKUP(E133,商品参数!A:E,3,FALSE),"")</f>
        <v/>
      </c>
      <c r="H133" s="102" t="str">
        <f>IFERROR(VLOOKUP(E133,商品参数!A:E,4,FALSE),"")</f>
        <v/>
      </c>
      <c r="I133" s="130"/>
      <c r="J133" s="130"/>
      <c r="K133" s="102" t="str">
        <f t="shared" si="14"/>
        <v/>
      </c>
      <c r="L133" s="103"/>
      <c r="M133" s="131"/>
    </row>
    <row r="134" ht="22" customHeight="1" spans="1:13">
      <c r="A134" s="126"/>
      <c r="B134" s="127" t="str">
        <f t="shared" si="11"/>
        <v/>
      </c>
      <c r="C134" s="127" t="str">
        <f t="shared" si="12"/>
        <v/>
      </c>
      <c r="D134" s="127" t="str">
        <f t="shared" si="13"/>
        <v/>
      </c>
      <c r="E134" s="128"/>
      <c r="F134" s="102" t="str">
        <f>IFERROR(VLOOKUP(E134,商品参数!A:E,2,FALSE),"")</f>
        <v/>
      </c>
      <c r="G134" s="102" t="str">
        <f>IFERROR(VLOOKUP(E134,商品参数!A:E,3,FALSE),"")</f>
        <v/>
      </c>
      <c r="H134" s="102" t="str">
        <f>IFERROR(VLOOKUP(E134,商品参数!A:E,4,FALSE),"")</f>
        <v/>
      </c>
      <c r="I134" s="130"/>
      <c r="J134" s="130"/>
      <c r="K134" s="102" t="str">
        <f t="shared" si="14"/>
        <v/>
      </c>
      <c r="L134" s="103"/>
      <c r="M134" s="131"/>
    </row>
    <row r="135" ht="22" customHeight="1" spans="1:13">
      <c r="A135" s="126"/>
      <c r="B135" s="127" t="str">
        <f t="shared" si="11"/>
        <v/>
      </c>
      <c r="C135" s="127" t="str">
        <f t="shared" si="12"/>
        <v/>
      </c>
      <c r="D135" s="127" t="str">
        <f t="shared" si="13"/>
        <v/>
      </c>
      <c r="E135" s="128"/>
      <c r="F135" s="102" t="str">
        <f>IFERROR(VLOOKUP(E135,商品参数!A:E,2,FALSE),"")</f>
        <v/>
      </c>
      <c r="G135" s="102" t="str">
        <f>IFERROR(VLOOKUP(E135,商品参数!A:E,3,FALSE),"")</f>
        <v/>
      </c>
      <c r="H135" s="102" t="str">
        <f>IFERROR(VLOOKUP(E135,商品参数!A:E,4,FALSE),"")</f>
        <v/>
      </c>
      <c r="I135" s="130"/>
      <c r="J135" s="130"/>
      <c r="K135" s="102" t="str">
        <f t="shared" si="14"/>
        <v/>
      </c>
      <c r="L135" s="103"/>
      <c r="M135" s="131"/>
    </row>
    <row r="136" ht="22" customHeight="1" spans="1:13">
      <c r="A136" s="126"/>
      <c r="B136" s="127" t="str">
        <f t="shared" si="11"/>
        <v/>
      </c>
      <c r="C136" s="127" t="str">
        <f t="shared" si="12"/>
        <v/>
      </c>
      <c r="D136" s="127" t="str">
        <f t="shared" si="13"/>
        <v/>
      </c>
      <c r="E136" s="128"/>
      <c r="F136" s="102" t="str">
        <f>IFERROR(VLOOKUP(E136,商品参数!A:E,2,FALSE),"")</f>
        <v/>
      </c>
      <c r="G136" s="102" t="str">
        <f>IFERROR(VLOOKUP(E136,商品参数!A:E,3,FALSE),"")</f>
        <v/>
      </c>
      <c r="H136" s="102" t="str">
        <f>IFERROR(VLOOKUP(E136,商品参数!A:E,4,FALSE),"")</f>
        <v/>
      </c>
      <c r="I136" s="130"/>
      <c r="J136" s="130"/>
      <c r="K136" s="102" t="str">
        <f t="shared" si="14"/>
        <v/>
      </c>
      <c r="L136" s="103"/>
      <c r="M136" s="131"/>
    </row>
    <row r="137" ht="22" customHeight="1" spans="1:13">
      <c r="A137" s="126"/>
      <c r="B137" s="127" t="str">
        <f t="shared" si="11"/>
        <v/>
      </c>
      <c r="C137" s="127" t="str">
        <f t="shared" si="12"/>
        <v/>
      </c>
      <c r="D137" s="127" t="str">
        <f t="shared" si="13"/>
        <v/>
      </c>
      <c r="E137" s="128"/>
      <c r="F137" s="102" t="str">
        <f>IFERROR(VLOOKUP(E137,商品参数!A:E,2,FALSE),"")</f>
        <v/>
      </c>
      <c r="G137" s="102" t="str">
        <f>IFERROR(VLOOKUP(E137,商品参数!A:E,3,FALSE),"")</f>
        <v/>
      </c>
      <c r="H137" s="102" t="str">
        <f>IFERROR(VLOOKUP(E137,商品参数!A:E,4,FALSE),"")</f>
        <v/>
      </c>
      <c r="I137" s="130"/>
      <c r="J137" s="130"/>
      <c r="K137" s="102" t="str">
        <f t="shared" si="14"/>
        <v/>
      </c>
      <c r="L137" s="103"/>
      <c r="M137" s="131"/>
    </row>
    <row r="138" ht="22" customHeight="1" spans="1:13">
      <c r="A138" s="126"/>
      <c r="B138" s="127" t="str">
        <f t="shared" si="11"/>
        <v/>
      </c>
      <c r="C138" s="127" t="str">
        <f t="shared" si="12"/>
        <v/>
      </c>
      <c r="D138" s="127" t="str">
        <f t="shared" si="13"/>
        <v/>
      </c>
      <c r="E138" s="128"/>
      <c r="F138" s="102" t="str">
        <f>IFERROR(VLOOKUP(E138,商品参数!A:E,2,FALSE),"")</f>
        <v/>
      </c>
      <c r="G138" s="102" t="str">
        <f>IFERROR(VLOOKUP(E138,商品参数!A:E,3,FALSE),"")</f>
        <v/>
      </c>
      <c r="H138" s="102" t="str">
        <f>IFERROR(VLOOKUP(E138,商品参数!A:E,4,FALSE),"")</f>
        <v/>
      </c>
      <c r="I138" s="130"/>
      <c r="J138" s="130"/>
      <c r="K138" s="102" t="str">
        <f t="shared" si="14"/>
        <v/>
      </c>
      <c r="L138" s="103"/>
      <c r="M138" s="131"/>
    </row>
    <row r="139" ht="22" customHeight="1" spans="1:13">
      <c r="A139" s="126"/>
      <c r="B139" s="127" t="str">
        <f t="shared" si="11"/>
        <v/>
      </c>
      <c r="C139" s="127" t="str">
        <f t="shared" si="12"/>
        <v/>
      </c>
      <c r="D139" s="127" t="str">
        <f t="shared" si="13"/>
        <v/>
      </c>
      <c r="E139" s="128"/>
      <c r="F139" s="102" t="str">
        <f>IFERROR(VLOOKUP(E139,商品参数!A:E,2,FALSE),"")</f>
        <v/>
      </c>
      <c r="G139" s="102" t="str">
        <f>IFERROR(VLOOKUP(E139,商品参数!A:E,3,FALSE),"")</f>
        <v/>
      </c>
      <c r="H139" s="102" t="str">
        <f>IFERROR(VLOOKUP(E139,商品参数!A:E,4,FALSE),"")</f>
        <v/>
      </c>
      <c r="I139" s="130"/>
      <c r="J139" s="130"/>
      <c r="K139" s="102" t="str">
        <f t="shared" si="14"/>
        <v/>
      </c>
      <c r="L139" s="103"/>
      <c r="M139" s="131"/>
    </row>
    <row r="140" ht="22" customHeight="1" spans="1:13">
      <c r="A140" s="126"/>
      <c r="B140" s="127" t="str">
        <f t="shared" si="11"/>
        <v/>
      </c>
      <c r="C140" s="127" t="str">
        <f t="shared" si="12"/>
        <v/>
      </c>
      <c r="D140" s="127" t="str">
        <f t="shared" si="13"/>
        <v/>
      </c>
      <c r="E140" s="128"/>
      <c r="F140" s="102" t="str">
        <f>IFERROR(VLOOKUP(E140,商品参数!A:E,2,FALSE),"")</f>
        <v/>
      </c>
      <c r="G140" s="102" t="str">
        <f>IFERROR(VLOOKUP(E140,商品参数!A:E,3,FALSE),"")</f>
        <v/>
      </c>
      <c r="H140" s="102" t="str">
        <f>IFERROR(VLOOKUP(E140,商品参数!A:E,4,FALSE),"")</f>
        <v/>
      </c>
      <c r="I140" s="130"/>
      <c r="J140" s="130"/>
      <c r="K140" s="102" t="str">
        <f t="shared" si="14"/>
        <v/>
      </c>
      <c r="L140" s="103"/>
      <c r="M140" s="131"/>
    </row>
    <row r="141" ht="22" customHeight="1" spans="1:13">
      <c r="A141" s="126"/>
      <c r="B141" s="127" t="str">
        <f t="shared" si="11"/>
        <v/>
      </c>
      <c r="C141" s="127" t="str">
        <f t="shared" si="12"/>
        <v/>
      </c>
      <c r="D141" s="127" t="str">
        <f t="shared" si="13"/>
        <v/>
      </c>
      <c r="E141" s="128"/>
      <c r="F141" s="102" t="str">
        <f>IFERROR(VLOOKUP(E141,商品参数!A:E,2,FALSE),"")</f>
        <v/>
      </c>
      <c r="G141" s="102" t="str">
        <f>IFERROR(VLOOKUP(E141,商品参数!A:E,3,FALSE),"")</f>
        <v/>
      </c>
      <c r="H141" s="102" t="str">
        <f>IFERROR(VLOOKUP(E141,商品参数!A:E,4,FALSE),"")</f>
        <v/>
      </c>
      <c r="I141" s="130"/>
      <c r="J141" s="130"/>
      <c r="K141" s="102" t="str">
        <f t="shared" si="14"/>
        <v/>
      </c>
      <c r="L141" s="103"/>
      <c r="M141" s="131"/>
    </row>
    <row r="142" ht="22" customHeight="1" spans="1:13">
      <c r="A142" s="126"/>
      <c r="B142" s="127" t="str">
        <f t="shared" si="11"/>
        <v/>
      </c>
      <c r="C142" s="127" t="str">
        <f t="shared" si="12"/>
        <v/>
      </c>
      <c r="D142" s="127" t="str">
        <f t="shared" si="13"/>
        <v/>
      </c>
      <c r="E142" s="128"/>
      <c r="F142" s="102" t="str">
        <f>IFERROR(VLOOKUP(E142,商品参数!A:E,2,FALSE),"")</f>
        <v/>
      </c>
      <c r="G142" s="102" t="str">
        <f>IFERROR(VLOOKUP(E142,商品参数!A:E,3,FALSE),"")</f>
        <v/>
      </c>
      <c r="H142" s="102" t="str">
        <f>IFERROR(VLOOKUP(E142,商品参数!A:E,4,FALSE),"")</f>
        <v/>
      </c>
      <c r="I142" s="130"/>
      <c r="J142" s="130"/>
      <c r="K142" s="102" t="str">
        <f t="shared" si="14"/>
        <v/>
      </c>
      <c r="L142" s="103"/>
      <c r="M142" s="131"/>
    </row>
    <row r="143" ht="22" customHeight="1" spans="1:13">
      <c r="A143" s="126"/>
      <c r="B143" s="127" t="str">
        <f t="shared" si="11"/>
        <v/>
      </c>
      <c r="C143" s="127" t="str">
        <f t="shared" si="12"/>
        <v/>
      </c>
      <c r="D143" s="127" t="str">
        <f t="shared" si="13"/>
        <v/>
      </c>
      <c r="E143" s="128"/>
      <c r="F143" s="102" t="str">
        <f>IFERROR(VLOOKUP(E143,商品参数!A:E,2,FALSE),"")</f>
        <v/>
      </c>
      <c r="G143" s="102" t="str">
        <f>IFERROR(VLOOKUP(E143,商品参数!A:E,3,FALSE),"")</f>
        <v/>
      </c>
      <c r="H143" s="102" t="str">
        <f>IFERROR(VLOOKUP(E143,商品参数!A:E,4,FALSE),"")</f>
        <v/>
      </c>
      <c r="I143" s="130"/>
      <c r="J143" s="130"/>
      <c r="K143" s="102" t="str">
        <f t="shared" si="14"/>
        <v/>
      </c>
      <c r="L143" s="103"/>
      <c r="M143" s="131"/>
    </row>
    <row r="144" ht="22" customHeight="1" spans="1:13">
      <c r="A144" s="126"/>
      <c r="B144" s="127" t="str">
        <f t="shared" si="11"/>
        <v/>
      </c>
      <c r="C144" s="127" t="str">
        <f t="shared" si="12"/>
        <v/>
      </c>
      <c r="D144" s="127" t="str">
        <f t="shared" si="13"/>
        <v/>
      </c>
      <c r="E144" s="128"/>
      <c r="F144" s="102" t="str">
        <f>IFERROR(VLOOKUP(E144,商品参数!A:E,2,FALSE),"")</f>
        <v/>
      </c>
      <c r="G144" s="102" t="str">
        <f>IFERROR(VLOOKUP(E144,商品参数!A:E,3,FALSE),"")</f>
        <v/>
      </c>
      <c r="H144" s="102" t="str">
        <f>IFERROR(VLOOKUP(E144,商品参数!A:E,4,FALSE),"")</f>
        <v/>
      </c>
      <c r="I144" s="130"/>
      <c r="J144" s="130"/>
      <c r="K144" s="102" t="str">
        <f t="shared" si="14"/>
        <v/>
      </c>
      <c r="L144" s="103"/>
      <c r="M144" s="131"/>
    </row>
    <row r="145" ht="22" customHeight="1" spans="1:13">
      <c r="A145" s="126"/>
      <c r="B145" s="127" t="str">
        <f t="shared" si="11"/>
        <v/>
      </c>
      <c r="C145" s="127" t="str">
        <f t="shared" si="12"/>
        <v/>
      </c>
      <c r="D145" s="127" t="str">
        <f t="shared" si="13"/>
        <v/>
      </c>
      <c r="E145" s="128"/>
      <c r="F145" s="102" t="str">
        <f>IFERROR(VLOOKUP(E145,商品参数!A:E,2,FALSE),"")</f>
        <v/>
      </c>
      <c r="G145" s="102" t="str">
        <f>IFERROR(VLOOKUP(E145,商品参数!A:E,3,FALSE),"")</f>
        <v/>
      </c>
      <c r="H145" s="102" t="str">
        <f>IFERROR(VLOOKUP(E145,商品参数!A:E,4,FALSE),"")</f>
        <v/>
      </c>
      <c r="I145" s="130"/>
      <c r="J145" s="130"/>
      <c r="K145" s="102" t="str">
        <f t="shared" si="14"/>
        <v/>
      </c>
      <c r="L145" s="103"/>
      <c r="M145" s="131"/>
    </row>
    <row r="146" ht="22" customHeight="1" spans="1:13">
      <c r="A146" s="126"/>
      <c r="B146" s="127" t="str">
        <f t="shared" si="11"/>
        <v/>
      </c>
      <c r="C146" s="127" t="str">
        <f t="shared" si="12"/>
        <v/>
      </c>
      <c r="D146" s="127" t="str">
        <f t="shared" si="13"/>
        <v/>
      </c>
      <c r="E146" s="128"/>
      <c r="F146" s="102" t="str">
        <f>IFERROR(VLOOKUP(E146,商品参数!A:E,2,FALSE),"")</f>
        <v/>
      </c>
      <c r="G146" s="102" t="str">
        <f>IFERROR(VLOOKUP(E146,商品参数!A:E,3,FALSE),"")</f>
        <v/>
      </c>
      <c r="H146" s="102" t="str">
        <f>IFERROR(VLOOKUP(E146,商品参数!A:E,4,FALSE),"")</f>
        <v/>
      </c>
      <c r="I146" s="130"/>
      <c r="J146" s="130"/>
      <c r="K146" s="102" t="str">
        <f t="shared" si="14"/>
        <v/>
      </c>
      <c r="L146" s="103"/>
      <c r="M146" s="131"/>
    </row>
    <row r="147" ht="22" customHeight="1" spans="1:13">
      <c r="A147" s="126"/>
      <c r="B147" s="127" t="str">
        <f t="shared" si="11"/>
        <v/>
      </c>
      <c r="C147" s="127" t="str">
        <f t="shared" si="12"/>
        <v/>
      </c>
      <c r="D147" s="127" t="str">
        <f t="shared" si="13"/>
        <v/>
      </c>
      <c r="E147" s="128"/>
      <c r="F147" s="102" t="str">
        <f>IFERROR(VLOOKUP(E147,商品参数!A:E,2,FALSE),"")</f>
        <v/>
      </c>
      <c r="G147" s="102" t="str">
        <f>IFERROR(VLOOKUP(E147,商品参数!A:E,3,FALSE),"")</f>
        <v/>
      </c>
      <c r="H147" s="102" t="str">
        <f>IFERROR(VLOOKUP(E147,商品参数!A:E,4,FALSE),"")</f>
        <v/>
      </c>
      <c r="I147" s="130"/>
      <c r="J147" s="130"/>
      <c r="K147" s="102" t="str">
        <f t="shared" si="14"/>
        <v/>
      </c>
      <c r="L147" s="103"/>
      <c r="M147" s="131"/>
    </row>
    <row r="148" ht="22" customHeight="1" spans="1:13">
      <c r="A148" s="126"/>
      <c r="B148" s="127" t="str">
        <f t="shared" si="11"/>
        <v/>
      </c>
      <c r="C148" s="127" t="str">
        <f t="shared" si="12"/>
        <v/>
      </c>
      <c r="D148" s="127" t="str">
        <f t="shared" si="13"/>
        <v/>
      </c>
      <c r="E148" s="128"/>
      <c r="F148" s="102" t="str">
        <f>IFERROR(VLOOKUP(E148,商品参数!A:E,2,FALSE),"")</f>
        <v/>
      </c>
      <c r="G148" s="102" t="str">
        <f>IFERROR(VLOOKUP(E148,商品参数!A:E,3,FALSE),"")</f>
        <v/>
      </c>
      <c r="H148" s="102" t="str">
        <f>IFERROR(VLOOKUP(E148,商品参数!A:E,4,FALSE),"")</f>
        <v/>
      </c>
      <c r="I148" s="130"/>
      <c r="J148" s="130"/>
      <c r="K148" s="102" t="str">
        <f t="shared" si="14"/>
        <v/>
      </c>
      <c r="L148" s="103"/>
      <c r="M148" s="131"/>
    </row>
    <row r="149" ht="22" customHeight="1" spans="1:13">
      <c r="A149" s="126"/>
      <c r="B149" s="127" t="str">
        <f t="shared" si="11"/>
        <v/>
      </c>
      <c r="C149" s="127" t="str">
        <f t="shared" si="12"/>
        <v/>
      </c>
      <c r="D149" s="127" t="str">
        <f t="shared" si="13"/>
        <v/>
      </c>
      <c r="E149" s="128"/>
      <c r="F149" s="102" t="str">
        <f>IFERROR(VLOOKUP(E149,商品参数!A:E,2,FALSE),"")</f>
        <v/>
      </c>
      <c r="G149" s="102" t="str">
        <f>IFERROR(VLOOKUP(E149,商品参数!A:E,3,FALSE),"")</f>
        <v/>
      </c>
      <c r="H149" s="102" t="str">
        <f>IFERROR(VLOOKUP(E149,商品参数!A:E,4,FALSE),"")</f>
        <v/>
      </c>
      <c r="I149" s="130"/>
      <c r="J149" s="130"/>
      <c r="K149" s="102" t="str">
        <f t="shared" si="14"/>
        <v/>
      </c>
      <c r="L149" s="103"/>
      <c r="M149" s="131"/>
    </row>
    <row r="150" ht="22" customHeight="1" spans="1:13">
      <c r="A150" s="126"/>
      <c r="B150" s="127" t="str">
        <f t="shared" si="11"/>
        <v/>
      </c>
      <c r="C150" s="127" t="str">
        <f t="shared" si="12"/>
        <v/>
      </c>
      <c r="D150" s="127" t="str">
        <f t="shared" si="13"/>
        <v/>
      </c>
      <c r="E150" s="128"/>
      <c r="F150" s="102" t="str">
        <f>IFERROR(VLOOKUP(E150,商品参数!A:E,2,FALSE),"")</f>
        <v/>
      </c>
      <c r="G150" s="102" t="str">
        <f>IFERROR(VLOOKUP(E150,商品参数!A:E,3,FALSE),"")</f>
        <v/>
      </c>
      <c r="H150" s="102" t="str">
        <f>IFERROR(VLOOKUP(E150,商品参数!A:E,4,FALSE),"")</f>
        <v/>
      </c>
      <c r="I150" s="130"/>
      <c r="J150" s="130"/>
      <c r="K150" s="102" t="str">
        <f t="shared" si="14"/>
        <v/>
      </c>
      <c r="L150" s="103"/>
      <c r="M150" s="131"/>
    </row>
    <row r="151" ht="22" customHeight="1" spans="1:13">
      <c r="A151" s="126"/>
      <c r="B151" s="127" t="str">
        <f t="shared" si="11"/>
        <v/>
      </c>
      <c r="C151" s="127" t="str">
        <f t="shared" si="12"/>
        <v/>
      </c>
      <c r="D151" s="127" t="str">
        <f t="shared" si="13"/>
        <v/>
      </c>
      <c r="E151" s="128"/>
      <c r="F151" s="102" t="str">
        <f>IFERROR(VLOOKUP(E151,商品参数!A:E,2,FALSE),"")</f>
        <v/>
      </c>
      <c r="G151" s="102" t="str">
        <f>IFERROR(VLOOKUP(E151,商品参数!A:E,3,FALSE),"")</f>
        <v/>
      </c>
      <c r="H151" s="102" t="str">
        <f>IFERROR(VLOOKUP(E151,商品参数!A:E,4,FALSE),"")</f>
        <v/>
      </c>
      <c r="I151" s="130"/>
      <c r="J151" s="130"/>
      <c r="K151" s="102" t="str">
        <f t="shared" si="14"/>
        <v/>
      </c>
      <c r="L151" s="103"/>
      <c r="M151" s="131"/>
    </row>
    <row r="152" ht="22" customHeight="1" spans="1:13">
      <c r="A152" s="126"/>
      <c r="B152" s="127" t="str">
        <f t="shared" si="11"/>
        <v/>
      </c>
      <c r="C152" s="127" t="str">
        <f t="shared" si="12"/>
        <v/>
      </c>
      <c r="D152" s="127" t="str">
        <f t="shared" si="13"/>
        <v/>
      </c>
      <c r="E152" s="128"/>
      <c r="F152" s="102" t="str">
        <f>IFERROR(VLOOKUP(E152,商品参数!A:E,2,FALSE),"")</f>
        <v/>
      </c>
      <c r="G152" s="102" t="str">
        <f>IFERROR(VLOOKUP(E152,商品参数!A:E,3,FALSE),"")</f>
        <v/>
      </c>
      <c r="H152" s="102" t="str">
        <f>IFERROR(VLOOKUP(E152,商品参数!A:E,4,FALSE),"")</f>
        <v/>
      </c>
      <c r="I152" s="130"/>
      <c r="J152" s="130"/>
      <c r="K152" s="102" t="str">
        <f t="shared" si="14"/>
        <v/>
      </c>
      <c r="L152" s="103"/>
      <c r="M152" s="131"/>
    </row>
    <row r="153" ht="22" customHeight="1" spans="1:13">
      <c r="A153" s="126"/>
      <c r="B153" s="127" t="str">
        <f t="shared" si="11"/>
        <v/>
      </c>
      <c r="C153" s="127" t="str">
        <f t="shared" si="12"/>
        <v/>
      </c>
      <c r="D153" s="127" t="str">
        <f t="shared" si="13"/>
        <v/>
      </c>
      <c r="E153" s="128"/>
      <c r="F153" s="102" t="str">
        <f>IFERROR(VLOOKUP(E153,商品参数!A:E,2,FALSE),"")</f>
        <v/>
      </c>
      <c r="G153" s="102" t="str">
        <f>IFERROR(VLOOKUP(E153,商品参数!A:E,3,FALSE),"")</f>
        <v/>
      </c>
      <c r="H153" s="102" t="str">
        <f>IFERROR(VLOOKUP(E153,商品参数!A:E,4,FALSE),"")</f>
        <v/>
      </c>
      <c r="I153" s="130"/>
      <c r="J153" s="130"/>
      <c r="K153" s="102" t="str">
        <f t="shared" si="14"/>
        <v/>
      </c>
      <c r="L153" s="103"/>
      <c r="M153" s="131"/>
    </row>
    <row r="154" ht="22" customHeight="1" spans="1:13">
      <c r="A154" s="126"/>
      <c r="B154" s="127" t="str">
        <f t="shared" si="11"/>
        <v/>
      </c>
      <c r="C154" s="127" t="str">
        <f t="shared" si="12"/>
        <v/>
      </c>
      <c r="D154" s="127" t="str">
        <f t="shared" si="13"/>
        <v/>
      </c>
      <c r="E154" s="128"/>
      <c r="F154" s="102" t="str">
        <f>IFERROR(VLOOKUP(E154,商品参数!A:E,2,FALSE),"")</f>
        <v/>
      </c>
      <c r="G154" s="102" t="str">
        <f>IFERROR(VLOOKUP(E154,商品参数!A:E,3,FALSE),"")</f>
        <v/>
      </c>
      <c r="H154" s="102" t="str">
        <f>IFERROR(VLOOKUP(E154,商品参数!A:E,4,FALSE),"")</f>
        <v/>
      </c>
      <c r="I154" s="130"/>
      <c r="J154" s="130"/>
      <c r="K154" s="102" t="str">
        <f t="shared" si="14"/>
        <v/>
      </c>
      <c r="L154" s="103"/>
      <c r="M154" s="131"/>
    </row>
    <row r="155" ht="22" customHeight="1" spans="1:13">
      <c r="A155" s="126"/>
      <c r="B155" s="127" t="str">
        <f t="shared" si="11"/>
        <v/>
      </c>
      <c r="C155" s="127" t="str">
        <f t="shared" si="12"/>
        <v/>
      </c>
      <c r="D155" s="127" t="str">
        <f t="shared" si="13"/>
        <v/>
      </c>
      <c r="E155" s="128"/>
      <c r="F155" s="102" t="str">
        <f>IFERROR(VLOOKUP(E155,商品参数!A:E,2,FALSE),"")</f>
        <v/>
      </c>
      <c r="G155" s="102" t="str">
        <f>IFERROR(VLOOKUP(E155,商品参数!A:E,3,FALSE),"")</f>
        <v/>
      </c>
      <c r="H155" s="102" t="str">
        <f>IFERROR(VLOOKUP(E155,商品参数!A:E,4,FALSE),"")</f>
        <v/>
      </c>
      <c r="I155" s="130"/>
      <c r="J155" s="130"/>
      <c r="K155" s="102" t="str">
        <f t="shared" si="14"/>
        <v/>
      </c>
      <c r="L155" s="103"/>
      <c r="M155" s="131"/>
    </row>
    <row r="156" ht="22" customHeight="1" spans="1:13">
      <c r="A156" s="126"/>
      <c r="B156" s="127" t="str">
        <f t="shared" si="11"/>
        <v/>
      </c>
      <c r="C156" s="127" t="str">
        <f t="shared" si="12"/>
        <v/>
      </c>
      <c r="D156" s="127" t="str">
        <f t="shared" si="13"/>
        <v/>
      </c>
      <c r="E156" s="128"/>
      <c r="F156" s="102" t="str">
        <f>IFERROR(VLOOKUP(E156,商品参数!A:E,2,FALSE),"")</f>
        <v/>
      </c>
      <c r="G156" s="102" t="str">
        <f>IFERROR(VLOOKUP(E156,商品参数!A:E,3,FALSE),"")</f>
        <v/>
      </c>
      <c r="H156" s="102" t="str">
        <f>IFERROR(VLOOKUP(E156,商品参数!A:E,4,FALSE),"")</f>
        <v/>
      </c>
      <c r="I156" s="130"/>
      <c r="J156" s="130"/>
      <c r="K156" s="102" t="str">
        <f t="shared" si="14"/>
        <v/>
      </c>
      <c r="L156" s="103"/>
      <c r="M156" s="131"/>
    </row>
    <row r="157" ht="22" customHeight="1" spans="1:13">
      <c r="A157" s="126"/>
      <c r="B157" s="127" t="str">
        <f t="shared" si="11"/>
        <v/>
      </c>
      <c r="C157" s="127" t="str">
        <f t="shared" si="12"/>
        <v/>
      </c>
      <c r="D157" s="127" t="str">
        <f t="shared" si="13"/>
        <v/>
      </c>
      <c r="E157" s="128"/>
      <c r="F157" s="102" t="str">
        <f>IFERROR(VLOOKUP(E157,商品参数!A:E,2,FALSE),"")</f>
        <v/>
      </c>
      <c r="G157" s="102" t="str">
        <f>IFERROR(VLOOKUP(E157,商品参数!A:E,3,FALSE),"")</f>
        <v/>
      </c>
      <c r="H157" s="102" t="str">
        <f>IFERROR(VLOOKUP(E157,商品参数!A:E,4,FALSE),"")</f>
        <v/>
      </c>
      <c r="I157" s="130"/>
      <c r="J157" s="130"/>
      <c r="K157" s="102" t="str">
        <f t="shared" si="14"/>
        <v/>
      </c>
      <c r="L157" s="103"/>
      <c r="M157" s="131"/>
    </row>
    <row r="158" ht="22" customHeight="1" spans="1:13">
      <c r="A158" s="126"/>
      <c r="B158" s="127" t="str">
        <f t="shared" si="11"/>
        <v/>
      </c>
      <c r="C158" s="127" t="str">
        <f t="shared" si="12"/>
        <v/>
      </c>
      <c r="D158" s="127" t="str">
        <f t="shared" si="13"/>
        <v/>
      </c>
      <c r="E158" s="128"/>
      <c r="F158" s="102" t="str">
        <f>IFERROR(VLOOKUP(E158,商品参数!A:E,2,FALSE),"")</f>
        <v/>
      </c>
      <c r="G158" s="102" t="str">
        <f>IFERROR(VLOOKUP(E158,商品参数!A:E,3,FALSE),"")</f>
        <v/>
      </c>
      <c r="H158" s="102" t="str">
        <f>IFERROR(VLOOKUP(E158,商品参数!A:E,4,FALSE),"")</f>
        <v/>
      </c>
      <c r="I158" s="130"/>
      <c r="J158" s="130"/>
      <c r="K158" s="102" t="str">
        <f t="shared" si="14"/>
        <v/>
      </c>
      <c r="L158" s="103"/>
      <c r="M158" s="131"/>
    </row>
    <row r="159" ht="22" customHeight="1" spans="1:13">
      <c r="A159" s="126"/>
      <c r="B159" s="127" t="str">
        <f t="shared" si="11"/>
        <v/>
      </c>
      <c r="C159" s="127" t="str">
        <f t="shared" si="12"/>
        <v/>
      </c>
      <c r="D159" s="127" t="str">
        <f t="shared" si="13"/>
        <v/>
      </c>
      <c r="E159" s="128"/>
      <c r="F159" s="102" t="str">
        <f>IFERROR(VLOOKUP(E159,商品参数!A:E,2,FALSE),"")</f>
        <v/>
      </c>
      <c r="G159" s="102" t="str">
        <f>IFERROR(VLOOKUP(E159,商品参数!A:E,3,FALSE),"")</f>
        <v/>
      </c>
      <c r="H159" s="102" t="str">
        <f>IFERROR(VLOOKUP(E159,商品参数!A:E,4,FALSE),"")</f>
        <v/>
      </c>
      <c r="I159" s="130"/>
      <c r="J159" s="130"/>
      <c r="K159" s="102" t="str">
        <f t="shared" si="14"/>
        <v/>
      </c>
      <c r="L159" s="103"/>
      <c r="M159" s="131"/>
    </row>
    <row r="160" ht="22" customHeight="1" spans="1:13">
      <c r="A160" s="126"/>
      <c r="B160" s="127" t="str">
        <f t="shared" si="11"/>
        <v/>
      </c>
      <c r="C160" s="127" t="str">
        <f t="shared" si="12"/>
        <v/>
      </c>
      <c r="D160" s="127" t="str">
        <f t="shared" si="13"/>
        <v/>
      </c>
      <c r="E160" s="128"/>
      <c r="F160" s="102" t="str">
        <f>IFERROR(VLOOKUP(E160,商品参数!A:E,2,FALSE),"")</f>
        <v/>
      </c>
      <c r="G160" s="102" t="str">
        <f>IFERROR(VLOOKUP(E160,商品参数!A:E,3,FALSE),"")</f>
        <v/>
      </c>
      <c r="H160" s="102" t="str">
        <f>IFERROR(VLOOKUP(E160,商品参数!A:E,4,FALSE),"")</f>
        <v/>
      </c>
      <c r="I160" s="130"/>
      <c r="J160" s="130"/>
      <c r="K160" s="102" t="str">
        <f t="shared" si="14"/>
        <v/>
      </c>
      <c r="L160" s="103"/>
      <c r="M160" s="131"/>
    </row>
    <row r="161" ht="22" customHeight="1" spans="1:13">
      <c r="A161" s="126"/>
      <c r="B161" s="127" t="str">
        <f t="shared" si="11"/>
        <v/>
      </c>
      <c r="C161" s="127" t="str">
        <f t="shared" si="12"/>
        <v/>
      </c>
      <c r="D161" s="127" t="str">
        <f t="shared" si="13"/>
        <v/>
      </c>
      <c r="E161" s="128"/>
      <c r="F161" s="102" t="str">
        <f>IFERROR(VLOOKUP(E161,商品参数!A:E,2,FALSE),"")</f>
        <v/>
      </c>
      <c r="G161" s="102" t="str">
        <f>IFERROR(VLOOKUP(E161,商品参数!A:E,3,FALSE),"")</f>
        <v/>
      </c>
      <c r="H161" s="102" t="str">
        <f>IFERROR(VLOOKUP(E161,商品参数!A:E,4,FALSE),"")</f>
        <v/>
      </c>
      <c r="I161" s="130"/>
      <c r="J161" s="130"/>
      <c r="K161" s="102" t="str">
        <f t="shared" si="14"/>
        <v/>
      </c>
      <c r="L161" s="103"/>
      <c r="M161" s="131"/>
    </row>
    <row r="162" ht="22" customHeight="1" spans="1:13">
      <c r="A162" s="126"/>
      <c r="B162" s="127" t="str">
        <f t="shared" si="11"/>
        <v/>
      </c>
      <c r="C162" s="127" t="str">
        <f t="shared" si="12"/>
        <v/>
      </c>
      <c r="D162" s="127" t="str">
        <f t="shared" si="13"/>
        <v/>
      </c>
      <c r="E162" s="128"/>
      <c r="F162" s="102" t="str">
        <f>IFERROR(VLOOKUP(E162,商品参数!A:E,2,FALSE),"")</f>
        <v/>
      </c>
      <c r="G162" s="102" t="str">
        <f>IFERROR(VLOOKUP(E162,商品参数!A:E,3,FALSE),"")</f>
        <v/>
      </c>
      <c r="H162" s="102" t="str">
        <f>IFERROR(VLOOKUP(E162,商品参数!A:E,4,FALSE),"")</f>
        <v/>
      </c>
      <c r="I162" s="130"/>
      <c r="J162" s="130"/>
      <c r="K162" s="102" t="str">
        <f t="shared" si="14"/>
        <v/>
      </c>
      <c r="L162" s="103"/>
      <c r="M162" s="131"/>
    </row>
    <row r="163" ht="22" customHeight="1" spans="1:13">
      <c r="A163" s="126"/>
      <c r="B163" s="127" t="str">
        <f t="shared" si="11"/>
        <v/>
      </c>
      <c r="C163" s="127" t="str">
        <f t="shared" si="12"/>
        <v/>
      </c>
      <c r="D163" s="127" t="str">
        <f t="shared" si="13"/>
        <v/>
      </c>
      <c r="E163" s="128"/>
      <c r="F163" s="102" t="str">
        <f>IFERROR(VLOOKUP(E163,商品参数!A:E,2,FALSE),"")</f>
        <v/>
      </c>
      <c r="G163" s="102" t="str">
        <f>IFERROR(VLOOKUP(E163,商品参数!A:E,3,FALSE),"")</f>
        <v/>
      </c>
      <c r="H163" s="102" t="str">
        <f>IFERROR(VLOOKUP(E163,商品参数!A:E,4,FALSE),"")</f>
        <v/>
      </c>
      <c r="I163" s="130"/>
      <c r="J163" s="130"/>
      <c r="K163" s="102" t="str">
        <f t="shared" si="14"/>
        <v/>
      </c>
      <c r="L163" s="103"/>
      <c r="M163" s="131"/>
    </row>
    <row r="164" ht="22" customHeight="1" spans="1:13">
      <c r="A164" s="126"/>
      <c r="B164" s="127" t="str">
        <f t="shared" si="11"/>
        <v/>
      </c>
      <c r="C164" s="127" t="str">
        <f t="shared" si="12"/>
        <v/>
      </c>
      <c r="D164" s="127" t="str">
        <f t="shared" si="13"/>
        <v/>
      </c>
      <c r="E164" s="128"/>
      <c r="F164" s="102" t="str">
        <f>IFERROR(VLOOKUP(E164,商品参数!A:E,2,FALSE),"")</f>
        <v/>
      </c>
      <c r="G164" s="102" t="str">
        <f>IFERROR(VLOOKUP(E164,商品参数!A:E,3,FALSE),"")</f>
        <v/>
      </c>
      <c r="H164" s="102" t="str">
        <f>IFERROR(VLOOKUP(E164,商品参数!A:E,4,FALSE),"")</f>
        <v/>
      </c>
      <c r="I164" s="130"/>
      <c r="J164" s="130"/>
      <c r="K164" s="102" t="str">
        <f t="shared" si="14"/>
        <v/>
      </c>
      <c r="L164" s="103"/>
      <c r="M164" s="131"/>
    </row>
    <row r="165" ht="22" customHeight="1" spans="1:13">
      <c r="A165" s="126"/>
      <c r="B165" s="127" t="str">
        <f t="shared" si="11"/>
        <v/>
      </c>
      <c r="C165" s="127" t="str">
        <f t="shared" si="12"/>
        <v/>
      </c>
      <c r="D165" s="127" t="str">
        <f t="shared" si="13"/>
        <v/>
      </c>
      <c r="E165" s="128"/>
      <c r="F165" s="102" t="str">
        <f>IFERROR(VLOOKUP(E165,商品参数!A:E,2,FALSE),"")</f>
        <v/>
      </c>
      <c r="G165" s="102" t="str">
        <f>IFERROR(VLOOKUP(E165,商品参数!A:E,3,FALSE),"")</f>
        <v/>
      </c>
      <c r="H165" s="102" t="str">
        <f>IFERROR(VLOOKUP(E165,商品参数!A:E,4,FALSE),"")</f>
        <v/>
      </c>
      <c r="I165" s="130"/>
      <c r="J165" s="130"/>
      <c r="K165" s="102" t="str">
        <f t="shared" si="14"/>
        <v/>
      </c>
      <c r="L165" s="103"/>
      <c r="M165" s="131"/>
    </row>
    <row r="166" ht="22" customHeight="1" spans="1:13">
      <c r="A166" s="126"/>
      <c r="B166" s="127" t="str">
        <f t="shared" si="11"/>
        <v/>
      </c>
      <c r="C166" s="127" t="str">
        <f t="shared" si="12"/>
        <v/>
      </c>
      <c r="D166" s="127" t="str">
        <f t="shared" si="13"/>
        <v/>
      </c>
      <c r="E166" s="128"/>
      <c r="F166" s="102" t="str">
        <f>IFERROR(VLOOKUP(E166,商品参数!A:E,2,FALSE),"")</f>
        <v/>
      </c>
      <c r="G166" s="102" t="str">
        <f>IFERROR(VLOOKUP(E166,商品参数!A:E,3,FALSE),"")</f>
        <v/>
      </c>
      <c r="H166" s="102" t="str">
        <f>IFERROR(VLOOKUP(E166,商品参数!A:E,4,FALSE),"")</f>
        <v/>
      </c>
      <c r="I166" s="130"/>
      <c r="J166" s="130"/>
      <c r="K166" s="102" t="str">
        <f t="shared" si="14"/>
        <v/>
      </c>
      <c r="L166" s="103"/>
      <c r="M166" s="131"/>
    </row>
    <row r="167" ht="22" customHeight="1" spans="1:13">
      <c r="A167" s="126"/>
      <c r="B167" s="127" t="str">
        <f t="shared" si="11"/>
        <v/>
      </c>
      <c r="C167" s="127" t="str">
        <f t="shared" si="12"/>
        <v/>
      </c>
      <c r="D167" s="127" t="str">
        <f t="shared" si="13"/>
        <v/>
      </c>
      <c r="E167" s="128"/>
      <c r="F167" s="102" t="str">
        <f>IFERROR(VLOOKUP(E167,商品参数!A:E,2,FALSE),"")</f>
        <v/>
      </c>
      <c r="G167" s="102" t="str">
        <f>IFERROR(VLOOKUP(E167,商品参数!A:E,3,FALSE),"")</f>
        <v/>
      </c>
      <c r="H167" s="102" t="str">
        <f>IFERROR(VLOOKUP(E167,商品参数!A:E,4,FALSE),"")</f>
        <v/>
      </c>
      <c r="I167" s="130"/>
      <c r="J167" s="130"/>
      <c r="K167" s="102" t="str">
        <f t="shared" si="14"/>
        <v/>
      </c>
      <c r="L167" s="103"/>
      <c r="M167" s="131"/>
    </row>
    <row r="168" ht="22" customHeight="1" spans="1:13">
      <c r="A168" s="126"/>
      <c r="B168" s="127" t="str">
        <f t="shared" si="11"/>
        <v/>
      </c>
      <c r="C168" s="127" t="str">
        <f t="shared" si="12"/>
        <v/>
      </c>
      <c r="D168" s="127" t="str">
        <f t="shared" si="13"/>
        <v/>
      </c>
      <c r="E168" s="128"/>
      <c r="F168" s="102" t="str">
        <f>IFERROR(VLOOKUP(E168,商品参数!A:E,2,FALSE),"")</f>
        <v/>
      </c>
      <c r="G168" s="102" t="str">
        <f>IFERROR(VLOOKUP(E168,商品参数!A:E,3,FALSE),"")</f>
        <v/>
      </c>
      <c r="H168" s="102" t="str">
        <f>IFERROR(VLOOKUP(E168,商品参数!A:E,4,FALSE),"")</f>
        <v/>
      </c>
      <c r="I168" s="130"/>
      <c r="J168" s="130"/>
      <c r="K168" s="102" t="str">
        <f t="shared" si="14"/>
        <v/>
      </c>
      <c r="L168" s="103"/>
      <c r="M168" s="131"/>
    </row>
    <row r="169" ht="22" customHeight="1" spans="1:13">
      <c r="A169" s="126"/>
      <c r="B169" s="127" t="str">
        <f t="shared" si="11"/>
        <v/>
      </c>
      <c r="C169" s="127" t="str">
        <f t="shared" si="12"/>
        <v/>
      </c>
      <c r="D169" s="127" t="str">
        <f t="shared" si="13"/>
        <v/>
      </c>
      <c r="E169" s="128"/>
      <c r="F169" s="102" t="str">
        <f>IFERROR(VLOOKUP(E169,商品参数!A:E,2,FALSE),"")</f>
        <v/>
      </c>
      <c r="G169" s="102" t="str">
        <f>IFERROR(VLOOKUP(E169,商品参数!A:E,3,FALSE),"")</f>
        <v/>
      </c>
      <c r="H169" s="102" t="str">
        <f>IFERROR(VLOOKUP(E169,商品参数!A:E,4,FALSE),"")</f>
        <v/>
      </c>
      <c r="I169" s="130"/>
      <c r="J169" s="130"/>
      <c r="K169" s="102" t="str">
        <f t="shared" si="14"/>
        <v/>
      </c>
      <c r="L169" s="103"/>
      <c r="M169" s="131"/>
    </row>
    <row r="170" ht="22" customHeight="1" spans="1:13">
      <c r="A170" s="126"/>
      <c r="B170" s="127" t="str">
        <f t="shared" si="11"/>
        <v/>
      </c>
      <c r="C170" s="127" t="str">
        <f t="shared" si="12"/>
        <v/>
      </c>
      <c r="D170" s="127" t="str">
        <f t="shared" si="13"/>
        <v/>
      </c>
      <c r="E170" s="128"/>
      <c r="F170" s="102" t="str">
        <f>IFERROR(VLOOKUP(E170,商品参数!A:E,2,FALSE),"")</f>
        <v/>
      </c>
      <c r="G170" s="102" t="str">
        <f>IFERROR(VLOOKUP(E170,商品参数!A:E,3,FALSE),"")</f>
        <v/>
      </c>
      <c r="H170" s="102" t="str">
        <f>IFERROR(VLOOKUP(E170,商品参数!A:E,4,FALSE),"")</f>
        <v/>
      </c>
      <c r="I170" s="130"/>
      <c r="J170" s="130"/>
      <c r="K170" s="102" t="str">
        <f t="shared" si="14"/>
        <v/>
      </c>
      <c r="L170" s="103"/>
      <c r="M170" s="131"/>
    </row>
    <row r="171" ht="22" customHeight="1" spans="1:13">
      <c r="A171" s="126"/>
      <c r="B171" s="127" t="str">
        <f t="shared" si="11"/>
        <v/>
      </c>
      <c r="C171" s="127" t="str">
        <f t="shared" si="12"/>
        <v/>
      </c>
      <c r="D171" s="127" t="str">
        <f t="shared" si="13"/>
        <v/>
      </c>
      <c r="E171" s="128"/>
      <c r="F171" s="102" t="str">
        <f>IFERROR(VLOOKUP(E171,商品参数!A:E,2,FALSE),"")</f>
        <v/>
      </c>
      <c r="G171" s="102" t="str">
        <f>IFERROR(VLOOKUP(E171,商品参数!A:E,3,FALSE),"")</f>
        <v/>
      </c>
      <c r="H171" s="102" t="str">
        <f>IFERROR(VLOOKUP(E171,商品参数!A:E,4,FALSE),"")</f>
        <v/>
      </c>
      <c r="I171" s="130"/>
      <c r="J171" s="130"/>
      <c r="K171" s="102" t="str">
        <f t="shared" si="14"/>
        <v/>
      </c>
      <c r="L171" s="103"/>
      <c r="M171" s="131"/>
    </row>
    <row r="172" ht="22" customHeight="1" spans="1:13">
      <c r="A172" s="126"/>
      <c r="B172" s="127" t="str">
        <f t="shared" si="11"/>
        <v/>
      </c>
      <c r="C172" s="127" t="str">
        <f t="shared" si="12"/>
        <v/>
      </c>
      <c r="D172" s="127" t="str">
        <f t="shared" si="13"/>
        <v/>
      </c>
      <c r="E172" s="128"/>
      <c r="F172" s="102" t="str">
        <f>IFERROR(VLOOKUP(E172,商品参数!A:E,2,FALSE),"")</f>
        <v/>
      </c>
      <c r="G172" s="102" t="str">
        <f>IFERROR(VLOOKUP(E172,商品参数!A:E,3,FALSE),"")</f>
        <v/>
      </c>
      <c r="H172" s="102" t="str">
        <f>IFERROR(VLOOKUP(E172,商品参数!A:E,4,FALSE),"")</f>
        <v/>
      </c>
      <c r="I172" s="130"/>
      <c r="J172" s="130"/>
      <c r="K172" s="102" t="str">
        <f t="shared" si="14"/>
        <v/>
      </c>
      <c r="L172" s="103"/>
      <c r="M172" s="131"/>
    </row>
    <row r="173" ht="22" customHeight="1" spans="1:13">
      <c r="A173" s="126"/>
      <c r="B173" s="127" t="str">
        <f t="shared" si="11"/>
        <v/>
      </c>
      <c r="C173" s="127" t="str">
        <f t="shared" si="12"/>
        <v/>
      </c>
      <c r="D173" s="127" t="str">
        <f t="shared" si="13"/>
        <v/>
      </c>
      <c r="E173" s="128"/>
      <c r="F173" s="102" t="str">
        <f>IFERROR(VLOOKUP(E173,商品参数!A:E,2,FALSE),"")</f>
        <v/>
      </c>
      <c r="G173" s="102" t="str">
        <f>IFERROR(VLOOKUP(E173,商品参数!A:E,3,FALSE),"")</f>
        <v/>
      </c>
      <c r="H173" s="102" t="str">
        <f>IFERROR(VLOOKUP(E173,商品参数!A:E,4,FALSE),"")</f>
        <v/>
      </c>
      <c r="I173" s="130"/>
      <c r="J173" s="130"/>
      <c r="K173" s="102" t="str">
        <f t="shared" si="14"/>
        <v/>
      </c>
      <c r="L173" s="103"/>
      <c r="M173" s="131"/>
    </row>
    <row r="174" ht="22" customHeight="1" spans="1:13">
      <c r="A174" s="126"/>
      <c r="B174" s="127" t="str">
        <f t="shared" si="11"/>
        <v/>
      </c>
      <c r="C174" s="127" t="str">
        <f t="shared" si="12"/>
        <v/>
      </c>
      <c r="D174" s="127" t="str">
        <f t="shared" si="13"/>
        <v/>
      </c>
      <c r="E174" s="128"/>
      <c r="F174" s="102" t="str">
        <f>IFERROR(VLOOKUP(E174,商品参数!A:E,2,FALSE),"")</f>
        <v/>
      </c>
      <c r="G174" s="102" t="str">
        <f>IFERROR(VLOOKUP(E174,商品参数!A:E,3,FALSE),"")</f>
        <v/>
      </c>
      <c r="H174" s="102" t="str">
        <f>IFERROR(VLOOKUP(E174,商品参数!A:E,4,FALSE),"")</f>
        <v/>
      </c>
      <c r="I174" s="130"/>
      <c r="J174" s="130"/>
      <c r="K174" s="102" t="str">
        <f t="shared" si="14"/>
        <v/>
      </c>
      <c r="L174" s="103"/>
      <c r="M174" s="131"/>
    </row>
    <row r="175" ht="22" customHeight="1" spans="1:13">
      <c r="A175" s="126"/>
      <c r="B175" s="127" t="str">
        <f t="shared" si="11"/>
        <v/>
      </c>
      <c r="C175" s="127" t="str">
        <f t="shared" si="12"/>
        <v/>
      </c>
      <c r="D175" s="127" t="str">
        <f t="shared" si="13"/>
        <v/>
      </c>
      <c r="E175" s="128"/>
      <c r="F175" s="102" t="str">
        <f>IFERROR(VLOOKUP(E175,商品参数!A:E,2,FALSE),"")</f>
        <v/>
      </c>
      <c r="G175" s="102" t="str">
        <f>IFERROR(VLOOKUP(E175,商品参数!A:E,3,FALSE),"")</f>
        <v/>
      </c>
      <c r="H175" s="102" t="str">
        <f>IFERROR(VLOOKUP(E175,商品参数!A:E,4,FALSE),"")</f>
        <v/>
      </c>
      <c r="I175" s="130"/>
      <c r="J175" s="130"/>
      <c r="K175" s="102" t="str">
        <f t="shared" si="14"/>
        <v/>
      </c>
      <c r="L175" s="103"/>
      <c r="M175" s="131"/>
    </row>
    <row r="176" ht="22" customHeight="1" spans="1:13">
      <c r="A176" s="126"/>
      <c r="B176" s="127" t="str">
        <f t="shared" si="11"/>
        <v/>
      </c>
      <c r="C176" s="127" t="str">
        <f t="shared" si="12"/>
        <v/>
      </c>
      <c r="D176" s="127" t="str">
        <f t="shared" si="13"/>
        <v/>
      </c>
      <c r="E176" s="128"/>
      <c r="F176" s="102" t="str">
        <f>IFERROR(VLOOKUP(E176,商品参数!A:E,2,FALSE),"")</f>
        <v/>
      </c>
      <c r="G176" s="102" t="str">
        <f>IFERROR(VLOOKUP(E176,商品参数!A:E,3,FALSE),"")</f>
        <v/>
      </c>
      <c r="H176" s="102" t="str">
        <f>IFERROR(VLOOKUP(E176,商品参数!A:E,4,FALSE),"")</f>
        <v/>
      </c>
      <c r="I176" s="130"/>
      <c r="J176" s="130"/>
      <c r="K176" s="102" t="str">
        <f t="shared" si="14"/>
        <v/>
      </c>
      <c r="L176" s="103"/>
      <c r="M176" s="131"/>
    </row>
    <row r="177" ht="22" customHeight="1" spans="1:13">
      <c r="A177" s="126"/>
      <c r="B177" s="127" t="str">
        <f t="shared" si="11"/>
        <v/>
      </c>
      <c r="C177" s="127" t="str">
        <f t="shared" si="12"/>
        <v/>
      </c>
      <c r="D177" s="127" t="str">
        <f t="shared" si="13"/>
        <v/>
      </c>
      <c r="E177" s="128"/>
      <c r="F177" s="102" t="str">
        <f>IFERROR(VLOOKUP(E177,商品参数!A:E,2,FALSE),"")</f>
        <v/>
      </c>
      <c r="G177" s="102" t="str">
        <f>IFERROR(VLOOKUP(E177,商品参数!A:E,3,FALSE),"")</f>
        <v/>
      </c>
      <c r="H177" s="102" t="str">
        <f>IFERROR(VLOOKUP(E177,商品参数!A:E,4,FALSE),"")</f>
        <v/>
      </c>
      <c r="I177" s="130"/>
      <c r="J177" s="130"/>
      <c r="K177" s="102" t="str">
        <f t="shared" si="14"/>
        <v/>
      </c>
      <c r="L177" s="103"/>
      <c r="M177" s="131"/>
    </row>
    <row r="178" ht="22" customHeight="1" spans="1:13">
      <c r="A178" s="126"/>
      <c r="B178" s="127" t="str">
        <f t="shared" si="11"/>
        <v/>
      </c>
      <c r="C178" s="127" t="str">
        <f t="shared" si="12"/>
        <v/>
      </c>
      <c r="D178" s="127" t="str">
        <f t="shared" si="13"/>
        <v/>
      </c>
      <c r="E178" s="128"/>
      <c r="F178" s="102" t="str">
        <f>IFERROR(VLOOKUP(E178,商品参数!A:E,2,FALSE),"")</f>
        <v/>
      </c>
      <c r="G178" s="102" t="str">
        <f>IFERROR(VLOOKUP(E178,商品参数!A:E,3,FALSE),"")</f>
        <v/>
      </c>
      <c r="H178" s="102" t="str">
        <f>IFERROR(VLOOKUP(E178,商品参数!A:E,4,FALSE),"")</f>
        <v/>
      </c>
      <c r="I178" s="130"/>
      <c r="J178" s="130"/>
      <c r="K178" s="102" t="str">
        <f t="shared" si="14"/>
        <v/>
      </c>
      <c r="L178" s="103"/>
      <c r="M178" s="131"/>
    </row>
    <row r="179" ht="22" customHeight="1" spans="1:13">
      <c r="A179" s="126"/>
      <c r="B179" s="127" t="str">
        <f t="shared" si="11"/>
        <v/>
      </c>
      <c r="C179" s="127" t="str">
        <f t="shared" si="12"/>
        <v/>
      </c>
      <c r="D179" s="127" t="str">
        <f t="shared" si="13"/>
        <v/>
      </c>
      <c r="E179" s="128"/>
      <c r="F179" s="102" t="str">
        <f>IFERROR(VLOOKUP(E179,商品参数!A:E,2,FALSE),"")</f>
        <v/>
      </c>
      <c r="G179" s="102" t="str">
        <f>IFERROR(VLOOKUP(E179,商品参数!A:E,3,FALSE),"")</f>
        <v/>
      </c>
      <c r="H179" s="102" t="str">
        <f>IFERROR(VLOOKUP(E179,商品参数!A:E,4,FALSE),"")</f>
        <v/>
      </c>
      <c r="I179" s="130"/>
      <c r="J179" s="130"/>
      <c r="K179" s="102" t="str">
        <f t="shared" si="14"/>
        <v/>
      </c>
      <c r="L179" s="103"/>
      <c r="M179" s="131"/>
    </row>
    <row r="180" ht="22" customHeight="1" spans="1:13">
      <c r="A180" s="126"/>
      <c r="B180" s="127" t="str">
        <f t="shared" si="11"/>
        <v/>
      </c>
      <c r="C180" s="127" t="str">
        <f t="shared" si="12"/>
        <v/>
      </c>
      <c r="D180" s="127" t="str">
        <f t="shared" si="13"/>
        <v/>
      </c>
      <c r="E180" s="128"/>
      <c r="F180" s="102" t="str">
        <f>IFERROR(VLOOKUP(E180,商品参数!A:E,2,FALSE),"")</f>
        <v/>
      </c>
      <c r="G180" s="102" t="str">
        <f>IFERROR(VLOOKUP(E180,商品参数!A:E,3,FALSE),"")</f>
        <v/>
      </c>
      <c r="H180" s="102" t="str">
        <f>IFERROR(VLOOKUP(E180,商品参数!A:E,4,FALSE),"")</f>
        <v/>
      </c>
      <c r="I180" s="130"/>
      <c r="J180" s="130"/>
      <c r="K180" s="102" t="str">
        <f t="shared" si="14"/>
        <v/>
      </c>
      <c r="L180" s="103"/>
      <c r="M180" s="131"/>
    </row>
    <row r="181" ht="22" customHeight="1" spans="1:13">
      <c r="A181" s="126"/>
      <c r="B181" s="127" t="str">
        <f t="shared" si="11"/>
        <v/>
      </c>
      <c r="C181" s="127" t="str">
        <f t="shared" si="12"/>
        <v/>
      </c>
      <c r="D181" s="127" t="str">
        <f t="shared" si="13"/>
        <v/>
      </c>
      <c r="E181" s="128"/>
      <c r="F181" s="102" t="str">
        <f>IFERROR(VLOOKUP(E181,商品参数!A:E,2,FALSE),"")</f>
        <v/>
      </c>
      <c r="G181" s="102" t="str">
        <f>IFERROR(VLOOKUP(E181,商品参数!A:E,3,FALSE),"")</f>
        <v/>
      </c>
      <c r="H181" s="102" t="str">
        <f>IFERROR(VLOOKUP(E181,商品参数!A:E,4,FALSE),"")</f>
        <v/>
      </c>
      <c r="I181" s="130"/>
      <c r="J181" s="130"/>
      <c r="K181" s="102" t="str">
        <f t="shared" si="14"/>
        <v/>
      </c>
      <c r="L181" s="103"/>
      <c r="M181" s="131"/>
    </row>
    <row r="182" ht="22" customHeight="1" spans="1:13">
      <c r="A182" s="126"/>
      <c r="B182" s="127" t="str">
        <f t="shared" si="11"/>
        <v/>
      </c>
      <c r="C182" s="127" t="str">
        <f t="shared" si="12"/>
        <v/>
      </c>
      <c r="D182" s="127" t="str">
        <f t="shared" si="13"/>
        <v/>
      </c>
      <c r="E182" s="128"/>
      <c r="F182" s="102" t="str">
        <f>IFERROR(VLOOKUP(E182,商品参数!A:E,2,FALSE),"")</f>
        <v/>
      </c>
      <c r="G182" s="102" t="str">
        <f>IFERROR(VLOOKUP(E182,商品参数!A:E,3,FALSE),"")</f>
        <v/>
      </c>
      <c r="H182" s="102" t="str">
        <f>IFERROR(VLOOKUP(E182,商品参数!A:E,4,FALSE),"")</f>
        <v/>
      </c>
      <c r="I182" s="130"/>
      <c r="J182" s="130"/>
      <c r="K182" s="102" t="str">
        <f t="shared" si="14"/>
        <v/>
      </c>
      <c r="L182" s="103"/>
      <c r="M182" s="131"/>
    </row>
    <row r="183" ht="22" customHeight="1" spans="1:13">
      <c r="A183" s="126"/>
      <c r="B183" s="127" t="str">
        <f t="shared" si="11"/>
        <v/>
      </c>
      <c r="C183" s="127" t="str">
        <f t="shared" si="12"/>
        <v/>
      </c>
      <c r="D183" s="127" t="str">
        <f t="shared" si="13"/>
        <v/>
      </c>
      <c r="E183" s="128"/>
      <c r="F183" s="102" t="str">
        <f>IFERROR(VLOOKUP(E183,商品参数!A:E,2,FALSE),"")</f>
        <v/>
      </c>
      <c r="G183" s="102" t="str">
        <f>IFERROR(VLOOKUP(E183,商品参数!A:E,3,FALSE),"")</f>
        <v/>
      </c>
      <c r="H183" s="102" t="str">
        <f>IFERROR(VLOOKUP(E183,商品参数!A:E,4,FALSE),"")</f>
        <v/>
      </c>
      <c r="I183" s="130"/>
      <c r="J183" s="130"/>
      <c r="K183" s="102" t="str">
        <f t="shared" si="14"/>
        <v/>
      </c>
      <c r="L183" s="103"/>
      <c r="M183" s="131"/>
    </row>
    <row r="184" ht="22" customHeight="1" spans="1:13">
      <c r="A184" s="126"/>
      <c r="B184" s="127" t="str">
        <f t="shared" si="11"/>
        <v/>
      </c>
      <c r="C184" s="127" t="str">
        <f t="shared" si="12"/>
        <v/>
      </c>
      <c r="D184" s="127" t="str">
        <f t="shared" si="13"/>
        <v/>
      </c>
      <c r="E184" s="128"/>
      <c r="F184" s="102" t="str">
        <f>IFERROR(VLOOKUP(E184,商品参数!A:E,2,FALSE),"")</f>
        <v/>
      </c>
      <c r="G184" s="102" t="str">
        <f>IFERROR(VLOOKUP(E184,商品参数!A:E,3,FALSE),"")</f>
        <v/>
      </c>
      <c r="H184" s="102" t="str">
        <f>IFERROR(VLOOKUP(E184,商品参数!A:E,4,FALSE),"")</f>
        <v/>
      </c>
      <c r="I184" s="130"/>
      <c r="J184" s="130"/>
      <c r="K184" s="102" t="str">
        <f t="shared" si="14"/>
        <v/>
      </c>
      <c r="L184" s="103"/>
      <c r="M184" s="131"/>
    </row>
    <row r="185" ht="22" customHeight="1" spans="1:13">
      <c r="A185" s="126"/>
      <c r="B185" s="127" t="str">
        <f t="shared" si="11"/>
        <v/>
      </c>
      <c r="C185" s="127" t="str">
        <f t="shared" si="12"/>
        <v/>
      </c>
      <c r="D185" s="127" t="str">
        <f t="shared" si="13"/>
        <v/>
      </c>
      <c r="E185" s="128"/>
      <c r="F185" s="102" t="str">
        <f>IFERROR(VLOOKUP(E185,商品参数!A:E,2,FALSE),"")</f>
        <v/>
      </c>
      <c r="G185" s="102" t="str">
        <f>IFERROR(VLOOKUP(E185,商品参数!A:E,3,FALSE),"")</f>
        <v/>
      </c>
      <c r="H185" s="102" t="str">
        <f>IFERROR(VLOOKUP(E185,商品参数!A:E,4,FALSE),"")</f>
        <v/>
      </c>
      <c r="I185" s="130"/>
      <c r="J185" s="130"/>
      <c r="K185" s="102" t="str">
        <f t="shared" si="14"/>
        <v/>
      </c>
      <c r="L185" s="103"/>
      <c r="M185" s="131"/>
    </row>
    <row r="186" ht="22" customHeight="1" spans="1:13">
      <c r="A186" s="126"/>
      <c r="B186" s="127" t="str">
        <f t="shared" si="11"/>
        <v/>
      </c>
      <c r="C186" s="127" t="str">
        <f t="shared" si="12"/>
        <v/>
      </c>
      <c r="D186" s="127" t="str">
        <f t="shared" si="13"/>
        <v/>
      </c>
      <c r="E186" s="128"/>
      <c r="F186" s="102" t="str">
        <f>IFERROR(VLOOKUP(E186,商品参数!A:E,2,FALSE),"")</f>
        <v/>
      </c>
      <c r="G186" s="102" t="str">
        <f>IFERROR(VLOOKUP(E186,商品参数!A:E,3,FALSE),"")</f>
        <v/>
      </c>
      <c r="H186" s="102" t="str">
        <f>IFERROR(VLOOKUP(E186,商品参数!A:E,4,FALSE),"")</f>
        <v/>
      </c>
      <c r="I186" s="130"/>
      <c r="J186" s="130"/>
      <c r="K186" s="102" t="str">
        <f t="shared" si="14"/>
        <v/>
      </c>
      <c r="L186" s="103"/>
      <c r="M186" s="131"/>
    </row>
    <row r="187" ht="22" customHeight="1" spans="1:13">
      <c r="A187" s="126"/>
      <c r="B187" s="127" t="str">
        <f t="shared" si="11"/>
        <v/>
      </c>
      <c r="C187" s="127" t="str">
        <f t="shared" si="12"/>
        <v/>
      </c>
      <c r="D187" s="127" t="str">
        <f t="shared" si="13"/>
        <v/>
      </c>
      <c r="E187" s="128"/>
      <c r="F187" s="102" t="str">
        <f>IFERROR(VLOOKUP(E187,商品参数!A:E,2,FALSE),"")</f>
        <v/>
      </c>
      <c r="G187" s="102" t="str">
        <f>IFERROR(VLOOKUP(E187,商品参数!A:E,3,FALSE),"")</f>
        <v/>
      </c>
      <c r="H187" s="102" t="str">
        <f>IFERROR(VLOOKUP(E187,商品参数!A:E,4,FALSE),"")</f>
        <v/>
      </c>
      <c r="I187" s="130"/>
      <c r="J187" s="130"/>
      <c r="K187" s="102" t="str">
        <f t="shared" si="14"/>
        <v/>
      </c>
      <c r="L187" s="103"/>
      <c r="M187" s="131"/>
    </row>
    <row r="188" ht="22" customHeight="1" spans="1:13">
      <c r="A188" s="126"/>
      <c r="B188" s="127" t="str">
        <f t="shared" si="11"/>
        <v/>
      </c>
      <c r="C188" s="127" t="str">
        <f t="shared" si="12"/>
        <v/>
      </c>
      <c r="D188" s="127" t="str">
        <f t="shared" si="13"/>
        <v/>
      </c>
      <c r="E188" s="128"/>
      <c r="F188" s="102" t="str">
        <f>IFERROR(VLOOKUP(E188,商品参数!A:E,2,FALSE),"")</f>
        <v/>
      </c>
      <c r="G188" s="102" t="str">
        <f>IFERROR(VLOOKUP(E188,商品参数!A:E,3,FALSE),"")</f>
        <v/>
      </c>
      <c r="H188" s="102" t="str">
        <f>IFERROR(VLOOKUP(E188,商品参数!A:E,4,FALSE),"")</f>
        <v/>
      </c>
      <c r="I188" s="130"/>
      <c r="J188" s="130"/>
      <c r="K188" s="102" t="str">
        <f t="shared" si="14"/>
        <v/>
      </c>
      <c r="L188" s="103"/>
      <c r="M188" s="131"/>
    </row>
    <row r="189" ht="22" customHeight="1" spans="1:13">
      <c r="A189" s="126"/>
      <c r="B189" s="127" t="str">
        <f t="shared" si="11"/>
        <v/>
      </c>
      <c r="C189" s="127" t="str">
        <f t="shared" si="12"/>
        <v/>
      </c>
      <c r="D189" s="127" t="str">
        <f t="shared" si="13"/>
        <v/>
      </c>
      <c r="E189" s="128"/>
      <c r="F189" s="102" t="str">
        <f>IFERROR(VLOOKUP(E189,商品参数!A:E,2,FALSE),"")</f>
        <v/>
      </c>
      <c r="G189" s="102" t="str">
        <f>IFERROR(VLOOKUP(E189,商品参数!A:E,3,FALSE),"")</f>
        <v/>
      </c>
      <c r="H189" s="102" t="str">
        <f>IFERROR(VLOOKUP(E189,商品参数!A:E,4,FALSE),"")</f>
        <v/>
      </c>
      <c r="I189" s="130"/>
      <c r="J189" s="130"/>
      <c r="K189" s="102" t="str">
        <f t="shared" si="14"/>
        <v/>
      </c>
      <c r="L189" s="103"/>
      <c r="M189" s="131"/>
    </row>
    <row r="190" ht="22" customHeight="1" spans="1:13">
      <c r="A190" s="126"/>
      <c r="B190" s="127" t="str">
        <f t="shared" si="11"/>
        <v/>
      </c>
      <c r="C190" s="127" t="str">
        <f t="shared" si="12"/>
        <v/>
      </c>
      <c r="D190" s="127" t="str">
        <f t="shared" si="13"/>
        <v/>
      </c>
      <c r="E190" s="128"/>
      <c r="F190" s="102" t="str">
        <f>IFERROR(VLOOKUP(E190,商品参数!A:E,2,FALSE),"")</f>
        <v/>
      </c>
      <c r="G190" s="102" t="str">
        <f>IFERROR(VLOOKUP(E190,商品参数!A:E,3,FALSE),"")</f>
        <v/>
      </c>
      <c r="H190" s="102" t="str">
        <f>IFERROR(VLOOKUP(E190,商品参数!A:E,4,FALSE),"")</f>
        <v/>
      </c>
      <c r="I190" s="130"/>
      <c r="J190" s="130"/>
      <c r="K190" s="102" t="str">
        <f t="shared" si="14"/>
        <v/>
      </c>
      <c r="L190" s="103"/>
      <c r="M190" s="131"/>
    </row>
    <row r="191" ht="22" customHeight="1" spans="1:13">
      <c r="A191" s="126"/>
      <c r="B191" s="127" t="str">
        <f t="shared" si="11"/>
        <v/>
      </c>
      <c r="C191" s="127" t="str">
        <f t="shared" si="12"/>
        <v/>
      </c>
      <c r="D191" s="127" t="str">
        <f t="shared" si="13"/>
        <v/>
      </c>
      <c r="E191" s="128"/>
      <c r="F191" s="102" t="str">
        <f>IFERROR(VLOOKUP(E191,商品参数!A:E,2,FALSE),"")</f>
        <v/>
      </c>
      <c r="G191" s="102" t="str">
        <f>IFERROR(VLOOKUP(E191,商品参数!A:E,3,FALSE),"")</f>
        <v/>
      </c>
      <c r="H191" s="102" t="str">
        <f>IFERROR(VLOOKUP(E191,商品参数!A:E,4,FALSE),"")</f>
        <v/>
      </c>
      <c r="I191" s="130"/>
      <c r="J191" s="130"/>
      <c r="K191" s="102" t="str">
        <f t="shared" si="14"/>
        <v/>
      </c>
      <c r="L191" s="103"/>
      <c r="M191" s="131"/>
    </row>
    <row r="192" ht="22" customHeight="1" spans="1:13">
      <c r="A192" s="126"/>
      <c r="B192" s="127" t="str">
        <f t="shared" si="11"/>
        <v/>
      </c>
      <c r="C192" s="127" t="str">
        <f t="shared" si="12"/>
        <v/>
      </c>
      <c r="D192" s="127" t="str">
        <f t="shared" si="13"/>
        <v/>
      </c>
      <c r="E192" s="128"/>
      <c r="F192" s="102" t="str">
        <f>IFERROR(VLOOKUP(E192,商品参数!A:E,2,FALSE),"")</f>
        <v/>
      </c>
      <c r="G192" s="102" t="str">
        <f>IFERROR(VLOOKUP(E192,商品参数!A:E,3,FALSE),"")</f>
        <v/>
      </c>
      <c r="H192" s="102" t="str">
        <f>IFERROR(VLOOKUP(E192,商品参数!A:E,4,FALSE),"")</f>
        <v/>
      </c>
      <c r="I192" s="130"/>
      <c r="J192" s="130"/>
      <c r="K192" s="102" t="str">
        <f t="shared" si="14"/>
        <v/>
      </c>
      <c r="L192" s="103"/>
      <c r="M192" s="131"/>
    </row>
    <row r="193" ht="22" customHeight="1" spans="1:13">
      <c r="A193" s="126"/>
      <c r="B193" s="127" t="str">
        <f t="shared" si="11"/>
        <v/>
      </c>
      <c r="C193" s="127" t="str">
        <f t="shared" si="12"/>
        <v/>
      </c>
      <c r="D193" s="127" t="str">
        <f t="shared" si="13"/>
        <v/>
      </c>
      <c r="E193" s="128"/>
      <c r="F193" s="102" t="str">
        <f>IFERROR(VLOOKUP(E193,商品参数!A:E,2,FALSE),"")</f>
        <v/>
      </c>
      <c r="G193" s="102" t="str">
        <f>IFERROR(VLOOKUP(E193,商品参数!A:E,3,FALSE),"")</f>
        <v/>
      </c>
      <c r="H193" s="102" t="str">
        <f>IFERROR(VLOOKUP(E193,商品参数!A:E,4,FALSE),"")</f>
        <v/>
      </c>
      <c r="I193" s="130"/>
      <c r="J193" s="130"/>
      <c r="K193" s="102" t="str">
        <f t="shared" si="14"/>
        <v/>
      </c>
      <c r="L193" s="103"/>
      <c r="M193" s="131"/>
    </row>
    <row r="194" ht="22" customHeight="1" spans="1:13">
      <c r="A194" s="126"/>
      <c r="B194" s="127" t="str">
        <f t="shared" si="11"/>
        <v/>
      </c>
      <c r="C194" s="127" t="str">
        <f t="shared" si="12"/>
        <v/>
      </c>
      <c r="D194" s="127" t="str">
        <f t="shared" si="13"/>
        <v/>
      </c>
      <c r="E194" s="128"/>
      <c r="F194" s="102" t="str">
        <f>IFERROR(VLOOKUP(E194,商品参数!A:E,2,FALSE),"")</f>
        <v/>
      </c>
      <c r="G194" s="102" t="str">
        <f>IFERROR(VLOOKUP(E194,商品参数!A:E,3,FALSE),"")</f>
        <v/>
      </c>
      <c r="H194" s="102" t="str">
        <f>IFERROR(VLOOKUP(E194,商品参数!A:E,4,FALSE),"")</f>
        <v/>
      </c>
      <c r="I194" s="130"/>
      <c r="J194" s="130"/>
      <c r="K194" s="102" t="str">
        <f t="shared" si="14"/>
        <v/>
      </c>
      <c r="L194" s="103"/>
      <c r="M194" s="131"/>
    </row>
    <row r="195" ht="22" customHeight="1" spans="1:13">
      <c r="A195" s="126"/>
      <c r="B195" s="127" t="str">
        <f t="shared" si="11"/>
        <v/>
      </c>
      <c r="C195" s="127" t="str">
        <f t="shared" si="12"/>
        <v/>
      </c>
      <c r="D195" s="127" t="str">
        <f t="shared" si="13"/>
        <v/>
      </c>
      <c r="E195" s="128"/>
      <c r="F195" s="102" t="str">
        <f>IFERROR(VLOOKUP(E195,商品参数!A:E,2,FALSE),"")</f>
        <v/>
      </c>
      <c r="G195" s="102" t="str">
        <f>IFERROR(VLOOKUP(E195,商品参数!A:E,3,FALSE),"")</f>
        <v/>
      </c>
      <c r="H195" s="102" t="str">
        <f>IFERROR(VLOOKUP(E195,商品参数!A:E,4,FALSE),"")</f>
        <v/>
      </c>
      <c r="I195" s="130"/>
      <c r="J195" s="130"/>
      <c r="K195" s="102" t="str">
        <f t="shared" si="14"/>
        <v/>
      </c>
      <c r="L195" s="103"/>
      <c r="M195" s="131"/>
    </row>
    <row r="196" ht="22" customHeight="1" spans="1:13">
      <c r="A196" s="126"/>
      <c r="B196" s="127" t="str">
        <f t="shared" ref="B196:B259" si="15">IF(A196&lt;&gt;"",YEAR(A196),"")</f>
        <v/>
      </c>
      <c r="C196" s="127" t="str">
        <f t="shared" ref="C196:C259" si="16">IF(A196&lt;&gt;"",MONTH(A196),"")</f>
        <v/>
      </c>
      <c r="D196" s="127" t="str">
        <f t="shared" ref="D196:D259" si="17">IF(A196&lt;&gt;"",DAY(A196),"")</f>
        <v/>
      </c>
      <c r="E196" s="128"/>
      <c r="F196" s="102" t="str">
        <f>IFERROR(VLOOKUP(E196,商品参数!A:E,2,FALSE),"")</f>
        <v/>
      </c>
      <c r="G196" s="102" t="str">
        <f>IFERROR(VLOOKUP(E196,商品参数!A:E,3,FALSE),"")</f>
        <v/>
      </c>
      <c r="H196" s="102" t="str">
        <f>IFERROR(VLOOKUP(E196,商品参数!A:E,4,FALSE),"")</f>
        <v/>
      </c>
      <c r="I196" s="130"/>
      <c r="J196" s="130"/>
      <c r="K196" s="102" t="str">
        <f t="shared" ref="K196:K259" si="18">IF(E196&lt;&gt;"",I196*J196,"")</f>
        <v/>
      </c>
      <c r="L196" s="103"/>
      <c r="M196" s="131"/>
    </row>
    <row r="197" ht="22" customHeight="1" spans="1:13">
      <c r="A197" s="126"/>
      <c r="B197" s="127" t="str">
        <f t="shared" si="15"/>
        <v/>
      </c>
      <c r="C197" s="127" t="str">
        <f t="shared" si="16"/>
        <v/>
      </c>
      <c r="D197" s="127" t="str">
        <f t="shared" si="17"/>
        <v/>
      </c>
      <c r="E197" s="128"/>
      <c r="F197" s="102" t="str">
        <f>IFERROR(VLOOKUP(E197,商品参数!A:E,2,FALSE),"")</f>
        <v/>
      </c>
      <c r="G197" s="102" t="str">
        <f>IFERROR(VLOOKUP(E197,商品参数!A:E,3,FALSE),"")</f>
        <v/>
      </c>
      <c r="H197" s="102" t="str">
        <f>IFERROR(VLOOKUP(E197,商品参数!A:E,4,FALSE),"")</f>
        <v/>
      </c>
      <c r="I197" s="130"/>
      <c r="J197" s="130"/>
      <c r="K197" s="102" t="str">
        <f t="shared" si="18"/>
        <v/>
      </c>
      <c r="L197" s="103"/>
      <c r="M197" s="131"/>
    </row>
    <row r="198" ht="22" customHeight="1" spans="1:13">
      <c r="A198" s="126"/>
      <c r="B198" s="127" t="str">
        <f t="shared" si="15"/>
        <v/>
      </c>
      <c r="C198" s="127" t="str">
        <f t="shared" si="16"/>
        <v/>
      </c>
      <c r="D198" s="127" t="str">
        <f t="shared" si="17"/>
        <v/>
      </c>
      <c r="E198" s="128"/>
      <c r="F198" s="102" t="str">
        <f>IFERROR(VLOOKUP(E198,商品参数!A:E,2,FALSE),"")</f>
        <v/>
      </c>
      <c r="G198" s="102" t="str">
        <f>IFERROR(VLOOKUP(E198,商品参数!A:E,3,FALSE),"")</f>
        <v/>
      </c>
      <c r="H198" s="102" t="str">
        <f>IFERROR(VLOOKUP(E198,商品参数!A:E,4,FALSE),"")</f>
        <v/>
      </c>
      <c r="I198" s="130"/>
      <c r="J198" s="130"/>
      <c r="K198" s="102" t="str">
        <f t="shared" si="18"/>
        <v/>
      </c>
      <c r="L198" s="103"/>
      <c r="M198" s="131"/>
    </row>
    <row r="199" ht="22" customHeight="1" spans="1:13">
      <c r="A199" s="126"/>
      <c r="B199" s="127" t="str">
        <f t="shared" si="15"/>
        <v/>
      </c>
      <c r="C199" s="127" t="str">
        <f t="shared" si="16"/>
        <v/>
      </c>
      <c r="D199" s="127" t="str">
        <f t="shared" si="17"/>
        <v/>
      </c>
      <c r="E199" s="128"/>
      <c r="F199" s="102" t="str">
        <f>IFERROR(VLOOKUP(E199,商品参数!A:E,2,FALSE),"")</f>
        <v/>
      </c>
      <c r="G199" s="102" t="str">
        <f>IFERROR(VLOOKUP(E199,商品参数!A:E,3,FALSE),"")</f>
        <v/>
      </c>
      <c r="H199" s="102" t="str">
        <f>IFERROR(VLOOKUP(E199,商品参数!A:E,4,FALSE),"")</f>
        <v/>
      </c>
      <c r="I199" s="130"/>
      <c r="J199" s="130"/>
      <c r="K199" s="102" t="str">
        <f t="shared" si="18"/>
        <v/>
      </c>
      <c r="L199" s="103"/>
      <c r="M199" s="131"/>
    </row>
    <row r="200" ht="22" customHeight="1" spans="1:13">
      <c r="A200" s="126"/>
      <c r="B200" s="127" t="str">
        <f t="shared" si="15"/>
        <v/>
      </c>
      <c r="C200" s="127" t="str">
        <f t="shared" si="16"/>
        <v/>
      </c>
      <c r="D200" s="127" t="str">
        <f t="shared" si="17"/>
        <v/>
      </c>
      <c r="E200" s="128"/>
      <c r="F200" s="102" t="str">
        <f>IFERROR(VLOOKUP(E200,商品参数!A:E,2,FALSE),"")</f>
        <v/>
      </c>
      <c r="G200" s="102" t="str">
        <f>IFERROR(VLOOKUP(E200,商品参数!A:E,3,FALSE),"")</f>
        <v/>
      </c>
      <c r="H200" s="102" t="str">
        <f>IFERROR(VLOOKUP(E200,商品参数!A:E,4,FALSE),"")</f>
        <v/>
      </c>
      <c r="I200" s="130"/>
      <c r="J200" s="130"/>
      <c r="K200" s="102" t="str">
        <f t="shared" si="18"/>
        <v/>
      </c>
      <c r="L200" s="103"/>
      <c r="M200" s="131"/>
    </row>
    <row r="201" ht="22" customHeight="1" spans="1:13">
      <c r="A201" s="126"/>
      <c r="B201" s="127" t="str">
        <f t="shared" si="15"/>
        <v/>
      </c>
      <c r="C201" s="127" t="str">
        <f t="shared" si="16"/>
        <v/>
      </c>
      <c r="D201" s="127" t="str">
        <f t="shared" si="17"/>
        <v/>
      </c>
      <c r="E201" s="128"/>
      <c r="F201" s="102" t="str">
        <f>IFERROR(VLOOKUP(E201,商品参数!A:E,2,FALSE),"")</f>
        <v/>
      </c>
      <c r="G201" s="102" t="str">
        <f>IFERROR(VLOOKUP(E201,商品参数!A:E,3,FALSE),"")</f>
        <v/>
      </c>
      <c r="H201" s="102" t="str">
        <f>IFERROR(VLOOKUP(E201,商品参数!A:E,4,FALSE),"")</f>
        <v/>
      </c>
      <c r="I201" s="130"/>
      <c r="J201" s="130"/>
      <c r="K201" s="102" t="str">
        <f t="shared" si="18"/>
        <v/>
      </c>
      <c r="L201" s="103"/>
      <c r="M201" s="131"/>
    </row>
    <row r="202" ht="22" customHeight="1" spans="1:13">
      <c r="A202" s="126"/>
      <c r="B202" s="127" t="str">
        <f t="shared" si="15"/>
        <v/>
      </c>
      <c r="C202" s="127" t="str">
        <f t="shared" si="16"/>
        <v/>
      </c>
      <c r="D202" s="127" t="str">
        <f t="shared" si="17"/>
        <v/>
      </c>
      <c r="E202" s="128"/>
      <c r="F202" s="102" t="str">
        <f>IFERROR(VLOOKUP(E202,商品参数!A:E,2,FALSE),"")</f>
        <v/>
      </c>
      <c r="G202" s="102" t="str">
        <f>IFERROR(VLOOKUP(E202,商品参数!A:E,3,FALSE),"")</f>
        <v/>
      </c>
      <c r="H202" s="102" t="str">
        <f>IFERROR(VLOOKUP(E202,商品参数!A:E,4,FALSE),"")</f>
        <v/>
      </c>
      <c r="I202" s="130"/>
      <c r="J202" s="130"/>
      <c r="K202" s="102" t="str">
        <f t="shared" si="18"/>
        <v/>
      </c>
      <c r="L202" s="103"/>
      <c r="M202" s="131"/>
    </row>
    <row r="203" ht="22" customHeight="1" spans="1:13">
      <c r="A203" s="126"/>
      <c r="B203" s="127" t="str">
        <f t="shared" si="15"/>
        <v/>
      </c>
      <c r="C203" s="127" t="str">
        <f t="shared" si="16"/>
        <v/>
      </c>
      <c r="D203" s="127" t="str">
        <f t="shared" si="17"/>
        <v/>
      </c>
      <c r="E203" s="128"/>
      <c r="F203" s="102" t="str">
        <f>IFERROR(VLOOKUP(E203,商品参数!A:E,2,FALSE),"")</f>
        <v/>
      </c>
      <c r="G203" s="102" t="str">
        <f>IFERROR(VLOOKUP(E203,商品参数!A:E,3,FALSE),"")</f>
        <v/>
      </c>
      <c r="H203" s="102" t="str">
        <f>IFERROR(VLOOKUP(E203,商品参数!A:E,4,FALSE),"")</f>
        <v/>
      </c>
      <c r="I203" s="130"/>
      <c r="J203" s="130"/>
      <c r="K203" s="102" t="str">
        <f t="shared" si="18"/>
        <v/>
      </c>
      <c r="L203" s="103"/>
      <c r="M203" s="131"/>
    </row>
    <row r="204" ht="22" customHeight="1" spans="1:13">
      <c r="A204" s="126"/>
      <c r="B204" s="127" t="str">
        <f t="shared" si="15"/>
        <v/>
      </c>
      <c r="C204" s="127" t="str">
        <f t="shared" si="16"/>
        <v/>
      </c>
      <c r="D204" s="127" t="str">
        <f t="shared" si="17"/>
        <v/>
      </c>
      <c r="E204" s="128"/>
      <c r="F204" s="102" t="str">
        <f>IFERROR(VLOOKUP(E204,商品参数!A:E,2,FALSE),"")</f>
        <v/>
      </c>
      <c r="G204" s="102" t="str">
        <f>IFERROR(VLOOKUP(E204,商品参数!A:E,3,FALSE),"")</f>
        <v/>
      </c>
      <c r="H204" s="102" t="str">
        <f>IFERROR(VLOOKUP(E204,商品参数!A:E,4,FALSE),"")</f>
        <v/>
      </c>
      <c r="I204" s="130"/>
      <c r="J204" s="130"/>
      <c r="K204" s="102" t="str">
        <f t="shared" si="18"/>
        <v/>
      </c>
      <c r="L204" s="103"/>
      <c r="M204" s="131"/>
    </row>
    <row r="205" ht="22" customHeight="1" spans="1:13">
      <c r="A205" s="126"/>
      <c r="B205" s="127" t="str">
        <f t="shared" si="15"/>
        <v/>
      </c>
      <c r="C205" s="127" t="str">
        <f t="shared" si="16"/>
        <v/>
      </c>
      <c r="D205" s="127" t="str">
        <f t="shared" si="17"/>
        <v/>
      </c>
      <c r="E205" s="128"/>
      <c r="F205" s="102" t="str">
        <f>IFERROR(VLOOKUP(E205,商品参数!A:E,2,FALSE),"")</f>
        <v/>
      </c>
      <c r="G205" s="102" t="str">
        <f>IFERROR(VLOOKUP(E205,商品参数!A:E,3,FALSE),"")</f>
        <v/>
      </c>
      <c r="H205" s="102" t="str">
        <f>IFERROR(VLOOKUP(E205,商品参数!A:E,4,FALSE),"")</f>
        <v/>
      </c>
      <c r="I205" s="130"/>
      <c r="J205" s="130"/>
      <c r="K205" s="102" t="str">
        <f t="shared" si="18"/>
        <v/>
      </c>
      <c r="L205" s="103"/>
      <c r="M205" s="131"/>
    </row>
    <row r="206" ht="22" customHeight="1" spans="1:13">
      <c r="A206" s="126"/>
      <c r="B206" s="127" t="str">
        <f t="shared" si="15"/>
        <v/>
      </c>
      <c r="C206" s="127" t="str">
        <f t="shared" si="16"/>
        <v/>
      </c>
      <c r="D206" s="127" t="str">
        <f t="shared" si="17"/>
        <v/>
      </c>
      <c r="E206" s="128"/>
      <c r="F206" s="102" t="str">
        <f>IFERROR(VLOOKUP(E206,商品参数!A:E,2,FALSE),"")</f>
        <v/>
      </c>
      <c r="G206" s="102" t="str">
        <f>IFERROR(VLOOKUP(E206,商品参数!A:E,3,FALSE),"")</f>
        <v/>
      </c>
      <c r="H206" s="102" t="str">
        <f>IFERROR(VLOOKUP(E206,商品参数!A:E,4,FALSE),"")</f>
        <v/>
      </c>
      <c r="I206" s="130"/>
      <c r="J206" s="130"/>
      <c r="K206" s="102" t="str">
        <f t="shared" si="18"/>
        <v/>
      </c>
      <c r="L206" s="103"/>
      <c r="M206" s="131"/>
    </row>
    <row r="207" ht="22" customHeight="1" spans="1:13">
      <c r="A207" s="126"/>
      <c r="B207" s="127" t="str">
        <f t="shared" si="15"/>
        <v/>
      </c>
      <c r="C207" s="127" t="str">
        <f t="shared" si="16"/>
        <v/>
      </c>
      <c r="D207" s="127" t="str">
        <f t="shared" si="17"/>
        <v/>
      </c>
      <c r="E207" s="128"/>
      <c r="F207" s="102" t="str">
        <f>IFERROR(VLOOKUP(E207,商品参数!A:E,2,FALSE),"")</f>
        <v/>
      </c>
      <c r="G207" s="102" t="str">
        <f>IFERROR(VLOOKUP(E207,商品参数!A:E,3,FALSE),"")</f>
        <v/>
      </c>
      <c r="H207" s="102" t="str">
        <f>IFERROR(VLOOKUP(E207,商品参数!A:E,4,FALSE),"")</f>
        <v/>
      </c>
      <c r="I207" s="130"/>
      <c r="J207" s="130"/>
      <c r="K207" s="102" t="str">
        <f t="shared" si="18"/>
        <v/>
      </c>
      <c r="L207" s="103"/>
      <c r="M207" s="131"/>
    </row>
    <row r="208" ht="22" customHeight="1" spans="1:13">
      <c r="A208" s="126"/>
      <c r="B208" s="127" t="str">
        <f t="shared" si="15"/>
        <v/>
      </c>
      <c r="C208" s="127" t="str">
        <f t="shared" si="16"/>
        <v/>
      </c>
      <c r="D208" s="127" t="str">
        <f t="shared" si="17"/>
        <v/>
      </c>
      <c r="E208" s="128"/>
      <c r="F208" s="102" t="str">
        <f>IFERROR(VLOOKUP(E208,商品参数!A:E,2,FALSE),"")</f>
        <v/>
      </c>
      <c r="G208" s="102" t="str">
        <f>IFERROR(VLOOKUP(E208,商品参数!A:E,3,FALSE),"")</f>
        <v/>
      </c>
      <c r="H208" s="102" t="str">
        <f>IFERROR(VLOOKUP(E208,商品参数!A:E,4,FALSE),"")</f>
        <v/>
      </c>
      <c r="I208" s="130"/>
      <c r="J208" s="130"/>
      <c r="K208" s="102" t="str">
        <f t="shared" si="18"/>
        <v/>
      </c>
      <c r="L208" s="103"/>
      <c r="M208" s="131"/>
    </row>
    <row r="209" ht="22" customHeight="1" spans="1:13">
      <c r="A209" s="126"/>
      <c r="B209" s="127" t="str">
        <f t="shared" si="15"/>
        <v/>
      </c>
      <c r="C209" s="127" t="str">
        <f t="shared" si="16"/>
        <v/>
      </c>
      <c r="D209" s="127" t="str">
        <f t="shared" si="17"/>
        <v/>
      </c>
      <c r="E209" s="128"/>
      <c r="F209" s="102" t="str">
        <f>IFERROR(VLOOKUP(E209,商品参数!A:E,2,FALSE),"")</f>
        <v/>
      </c>
      <c r="G209" s="102" t="str">
        <f>IFERROR(VLOOKUP(E209,商品参数!A:E,3,FALSE),"")</f>
        <v/>
      </c>
      <c r="H209" s="102" t="str">
        <f>IFERROR(VLOOKUP(E209,商品参数!A:E,4,FALSE),"")</f>
        <v/>
      </c>
      <c r="I209" s="130"/>
      <c r="J209" s="130"/>
      <c r="K209" s="102" t="str">
        <f t="shared" si="18"/>
        <v/>
      </c>
      <c r="L209" s="103"/>
      <c r="M209" s="131"/>
    </row>
    <row r="210" ht="22" customHeight="1" spans="1:13">
      <c r="A210" s="126"/>
      <c r="B210" s="127" t="str">
        <f t="shared" si="15"/>
        <v/>
      </c>
      <c r="C210" s="127" t="str">
        <f t="shared" si="16"/>
        <v/>
      </c>
      <c r="D210" s="127" t="str">
        <f t="shared" si="17"/>
        <v/>
      </c>
      <c r="E210" s="128"/>
      <c r="F210" s="102" t="str">
        <f>IFERROR(VLOOKUP(E210,商品参数!A:E,2,FALSE),"")</f>
        <v/>
      </c>
      <c r="G210" s="102" t="str">
        <f>IFERROR(VLOOKUP(E210,商品参数!A:E,3,FALSE),"")</f>
        <v/>
      </c>
      <c r="H210" s="102" t="str">
        <f>IFERROR(VLOOKUP(E210,商品参数!A:E,4,FALSE),"")</f>
        <v/>
      </c>
      <c r="I210" s="130"/>
      <c r="J210" s="130"/>
      <c r="K210" s="102" t="str">
        <f t="shared" si="18"/>
        <v/>
      </c>
      <c r="L210" s="103"/>
      <c r="M210" s="131"/>
    </row>
    <row r="211" ht="22" customHeight="1" spans="1:13">
      <c r="A211" s="126"/>
      <c r="B211" s="127" t="str">
        <f t="shared" si="15"/>
        <v/>
      </c>
      <c r="C211" s="127" t="str">
        <f t="shared" si="16"/>
        <v/>
      </c>
      <c r="D211" s="127" t="str">
        <f t="shared" si="17"/>
        <v/>
      </c>
      <c r="E211" s="128"/>
      <c r="F211" s="102" t="str">
        <f>IFERROR(VLOOKUP(E211,商品参数!A:E,2,FALSE),"")</f>
        <v/>
      </c>
      <c r="G211" s="102" t="str">
        <f>IFERROR(VLOOKUP(E211,商品参数!A:E,3,FALSE),"")</f>
        <v/>
      </c>
      <c r="H211" s="102" t="str">
        <f>IFERROR(VLOOKUP(E211,商品参数!A:E,4,FALSE),"")</f>
        <v/>
      </c>
      <c r="I211" s="130"/>
      <c r="J211" s="130"/>
      <c r="K211" s="102" t="str">
        <f t="shared" si="18"/>
        <v/>
      </c>
      <c r="L211" s="103"/>
      <c r="M211" s="131"/>
    </row>
    <row r="212" ht="22" customHeight="1" spans="1:13">
      <c r="A212" s="126"/>
      <c r="B212" s="127" t="str">
        <f t="shared" si="15"/>
        <v/>
      </c>
      <c r="C212" s="127" t="str">
        <f t="shared" si="16"/>
        <v/>
      </c>
      <c r="D212" s="127" t="str">
        <f t="shared" si="17"/>
        <v/>
      </c>
      <c r="E212" s="128"/>
      <c r="F212" s="102" t="str">
        <f>IFERROR(VLOOKUP(E212,商品参数!A:E,2,FALSE),"")</f>
        <v/>
      </c>
      <c r="G212" s="102" t="str">
        <f>IFERROR(VLOOKUP(E212,商品参数!A:E,3,FALSE),"")</f>
        <v/>
      </c>
      <c r="H212" s="102" t="str">
        <f>IFERROR(VLOOKUP(E212,商品参数!A:E,4,FALSE),"")</f>
        <v/>
      </c>
      <c r="I212" s="130"/>
      <c r="J212" s="130"/>
      <c r="K212" s="102" t="str">
        <f t="shared" si="18"/>
        <v/>
      </c>
      <c r="L212" s="103"/>
      <c r="M212" s="131"/>
    </row>
    <row r="213" ht="22" customHeight="1" spans="1:13">
      <c r="A213" s="126"/>
      <c r="B213" s="127" t="str">
        <f t="shared" si="15"/>
        <v/>
      </c>
      <c r="C213" s="127" t="str">
        <f t="shared" si="16"/>
        <v/>
      </c>
      <c r="D213" s="127" t="str">
        <f t="shared" si="17"/>
        <v/>
      </c>
      <c r="E213" s="128"/>
      <c r="F213" s="102" t="str">
        <f>IFERROR(VLOOKUP(E213,商品参数!A:E,2,FALSE),"")</f>
        <v/>
      </c>
      <c r="G213" s="102" t="str">
        <f>IFERROR(VLOOKUP(E213,商品参数!A:E,3,FALSE),"")</f>
        <v/>
      </c>
      <c r="H213" s="102" t="str">
        <f>IFERROR(VLOOKUP(E213,商品参数!A:E,4,FALSE),"")</f>
        <v/>
      </c>
      <c r="I213" s="130"/>
      <c r="J213" s="130"/>
      <c r="K213" s="102" t="str">
        <f t="shared" si="18"/>
        <v/>
      </c>
      <c r="L213" s="103"/>
      <c r="M213" s="131"/>
    </row>
    <row r="214" ht="22" customHeight="1" spans="1:13">
      <c r="A214" s="126"/>
      <c r="B214" s="127" t="str">
        <f t="shared" si="15"/>
        <v/>
      </c>
      <c r="C214" s="127" t="str">
        <f t="shared" si="16"/>
        <v/>
      </c>
      <c r="D214" s="127" t="str">
        <f t="shared" si="17"/>
        <v/>
      </c>
      <c r="E214" s="128"/>
      <c r="F214" s="102" t="str">
        <f>IFERROR(VLOOKUP(E214,商品参数!A:E,2,FALSE),"")</f>
        <v/>
      </c>
      <c r="G214" s="102" t="str">
        <f>IFERROR(VLOOKUP(E214,商品参数!A:E,3,FALSE),"")</f>
        <v/>
      </c>
      <c r="H214" s="102" t="str">
        <f>IFERROR(VLOOKUP(E214,商品参数!A:E,4,FALSE),"")</f>
        <v/>
      </c>
      <c r="I214" s="130"/>
      <c r="J214" s="130"/>
      <c r="K214" s="102" t="str">
        <f t="shared" si="18"/>
        <v/>
      </c>
      <c r="L214" s="103"/>
      <c r="M214" s="131"/>
    </row>
    <row r="215" ht="22" customHeight="1" spans="1:13">
      <c r="A215" s="126"/>
      <c r="B215" s="127" t="str">
        <f t="shared" si="15"/>
        <v/>
      </c>
      <c r="C215" s="127" t="str">
        <f t="shared" si="16"/>
        <v/>
      </c>
      <c r="D215" s="127" t="str">
        <f t="shared" si="17"/>
        <v/>
      </c>
      <c r="E215" s="128"/>
      <c r="F215" s="102" t="str">
        <f>IFERROR(VLOOKUP(E215,商品参数!A:E,2,FALSE),"")</f>
        <v/>
      </c>
      <c r="G215" s="102" t="str">
        <f>IFERROR(VLOOKUP(E215,商品参数!A:E,3,FALSE),"")</f>
        <v/>
      </c>
      <c r="H215" s="102" t="str">
        <f>IFERROR(VLOOKUP(E215,商品参数!A:E,4,FALSE),"")</f>
        <v/>
      </c>
      <c r="I215" s="130"/>
      <c r="J215" s="130"/>
      <c r="K215" s="102" t="str">
        <f t="shared" si="18"/>
        <v/>
      </c>
      <c r="L215" s="103"/>
      <c r="M215" s="131"/>
    </row>
    <row r="216" ht="22" customHeight="1" spans="1:13">
      <c r="A216" s="126"/>
      <c r="B216" s="127" t="str">
        <f t="shared" si="15"/>
        <v/>
      </c>
      <c r="C216" s="127" t="str">
        <f t="shared" si="16"/>
        <v/>
      </c>
      <c r="D216" s="127" t="str">
        <f t="shared" si="17"/>
        <v/>
      </c>
      <c r="E216" s="128"/>
      <c r="F216" s="102" t="str">
        <f>IFERROR(VLOOKUP(E216,商品参数!A:E,2,FALSE),"")</f>
        <v/>
      </c>
      <c r="G216" s="102" t="str">
        <f>IFERROR(VLOOKUP(E216,商品参数!A:E,3,FALSE),"")</f>
        <v/>
      </c>
      <c r="H216" s="102" t="str">
        <f>IFERROR(VLOOKUP(E216,商品参数!A:E,4,FALSE),"")</f>
        <v/>
      </c>
      <c r="I216" s="130"/>
      <c r="J216" s="130"/>
      <c r="K216" s="102" t="str">
        <f t="shared" si="18"/>
        <v/>
      </c>
      <c r="L216" s="103"/>
      <c r="M216" s="131"/>
    </row>
    <row r="217" ht="22" customHeight="1" spans="1:13">
      <c r="A217" s="126"/>
      <c r="B217" s="127" t="str">
        <f t="shared" si="15"/>
        <v/>
      </c>
      <c r="C217" s="127" t="str">
        <f t="shared" si="16"/>
        <v/>
      </c>
      <c r="D217" s="127" t="str">
        <f t="shared" si="17"/>
        <v/>
      </c>
      <c r="E217" s="128"/>
      <c r="F217" s="102" t="str">
        <f>IFERROR(VLOOKUP(E217,商品参数!A:E,2,FALSE),"")</f>
        <v/>
      </c>
      <c r="G217" s="102" t="str">
        <f>IFERROR(VLOOKUP(E217,商品参数!A:E,3,FALSE),"")</f>
        <v/>
      </c>
      <c r="H217" s="102" t="str">
        <f>IFERROR(VLOOKUP(E217,商品参数!A:E,4,FALSE),"")</f>
        <v/>
      </c>
      <c r="I217" s="130"/>
      <c r="J217" s="130"/>
      <c r="K217" s="102" t="str">
        <f t="shared" si="18"/>
        <v/>
      </c>
      <c r="L217" s="103"/>
      <c r="M217" s="131"/>
    </row>
    <row r="218" ht="22" customHeight="1" spans="1:13">
      <c r="A218" s="126"/>
      <c r="B218" s="127" t="str">
        <f t="shared" si="15"/>
        <v/>
      </c>
      <c r="C218" s="127" t="str">
        <f t="shared" si="16"/>
        <v/>
      </c>
      <c r="D218" s="127" t="str">
        <f t="shared" si="17"/>
        <v/>
      </c>
      <c r="E218" s="128"/>
      <c r="F218" s="102" t="str">
        <f>IFERROR(VLOOKUP(E218,商品参数!A:E,2,FALSE),"")</f>
        <v/>
      </c>
      <c r="G218" s="102" t="str">
        <f>IFERROR(VLOOKUP(E218,商品参数!A:E,3,FALSE),"")</f>
        <v/>
      </c>
      <c r="H218" s="102" t="str">
        <f>IFERROR(VLOOKUP(E218,商品参数!A:E,4,FALSE),"")</f>
        <v/>
      </c>
      <c r="I218" s="130"/>
      <c r="J218" s="130"/>
      <c r="K218" s="102" t="str">
        <f t="shared" si="18"/>
        <v/>
      </c>
      <c r="L218" s="103"/>
      <c r="M218" s="131"/>
    </row>
    <row r="219" ht="22" customHeight="1" spans="1:13">
      <c r="A219" s="126"/>
      <c r="B219" s="127" t="str">
        <f t="shared" si="15"/>
        <v/>
      </c>
      <c r="C219" s="127" t="str">
        <f t="shared" si="16"/>
        <v/>
      </c>
      <c r="D219" s="127" t="str">
        <f t="shared" si="17"/>
        <v/>
      </c>
      <c r="E219" s="128"/>
      <c r="F219" s="102" t="str">
        <f>IFERROR(VLOOKUP(E219,商品参数!A:E,2,FALSE),"")</f>
        <v/>
      </c>
      <c r="G219" s="102" t="str">
        <f>IFERROR(VLOOKUP(E219,商品参数!A:E,3,FALSE),"")</f>
        <v/>
      </c>
      <c r="H219" s="102" t="str">
        <f>IFERROR(VLOOKUP(E219,商品参数!A:E,4,FALSE),"")</f>
        <v/>
      </c>
      <c r="I219" s="130"/>
      <c r="J219" s="130"/>
      <c r="K219" s="102" t="str">
        <f t="shared" si="18"/>
        <v/>
      </c>
      <c r="L219" s="103"/>
      <c r="M219" s="131"/>
    </row>
    <row r="220" ht="22" customHeight="1" spans="1:13">
      <c r="A220" s="126"/>
      <c r="B220" s="127" t="str">
        <f t="shared" si="15"/>
        <v/>
      </c>
      <c r="C220" s="127" t="str">
        <f t="shared" si="16"/>
        <v/>
      </c>
      <c r="D220" s="127" t="str">
        <f t="shared" si="17"/>
        <v/>
      </c>
      <c r="E220" s="128"/>
      <c r="F220" s="102" t="str">
        <f>IFERROR(VLOOKUP(E220,商品参数!A:E,2,FALSE),"")</f>
        <v/>
      </c>
      <c r="G220" s="102" t="str">
        <f>IFERROR(VLOOKUP(E220,商品参数!A:E,3,FALSE),"")</f>
        <v/>
      </c>
      <c r="H220" s="102" t="str">
        <f>IFERROR(VLOOKUP(E220,商品参数!A:E,4,FALSE),"")</f>
        <v/>
      </c>
      <c r="I220" s="130"/>
      <c r="J220" s="130"/>
      <c r="K220" s="102" t="str">
        <f t="shared" si="18"/>
        <v/>
      </c>
      <c r="L220" s="103"/>
      <c r="M220" s="131"/>
    </row>
    <row r="221" ht="22" customHeight="1" spans="1:13">
      <c r="A221" s="126"/>
      <c r="B221" s="127" t="str">
        <f t="shared" si="15"/>
        <v/>
      </c>
      <c r="C221" s="127" t="str">
        <f t="shared" si="16"/>
        <v/>
      </c>
      <c r="D221" s="127" t="str">
        <f t="shared" si="17"/>
        <v/>
      </c>
      <c r="E221" s="128"/>
      <c r="F221" s="102" t="str">
        <f>IFERROR(VLOOKUP(E221,商品参数!A:E,2,FALSE),"")</f>
        <v/>
      </c>
      <c r="G221" s="102" t="str">
        <f>IFERROR(VLOOKUP(E221,商品参数!A:E,3,FALSE),"")</f>
        <v/>
      </c>
      <c r="H221" s="102" t="str">
        <f>IFERROR(VLOOKUP(E221,商品参数!A:E,4,FALSE),"")</f>
        <v/>
      </c>
      <c r="I221" s="130"/>
      <c r="J221" s="130"/>
      <c r="K221" s="102" t="str">
        <f t="shared" si="18"/>
        <v/>
      </c>
      <c r="L221" s="103"/>
      <c r="M221" s="131"/>
    </row>
    <row r="222" ht="22" customHeight="1" spans="1:13">
      <c r="A222" s="126"/>
      <c r="B222" s="127" t="str">
        <f t="shared" si="15"/>
        <v/>
      </c>
      <c r="C222" s="127" t="str">
        <f t="shared" si="16"/>
        <v/>
      </c>
      <c r="D222" s="127" t="str">
        <f t="shared" si="17"/>
        <v/>
      </c>
      <c r="E222" s="128"/>
      <c r="F222" s="102" t="str">
        <f>IFERROR(VLOOKUP(E222,商品参数!A:E,2,FALSE),"")</f>
        <v/>
      </c>
      <c r="G222" s="102" t="str">
        <f>IFERROR(VLOOKUP(E222,商品参数!A:E,3,FALSE),"")</f>
        <v/>
      </c>
      <c r="H222" s="102" t="str">
        <f>IFERROR(VLOOKUP(E222,商品参数!A:E,4,FALSE),"")</f>
        <v/>
      </c>
      <c r="I222" s="130"/>
      <c r="J222" s="130"/>
      <c r="K222" s="102" t="str">
        <f t="shared" si="18"/>
        <v/>
      </c>
      <c r="L222" s="103"/>
      <c r="M222" s="131"/>
    </row>
    <row r="223" ht="22" customHeight="1" spans="1:13">
      <c r="A223" s="126"/>
      <c r="B223" s="127" t="str">
        <f t="shared" si="15"/>
        <v/>
      </c>
      <c r="C223" s="127" t="str">
        <f t="shared" si="16"/>
        <v/>
      </c>
      <c r="D223" s="127" t="str">
        <f t="shared" si="17"/>
        <v/>
      </c>
      <c r="E223" s="128"/>
      <c r="F223" s="102" t="str">
        <f>IFERROR(VLOOKUP(E223,商品参数!A:E,2,FALSE),"")</f>
        <v/>
      </c>
      <c r="G223" s="102" t="str">
        <f>IFERROR(VLOOKUP(E223,商品参数!A:E,3,FALSE),"")</f>
        <v/>
      </c>
      <c r="H223" s="102" t="str">
        <f>IFERROR(VLOOKUP(E223,商品参数!A:E,4,FALSE),"")</f>
        <v/>
      </c>
      <c r="I223" s="130"/>
      <c r="J223" s="130"/>
      <c r="K223" s="102" t="str">
        <f t="shared" si="18"/>
        <v/>
      </c>
      <c r="L223" s="103"/>
      <c r="M223" s="131"/>
    </row>
    <row r="224" ht="22" customHeight="1" spans="1:13">
      <c r="A224" s="126"/>
      <c r="B224" s="127" t="str">
        <f t="shared" si="15"/>
        <v/>
      </c>
      <c r="C224" s="127" t="str">
        <f t="shared" si="16"/>
        <v/>
      </c>
      <c r="D224" s="127" t="str">
        <f t="shared" si="17"/>
        <v/>
      </c>
      <c r="E224" s="128"/>
      <c r="F224" s="102" t="str">
        <f>IFERROR(VLOOKUP(E224,商品参数!A:E,2,FALSE),"")</f>
        <v/>
      </c>
      <c r="G224" s="102" t="str">
        <f>IFERROR(VLOOKUP(E224,商品参数!A:E,3,FALSE),"")</f>
        <v/>
      </c>
      <c r="H224" s="102" t="str">
        <f>IFERROR(VLOOKUP(E224,商品参数!A:E,4,FALSE),"")</f>
        <v/>
      </c>
      <c r="I224" s="130"/>
      <c r="J224" s="130"/>
      <c r="K224" s="102" t="str">
        <f t="shared" si="18"/>
        <v/>
      </c>
      <c r="L224" s="103"/>
      <c r="M224" s="131"/>
    </row>
    <row r="225" ht="22" customHeight="1" spans="1:13">
      <c r="A225" s="126"/>
      <c r="B225" s="127" t="str">
        <f t="shared" si="15"/>
        <v/>
      </c>
      <c r="C225" s="127" t="str">
        <f t="shared" si="16"/>
        <v/>
      </c>
      <c r="D225" s="127" t="str">
        <f t="shared" si="17"/>
        <v/>
      </c>
      <c r="E225" s="128"/>
      <c r="F225" s="102" t="str">
        <f>IFERROR(VLOOKUP(E225,商品参数!A:E,2,FALSE),"")</f>
        <v/>
      </c>
      <c r="G225" s="102" t="str">
        <f>IFERROR(VLOOKUP(E225,商品参数!A:E,3,FALSE),"")</f>
        <v/>
      </c>
      <c r="H225" s="102" t="str">
        <f>IFERROR(VLOOKUP(E225,商品参数!A:E,4,FALSE),"")</f>
        <v/>
      </c>
      <c r="I225" s="130"/>
      <c r="J225" s="130"/>
      <c r="K225" s="102" t="str">
        <f t="shared" si="18"/>
        <v/>
      </c>
      <c r="L225" s="103"/>
      <c r="M225" s="131"/>
    </row>
    <row r="226" ht="22" customHeight="1" spans="1:13">
      <c r="A226" s="126"/>
      <c r="B226" s="127" t="str">
        <f t="shared" si="15"/>
        <v/>
      </c>
      <c r="C226" s="127" t="str">
        <f t="shared" si="16"/>
        <v/>
      </c>
      <c r="D226" s="127" t="str">
        <f t="shared" si="17"/>
        <v/>
      </c>
      <c r="E226" s="128"/>
      <c r="F226" s="102" t="str">
        <f>IFERROR(VLOOKUP(E226,商品参数!A:E,2,FALSE),"")</f>
        <v/>
      </c>
      <c r="G226" s="102" t="str">
        <f>IFERROR(VLOOKUP(E226,商品参数!A:E,3,FALSE),"")</f>
        <v/>
      </c>
      <c r="H226" s="102" t="str">
        <f>IFERROR(VLOOKUP(E226,商品参数!A:E,4,FALSE),"")</f>
        <v/>
      </c>
      <c r="I226" s="130"/>
      <c r="J226" s="130"/>
      <c r="K226" s="102" t="str">
        <f t="shared" si="18"/>
        <v/>
      </c>
      <c r="L226" s="103"/>
      <c r="M226" s="131"/>
    </row>
    <row r="227" ht="22" customHeight="1" spans="1:13">
      <c r="A227" s="126"/>
      <c r="B227" s="127" t="str">
        <f t="shared" si="15"/>
        <v/>
      </c>
      <c r="C227" s="127" t="str">
        <f t="shared" si="16"/>
        <v/>
      </c>
      <c r="D227" s="127" t="str">
        <f t="shared" si="17"/>
        <v/>
      </c>
      <c r="E227" s="128"/>
      <c r="F227" s="102" t="str">
        <f>IFERROR(VLOOKUP(E227,商品参数!A:E,2,FALSE),"")</f>
        <v/>
      </c>
      <c r="G227" s="102" t="str">
        <f>IFERROR(VLOOKUP(E227,商品参数!A:E,3,FALSE),"")</f>
        <v/>
      </c>
      <c r="H227" s="102" t="str">
        <f>IFERROR(VLOOKUP(E227,商品参数!A:E,4,FALSE),"")</f>
        <v/>
      </c>
      <c r="I227" s="130"/>
      <c r="J227" s="130"/>
      <c r="K227" s="102" t="str">
        <f t="shared" si="18"/>
        <v/>
      </c>
      <c r="L227" s="103"/>
      <c r="M227" s="131"/>
    </row>
    <row r="228" ht="22" customHeight="1" spans="1:13">
      <c r="A228" s="126"/>
      <c r="B228" s="127" t="str">
        <f t="shared" si="15"/>
        <v/>
      </c>
      <c r="C228" s="127" t="str">
        <f t="shared" si="16"/>
        <v/>
      </c>
      <c r="D228" s="127" t="str">
        <f t="shared" si="17"/>
        <v/>
      </c>
      <c r="E228" s="128"/>
      <c r="F228" s="102" t="str">
        <f>IFERROR(VLOOKUP(E228,商品参数!A:E,2,FALSE),"")</f>
        <v/>
      </c>
      <c r="G228" s="102" t="str">
        <f>IFERROR(VLOOKUP(E228,商品参数!A:E,3,FALSE),"")</f>
        <v/>
      </c>
      <c r="H228" s="102" t="str">
        <f>IFERROR(VLOOKUP(E228,商品参数!A:E,4,FALSE),"")</f>
        <v/>
      </c>
      <c r="I228" s="130"/>
      <c r="J228" s="130"/>
      <c r="K228" s="102" t="str">
        <f t="shared" si="18"/>
        <v/>
      </c>
      <c r="L228" s="103"/>
      <c r="M228" s="131"/>
    </row>
    <row r="229" ht="22" customHeight="1" spans="1:13">
      <c r="A229" s="126"/>
      <c r="B229" s="127" t="str">
        <f t="shared" si="15"/>
        <v/>
      </c>
      <c r="C229" s="127" t="str">
        <f t="shared" si="16"/>
        <v/>
      </c>
      <c r="D229" s="127" t="str">
        <f t="shared" si="17"/>
        <v/>
      </c>
      <c r="E229" s="128"/>
      <c r="F229" s="102" t="str">
        <f>IFERROR(VLOOKUP(E229,商品参数!A:E,2,FALSE),"")</f>
        <v/>
      </c>
      <c r="G229" s="102" t="str">
        <f>IFERROR(VLOOKUP(E229,商品参数!A:E,3,FALSE),"")</f>
        <v/>
      </c>
      <c r="H229" s="102" t="str">
        <f>IFERROR(VLOOKUP(E229,商品参数!A:E,4,FALSE),"")</f>
        <v/>
      </c>
      <c r="I229" s="130"/>
      <c r="J229" s="130"/>
      <c r="K229" s="102" t="str">
        <f t="shared" si="18"/>
        <v/>
      </c>
      <c r="L229" s="103"/>
      <c r="M229" s="131"/>
    </row>
    <row r="230" ht="22" customHeight="1" spans="1:13">
      <c r="A230" s="126"/>
      <c r="B230" s="127" t="str">
        <f t="shared" si="15"/>
        <v/>
      </c>
      <c r="C230" s="127" t="str">
        <f t="shared" si="16"/>
        <v/>
      </c>
      <c r="D230" s="127" t="str">
        <f t="shared" si="17"/>
        <v/>
      </c>
      <c r="E230" s="128"/>
      <c r="F230" s="102" t="str">
        <f>IFERROR(VLOOKUP(E230,商品参数!A:E,2,FALSE),"")</f>
        <v/>
      </c>
      <c r="G230" s="102" t="str">
        <f>IFERROR(VLOOKUP(E230,商品参数!A:E,3,FALSE),"")</f>
        <v/>
      </c>
      <c r="H230" s="102" t="str">
        <f>IFERROR(VLOOKUP(E230,商品参数!A:E,4,FALSE),"")</f>
        <v/>
      </c>
      <c r="I230" s="130"/>
      <c r="J230" s="130"/>
      <c r="K230" s="102" t="str">
        <f t="shared" si="18"/>
        <v/>
      </c>
      <c r="L230" s="103"/>
      <c r="M230" s="131"/>
    </row>
    <row r="231" ht="22" customHeight="1" spans="1:13">
      <c r="A231" s="126"/>
      <c r="B231" s="127" t="str">
        <f t="shared" si="15"/>
        <v/>
      </c>
      <c r="C231" s="127" t="str">
        <f t="shared" si="16"/>
        <v/>
      </c>
      <c r="D231" s="127" t="str">
        <f t="shared" si="17"/>
        <v/>
      </c>
      <c r="E231" s="128"/>
      <c r="F231" s="102" t="str">
        <f>IFERROR(VLOOKUP(E231,商品参数!A:E,2,FALSE),"")</f>
        <v/>
      </c>
      <c r="G231" s="102" t="str">
        <f>IFERROR(VLOOKUP(E231,商品参数!A:E,3,FALSE),"")</f>
        <v/>
      </c>
      <c r="H231" s="102" t="str">
        <f>IFERROR(VLOOKUP(E231,商品参数!A:E,4,FALSE),"")</f>
        <v/>
      </c>
      <c r="I231" s="130"/>
      <c r="J231" s="130"/>
      <c r="K231" s="102" t="str">
        <f t="shared" si="18"/>
        <v/>
      </c>
      <c r="L231" s="103"/>
      <c r="M231" s="131"/>
    </row>
    <row r="232" ht="22" customHeight="1" spans="1:13">
      <c r="A232" s="126"/>
      <c r="B232" s="127" t="str">
        <f t="shared" si="15"/>
        <v/>
      </c>
      <c r="C232" s="127" t="str">
        <f t="shared" si="16"/>
        <v/>
      </c>
      <c r="D232" s="127" t="str">
        <f t="shared" si="17"/>
        <v/>
      </c>
      <c r="E232" s="128"/>
      <c r="F232" s="102" t="str">
        <f>IFERROR(VLOOKUP(E232,商品参数!A:E,2,FALSE),"")</f>
        <v/>
      </c>
      <c r="G232" s="102" t="str">
        <f>IFERROR(VLOOKUP(E232,商品参数!A:E,3,FALSE),"")</f>
        <v/>
      </c>
      <c r="H232" s="102" t="str">
        <f>IFERROR(VLOOKUP(E232,商品参数!A:E,4,FALSE),"")</f>
        <v/>
      </c>
      <c r="I232" s="130"/>
      <c r="J232" s="130"/>
      <c r="K232" s="102" t="str">
        <f t="shared" si="18"/>
        <v/>
      </c>
      <c r="L232" s="103"/>
      <c r="M232" s="131"/>
    </row>
    <row r="233" ht="22" customHeight="1" spans="1:13">
      <c r="A233" s="126"/>
      <c r="B233" s="127" t="str">
        <f t="shared" si="15"/>
        <v/>
      </c>
      <c r="C233" s="127" t="str">
        <f t="shared" si="16"/>
        <v/>
      </c>
      <c r="D233" s="127" t="str">
        <f t="shared" si="17"/>
        <v/>
      </c>
      <c r="E233" s="128"/>
      <c r="F233" s="102" t="str">
        <f>IFERROR(VLOOKUP(E233,商品参数!A:E,2,FALSE),"")</f>
        <v/>
      </c>
      <c r="G233" s="102" t="str">
        <f>IFERROR(VLOOKUP(E233,商品参数!A:E,3,FALSE),"")</f>
        <v/>
      </c>
      <c r="H233" s="102" t="str">
        <f>IFERROR(VLOOKUP(E233,商品参数!A:E,4,FALSE),"")</f>
        <v/>
      </c>
      <c r="I233" s="130"/>
      <c r="J233" s="130"/>
      <c r="K233" s="102" t="str">
        <f t="shared" si="18"/>
        <v/>
      </c>
      <c r="L233" s="103"/>
      <c r="M233" s="131"/>
    </row>
    <row r="234" ht="22" customHeight="1" spans="1:13">
      <c r="A234" s="126"/>
      <c r="B234" s="127" t="str">
        <f t="shared" si="15"/>
        <v/>
      </c>
      <c r="C234" s="127" t="str">
        <f t="shared" si="16"/>
        <v/>
      </c>
      <c r="D234" s="127" t="str">
        <f t="shared" si="17"/>
        <v/>
      </c>
      <c r="E234" s="128"/>
      <c r="F234" s="102" t="str">
        <f>IFERROR(VLOOKUP(E234,商品参数!A:E,2,FALSE),"")</f>
        <v/>
      </c>
      <c r="G234" s="102" t="str">
        <f>IFERROR(VLOOKUP(E234,商品参数!A:E,3,FALSE),"")</f>
        <v/>
      </c>
      <c r="H234" s="102" t="str">
        <f>IFERROR(VLOOKUP(E234,商品参数!A:E,4,FALSE),"")</f>
        <v/>
      </c>
      <c r="I234" s="130"/>
      <c r="J234" s="130"/>
      <c r="K234" s="102" t="str">
        <f t="shared" si="18"/>
        <v/>
      </c>
      <c r="L234" s="103"/>
      <c r="M234" s="131"/>
    </row>
    <row r="235" ht="22" customHeight="1" spans="1:13">
      <c r="A235" s="126"/>
      <c r="B235" s="127" t="str">
        <f t="shared" si="15"/>
        <v/>
      </c>
      <c r="C235" s="127" t="str">
        <f t="shared" si="16"/>
        <v/>
      </c>
      <c r="D235" s="127" t="str">
        <f t="shared" si="17"/>
        <v/>
      </c>
      <c r="E235" s="128"/>
      <c r="F235" s="102" t="str">
        <f>IFERROR(VLOOKUP(E235,商品参数!A:E,2,FALSE),"")</f>
        <v/>
      </c>
      <c r="G235" s="102" t="str">
        <f>IFERROR(VLOOKUP(E235,商品参数!A:E,3,FALSE),"")</f>
        <v/>
      </c>
      <c r="H235" s="102" t="str">
        <f>IFERROR(VLOOKUP(E235,商品参数!A:E,4,FALSE),"")</f>
        <v/>
      </c>
      <c r="I235" s="130"/>
      <c r="J235" s="130"/>
      <c r="K235" s="102" t="str">
        <f t="shared" si="18"/>
        <v/>
      </c>
      <c r="L235" s="103"/>
      <c r="M235" s="131"/>
    </row>
    <row r="236" ht="22" customHeight="1" spans="1:13">
      <c r="A236" s="126"/>
      <c r="B236" s="127" t="str">
        <f t="shared" si="15"/>
        <v/>
      </c>
      <c r="C236" s="127" t="str">
        <f t="shared" si="16"/>
        <v/>
      </c>
      <c r="D236" s="127" t="str">
        <f t="shared" si="17"/>
        <v/>
      </c>
      <c r="E236" s="128"/>
      <c r="F236" s="102" t="str">
        <f>IFERROR(VLOOKUP(E236,商品参数!A:E,2,FALSE),"")</f>
        <v/>
      </c>
      <c r="G236" s="102" t="str">
        <f>IFERROR(VLOOKUP(E236,商品参数!A:E,3,FALSE),"")</f>
        <v/>
      </c>
      <c r="H236" s="102" t="str">
        <f>IFERROR(VLOOKUP(E236,商品参数!A:E,4,FALSE),"")</f>
        <v/>
      </c>
      <c r="I236" s="130"/>
      <c r="J236" s="130"/>
      <c r="K236" s="102" t="str">
        <f t="shared" si="18"/>
        <v/>
      </c>
      <c r="L236" s="103"/>
      <c r="M236" s="131"/>
    </row>
    <row r="237" ht="22" customHeight="1" spans="1:13">
      <c r="A237" s="126"/>
      <c r="B237" s="127" t="str">
        <f t="shared" si="15"/>
        <v/>
      </c>
      <c r="C237" s="127" t="str">
        <f t="shared" si="16"/>
        <v/>
      </c>
      <c r="D237" s="127" t="str">
        <f t="shared" si="17"/>
        <v/>
      </c>
      <c r="E237" s="128"/>
      <c r="F237" s="102" t="str">
        <f>IFERROR(VLOOKUP(E237,商品参数!A:E,2,FALSE),"")</f>
        <v/>
      </c>
      <c r="G237" s="102" t="str">
        <f>IFERROR(VLOOKUP(E237,商品参数!A:E,3,FALSE),"")</f>
        <v/>
      </c>
      <c r="H237" s="102" t="str">
        <f>IFERROR(VLOOKUP(E237,商品参数!A:E,4,FALSE),"")</f>
        <v/>
      </c>
      <c r="I237" s="130"/>
      <c r="J237" s="130"/>
      <c r="K237" s="102" t="str">
        <f t="shared" si="18"/>
        <v/>
      </c>
      <c r="L237" s="103"/>
      <c r="M237" s="131"/>
    </row>
    <row r="238" ht="22" customHeight="1" spans="1:13">
      <c r="A238" s="126"/>
      <c r="B238" s="127" t="str">
        <f t="shared" si="15"/>
        <v/>
      </c>
      <c r="C238" s="127" t="str">
        <f t="shared" si="16"/>
        <v/>
      </c>
      <c r="D238" s="127" t="str">
        <f t="shared" si="17"/>
        <v/>
      </c>
      <c r="E238" s="128"/>
      <c r="F238" s="102" t="str">
        <f>IFERROR(VLOOKUP(E238,商品参数!A:E,2,FALSE),"")</f>
        <v/>
      </c>
      <c r="G238" s="102" t="str">
        <f>IFERROR(VLOOKUP(E238,商品参数!A:E,3,FALSE),"")</f>
        <v/>
      </c>
      <c r="H238" s="102" t="str">
        <f>IFERROR(VLOOKUP(E238,商品参数!A:E,4,FALSE),"")</f>
        <v/>
      </c>
      <c r="I238" s="130"/>
      <c r="J238" s="130"/>
      <c r="K238" s="102" t="str">
        <f t="shared" si="18"/>
        <v/>
      </c>
      <c r="L238" s="103"/>
      <c r="M238" s="131"/>
    </row>
    <row r="239" ht="22" customHeight="1" spans="1:13">
      <c r="A239" s="126"/>
      <c r="B239" s="127" t="str">
        <f t="shared" si="15"/>
        <v/>
      </c>
      <c r="C239" s="127" t="str">
        <f t="shared" si="16"/>
        <v/>
      </c>
      <c r="D239" s="127" t="str">
        <f t="shared" si="17"/>
        <v/>
      </c>
      <c r="E239" s="128"/>
      <c r="F239" s="102" t="str">
        <f>IFERROR(VLOOKUP(E239,商品参数!A:E,2,FALSE),"")</f>
        <v/>
      </c>
      <c r="G239" s="102" t="str">
        <f>IFERROR(VLOOKUP(E239,商品参数!A:E,3,FALSE),"")</f>
        <v/>
      </c>
      <c r="H239" s="102" t="str">
        <f>IFERROR(VLOOKUP(E239,商品参数!A:E,4,FALSE),"")</f>
        <v/>
      </c>
      <c r="I239" s="130"/>
      <c r="J239" s="130"/>
      <c r="K239" s="102" t="str">
        <f t="shared" si="18"/>
        <v/>
      </c>
      <c r="L239" s="103"/>
      <c r="M239" s="131"/>
    </row>
    <row r="240" ht="22" customHeight="1" spans="1:13">
      <c r="A240" s="126"/>
      <c r="B240" s="127" t="str">
        <f t="shared" si="15"/>
        <v/>
      </c>
      <c r="C240" s="127" t="str">
        <f t="shared" si="16"/>
        <v/>
      </c>
      <c r="D240" s="127" t="str">
        <f t="shared" si="17"/>
        <v/>
      </c>
      <c r="E240" s="128"/>
      <c r="F240" s="102" t="str">
        <f>IFERROR(VLOOKUP(E240,商品参数!A:E,2,FALSE),"")</f>
        <v/>
      </c>
      <c r="G240" s="102" t="str">
        <f>IFERROR(VLOOKUP(E240,商品参数!A:E,3,FALSE),"")</f>
        <v/>
      </c>
      <c r="H240" s="102" t="str">
        <f>IFERROR(VLOOKUP(E240,商品参数!A:E,4,FALSE),"")</f>
        <v/>
      </c>
      <c r="I240" s="130"/>
      <c r="J240" s="130"/>
      <c r="K240" s="102" t="str">
        <f t="shared" si="18"/>
        <v/>
      </c>
      <c r="L240" s="103"/>
      <c r="M240" s="131"/>
    </row>
    <row r="241" ht="22" customHeight="1" spans="1:13">
      <c r="A241" s="126"/>
      <c r="B241" s="127" t="str">
        <f t="shared" si="15"/>
        <v/>
      </c>
      <c r="C241" s="127" t="str">
        <f t="shared" si="16"/>
        <v/>
      </c>
      <c r="D241" s="127" t="str">
        <f t="shared" si="17"/>
        <v/>
      </c>
      <c r="E241" s="128"/>
      <c r="F241" s="102" t="str">
        <f>IFERROR(VLOOKUP(E241,商品参数!A:E,2,FALSE),"")</f>
        <v/>
      </c>
      <c r="G241" s="102" t="str">
        <f>IFERROR(VLOOKUP(E241,商品参数!A:E,3,FALSE),"")</f>
        <v/>
      </c>
      <c r="H241" s="102" t="str">
        <f>IFERROR(VLOOKUP(E241,商品参数!A:E,4,FALSE),"")</f>
        <v/>
      </c>
      <c r="I241" s="130"/>
      <c r="J241" s="130"/>
      <c r="K241" s="102" t="str">
        <f t="shared" si="18"/>
        <v/>
      </c>
      <c r="L241" s="103"/>
      <c r="M241" s="131"/>
    </row>
    <row r="242" ht="22" customHeight="1" spans="1:13">
      <c r="A242" s="126"/>
      <c r="B242" s="127" t="str">
        <f t="shared" si="15"/>
        <v/>
      </c>
      <c r="C242" s="127" t="str">
        <f t="shared" si="16"/>
        <v/>
      </c>
      <c r="D242" s="127" t="str">
        <f t="shared" si="17"/>
        <v/>
      </c>
      <c r="E242" s="128"/>
      <c r="F242" s="102" t="str">
        <f>IFERROR(VLOOKUP(E242,商品参数!A:E,2,FALSE),"")</f>
        <v/>
      </c>
      <c r="G242" s="102" t="str">
        <f>IFERROR(VLOOKUP(E242,商品参数!A:E,3,FALSE),"")</f>
        <v/>
      </c>
      <c r="H242" s="102" t="str">
        <f>IFERROR(VLOOKUP(E242,商品参数!A:E,4,FALSE),"")</f>
        <v/>
      </c>
      <c r="I242" s="130"/>
      <c r="J242" s="130"/>
      <c r="K242" s="102" t="str">
        <f t="shared" si="18"/>
        <v/>
      </c>
      <c r="L242" s="103"/>
      <c r="M242" s="131"/>
    </row>
    <row r="243" ht="22" customHeight="1" spans="1:13">
      <c r="A243" s="126"/>
      <c r="B243" s="127" t="str">
        <f t="shared" si="15"/>
        <v/>
      </c>
      <c r="C243" s="127" t="str">
        <f t="shared" si="16"/>
        <v/>
      </c>
      <c r="D243" s="127" t="str">
        <f t="shared" si="17"/>
        <v/>
      </c>
      <c r="E243" s="128"/>
      <c r="F243" s="102" t="str">
        <f>IFERROR(VLOOKUP(E243,商品参数!A:E,2,FALSE),"")</f>
        <v/>
      </c>
      <c r="G243" s="102" t="str">
        <f>IFERROR(VLOOKUP(E243,商品参数!A:E,3,FALSE),"")</f>
        <v/>
      </c>
      <c r="H243" s="102" t="str">
        <f>IFERROR(VLOOKUP(E243,商品参数!A:E,4,FALSE),"")</f>
        <v/>
      </c>
      <c r="I243" s="130"/>
      <c r="J243" s="130"/>
      <c r="K243" s="102" t="str">
        <f t="shared" si="18"/>
        <v/>
      </c>
      <c r="L243" s="103"/>
      <c r="M243" s="131"/>
    </row>
    <row r="244" ht="22" customHeight="1" spans="1:13">
      <c r="A244" s="126"/>
      <c r="B244" s="127" t="str">
        <f t="shared" si="15"/>
        <v/>
      </c>
      <c r="C244" s="127" t="str">
        <f t="shared" si="16"/>
        <v/>
      </c>
      <c r="D244" s="127" t="str">
        <f t="shared" si="17"/>
        <v/>
      </c>
      <c r="E244" s="128"/>
      <c r="F244" s="102" t="str">
        <f>IFERROR(VLOOKUP(E244,商品参数!A:E,2,FALSE),"")</f>
        <v/>
      </c>
      <c r="G244" s="102" t="str">
        <f>IFERROR(VLOOKUP(E244,商品参数!A:E,3,FALSE),"")</f>
        <v/>
      </c>
      <c r="H244" s="102" t="str">
        <f>IFERROR(VLOOKUP(E244,商品参数!A:E,4,FALSE),"")</f>
        <v/>
      </c>
      <c r="I244" s="130"/>
      <c r="J244" s="130"/>
      <c r="K244" s="102" t="str">
        <f t="shared" si="18"/>
        <v/>
      </c>
      <c r="L244" s="103"/>
      <c r="M244" s="131"/>
    </row>
    <row r="245" ht="22" customHeight="1" spans="1:13">
      <c r="A245" s="126"/>
      <c r="B245" s="127" t="str">
        <f t="shared" si="15"/>
        <v/>
      </c>
      <c r="C245" s="127" t="str">
        <f t="shared" si="16"/>
        <v/>
      </c>
      <c r="D245" s="127" t="str">
        <f t="shared" si="17"/>
        <v/>
      </c>
      <c r="E245" s="128"/>
      <c r="F245" s="102" t="str">
        <f>IFERROR(VLOOKUP(E245,商品参数!A:E,2,FALSE),"")</f>
        <v/>
      </c>
      <c r="G245" s="102" t="str">
        <f>IFERROR(VLOOKUP(E245,商品参数!A:E,3,FALSE),"")</f>
        <v/>
      </c>
      <c r="H245" s="102" t="str">
        <f>IFERROR(VLOOKUP(E245,商品参数!A:E,4,FALSE),"")</f>
        <v/>
      </c>
      <c r="I245" s="130"/>
      <c r="J245" s="130"/>
      <c r="K245" s="102" t="str">
        <f t="shared" si="18"/>
        <v/>
      </c>
      <c r="L245" s="103"/>
      <c r="M245" s="131"/>
    </row>
    <row r="246" ht="22" customHeight="1" spans="1:13">
      <c r="A246" s="126"/>
      <c r="B246" s="127" t="str">
        <f t="shared" si="15"/>
        <v/>
      </c>
      <c r="C246" s="127" t="str">
        <f t="shared" si="16"/>
        <v/>
      </c>
      <c r="D246" s="127" t="str">
        <f t="shared" si="17"/>
        <v/>
      </c>
      <c r="E246" s="128"/>
      <c r="F246" s="102" t="str">
        <f>IFERROR(VLOOKUP(E246,商品参数!A:E,2,FALSE),"")</f>
        <v/>
      </c>
      <c r="G246" s="102" t="str">
        <f>IFERROR(VLOOKUP(E246,商品参数!A:E,3,FALSE),"")</f>
        <v/>
      </c>
      <c r="H246" s="102" t="str">
        <f>IFERROR(VLOOKUP(E246,商品参数!A:E,4,FALSE),"")</f>
        <v/>
      </c>
      <c r="I246" s="130"/>
      <c r="J246" s="130"/>
      <c r="K246" s="102" t="str">
        <f t="shared" si="18"/>
        <v/>
      </c>
      <c r="L246" s="103"/>
      <c r="M246" s="131"/>
    </row>
    <row r="247" ht="22" customHeight="1" spans="1:13">
      <c r="A247" s="126"/>
      <c r="B247" s="127" t="str">
        <f t="shared" si="15"/>
        <v/>
      </c>
      <c r="C247" s="127" t="str">
        <f t="shared" si="16"/>
        <v/>
      </c>
      <c r="D247" s="127" t="str">
        <f t="shared" si="17"/>
        <v/>
      </c>
      <c r="E247" s="128"/>
      <c r="F247" s="102" t="str">
        <f>IFERROR(VLOOKUP(E247,商品参数!A:E,2,FALSE),"")</f>
        <v/>
      </c>
      <c r="G247" s="102" t="str">
        <f>IFERROR(VLOOKUP(E247,商品参数!A:E,3,FALSE),"")</f>
        <v/>
      </c>
      <c r="H247" s="102" t="str">
        <f>IFERROR(VLOOKUP(E247,商品参数!A:E,4,FALSE),"")</f>
        <v/>
      </c>
      <c r="I247" s="130"/>
      <c r="J247" s="130"/>
      <c r="K247" s="102" t="str">
        <f t="shared" si="18"/>
        <v/>
      </c>
      <c r="L247" s="103"/>
      <c r="M247" s="131"/>
    </row>
    <row r="248" ht="22" customHeight="1" spans="1:13">
      <c r="A248" s="126"/>
      <c r="B248" s="127" t="str">
        <f t="shared" si="15"/>
        <v/>
      </c>
      <c r="C248" s="127" t="str">
        <f t="shared" si="16"/>
        <v/>
      </c>
      <c r="D248" s="127" t="str">
        <f t="shared" si="17"/>
        <v/>
      </c>
      <c r="E248" s="128"/>
      <c r="F248" s="102" t="str">
        <f>IFERROR(VLOOKUP(E248,商品参数!A:E,2,FALSE),"")</f>
        <v/>
      </c>
      <c r="G248" s="102" t="str">
        <f>IFERROR(VLOOKUP(E248,商品参数!A:E,3,FALSE),"")</f>
        <v/>
      </c>
      <c r="H248" s="102" t="str">
        <f>IFERROR(VLOOKUP(E248,商品参数!A:E,4,FALSE),"")</f>
        <v/>
      </c>
      <c r="I248" s="130"/>
      <c r="J248" s="130"/>
      <c r="K248" s="102" t="str">
        <f t="shared" si="18"/>
        <v/>
      </c>
      <c r="L248" s="103"/>
      <c r="M248" s="131"/>
    </row>
    <row r="249" ht="22" customHeight="1" spans="1:13">
      <c r="A249" s="126"/>
      <c r="B249" s="127" t="str">
        <f t="shared" si="15"/>
        <v/>
      </c>
      <c r="C249" s="127" t="str">
        <f t="shared" si="16"/>
        <v/>
      </c>
      <c r="D249" s="127" t="str">
        <f t="shared" si="17"/>
        <v/>
      </c>
      <c r="E249" s="128"/>
      <c r="F249" s="102" t="str">
        <f>IFERROR(VLOOKUP(E249,商品参数!A:E,2,FALSE),"")</f>
        <v/>
      </c>
      <c r="G249" s="102" t="str">
        <f>IFERROR(VLOOKUP(E249,商品参数!A:E,3,FALSE),"")</f>
        <v/>
      </c>
      <c r="H249" s="102" t="str">
        <f>IFERROR(VLOOKUP(E249,商品参数!A:E,4,FALSE),"")</f>
        <v/>
      </c>
      <c r="I249" s="130"/>
      <c r="J249" s="130"/>
      <c r="K249" s="102" t="str">
        <f t="shared" si="18"/>
        <v/>
      </c>
      <c r="L249" s="103"/>
      <c r="M249" s="131"/>
    </row>
    <row r="250" ht="22" customHeight="1" spans="1:13">
      <c r="A250" s="126"/>
      <c r="B250" s="127" t="str">
        <f t="shared" si="15"/>
        <v/>
      </c>
      <c r="C250" s="127" t="str">
        <f t="shared" si="16"/>
        <v/>
      </c>
      <c r="D250" s="127" t="str">
        <f t="shared" si="17"/>
        <v/>
      </c>
      <c r="E250" s="128"/>
      <c r="F250" s="102" t="str">
        <f>IFERROR(VLOOKUP(E250,商品参数!A:E,2,FALSE),"")</f>
        <v/>
      </c>
      <c r="G250" s="102" t="str">
        <f>IFERROR(VLOOKUP(E250,商品参数!A:E,3,FALSE),"")</f>
        <v/>
      </c>
      <c r="H250" s="102" t="str">
        <f>IFERROR(VLOOKUP(E250,商品参数!A:E,4,FALSE),"")</f>
        <v/>
      </c>
      <c r="I250" s="130"/>
      <c r="J250" s="130"/>
      <c r="K250" s="102" t="str">
        <f t="shared" si="18"/>
        <v/>
      </c>
      <c r="L250" s="103"/>
      <c r="M250" s="131"/>
    </row>
    <row r="251" ht="22" customHeight="1" spans="1:13">
      <c r="A251" s="126"/>
      <c r="B251" s="127" t="str">
        <f t="shared" si="15"/>
        <v/>
      </c>
      <c r="C251" s="127" t="str">
        <f t="shared" si="16"/>
        <v/>
      </c>
      <c r="D251" s="127" t="str">
        <f t="shared" si="17"/>
        <v/>
      </c>
      <c r="E251" s="128"/>
      <c r="F251" s="102" t="str">
        <f>IFERROR(VLOOKUP(E251,商品参数!A:E,2,FALSE),"")</f>
        <v/>
      </c>
      <c r="G251" s="102" t="str">
        <f>IFERROR(VLOOKUP(E251,商品参数!A:E,3,FALSE),"")</f>
        <v/>
      </c>
      <c r="H251" s="102" t="str">
        <f>IFERROR(VLOOKUP(E251,商品参数!A:E,4,FALSE),"")</f>
        <v/>
      </c>
      <c r="I251" s="130"/>
      <c r="J251" s="130"/>
      <c r="K251" s="102" t="str">
        <f t="shared" si="18"/>
        <v/>
      </c>
      <c r="L251" s="103"/>
      <c r="M251" s="131"/>
    </row>
    <row r="252" ht="22" customHeight="1" spans="1:13">
      <c r="A252" s="126"/>
      <c r="B252" s="127" t="str">
        <f t="shared" si="15"/>
        <v/>
      </c>
      <c r="C252" s="127" t="str">
        <f t="shared" si="16"/>
        <v/>
      </c>
      <c r="D252" s="127" t="str">
        <f t="shared" si="17"/>
        <v/>
      </c>
      <c r="E252" s="128"/>
      <c r="F252" s="102" t="str">
        <f>IFERROR(VLOOKUP(E252,商品参数!A:E,2,FALSE),"")</f>
        <v/>
      </c>
      <c r="G252" s="102" t="str">
        <f>IFERROR(VLOOKUP(E252,商品参数!A:E,3,FALSE),"")</f>
        <v/>
      </c>
      <c r="H252" s="102" t="str">
        <f>IFERROR(VLOOKUP(E252,商品参数!A:E,4,FALSE),"")</f>
        <v/>
      </c>
      <c r="I252" s="130"/>
      <c r="J252" s="130"/>
      <c r="K252" s="102" t="str">
        <f t="shared" si="18"/>
        <v/>
      </c>
      <c r="L252" s="103"/>
      <c r="M252" s="131"/>
    </row>
    <row r="253" ht="22" customHeight="1" spans="1:13">
      <c r="A253" s="126"/>
      <c r="B253" s="127" t="str">
        <f t="shared" si="15"/>
        <v/>
      </c>
      <c r="C253" s="127" t="str">
        <f t="shared" si="16"/>
        <v/>
      </c>
      <c r="D253" s="127" t="str">
        <f t="shared" si="17"/>
        <v/>
      </c>
      <c r="E253" s="128"/>
      <c r="F253" s="102" t="str">
        <f>IFERROR(VLOOKUP(E253,商品参数!A:E,2,FALSE),"")</f>
        <v/>
      </c>
      <c r="G253" s="102" t="str">
        <f>IFERROR(VLOOKUP(E253,商品参数!A:E,3,FALSE),"")</f>
        <v/>
      </c>
      <c r="H253" s="102" t="str">
        <f>IFERROR(VLOOKUP(E253,商品参数!A:E,4,FALSE),"")</f>
        <v/>
      </c>
      <c r="I253" s="130"/>
      <c r="J253" s="130"/>
      <c r="K253" s="102" t="str">
        <f t="shared" si="18"/>
        <v/>
      </c>
      <c r="L253" s="103"/>
      <c r="M253" s="131"/>
    </row>
    <row r="254" ht="22" customHeight="1" spans="1:13">
      <c r="A254" s="126"/>
      <c r="B254" s="127" t="str">
        <f t="shared" si="15"/>
        <v/>
      </c>
      <c r="C254" s="127" t="str">
        <f t="shared" si="16"/>
        <v/>
      </c>
      <c r="D254" s="127" t="str">
        <f t="shared" si="17"/>
        <v/>
      </c>
      <c r="E254" s="128"/>
      <c r="F254" s="102" t="str">
        <f>IFERROR(VLOOKUP(E254,商品参数!A:E,2,FALSE),"")</f>
        <v/>
      </c>
      <c r="G254" s="102" t="str">
        <f>IFERROR(VLOOKUP(E254,商品参数!A:E,3,FALSE),"")</f>
        <v/>
      </c>
      <c r="H254" s="102" t="str">
        <f>IFERROR(VLOOKUP(E254,商品参数!A:E,4,FALSE),"")</f>
        <v/>
      </c>
      <c r="I254" s="130"/>
      <c r="J254" s="130"/>
      <c r="K254" s="102" t="str">
        <f t="shared" si="18"/>
        <v/>
      </c>
      <c r="L254" s="103"/>
      <c r="M254" s="131"/>
    </row>
    <row r="255" ht="22" customHeight="1" spans="1:13">
      <c r="A255" s="126"/>
      <c r="B255" s="127" t="str">
        <f t="shared" si="15"/>
        <v/>
      </c>
      <c r="C255" s="127" t="str">
        <f t="shared" si="16"/>
        <v/>
      </c>
      <c r="D255" s="127" t="str">
        <f t="shared" si="17"/>
        <v/>
      </c>
      <c r="E255" s="128"/>
      <c r="F255" s="102" t="str">
        <f>IFERROR(VLOOKUP(E255,商品参数!A:E,2,FALSE),"")</f>
        <v/>
      </c>
      <c r="G255" s="102" t="str">
        <f>IFERROR(VLOOKUP(E255,商品参数!A:E,3,FALSE),"")</f>
        <v/>
      </c>
      <c r="H255" s="102" t="str">
        <f>IFERROR(VLOOKUP(E255,商品参数!A:E,4,FALSE),"")</f>
        <v/>
      </c>
      <c r="I255" s="130"/>
      <c r="J255" s="130"/>
      <c r="K255" s="102" t="str">
        <f t="shared" si="18"/>
        <v/>
      </c>
      <c r="L255" s="103"/>
      <c r="M255" s="131"/>
    </row>
    <row r="256" ht="22" customHeight="1" spans="1:13">
      <c r="A256" s="126"/>
      <c r="B256" s="127" t="str">
        <f t="shared" si="15"/>
        <v/>
      </c>
      <c r="C256" s="127" t="str">
        <f t="shared" si="16"/>
        <v/>
      </c>
      <c r="D256" s="127" t="str">
        <f t="shared" si="17"/>
        <v/>
      </c>
      <c r="E256" s="128"/>
      <c r="F256" s="102" t="str">
        <f>IFERROR(VLOOKUP(E256,商品参数!A:E,2,FALSE),"")</f>
        <v/>
      </c>
      <c r="G256" s="102" t="str">
        <f>IFERROR(VLOOKUP(E256,商品参数!A:E,3,FALSE),"")</f>
        <v/>
      </c>
      <c r="H256" s="102" t="str">
        <f>IFERROR(VLOOKUP(E256,商品参数!A:E,4,FALSE),"")</f>
        <v/>
      </c>
      <c r="I256" s="130"/>
      <c r="J256" s="130"/>
      <c r="K256" s="102" t="str">
        <f t="shared" si="18"/>
        <v/>
      </c>
      <c r="L256" s="103"/>
      <c r="M256" s="131"/>
    </row>
    <row r="257" ht="22" customHeight="1" spans="1:13">
      <c r="A257" s="126"/>
      <c r="B257" s="127" t="str">
        <f t="shared" si="15"/>
        <v/>
      </c>
      <c r="C257" s="127" t="str">
        <f t="shared" si="16"/>
        <v/>
      </c>
      <c r="D257" s="127" t="str">
        <f t="shared" si="17"/>
        <v/>
      </c>
      <c r="E257" s="128"/>
      <c r="F257" s="102" t="str">
        <f>IFERROR(VLOOKUP(E257,商品参数!A:E,2,FALSE),"")</f>
        <v/>
      </c>
      <c r="G257" s="102" t="str">
        <f>IFERROR(VLOOKUP(E257,商品参数!A:E,3,FALSE),"")</f>
        <v/>
      </c>
      <c r="H257" s="102" t="str">
        <f>IFERROR(VLOOKUP(E257,商品参数!A:E,4,FALSE),"")</f>
        <v/>
      </c>
      <c r="I257" s="130"/>
      <c r="J257" s="130"/>
      <c r="K257" s="102" t="str">
        <f t="shared" si="18"/>
        <v/>
      </c>
      <c r="L257" s="103"/>
      <c r="M257" s="131"/>
    </row>
    <row r="258" ht="22" customHeight="1" spans="1:13">
      <c r="A258" s="126"/>
      <c r="B258" s="127" t="str">
        <f t="shared" si="15"/>
        <v/>
      </c>
      <c r="C258" s="127" t="str">
        <f t="shared" si="16"/>
        <v/>
      </c>
      <c r="D258" s="127" t="str">
        <f t="shared" si="17"/>
        <v/>
      </c>
      <c r="E258" s="128"/>
      <c r="F258" s="102" t="str">
        <f>IFERROR(VLOOKUP(E258,商品参数!A:E,2,FALSE),"")</f>
        <v/>
      </c>
      <c r="G258" s="102" t="str">
        <f>IFERROR(VLOOKUP(E258,商品参数!A:E,3,FALSE),"")</f>
        <v/>
      </c>
      <c r="H258" s="102" t="str">
        <f>IFERROR(VLOOKUP(E258,商品参数!A:E,4,FALSE),"")</f>
        <v/>
      </c>
      <c r="I258" s="130"/>
      <c r="J258" s="130"/>
      <c r="K258" s="102" t="str">
        <f t="shared" si="18"/>
        <v/>
      </c>
      <c r="L258" s="103"/>
      <c r="M258" s="131"/>
    </row>
    <row r="259" ht="22" customHeight="1" spans="1:13">
      <c r="A259" s="126"/>
      <c r="B259" s="127" t="str">
        <f t="shared" si="15"/>
        <v/>
      </c>
      <c r="C259" s="127" t="str">
        <f t="shared" si="16"/>
        <v/>
      </c>
      <c r="D259" s="127" t="str">
        <f t="shared" si="17"/>
        <v/>
      </c>
      <c r="E259" s="128"/>
      <c r="F259" s="102" t="str">
        <f>IFERROR(VLOOKUP(E259,商品参数!A:E,2,FALSE),"")</f>
        <v/>
      </c>
      <c r="G259" s="102" t="str">
        <f>IFERROR(VLOOKUP(E259,商品参数!A:E,3,FALSE),"")</f>
        <v/>
      </c>
      <c r="H259" s="102" t="str">
        <f>IFERROR(VLOOKUP(E259,商品参数!A:E,4,FALSE),"")</f>
        <v/>
      </c>
      <c r="I259" s="130"/>
      <c r="J259" s="130"/>
      <c r="K259" s="102" t="str">
        <f t="shared" si="18"/>
        <v/>
      </c>
      <c r="L259" s="103"/>
      <c r="M259" s="131"/>
    </row>
    <row r="260" ht="22" customHeight="1" spans="1:13">
      <c r="A260" s="126"/>
      <c r="B260" s="127" t="str">
        <f t="shared" ref="B260:B323" si="19">IF(A260&lt;&gt;"",YEAR(A260),"")</f>
        <v/>
      </c>
      <c r="C260" s="127" t="str">
        <f t="shared" ref="C260:C323" si="20">IF(A260&lt;&gt;"",MONTH(A260),"")</f>
        <v/>
      </c>
      <c r="D260" s="127" t="str">
        <f t="shared" ref="D260:D323" si="21">IF(A260&lt;&gt;"",DAY(A260),"")</f>
        <v/>
      </c>
      <c r="E260" s="128"/>
      <c r="F260" s="102" t="str">
        <f>IFERROR(VLOOKUP(E260,商品参数!A:E,2,FALSE),"")</f>
        <v/>
      </c>
      <c r="G260" s="102" t="str">
        <f>IFERROR(VLOOKUP(E260,商品参数!A:E,3,FALSE),"")</f>
        <v/>
      </c>
      <c r="H260" s="102" t="str">
        <f>IFERROR(VLOOKUP(E260,商品参数!A:E,4,FALSE),"")</f>
        <v/>
      </c>
      <c r="I260" s="130"/>
      <c r="J260" s="130"/>
      <c r="K260" s="102" t="str">
        <f t="shared" ref="K260:K323" si="22">IF(E260&lt;&gt;"",I260*J260,"")</f>
        <v/>
      </c>
      <c r="L260" s="103"/>
      <c r="M260" s="131"/>
    </row>
    <row r="261" ht="22" customHeight="1" spans="1:13">
      <c r="A261" s="126"/>
      <c r="B261" s="127" t="str">
        <f t="shared" si="19"/>
        <v/>
      </c>
      <c r="C261" s="127" t="str">
        <f t="shared" si="20"/>
        <v/>
      </c>
      <c r="D261" s="127" t="str">
        <f t="shared" si="21"/>
        <v/>
      </c>
      <c r="E261" s="128"/>
      <c r="F261" s="102" t="str">
        <f>IFERROR(VLOOKUP(E261,商品参数!A:E,2,FALSE),"")</f>
        <v/>
      </c>
      <c r="G261" s="102" t="str">
        <f>IFERROR(VLOOKUP(E261,商品参数!A:E,3,FALSE),"")</f>
        <v/>
      </c>
      <c r="H261" s="102" t="str">
        <f>IFERROR(VLOOKUP(E261,商品参数!A:E,4,FALSE),"")</f>
        <v/>
      </c>
      <c r="I261" s="130"/>
      <c r="J261" s="130"/>
      <c r="K261" s="102" t="str">
        <f t="shared" si="22"/>
        <v/>
      </c>
      <c r="L261" s="103"/>
      <c r="M261" s="131"/>
    </row>
    <row r="262" ht="22" customHeight="1" spans="1:13">
      <c r="A262" s="126"/>
      <c r="B262" s="127" t="str">
        <f t="shared" si="19"/>
        <v/>
      </c>
      <c r="C262" s="127" t="str">
        <f t="shared" si="20"/>
        <v/>
      </c>
      <c r="D262" s="127" t="str">
        <f t="shared" si="21"/>
        <v/>
      </c>
      <c r="E262" s="128"/>
      <c r="F262" s="102" t="str">
        <f>IFERROR(VLOOKUP(E262,商品参数!A:E,2,FALSE),"")</f>
        <v/>
      </c>
      <c r="G262" s="102" t="str">
        <f>IFERROR(VLOOKUP(E262,商品参数!A:E,3,FALSE),"")</f>
        <v/>
      </c>
      <c r="H262" s="102" t="str">
        <f>IFERROR(VLOOKUP(E262,商品参数!A:E,4,FALSE),"")</f>
        <v/>
      </c>
      <c r="I262" s="130"/>
      <c r="J262" s="130"/>
      <c r="K262" s="102" t="str">
        <f t="shared" si="22"/>
        <v/>
      </c>
      <c r="L262" s="103"/>
      <c r="M262" s="131"/>
    </row>
    <row r="263" ht="22" customHeight="1" spans="1:13">
      <c r="A263" s="126"/>
      <c r="B263" s="127" t="str">
        <f t="shared" si="19"/>
        <v/>
      </c>
      <c r="C263" s="127" t="str">
        <f t="shared" si="20"/>
        <v/>
      </c>
      <c r="D263" s="127" t="str">
        <f t="shared" si="21"/>
        <v/>
      </c>
      <c r="E263" s="128"/>
      <c r="F263" s="102" t="str">
        <f>IFERROR(VLOOKUP(E263,商品参数!A:E,2,FALSE),"")</f>
        <v/>
      </c>
      <c r="G263" s="102" t="str">
        <f>IFERROR(VLOOKUP(E263,商品参数!A:E,3,FALSE),"")</f>
        <v/>
      </c>
      <c r="H263" s="102" t="str">
        <f>IFERROR(VLOOKUP(E263,商品参数!A:E,4,FALSE),"")</f>
        <v/>
      </c>
      <c r="I263" s="130"/>
      <c r="J263" s="130"/>
      <c r="K263" s="102" t="str">
        <f t="shared" si="22"/>
        <v/>
      </c>
      <c r="L263" s="103"/>
      <c r="M263" s="131"/>
    </row>
    <row r="264" ht="22" customHeight="1" spans="1:13">
      <c r="A264" s="126"/>
      <c r="B264" s="127" t="str">
        <f t="shared" si="19"/>
        <v/>
      </c>
      <c r="C264" s="127" t="str">
        <f t="shared" si="20"/>
        <v/>
      </c>
      <c r="D264" s="127" t="str">
        <f t="shared" si="21"/>
        <v/>
      </c>
      <c r="E264" s="128"/>
      <c r="F264" s="102" t="str">
        <f>IFERROR(VLOOKUP(E264,商品参数!A:E,2,FALSE),"")</f>
        <v/>
      </c>
      <c r="G264" s="102" t="str">
        <f>IFERROR(VLOOKUP(E264,商品参数!A:E,3,FALSE),"")</f>
        <v/>
      </c>
      <c r="H264" s="102" t="str">
        <f>IFERROR(VLOOKUP(E264,商品参数!A:E,4,FALSE),"")</f>
        <v/>
      </c>
      <c r="I264" s="130"/>
      <c r="J264" s="130"/>
      <c r="K264" s="102" t="str">
        <f t="shared" si="22"/>
        <v/>
      </c>
      <c r="L264" s="103"/>
      <c r="M264" s="131"/>
    </row>
    <row r="265" ht="22" customHeight="1" spans="1:13">
      <c r="A265" s="126"/>
      <c r="B265" s="127" t="str">
        <f t="shared" si="19"/>
        <v/>
      </c>
      <c r="C265" s="127" t="str">
        <f t="shared" si="20"/>
        <v/>
      </c>
      <c r="D265" s="127" t="str">
        <f t="shared" si="21"/>
        <v/>
      </c>
      <c r="E265" s="128"/>
      <c r="F265" s="102" t="str">
        <f>IFERROR(VLOOKUP(E265,商品参数!A:E,2,FALSE),"")</f>
        <v/>
      </c>
      <c r="G265" s="102" t="str">
        <f>IFERROR(VLOOKUP(E265,商品参数!A:E,3,FALSE),"")</f>
        <v/>
      </c>
      <c r="H265" s="102" t="str">
        <f>IFERROR(VLOOKUP(E265,商品参数!A:E,4,FALSE),"")</f>
        <v/>
      </c>
      <c r="I265" s="130"/>
      <c r="J265" s="130"/>
      <c r="K265" s="102" t="str">
        <f t="shared" si="22"/>
        <v/>
      </c>
      <c r="L265" s="103"/>
      <c r="M265" s="131"/>
    </row>
    <row r="266" ht="22" customHeight="1" spans="1:13">
      <c r="A266" s="126"/>
      <c r="B266" s="127" t="str">
        <f t="shared" si="19"/>
        <v/>
      </c>
      <c r="C266" s="127" t="str">
        <f t="shared" si="20"/>
        <v/>
      </c>
      <c r="D266" s="127" t="str">
        <f t="shared" si="21"/>
        <v/>
      </c>
      <c r="E266" s="128"/>
      <c r="F266" s="102" t="str">
        <f>IFERROR(VLOOKUP(E266,商品参数!A:E,2,FALSE),"")</f>
        <v/>
      </c>
      <c r="G266" s="102" t="str">
        <f>IFERROR(VLOOKUP(E266,商品参数!A:E,3,FALSE),"")</f>
        <v/>
      </c>
      <c r="H266" s="102" t="str">
        <f>IFERROR(VLOOKUP(E266,商品参数!A:E,4,FALSE),"")</f>
        <v/>
      </c>
      <c r="I266" s="130"/>
      <c r="J266" s="130"/>
      <c r="K266" s="102" t="str">
        <f t="shared" si="22"/>
        <v/>
      </c>
      <c r="L266" s="103"/>
      <c r="M266" s="131"/>
    </row>
    <row r="267" ht="22" customHeight="1" spans="1:13">
      <c r="A267" s="126"/>
      <c r="B267" s="127" t="str">
        <f t="shared" si="19"/>
        <v/>
      </c>
      <c r="C267" s="127" t="str">
        <f t="shared" si="20"/>
        <v/>
      </c>
      <c r="D267" s="127" t="str">
        <f t="shared" si="21"/>
        <v/>
      </c>
      <c r="E267" s="128"/>
      <c r="F267" s="102" t="str">
        <f>IFERROR(VLOOKUP(E267,商品参数!A:E,2,FALSE),"")</f>
        <v/>
      </c>
      <c r="G267" s="102" t="str">
        <f>IFERROR(VLOOKUP(E267,商品参数!A:E,3,FALSE),"")</f>
        <v/>
      </c>
      <c r="H267" s="102" t="str">
        <f>IFERROR(VLOOKUP(E267,商品参数!A:E,4,FALSE),"")</f>
        <v/>
      </c>
      <c r="I267" s="130"/>
      <c r="J267" s="130"/>
      <c r="K267" s="102" t="str">
        <f t="shared" si="22"/>
        <v/>
      </c>
      <c r="L267" s="103"/>
      <c r="M267" s="131"/>
    </row>
    <row r="268" ht="22" customHeight="1" spans="1:13">
      <c r="A268" s="126"/>
      <c r="B268" s="127" t="str">
        <f t="shared" si="19"/>
        <v/>
      </c>
      <c r="C268" s="127" t="str">
        <f t="shared" si="20"/>
        <v/>
      </c>
      <c r="D268" s="127" t="str">
        <f t="shared" si="21"/>
        <v/>
      </c>
      <c r="E268" s="128"/>
      <c r="F268" s="102" t="str">
        <f>IFERROR(VLOOKUP(E268,商品参数!A:E,2,FALSE),"")</f>
        <v/>
      </c>
      <c r="G268" s="102" t="str">
        <f>IFERROR(VLOOKUP(E268,商品参数!A:E,3,FALSE),"")</f>
        <v/>
      </c>
      <c r="H268" s="102" t="str">
        <f>IFERROR(VLOOKUP(E268,商品参数!A:E,4,FALSE),"")</f>
        <v/>
      </c>
      <c r="I268" s="130"/>
      <c r="J268" s="130"/>
      <c r="K268" s="102" t="str">
        <f t="shared" si="22"/>
        <v/>
      </c>
      <c r="L268" s="103"/>
      <c r="M268" s="131"/>
    </row>
    <row r="269" ht="22" customHeight="1" spans="1:13">
      <c r="A269" s="126"/>
      <c r="B269" s="127" t="str">
        <f t="shared" si="19"/>
        <v/>
      </c>
      <c r="C269" s="127" t="str">
        <f t="shared" si="20"/>
        <v/>
      </c>
      <c r="D269" s="127" t="str">
        <f t="shared" si="21"/>
        <v/>
      </c>
      <c r="E269" s="128"/>
      <c r="F269" s="102" t="str">
        <f>IFERROR(VLOOKUP(E269,商品参数!A:E,2,FALSE),"")</f>
        <v/>
      </c>
      <c r="G269" s="102" t="str">
        <f>IFERROR(VLOOKUP(E269,商品参数!A:E,3,FALSE),"")</f>
        <v/>
      </c>
      <c r="H269" s="102" t="str">
        <f>IFERROR(VLOOKUP(E269,商品参数!A:E,4,FALSE),"")</f>
        <v/>
      </c>
      <c r="I269" s="130"/>
      <c r="J269" s="130"/>
      <c r="K269" s="102" t="str">
        <f t="shared" si="22"/>
        <v/>
      </c>
      <c r="L269" s="103"/>
      <c r="M269" s="131"/>
    </row>
    <row r="270" ht="22" customHeight="1" spans="1:13">
      <c r="A270" s="126"/>
      <c r="B270" s="127" t="str">
        <f t="shared" si="19"/>
        <v/>
      </c>
      <c r="C270" s="127" t="str">
        <f t="shared" si="20"/>
        <v/>
      </c>
      <c r="D270" s="127" t="str">
        <f t="shared" si="21"/>
        <v/>
      </c>
      <c r="E270" s="128"/>
      <c r="F270" s="102" t="str">
        <f>IFERROR(VLOOKUP(E270,商品参数!A:E,2,FALSE),"")</f>
        <v/>
      </c>
      <c r="G270" s="102" t="str">
        <f>IFERROR(VLOOKUP(E270,商品参数!A:E,3,FALSE),"")</f>
        <v/>
      </c>
      <c r="H270" s="102" t="str">
        <f>IFERROR(VLOOKUP(E270,商品参数!A:E,4,FALSE),"")</f>
        <v/>
      </c>
      <c r="I270" s="130"/>
      <c r="J270" s="130"/>
      <c r="K270" s="102" t="str">
        <f t="shared" si="22"/>
        <v/>
      </c>
      <c r="L270" s="103"/>
      <c r="M270" s="131"/>
    </row>
    <row r="271" ht="22" customHeight="1" spans="1:13">
      <c r="A271" s="126"/>
      <c r="B271" s="127" t="str">
        <f t="shared" si="19"/>
        <v/>
      </c>
      <c r="C271" s="127" t="str">
        <f t="shared" si="20"/>
        <v/>
      </c>
      <c r="D271" s="127" t="str">
        <f t="shared" si="21"/>
        <v/>
      </c>
      <c r="E271" s="128"/>
      <c r="F271" s="102" t="str">
        <f>IFERROR(VLOOKUP(E271,商品参数!A:E,2,FALSE),"")</f>
        <v/>
      </c>
      <c r="G271" s="102" t="str">
        <f>IFERROR(VLOOKUP(E271,商品参数!A:E,3,FALSE),"")</f>
        <v/>
      </c>
      <c r="H271" s="102" t="str">
        <f>IFERROR(VLOOKUP(E271,商品参数!A:E,4,FALSE),"")</f>
        <v/>
      </c>
      <c r="I271" s="130"/>
      <c r="J271" s="130"/>
      <c r="K271" s="102" t="str">
        <f t="shared" si="22"/>
        <v/>
      </c>
      <c r="L271" s="103"/>
      <c r="M271" s="131"/>
    </row>
    <row r="272" ht="22" customHeight="1" spans="1:13">
      <c r="A272" s="126"/>
      <c r="B272" s="127" t="str">
        <f t="shared" si="19"/>
        <v/>
      </c>
      <c r="C272" s="127" t="str">
        <f t="shared" si="20"/>
        <v/>
      </c>
      <c r="D272" s="127" t="str">
        <f t="shared" si="21"/>
        <v/>
      </c>
      <c r="E272" s="128"/>
      <c r="F272" s="102" t="str">
        <f>IFERROR(VLOOKUP(E272,商品参数!A:E,2,FALSE),"")</f>
        <v/>
      </c>
      <c r="G272" s="102" t="str">
        <f>IFERROR(VLOOKUP(E272,商品参数!A:E,3,FALSE),"")</f>
        <v/>
      </c>
      <c r="H272" s="102" t="str">
        <f>IFERROR(VLOOKUP(E272,商品参数!A:E,4,FALSE),"")</f>
        <v/>
      </c>
      <c r="I272" s="130"/>
      <c r="J272" s="130"/>
      <c r="K272" s="102" t="str">
        <f t="shared" si="22"/>
        <v/>
      </c>
      <c r="L272" s="103"/>
      <c r="M272" s="131"/>
    </row>
    <row r="273" ht="22" customHeight="1" spans="1:13">
      <c r="A273" s="126"/>
      <c r="B273" s="127" t="str">
        <f t="shared" si="19"/>
        <v/>
      </c>
      <c r="C273" s="127" t="str">
        <f t="shared" si="20"/>
        <v/>
      </c>
      <c r="D273" s="127" t="str">
        <f t="shared" si="21"/>
        <v/>
      </c>
      <c r="E273" s="128"/>
      <c r="F273" s="102" t="str">
        <f>IFERROR(VLOOKUP(E273,商品参数!A:E,2,FALSE),"")</f>
        <v/>
      </c>
      <c r="G273" s="102" t="str">
        <f>IFERROR(VLOOKUP(E273,商品参数!A:E,3,FALSE),"")</f>
        <v/>
      </c>
      <c r="H273" s="102" t="str">
        <f>IFERROR(VLOOKUP(E273,商品参数!A:E,4,FALSE),"")</f>
        <v/>
      </c>
      <c r="I273" s="130"/>
      <c r="J273" s="130"/>
      <c r="K273" s="102" t="str">
        <f t="shared" si="22"/>
        <v/>
      </c>
      <c r="L273" s="103"/>
      <c r="M273" s="131"/>
    </row>
    <row r="274" ht="22" customHeight="1" spans="1:13">
      <c r="A274" s="126"/>
      <c r="B274" s="127" t="str">
        <f t="shared" si="19"/>
        <v/>
      </c>
      <c r="C274" s="127" t="str">
        <f t="shared" si="20"/>
        <v/>
      </c>
      <c r="D274" s="127" t="str">
        <f t="shared" si="21"/>
        <v/>
      </c>
      <c r="E274" s="128"/>
      <c r="F274" s="102" t="str">
        <f>IFERROR(VLOOKUP(E274,商品参数!A:E,2,FALSE),"")</f>
        <v/>
      </c>
      <c r="G274" s="102" t="str">
        <f>IFERROR(VLOOKUP(E274,商品参数!A:E,3,FALSE),"")</f>
        <v/>
      </c>
      <c r="H274" s="102" t="str">
        <f>IFERROR(VLOOKUP(E274,商品参数!A:E,4,FALSE),"")</f>
        <v/>
      </c>
      <c r="I274" s="130"/>
      <c r="J274" s="130"/>
      <c r="K274" s="102" t="str">
        <f t="shared" si="22"/>
        <v/>
      </c>
      <c r="L274" s="103"/>
      <c r="M274" s="131"/>
    </row>
    <row r="275" ht="22" customHeight="1" spans="1:13">
      <c r="A275" s="126"/>
      <c r="B275" s="127" t="str">
        <f t="shared" si="19"/>
        <v/>
      </c>
      <c r="C275" s="127" t="str">
        <f t="shared" si="20"/>
        <v/>
      </c>
      <c r="D275" s="127" t="str">
        <f t="shared" si="21"/>
        <v/>
      </c>
      <c r="E275" s="128"/>
      <c r="F275" s="102" t="str">
        <f>IFERROR(VLOOKUP(E275,商品参数!A:E,2,FALSE),"")</f>
        <v/>
      </c>
      <c r="G275" s="102" t="str">
        <f>IFERROR(VLOOKUP(E275,商品参数!A:E,3,FALSE),"")</f>
        <v/>
      </c>
      <c r="H275" s="102" t="str">
        <f>IFERROR(VLOOKUP(E275,商品参数!A:E,4,FALSE),"")</f>
        <v/>
      </c>
      <c r="I275" s="130"/>
      <c r="J275" s="130"/>
      <c r="K275" s="102" t="str">
        <f t="shared" si="22"/>
        <v/>
      </c>
      <c r="L275" s="103"/>
      <c r="M275" s="131"/>
    </row>
    <row r="276" ht="22" customHeight="1" spans="1:13">
      <c r="A276" s="126"/>
      <c r="B276" s="127" t="str">
        <f t="shared" si="19"/>
        <v/>
      </c>
      <c r="C276" s="127" t="str">
        <f t="shared" si="20"/>
        <v/>
      </c>
      <c r="D276" s="127" t="str">
        <f t="shared" si="21"/>
        <v/>
      </c>
      <c r="E276" s="128"/>
      <c r="F276" s="102" t="str">
        <f>IFERROR(VLOOKUP(E276,商品参数!A:E,2,FALSE),"")</f>
        <v/>
      </c>
      <c r="G276" s="102" t="str">
        <f>IFERROR(VLOOKUP(E276,商品参数!A:E,3,FALSE),"")</f>
        <v/>
      </c>
      <c r="H276" s="102" t="str">
        <f>IFERROR(VLOOKUP(E276,商品参数!A:E,4,FALSE),"")</f>
        <v/>
      </c>
      <c r="I276" s="130"/>
      <c r="J276" s="130"/>
      <c r="K276" s="102" t="str">
        <f t="shared" si="22"/>
        <v/>
      </c>
      <c r="L276" s="103"/>
      <c r="M276" s="131"/>
    </row>
    <row r="277" ht="22" customHeight="1" spans="1:13">
      <c r="A277" s="126"/>
      <c r="B277" s="127" t="str">
        <f t="shared" si="19"/>
        <v/>
      </c>
      <c r="C277" s="127" t="str">
        <f t="shared" si="20"/>
        <v/>
      </c>
      <c r="D277" s="127" t="str">
        <f t="shared" si="21"/>
        <v/>
      </c>
      <c r="E277" s="128"/>
      <c r="F277" s="102" t="str">
        <f>IFERROR(VLOOKUP(E277,商品参数!A:E,2,FALSE),"")</f>
        <v/>
      </c>
      <c r="G277" s="102" t="str">
        <f>IFERROR(VLOOKUP(E277,商品参数!A:E,3,FALSE),"")</f>
        <v/>
      </c>
      <c r="H277" s="102" t="str">
        <f>IFERROR(VLOOKUP(E277,商品参数!A:E,4,FALSE),"")</f>
        <v/>
      </c>
      <c r="I277" s="130"/>
      <c r="J277" s="130"/>
      <c r="K277" s="102" t="str">
        <f t="shared" si="22"/>
        <v/>
      </c>
      <c r="L277" s="103"/>
      <c r="M277" s="131"/>
    </row>
    <row r="278" ht="22" customHeight="1" spans="1:13">
      <c r="A278" s="126"/>
      <c r="B278" s="127" t="str">
        <f t="shared" si="19"/>
        <v/>
      </c>
      <c r="C278" s="127" t="str">
        <f t="shared" si="20"/>
        <v/>
      </c>
      <c r="D278" s="127" t="str">
        <f t="shared" si="21"/>
        <v/>
      </c>
      <c r="E278" s="128"/>
      <c r="F278" s="102" t="str">
        <f>IFERROR(VLOOKUP(E278,商品参数!A:E,2,FALSE),"")</f>
        <v/>
      </c>
      <c r="G278" s="102" t="str">
        <f>IFERROR(VLOOKUP(E278,商品参数!A:E,3,FALSE),"")</f>
        <v/>
      </c>
      <c r="H278" s="102" t="str">
        <f>IFERROR(VLOOKUP(E278,商品参数!A:E,4,FALSE),"")</f>
        <v/>
      </c>
      <c r="I278" s="130"/>
      <c r="J278" s="130"/>
      <c r="K278" s="102" t="str">
        <f t="shared" si="22"/>
        <v/>
      </c>
      <c r="L278" s="103"/>
      <c r="M278" s="131"/>
    </row>
    <row r="279" ht="22" customHeight="1" spans="1:13">
      <c r="A279" s="126"/>
      <c r="B279" s="127" t="str">
        <f t="shared" si="19"/>
        <v/>
      </c>
      <c r="C279" s="127" t="str">
        <f t="shared" si="20"/>
        <v/>
      </c>
      <c r="D279" s="127" t="str">
        <f t="shared" si="21"/>
        <v/>
      </c>
      <c r="E279" s="128"/>
      <c r="F279" s="102" t="str">
        <f>IFERROR(VLOOKUP(E279,商品参数!A:E,2,FALSE),"")</f>
        <v/>
      </c>
      <c r="G279" s="102" t="str">
        <f>IFERROR(VLOOKUP(E279,商品参数!A:E,3,FALSE),"")</f>
        <v/>
      </c>
      <c r="H279" s="102" t="str">
        <f>IFERROR(VLOOKUP(E279,商品参数!A:E,4,FALSE),"")</f>
        <v/>
      </c>
      <c r="I279" s="130"/>
      <c r="J279" s="130"/>
      <c r="K279" s="102" t="str">
        <f t="shared" si="22"/>
        <v/>
      </c>
      <c r="L279" s="103"/>
      <c r="M279" s="131"/>
    </row>
    <row r="280" ht="22" customHeight="1" spans="1:13">
      <c r="A280" s="126"/>
      <c r="B280" s="127" t="str">
        <f t="shared" si="19"/>
        <v/>
      </c>
      <c r="C280" s="127" t="str">
        <f t="shared" si="20"/>
        <v/>
      </c>
      <c r="D280" s="127" t="str">
        <f t="shared" si="21"/>
        <v/>
      </c>
      <c r="E280" s="128"/>
      <c r="F280" s="102" t="str">
        <f>IFERROR(VLOOKUP(E280,商品参数!A:E,2,FALSE),"")</f>
        <v/>
      </c>
      <c r="G280" s="102" t="str">
        <f>IFERROR(VLOOKUP(E280,商品参数!A:E,3,FALSE),"")</f>
        <v/>
      </c>
      <c r="H280" s="102" t="str">
        <f>IFERROR(VLOOKUP(E280,商品参数!A:E,4,FALSE),"")</f>
        <v/>
      </c>
      <c r="I280" s="130"/>
      <c r="J280" s="130"/>
      <c r="K280" s="102" t="str">
        <f t="shared" si="22"/>
        <v/>
      </c>
      <c r="L280" s="103"/>
      <c r="M280" s="131"/>
    </row>
    <row r="281" ht="22" customHeight="1" spans="1:13">
      <c r="A281" s="126"/>
      <c r="B281" s="127" t="str">
        <f t="shared" si="19"/>
        <v/>
      </c>
      <c r="C281" s="127" t="str">
        <f t="shared" si="20"/>
        <v/>
      </c>
      <c r="D281" s="127" t="str">
        <f t="shared" si="21"/>
        <v/>
      </c>
      <c r="E281" s="128"/>
      <c r="F281" s="102" t="str">
        <f>IFERROR(VLOOKUP(E281,商品参数!A:E,2,FALSE),"")</f>
        <v/>
      </c>
      <c r="G281" s="102" t="str">
        <f>IFERROR(VLOOKUP(E281,商品参数!A:E,3,FALSE),"")</f>
        <v/>
      </c>
      <c r="H281" s="102" t="str">
        <f>IFERROR(VLOOKUP(E281,商品参数!A:E,4,FALSE),"")</f>
        <v/>
      </c>
      <c r="I281" s="130"/>
      <c r="J281" s="130"/>
      <c r="K281" s="102" t="str">
        <f t="shared" si="22"/>
        <v/>
      </c>
      <c r="L281" s="103"/>
      <c r="M281" s="131"/>
    </row>
    <row r="282" ht="22" customHeight="1" spans="1:13">
      <c r="A282" s="126"/>
      <c r="B282" s="127" t="str">
        <f t="shared" si="19"/>
        <v/>
      </c>
      <c r="C282" s="127" t="str">
        <f t="shared" si="20"/>
        <v/>
      </c>
      <c r="D282" s="127" t="str">
        <f t="shared" si="21"/>
        <v/>
      </c>
      <c r="E282" s="128"/>
      <c r="F282" s="102" t="str">
        <f>IFERROR(VLOOKUP(E282,商品参数!A:E,2,FALSE),"")</f>
        <v/>
      </c>
      <c r="G282" s="102" t="str">
        <f>IFERROR(VLOOKUP(E282,商品参数!A:E,3,FALSE),"")</f>
        <v/>
      </c>
      <c r="H282" s="102" t="str">
        <f>IFERROR(VLOOKUP(E282,商品参数!A:E,4,FALSE),"")</f>
        <v/>
      </c>
      <c r="I282" s="130"/>
      <c r="J282" s="130"/>
      <c r="K282" s="102" t="str">
        <f t="shared" si="22"/>
        <v/>
      </c>
      <c r="L282" s="103"/>
      <c r="M282" s="131"/>
    </row>
    <row r="283" ht="22" customHeight="1" spans="1:13">
      <c r="A283" s="126"/>
      <c r="B283" s="127" t="str">
        <f t="shared" si="19"/>
        <v/>
      </c>
      <c r="C283" s="127" t="str">
        <f t="shared" si="20"/>
        <v/>
      </c>
      <c r="D283" s="127" t="str">
        <f t="shared" si="21"/>
        <v/>
      </c>
      <c r="E283" s="128"/>
      <c r="F283" s="102" t="str">
        <f>IFERROR(VLOOKUP(E283,商品参数!A:E,2,FALSE),"")</f>
        <v/>
      </c>
      <c r="G283" s="102" t="str">
        <f>IFERROR(VLOOKUP(E283,商品参数!A:E,3,FALSE),"")</f>
        <v/>
      </c>
      <c r="H283" s="102" t="str">
        <f>IFERROR(VLOOKUP(E283,商品参数!A:E,4,FALSE),"")</f>
        <v/>
      </c>
      <c r="I283" s="130"/>
      <c r="J283" s="130"/>
      <c r="K283" s="102" t="str">
        <f t="shared" si="22"/>
        <v/>
      </c>
      <c r="L283" s="103"/>
      <c r="M283" s="131"/>
    </row>
    <row r="284" ht="22" customHeight="1" spans="1:13">
      <c r="A284" s="126"/>
      <c r="B284" s="127" t="str">
        <f t="shared" si="19"/>
        <v/>
      </c>
      <c r="C284" s="127" t="str">
        <f t="shared" si="20"/>
        <v/>
      </c>
      <c r="D284" s="127" t="str">
        <f t="shared" si="21"/>
        <v/>
      </c>
      <c r="E284" s="128"/>
      <c r="F284" s="102" t="str">
        <f>IFERROR(VLOOKUP(E284,商品参数!A:E,2,FALSE),"")</f>
        <v/>
      </c>
      <c r="G284" s="102" t="str">
        <f>IFERROR(VLOOKUP(E284,商品参数!A:E,3,FALSE),"")</f>
        <v/>
      </c>
      <c r="H284" s="102" t="str">
        <f>IFERROR(VLOOKUP(E284,商品参数!A:E,4,FALSE),"")</f>
        <v/>
      </c>
      <c r="I284" s="130"/>
      <c r="J284" s="130"/>
      <c r="K284" s="102" t="str">
        <f t="shared" si="22"/>
        <v/>
      </c>
      <c r="L284" s="103"/>
      <c r="M284" s="131"/>
    </row>
    <row r="285" ht="22" customHeight="1" spans="1:13">
      <c r="A285" s="126"/>
      <c r="B285" s="127" t="str">
        <f t="shared" si="19"/>
        <v/>
      </c>
      <c r="C285" s="127" t="str">
        <f t="shared" si="20"/>
        <v/>
      </c>
      <c r="D285" s="127" t="str">
        <f t="shared" si="21"/>
        <v/>
      </c>
      <c r="E285" s="128"/>
      <c r="F285" s="102" t="str">
        <f>IFERROR(VLOOKUP(E285,商品参数!A:E,2,FALSE),"")</f>
        <v/>
      </c>
      <c r="G285" s="102" t="str">
        <f>IFERROR(VLOOKUP(E285,商品参数!A:E,3,FALSE),"")</f>
        <v/>
      </c>
      <c r="H285" s="102" t="str">
        <f>IFERROR(VLOOKUP(E285,商品参数!A:E,4,FALSE),"")</f>
        <v/>
      </c>
      <c r="I285" s="130"/>
      <c r="J285" s="130"/>
      <c r="K285" s="102" t="str">
        <f t="shared" si="22"/>
        <v/>
      </c>
      <c r="L285" s="103"/>
      <c r="M285" s="131"/>
    </row>
    <row r="286" ht="22" customHeight="1" spans="1:13">
      <c r="A286" s="126"/>
      <c r="B286" s="127" t="str">
        <f t="shared" si="19"/>
        <v/>
      </c>
      <c r="C286" s="127" t="str">
        <f t="shared" si="20"/>
        <v/>
      </c>
      <c r="D286" s="127" t="str">
        <f t="shared" si="21"/>
        <v/>
      </c>
      <c r="E286" s="128"/>
      <c r="F286" s="102" t="str">
        <f>IFERROR(VLOOKUP(E286,商品参数!A:E,2,FALSE),"")</f>
        <v/>
      </c>
      <c r="G286" s="102" t="str">
        <f>IFERROR(VLOOKUP(E286,商品参数!A:E,3,FALSE),"")</f>
        <v/>
      </c>
      <c r="H286" s="102" t="str">
        <f>IFERROR(VLOOKUP(E286,商品参数!A:E,4,FALSE),"")</f>
        <v/>
      </c>
      <c r="I286" s="130"/>
      <c r="J286" s="130"/>
      <c r="K286" s="102" t="str">
        <f t="shared" si="22"/>
        <v/>
      </c>
      <c r="L286" s="103"/>
      <c r="M286" s="131"/>
    </row>
    <row r="287" ht="22" customHeight="1" spans="1:13">
      <c r="A287" s="126"/>
      <c r="B287" s="127" t="str">
        <f t="shared" si="19"/>
        <v/>
      </c>
      <c r="C287" s="127" t="str">
        <f t="shared" si="20"/>
        <v/>
      </c>
      <c r="D287" s="127" t="str">
        <f t="shared" si="21"/>
        <v/>
      </c>
      <c r="E287" s="128"/>
      <c r="F287" s="102" t="str">
        <f>IFERROR(VLOOKUP(E287,商品参数!A:E,2,FALSE),"")</f>
        <v/>
      </c>
      <c r="G287" s="102" t="str">
        <f>IFERROR(VLOOKUP(E287,商品参数!A:E,3,FALSE),"")</f>
        <v/>
      </c>
      <c r="H287" s="102" t="str">
        <f>IFERROR(VLOOKUP(E287,商品参数!A:E,4,FALSE),"")</f>
        <v/>
      </c>
      <c r="I287" s="130"/>
      <c r="J287" s="130"/>
      <c r="K287" s="102" t="str">
        <f t="shared" si="22"/>
        <v/>
      </c>
      <c r="L287" s="103"/>
      <c r="M287" s="131"/>
    </row>
    <row r="288" ht="22" customHeight="1" spans="1:13">
      <c r="A288" s="126"/>
      <c r="B288" s="127" t="str">
        <f t="shared" si="19"/>
        <v/>
      </c>
      <c r="C288" s="127" t="str">
        <f t="shared" si="20"/>
        <v/>
      </c>
      <c r="D288" s="127" t="str">
        <f t="shared" si="21"/>
        <v/>
      </c>
      <c r="E288" s="128"/>
      <c r="F288" s="102" t="str">
        <f>IFERROR(VLOOKUP(E288,商品参数!A:E,2,FALSE),"")</f>
        <v/>
      </c>
      <c r="G288" s="102" t="str">
        <f>IFERROR(VLOOKUP(E288,商品参数!A:E,3,FALSE),"")</f>
        <v/>
      </c>
      <c r="H288" s="102" t="str">
        <f>IFERROR(VLOOKUP(E288,商品参数!A:E,4,FALSE),"")</f>
        <v/>
      </c>
      <c r="I288" s="130"/>
      <c r="J288" s="130"/>
      <c r="K288" s="102" t="str">
        <f t="shared" si="22"/>
        <v/>
      </c>
      <c r="L288" s="103"/>
      <c r="M288" s="131"/>
    </row>
    <row r="289" ht="22" customHeight="1" spans="1:13">
      <c r="A289" s="126"/>
      <c r="B289" s="127" t="str">
        <f t="shared" si="19"/>
        <v/>
      </c>
      <c r="C289" s="127" t="str">
        <f t="shared" si="20"/>
        <v/>
      </c>
      <c r="D289" s="127" t="str">
        <f t="shared" si="21"/>
        <v/>
      </c>
      <c r="E289" s="128"/>
      <c r="F289" s="102" t="str">
        <f>IFERROR(VLOOKUP(E289,商品参数!A:E,2,FALSE),"")</f>
        <v/>
      </c>
      <c r="G289" s="102" t="str">
        <f>IFERROR(VLOOKUP(E289,商品参数!A:E,3,FALSE),"")</f>
        <v/>
      </c>
      <c r="H289" s="102" t="str">
        <f>IFERROR(VLOOKUP(E289,商品参数!A:E,4,FALSE),"")</f>
        <v/>
      </c>
      <c r="I289" s="130"/>
      <c r="J289" s="130"/>
      <c r="K289" s="102" t="str">
        <f t="shared" si="22"/>
        <v/>
      </c>
      <c r="L289" s="103"/>
      <c r="M289" s="131"/>
    </row>
    <row r="290" ht="22" customHeight="1" spans="1:13">
      <c r="A290" s="126"/>
      <c r="B290" s="127" t="str">
        <f t="shared" si="19"/>
        <v/>
      </c>
      <c r="C290" s="127" t="str">
        <f t="shared" si="20"/>
        <v/>
      </c>
      <c r="D290" s="127" t="str">
        <f t="shared" si="21"/>
        <v/>
      </c>
      <c r="E290" s="128"/>
      <c r="F290" s="102" t="str">
        <f>IFERROR(VLOOKUP(E290,商品参数!A:E,2,FALSE),"")</f>
        <v/>
      </c>
      <c r="G290" s="102" t="str">
        <f>IFERROR(VLOOKUP(E290,商品参数!A:E,3,FALSE),"")</f>
        <v/>
      </c>
      <c r="H290" s="102" t="str">
        <f>IFERROR(VLOOKUP(E290,商品参数!A:E,4,FALSE),"")</f>
        <v/>
      </c>
      <c r="I290" s="130"/>
      <c r="J290" s="130"/>
      <c r="K290" s="102" t="str">
        <f t="shared" si="22"/>
        <v/>
      </c>
      <c r="L290" s="103"/>
      <c r="M290" s="131"/>
    </row>
    <row r="291" ht="22" customHeight="1" spans="1:13">
      <c r="A291" s="126"/>
      <c r="B291" s="127" t="str">
        <f t="shared" si="19"/>
        <v/>
      </c>
      <c r="C291" s="127" t="str">
        <f t="shared" si="20"/>
        <v/>
      </c>
      <c r="D291" s="127" t="str">
        <f t="shared" si="21"/>
        <v/>
      </c>
      <c r="E291" s="128"/>
      <c r="F291" s="102" t="str">
        <f>IFERROR(VLOOKUP(E291,商品参数!A:E,2,FALSE),"")</f>
        <v/>
      </c>
      <c r="G291" s="102" t="str">
        <f>IFERROR(VLOOKUP(E291,商品参数!A:E,3,FALSE),"")</f>
        <v/>
      </c>
      <c r="H291" s="102" t="str">
        <f>IFERROR(VLOOKUP(E291,商品参数!A:E,4,FALSE),"")</f>
        <v/>
      </c>
      <c r="I291" s="130"/>
      <c r="J291" s="130"/>
      <c r="K291" s="102" t="str">
        <f t="shared" si="22"/>
        <v/>
      </c>
      <c r="L291" s="103"/>
      <c r="M291" s="131"/>
    </row>
    <row r="292" ht="22" customHeight="1" spans="1:13">
      <c r="A292" s="126"/>
      <c r="B292" s="127" t="str">
        <f t="shared" si="19"/>
        <v/>
      </c>
      <c r="C292" s="127" t="str">
        <f t="shared" si="20"/>
        <v/>
      </c>
      <c r="D292" s="127" t="str">
        <f t="shared" si="21"/>
        <v/>
      </c>
      <c r="E292" s="128"/>
      <c r="F292" s="102" t="str">
        <f>IFERROR(VLOOKUP(E292,商品参数!A:E,2,FALSE),"")</f>
        <v/>
      </c>
      <c r="G292" s="102" t="str">
        <f>IFERROR(VLOOKUP(E292,商品参数!A:E,3,FALSE),"")</f>
        <v/>
      </c>
      <c r="H292" s="102" t="str">
        <f>IFERROR(VLOOKUP(E292,商品参数!A:E,4,FALSE),"")</f>
        <v/>
      </c>
      <c r="I292" s="130"/>
      <c r="J292" s="130"/>
      <c r="K292" s="102" t="str">
        <f t="shared" si="22"/>
        <v/>
      </c>
      <c r="L292" s="103"/>
      <c r="M292" s="131"/>
    </row>
    <row r="293" ht="22" customHeight="1" spans="1:13">
      <c r="A293" s="126"/>
      <c r="B293" s="127" t="str">
        <f t="shared" si="19"/>
        <v/>
      </c>
      <c r="C293" s="127" t="str">
        <f t="shared" si="20"/>
        <v/>
      </c>
      <c r="D293" s="127" t="str">
        <f t="shared" si="21"/>
        <v/>
      </c>
      <c r="E293" s="128"/>
      <c r="F293" s="102" t="str">
        <f>IFERROR(VLOOKUP(E293,商品参数!A:E,2,FALSE),"")</f>
        <v/>
      </c>
      <c r="G293" s="102" t="str">
        <f>IFERROR(VLOOKUP(E293,商品参数!A:E,3,FALSE),"")</f>
        <v/>
      </c>
      <c r="H293" s="102" t="str">
        <f>IFERROR(VLOOKUP(E293,商品参数!A:E,4,FALSE),"")</f>
        <v/>
      </c>
      <c r="I293" s="130"/>
      <c r="J293" s="130"/>
      <c r="K293" s="102" t="str">
        <f t="shared" si="22"/>
        <v/>
      </c>
      <c r="L293" s="103"/>
      <c r="M293" s="131"/>
    </row>
    <row r="294" ht="22" customHeight="1" spans="1:13">
      <c r="A294" s="126"/>
      <c r="B294" s="127" t="str">
        <f t="shared" si="19"/>
        <v/>
      </c>
      <c r="C294" s="127" t="str">
        <f t="shared" si="20"/>
        <v/>
      </c>
      <c r="D294" s="127" t="str">
        <f t="shared" si="21"/>
        <v/>
      </c>
      <c r="E294" s="128"/>
      <c r="F294" s="102" t="str">
        <f>IFERROR(VLOOKUP(E294,商品参数!A:E,2,FALSE),"")</f>
        <v/>
      </c>
      <c r="G294" s="102" t="str">
        <f>IFERROR(VLOOKUP(E294,商品参数!A:E,3,FALSE),"")</f>
        <v/>
      </c>
      <c r="H294" s="102" t="str">
        <f>IFERROR(VLOOKUP(E294,商品参数!A:E,4,FALSE),"")</f>
        <v/>
      </c>
      <c r="I294" s="130"/>
      <c r="J294" s="130"/>
      <c r="K294" s="102" t="str">
        <f t="shared" si="22"/>
        <v/>
      </c>
      <c r="L294" s="103"/>
      <c r="M294" s="131"/>
    </row>
    <row r="295" ht="22" customHeight="1" spans="1:13">
      <c r="A295" s="126"/>
      <c r="B295" s="127" t="str">
        <f t="shared" si="19"/>
        <v/>
      </c>
      <c r="C295" s="127" t="str">
        <f t="shared" si="20"/>
        <v/>
      </c>
      <c r="D295" s="127" t="str">
        <f t="shared" si="21"/>
        <v/>
      </c>
      <c r="E295" s="128"/>
      <c r="F295" s="102" t="str">
        <f>IFERROR(VLOOKUP(E295,商品参数!A:E,2,FALSE),"")</f>
        <v/>
      </c>
      <c r="G295" s="102" t="str">
        <f>IFERROR(VLOOKUP(E295,商品参数!A:E,3,FALSE),"")</f>
        <v/>
      </c>
      <c r="H295" s="102" t="str">
        <f>IFERROR(VLOOKUP(E295,商品参数!A:E,4,FALSE),"")</f>
        <v/>
      </c>
      <c r="I295" s="130"/>
      <c r="J295" s="130"/>
      <c r="K295" s="102" t="str">
        <f t="shared" si="22"/>
        <v/>
      </c>
      <c r="L295" s="103"/>
      <c r="M295" s="131"/>
    </row>
    <row r="296" ht="22" customHeight="1" spans="1:13">
      <c r="A296" s="126"/>
      <c r="B296" s="127" t="str">
        <f t="shared" si="19"/>
        <v/>
      </c>
      <c r="C296" s="127" t="str">
        <f t="shared" si="20"/>
        <v/>
      </c>
      <c r="D296" s="127" t="str">
        <f t="shared" si="21"/>
        <v/>
      </c>
      <c r="E296" s="128"/>
      <c r="F296" s="102" t="str">
        <f>IFERROR(VLOOKUP(E296,商品参数!A:E,2,FALSE),"")</f>
        <v/>
      </c>
      <c r="G296" s="102" t="str">
        <f>IFERROR(VLOOKUP(E296,商品参数!A:E,3,FALSE),"")</f>
        <v/>
      </c>
      <c r="H296" s="102" t="str">
        <f>IFERROR(VLOOKUP(E296,商品参数!A:E,4,FALSE),"")</f>
        <v/>
      </c>
      <c r="I296" s="130"/>
      <c r="J296" s="130"/>
      <c r="K296" s="102" t="str">
        <f t="shared" si="22"/>
        <v/>
      </c>
      <c r="L296" s="103"/>
      <c r="M296" s="131"/>
    </row>
    <row r="297" ht="22" customHeight="1" spans="1:13">
      <c r="A297" s="126"/>
      <c r="B297" s="127" t="str">
        <f t="shared" si="19"/>
        <v/>
      </c>
      <c r="C297" s="127" t="str">
        <f t="shared" si="20"/>
        <v/>
      </c>
      <c r="D297" s="127" t="str">
        <f t="shared" si="21"/>
        <v/>
      </c>
      <c r="E297" s="128"/>
      <c r="F297" s="102" t="str">
        <f>IFERROR(VLOOKUP(E297,商品参数!A:E,2,FALSE),"")</f>
        <v/>
      </c>
      <c r="G297" s="102" t="str">
        <f>IFERROR(VLOOKUP(E297,商品参数!A:E,3,FALSE),"")</f>
        <v/>
      </c>
      <c r="H297" s="102" t="str">
        <f>IFERROR(VLOOKUP(E297,商品参数!A:E,4,FALSE),"")</f>
        <v/>
      </c>
      <c r="I297" s="130"/>
      <c r="J297" s="130"/>
      <c r="K297" s="102" t="str">
        <f t="shared" si="22"/>
        <v/>
      </c>
      <c r="L297" s="103"/>
      <c r="M297" s="131"/>
    </row>
    <row r="298" ht="22" customHeight="1" spans="1:13">
      <c r="A298" s="126"/>
      <c r="B298" s="127" t="str">
        <f t="shared" si="19"/>
        <v/>
      </c>
      <c r="C298" s="127" t="str">
        <f t="shared" si="20"/>
        <v/>
      </c>
      <c r="D298" s="127" t="str">
        <f t="shared" si="21"/>
        <v/>
      </c>
      <c r="E298" s="128"/>
      <c r="F298" s="102" t="str">
        <f>IFERROR(VLOOKUP(E298,商品参数!A:E,2,FALSE),"")</f>
        <v/>
      </c>
      <c r="G298" s="102" t="str">
        <f>IFERROR(VLOOKUP(E298,商品参数!A:E,3,FALSE),"")</f>
        <v/>
      </c>
      <c r="H298" s="102" t="str">
        <f>IFERROR(VLOOKUP(E298,商品参数!A:E,4,FALSE),"")</f>
        <v/>
      </c>
      <c r="I298" s="130"/>
      <c r="J298" s="130"/>
      <c r="K298" s="102" t="str">
        <f t="shared" si="22"/>
        <v/>
      </c>
      <c r="L298" s="103"/>
      <c r="M298" s="131"/>
    </row>
    <row r="299" ht="22" customHeight="1" spans="1:13">
      <c r="A299" s="126"/>
      <c r="B299" s="127" t="str">
        <f t="shared" si="19"/>
        <v/>
      </c>
      <c r="C299" s="127" t="str">
        <f t="shared" si="20"/>
        <v/>
      </c>
      <c r="D299" s="127" t="str">
        <f t="shared" si="21"/>
        <v/>
      </c>
      <c r="E299" s="128"/>
      <c r="F299" s="102" t="str">
        <f>IFERROR(VLOOKUP(E299,商品参数!A:E,2,FALSE),"")</f>
        <v/>
      </c>
      <c r="G299" s="102" t="str">
        <f>IFERROR(VLOOKUP(E299,商品参数!A:E,3,FALSE),"")</f>
        <v/>
      </c>
      <c r="H299" s="102" t="str">
        <f>IFERROR(VLOOKUP(E299,商品参数!A:E,4,FALSE),"")</f>
        <v/>
      </c>
      <c r="I299" s="130"/>
      <c r="J299" s="130"/>
      <c r="K299" s="102" t="str">
        <f t="shared" si="22"/>
        <v/>
      </c>
      <c r="L299" s="103"/>
      <c r="M299" s="131"/>
    </row>
    <row r="300" ht="22" customHeight="1" spans="1:13">
      <c r="A300" s="126"/>
      <c r="B300" s="127" t="str">
        <f t="shared" si="19"/>
        <v/>
      </c>
      <c r="C300" s="127" t="str">
        <f t="shared" si="20"/>
        <v/>
      </c>
      <c r="D300" s="127" t="str">
        <f t="shared" si="21"/>
        <v/>
      </c>
      <c r="E300" s="128"/>
      <c r="F300" s="102" t="str">
        <f>IFERROR(VLOOKUP(E300,商品参数!A:E,2,FALSE),"")</f>
        <v/>
      </c>
      <c r="G300" s="102" t="str">
        <f>IFERROR(VLOOKUP(E300,商品参数!A:E,3,FALSE),"")</f>
        <v/>
      </c>
      <c r="H300" s="102" t="str">
        <f>IFERROR(VLOOKUP(E300,商品参数!A:E,4,FALSE),"")</f>
        <v/>
      </c>
      <c r="I300" s="130"/>
      <c r="J300" s="130"/>
      <c r="K300" s="102" t="str">
        <f t="shared" si="22"/>
        <v/>
      </c>
      <c r="L300" s="103"/>
      <c r="M300" s="131"/>
    </row>
    <row r="301" ht="22" customHeight="1" spans="1:13">
      <c r="A301" s="126"/>
      <c r="B301" s="127" t="str">
        <f t="shared" si="19"/>
        <v/>
      </c>
      <c r="C301" s="127" t="str">
        <f t="shared" si="20"/>
        <v/>
      </c>
      <c r="D301" s="127" t="str">
        <f t="shared" si="21"/>
        <v/>
      </c>
      <c r="E301" s="128"/>
      <c r="F301" s="102" t="str">
        <f>IFERROR(VLOOKUP(E301,商品参数!A:E,2,FALSE),"")</f>
        <v/>
      </c>
      <c r="G301" s="102" t="str">
        <f>IFERROR(VLOOKUP(E301,商品参数!A:E,3,FALSE),"")</f>
        <v/>
      </c>
      <c r="H301" s="102" t="str">
        <f>IFERROR(VLOOKUP(E301,商品参数!A:E,4,FALSE),"")</f>
        <v/>
      </c>
      <c r="I301" s="130"/>
      <c r="J301" s="130"/>
      <c r="K301" s="102" t="str">
        <f t="shared" si="22"/>
        <v/>
      </c>
      <c r="L301" s="103"/>
      <c r="M301" s="131"/>
    </row>
    <row r="302" ht="22" customHeight="1" spans="1:13">
      <c r="A302" s="126"/>
      <c r="B302" s="127" t="str">
        <f t="shared" si="19"/>
        <v/>
      </c>
      <c r="C302" s="127" t="str">
        <f t="shared" si="20"/>
        <v/>
      </c>
      <c r="D302" s="127" t="str">
        <f t="shared" si="21"/>
        <v/>
      </c>
      <c r="E302" s="128"/>
      <c r="F302" s="102" t="str">
        <f>IFERROR(VLOOKUP(E302,商品参数!A:E,2,FALSE),"")</f>
        <v/>
      </c>
      <c r="G302" s="102" t="str">
        <f>IFERROR(VLOOKUP(E302,商品参数!A:E,3,FALSE),"")</f>
        <v/>
      </c>
      <c r="H302" s="102" t="str">
        <f>IFERROR(VLOOKUP(E302,商品参数!A:E,4,FALSE),"")</f>
        <v/>
      </c>
      <c r="I302" s="130"/>
      <c r="J302" s="130"/>
      <c r="K302" s="102" t="str">
        <f t="shared" si="22"/>
        <v/>
      </c>
      <c r="L302" s="103"/>
      <c r="M302" s="131"/>
    </row>
    <row r="303" ht="22" customHeight="1" spans="1:13">
      <c r="A303" s="126"/>
      <c r="B303" s="127" t="str">
        <f t="shared" si="19"/>
        <v/>
      </c>
      <c r="C303" s="127" t="str">
        <f t="shared" si="20"/>
        <v/>
      </c>
      <c r="D303" s="127" t="str">
        <f t="shared" si="21"/>
        <v/>
      </c>
      <c r="E303" s="128"/>
      <c r="F303" s="102" t="str">
        <f>IFERROR(VLOOKUP(E303,商品参数!A:E,2,FALSE),"")</f>
        <v/>
      </c>
      <c r="G303" s="102" t="str">
        <f>IFERROR(VLOOKUP(E303,商品参数!A:E,3,FALSE),"")</f>
        <v/>
      </c>
      <c r="H303" s="102" t="str">
        <f>IFERROR(VLOOKUP(E303,商品参数!A:E,4,FALSE),"")</f>
        <v/>
      </c>
      <c r="I303" s="130"/>
      <c r="J303" s="130"/>
      <c r="K303" s="102" t="str">
        <f t="shared" si="22"/>
        <v/>
      </c>
      <c r="L303" s="103"/>
      <c r="M303" s="131"/>
    </row>
    <row r="304" ht="22" customHeight="1" spans="1:13">
      <c r="A304" s="126"/>
      <c r="B304" s="127" t="str">
        <f t="shared" si="19"/>
        <v/>
      </c>
      <c r="C304" s="127" t="str">
        <f t="shared" si="20"/>
        <v/>
      </c>
      <c r="D304" s="127" t="str">
        <f t="shared" si="21"/>
        <v/>
      </c>
      <c r="E304" s="128"/>
      <c r="F304" s="102" t="str">
        <f>IFERROR(VLOOKUP(E304,商品参数!A:E,2,FALSE),"")</f>
        <v/>
      </c>
      <c r="G304" s="102" t="str">
        <f>IFERROR(VLOOKUP(E304,商品参数!A:E,3,FALSE),"")</f>
        <v/>
      </c>
      <c r="H304" s="102" t="str">
        <f>IFERROR(VLOOKUP(E304,商品参数!A:E,4,FALSE),"")</f>
        <v/>
      </c>
      <c r="I304" s="130"/>
      <c r="J304" s="130"/>
      <c r="K304" s="102" t="str">
        <f t="shared" si="22"/>
        <v/>
      </c>
      <c r="L304" s="103"/>
      <c r="M304" s="131"/>
    </row>
    <row r="305" ht="22" customHeight="1" spans="1:13">
      <c r="A305" s="126"/>
      <c r="B305" s="127" t="str">
        <f t="shared" si="19"/>
        <v/>
      </c>
      <c r="C305" s="127" t="str">
        <f t="shared" si="20"/>
        <v/>
      </c>
      <c r="D305" s="127" t="str">
        <f t="shared" si="21"/>
        <v/>
      </c>
      <c r="E305" s="128"/>
      <c r="F305" s="102" t="str">
        <f>IFERROR(VLOOKUP(E305,商品参数!A:E,2,FALSE),"")</f>
        <v/>
      </c>
      <c r="G305" s="102" t="str">
        <f>IFERROR(VLOOKUP(E305,商品参数!A:E,3,FALSE),"")</f>
        <v/>
      </c>
      <c r="H305" s="102" t="str">
        <f>IFERROR(VLOOKUP(E305,商品参数!A:E,4,FALSE),"")</f>
        <v/>
      </c>
      <c r="I305" s="130"/>
      <c r="J305" s="130"/>
      <c r="K305" s="102" t="str">
        <f t="shared" si="22"/>
        <v/>
      </c>
      <c r="L305" s="103"/>
      <c r="M305" s="131"/>
    </row>
    <row r="306" ht="22" customHeight="1" spans="1:13">
      <c r="A306" s="126"/>
      <c r="B306" s="127" t="str">
        <f t="shared" si="19"/>
        <v/>
      </c>
      <c r="C306" s="127" t="str">
        <f t="shared" si="20"/>
        <v/>
      </c>
      <c r="D306" s="127" t="str">
        <f t="shared" si="21"/>
        <v/>
      </c>
      <c r="E306" s="128"/>
      <c r="F306" s="102" t="str">
        <f>IFERROR(VLOOKUP(E306,商品参数!A:E,2,FALSE),"")</f>
        <v/>
      </c>
      <c r="G306" s="102" t="str">
        <f>IFERROR(VLOOKUP(E306,商品参数!A:E,3,FALSE),"")</f>
        <v/>
      </c>
      <c r="H306" s="102" t="str">
        <f>IFERROR(VLOOKUP(E306,商品参数!A:E,4,FALSE),"")</f>
        <v/>
      </c>
      <c r="I306" s="130"/>
      <c r="J306" s="130"/>
      <c r="K306" s="102" t="str">
        <f t="shared" si="22"/>
        <v/>
      </c>
      <c r="L306" s="103"/>
      <c r="M306" s="131"/>
    </row>
    <row r="307" ht="22" customHeight="1" spans="1:13">
      <c r="A307" s="126"/>
      <c r="B307" s="127" t="str">
        <f t="shared" si="19"/>
        <v/>
      </c>
      <c r="C307" s="127" t="str">
        <f t="shared" si="20"/>
        <v/>
      </c>
      <c r="D307" s="127" t="str">
        <f t="shared" si="21"/>
        <v/>
      </c>
      <c r="E307" s="128"/>
      <c r="F307" s="102" t="str">
        <f>IFERROR(VLOOKUP(E307,商品参数!A:E,2,FALSE),"")</f>
        <v/>
      </c>
      <c r="G307" s="102" t="str">
        <f>IFERROR(VLOOKUP(E307,商品参数!A:E,3,FALSE),"")</f>
        <v/>
      </c>
      <c r="H307" s="102" t="str">
        <f>IFERROR(VLOOKUP(E307,商品参数!A:E,4,FALSE),"")</f>
        <v/>
      </c>
      <c r="I307" s="130"/>
      <c r="J307" s="130"/>
      <c r="K307" s="102" t="str">
        <f t="shared" si="22"/>
        <v/>
      </c>
      <c r="L307" s="103"/>
      <c r="M307" s="131"/>
    </row>
    <row r="308" ht="22" customHeight="1" spans="1:13">
      <c r="A308" s="126"/>
      <c r="B308" s="127" t="str">
        <f t="shared" si="19"/>
        <v/>
      </c>
      <c r="C308" s="127" t="str">
        <f t="shared" si="20"/>
        <v/>
      </c>
      <c r="D308" s="127" t="str">
        <f t="shared" si="21"/>
        <v/>
      </c>
      <c r="E308" s="128"/>
      <c r="F308" s="102" t="str">
        <f>IFERROR(VLOOKUP(E308,商品参数!A:E,2,FALSE),"")</f>
        <v/>
      </c>
      <c r="G308" s="102" t="str">
        <f>IFERROR(VLOOKUP(E308,商品参数!A:E,3,FALSE),"")</f>
        <v/>
      </c>
      <c r="H308" s="102" t="str">
        <f>IFERROR(VLOOKUP(E308,商品参数!A:E,4,FALSE),"")</f>
        <v/>
      </c>
      <c r="I308" s="130"/>
      <c r="J308" s="130"/>
      <c r="K308" s="102" t="str">
        <f t="shared" si="22"/>
        <v/>
      </c>
      <c r="L308" s="103"/>
      <c r="M308" s="131"/>
    </row>
    <row r="309" ht="22" customHeight="1" spans="1:13">
      <c r="A309" s="126"/>
      <c r="B309" s="127" t="str">
        <f t="shared" si="19"/>
        <v/>
      </c>
      <c r="C309" s="127" t="str">
        <f t="shared" si="20"/>
        <v/>
      </c>
      <c r="D309" s="127" t="str">
        <f t="shared" si="21"/>
        <v/>
      </c>
      <c r="E309" s="128"/>
      <c r="F309" s="102" t="str">
        <f>IFERROR(VLOOKUP(E309,商品参数!A:E,2,FALSE),"")</f>
        <v/>
      </c>
      <c r="G309" s="102" t="str">
        <f>IFERROR(VLOOKUP(E309,商品参数!A:E,3,FALSE),"")</f>
        <v/>
      </c>
      <c r="H309" s="102" t="str">
        <f>IFERROR(VLOOKUP(E309,商品参数!A:E,4,FALSE),"")</f>
        <v/>
      </c>
      <c r="I309" s="130"/>
      <c r="J309" s="130"/>
      <c r="K309" s="102" t="str">
        <f t="shared" si="22"/>
        <v/>
      </c>
      <c r="L309" s="103"/>
      <c r="M309" s="131"/>
    </row>
    <row r="310" ht="22" customHeight="1" spans="1:13">
      <c r="A310" s="126"/>
      <c r="B310" s="127" t="str">
        <f t="shared" si="19"/>
        <v/>
      </c>
      <c r="C310" s="127" t="str">
        <f t="shared" si="20"/>
        <v/>
      </c>
      <c r="D310" s="127" t="str">
        <f t="shared" si="21"/>
        <v/>
      </c>
      <c r="E310" s="128"/>
      <c r="F310" s="102" t="str">
        <f>IFERROR(VLOOKUP(E310,商品参数!A:E,2,FALSE),"")</f>
        <v/>
      </c>
      <c r="G310" s="102" t="str">
        <f>IFERROR(VLOOKUP(E310,商品参数!A:E,3,FALSE),"")</f>
        <v/>
      </c>
      <c r="H310" s="102" t="str">
        <f>IFERROR(VLOOKUP(E310,商品参数!A:E,4,FALSE),"")</f>
        <v/>
      </c>
      <c r="I310" s="130"/>
      <c r="J310" s="130"/>
      <c r="K310" s="102" t="str">
        <f t="shared" si="22"/>
        <v/>
      </c>
      <c r="L310" s="103"/>
      <c r="M310" s="131"/>
    </row>
    <row r="311" ht="22" customHeight="1" spans="1:13">
      <c r="A311" s="126"/>
      <c r="B311" s="127" t="str">
        <f t="shared" si="19"/>
        <v/>
      </c>
      <c r="C311" s="127" t="str">
        <f t="shared" si="20"/>
        <v/>
      </c>
      <c r="D311" s="127" t="str">
        <f t="shared" si="21"/>
        <v/>
      </c>
      <c r="E311" s="128"/>
      <c r="F311" s="102" t="str">
        <f>IFERROR(VLOOKUP(E311,商品参数!A:E,2,FALSE),"")</f>
        <v/>
      </c>
      <c r="G311" s="102" t="str">
        <f>IFERROR(VLOOKUP(E311,商品参数!A:E,3,FALSE),"")</f>
        <v/>
      </c>
      <c r="H311" s="102" t="str">
        <f>IFERROR(VLOOKUP(E311,商品参数!A:E,4,FALSE),"")</f>
        <v/>
      </c>
      <c r="I311" s="130"/>
      <c r="J311" s="130"/>
      <c r="K311" s="102" t="str">
        <f t="shared" si="22"/>
        <v/>
      </c>
      <c r="L311" s="103"/>
      <c r="M311" s="131"/>
    </row>
    <row r="312" ht="22" customHeight="1" spans="1:13">
      <c r="A312" s="126"/>
      <c r="B312" s="127" t="str">
        <f t="shared" si="19"/>
        <v/>
      </c>
      <c r="C312" s="127" t="str">
        <f t="shared" si="20"/>
        <v/>
      </c>
      <c r="D312" s="127" t="str">
        <f t="shared" si="21"/>
        <v/>
      </c>
      <c r="E312" s="128"/>
      <c r="F312" s="102" t="str">
        <f>IFERROR(VLOOKUP(E312,商品参数!A:E,2,FALSE),"")</f>
        <v/>
      </c>
      <c r="G312" s="102" t="str">
        <f>IFERROR(VLOOKUP(E312,商品参数!A:E,3,FALSE),"")</f>
        <v/>
      </c>
      <c r="H312" s="102" t="str">
        <f>IFERROR(VLOOKUP(E312,商品参数!A:E,4,FALSE),"")</f>
        <v/>
      </c>
      <c r="I312" s="130"/>
      <c r="J312" s="130"/>
      <c r="K312" s="102" t="str">
        <f t="shared" si="22"/>
        <v/>
      </c>
      <c r="L312" s="103"/>
      <c r="M312" s="131"/>
    </row>
    <row r="313" ht="22" customHeight="1" spans="1:13">
      <c r="A313" s="126"/>
      <c r="B313" s="127" t="str">
        <f t="shared" si="19"/>
        <v/>
      </c>
      <c r="C313" s="127" t="str">
        <f t="shared" si="20"/>
        <v/>
      </c>
      <c r="D313" s="127" t="str">
        <f t="shared" si="21"/>
        <v/>
      </c>
      <c r="E313" s="128"/>
      <c r="F313" s="102" t="str">
        <f>IFERROR(VLOOKUP(E313,商品参数!A:E,2,FALSE),"")</f>
        <v/>
      </c>
      <c r="G313" s="102" t="str">
        <f>IFERROR(VLOOKUP(E313,商品参数!A:E,3,FALSE),"")</f>
        <v/>
      </c>
      <c r="H313" s="102" t="str">
        <f>IFERROR(VLOOKUP(E313,商品参数!A:E,4,FALSE),"")</f>
        <v/>
      </c>
      <c r="I313" s="130"/>
      <c r="J313" s="130"/>
      <c r="K313" s="102" t="str">
        <f t="shared" si="22"/>
        <v/>
      </c>
      <c r="L313" s="103"/>
      <c r="M313" s="131"/>
    </row>
    <row r="314" ht="22" customHeight="1" spans="1:13">
      <c r="A314" s="126"/>
      <c r="B314" s="127" t="str">
        <f t="shared" si="19"/>
        <v/>
      </c>
      <c r="C314" s="127" t="str">
        <f t="shared" si="20"/>
        <v/>
      </c>
      <c r="D314" s="127" t="str">
        <f t="shared" si="21"/>
        <v/>
      </c>
      <c r="E314" s="128"/>
      <c r="F314" s="102" t="str">
        <f>IFERROR(VLOOKUP(E314,商品参数!A:E,2,FALSE),"")</f>
        <v/>
      </c>
      <c r="G314" s="102" t="str">
        <f>IFERROR(VLOOKUP(E314,商品参数!A:E,3,FALSE),"")</f>
        <v/>
      </c>
      <c r="H314" s="102" t="str">
        <f>IFERROR(VLOOKUP(E314,商品参数!A:E,4,FALSE),"")</f>
        <v/>
      </c>
      <c r="I314" s="130"/>
      <c r="J314" s="130"/>
      <c r="K314" s="102" t="str">
        <f t="shared" si="22"/>
        <v/>
      </c>
      <c r="L314" s="103"/>
      <c r="M314" s="131"/>
    </row>
    <row r="315" ht="22" customHeight="1" spans="1:13">
      <c r="A315" s="126"/>
      <c r="B315" s="127" t="str">
        <f t="shared" si="19"/>
        <v/>
      </c>
      <c r="C315" s="127" t="str">
        <f t="shared" si="20"/>
        <v/>
      </c>
      <c r="D315" s="127" t="str">
        <f t="shared" si="21"/>
        <v/>
      </c>
      <c r="E315" s="128"/>
      <c r="F315" s="102" t="str">
        <f>IFERROR(VLOOKUP(E315,商品参数!A:E,2,FALSE),"")</f>
        <v/>
      </c>
      <c r="G315" s="102" t="str">
        <f>IFERROR(VLOOKUP(E315,商品参数!A:E,3,FALSE),"")</f>
        <v/>
      </c>
      <c r="H315" s="102" t="str">
        <f>IFERROR(VLOOKUP(E315,商品参数!A:E,4,FALSE),"")</f>
        <v/>
      </c>
      <c r="I315" s="130"/>
      <c r="J315" s="130"/>
      <c r="K315" s="102" t="str">
        <f t="shared" si="22"/>
        <v/>
      </c>
      <c r="L315" s="103"/>
      <c r="M315" s="131"/>
    </row>
    <row r="316" ht="22" customHeight="1" spans="1:13">
      <c r="A316" s="126"/>
      <c r="B316" s="127" t="str">
        <f t="shared" si="19"/>
        <v/>
      </c>
      <c r="C316" s="127" t="str">
        <f t="shared" si="20"/>
        <v/>
      </c>
      <c r="D316" s="127" t="str">
        <f t="shared" si="21"/>
        <v/>
      </c>
      <c r="E316" s="128"/>
      <c r="F316" s="102" t="str">
        <f>IFERROR(VLOOKUP(E316,商品参数!A:E,2,FALSE),"")</f>
        <v/>
      </c>
      <c r="G316" s="102" t="str">
        <f>IFERROR(VLOOKUP(E316,商品参数!A:E,3,FALSE),"")</f>
        <v/>
      </c>
      <c r="H316" s="102" t="str">
        <f>IFERROR(VLOOKUP(E316,商品参数!A:E,4,FALSE),"")</f>
        <v/>
      </c>
      <c r="I316" s="130"/>
      <c r="J316" s="130"/>
      <c r="K316" s="102" t="str">
        <f t="shared" si="22"/>
        <v/>
      </c>
      <c r="L316" s="103"/>
      <c r="M316" s="131"/>
    </row>
    <row r="317" ht="22" customHeight="1" spans="1:13">
      <c r="A317" s="126"/>
      <c r="B317" s="127" t="str">
        <f t="shared" si="19"/>
        <v/>
      </c>
      <c r="C317" s="127" t="str">
        <f t="shared" si="20"/>
        <v/>
      </c>
      <c r="D317" s="127" t="str">
        <f t="shared" si="21"/>
        <v/>
      </c>
      <c r="E317" s="128"/>
      <c r="F317" s="102" t="str">
        <f>IFERROR(VLOOKUP(E317,商品参数!A:E,2,FALSE),"")</f>
        <v/>
      </c>
      <c r="G317" s="102" t="str">
        <f>IFERROR(VLOOKUP(E317,商品参数!A:E,3,FALSE),"")</f>
        <v/>
      </c>
      <c r="H317" s="102" t="str">
        <f>IFERROR(VLOOKUP(E317,商品参数!A:E,4,FALSE),"")</f>
        <v/>
      </c>
      <c r="I317" s="130"/>
      <c r="J317" s="130"/>
      <c r="K317" s="102" t="str">
        <f t="shared" si="22"/>
        <v/>
      </c>
      <c r="L317" s="103"/>
      <c r="M317" s="131"/>
    </row>
    <row r="318" ht="22" customHeight="1" spans="1:13">
      <c r="A318" s="126"/>
      <c r="B318" s="127" t="str">
        <f t="shared" si="19"/>
        <v/>
      </c>
      <c r="C318" s="127" t="str">
        <f t="shared" si="20"/>
        <v/>
      </c>
      <c r="D318" s="127" t="str">
        <f t="shared" si="21"/>
        <v/>
      </c>
      <c r="E318" s="128"/>
      <c r="F318" s="102" t="str">
        <f>IFERROR(VLOOKUP(E318,商品参数!A:E,2,FALSE),"")</f>
        <v/>
      </c>
      <c r="G318" s="102" t="str">
        <f>IFERROR(VLOOKUP(E318,商品参数!A:E,3,FALSE),"")</f>
        <v/>
      </c>
      <c r="H318" s="102" t="str">
        <f>IFERROR(VLOOKUP(E318,商品参数!A:E,4,FALSE),"")</f>
        <v/>
      </c>
      <c r="I318" s="130"/>
      <c r="J318" s="130"/>
      <c r="K318" s="102" t="str">
        <f t="shared" si="22"/>
        <v/>
      </c>
      <c r="L318" s="103"/>
      <c r="M318" s="131"/>
    </row>
    <row r="319" ht="22" customHeight="1" spans="1:13">
      <c r="A319" s="126"/>
      <c r="B319" s="127" t="str">
        <f t="shared" si="19"/>
        <v/>
      </c>
      <c r="C319" s="127" t="str">
        <f t="shared" si="20"/>
        <v/>
      </c>
      <c r="D319" s="127" t="str">
        <f t="shared" si="21"/>
        <v/>
      </c>
      <c r="E319" s="128"/>
      <c r="F319" s="102" t="str">
        <f>IFERROR(VLOOKUP(E319,商品参数!A:E,2,FALSE),"")</f>
        <v/>
      </c>
      <c r="G319" s="102" t="str">
        <f>IFERROR(VLOOKUP(E319,商品参数!A:E,3,FALSE),"")</f>
        <v/>
      </c>
      <c r="H319" s="102" t="str">
        <f>IFERROR(VLOOKUP(E319,商品参数!A:E,4,FALSE),"")</f>
        <v/>
      </c>
      <c r="I319" s="130"/>
      <c r="J319" s="130"/>
      <c r="K319" s="102" t="str">
        <f t="shared" si="22"/>
        <v/>
      </c>
      <c r="L319" s="103"/>
      <c r="M319" s="131"/>
    </row>
    <row r="320" ht="22" customHeight="1" spans="1:13">
      <c r="A320" s="126"/>
      <c r="B320" s="127" t="str">
        <f t="shared" si="19"/>
        <v/>
      </c>
      <c r="C320" s="127" t="str">
        <f t="shared" si="20"/>
        <v/>
      </c>
      <c r="D320" s="127" t="str">
        <f t="shared" si="21"/>
        <v/>
      </c>
      <c r="E320" s="128"/>
      <c r="F320" s="102" t="str">
        <f>IFERROR(VLOOKUP(E320,商品参数!A:E,2,FALSE),"")</f>
        <v/>
      </c>
      <c r="G320" s="102" t="str">
        <f>IFERROR(VLOOKUP(E320,商品参数!A:E,3,FALSE),"")</f>
        <v/>
      </c>
      <c r="H320" s="102" t="str">
        <f>IFERROR(VLOOKUP(E320,商品参数!A:E,4,FALSE),"")</f>
        <v/>
      </c>
      <c r="I320" s="130"/>
      <c r="J320" s="130"/>
      <c r="K320" s="102" t="str">
        <f t="shared" si="22"/>
        <v/>
      </c>
      <c r="L320" s="103"/>
      <c r="M320" s="131"/>
    </row>
    <row r="321" ht="22" customHeight="1" spans="1:13">
      <c r="A321" s="126"/>
      <c r="B321" s="127" t="str">
        <f t="shared" si="19"/>
        <v/>
      </c>
      <c r="C321" s="127" t="str">
        <f t="shared" si="20"/>
        <v/>
      </c>
      <c r="D321" s="127" t="str">
        <f t="shared" si="21"/>
        <v/>
      </c>
      <c r="E321" s="128"/>
      <c r="F321" s="102" t="str">
        <f>IFERROR(VLOOKUP(E321,商品参数!A:E,2,FALSE),"")</f>
        <v/>
      </c>
      <c r="G321" s="102" t="str">
        <f>IFERROR(VLOOKUP(E321,商品参数!A:E,3,FALSE),"")</f>
        <v/>
      </c>
      <c r="H321" s="102" t="str">
        <f>IFERROR(VLOOKUP(E321,商品参数!A:E,4,FALSE),"")</f>
        <v/>
      </c>
      <c r="I321" s="130"/>
      <c r="J321" s="130"/>
      <c r="K321" s="102" t="str">
        <f t="shared" si="22"/>
        <v/>
      </c>
      <c r="L321" s="103"/>
      <c r="M321" s="131"/>
    </row>
    <row r="322" ht="22" customHeight="1" spans="1:13">
      <c r="A322" s="126"/>
      <c r="B322" s="127" t="str">
        <f t="shared" si="19"/>
        <v/>
      </c>
      <c r="C322" s="127" t="str">
        <f t="shared" si="20"/>
        <v/>
      </c>
      <c r="D322" s="127" t="str">
        <f t="shared" si="21"/>
        <v/>
      </c>
      <c r="E322" s="128"/>
      <c r="F322" s="102" t="str">
        <f>IFERROR(VLOOKUP(E322,商品参数!A:E,2,FALSE),"")</f>
        <v/>
      </c>
      <c r="G322" s="102" t="str">
        <f>IFERROR(VLOOKUP(E322,商品参数!A:E,3,FALSE),"")</f>
        <v/>
      </c>
      <c r="H322" s="102" t="str">
        <f>IFERROR(VLOOKUP(E322,商品参数!A:E,4,FALSE),"")</f>
        <v/>
      </c>
      <c r="I322" s="130"/>
      <c r="J322" s="130"/>
      <c r="K322" s="102" t="str">
        <f t="shared" si="22"/>
        <v/>
      </c>
      <c r="L322" s="103"/>
      <c r="M322" s="131"/>
    </row>
    <row r="323" ht="22" customHeight="1" spans="1:13">
      <c r="A323" s="126"/>
      <c r="B323" s="127" t="str">
        <f t="shared" si="19"/>
        <v/>
      </c>
      <c r="C323" s="127" t="str">
        <f t="shared" si="20"/>
        <v/>
      </c>
      <c r="D323" s="127" t="str">
        <f t="shared" si="21"/>
        <v/>
      </c>
      <c r="E323" s="128"/>
      <c r="F323" s="102" t="str">
        <f>IFERROR(VLOOKUP(E323,商品参数!A:E,2,FALSE),"")</f>
        <v/>
      </c>
      <c r="G323" s="102" t="str">
        <f>IFERROR(VLOOKUP(E323,商品参数!A:E,3,FALSE),"")</f>
        <v/>
      </c>
      <c r="H323" s="102" t="str">
        <f>IFERROR(VLOOKUP(E323,商品参数!A:E,4,FALSE),"")</f>
        <v/>
      </c>
      <c r="I323" s="130"/>
      <c r="J323" s="130"/>
      <c r="K323" s="102" t="str">
        <f t="shared" si="22"/>
        <v/>
      </c>
      <c r="L323" s="103"/>
      <c r="M323" s="131"/>
    </row>
    <row r="324" ht="22" customHeight="1" spans="1:13">
      <c r="A324" s="126"/>
      <c r="B324" s="127" t="str">
        <f t="shared" ref="B324:B387" si="23">IF(A324&lt;&gt;"",YEAR(A324),"")</f>
        <v/>
      </c>
      <c r="C324" s="127" t="str">
        <f t="shared" ref="C324:C387" si="24">IF(A324&lt;&gt;"",MONTH(A324),"")</f>
        <v/>
      </c>
      <c r="D324" s="127" t="str">
        <f t="shared" ref="D324:D387" si="25">IF(A324&lt;&gt;"",DAY(A324),"")</f>
        <v/>
      </c>
      <c r="E324" s="128"/>
      <c r="F324" s="102" t="str">
        <f>IFERROR(VLOOKUP(E324,商品参数!A:E,2,FALSE),"")</f>
        <v/>
      </c>
      <c r="G324" s="102" t="str">
        <f>IFERROR(VLOOKUP(E324,商品参数!A:E,3,FALSE),"")</f>
        <v/>
      </c>
      <c r="H324" s="102" t="str">
        <f>IFERROR(VLOOKUP(E324,商品参数!A:E,4,FALSE),"")</f>
        <v/>
      </c>
      <c r="I324" s="130"/>
      <c r="J324" s="130"/>
      <c r="K324" s="102" t="str">
        <f t="shared" ref="K324:K387" si="26">IF(E324&lt;&gt;"",I324*J324,"")</f>
        <v/>
      </c>
      <c r="L324" s="103"/>
      <c r="M324" s="131"/>
    </row>
    <row r="325" ht="22" customHeight="1" spans="1:13">
      <c r="A325" s="126"/>
      <c r="B325" s="127" t="str">
        <f t="shared" si="23"/>
        <v/>
      </c>
      <c r="C325" s="127" t="str">
        <f t="shared" si="24"/>
        <v/>
      </c>
      <c r="D325" s="127" t="str">
        <f t="shared" si="25"/>
        <v/>
      </c>
      <c r="E325" s="128"/>
      <c r="F325" s="102" t="str">
        <f>IFERROR(VLOOKUP(E325,商品参数!A:E,2,FALSE),"")</f>
        <v/>
      </c>
      <c r="G325" s="102" t="str">
        <f>IFERROR(VLOOKUP(E325,商品参数!A:E,3,FALSE),"")</f>
        <v/>
      </c>
      <c r="H325" s="102" t="str">
        <f>IFERROR(VLOOKUP(E325,商品参数!A:E,4,FALSE),"")</f>
        <v/>
      </c>
      <c r="I325" s="130"/>
      <c r="J325" s="130"/>
      <c r="K325" s="102" t="str">
        <f t="shared" si="26"/>
        <v/>
      </c>
      <c r="L325" s="103"/>
      <c r="M325" s="131"/>
    </row>
    <row r="326" ht="22" customHeight="1" spans="1:13">
      <c r="A326" s="126"/>
      <c r="B326" s="127" t="str">
        <f t="shared" si="23"/>
        <v/>
      </c>
      <c r="C326" s="127" t="str">
        <f t="shared" si="24"/>
        <v/>
      </c>
      <c r="D326" s="127" t="str">
        <f t="shared" si="25"/>
        <v/>
      </c>
      <c r="E326" s="128"/>
      <c r="F326" s="102" t="str">
        <f>IFERROR(VLOOKUP(E326,商品参数!A:E,2,FALSE),"")</f>
        <v/>
      </c>
      <c r="G326" s="102" t="str">
        <f>IFERROR(VLOOKUP(E326,商品参数!A:E,3,FALSE),"")</f>
        <v/>
      </c>
      <c r="H326" s="102" t="str">
        <f>IFERROR(VLOOKUP(E326,商品参数!A:E,4,FALSE),"")</f>
        <v/>
      </c>
      <c r="I326" s="130"/>
      <c r="J326" s="130"/>
      <c r="K326" s="102" t="str">
        <f t="shared" si="26"/>
        <v/>
      </c>
      <c r="L326" s="103"/>
      <c r="M326" s="131"/>
    </row>
    <row r="327" ht="22" customHeight="1" spans="1:13">
      <c r="A327" s="126"/>
      <c r="B327" s="127" t="str">
        <f t="shared" si="23"/>
        <v/>
      </c>
      <c r="C327" s="127" t="str">
        <f t="shared" si="24"/>
        <v/>
      </c>
      <c r="D327" s="127" t="str">
        <f t="shared" si="25"/>
        <v/>
      </c>
      <c r="E327" s="128"/>
      <c r="F327" s="102" t="str">
        <f>IFERROR(VLOOKUP(E327,商品参数!A:E,2,FALSE),"")</f>
        <v/>
      </c>
      <c r="G327" s="102" t="str">
        <f>IFERROR(VLOOKUP(E327,商品参数!A:E,3,FALSE),"")</f>
        <v/>
      </c>
      <c r="H327" s="102" t="str">
        <f>IFERROR(VLOOKUP(E327,商品参数!A:E,4,FALSE),"")</f>
        <v/>
      </c>
      <c r="I327" s="130"/>
      <c r="J327" s="130"/>
      <c r="K327" s="102" t="str">
        <f t="shared" si="26"/>
        <v/>
      </c>
      <c r="L327" s="103"/>
      <c r="M327" s="131"/>
    </row>
    <row r="328" ht="22" customHeight="1" spans="1:13">
      <c r="A328" s="126"/>
      <c r="B328" s="127" t="str">
        <f t="shared" si="23"/>
        <v/>
      </c>
      <c r="C328" s="127" t="str">
        <f t="shared" si="24"/>
        <v/>
      </c>
      <c r="D328" s="127" t="str">
        <f t="shared" si="25"/>
        <v/>
      </c>
      <c r="E328" s="128"/>
      <c r="F328" s="102" t="str">
        <f>IFERROR(VLOOKUP(E328,商品参数!A:E,2,FALSE),"")</f>
        <v/>
      </c>
      <c r="G328" s="102" t="str">
        <f>IFERROR(VLOOKUP(E328,商品参数!A:E,3,FALSE),"")</f>
        <v/>
      </c>
      <c r="H328" s="102" t="str">
        <f>IFERROR(VLOOKUP(E328,商品参数!A:E,4,FALSE),"")</f>
        <v/>
      </c>
      <c r="I328" s="130"/>
      <c r="J328" s="130"/>
      <c r="K328" s="102" t="str">
        <f t="shared" si="26"/>
        <v/>
      </c>
      <c r="L328" s="103"/>
      <c r="M328" s="131"/>
    </row>
    <row r="329" ht="22" customHeight="1" spans="1:13">
      <c r="A329" s="126"/>
      <c r="B329" s="127" t="str">
        <f t="shared" si="23"/>
        <v/>
      </c>
      <c r="C329" s="127" t="str">
        <f t="shared" si="24"/>
        <v/>
      </c>
      <c r="D329" s="127" t="str">
        <f t="shared" si="25"/>
        <v/>
      </c>
      <c r="E329" s="128"/>
      <c r="F329" s="102" t="str">
        <f>IFERROR(VLOOKUP(E329,商品参数!A:E,2,FALSE),"")</f>
        <v/>
      </c>
      <c r="G329" s="102" t="str">
        <f>IFERROR(VLOOKUP(E329,商品参数!A:E,3,FALSE),"")</f>
        <v/>
      </c>
      <c r="H329" s="102" t="str">
        <f>IFERROR(VLOOKUP(E329,商品参数!A:E,4,FALSE),"")</f>
        <v/>
      </c>
      <c r="I329" s="130"/>
      <c r="J329" s="130"/>
      <c r="K329" s="102" t="str">
        <f t="shared" si="26"/>
        <v/>
      </c>
      <c r="L329" s="103"/>
      <c r="M329" s="131"/>
    </row>
    <row r="330" ht="22" customHeight="1" spans="1:13">
      <c r="A330" s="126"/>
      <c r="B330" s="127" t="str">
        <f t="shared" si="23"/>
        <v/>
      </c>
      <c r="C330" s="127" t="str">
        <f t="shared" si="24"/>
        <v/>
      </c>
      <c r="D330" s="127" t="str">
        <f t="shared" si="25"/>
        <v/>
      </c>
      <c r="E330" s="128"/>
      <c r="F330" s="102" t="str">
        <f>IFERROR(VLOOKUP(E330,商品参数!A:E,2,FALSE),"")</f>
        <v/>
      </c>
      <c r="G330" s="102" t="str">
        <f>IFERROR(VLOOKUP(E330,商品参数!A:E,3,FALSE),"")</f>
        <v/>
      </c>
      <c r="H330" s="102" t="str">
        <f>IFERROR(VLOOKUP(E330,商品参数!A:E,4,FALSE),"")</f>
        <v/>
      </c>
      <c r="I330" s="130"/>
      <c r="J330" s="130"/>
      <c r="K330" s="102" t="str">
        <f t="shared" si="26"/>
        <v/>
      </c>
      <c r="L330" s="103"/>
      <c r="M330" s="131"/>
    </row>
    <row r="331" ht="22" customHeight="1" spans="1:13">
      <c r="A331" s="126"/>
      <c r="B331" s="127" t="str">
        <f t="shared" si="23"/>
        <v/>
      </c>
      <c r="C331" s="127" t="str">
        <f t="shared" si="24"/>
        <v/>
      </c>
      <c r="D331" s="127" t="str">
        <f t="shared" si="25"/>
        <v/>
      </c>
      <c r="E331" s="128"/>
      <c r="F331" s="102" t="str">
        <f>IFERROR(VLOOKUP(E331,商品参数!A:E,2,FALSE),"")</f>
        <v/>
      </c>
      <c r="G331" s="102" t="str">
        <f>IFERROR(VLOOKUP(E331,商品参数!A:E,3,FALSE),"")</f>
        <v/>
      </c>
      <c r="H331" s="102" t="str">
        <f>IFERROR(VLOOKUP(E331,商品参数!A:E,4,FALSE),"")</f>
        <v/>
      </c>
      <c r="I331" s="130"/>
      <c r="J331" s="130"/>
      <c r="K331" s="102" t="str">
        <f t="shared" si="26"/>
        <v/>
      </c>
      <c r="L331" s="103"/>
      <c r="M331" s="131"/>
    </row>
    <row r="332" ht="22" customHeight="1" spans="1:13">
      <c r="A332" s="126"/>
      <c r="B332" s="127" t="str">
        <f t="shared" si="23"/>
        <v/>
      </c>
      <c r="C332" s="127" t="str">
        <f t="shared" si="24"/>
        <v/>
      </c>
      <c r="D332" s="127" t="str">
        <f t="shared" si="25"/>
        <v/>
      </c>
      <c r="E332" s="128"/>
      <c r="F332" s="102" t="str">
        <f>IFERROR(VLOOKUP(E332,商品参数!A:E,2,FALSE),"")</f>
        <v/>
      </c>
      <c r="G332" s="102" t="str">
        <f>IFERROR(VLOOKUP(E332,商品参数!A:E,3,FALSE),"")</f>
        <v/>
      </c>
      <c r="H332" s="102" t="str">
        <f>IFERROR(VLOOKUP(E332,商品参数!A:E,4,FALSE),"")</f>
        <v/>
      </c>
      <c r="I332" s="130"/>
      <c r="J332" s="130"/>
      <c r="K332" s="102" t="str">
        <f t="shared" si="26"/>
        <v/>
      </c>
      <c r="L332" s="103"/>
      <c r="M332" s="131"/>
    </row>
    <row r="333" ht="22" customHeight="1" spans="1:13">
      <c r="A333" s="126"/>
      <c r="B333" s="127" t="str">
        <f t="shared" si="23"/>
        <v/>
      </c>
      <c r="C333" s="127" t="str">
        <f t="shared" si="24"/>
        <v/>
      </c>
      <c r="D333" s="127" t="str">
        <f t="shared" si="25"/>
        <v/>
      </c>
      <c r="E333" s="128"/>
      <c r="F333" s="102" t="str">
        <f>IFERROR(VLOOKUP(E333,商品参数!A:E,2,FALSE),"")</f>
        <v/>
      </c>
      <c r="G333" s="102" t="str">
        <f>IFERROR(VLOOKUP(E333,商品参数!A:E,3,FALSE),"")</f>
        <v/>
      </c>
      <c r="H333" s="102" t="str">
        <f>IFERROR(VLOOKUP(E333,商品参数!A:E,4,FALSE),"")</f>
        <v/>
      </c>
      <c r="I333" s="130"/>
      <c r="J333" s="130"/>
      <c r="K333" s="102" t="str">
        <f t="shared" si="26"/>
        <v/>
      </c>
      <c r="L333" s="103"/>
      <c r="M333" s="131"/>
    </row>
    <row r="334" ht="22" customHeight="1" spans="1:13">
      <c r="A334" s="126"/>
      <c r="B334" s="127" t="str">
        <f t="shared" si="23"/>
        <v/>
      </c>
      <c r="C334" s="127" t="str">
        <f t="shared" si="24"/>
        <v/>
      </c>
      <c r="D334" s="127" t="str">
        <f t="shared" si="25"/>
        <v/>
      </c>
      <c r="E334" s="128"/>
      <c r="F334" s="102" t="str">
        <f>IFERROR(VLOOKUP(E334,商品参数!A:E,2,FALSE),"")</f>
        <v/>
      </c>
      <c r="G334" s="102" t="str">
        <f>IFERROR(VLOOKUP(E334,商品参数!A:E,3,FALSE),"")</f>
        <v/>
      </c>
      <c r="H334" s="102" t="str">
        <f>IFERROR(VLOOKUP(E334,商品参数!A:E,4,FALSE),"")</f>
        <v/>
      </c>
      <c r="I334" s="130"/>
      <c r="J334" s="130"/>
      <c r="K334" s="102" t="str">
        <f t="shared" si="26"/>
        <v/>
      </c>
      <c r="L334" s="103"/>
      <c r="M334" s="131"/>
    </row>
    <row r="335" ht="22" customHeight="1" spans="1:13">
      <c r="A335" s="126"/>
      <c r="B335" s="127" t="str">
        <f t="shared" si="23"/>
        <v/>
      </c>
      <c r="C335" s="127" t="str">
        <f t="shared" si="24"/>
        <v/>
      </c>
      <c r="D335" s="127" t="str">
        <f t="shared" si="25"/>
        <v/>
      </c>
      <c r="E335" s="128"/>
      <c r="F335" s="102" t="str">
        <f>IFERROR(VLOOKUP(E335,商品参数!A:E,2,FALSE),"")</f>
        <v/>
      </c>
      <c r="G335" s="102" t="str">
        <f>IFERROR(VLOOKUP(E335,商品参数!A:E,3,FALSE),"")</f>
        <v/>
      </c>
      <c r="H335" s="102" t="str">
        <f>IFERROR(VLOOKUP(E335,商品参数!A:E,4,FALSE),"")</f>
        <v/>
      </c>
      <c r="I335" s="130"/>
      <c r="J335" s="130"/>
      <c r="K335" s="102" t="str">
        <f t="shared" si="26"/>
        <v/>
      </c>
      <c r="L335" s="103"/>
      <c r="M335" s="131"/>
    </row>
    <row r="336" ht="22" customHeight="1" spans="1:13">
      <c r="A336" s="126"/>
      <c r="B336" s="127" t="str">
        <f t="shared" si="23"/>
        <v/>
      </c>
      <c r="C336" s="127" t="str">
        <f t="shared" si="24"/>
        <v/>
      </c>
      <c r="D336" s="127" t="str">
        <f t="shared" si="25"/>
        <v/>
      </c>
      <c r="E336" s="128"/>
      <c r="F336" s="102" t="str">
        <f>IFERROR(VLOOKUP(E336,商品参数!A:E,2,FALSE),"")</f>
        <v/>
      </c>
      <c r="G336" s="102" t="str">
        <f>IFERROR(VLOOKUP(E336,商品参数!A:E,3,FALSE),"")</f>
        <v/>
      </c>
      <c r="H336" s="102" t="str">
        <f>IFERROR(VLOOKUP(E336,商品参数!A:E,4,FALSE),"")</f>
        <v/>
      </c>
      <c r="I336" s="130"/>
      <c r="J336" s="130"/>
      <c r="K336" s="102" t="str">
        <f t="shared" si="26"/>
        <v/>
      </c>
      <c r="L336" s="103"/>
      <c r="M336" s="131"/>
    </row>
    <row r="337" ht="22" customHeight="1" spans="1:13">
      <c r="A337" s="126"/>
      <c r="B337" s="127" t="str">
        <f t="shared" si="23"/>
        <v/>
      </c>
      <c r="C337" s="127" t="str">
        <f t="shared" si="24"/>
        <v/>
      </c>
      <c r="D337" s="127" t="str">
        <f t="shared" si="25"/>
        <v/>
      </c>
      <c r="E337" s="128"/>
      <c r="F337" s="102" t="str">
        <f>IFERROR(VLOOKUP(E337,商品参数!A:E,2,FALSE),"")</f>
        <v/>
      </c>
      <c r="G337" s="102" t="str">
        <f>IFERROR(VLOOKUP(E337,商品参数!A:E,3,FALSE),"")</f>
        <v/>
      </c>
      <c r="H337" s="102" t="str">
        <f>IFERROR(VLOOKUP(E337,商品参数!A:E,4,FALSE),"")</f>
        <v/>
      </c>
      <c r="I337" s="130"/>
      <c r="J337" s="130"/>
      <c r="K337" s="102" t="str">
        <f t="shared" si="26"/>
        <v/>
      </c>
      <c r="L337" s="103"/>
      <c r="M337" s="131"/>
    </row>
    <row r="338" ht="22" customHeight="1" spans="1:13">
      <c r="A338" s="126"/>
      <c r="B338" s="127" t="str">
        <f t="shared" si="23"/>
        <v/>
      </c>
      <c r="C338" s="127" t="str">
        <f t="shared" si="24"/>
        <v/>
      </c>
      <c r="D338" s="127" t="str">
        <f t="shared" si="25"/>
        <v/>
      </c>
      <c r="E338" s="128"/>
      <c r="F338" s="102" t="str">
        <f>IFERROR(VLOOKUP(E338,商品参数!A:E,2,FALSE),"")</f>
        <v/>
      </c>
      <c r="G338" s="102" t="str">
        <f>IFERROR(VLOOKUP(E338,商品参数!A:E,3,FALSE),"")</f>
        <v/>
      </c>
      <c r="H338" s="102" t="str">
        <f>IFERROR(VLOOKUP(E338,商品参数!A:E,4,FALSE),"")</f>
        <v/>
      </c>
      <c r="I338" s="130"/>
      <c r="J338" s="130"/>
      <c r="K338" s="102" t="str">
        <f t="shared" si="26"/>
        <v/>
      </c>
      <c r="L338" s="103"/>
      <c r="M338" s="131"/>
    </row>
    <row r="339" ht="22" customHeight="1" spans="1:13">
      <c r="A339" s="126"/>
      <c r="B339" s="127" t="str">
        <f t="shared" si="23"/>
        <v/>
      </c>
      <c r="C339" s="127" t="str">
        <f t="shared" si="24"/>
        <v/>
      </c>
      <c r="D339" s="127" t="str">
        <f t="shared" si="25"/>
        <v/>
      </c>
      <c r="E339" s="128"/>
      <c r="F339" s="102" t="str">
        <f>IFERROR(VLOOKUP(E339,商品参数!A:E,2,FALSE),"")</f>
        <v/>
      </c>
      <c r="G339" s="102" t="str">
        <f>IFERROR(VLOOKUP(E339,商品参数!A:E,3,FALSE),"")</f>
        <v/>
      </c>
      <c r="H339" s="102" t="str">
        <f>IFERROR(VLOOKUP(E339,商品参数!A:E,4,FALSE),"")</f>
        <v/>
      </c>
      <c r="I339" s="130"/>
      <c r="J339" s="130"/>
      <c r="K339" s="102" t="str">
        <f t="shared" si="26"/>
        <v/>
      </c>
      <c r="L339" s="103"/>
      <c r="M339" s="131"/>
    </row>
    <row r="340" ht="22" customHeight="1" spans="1:13">
      <c r="A340" s="126"/>
      <c r="B340" s="127" t="str">
        <f t="shared" si="23"/>
        <v/>
      </c>
      <c r="C340" s="127" t="str">
        <f t="shared" si="24"/>
        <v/>
      </c>
      <c r="D340" s="127" t="str">
        <f t="shared" si="25"/>
        <v/>
      </c>
      <c r="E340" s="128"/>
      <c r="F340" s="102" t="str">
        <f>IFERROR(VLOOKUP(E340,商品参数!A:E,2,FALSE),"")</f>
        <v/>
      </c>
      <c r="G340" s="102" t="str">
        <f>IFERROR(VLOOKUP(E340,商品参数!A:E,3,FALSE),"")</f>
        <v/>
      </c>
      <c r="H340" s="102" t="str">
        <f>IFERROR(VLOOKUP(E340,商品参数!A:E,4,FALSE),"")</f>
        <v/>
      </c>
      <c r="I340" s="130"/>
      <c r="J340" s="130"/>
      <c r="K340" s="102" t="str">
        <f t="shared" si="26"/>
        <v/>
      </c>
      <c r="L340" s="103"/>
      <c r="M340" s="131"/>
    </row>
    <row r="341" ht="22" customHeight="1" spans="1:13">
      <c r="A341" s="126"/>
      <c r="B341" s="127" t="str">
        <f t="shared" si="23"/>
        <v/>
      </c>
      <c r="C341" s="127" t="str">
        <f t="shared" si="24"/>
        <v/>
      </c>
      <c r="D341" s="127" t="str">
        <f t="shared" si="25"/>
        <v/>
      </c>
      <c r="E341" s="128"/>
      <c r="F341" s="102" t="str">
        <f>IFERROR(VLOOKUP(E341,商品参数!A:E,2,FALSE),"")</f>
        <v/>
      </c>
      <c r="G341" s="102" t="str">
        <f>IFERROR(VLOOKUP(E341,商品参数!A:E,3,FALSE),"")</f>
        <v/>
      </c>
      <c r="H341" s="102" t="str">
        <f>IFERROR(VLOOKUP(E341,商品参数!A:E,4,FALSE),"")</f>
        <v/>
      </c>
      <c r="I341" s="130"/>
      <c r="J341" s="130"/>
      <c r="K341" s="102" t="str">
        <f t="shared" si="26"/>
        <v/>
      </c>
      <c r="L341" s="103"/>
      <c r="M341" s="131"/>
    </row>
    <row r="342" ht="22" customHeight="1" spans="1:13">
      <c r="A342" s="126"/>
      <c r="B342" s="127" t="str">
        <f t="shared" si="23"/>
        <v/>
      </c>
      <c r="C342" s="127" t="str">
        <f t="shared" si="24"/>
        <v/>
      </c>
      <c r="D342" s="127" t="str">
        <f t="shared" si="25"/>
        <v/>
      </c>
      <c r="E342" s="128"/>
      <c r="F342" s="102" t="str">
        <f>IFERROR(VLOOKUP(E342,商品参数!A:E,2,FALSE),"")</f>
        <v/>
      </c>
      <c r="G342" s="102" t="str">
        <f>IFERROR(VLOOKUP(E342,商品参数!A:E,3,FALSE),"")</f>
        <v/>
      </c>
      <c r="H342" s="102" t="str">
        <f>IFERROR(VLOOKUP(E342,商品参数!A:E,4,FALSE),"")</f>
        <v/>
      </c>
      <c r="I342" s="130"/>
      <c r="J342" s="130"/>
      <c r="K342" s="102" t="str">
        <f t="shared" si="26"/>
        <v/>
      </c>
      <c r="L342" s="103"/>
      <c r="M342" s="131"/>
    </row>
    <row r="343" ht="22" customHeight="1" spans="1:13">
      <c r="A343" s="126"/>
      <c r="B343" s="127" t="str">
        <f t="shared" si="23"/>
        <v/>
      </c>
      <c r="C343" s="127" t="str">
        <f t="shared" si="24"/>
        <v/>
      </c>
      <c r="D343" s="127" t="str">
        <f t="shared" si="25"/>
        <v/>
      </c>
      <c r="E343" s="128"/>
      <c r="F343" s="102" t="str">
        <f>IFERROR(VLOOKUP(E343,商品参数!A:E,2,FALSE),"")</f>
        <v/>
      </c>
      <c r="G343" s="102" t="str">
        <f>IFERROR(VLOOKUP(E343,商品参数!A:E,3,FALSE),"")</f>
        <v/>
      </c>
      <c r="H343" s="102" t="str">
        <f>IFERROR(VLOOKUP(E343,商品参数!A:E,4,FALSE),"")</f>
        <v/>
      </c>
      <c r="I343" s="130"/>
      <c r="J343" s="130"/>
      <c r="K343" s="102" t="str">
        <f t="shared" si="26"/>
        <v/>
      </c>
      <c r="L343" s="103"/>
      <c r="M343" s="131"/>
    </row>
    <row r="344" ht="22" customHeight="1" spans="1:13">
      <c r="A344" s="126"/>
      <c r="B344" s="127" t="str">
        <f t="shared" si="23"/>
        <v/>
      </c>
      <c r="C344" s="127" t="str">
        <f t="shared" si="24"/>
        <v/>
      </c>
      <c r="D344" s="127" t="str">
        <f t="shared" si="25"/>
        <v/>
      </c>
      <c r="E344" s="128"/>
      <c r="F344" s="102" t="str">
        <f>IFERROR(VLOOKUP(E344,商品参数!A:E,2,FALSE),"")</f>
        <v/>
      </c>
      <c r="G344" s="102" t="str">
        <f>IFERROR(VLOOKUP(E344,商品参数!A:E,3,FALSE),"")</f>
        <v/>
      </c>
      <c r="H344" s="102" t="str">
        <f>IFERROR(VLOOKUP(E344,商品参数!A:E,4,FALSE),"")</f>
        <v/>
      </c>
      <c r="I344" s="130"/>
      <c r="J344" s="130"/>
      <c r="K344" s="102" t="str">
        <f t="shared" si="26"/>
        <v/>
      </c>
      <c r="L344" s="103"/>
      <c r="M344" s="131"/>
    </row>
    <row r="345" ht="22" customHeight="1" spans="1:13">
      <c r="A345" s="126"/>
      <c r="B345" s="127" t="str">
        <f t="shared" si="23"/>
        <v/>
      </c>
      <c r="C345" s="127" t="str">
        <f t="shared" si="24"/>
        <v/>
      </c>
      <c r="D345" s="127" t="str">
        <f t="shared" si="25"/>
        <v/>
      </c>
      <c r="E345" s="128"/>
      <c r="F345" s="102" t="str">
        <f>IFERROR(VLOOKUP(E345,商品参数!A:E,2,FALSE),"")</f>
        <v/>
      </c>
      <c r="G345" s="102" t="str">
        <f>IFERROR(VLOOKUP(E345,商品参数!A:E,3,FALSE),"")</f>
        <v/>
      </c>
      <c r="H345" s="102" t="str">
        <f>IFERROR(VLOOKUP(E345,商品参数!A:E,4,FALSE),"")</f>
        <v/>
      </c>
      <c r="I345" s="130"/>
      <c r="J345" s="130"/>
      <c r="K345" s="102" t="str">
        <f t="shared" si="26"/>
        <v/>
      </c>
      <c r="L345" s="103"/>
      <c r="M345" s="131"/>
    </row>
    <row r="346" ht="22" customHeight="1" spans="1:13">
      <c r="A346" s="126"/>
      <c r="B346" s="127" t="str">
        <f t="shared" si="23"/>
        <v/>
      </c>
      <c r="C346" s="127" t="str">
        <f t="shared" si="24"/>
        <v/>
      </c>
      <c r="D346" s="127" t="str">
        <f t="shared" si="25"/>
        <v/>
      </c>
      <c r="E346" s="128"/>
      <c r="F346" s="102" t="str">
        <f>IFERROR(VLOOKUP(E346,商品参数!A:E,2,FALSE),"")</f>
        <v/>
      </c>
      <c r="G346" s="102" t="str">
        <f>IFERROR(VLOOKUP(E346,商品参数!A:E,3,FALSE),"")</f>
        <v/>
      </c>
      <c r="H346" s="102" t="str">
        <f>IFERROR(VLOOKUP(E346,商品参数!A:E,4,FALSE),"")</f>
        <v/>
      </c>
      <c r="I346" s="130"/>
      <c r="J346" s="130"/>
      <c r="K346" s="102" t="str">
        <f t="shared" si="26"/>
        <v/>
      </c>
      <c r="L346" s="103"/>
      <c r="M346" s="131"/>
    </row>
    <row r="347" ht="22" customHeight="1" spans="1:13">
      <c r="A347" s="126"/>
      <c r="B347" s="127" t="str">
        <f t="shared" si="23"/>
        <v/>
      </c>
      <c r="C347" s="127" t="str">
        <f t="shared" si="24"/>
        <v/>
      </c>
      <c r="D347" s="127" t="str">
        <f t="shared" si="25"/>
        <v/>
      </c>
      <c r="E347" s="128"/>
      <c r="F347" s="102" t="str">
        <f>IFERROR(VLOOKUP(E347,商品参数!A:E,2,FALSE),"")</f>
        <v/>
      </c>
      <c r="G347" s="102" t="str">
        <f>IFERROR(VLOOKUP(E347,商品参数!A:E,3,FALSE),"")</f>
        <v/>
      </c>
      <c r="H347" s="102" t="str">
        <f>IFERROR(VLOOKUP(E347,商品参数!A:E,4,FALSE),"")</f>
        <v/>
      </c>
      <c r="I347" s="130"/>
      <c r="J347" s="130"/>
      <c r="K347" s="102" t="str">
        <f t="shared" si="26"/>
        <v/>
      </c>
      <c r="L347" s="103"/>
      <c r="M347" s="131"/>
    </row>
    <row r="348" ht="22" customHeight="1" spans="1:13">
      <c r="A348" s="126"/>
      <c r="B348" s="127" t="str">
        <f t="shared" si="23"/>
        <v/>
      </c>
      <c r="C348" s="127" t="str">
        <f t="shared" si="24"/>
        <v/>
      </c>
      <c r="D348" s="127" t="str">
        <f t="shared" si="25"/>
        <v/>
      </c>
      <c r="E348" s="128"/>
      <c r="F348" s="102" t="str">
        <f>IFERROR(VLOOKUP(E348,商品参数!A:E,2,FALSE),"")</f>
        <v/>
      </c>
      <c r="G348" s="102" t="str">
        <f>IFERROR(VLOOKUP(E348,商品参数!A:E,3,FALSE),"")</f>
        <v/>
      </c>
      <c r="H348" s="102" t="str">
        <f>IFERROR(VLOOKUP(E348,商品参数!A:E,4,FALSE),"")</f>
        <v/>
      </c>
      <c r="I348" s="130"/>
      <c r="J348" s="130"/>
      <c r="K348" s="102" t="str">
        <f t="shared" si="26"/>
        <v/>
      </c>
      <c r="L348" s="103"/>
      <c r="M348" s="131"/>
    </row>
    <row r="349" ht="22" customHeight="1" spans="1:13">
      <c r="A349" s="126"/>
      <c r="B349" s="127" t="str">
        <f t="shared" si="23"/>
        <v/>
      </c>
      <c r="C349" s="127" t="str">
        <f t="shared" si="24"/>
        <v/>
      </c>
      <c r="D349" s="127" t="str">
        <f t="shared" si="25"/>
        <v/>
      </c>
      <c r="E349" s="128"/>
      <c r="F349" s="102" t="str">
        <f>IFERROR(VLOOKUP(E349,商品参数!A:E,2,FALSE),"")</f>
        <v/>
      </c>
      <c r="G349" s="102" t="str">
        <f>IFERROR(VLOOKUP(E349,商品参数!A:E,3,FALSE),"")</f>
        <v/>
      </c>
      <c r="H349" s="102" t="str">
        <f>IFERROR(VLOOKUP(E349,商品参数!A:E,4,FALSE),"")</f>
        <v/>
      </c>
      <c r="I349" s="130"/>
      <c r="J349" s="130"/>
      <c r="K349" s="102" t="str">
        <f t="shared" si="26"/>
        <v/>
      </c>
      <c r="L349" s="103"/>
      <c r="M349" s="131"/>
    </row>
    <row r="350" ht="22" customHeight="1" spans="1:13">
      <c r="A350" s="126"/>
      <c r="B350" s="127" t="str">
        <f t="shared" si="23"/>
        <v/>
      </c>
      <c r="C350" s="127" t="str">
        <f t="shared" si="24"/>
        <v/>
      </c>
      <c r="D350" s="127" t="str">
        <f t="shared" si="25"/>
        <v/>
      </c>
      <c r="E350" s="128"/>
      <c r="F350" s="102" t="str">
        <f>IFERROR(VLOOKUP(E350,商品参数!A:E,2,FALSE),"")</f>
        <v/>
      </c>
      <c r="G350" s="102" t="str">
        <f>IFERROR(VLOOKUP(E350,商品参数!A:E,3,FALSE),"")</f>
        <v/>
      </c>
      <c r="H350" s="102" t="str">
        <f>IFERROR(VLOOKUP(E350,商品参数!A:E,4,FALSE),"")</f>
        <v/>
      </c>
      <c r="I350" s="130"/>
      <c r="J350" s="130"/>
      <c r="K350" s="102" t="str">
        <f t="shared" si="26"/>
        <v/>
      </c>
      <c r="L350" s="103"/>
      <c r="M350" s="131"/>
    </row>
    <row r="351" ht="22" customHeight="1" spans="1:13">
      <c r="A351" s="126"/>
      <c r="B351" s="127" t="str">
        <f t="shared" si="23"/>
        <v/>
      </c>
      <c r="C351" s="127" t="str">
        <f t="shared" si="24"/>
        <v/>
      </c>
      <c r="D351" s="127" t="str">
        <f t="shared" si="25"/>
        <v/>
      </c>
      <c r="E351" s="128"/>
      <c r="F351" s="102" t="str">
        <f>IFERROR(VLOOKUP(E351,商品参数!A:E,2,FALSE),"")</f>
        <v/>
      </c>
      <c r="G351" s="102" t="str">
        <f>IFERROR(VLOOKUP(E351,商品参数!A:E,3,FALSE),"")</f>
        <v/>
      </c>
      <c r="H351" s="102" t="str">
        <f>IFERROR(VLOOKUP(E351,商品参数!A:E,4,FALSE),"")</f>
        <v/>
      </c>
      <c r="I351" s="130"/>
      <c r="J351" s="130"/>
      <c r="K351" s="102" t="str">
        <f t="shared" si="26"/>
        <v/>
      </c>
      <c r="L351" s="103"/>
      <c r="M351" s="131"/>
    </row>
    <row r="352" ht="22" customHeight="1" spans="1:13">
      <c r="A352" s="126"/>
      <c r="B352" s="127" t="str">
        <f t="shared" si="23"/>
        <v/>
      </c>
      <c r="C352" s="127" t="str">
        <f t="shared" si="24"/>
        <v/>
      </c>
      <c r="D352" s="127" t="str">
        <f t="shared" si="25"/>
        <v/>
      </c>
      <c r="E352" s="128"/>
      <c r="F352" s="102" t="str">
        <f>IFERROR(VLOOKUP(E352,商品参数!A:E,2,FALSE),"")</f>
        <v/>
      </c>
      <c r="G352" s="102" t="str">
        <f>IFERROR(VLOOKUP(E352,商品参数!A:E,3,FALSE),"")</f>
        <v/>
      </c>
      <c r="H352" s="102" t="str">
        <f>IFERROR(VLOOKUP(E352,商品参数!A:E,4,FALSE),"")</f>
        <v/>
      </c>
      <c r="I352" s="130"/>
      <c r="J352" s="130"/>
      <c r="K352" s="102" t="str">
        <f t="shared" si="26"/>
        <v/>
      </c>
      <c r="L352" s="103"/>
      <c r="M352" s="131"/>
    </row>
    <row r="353" ht="22" customHeight="1" spans="1:13">
      <c r="A353" s="126"/>
      <c r="B353" s="127" t="str">
        <f t="shared" si="23"/>
        <v/>
      </c>
      <c r="C353" s="127" t="str">
        <f t="shared" si="24"/>
        <v/>
      </c>
      <c r="D353" s="127" t="str">
        <f t="shared" si="25"/>
        <v/>
      </c>
      <c r="E353" s="128"/>
      <c r="F353" s="102" t="str">
        <f>IFERROR(VLOOKUP(E353,商品参数!A:E,2,FALSE),"")</f>
        <v/>
      </c>
      <c r="G353" s="102" t="str">
        <f>IFERROR(VLOOKUP(E353,商品参数!A:E,3,FALSE),"")</f>
        <v/>
      </c>
      <c r="H353" s="102" t="str">
        <f>IFERROR(VLOOKUP(E353,商品参数!A:E,4,FALSE),"")</f>
        <v/>
      </c>
      <c r="I353" s="130"/>
      <c r="J353" s="130"/>
      <c r="K353" s="102" t="str">
        <f t="shared" si="26"/>
        <v/>
      </c>
      <c r="L353" s="103"/>
      <c r="M353" s="131"/>
    </row>
    <row r="354" ht="22" customHeight="1" spans="1:13">
      <c r="A354" s="126"/>
      <c r="B354" s="127" t="str">
        <f t="shared" si="23"/>
        <v/>
      </c>
      <c r="C354" s="127" t="str">
        <f t="shared" si="24"/>
        <v/>
      </c>
      <c r="D354" s="127" t="str">
        <f t="shared" si="25"/>
        <v/>
      </c>
      <c r="E354" s="128"/>
      <c r="F354" s="102" t="str">
        <f>IFERROR(VLOOKUP(E354,商品参数!A:E,2,FALSE),"")</f>
        <v/>
      </c>
      <c r="G354" s="102" t="str">
        <f>IFERROR(VLOOKUP(E354,商品参数!A:E,3,FALSE),"")</f>
        <v/>
      </c>
      <c r="H354" s="102" t="str">
        <f>IFERROR(VLOOKUP(E354,商品参数!A:E,4,FALSE),"")</f>
        <v/>
      </c>
      <c r="I354" s="130"/>
      <c r="J354" s="130"/>
      <c r="K354" s="102" t="str">
        <f t="shared" si="26"/>
        <v/>
      </c>
      <c r="L354" s="103"/>
      <c r="M354" s="131"/>
    </row>
    <row r="355" ht="22" customHeight="1" spans="1:13">
      <c r="A355" s="126"/>
      <c r="B355" s="127" t="str">
        <f t="shared" si="23"/>
        <v/>
      </c>
      <c r="C355" s="127" t="str">
        <f t="shared" si="24"/>
        <v/>
      </c>
      <c r="D355" s="127" t="str">
        <f t="shared" si="25"/>
        <v/>
      </c>
      <c r="E355" s="128"/>
      <c r="F355" s="102" t="str">
        <f>IFERROR(VLOOKUP(E355,商品参数!A:E,2,FALSE),"")</f>
        <v/>
      </c>
      <c r="G355" s="102" t="str">
        <f>IFERROR(VLOOKUP(E355,商品参数!A:E,3,FALSE),"")</f>
        <v/>
      </c>
      <c r="H355" s="102" t="str">
        <f>IFERROR(VLOOKUP(E355,商品参数!A:E,4,FALSE),"")</f>
        <v/>
      </c>
      <c r="I355" s="130"/>
      <c r="J355" s="130"/>
      <c r="K355" s="102" t="str">
        <f t="shared" si="26"/>
        <v/>
      </c>
      <c r="L355" s="103"/>
      <c r="M355" s="131"/>
    </row>
    <row r="356" ht="22" customHeight="1" spans="1:13">
      <c r="A356" s="126"/>
      <c r="B356" s="127" t="str">
        <f t="shared" si="23"/>
        <v/>
      </c>
      <c r="C356" s="127" t="str">
        <f t="shared" si="24"/>
        <v/>
      </c>
      <c r="D356" s="127" t="str">
        <f t="shared" si="25"/>
        <v/>
      </c>
      <c r="E356" s="128"/>
      <c r="F356" s="102" t="str">
        <f>IFERROR(VLOOKUP(E356,商品参数!A:E,2,FALSE),"")</f>
        <v/>
      </c>
      <c r="G356" s="102" t="str">
        <f>IFERROR(VLOOKUP(E356,商品参数!A:E,3,FALSE),"")</f>
        <v/>
      </c>
      <c r="H356" s="102" t="str">
        <f>IFERROR(VLOOKUP(E356,商品参数!A:E,4,FALSE),"")</f>
        <v/>
      </c>
      <c r="I356" s="130"/>
      <c r="J356" s="130"/>
      <c r="K356" s="102" t="str">
        <f t="shared" si="26"/>
        <v/>
      </c>
      <c r="L356" s="103"/>
      <c r="M356" s="131"/>
    </row>
    <row r="357" ht="22" customHeight="1" spans="1:13">
      <c r="A357" s="126"/>
      <c r="B357" s="127" t="str">
        <f t="shared" si="23"/>
        <v/>
      </c>
      <c r="C357" s="127" t="str">
        <f t="shared" si="24"/>
        <v/>
      </c>
      <c r="D357" s="127" t="str">
        <f t="shared" si="25"/>
        <v/>
      </c>
      <c r="E357" s="128"/>
      <c r="F357" s="102" t="str">
        <f>IFERROR(VLOOKUP(E357,商品参数!A:E,2,FALSE),"")</f>
        <v/>
      </c>
      <c r="G357" s="102" t="str">
        <f>IFERROR(VLOOKUP(E357,商品参数!A:E,3,FALSE),"")</f>
        <v/>
      </c>
      <c r="H357" s="102" t="str">
        <f>IFERROR(VLOOKUP(E357,商品参数!A:E,4,FALSE),"")</f>
        <v/>
      </c>
      <c r="I357" s="130"/>
      <c r="J357" s="130"/>
      <c r="K357" s="102" t="str">
        <f t="shared" si="26"/>
        <v/>
      </c>
      <c r="L357" s="103"/>
      <c r="M357" s="131"/>
    </row>
    <row r="358" ht="22" customHeight="1" spans="1:13">
      <c r="A358" s="126"/>
      <c r="B358" s="127" t="str">
        <f t="shared" si="23"/>
        <v/>
      </c>
      <c r="C358" s="127" t="str">
        <f t="shared" si="24"/>
        <v/>
      </c>
      <c r="D358" s="127" t="str">
        <f t="shared" si="25"/>
        <v/>
      </c>
      <c r="E358" s="128"/>
      <c r="F358" s="102" t="str">
        <f>IFERROR(VLOOKUP(E358,商品参数!A:E,2,FALSE),"")</f>
        <v/>
      </c>
      <c r="G358" s="102" t="str">
        <f>IFERROR(VLOOKUP(E358,商品参数!A:E,3,FALSE),"")</f>
        <v/>
      </c>
      <c r="H358" s="102" t="str">
        <f>IFERROR(VLOOKUP(E358,商品参数!A:E,4,FALSE),"")</f>
        <v/>
      </c>
      <c r="I358" s="130"/>
      <c r="J358" s="130"/>
      <c r="K358" s="102" t="str">
        <f t="shared" si="26"/>
        <v/>
      </c>
      <c r="L358" s="103"/>
      <c r="M358" s="131"/>
    </row>
    <row r="359" ht="22" customHeight="1" spans="1:13">
      <c r="A359" s="126"/>
      <c r="B359" s="127" t="str">
        <f t="shared" si="23"/>
        <v/>
      </c>
      <c r="C359" s="127" t="str">
        <f t="shared" si="24"/>
        <v/>
      </c>
      <c r="D359" s="127" t="str">
        <f t="shared" si="25"/>
        <v/>
      </c>
      <c r="E359" s="128"/>
      <c r="F359" s="102" t="str">
        <f>IFERROR(VLOOKUP(E359,商品参数!A:E,2,FALSE),"")</f>
        <v/>
      </c>
      <c r="G359" s="102" t="str">
        <f>IFERROR(VLOOKUP(E359,商品参数!A:E,3,FALSE),"")</f>
        <v/>
      </c>
      <c r="H359" s="102" t="str">
        <f>IFERROR(VLOOKUP(E359,商品参数!A:E,4,FALSE),"")</f>
        <v/>
      </c>
      <c r="I359" s="130"/>
      <c r="J359" s="130"/>
      <c r="K359" s="102" t="str">
        <f t="shared" si="26"/>
        <v/>
      </c>
      <c r="L359" s="103"/>
      <c r="M359" s="131"/>
    </row>
    <row r="360" ht="22" customHeight="1" spans="1:13">
      <c r="A360" s="126"/>
      <c r="B360" s="127" t="str">
        <f t="shared" si="23"/>
        <v/>
      </c>
      <c r="C360" s="127" t="str">
        <f t="shared" si="24"/>
        <v/>
      </c>
      <c r="D360" s="127" t="str">
        <f t="shared" si="25"/>
        <v/>
      </c>
      <c r="E360" s="128"/>
      <c r="F360" s="102" t="str">
        <f>IFERROR(VLOOKUP(E360,商品参数!A:E,2,FALSE),"")</f>
        <v/>
      </c>
      <c r="G360" s="102" t="str">
        <f>IFERROR(VLOOKUP(E360,商品参数!A:E,3,FALSE),"")</f>
        <v/>
      </c>
      <c r="H360" s="102" t="str">
        <f>IFERROR(VLOOKUP(E360,商品参数!A:E,4,FALSE),"")</f>
        <v/>
      </c>
      <c r="I360" s="130"/>
      <c r="J360" s="130"/>
      <c r="K360" s="102" t="str">
        <f t="shared" si="26"/>
        <v/>
      </c>
      <c r="L360" s="103"/>
      <c r="M360" s="131"/>
    </row>
    <row r="361" ht="22" customHeight="1" spans="1:13">
      <c r="A361" s="126"/>
      <c r="B361" s="127" t="str">
        <f t="shared" si="23"/>
        <v/>
      </c>
      <c r="C361" s="127" t="str">
        <f t="shared" si="24"/>
        <v/>
      </c>
      <c r="D361" s="127" t="str">
        <f t="shared" si="25"/>
        <v/>
      </c>
      <c r="E361" s="128"/>
      <c r="F361" s="102" t="str">
        <f>IFERROR(VLOOKUP(E361,商品参数!A:E,2,FALSE),"")</f>
        <v/>
      </c>
      <c r="G361" s="102" t="str">
        <f>IFERROR(VLOOKUP(E361,商品参数!A:E,3,FALSE),"")</f>
        <v/>
      </c>
      <c r="H361" s="102" t="str">
        <f>IFERROR(VLOOKUP(E361,商品参数!A:E,4,FALSE),"")</f>
        <v/>
      </c>
      <c r="I361" s="130"/>
      <c r="J361" s="130"/>
      <c r="K361" s="102" t="str">
        <f t="shared" si="26"/>
        <v/>
      </c>
      <c r="L361" s="103"/>
      <c r="M361" s="131"/>
    </row>
    <row r="362" ht="22" customHeight="1" spans="1:13">
      <c r="A362" s="126"/>
      <c r="B362" s="127" t="str">
        <f t="shared" si="23"/>
        <v/>
      </c>
      <c r="C362" s="127" t="str">
        <f t="shared" si="24"/>
        <v/>
      </c>
      <c r="D362" s="127" t="str">
        <f t="shared" si="25"/>
        <v/>
      </c>
      <c r="E362" s="128"/>
      <c r="F362" s="102" t="str">
        <f>IFERROR(VLOOKUP(E362,商品参数!A:E,2,FALSE),"")</f>
        <v/>
      </c>
      <c r="G362" s="102" t="str">
        <f>IFERROR(VLOOKUP(E362,商品参数!A:E,3,FALSE),"")</f>
        <v/>
      </c>
      <c r="H362" s="102" t="str">
        <f>IFERROR(VLOOKUP(E362,商品参数!A:E,4,FALSE),"")</f>
        <v/>
      </c>
      <c r="I362" s="130"/>
      <c r="J362" s="130"/>
      <c r="K362" s="102" t="str">
        <f t="shared" si="26"/>
        <v/>
      </c>
      <c r="L362" s="103"/>
      <c r="M362" s="131"/>
    </row>
    <row r="363" ht="22" customHeight="1" spans="1:13">
      <c r="A363" s="126"/>
      <c r="B363" s="127" t="str">
        <f t="shared" si="23"/>
        <v/>
      </c>
      <c r="C363" s="127" t="str">
        <f t="shared" si="24"/>
        <v/>
      </c>
      <c r="D363" s="127" t="str">
        <f t="shared" si="25"/>
        <v/>
      </c>
      <c r="E363" s="128"/>
      <c r="F363" s="102" t="str">
        <f>IFERROR(VLOOKUP(E363,商品参数!A:E,2,FALSE),"")</f>
        <v/>
      </c>
      <c r="G363" s="102" t="str">
        <f>IFERROR(VLOOKUP(E363,商品参数!A:E,3,FALSE),"")</f>
        <v/>
      </c>
      <c r="H363" s="102" t="str">
        <f>IFERROR(VLOOKUP(E363,商品参数!A:E,4,FALSE),"")</f>
        <v/>
      </c>
      <c r="I363" s="130"/>
      <c r="J363" s="130"/>
      <c r="K363" s="102" t="str">
        <f t="shared" si="26"/>
        <v/>
      </c>
      <c r="L363" s="103"/>
      <c r="M363" s="131"/>
    </row>
    <row r="364" ht="22" customHeight="1" spans="1:13">
      <c r="A364" s="126"/>
      <c r="B364" s="127" t="str">
        <f t="shared" si="23"/>
        <v/>
      </c>
      <c r="C364" s="127" t="str">
        <f t="shared" si="24"/>
        <v/>
      </c>
      <c r="D364" s="127" t="str">
        <f t="shared" si="25"/>
        <v/>
      </c>
      <c r="E364" s="128"/>
      <c r="F364" s="102" t="str">
        <f>IFERROR(VLOOKUP(E364,商品参数!A:E,2,FALSE),"")</f>
        <v/>
      </c>
      <c r="G364" s="102" t="str">
        <f>IFERROR(VLOOKUP(E364,商品参数!A:E,3,FALSE),"")</f>
        <v/>
      </c>
      <c r="H364" s="102" t="str">
        <f>IFERROR(VLOOKUP(E364,商品参数!A:E,4,FALSE),"")</f>
        <v/>
      </c>
      <c r="I364" s="130"/>
      <c r="J364" s="130"/>
      <c r="K364" s="102" t="str">
        <f t="shared" si="26"/>
        <v/>
      </c>
      <c r="L364" s="103"/>
      <c r="M364" s="131"/>
    </row>
    <row r="365" ht="22" customHeight="1" spans="1:13">
      <c r="A365" s="126"/>
      <c r="B365" s="127" t="str">
        <f t="shared" si="23"/>
        <v/>
      </c>
      <c r="C365" s="127" t="str">
        <f t="shared" si="24"/>
        <v/>
      </c>
      <c r="D365" s="127" t="str">
        <f t="shared" si="25"/>
        <v/>
      </c>
      <c r="E365" s="128"/>
      <c r="F365" s="102" t="str">
        <f>IFERROR(VLOOKUP(E365,商品参数!A:E,2,FALSE),"")</f>
        <v/>
      </c>
      <c r="G365" s="102" t="str">
        <f>IFERROR(VLOOKUP(E365,商品参数!A:E,3,FALSE),"")</f>
        <v/>
      </c>
      <c r="H365" s="102" t="str">
        <f>IFERROR(VLOOKUP(E365,商品参数!A:E,4,FALSE),"")</f>
        <v/>
      </c>
      <c r="I365" s="130"/>
      <c r="J365" s="130"/>
      <c r="K365" s="102" t="str">
        <f t="shared" si="26"/>
        <v/>
      </c>
      <c r="L365" s="103"/>
      <c r="M365" s="131"/>
    </row>
    <row r="366" ht="22" customHeight="1" spans="1:13">
      <c r="A366" s="126"/>
      <c r="B366" s="127" t="str">
        <f t="shared" si="23"/>
        <v/>
      </c>
      <c r="C366" s="127" t="str">
        <f t="shared" si="24"/>
        <v/>
      </c>
      <c r="D366" s="127" t="str">
        <f t="shared" si="25"/>
        <v/>
      </c>
      <c r="E366" s="128"/>
      <c r="F366" s="102" t="str">
        <f>IFERROR(VLOOKUP(E366,商品参数!A:E,2,FALSE),"")</f>
        <v/>
      </c>
      <c r="G366" s="102" t="str">
        <f>IFERROR(VLOOKUP(E366,商品参数!A:E,3,FALSE),"")</f>
        <v/>
      </c>
      <c r="H366" s="102" t="str">
        <f>IFERROR(VLOOKUP(E366,商品参数!A:E,4,FALSE),"")</f>
        <v/>
      </c>
      <c r="I366" s="130"/>
      <c r="J366" s="130"/>
      <c r="K366" s="102" t="str">
        <f t="shared" si="26"/>
        <v/>
      </c>
      <c r="L366" s="103"/>
      <c r="M366" s="131"/>
    </row>
    <row r="367" ht="22" customHeight="1" spans="1:13">
      <c r="A367" s="126"/>
      <c r="B367" s="127" t="str">
        <f t="shared" si="23"/>
        <v/>
      </c>
      <c r="C367" s="127" t="str">
        <f t="shared" si="24"/>
        <v/>
      </c>
      <c r="D367" s="127" t="str">
        <f t="shared" si="25"/>
        <v/>
      </c>
      <c r="E367" s="128"/>
      <c r="F367" s="102" t="str">
        <f>IFERROR(VLOOKUP(E367,商品参数!A:E,2,FALSE),"")</f>
        <v/>
      </c>
      <c r="G367" s="102" t="str">
        <f>IFERROR(VLOOKUP(E367,商品参数!A:E,3,FALSE),"")</f>
        <v/>
      </c>
      <c r="H367" s="102" t="str">
        <f>IFERROR(VLOOKUP(E367,商品参数!A:E,4,FALSE),"")</f>
        <v/>
      </c>
      <c r="I367" s="130"/>
      <c r="J367" s="130"/>
      <c r="K367" s="102" t="str">
        <f t="shared" si="26"/>
        <v/>
      </c>
      <c r="L367" s="103"/>
      <c r="M367" s="131"/>
    </row>
    <row r="368" ht="22" customHeight="1" spans="1:13">
      <c r="A368" s="126"/>
      <c r="B368" s="127" t="str">
        <f t="shared" si="23"/>
        <v/>
      </c>
      <c r="C368" s="127" t="str">
        <f t="shared" si="24"/>
        <v/>
      </c>
      <c r="D368" s="127" t="str">
        <f t="shared" si="25"/>
        <v/>
      </c>
      <c r="E368" s="128"/>
      <c r="F368" s="102" t="str">
        <f>IFERROR(VLOOKUP(E368,商品参数!A:E,2,FALSE),"")</f>
        <v/>
      </c>
      <c r="G368" s="102" t="str">
        <f>IFERROR(VLOOKUP(E368,商品参数!A:E,3,FALSE),"")</f>
        <v/>
      </c>
      <c r="H368" s="102" t="str">
        <f>IFERROR(VLOOKUP(E368,商品参数!A:E,4,FALSE),"")</f>
        <v/>
      </c>
      <c r="I368" s="130"/>
      <c r="J368" s="130"/>
      <c r="K368" s="102" t="str">
        <f t="shared" si="26"/>
        <v/>
      </c>
      <c r="L368" s="103"/>
      <c r="M368" s="131"/>
    </row>
    <row r="369" ht="22" customHeight="1" spans="1:13">
      <c r="A369" s="126"/>
      <c r="B369" s="127" t="str">
        <f t="shared" si="23"/>
        <v/>
      </c>
      <c r="C369" s="127" t="str">
        <f t="shared" si="24"/>
        <v/>
      </c>
      <c r="D369" s="127" t="str">
        <f t="shared" si="25"/>
        <v/>
      </c>
      <c r="E369" s="128"/>
      <c r="F369" s="102" t="str">
        <f>IFERROR(VLOOKUP(E369,商品参数!A:E,2,FALSE),"")</f>
        <v/>
      </c>
      <c r="G369" s="102" t="str">
        <f>IFERROR(VLOOKUP(E369,商品参数!A:E,3,FALSE),"")</f>
        <v/>
      </c>
      <c r="H369" s="102" t="str">
        <f>IFERROR(VLOOKUP(E369,商品参数!A:E,4,FALSE),"")</f>
        <v/>
      </c>
      <c r="I369" s="130"/>
      <c r="J369" s="130"/>
      <c r="K369" s="102" t="str">
        <f t="shared" si="26"/>
        <v/>
      </c>
      <c r="L369" s="103"/>
      <c r="M369" s="131"/>
    </row>
    <row r="370" ht="22" customHeight="1" spans="1:13">
      <c r="A370" s="126"/>
      <c r="B370" s="127" t="str">
        <f t="shared" si="23"/>
        <v/>
      </c>
      <c r="C370" s="127" t="str">
        <f t="shared" si="24"/>
        <v/>
      </c>
      <c r="D370" s="127" t="str">
        <f t="shared" si="25"/>
        <v/>
      </c>
      <c r="E370" s="128"/>
      <c r="F370" s="102" t="str">
        <f>IFERROR(VLOOKUP(E370,商品参数!A:E,2,FALSE),"")</f>
        <v/>
      </c>
      <c r="G370" s="102" t="str">
        <f>IFERROR(VLOOKUP(E370,商品参数!A:E,3,FALSE),"")</f>
        <v/>
      </c>
      <c r="H370" s="102" t="str">
        <f>IFERROR(VLOOKUP(E370,商品参数!A:E,4,FALSE),"")</f>
        <v/>
      </c>
      <c r="I370" s="130"/>
      <c r="J370" s="130"/>
      <c r="K370" s="102" t="str">
        <f t="shared" si="26"/>
        <v/>
      </c>
      <c r="L370" s="103"/>
      <c r="M370" s="131"/>
    </row>
    <row r="371" ht="22" customHeight="1" spans="1:13">
      <c r="A371" s="126"/>
      <c r="B371" s="127" t="str">
        <f t="shared" si="23"/>
        <v/>
      </c>
      <c r="C371" s="127" t="str">
        <f t="shared" si="24"/>
        <v/>
      </c>
      <c r="D371" s="127" t="str">
        <f t="shared" si="25"/>
        <v/>
      </c>
      <c r="E371" s="128"/>
      <c r="F371" s="102" t="str">
        <f>IFERROR(VLOOKUP(E371,商品参数!A:E,2,FALSE),"")</f>
        <v/>
      </c>
      <c r="G371" s="102" t="str">
        <f>IFERROR(VLOOKUP(E371,商品参数!A:E,3,FALSE),"")</f>
        <v/>
      </c>
      <c r="H371" s="102" t="str">
        <f>IFERROR(VLOOKUP(E371,商品参数!A:E,4,FALSE),"")</f>
        <v/>
      </c>
      <c r="I371" s="130"/>
      <c r="J371" s="130"/>
      <c r="K371" s="102" t="str">
        <f t="shared" si="26"/>
        <v/>
      </c>
      <c r="L371" s="103"/>
      <c r="M371" s="131"/>
    </row>
    <row r="372" ht="22" customHeight="1" spans="1:13">
      <c r="A372" s="126"/>
      <c r="B372" s="127" t="str">
        <f t="shared" si="23"/>
        <v/>
      </c>
      <c r="C372" s="127" t="str">
        <f t="shared" si="24"/>
        <v/>
      </c>
      <c r="D372" s="127" t="str">
        <f t="shared" si="25"/>
        <v/>
      </c>
      <c r="E372" s="128"/>
      <c r="F372" s="102" t="str">
        <f>IFERROR(VLOOKUP(E372,商品参数!A:E,2,FALSE),"")</f>
        <v/>
      </c>
      <c r="G372" s="102" t="str">
        <f>IFERROR(VLOOKUP(E372,商品参数!A:E,3,FALSE),"")</f>
        <v/>
      </c>
      <c r="H372" s="102" t="str">
        <f>IFERROR(VLOOKUP(E372,商品参数!A:E,4,FALSE),"")</f>
        <v/>
      </c>
      <c r="I372" s="130"/>
      <c r="J372" s="130"/>
      <c r="K372" s="102" t="str">
        <f t="shared" si="26"/>
        <v/>
      </c>
      <c r="L372" s="103"/>
      <c r="M372" s="131"/>
    </row>
    <row r="373" ht="22" customHeight="1" spans="1:13">
      <c r="A373" s="126"/>
      <c r="B373" s="127" t="str">
        <f t="shared" si="23"/>
        <v/>
      </c>
      <c r="C373" s="127" t="str">
        <f t="shared" si="24"/>
        <v/>
      </c>
      <c r="D373" s="127" t="str">
        <f t="shared" si="25"/>
        <v/>
      </c>
      <c r="E373" s="128"/>
      <c r="F373" s="102" t="str">
        <f>IFERROR(VLOOKUP(E373,商品参数!A:E,2,FALSE),"")</f>
        <v/>
      </c>
      <c r="G373" s="102" t="str">
        <f>IFERROR(VLOOKUP(E373,商品参数!A:E,3,FALSE),"")</f>
        <v/>
      </c>
      <c r="H373" s="102" t="str">
        <f>IFERROR(VLOOKUP(E373,商品参数!A:E,4,FALSE),"")</f>
        <v/>
      </c>
      <c r="I373" s="130"/>
      <c r="J373" s="130"/>
      <c r="K373" s="102" t="str">
        <f t="shared" si="26"/>
        <v/>
      </c>
      <c r="L373" s="103"/>
      <c r="M373" s="131"/>
    </row>
    <row r="374" ht="22" customHeight="1" spans="1:13">
      <c r="A374" s="126"/>
      <c r="B374" s="127" t="str">
        <f t="shared" si="23"/>
        <v/>
      </c>
      <c r="C374" s="127" t="str">
        <f t="shared" si="24"/>
        <v/>
      </c>
      <c r="D374" s="127" t="str">
        <f t="shared" si="25"/>
        <v/>
      </c>
      <c r="E374" s="128"/>
      <c r="F374" s="102" t="str">
        <f>IFERROR(VLOOKUP(E374,商品参数!A:E,2,FALSE),"")</f>
        <v/>
      </c>
      <c r="G374" s="102" t="str">
        <f>IFERROR(VLOOKUP(E374,商品参数!A:E,3,FALSE),"")</f>
        <v/>
      </c>
      <c r="H374" s="102" t="str">
        <f>IFERROR(VLOOKUP(E374,商品参数!A:E,4,FALSE),"")</f>
        <v/>
      </c>
      <c r="I374" s="130"/>
      <c r="J374" s="130"/>
      <c r="K374" s="102" t="str">
        <f t="shared" si="26"/>
        <v/>
      </c>
      <c r="L374" s="103"/>
      <c r="M374" s="131"/>
    </row>
    <row r="375" ht="22" customHeight="1" spans="1:13">
      <c r="A375" s="126"/>
      <c r="B375" s="127" t="str">
        <f t="shared" si="23"/>
        <v/>
      </c>
      <c r="C375" s="127" t="str">
        <f t="shared" si="24"/>
        <v/>
      </c>
      <c r="D375" s="127" t="str">
        <f t="shared" si="25"/>
        <v/>
      </c>
      <c r="E375" s="128"/>
      <c r="F375" s="102" t="str">
        <f>IFERROR(VLOOKUP(E375,商品参数!A:E,2,FALSE),"")</f>
        <v/>
      </c>
      <c r="G375" s="102" t="str">
        <f>IFERROR(VLOOKUP(E375,商品参数!A:E,3,FALSE),"")</f>
        <v/>
      </c>
      <c r="H375" s="102" t="str">
        <f>IFERROR(VLOOKUP(E375,商品参数!A:E,4,FALSE),"")</f>
        <v/>
      </c>
      <c r="I375" s="130"/>
      <c r="J375" s="130"/>
      <c r="K375" s="102" t="str">
        <f t="shared" si="26"/>
        <v/>
      </c>
      <c r="L375" s="103"/>
      <c r="M375" s="131"/>
    </row>
    <row r="376" ht="22" customHeight="1" spans="1:13">
      <c r="A376" s="126"/>
      <c r="B376" s="127" t="str">
        <f t="shared" si="23"/>
        <v/>
      </c>
      <c r="C376" s="127" t="str">
        <f t="shared" si="24"/>
        <v/>
      </c>
      <c r="D376" s="127" t="str">
        <f t="shared" si="25"/>
        <v/>
      </c>
      <c r="E376" s="128"/>
      <c r="F376" s="102" t="str">
        <f>IFERROR(VLOOKUP(E376,商品参数!A:E,2,FALSE),"")</f>
        <v/>
      </c>
      <c r="G376" s="102" t="str">
        <f>IFERROR(VLOOKUP(E376,商品参数!A:E,3,FALSE),"")</f>
        <v/>
      </c>
      <c r="H376" s="102" t="str">
        <f>IFERROR(VLOOKUP(E376,商品参数!A:E,4,FALSE),"")</f>
        <v/>
      </c>
      <c r="I376" s="130"/>
      <c r="J376" s="130"/>
      <c r="K376" s="102" t="str">
        <f t="shared" si="26"/>
        <v/>
      </c>
      <c r="L376" s="103"/>
      <c r="M376" s="131"/>
    </row>
    <row r="377" ht="22" customHeight="1" spans="1:13">
      <c r="A377" s="126"/>
      <c r="B377" s="127" t="str">
        <f t="shared" si="23"/>
        <v/>
      </c>
      <c r="C377" s="127" t="str">
        <f t="shared" si="24"/>
        <v/>
      </c>
      <c r="D377" s="127" t="str">
        <f t="shared" si="25"/>
        <v/>
      </c>
      <c r="E377" s="128"/>
      <c r="F377" s="102" t="str">
        <f>IFERROR(VLOOKUP(E377,商品参数!A:E,2,FALSE),"")</f>
        <v/>
      </c>
      <c r="G377" s="102" t="str">
        <f>IFERROR(VLOOKUP(E377,商品参数!A:E,3,FALSE),"")</f>
        <v/>
      </c>
      <c r="H377" s="102" t="str">
        <f>IFERROR(VLOOKUP(E377,商品参数!A:E,4,FALSE),"")</f>
        <v/>
      </c>
      <c r="I377" s="130"/>
      <c r="J377" s="130"/>
      <c r="K377" s="102" t="str">
        <f t="shared" si="26"/>
        <v/>
      </c>
      <c r="L377" s="103"/>
      <c r="M377" s="131"/>
    </row>
    <row r="378" ht="22" customHeight="1" spans="1:13">
      <c r="A378" s="126"/>
      <c r="B378" s="127" t="str">
        <f t="shared" si="23"/>
        <v/>
      </c>
      <c r="C378" s="127" t="str">
        <f t="shared" si="24"/>
        <v/>
      </c>
      <c r="D378" s="127" t="str">
        <f t="shared" si="25"/>
        <v/>
      </c>
      <c r="E378" s="128"/>
      <c r="F378" s="102" t="str">
        <f>IFERROR(VLOOKUP(E378,商品参数!A:E,2,FALSE),"")</f>
        <v/>
      </c>
      <c r="G378" s="102" t="str">
        <f>IFERROR(VLOOKUP(E378,商品参数!A:E,3,FALSE),"")</f>
        <v/>
      </c>
      <c r="H378" s="102" t="str">
        <f>IFERROR(VLOOKUP(E378,商品参数!A:E,4,FALSE),"")</f>
        <v/>
      </c>
      <c r="I378" s="130"/>
      <c r="J378" s="130"/>
      <c r="K378" s="102" t="str">
        <f t="shared" si="26"/>
        <v/>
      </c>
      <c r="L378" s="103"/>
      <c r="M378" s="131"/>
    </row>
    <row r="379" ht="22" customHeight="1" spans="1:13">
      <c r="A379" s="126"/>
      <c r="B379" s="127" t="str">
        <f t="shared" si="23"/>
        <v/>
      </c>
      <c r="C379" s="127" t="str">
        <f t="shared" si="24"/>
        <v/>
      </c>
      <c r="D379" s="127" t="str">
        <f t="shared" si="25"/>
        <v/>
      </c>
      <c r="E379" s="128"/>
      <c r="F379" s="102" t="str">
        <f>IFERROR(VLOOKUP(E379,商品参数!A:E,2,FALSE),"")</f>
        <v/>
      </c>
      <c r="G379" s="102" t="str">
        <f>IFERROR(VLOOKUP(E379,商品参数!A:E,3,FALSE),"")</f>
        <v/>
      </c>
      <c r="H379" s="102" t="str">
        <f>IFERROR(VLOOKUP(E379,商品参数!A:E,4,FALSE),"")</f>
        <v/>
      </c>
      <c r="I379" s="130"/>
      <c r="J379" s="130"/>
      <c r="K379" s="102" t="str">
        <f t="shared" si="26"/>
        <v/>
      </c>
      <c r="L379" s="103"/>
      <c r="M379" s="131"/>
    </row>
    <row r="380" ht="22" customHeight="1" spans="1:13">
      <c r="A380" s="126"/>
      <c r="B380" s="127" t="str">
        <f t="shared" si="23"/>
        <v/>
      </c>
      <c r="C380" s="127" t="str">
        <f t="shared" si="24"/>
        <v/>
      </c>
      <c r="D380" s="127" t="str">
        <f t="shared" si="25"/>
        <v/>
      </c>
      <c r="E380" s="128"/>
      <c r="F380" s="102" t="str">
        <f>IFERROR(VLOOKUP(E380,商品参数!A:E,2,FALSE),"")</f>
        <v/>
      </c>
      <c r="G380" s="102" t="str">
        <f>IFERROR(VLOOKUP(E380,商品参数!A:E,3,FALSE),"")</f>
        <v/>
      </c>
      <c r="H380" s="102" t="str">
        <f>IFERROR(VLOOKUP(E380,商品参数!A:E,4,FALSE),"")</f>
        <v/>
      </c>
      <c r="I380" s="130"/>
      <c r="J380" s="130"/>
      <c r="K380" s="102" t="str">
        <f t="shared" si="26"/>
        <v/>
      </c>
      <c r="L380" s="103"/>
      <c r="M380" s="131"/>
    </row>
    <row r="381" ht="22" customHeight="1" spans="1:13">
      <c r="A381" s="126"/>
      <c r="B381" s="127" t="str">
        <f t="shared" si="23"/>
        <v/>
      </c>
      <c r="C381" s="127" t="str">
        <f t="shared" si="24"/>
        <v/>
      </c>
      <c r="D381" s="127" t="str">
        <f t="shared" si="25"/>
        <v/>
      </c>
      <c r="E381" s="128"/>
      <c r="F381" s="102" t="str">
        <f>IFERROR(VLOOKUP(E381,商品参数!A:E,2,FALSE),"")</f>
        <v/>
      </c>
      <c r="G381" s="102" t="str">
        <f>IFERROR(VLOOKUP(E381,商品参数!A:E,3,FALSE),"")</f>
        <v/>
      </c>
      <c r="H381" s="102" t="str">
        <f>IFERROR(VLOOKUP(E381,商品参数!A:E,4,FALSE),"")</f>
        <v/>
      </c>
      <c r="I381" s="130"/>
      <c r="J381" s="130"/>
      <c r="K381" s="102" t="str">
        <f t="shared" si="26"/>
        <v/>
      </c>
      <c r="L381" s="103"/>
      <c r="M381" s="131"/>
    </row>
    <row r="382" ht="22" customHeight="1" spans="1:13">
      <c r="A382" s="126"/>
      <c r="B382" s="127" t="str">
        <f t="shared" si="23"/>
        <v/>
      </c>
      <c r="C382" s="127" t="str">
        <f t="shared" si="24"/>
        <v/>
      </c>
      <c r="D382" s="127" t="str">
        <f t="shared" si="25"/>
        <v/>
      </c>
      <c r="E382" s="128"/>
      <c r="F382" s="102" t="str">
        <f>IFERROR(VLOOKUP(E382,商品参数!A:E,2,FALSE),"")</f>
        <v/>
      </c>
      <c r="G382" s="102" t="str">
        <f>IFERROR(VLOOKUP(E382,商品参数!A:E,3,FALSE),"")</f>
        <v/>
      </c>
      <c r="H382" s="102" t="str">
        <f>IFERROR(VLOOKUP(E382,商品参数!A:E,4,FALSE),"")</f>
        <v/>
      </c>
      <c r="I382" s="130"/>
      <c r="J382" s="130"/>
      <c r="K382" s="102" t="str">
        <f t="shared" si="26"/>
        <v/>
      </c>
      <c r="L382" s="103"/>
      <c r="M382" s="131"/>
    </row>
    <row r="383" ht="22" customHeight="1" spans="1:13">
      <c r="A383" s="126"/>
      <c r="B383" s="127" t="str">
        <f t="shared" si="23"/>
        <v/>
      </c>
      <c r="C383" s="127" t="str">
        <f t="shared" si="24"/>
        <v/>
      </c>
      <c r="D383" s="127" t="str">
        <f t="shared" si="25"/>
        <v/>
      </c>
      <c r="E383" s="128"/>
      <c r="F383" s="102" t="str">
        <f>IFERROR(VLOOKUP(E383,商品参数!A:E,2,FALSE),"")</f>
        <v/>
      </c>
      <c r="G383" s="102" t="str">
        <f>IFERROR(VLOOKUP(E383,商品参数!A:E,3,FALSE),"")</f>
        <v/>
      </c>
      <c r="H383" s="102" t="str">
        <f>IFERROR(VLOOKUP(E383,商品参数!A:E,4,FALSE),"")</f>
        <v/>
      </c>
      <c r="I383" s="130"/>
      <c r="J383" s="130"/>
      <c r="K383" s="102" t="str">
        <f t="shared" si="26"/>
        <v/>
      </c>
      <c r="L383" s="103"/>
      <c r="M383" s="131"/>
    </row>
    <row r="384" ht="22" customHeight="1" spans="1:13">
      <c r="A384" s="126"/>
      <c r="B384" s="127" t="str">
        <f t="shared" si="23"/>
        <v/>
      </c>
      <c r="C384" s="127" t="str">
        <f t="shared" si="24"/>
        <v/>
      </c>
      <c r="D384" s="127" t="str">
        <f t="shared" si="25"/>
        <v/>
      </c>
      <c r="E384" s="128"/>
      <c r="F384" s="102" t="str">
        <f>IFERROR(VLOOKUP(E384,商品参数!A:E,2,FALSE),"")</f>
        <v/>
      </c>
      <c r="G384" s="102" t="str">
        <f>IFERROR(VLOOKUP(E384,商品参数!A:E,3,FALSE),"")</f>
        <v/>
      </c>
      <c r="H384" s="102" t="str">
        <f>IFERROR(VLOOKUP(E384,商品参数!A:E,4,FALSE),"")</f>
        <v/>
      </c>
      <c r="I384" s="130"/>
      <c r="J384" s="130"/>
      <c r="K384" s="102" t="str">
        <f t="shared" si="26"/>
        <v/>
      </c>
      <c r="L384" s="103"/>
      <c r="M384" s="131"/>
    </row>
    <row r="385" ht="22" customHeight="1" spans="1:13">
      <c r="A385" s="126"/>
      <c r="B385" s="127" t="str">
        <f t="shared" si="23"/>
        <v/>
      </c>
      <c r="C385" s="127" t="str">
        <f t="shared" si="24"/>
        <v/>
      </c>
      <c r="D385" s="127" t="str">
        <f t="shared" si="25"/>
        <v/>
      </c>
      <c r="E385" s="128"/>
      <c r="F385" s="102" t="str">
        <f>IFERROR(VLOOKUP(E385,商品参数!A:E,2,FALSE),"")</f>
        <v/>
      </c>
      <c r="G385" s="102" t="str">
        <f>IFERROR(VLOOKUP(E385,商品参数!A:E,3,FALSE),"")</f>
        <v/>
      </c>
      <c r="H385" s="102" t="str">
        <f>IFERROR(VLOOKUP(E385,商品参数!A:E,4,FALSE),"")</f>
        <v/>
      </c>
      <c r="I385" s="130"/>
      <c r="J385" s="130"/>
      <c r="K385" s="102" t="str">
        <f t="shared" si="26"/>
        <v/>
      </c>
      <c r="L385" s="103"/>
      <c r="M385" s="131"/>
    </row>
    <row r="386" ht="22" customHeight="1" spans="1:13">
      <c r="A386" s="126"/>
      <c r="B386" s="127" t="str">
        <f t="shared" si="23"/>
        <v/>
      </c>
      <c r="C386" s="127" t="str">
        <f t="shared" si="24"/>
        <v/>
      </c>
      <c r="D386" s="127" t="str">
        <f t="shared" si="25"/>
        <v/>
      </c>
      <c r="E386" s="128"/>
      <c r="F386" s="102" t="str">
        <f>IFERROR(VLOOKUP(E386,商品参数!A:E,2,FALSE),"")</f>
        <v/>
      </c>
      <c r="G386" s="102" t="str">
        <f>IFERROR(VLOOKUP(E386,商品参数!A:E,3,FALSE),"")</f>
        <v/>
      </c>
      <c r="H386" s="102" t="str">
        <f>IFERROR(VLOOKUP(E386,商品参数!A:E,4,FALSE),"")</f>
        <v/>
      </c>
      <c r="I386" s="130"/>
      <c r="J386" s="130"/>
      <c r="K386" s="102" t="str">
        <f t="shared" si="26"/>
        <v/>
      </c>
      <c r="L386" s="103"/>
      <c r="M386" s="131"/>
    </row>
    <row r="387" ht="22" customHeight="1" spans="1:13">
      <c r="A387" s="126"/>
      <c r="B387" s="127" t="str">
        <f t="shared" si="23"/>
        <v/>
      </c>
      <c r="C387" s="127" t="str">
        <f t="shared" si="24"/>
        <v/>
      </c>
      <c r="D387" s="127" t="str">
        <f t="shared" si="25"/>
        <v/>
      </c>
      <c r="E387" s="128"/>
      <c r="F387" s="102" t="str">
        <f>IFERROR(VLOOKUP(E387,商品参数!A:E,2,FALSE),"")</f>
        <v/>
      </c>
      <c r="G387" s="102" t="str">
        <f>IFERROR(VLOOKUP(E387,商品参数!A:E,3,FALSE),"")</f>
        <v/>
      </c>
      <c r="H387" s="102" t="str">
        <f>IFERROR(VLOOKUP(E387,商品参数!A:E,4,FALSE),"")</f>
        <v/>
      </c>
      <c r="I387" s="130"/>
      <c r="J387" s="130"/>
      <c r="K387" s="102" t="str">
        <f t="shared" si="26"/>
        <v/>
      </c>
      <c r="L387" s="103"/>
      <c r="M387" s="131"/>
    </row>
    <row r="388" ht="22" customHeight="1" spans="1:13">
      <c r="A388" s="126"/>
      <c r="B388" s="127" t="str">
        <f t="shared" ref="B388:B451" si="27">IF(A388&lt;&gt;"",YEAR(A388),"")</f>
        <v/>
      </c>
      <c r="C388" s="127" t="str">
        <f t="shared" ref="C388:C451" si="28">IF(A388&lt;&gt;"",MONTH(A388),"")</f>
        <v/>
      </c>
      <c r="D388" s="127" t="str">
        <f t="shared" ref="D388:D451" si="29">IF(A388&lt;&gt;"",DAY(A388),"")</f>
        <v/>
      </c>
      <c r="E388" s="128"/>
      <c r="F388" s="102" t="str">
        <f>IFERROR(VLOOKUP(E388,商品参数!A:E,2,FALSE),"")</f>
        <v/>
      </c>
      <c r="G388" s="102" t="str">
        <f>IFERROR(VLOOKUP(E388,商品参数!A:E,3,FALSE),"")</f>
        <v/>
      </c>
      <c r="H388" s="102" t="str">
        <f>IFERROR(VLOOKUP(E388,商品参数!A:E,4,FALSE),"")</f>
        <v/>
      </c>
      <c r="I388" s="130"/>
      <c r="J388" s="130"/>
      <c r="K388" s="102" t="str">
        <f t="shared" ref="K388:K451" si="30">IF(E388&lt;&gt;"",I388*J388,"")</f>
        <v/>
      </c>
      <c r="L388" s="103"/>
      <c r="M388" s="131"/>
    </row>
    <row r="389" ht="22" customHeight="1" spans="1:13">
      <c r="A389" s="126"/>
      <c r="B389" s="127" t="str">
        <f t="shared" si="27"/>
        <v/>
      </c>
      <c r="C389" s="127" t="str">
        <f t="shared" si="28"/>
        <v/>
      </c>
      <c r="D389" s="127" t="str">
        <f t="shared" si="29"/>
        <v/>
      </c>
      <c r="E389" s="128"/>
      <c r="F389" s="102" t="str">
        <f>IFERROR(VLOOKUP(E389,商品参数!A:E,2,FALSE),"")</f>
        <v/>
      </c>
      <c r="G389" s="102" t="str">
        <f>IFERROR(VLOOKUP(E389,商品参数!A:E,3,FALSE),"")</f>
        <v/>
      </c>
      <c r="H389" s="102" t="str">
        <f>IFERROR(VLOOKUP(E389,商品参数!A:E,4,FALSE),"")</f>
        <v/>
      </c>
      <c r="I389" s="130"/>
      <c r="J389" s="130"/>
      <c r="K389" s="102" t="str">
        <f t="shared" si="30"/>
        <v/>
      </c>
      <c r="L389" s="103"/>
      <c r="M389" s="131"/>
    </row>
    <row r="390" ht="22" customHeight="1" spans="1:13">
      <c r="A390" s="126"/>
      <c r="B390" s="127" t="str">
        <f t="shared" si="27"/>
        <v/>
      </c>
      <c r="C390" s="127" t="str">
        <f t="shared" si="28"/>
        <v/>
      </c>
      <c r="D390" s="127" t="str">
        <f t="shared" si="29"/>
        <v/>
      </c>
      <c r="E390" s="128"/>
      <c r="F390" s="102" t="str">
        <f>IFERROR(VLOOKUP(E390,商品参数!A:E,2,FALSE),"")</f>
        <v/>
      </c>
      <c r="G390" s="102" t="str">
        <f>IFERROR(VLOOKUP(E390,商品参数!A:E,3,FALSE),"")</f>
        <v/>
      </c>
      <c r="H390" s="102" t="str">
        <f>IFERROR(VLOOKUP(E390,商品参数!A:E,4,FALSE),"")</f>
        <v/>
      </c>
      <c r="I390" s="130"/>
      <c r="J390" s="130"/>
      <c r="K390" s="102" t="str">
        <f t="shared" si="30"/>
        <v/>
      </c>
      <c r="L390" s="103"/>
      <c r="M390" s="131"/>
    </row>
    <row r="391" ht="22" customHeight="1" spans="1:13">
      <c r="A391" s="126"/>
      <c r="B391" s="127" t="str">
        <f t="shared" si="27"/>
        <v/>
      </c>
      <c r="C391" s="127" t="str">
        <f t="shared" si="28"/>
        <v/>
      </c>
      <c r="D391" s="127" t="str">
        <f t="shared" si="29"/>
        <v/>
      </c>
      <c r="E391" s="128"/>
      <c r="F391" s="102" t="str">
        <f>IFERROR(VLOOKUP(E391,商品参数!A:E,2,FALSE),"")</f>
        <v/>
      </c>
      <c r="G391" s="102" t="str">
        <f>IFERROR(VLOOKUP(E391,商品参数!A:E,3,FALSE),"")</f>
        <v/>
      </c>
      <c r="H391" s="102" t="str">
        <f>IFERROR(VLOOKUP(E391,商品参数!A:E,4,FALSE),"")</f>
        <v/>
      </c>
      <c r="I391" s="130"/>
      <c r="J391" s="130"/>
      <c r="K391" s="102" t="str">
        <f t="shared" si="30"/>
        <v/>
      </c>
      <c r="L391" s="103"/>
      <c r="M391" s="131"/>
    </row>
    <row r="392" ht="22" customHeight="1" spans="1:13">
      <c r="A392" s="126"/>
      <c r="B392" s="127" t="str">
        <f t="shared" si="27"/>
        <v/>
      </c>
      <c r="C392" s="127" t="str">
        <f t="shared" si="28"/>
        <v/>
      </c>
      <c r="D392" s="127" t="str">
        <f t="shared" si="29"/>
        <v/>
      </c>
      <c r="E392" s="128"/>
      <c r="F392" s="102" t="str">
        <f>IFERROR(VLOOKUP(E392,商品参数!A:E,2,FALSE),"")</f>
        <v/>
      </c>
      <c r="G392" s="102" t="str">
        <f>IFERROR(VLOOKUP(E392,商品参数!A:E,3,FALSE),"")</f>
        <v/>
      </c>
      <c r="H392" s="102" t="str">
        <f>IFERROR(VLOOKUP(E392,商品参数!A:E,4,FALSE),"")</f>
        <v/>
      </c>
      <c r="I392" s="130"/>
      <c r="J392" s="130"/>
      <c r="K392" s="102" t="str">
        <f t="shared" si="30"/>
        <v/>
      </c>
      <c r="L392" s="103"/>
      <c r="M392" s="131"/>
    </row>
    <row r="393" ht="22" customHeight="1" spans="1:13">
      <c r="A393" s="126"/>
      <c r="B393" s="127" t="str">
        <f t="shared" si="27"/>
        <v/>
      </c>
      <c r="C393" s="127" t="str">
        <f t="shared" si="28"/>
        <v/>
      </c>
      <c r="D393" s="127" t="str">
        <f t="shared" si="29"/>
        <v/>
      </c>
      <c r="E393" s="128"/>
      <c r="F393" s="102" t="str">
        <f>IFERROR(VLOOKUP(E393,商品参数!A:E,2,FALSE),"")</f>
        <v/>
      </c>
      <c r="G393" s="102" t="str">
        <f>IFERROR(VLOOKUP(E393,商品参数!A:E,3,FALSE),"")</f>
        <v/>
      </c>
      <c r="H393" s="102" t="str">
        <f>IFERROR(VLOOKUP(E393,商品参数!A:E,4,FALSE),"")</f>
        <v/>
      </c>
      <c r="I393" s="130"/>
      <c r="J393" s="130"/>
      <c r="K393" s="102" t="str">
        <f t="shared" si="30"/>
        <v/>
      </c>
      <c r="L393" s="103"/>
      <c r="M393" s="131"/>
    </row>
    <row r="394" ht="22" customHeight="1" spans="1:13">
      <c r="A394" s="126"/>
      <c r="B394" s="127" t="str">
        <f t="shared" si="27"/>
        <v/>
      </c>
      <c r="C394" s="127" t="str">
        <f t="shared" si="28"/>
        <v/>
      </c>
      <c r="D394" s="127" t="str">
        <f t="shared" si="29"/>
        <v/>
      </c>
      <c r="E394" s="128"/>
      <c r="F394" s="102" t="str">
        <f>IFERROR(VLOOKUP(E394,商品参数!A:E,2,FALSE),"")</f>
        <v/>
      </c>
      <c r="G394" s="102" t="str">
        <f>IFERROR(VLOOKUP(E394,商品参数!A:E,3,FALSE),"")</f>
        <v/>
      </c>
      <c r="H394" s="102" t="str">
        <f>IFERROR(VLOOKUP(E394,商品参数!A:E,4,FALSE),"")</f>
        <v/>
      </c>
      <c r="I394" s="130"/>
      <c r="J394" s="130"/>
      <c r="K394" s="102" t="str">
        <f t="shared" si="30"/>
        <v/>
      </c>
      <c r="L394" s="103"/>
      <c r="M394" s="131"/>
    </row>
    <row r="395" ht="22" customHeight="1" spans="1:13">
      <c r="A395" s="126"/>
      <c r="B395" s="127" t="str">
        <f t="shared" si="27"/>
        <v/>
      </c>
      <c r="C395" s="127" t="str">
        <f t="shared" si="28"/>
        <v/>
      </c>
      <c r="D395" s="127" t="str">
        <f t="shared" si="29"/>
        <v/>
      </c>
      <c r="E395" s="128"/>
      <c r="F395" s="102" t="str">
        <f>IFERROR(VLOOKUP(E395,商品参数!A:E,2,FALSE),"")</f>
        <v/>
      </c>
      <c r="G395" s="102" t="str">
        <f>IFERROR(VLOOKUP(E395,商品参数!A:E,3,FALSE),"")</f>
        <v/>
      </c>
      <c r="H395" s="102" t="str">
        <f>IFERROR(VLOOKUP(E395,商品参数!A:E,4,FALSE),"")</f>
        <v/>
      </c>
      <c r="I395" s="130"/>
      <c r="J395" s="130"/>
      <c r="K395" s="102" t="str">
        <f t="shared" si="30"/>
        <v/>
      </c>
      <c r="L395" s="103"/>
      <c r="M395" s="131"/>
    </row>
    <row r="396" ht="22" customHeight="1" spans="1:13">
      <c r="A396" s="126"/>
      <c r="B396" s="127" t="str">
        <f t="shared" si="27"/>
        <v/>
      </c>
      <c r="C396" s="127" t="str">
        <f t="shared" si="28"/>
        <v/>
      </c>
      <c r="D396" s="127" t="str">
        <f t="shared" si="29"/>
        <v/>
      </c>
      <c r="E396" s="128"/>
      <c r="F396" s="102" t="str">
        <f>IFERROR(VLOOKUP(E396,商品参数!A:E,2,FALSE),"")</f>
        <v/>
      </c>
      <c r="G396" s="102" t="str">
        <f>IFERROR(VLOOKUP(E396,商品参数!A:E,3,FALSE),"")</f>
        <v/>
      </c>
      <c r="H396" s="102" t="str">
        <f>IFERROR(VLOOKUP(E396,商品参数!A:E,4,FALSE),"")</f>
        <v/>
      </c>
      <c r="I396" s="130"/>
      <c r="J396" s="130"/>
      <c r="K396" s="102" t="str">
        <f t="shared" si="30"/>
        <v/>
      </c>
      <c r="L396" s="103"/>
      <c r="M396" s="131"/>
    </row>
    <row r="397" ht="22" customHeight="1" spans="1:13">
      <c r="A397" s="126"/>
      <c r="B397" s="127" t="str">
        <f t="shared" si="27"/>
        <v/>
      </c>
      <c r="C397" s="127" t="str">
        <f t="shared" si="28"/>
        <v/>
      </c>
      <c r="D397" s="127" t="str">
        <f t="shared" si="29"/>
        <v/>
      </c>
      <c r="E397" s="128"/>
      <c r="F397" s="102" t="str">
        <f>IFERROR(VLOOKUP(E397,商品参数!A:E,2,FALSE),"")</f>
        <v/>
      </c>
      <c r="G397" s="102" t="str">
        <f>IFERROR(VLOOKUP(E397,商品参数!A:E,3,FALSE),"")</f>
        <v/>
      </c>
      <c r="H397" s="102" t="str">
        <f>IFERROR(VLOOKUP(E397,商品参数!A:E,4,FALSE),"")</f>
        <v/>
      </c>
      <c r="I397" s="130"/>
      <c r="J397" s="130"/>
      <c r="K397" s="102" t="str">
        <f t="shared" si="30"/>
        <v/>
      </c>
      <c r="L397" s="103"/>
      <c r="M397" s="131"/>
    </row>
    <row r="398" ht="22" customHeight="1" spans="1:13">
      <c r="A398" s="126"/>
      <c r="B398" s="127" t="str">
        <f t="shared" si="27"/>
        <v/>
      </c>
      <c r="C398" s="127" t="str">
        <f t="shared" si="28"/>
        <v/>
      </c>
      <c r="D398" s="127" t="str">
        <f t="shared" si="29"/>
        <v/>
      </c>
      <c r="E398" s="128"/>
      <c r="F398" s="102" t="str">
        <f>IFERROR(VLOOKUP(E398,商品参数!A:E,2,FALSE),"")</f>
        <v/>
      </c>
      <c r="G398" s="102" t="str">
        <f>IFERROR(VLOOKUP(E398,商品参数!A:E,3,FALSE),"")</f>
        <v/>
      </c>
      <c r="H398" s="102" t="str">
        <f>IFERROR(VLOOKUP(E398,商品参数!A:E,4,FALSE),"")</f>
        <v/>
      </c>
      <c r="I398" s="130"/>
      <c r="J398" s="130"/>
      <c r="K398" s="102" t="str">
        <f t="shared" si="30"/>
        <v/>
      </c>
      <c r="L398" s="103"/>
      <c r="M398" s="131"/>
    </row>
    <row r="399" ht="22" customHeight="1" spans="1:13">
      <c r="A399" s="126"/>
      <c r="B399" s="127" t="str">
        <f t="shared" si="27"/>
        <v/>
      </c>
      <c r="C399" s="127" t="str">
        <f t="shared" si="28"/>
        <v/>
      </c>
      <c r="D399" s="127" t="str">
        <f t="shared" si="29"/>
        <v/>
      </c>
      <c r="E399" s="128"/>
      <c r="F399" s="102" t="str">
        <f>IFERROR(VLOOKUP(E399,商品参数!A:E,2,FALSE),"")</f>
        <v/>
      </c>
      <c r="G399" s="102" t="str">
        <f>IFERROR(VLOOKUP(E399,商品参数!A:E,3,FALSE),"")</f>
        <v/>
      </c>
      <c r="H399" s="102" t="str">
        <f>IFERROR(VLOOKUP(E399,商品参数!A:E,4,FALSE),"")</f>
        <v/>
      </c>
      <c r="I399" s="130"/>
      <c r="J399" s="130"/>
      <c r="K399" s="102" t="str">
        <f t="shared" si="30"/>
        <v/>
      </c>
      <c r="L399" s="103"/>
      <c r="M399" s="131"/>
    </row>
    <row r="400" ht="22" customHeight="1" spans="1:13">
      <c r="A400" s="126"/>
      <c r="B400" s="127" t="str">
        <f t="shared" si="27"/>
        <v/>
      </c>
      <c r="C400" s="127" t="str">
        <f t="shared" si="28"/>
        <v/>
      </c>
      <c r="D400" s="127" t="str">
        <f t="shared" si="29"/>
        <v/>
      </c>
      <c r="E400" s="128"/>
      <c r="F400" s="102" t="str">
        <f>IFERROR(VLOOKUP(E400,商品参数!A:E,2,FALSE),"")</f>
        <v/>
      </c>
      <c r="G400" s="102" t="str">
        <f>IFERROR(VLOOKUP(E400,商品参数!A:E,3,FALSE),"")</f>
        <v/>
      </c>
      <c r="H400" s="102" t="str">
        <f>IFERROR(VLOOKUP(E400,商品参数!A:E,4,FALSE),"")</f>
        <v/>
      </c>
      <c r="I400" s="130"/>
      <c r="J400" s="130"/>
      <c r="K400" s="102" t="str">
        <f t="shared" si="30"/>
        <v/>
      </c>
      <c r="L400" s="103"/>
      <c r="M400" s="131"/>
    </row>
    <row r="401" ht="22" customHeight="1" spans="1:13">
      <c r="A401" s="126"/>
      <c r="B401" s="127" t="str">
        <f t="shared" si="27"/>
        <v/>
      </c>
      <c r="C401" s="127" t="str">
        <f t="shared" si="28"/>
        <v/>
      </c>
      <c r="D401" s="127" t="str">
        <f t="shared" si="29"/>
        <v/>
      </c>
      <c r="E401" s="128"/>
      <c r="F401" s="102" t="str">
        <f>IFERROR(VLOOKUP(E401,商品参数!A:E,2,FALSE),"")</f>
        <v/>
      </c>
      <c r="G401" s="102" t="str">
        <f>IFERROR(VLOOKUP(E401,商品参数!A:E,3,FALSE),"")</f>
        <v/>
      </c>
      <c r="H401" s="102" t="str">
        <f>IFERROR(VLOOKUP(E401,商品参数!A:E,4,FALSE),"")</f>
        <v/>
      </c>
      <c r="I401" s="130"/>
      <c r="J401" s="130"/>
      <c r="K401" s="102" t="str">
        <f t="shared" si="30"/>
        <v/>
      </c>
      <c r="L401" s="103"/>
      <c r="M401" s="131"/>
    </row>
    <row r="402" ht="22" customHeight="1" spans="1:13">
      <c r="A402" s="126"/>
      <c r="B402" s="127" t="str">
        <f t="shared" si="27"/>
        <v/>
      </c>
      <c r="C402" s="127" t="str">
        <f t="shared" si="28"/>
        <v/>
      </c>
      <c r="D402" s="127" t="str">
        <f t="shared" si="29"/>
        <v/>
      </c>
      <c r="E402" s="128"/>
      <c r="F402" s="102" t="str">
        <f>IFERROR(VLOOKUP(E402,商品参数!A:E,2,FALSE),"")</f>
        <v/>
      </c>
      <c r="G402" s="102" t="str">
        <f>IFERROR(VLOOKUP(E402,商品参数!A:E,3,FALSE),"")</f>
        <v/>
      </c>
      <c r="H402" s="102" t="str">
        <f>IFERROR(VLOOKUP(E402,商品参数!A:E,4,FALSE),"")</f>
        <v/>
      </c>
      <c r="I402" s="130"/>
      <c r="J402" s="130"/>
      <c r="K402" s="102" t="str">
        <f t="shared" si="30"/>
        <v/>
      </c>
      <c r="L402" s="103"/>
      <c r="M402" s="131"/>
    </row>
    <row r="403" ht="22" customHeight="1" spans="1:13">
      <c r="A403" s="126"/>
      <c r="B403" s="127" t="str">
        <f t="shared" si="27"/>
        <v/>
      </c>
      <c r="C403" s="127" t="str">
        <f t="shared" si="28"/>
        <v/>
      </c>
      <c r="D403" s="127" t="str">
        <f t="shared" si="29"/>
        <v/>
      </c>
      <c r="E403" s="128"/>
      <c r="F403" s="102" t="str">
        <f>IFERROR(VLOOKUP(E403,商品参数!A:E,2,FALSE),"")</f>
        <v/>
      </c>
      <c r="G403" s="102" t="str">
        <f>IFERROR(VLOOKUP(E403,商品参数!A:E,3,FALSE),"")</f>
        <v/>
      </c>
      <c r="H403" s="102" t="str">
        <f>IFERROR(VLOOKUP(E403,商品参数!A:E,4,FALSE),"")</f>
        <v/>
      </c>
      <c r="I403" s="130"/>
      <c r="J403" s="130"/>
      <c r="K403" s="102" t="str">
        <f t="shared" si="30"/>
        <v/>
      </c>
      <c r="L403" s="103"/>
      <c r="M403" s="131"/>
    </row>
    <row r="404" ht="22" customHeight="1" spans="1:13">
      <c r="A404" s="126"/>
      <c r="B404" s="127" t="str">
        <f t="shared" si="27"/>
        <v/>
      </c>
      <c r="C404" s="127" t="str">
        <f t="shared" si="28"/>
        <v/>
      </c>
      <c r="D404" s="127" t="str">
        <f t="shared" si="29"/>
        <v/>
      </c>
      <c r="E404" s="128"/>
      <c r="F404" s="102" t="str">
        <f>IFERROR(VLOOKUP(E404,商品参数!A:E,2,FALSE),"")</f>
        <v/>
      </c>
      <c r="G404" s="102" t="str">
        <f>IFERROR(VLOOKUP(E404,商品参数!A:E,3,FALSE),"")</f>
        <v/>
      </c>
      <c r="H404" s="102" t="str">
        <f>IFERROR(VLOOKUP(E404,商品参数!A:E,4,FALSE),"")</f>
        <v/>
      </c>
      <c r="I404" s="130"/>
      <c r="J404" s="130"/>
      <c r="K404" s="102" t="str">
        <f t="shared" si="30"/>
        <v/>
      </c>
      <c r="L404" s="103"/>
      <c r="M404" s="131"/>
    </row>
    <row r="405" ht="22" customHeight="1" spans="1:13">
      <c r="A405" s="126"/>
      <c r="B405" s="127" t="str">
        <f t="shared" si="27"/>
        <v/>
      </c>
      <c r="C405" s="127" t="str">
        <f t="shared" si="28"/>
        <v/>
      </c>
      <c r="D405" s="127" t="str">
        <f t="shared" si="29"/>
        <v/>
      </c>
      <c r="E405" s="128"/>
      <c r="F405" s="102" t="str">
        <f>IFERROR(VLOOKUP(E405,商品参数!A:E,2,FALSE),"")</f>
        <v/>
      </c>
      <c r="G405" s="102" t="str">
        <f>IFERROR(VLOOKUP(E405,商品参数!A:E,3,FALSE),"")</f>
        <v/>
      </c>
      <c r="H405" s="102" t="str">
        <f>IFERROR(VLOOKUP(E405,商品参数!A:E,4,FALSE),"")</f>
        <v/>
      </c>
      <c r="I405" s="130"/>
      <c r="J405" s="130"/>
      <c r="K405" s="102" t="str">
        <f t="shared" si="30"/>
        <v/>
      </c>
      <c r="L405" s="103"/>
      <c r="M405" s="131"/>
    </row>
    <row r="406" ht="22" customHeight="1" spans="1:13">
      <c r="A406" s="126"/>
      <c r="B406" s="127" t="str">
        <f t="shared" si="27"/>
        <v/>
      </c>
      <c r="C406" s="127" t="str">
        <f t="shared" si="28"/>
        <v/>
      </c>
      <c r="D406" s="127" t="str">
        <f t="shared" si="29"/>
        <v/>
      </c>
      <c r="E406" s="128"/>
      <c r="F406" s="102" t="str">
        <f>IFERROR(VLOOKUP(E406,商品参数!A:E,2,FALSE),"")</f>
        <v/>
      </c>
      <c r="G406" s="102" t="str">
        <f>IFERROR(VLOOKUP(E406,商品参数!A:E,3,FALSE),"")</f>
        <v/>
      </c>
      <c r="H406" s="102" t="str">
        <f>IFERROR(VLOOKUP(E406,商品参数!A:E,4,FALSE),"")</f>
        <v/>
      </c>
      <c r="I406" s="130"/>
      <c r="J406" s="130"/>
      <c r="K406" s="102" t="str">
        <f t="shared" si="30"/>
        <v/>
      </c>
      <c r="L406" s="103"/>
      <c r="M406" s="131"/>
    </row>
    <row r="407" ht="22" customHeight="1" spans="1:13">
      <c r="A407" s="126"/>
      <c r="B407" s="127" t="str">
        <f t="shared" si="27"/>
        <v/>
      </c>
      <c r="C407" s="127" t="str">
        <f t="shared" si="28"/>
        <v/>
      </c>
      <c r="D407" s="127" t="str">
        <f t="shared" si="29"/>
        <v/>
      </c>
      <c r="E407" s="128"/>
      <c r="F407" s="102" t="str">
        <f>IFERROR(VLOOKUP(E407,商品参数!A:E,2,FALSE),"")</f>
        <v/>
      </c>
      <c r="G407" s="102" t="str">
        <f>IFERROR(VLOOKUP(E407,商品参数!A:E,3,FALSE),"")</f>
        <v/>
      </c>
      <c r="H407" s="102" t="str">
        <f>IFERROR(VLOOKUP(E407,商品参数!A:E,4,FALSE),"")</f>
        <v/>
      </c>
      <c r="I407" s="130"/>
      <c r="J407" s="130"/>
      <c r="K407" s="102" t="str">
        <f t="shared" si="30"/>
        <v/>
      </c>
      <c r="L407" s="103"/>
      <c r="M407" s="131"/>
    </row>
    <row r="408" ht="22" customHeight="1" spans="1:13">
      <c r="A408" s="126"/>
      <c r="B408" s="127" t="str">
        <f t="shared" si="27"/>
        <v/>
      </c>
      <c r="C408" s="127" t="str">
        <f t="shared" si="28"/>
        <v/>
      </c>
      <c r="D408" s="127" t="str">
        <f t="shared" si="29"/>
        <v/>
      </c>
      <c r="E408" s="128"/>
      <c r="F408" s="102" t="str">
        <f>IFERROR(VLOOKUP(E408,商品参数!A:E,2,FALSE),"")</f>
        <v/>
      </c>
      <c r="G408" s="102" t="str">
        <f>IFERROR(VLOOKUP(E408,商品参数!A:E,3,FALSE),"")</f>
        <v/>
      </c>
      <c r="H408" s="102" t="str">
        <f>IFERROR(VLOOKUP(E408,商品参数!A:E,4,FALSE),"")</f>
        <v/>
      </c>
      <c r="I408" s="130"/>
      <c r="J408" s="130"/>
      <c r="K408" s="102" t="str">
        <f t="shared" si="30"/>
        <v/>
      </c>
      <c r="L408" s="103"/>
      <c r="M408" s="131"/>
    </row>
    <row r="409" ht="22" customHeight="1" spans="1:13">
      <c r="A409" s="126"/>
      <c r="B409" s="127" t="str">
        <f t="shared" si="27"/>
        <v/>
      </c>
      <c r="C409" s="127" t="str">
        <f t="shared" si="28"/>
        <v/>
      </c>
      <c r="D409" s="127" t="str">
        <f t="shared" si="29"/>
        <v/>
      </c>
      <c r="E409" s="128"/>
      <c r="F409" s="102" t="str">
        <f>IFERROR(VLOOKUP(E409,商品参数!A:E,2,FALSE),"")</f>
        <v/>
      </c>
      <c r="G409" s="102" t="str">
        <f>IFERROR(VLOOKUP(E409,商品参数!A:E,3,FALSE),"")</f>
        <v/>
      </c>
      <c r="H409" s="102" t="str">
        <f>IFERROR(VLOOKUP(E409,商品参数!A:E,4,FALSE),"")</f>
        <v/>
      </c>
      <c r="I409" s="130"/>
      <c r="J409" s="130"/>
      <c r="K409" s="102" t="str">
        <f t="shared" si="30"/>
        <v/>
      </c>
      <c r="L409" s="103"/>
      <c r="M409" s="131"/>
    </row>
    <row r="410" ht="22" customHeight="1" spans="1:13">
      <c r="A410" s="126"/>
      <c r="B410" s="127" t="str">
        <f t="shared" si="27"/>
        <v/>
      </c>
      <c r="C410" s="127" t="str">
        <f t="shared" si="28"/>
        <v/>
      </c>
      <c r="D410" s="127" t="str">
        <f t="shared" si="29"/>
        <v/>
      </c>
      <c r="E410" s="128"/>
      <c r="F410" s="102" t="str">
        <f>IFERROR(VLOOKUP(E410,商品参数!A:E,2,FALSE),"")</f>
        <v/>
      </c>
      <c r="G410" s="102" t="str">
        <f>IFERROR(VLOOKUP(E410,商品参数!A:E,3,FALSE),"")</f>
        <v/>
      </c>
      <c r="H410" s="102" t="str">
        <f>IFERROR(VLOOKUP(E410,商品参数!A:E,4,FALSE),"")</f>
        <v/>
      </c>
      <c r="I410" s="130"/>
      <c r="J410" s="130"/>
      <c r="K410" s="102" t="str">
        <f t="shared" si="30"/>
        <v/>
      </c>
      <c r="L410" s="103"/>
      <c r="M410" s="131"/>
    </row>
    <row r="411" ht="22" customHeight="1" spans="1:13">
      <c r="A411" s="126"/>
      <c r="B411" s="127" t="str">
        <f t="shared" si="27"/>
        <v/>
      </c>
      <c r="C411" s="127" t="str">
        <f t="shared" si="28"/>
        <v/>
      </c>
      <c r="D411" s="127" t="str">
        <f t="shared" si="29"/>
        <v/>
      </c>
      <c r="E411" s="128"/>
      <c r="F411" s="102" t="str">
        <f>IFERROR(VLOOKUP(E411,商品参数!A:E,2,FALSE),"")</f>
        <v/>
      </c>
      <c r="G411" s="102" t="str">
        <f>IFERROR(VLOOKUP(E411,商品参数!A:E,3,FALSE),"")</f>
        <v/>
      </c>
      <c r="H411" s="102" t="str">
        <f>IFERROR(VLOOKUP(E411,商品参数!A:E,4,FALSE),"")</f>
        <v/>
      </c>
      <c r="I411" s="130"/>
      <c r="J411" s="130"/>
      <c r="K411" s="102" t="str">
        <f t="shared" si="30"/>
        <v/>
      </c>
      <c r="L411" s="103"/>
      <c r="M411" s="131"/>
    </row>
    <row r="412" ht="22" customHeight="1" spans="1:13">
      <c r="A412" s="126"/>
      <c r="B412" s="127" t="str">
        <f t="shared" si="27"/>
        <v/>
      </c>
      <c r="C412" s="127" t="str">
        <f t="shared" si="28"/>
        <v/>
      </c>
      <c r="D412" s="127" t="str">
        <f t="shared" si="29"/>
        <v/>
      </c>
      <c r="E412" s="128"/>
      <c r="F412" s="102" t="str">
        <f>IFERROR(VLOOKUP(E412,商品参数!A:E,2,FALSE),"")</f>
        <v/>
      </c>
      <c r="G412" s="102" t="str">
        <f>IFERROR(VLOOKUP(E412,商品参数!A:E,3,FALSE),"")</f>
        <v/>
      </c>
      <c r="H412" s="102" t="str">
        <f>IFERROR(VLOOKUP(E412,商品参数!A:E,4,FALSE),"")</f>
        <v/>
      </c>
      <c r="I412" s="130"/>
      <c r="J412" s="130"/>
      <c r="K412" s="102" t="str">
        <f t="shared" si="30"/>
        <v/>
      </c>
      <c r="L412" s="103"/>
      <c r="M412" s="131"/>
    </row>
    <row r="413" ht="22" customHeight="1" spans="1:13">
      <c r="A413" s="126"/>
      <c r="B413" s="127" t="str">
        <f t="shared" si="27"/>
        <v/>
      </c>
      <c r="C413" s="127" t="str">
        <f t="shared" si="28"/>
        <v/>
      </c>
      <c r="D413" s="127" t="str">
        <f t="shared" si="29"/>
        <v/>
      </c>
      <c r="E413" s="128"/>
      <c r="F413" s="102" t="str">
        <f>IFERROR(VLOOKUP(E413,商品参数!A:E,2,FALSE),"")</f>
        <v/>
      </c>
      <c r="G413" s="102" t="str">
        <f>IFERROR(VLOOKUP(E413,商品参数!A:E,3,FALSE),"")</f>
        <v/>
      </c>
      <c r="H413" s="102" t="str">
        <f>IFERROR(VLOOKUP(E413,商品参数!A:E,4,FALSE),"")</f>
        <v/>
      </c>
      <c r="I413" s="130"/>
      <c r="J413" s="130"/>
      <c r="K413" s="102" t="str">
        <f t="shared" si="30"/>
        <v/>
      </c>
      <c r="L413" s="103"/>
      <c r="M413" s="131"/>
    </row>
    <row r="414" ht="22" customHeight="1" spans="1:13">
      <c r="A414" s="126"/>
      <c r="B414" s="127" t="str">
        <f t="shared" si="27"/>
        <v/>
      </c>
      <c r="C414" s="127" t="str">
        <f t="shared" si="28"/>
        <v/>
      </c>
      <c r="D414" s="127" t="str">
        <f t="shared" si="29"/>
        <v/>
      </c>
      <c r="E414" s="128"/>
      <c r="F414" s="102" t="str">
        <f>IFERROR(VLOOKUP(E414,商品参数!A:E,2,FALSE),"")</f>
        <v/>
      </c>
      <c r="G414" s="102" t="str">
        <f>IFERROR(VLOOKUP(E414,商品参数!A:E,3,FALSE),"")</f>
        <v/>
      </c>
      <c r="H414" s="102" t="str">
        <f>IFERROR(VLOOKUP(E414,商品参数!A:E,4,FALSE),"")</f>
        <v/>
      </c>
      <c r="I414" s="130"/>
      <c r="J414" s="130"/>
      <c r="K414" s="102" t="str">
        <f t="shared" si="30"/>
        <v/>
      </c>
      <c r="L414" s="103"/>
      <c r="M414" s="131"/>
    </row>
    <row r="415" ht="22" customHeight="1" spans="1:13">
      <c r="A415" s="126"/>
      <c r="B415" s="127" t="str">
        <f t="shared" si="27"/>
        <v/>
      </c>
      <c r="C415" s="127" t="str">
        <f t="shared" si="28"/>
        <v/>
      </c>
      <c r="D415" s="127" t="str">
        <f t="shared" si="29"/>
        <v/>
      </c>
      <c r="E415" s="128"/>
      <c r="F415" s="102" t="str">
        <f>IFERROR(VLOOKUP(E415,商品参数!A:E,2,FALSE),"")</f>
        <v/>
      </c>
      <c r="G415" s="102" t="str">
        <f>IFERROR(VLOOKUP(E415,商品参数!A:E,3,FALSE),"")</f>
        <v/>
      </c>
      <c r="H415" s="102" t="str">
        <f>IFERROR(VLOOKUP(E415,商品参数!A:E,4,FALSE),"")</f>
        <v/>
      </c>
      <c r="I415" s="130"/>
      <c r="J415" s="130"/>
      <c r="K415" s="102" t="str">
        <f t="shared" si="30"/>
        <v/>
      </c>
      <c r="L415" s="103"/>
      <c r="M415" s="131"/>
    </row>
    <row r="416" ht="22" customHeight="1" spans="1:13">
      <c r="A416" s="126"/>
      <c r="B416" s="127" t="str">
        <f t="shared" si="27"/>
        <v/>
      </c>
      <c r="C416" s="127" t="str">
        <f t="shared" si="28"/>
        <v/>
      </c>
      <c r="D416" s="127" t="str">
        <f t="shared" si="29"/>
        <v/>
      </c>
      <c r="E416" s="128"/>
      <c r="F416" s="102" t="str">
        <f>IFERROR(VLOOKUP(E416,商品参数!A:E,2,FALSE),"")</f>
        <v/>
      </c>
      <c r="G416" s="102" t="str">
        <f>IFERROR(VLOOKUP(E416,商品参数!A:E,3,FALSE),"")</f>
        <v/>
      </c>
      <c r="H416" s="102" t="str">
        <f>IFERROR(VLOOKUP(E416,商品参数!A:E,4,FALSE),"")</f>
        <v/>
      </c>
      <c r="I416" s="130"/>
      <c r="J416" s="130"/>
      <c r="K416" s="102" t="str">
        <f t="shared" si="30"/>
        <v/>
      </c>
      <c r="L416" s="103"/>
      <c r="M416" s="131"/>
    </row>
    <row r="417" ht="22" customHeight="1" spans="1:13">
      <c r="A417" s="126"/>
      <c r="B417" s="127" t="str">
        <f t="shared" si="27"/>
        <v/>
      </c>
      <c r="C417" s="127" t="str">
        <f t="shared" si="28"/>
        <v/>
      </c>
      <c r="D417" s="127" t="str">
        <f t="shared" si="29"/>
        <v/>
      </c>
      <c r="E417" s="128"/>
      <c r="F417" s="102" t="str">
        <f>IFERROR(VLOOKUP(E417,商品参数!A:E,2,FALSE),"")</f>
        <v/>
      </c>
      <c r="G417" s="102" t="str">
        <f>IFERROR(VLOOKUP(E417,商品参数!A:E,3,FALSE),"")</f>
        <v/>
      </c>
      <c r="H417" s="102" t="str">
        <f>IFERROR(VLOOKUP(E417,商品参数!A:E,4,FALSE),"")</f>
        <v/>
      </c>
      <c r="I417" s="130"/>
      <c r="J417" s="130"/>
      <c r="K417" s="102" t="str">
        <f t="shared" si="30"/>
        <v/>
      </c>
      <c r="L417" s="103"/>
      <c r="M417" s="131"/>
    </row>
    <row r="418" ht="22" customHeight="1" spans="1:13">
      <c r="A418" s="126"/>
      <c r="B418" s="127" t="str">
        <f t="shared" si="27"/>
        <v/>
      </c>
      <c r="C418" s="127" t="str">
        <f t="shared" si="28"/>
        <v/>
      </c>
      <c r="D418" s="127" t="str">
        <f t="shared" si="29"/>
        <v/>
      </c>
      <c r="E418" s="128"/>
      <c r="F418" s="102" t="str">
        <f>IFERROR(VLOOKUP(E418,商品参数!A:E,2,FALSE),"")</f>
        <v/>
      </c>
      <c r="G418" s="102" t="str">
        <f>IFERROR(VLOOKUP(E418,商品参数!A:E,3,FALSE),"")</f>
        <v/>
      </c>
      <c r="H418" s="102" t="str">
        <f>IFERROR(VLOOKUP(E418,商品参数!A:E,4,FALSE),"")</f>
        <v/>
      </c>
      <c r="I418" s="130"/>
      <c r="J418" s="130"/>
      <c r="K418" s="102" t="str">
        <f t="shared" si="30"/>
        <v/>
      </c>
      <c r="L418" s="103"/>
      <c r="M418" s="131"/>
    </row>
    <row r="419" ht="22" customHeight="1" spans="1:13">
      <c r="A419" s="126"/>
      <c r="B419" s="127" t="str">
        <f t="shared" si="27"/>
        <v/>
      </c>
      <c r="C419" s="127" t="str">
        <f t="shared" si="28"/>
        <v/>
      </c>
      <c r="D419" s="127" t="str">
        <f t="shared" si="29"/>
        <v/>
      </c>
      <c r="E419" s="128"/>
      <c r="F419" s="102" t="str">
        <f>IFERROR(VLOOKUP(E419,商品参数!A:E,2,FALSE),"")</f>
        <v/>
      </c>
      <c r="G419" s="102" t="str">
        <f>IFERROR(VLOOKUP(E419,商品参数!A:E,3,FALSE),"")</f>
        <v/>
      </c>
      <c r="H419" s="102" t="str">
        <f>IFERROR(VLOOKUP(E419,商品参数!A:E,4,FALSE),"")</f>
        <v/>
      </c>
      <c r="I419" s="130"/>
      <c r="J419" s="130"/>
      <c r="K419" s="102" t="str">
        <f t="shared" si="30"/>
        <v/>
      </c>
      <c r="L419" s="103"/>
      <c r="M419" s="131"/>
    </row>
    <row r="420" ht="22" customHeight="1" spans="1:13">
      <c r="A420" s="126"/>
      <c r="B420" s="127" t="str">
        <f t="shared" si="27"/>
        <v/>
      </c>
      <c r="C420" s="127" t="str">
        <f t="shared" si="28"/>
        <v/>
      </c>
      <c r="D420" s="127" t="str">
        <f t="shared" si="29"/>
        <v/>
      </c>
      <c r="E420" s="128"/>
      <c r="F420" s="102" t="str">
        <f>IFERROR(VLOOKUP(E420,商品参数!A:E,2,FALSE),"")</f>
        <v/>
      </c>
      <c r="G420" s="102" t="str">
        <f>IFERROR(VLOOKUP(E420,商品参数!A:E,3,FALSE),"")</f>
        <v/>
      </c>
      <c r="H420" s="102" t="str">
        <f>IFERROR(VLOOKUP(E420,商品参数!A:E,4,FALSE),"")</f>
        <v/>
      </c>
      <c r="I420" s="130"/>
      <c r="J420" s="130"/>
      <c r="K420" s="102" t="str">
        <f t="shared" si="30"/>
        <v/>
      </c>
      <c r="L420" s="103"/>
      <c r="M420" s="131"/>
    </row>
    <row r="421" ht="22" customHeight="1" spans="1:13">
      <c r="A421" s="126"/>
      <c r="B421" s="127" t="str">
        <f t="shared" si="27"/>
        <v/>
      </c>
      <c r="C421" s="127" t="str">
        <f t="shared" si="28"/>
        <v/>
      </c>
      <c r="D421" s="127" t="str">
        <f t="shared" si="29"/>
        <v/>
      </c>
      <c r="E421" s="128"/>
      <c r="F421" s="102" t="str">
        <f>IFERROR(VLOOKUP(E421,商品参数!A:E,2,FALSE),"")</f>
        <v/>
      </c>
      <c r="G421" s="102" t="str">
        <f>IFERROR(VLOOKUP(E421,商品参数!A:E,3,FALSE),"")</f>
        <v/>
      </c>
      <c r="H421" s="102" t="str">
        <f>IFERROR(VLOOKUP(E421,商品参数!A:E,4,FALSE),"")</f>
        <v/>
      </c>
      <c r="I421" s="130"/>
      <c r="J421" s="130"/>
      <c r="K421" s="102" t="str">
        <f t="shared" si="30"/>
        <v/>
      </c>
      <c r="L421" s="103"/>
      <c r="M421" s="131"/>
    </row>
    <row r="422" ht="22" customHeight="1" spans="1:13">
      <c r="A422" s="126"/>
      <c r="B422" s="127" t="str">
        <f t="shared" si="27"/>
        <v/>
      </c>
      <c r="C422" s="127" t="str">
        <f t="shared" si="28"/>
        <v/>
      </c>
      <c r="D422" s="127" t="str">
        <f t="shared" si="29"/>
        <v/>
      </c>
      <c r="E422" s="128"/>
      <c r="F422" s="102" t="str">
        <f>IFERROR(VLOOKUP(E422,商品参数!A:E,2,FALSE),"")</f>
        <v/>
      </c>
      <c r="G422" s="102" t="str">
        <f>IFERROR(VLOOKUP(E422,商品参数!A:E,3,FALSE),"")</f>
        <v/>
      </c>
      <c r="H422" s="102" t="str">
        <f>IFERROR(VLOOKUP(E422,商品参数!A:E,4,FALSE),"")</f>
        <v/>
      </c>
      <c r="I422" s="130"/>
      <c r="J422" s="130"/>
      <c r="K422" s="102" t="str">
        <f t="shared" si="30"/>
        <v/>
      </c>
      <c r="L422" s="103"/>
      <c r="M422" s="131"/>
    </row>
    <row r="423" ht="22" customHeight="1" spans="1:13">
      <c r="A423" s="126"/>
      <c r="B423" s="127" t="str">
        <f t="shared" si="27"/>
        <v/>
      </c>
      <c r="C423" s="127" t="str">
        <f t="shared" si="28"/>
        <v/>
      </c>
      <c r="D423" s="127" t="str">
        <f t="shared" si="29"/>
        <v/>
      </c>
      <c r="E423" s="128"/>
      <c r="F423" s="102" t="str">
        <f>IFERROR(VLOOKUP(E423,商品参数!A:E,2,FALSE),"")</f>
        <v/>
      </c>
      <c r="G423" s="102" t="str">
        <f>IFERROR(VLOOKUP(E423,商品参数!A:E,3,FALSE),"")</f>
        <v/>
      </c>
      <c r="H423" s="102" t="str">
        <f>IFERROR(VLOOKUP(E423,商品参数!A:E,4,FALSE),"")</f>
        <v/>
      </c>
      <c r="I423" s="130"/>
      <c r="J423" s="130"/>
      <c r="K423" s="102" t="str">
        <f t="shared" si="30"/>
        <v/>
      </c>
      <c r="L423" s="103"/>
      <c r="M423" s="131"/>
    </row>
    <row r="424" ht="22" customHeight="1" spans="1:13">
      <c r="A424" s="126"/>
      <c r="B424" s="127" t="str">
        <f t="shared" si="27"/>
        <v/>
      </c>
      <c r="C424" s="127" t="str">
        <f t="shared" si="28"/>
        <v/>
      </c>
      <c r="D424" s="127" t="str">
        <f t="shared" si="29"/>
        <v/>
      </c>
      <c r="E424" s="128"/>
      <c r="F424" s="102" t="str">
        <f>IFERROR(VLOOKUP(E424,商品参数!A:E,2,FALSE),"")</f>
        <v/>
      </c>
      <c r="G424" s="102" t="str">
        <f>IFERROR(VLOOKUP(E424,商品参数!A:E,3,FALSE),"")</f>
        <v/>
      </c>
      <c r="H424" s="102" t="str">
        <f>IFERROR(VLOOKUP(E424,商品参数!A:E,4,FALSE),"")</f>
        <v/>
      </c>
      <c r="I424" s="130"/>
      <c r="J424" s="130"/>
      <c r="K424" s="102" t="str">
        <f t="shared" si="30"/>
        <v/>
      </c>
      <c r="L424" s="103"/>
      <c r="M424" s="131"/>
    </row>
    <row r="425" ht="22" customHeight="1" spans="1:13">
      <c r="A425" s="126"/>
      <c r="B425" s="127" t="str">
        <f t="shared" si="27"/>
        <v/>
      </c>
      <c r="C425" s="127" t="str">
        <f t="shared" si="28"/>
        <v/>
      </c>
      <c r="D425" s="127" t="str">
        <f t="shared" si="29"/>
        <v/>
      </c>
      <c r="E425" s="128"/>
      <c r="F425" s="102" t="str">
        <f>IFERROR(VLOOKUP(E425,商品参数!A:E,2,FALSE),"")</f>
        <v/>
      </c>
      <c r="G425" s="102" t="str">
        <f>IFERROR(VLOOKUP(E425,商品参数!A:E,3,FALSE),"")</f>
        <v/>
      </c>
      <c r="H425" s="102" t="str">
        <f>IFERROR(VLOOKUP(E425,商品参数!A:E,4,FALSE),"")</f>
        <v/>
      </c>
      <c r="I425" s="130"/>
      <c r="J425" s="130"/>
      <c r="K425" s="102" t="str">
        <f t="shared" si="30"/>
        <v/>
      </c>
      <c r="L425" s="103"/>
      <c r="M425" s="131"/>
    </row>
    <row r="426" ht="22" customHeight="1" spans="1:13">
      <c r="A426" s="126"/>
      <c r="B426" s="127" t="str">
        <f t="shared" si="27"/>
        <v/>
      </c>
      <c r="C426" s="127" t="str">
        <f t="shared" si="28"/>
        <v/>
      </c>
      <c r="D426" s="127" t="str">
        <f t="shared" si="29"/>
        <v/>
      </c>
      <c r="E426" s="128"/>
      <c r="F426" s="102" t="str">
        <f>IFERROR(VLOOKUP(E426,商品参数!A:E,2,FALSE),"")</f>
        <v/>
      </c>
      <c r="G426" s="102" t="str">
        <f>IFERROR(VLOOKUP(E426,商品参数!A:E,3,FALSE),"")</f>
        <v/>
      </c>
      <c r="H426" s="102" t="str">
        <f>IFERROR(VLOOKUP(E426,商品参数!A:E,4,FALSE),"")</f>
        <v/>
      </c>
      <c r="I426" s="130"/>
      <c r="J426" s="130"/>
      <c r="K426" s="102" t="str">
        <f t="shared" si="30"/>
        <v/>
      </c>
      <c r="L426" s="103"/>
      <c r="M426" s="131"/>
    </row>
    <row r="427" ht="22" customHeight="1" spans="1:13">
      <c r="A427" s="126"/>
      <c r="B427" s="127" t="str">
        <f t="shared" si="27"/>
        <v/>
      </c>
      <c r="C427" s="127" t="str">
        <f t="shared" si="28"/>
        <v/>
      </c>
      <c r="D427" s="127" t="str">
        <f t="shared" si="29"/>
        <v/>
      </c>
      <c r="E427" s="128"/>
      <c r="F427" s="102" t="str">
        <f>IFERROR(VLOOKUP(E427,商品参数!A:E,2,FALSE),"")</f>
        <v/>
      </c>
      <c r="G427" s="102" t="str">
        <f>IFERROR(VLOOKUP(E427,商品参数!A:E,3,FALSE),"")</f>
        <v/>
      </c>
      <c r="H427" s="102" t="str">
        <f>IFERROR(VLOOKUP(E427,商品参数!A:E,4,FALSE),"")</f>
        <v/>
      </c>
      <c r="I427" s="130"/>
      <c r="J427" s="130"/>
      <c r="K427" s="102" t="str">
        <f t="shared" si="30"/>
        <v/>
      </c>
      <c r="L427" s="103"/>
      <c r="M427" s="131"/>
    </row>
    <row r="428" ht="22" customHeight="1" spans="1:13">
      <c r="A428" s="126"/>
      <c r="B428" s="127" t="str">
        <f t="shared" si="27"/>
        <v/>
      </c>
      <c r="C428" s="127" t="str">
        <f t="shared" si="28"/>
        <v/>
      </c>
      <c r="D428" s="127" t="str">
        <f t="shared" si="29"/>
        <v/>
      </c>
      <c r="E428" s="128"/>
      <c r="F428" s="102" t="str">
        <f>IFERROR(VLOOKUP(E428,商品参数!A:E,2,FALSE),"")</f>
        <v/>
      </c>
      <c r="G428" s="102" t="str">
        <f>IFERROR(VLOOKUP(E428,商品参数!A:E,3,FALSE),"")</f>
        <v/>
      </c>
      <c r="H428" s="102" t="str">
        <f>IFERROR(VLOOKUP(E428,商品参数!A:E,4,FALSE),"")</f>
        <v/>
      </c>
      <c r="I428" s="130"/>
      <c r="J428" s="130"/>
      <c r="K428" s="102" t="str">
        <f t="shared" si="30"/>
        <v/>
      </c>
      <c r="L428" s="103"/>
      <c r="M428" s="131"/>
    </row>
    <row r="429" ht="22" customHeight="1" spans="1:13">
      <c r="A429" s="126"/>
      <c r="B429" s="127" t="str">
        <f t="shared" si="27"/>
        <v/>
      </c>
      <c r="C429" s="127" t="str">
        <f t="shared" si="28"/>
        <v/>
      </c>
      <c r="D429" s="127" t="str">
        <f t="shared" si="29"/>
        <v/>
      </c>
      <c r="E429" s="128"/>
      <c r="F429" s="102" t="str">
        <f>IFERROR(VLOOKUP(E429,商品参数!A:E,2,FALSE),"")</f>
        <v/>
      </c>
      <c r="G429" s="102" t="str">
        <f>IFERROR(VLOOKUP(E429,商品参数!A:E,3,FALSE),"")</f>
        <v/>
      </c>
      <c r="H429" s="102" t="str">
        <f>IFERROR(VLOOKUP(E429,商品参数!A:E,4,FALSE),"")</f>
        <v/>
      </c>
      <c r="I429" s="130"/>
      <c r="J429" s="130"/>
      <c r="K429" s="102" t="str">
        <f t="shared" si="30"/>
        <v/>
      </c>
      <c r="L429" s="103"/>
      <c r="M429" s="131"/>
    </row>
    <row r="430" ht="22" customHeight="1" spans="1:13">
      <c r="A430" s="126"/>
      <c r="B430" s="127" t="str">
        <f t="shared" si="27"/>
        <v/>
      </c>
      <c r="C430" s="127" t="str">
        <f t="shared" si="28"/>
        <v/>
      </c>
      <c r="D430" s="127" t="str">
        <f t="shared" si="29"/>
        <v/>
      </c>
      <c r="E430" s="128"/>
      <c r="F430" s="102" t="str">
        <f>IFERROR(VLOOKUP(E430,商品参数!A:E,2,FALSE),"")</f>
        <v/>
      </c>
      <c r="G430" s="102" t="str">
        <f>IFERROR(VLOOKUP(E430,商品参数!A:E,3,FALSE),"")</f>
        <v/>
      </c>
      <c r="H430" s="102" t="str">
        <f>IFERROR(VLOOKUP(E430,商品参数!A:E,4,FALSE),"")</f>
        <v/>
      </c>
      <c r="I430" s="130"/>
      <c r="J430" s="130"/>
      <c r="K430" s="102" t="str">
        <f t="shared" si="30"/>
        <v/>
      </c>
      <c r="L430" s="103"/>
      <c r="M430" s="131"/>
    </row>
    <row r="431" ht="22" customHeight="1" spans="1:13">
      <c r="A431" s="126"/>
      <c r="B431" s="127" t="str">
        <f t="shared" si="27"/>
        <v/>
      </c>
      <c r="C431" s="127" t="str">
        <f t="shared" si="28"/>
        <v/>
      </c>
      <c r="D431" s="127" t="str">
        <f t="shared" si="29"/>
        <v/>
      </c>
      <c r="E431" s="128"/>
      <c r="F431" s="102" t="str">
        <f>IFERROR(VLOOKUP(E431,商品参数!A:E,2,FALSE),"")</f>
        <v/>
      </c>
      <c r="G431" s="102" t="str">
        <f>IFERROR(VLOOKUP(E431,商品参数!A:E,3,FALSE),"")</f>
        <v/>
      </c>
      <c r="H431" s="102" t="str">
        <f>IFERROR(VLOOKUP(E431,商品参数!A:E,4,FALSE),"")</f>
        <v/>
      </c>
      <c r="I431" s="130"/>
      <c r="J431" s="130"/>
      <c r="K431" s="102" t="str">
        <f t="shared" si="30"/>
        <v/>
      </c>
      <c r="L431" s="103"/>
      <c r="M431" s="131"/>
    </row>
    <row r="432" ht="22" customHeight="1" spans="1:13">
      <c r="A432" s="126"/>
      <c r="B432" s="127" t="str">
        <f t="shared" si="27"/>
        <v/>
      </c>
      <c r="C432" s="127" t="str">
        <f t="shared" si="28"/>
        <v/>
      </c>
      <c r="D432" s="127" t="str">
        <f t="shared" si="29"/>
        <v/>
      </c>
      <c r="E432" s="128"/>
      <c r="F432" s="102" t="str">
        <f>IFERROR(VLOOKUP(E432,商品参数!A:E,2,FALSE),"")</f>
        <v/>
      </c>
      <c r="G432" s="102" t="str">
        <f>IFERROR(VLOOKUP(E432,商品参数!A:E,3,FALSE),"")</f>
        <v/>
      </c>
      <c r="H432" s="102" t="str">
        <f>IFERROR(VLOOKUP(E432,商品参数!A:E,4,FALSE),"")</f>
        <v/>
      </c>
      <c r="I432" s="130"/>
      <c r="J432" s="130"/>
      <c r="K432" s="102" t="str">
        <f t="shared" si="30"/>
        <v/>
      </c>
      <c r="L432" s="103"/>
      <c r="M432" s="131"/>
    </row>
    <row r="433" ht="22" customHeight="1" spans="1:13">
      <c r="A433" s="126"/>
      <c r="B433" s="127" t="str">
        <f t="shared" si="27"/>
        <v/>
      </c>
      <c r="C433" s="127" t="str">
        <f t="shared" si="28"/>
        <v/>
      </c>
      <c r="D433" s="127" t="str">
        <f t="shared" si="29"/>
        <v/>
      </c>
      <c r="E433" s="128"/>
      <c r="F433" s="102" t="str">
        <f>IFERROR(VLOOKUP(E433,商品参数!A:E,2,FALSE),"")</f>
        <v/>
      </c>
      <c r="G433" s="102" t="str">
        <f>IFERROR(VLOOKUP(E433,商品参数!A:E,3,FALSE),"")</f>
        <v/>
      </c>
      <c r="H433" s="102" t="str">
        <f>IFERROR(VLOOKUP(E433,商品参数!A:E,4,FALSE),"")</f>
        <v/>
      </c>
      <c r="I433" s="130"/>
      <c r="J433" s="130"/>
      <c r="K433" s="102" t="str">
        <f t="shared" si="30"/>
        <v/>
      </c>
      <c r="L433" s="103"/>
      <c r="M433" s="131"/>
    </row>
    <row r="434" ht="22" customHeight="1" spans="1:13">
      <c r="A434" s="126"/>
      <c r="B434" s="127" t="str">
        <f t="shared" si="27"/>
        <v/>
      </c>
      <c r="C434" s="127" t="str">
        <f t="shared" si="28"/>
        <v/>
      </c>
      <c r="D434" s="127" t="str">
        <f t="shared" si="29"/>
        <v/>
      </c>
      <c r="E434" s="128"/>
      <c r="F434" s="102" t="str">
        <f>IFERROR(VLOOKUP(E434,商品参数!A:E,2,FALSE),"")</f>
        <v/>
      </c>
      <c r="G434" s="102" t="str">
        <f>IFERROR(VLOOKUP(E434,商品参数!A:E,3,FALSE),"")</f>
        <v/>
      </c>
      <c r="H434" s="102" t="str">
        <f>IFERROR(VLOOKUP(E434,商品参数!A:E,4,FALSE),"")</f>
        <v/>
      </c>
      <c r="I434" s="130"/>
      <c r="J434" s="130"/>
      <c r="K434" s="102" t="str">
        <f t="shared" si="30"/>
        <v/>
      </c>
      <c r="L434" s="103"/>
      <c r="M434" s="131"/>
    </row>
    <row r="435" ht="22" customHeight="1" spans="1:13">
      <c r="A435" s="126"/>
      <c r="B435" s="127" t="str">
        <f t="shared" si="27"/>
        <v/>
      </c>
      <c r="C435" s="127" t="str">
        <f t="shared" si="28"/>
        <v/>
      </c>
      <c r="D435" s="127" t="str">
        <f t="shared" si="29"/>
        <v/>
      </c>
      <c r="E435" s="128"/>
      <c r="F435" s="102" t="str">
        <f>IFERROR(VLOOKUP(E435,商品参数!A:E,2,FALSE),"")</f>
        <v/>
      </c>
      <c r="G435" s="102" t="str">
        <f>IFERROR(VLOOKUP(E435,商品参数!A:E,3,FALSE),"")</f>
        <v/>
      </c>
      <c r="H435" s="102" t="str">
        <f>IFERROR(VLOOKUP(E435,商品参数!A:E,4,FALSE),"")</f>
        <v/>
      </c>
      <c r="I435" s="130"/>
      <c r="J435" s="130"/>
      <c r="K435" s="102" t="str">
        <f t="shared" si="30"/>
        <v/>
      </c>
      <c r="L435" s="103"/>
      <c r="M435" s="131"/>
    </row>
    <row r="436" ht="22" customHeight="1" spans="1:13">
      <c r="A436" s="126"/>
      <c r="B436" s="127" t="str">
        <f t="shared" si="27"/>
        <v/>
      </c>
      <c r="C436" s="127" t="str">
        <f t="shared" si="28"/>
        <v/>
      </c>
      <c r="D436" s="127" t="str">
        <f t="shared" si="29"/>
        <v/>
      </c>
      <c r="E436" s="128"/>
      <c r="F436" s="102" t="str">
        <f>IFERROR(VLOOKUP(E436,商品参数!A:E,2,FALSE),"")</f>
        <v/>
      </c>
      <c r="G436" s="102" t="str">
        <f>IFERROR(VLOOKUP(E436,商品参数!A:E,3,FALSE),"")</f>
        <v/>
      </c>
      <c r="H436" s="102" t="str">
        <f>IFERROR(VLOOKUP(E436,商品参数!A:E,4,FALSE),"")</f>
        <v/>
      </c>
      <c r="I436" s="130"/>
      <c r="J436" s="130"/>
      <c r="K436" s="102" t="str">
        <f t="shared" si="30"/>
        <v/>
      </c>
      <c r="L436" s="103"/>
      <c r="M436" s="131"/>
    </row>
    <row r="437" ht="22" customHeight="1" spans="1:13">
      <c r="A437" s="126"/>
      <c r="B437" s="127" t="str">
        <f t="shared" si="27"/>
        <v/>
      </c>
      <c r="C437" s="127" t="str">
        <f t="shared" si="28"/>
        <v/>
      </c>
      <c r="D437" s="127" t="str">
        <f t="shared" si="29"/>
        <v/>
      </c>
      <c r="E437" s="128"/>
      <c r="F437" s="102" t="str">
        <f>IFERROR(VLOOKUP(E437,商品参数!A:E,2,FALSE),"")</f>
        <v/>
      </c>
      <c r="G437" s="102" t="str">
        <f>IFERROR(VLOOKUP(E437,商品参数!A:E,3,FALSE),"")</f>
        <v/>
      </c>
      <c r="H437" s="102" t="str">
        <f>IFERROR(VLOOKUP(E437,商品参数!A:E,4,FALSE),"")</f>
        <v/>
      </c>
      <c r="I437" s="130"/>
      <c r="J437" s="130"/>
      <c r="K437" s="102" t="str">
        <f t="shared" si="30"/>
        <v/>
      </c>
      <c r="L437" s="103"/>
      <c r="M437" s="131"/>
    </row>
    <row r="438" ht="22" customHeight="1" spans="1:13">
      <c r="A438" s="126"/>
      <c r="B438" s="127" t="str">
        <f t="shared" si="27"/>
        <v/>
      </c>
      <c r="C438" s="127" t="str">
        <f t="shared" si="28"/>
        <v/>
      </c>
      <c r="D438" s="127" t="str">
        <f t="shared" si="29"/>
        <v/>
      </c>
      <c r="E438" s="128"/>
      <c r="F438" s="102" t="str">
        <f>IFERROR(VLOOKUP(E438,商品参数!A:E,2,FALSE),"")</f>
        <v/>
      </c>
      <c r="G438" s="102" t="str">
        <f>IFERROR(VLOOKUP(E438,商品参数!A:E,3,FALSE),"")</f>
        <v/>
      </c>
      <c r="H438" s="102" t="str">
        <f>IFERROR(VLOOKUP(E438,商品参数!A:E,4,FALSE),"")</f>
        <v/>
      </c>
      <c r="I438" s="130"/>
      <c r="J438" s="130"/>
      <c r="K438" s="102" t="str">
        <f t="shared" si="30"/>
        <v/>
      </c>
      <c r="L438" s="103"/>
      <c r="M438" s="131"/>
    </row>
    <row r="439" ht="22" customHeight="1" spans="1:13">
      <c r="A439" s="126"/>
      <c r="B439" s="127" t="str">
        <f t="shared" si="27"/>
        <v/>
      </c>
      <c r="C439" s="127" t="str">
        <f t="shared" si="28"/>
        <v/>
      </c>
      <c r="D439" s="127" t="str">
        <f t="shared" si="29"/>
        <v/>
      </c>
      <c r="E439" s="128"/>
      <c r="F439" s="102" t="str">
        <f>IFERROR(VLOOKUP(E439,商品参数!A:E,2,FALSE),"")</f>
        <v/>
      </c>
      <c r="G439" s="102" t="str">
        <f>IFERROR(VLOOKUP(E439,商品参数!A:E,3,FALSE),"")</f>
        <v/>
      </c>
      <c r="H439" s="102" t="str">
        <f>IFERROR(VLOOKUP(E439,商品参数!A:E,4,FALSE),"")</f>
        <v/>
      </c>
      <c r="I439" s="130"/>
      <c r="J439" s="130"/>
      <c r="K439" s="102" t="str">
        <f t="shared" si="30"/>
        <v/>
      </c>
      <c r="L439" s="103"/>
      <c r="M439" s="131"/>
    </row>
    <row r="440" ht="22" customHeight="1" spans="1:13">
      <c r="A440" s="126"/>
      <c r="B440" s="127" t="str">
        <f t="shared" si="27"/>
        <v/>
      </c>
      <c r="C440" s="127" t="str">
        <f t="shared" si="28"/>
        <v/>
      </c>
      <c r="D440" s="127" t="str">
        <f t="shared" si="29"/>
        <v/>
      </c>
      <c r="E440" s="128"/>
      <c r="F440" s="102" t="str">
        <f>IFERROR(VLOOKUP(E440,商品参数!A:E,2,FALSE),"")</f>
        <v/>
      </c>
      <c r="G440" s="102" t="str">
        <f>IFERROR(VLOOKUP(E440,商品参数!A:E,3,FALSE),"")</f>
        <v/>
      </c>
      <c r="H440" s="102" t="str">
        <f>IFERROR(VLOOKUP(E440,商品参数!A:E,4,FALSE),"")</f>
        <v/>
      </c>
      <c r="I440" s="130"/>
      <c r="J440" s="130"/>
      <c r="K440" s="102" t="str">
        <f t="shared" si="30"/>
        <v/>
      </c>
      <c r="L440" s="103"/>
      <c r="M440" s="131"/>
    </row>
    <row r="441" ht="22" customHeight="1" spans="1:13">
      <c r="A441" s="126"/>
      <c r="B441" s="127" t="str">
        <f t="shared" si="27"/>
        <v/>
      </c>
      <c r="C441" s="127" t="str">
        <f t="shared" si="28"/>
        <v/>
      </c>
      <c r="D441" s="127" t="str">
        <f t="shared" si="29"/>
        <v/>
      </c>
      <c r="E441" s="128"/>
      <c r="F441" s="102" t="str">
        <f>IFERROR(VLOOKUP(E441,商品参数!A:E,2,FALSE),"")</f>
        <v/>
      </c>
      <c r="G441" s="102" t="str">
        <f>IFERROR(VLOOKUP(E441,商品参数!A:E,3,FALSE),"")</f>
        <v/>
      </c>
      <c r="H441" s="102" t="str">
        <f>IFERROR(VLOOKUP(E441,商品参数!A:E,4,FALSE),"")</f>
        <v/>
      </c>
      <c r="I441" s="130"/>
      <c r="J441" s="130"/>
      <c r="K441" s="102" t="str">
        <f t="shared" si="30"/>
        <v/>
      </c>
      <c r="L441" s="103"/>
      <c r="M441" s="131"/>
    </row>
    <row r="442" ht="22" customHeight="1" spans="1:13">
      <c r="A442" s="126"/>
      <c r="B442" s="127" t="str">
        <f t="shared" si="27"/>
        <v/>
      </c>
      <c r="C442" s="127" t="str">
        <f t="shared" si="28"/>
        <v/>
      </c>
      <c r="D442" s="127" t="str">
        <f t="shared" si="29"/>
        <v/>
      </c>
      <c r="E442" s="128"/>
      <c r="F442" s="102" t="str">
        <f>IFERROR(VLOOKUP(E442,商品参数!A:E,2,FALSE),"")</f>
        <v/>
      </c>
      <c r="G442" s="102" t="str">
        <f>IFERROR(VLOOKUP(E442,商品参数!A:E,3,FALSE),"")</f>
        <v/>
      </c>
      <c r="H442" s="102" t="str">
        <f>IFERROR(VLOOKUP(E442,商品参数!A:E,4,FALSE),"")</f>
        <v/>
      </c>
      <c r="I442" s="130"/>
      <c r="J442" s="130"/>
      <c r="K442" s="102" t="str">
        <f t="shared" si="30"/>
        <v/>
      </c>
      <c r="L442" s="103"/>
      <c r="M442" s="131"/>
    </row>
    <row r="443" ht="22" customHeight="1" spans="1:13">
      <c r="A443" s="126"/>
      <c r="B443" s="127" t="str">
        <f t="shared" si="27"/>
        <v/>
      </c>
      <c r="C443" s="127" t="str">
        <f t="shared" si="28"/>
        <v/>
      </c>
      <c r="D443" s="127" t="str">
        <f t="shared" si="29"/>
        <v/>
      </c>
      <c r="E443" s="128"/>
      <c r="F443" s="102" t="str">
        <f>IFERROR(VLOOKUP(E443,商品参数!A:E,2,FALSE),"")</f>
        <v/>
      </c>
      <c r="G443" s="102" t="str">
        <f>IFERROR(VLOOKUP(E443,商品参数!A:E,3,FALSE),"")</f>
        <v/>
      </c>
      <c r="H443" s="102" t="str">
        <f>IFERROR(VLOOKUP(E443,商品参数!A:E,4,FALSE),"")</f>
        <v/>
      </c>
      <c r="I443" s="130"/>
      <c r="J443" s="130"/>
      <c r="K443" s="102" t="str">
        <f t="shared" si="30"/>
        <v/>
      </c>
      <c r="L443" s="103"/>
      <c r="M443" s="131"/>
    </row>
    <row r="444" ht="22" customHeight="1" spans="1:13">
      <c r="A444" s="126"/>
      <c r="B444" s="127" t="str">
        <f t="shared" si="27"/>
        <v/>
      </c>
      <c r="C444" s="127" t="str">
        <f t="shared" si="28"/>
        <v/>
      </c>
      <c r="D444" s="127" t="str">
        <f t="shared" si="29"/>
        <v/>
      </c>
      <c r="E444" s="128"/>
      <c r="F444" s="102" t="str">
        <f>IFERROR(VLOOKUP(E444,商品参数!A:E,2,FALSE),"")</f>
        <v/>
      </c>
      <c r="G444" s="102" t="str">
        <f>IFERROR(VLOOKUP(E444,商品参数!A:E,3,FALSE),"")</f>
        <v/>
      </c>
      <c r="H444" s="102" t="str">
        <f>IFERROR(VLOOKUP(E444,商品参数!A:E,4,FALSE),"")</f>
        <v/>
      </c>
      <c r="I444" s="130"/>
      <c r="J444" s="130"/>
      <c r="K444" s="102" t="str">
        <f t="shared" si="30"/>
        <v/>
      </c>
      <c r="L444" s="103"/>
      <c r="M444" s="131"/>
    </row>
    <row r="445" ht="22" customHeight="1" spans="1:13">
      <c r="A445" s="126"/>
      <c r="B445" s="127" t="str">
        <f t="shared" si="27"/>
        <v/>
      </c>
      <c r="C445" s="127" t="str">
        <f t="shared" si="28"/>
        <v/>
      </c>
      <c r="D445" s="127" t="str">
        <f t="shared" si="29"/>
        <v/>
      </c>
      <c r="E445" s="128"/>
      <c r="F445" s="102" t="str">
        <f>IFERROR(VLOOKUP(E445,商品参数!A:E,2,FALSE),"")</f>
        <v/>
      </c>
      <c r="G445" s="102" t="str">
        <f>IFERROR(VLOOKUP(E445,商品参数!A:E,3,FALSE),"")</f>
        <v/>
      </c>
      <c r="H445" s="102" t="str">
        <f>IFERROR(VLOOKUP(E445,商品参数!A:E,4,FALSE),"")</f>
        <v/>
      </c>
      <c r="I445" s="130"/>
      <c r="J445" s="130"/>
      <c r="K445" s="102" t="str">
        <f t="shared" si="30"/>
        <v/>
      </c>
      <c r="L445" s="103"/>
      <c r="M445" s="131"/>
    </row>
    <row r="446" ht="22" customHeight="1" spans="1:13">
      <c r="A446" s="126"/>
      <c r="B446" s="127" t="str">
        <f t="shared" si="27"/>
        <v/>
      </c>
      <c r="C446" s="127" t="str">
        <f t="shared" si="28"/>
        <v/>
      </c>
      <c r="D446" s="127" t="str">
        <f t="shared" si="29"/>
        <v/>
      </c>
      <c r="E446" s="128"/>
      <c r="F446" s="102" t="str">
        <f>IFERROR(VLOOKUP(E446,商品参数!A:E,2,FALSE),"")</f>
        <v/>
      </c>
      <c r="G446" s="102" t="str">
        <f>IFERROR(VLOOKUP(E446,商品参数!A:E,3,FALSE),"")</f>
        <v/>
      </c>
      <c r="H446" s="102" t="str">
        <f>IFERROR(VLOOKUP(E446,商品参数!A:E,4,FALSE),"")</f>
        <v/>
      </c>
      <c r="I446" s="130"/>
      <c r="J446" s="130"/>
      <c r="K446" s="102" t="str">
        <f t="shared" si="30"/>
        <v/>
      </c>
      <c r="L446" s="103"/>
      <c r="M446" s="131"/>
    </row>
    <row r="447" ht="22" customHeight="1" spans="1:13">
      <c r="A447" s="126"/>
      <c r="B447" s="127" t="str">
        <f t="shared" si="27"/>
        <v/>
      </c>
      <c r="C447" s="127" t="str">
        <f t="shared" si="28"/>
        <v/>
      </c>
      <c r="D447" s="127" t="str">
        <f t="shared" si="29"/>
        <v/>
      </c>
      <c r="E447" s="128"/>
      <c r="F447" s="102" t="str">
        <f>IFERROR(VLOOKUP(E447,商品参数!A:E,2,FALSE),"")</f>
        <v/>
      </c>
      <c r="G447" s="102" t="str">
        <f>IFERROR(VLOOKUP(E447,商品参数!A:E,3,FALSE),"")</f>
        <v/>
      </c>
      <c r="H447" s="102" t="str">
        <f>IFERROR(VLOOKUP(E447,商品参数!A:E,4,FALSE),"")</f>
        <v/>
      </c>
      <c r="I447" s="130"/>
      <c r="J447" s="130"/>
      <c r="K447" s="102" t="str">
        <f t="shared" si="30"/>
        <v/>
      </c>
      <c r="L447" s="103"/>
      <c r="M447" s="131"/>
    </row>
    <row r="448" ht="22" customHeight="1" spans="1:13">
      <c r="A448" s="126"/>
      <c r="B448" s="127" t="str">
        <f t="shared" si="27"/>
        <v/>
      </c>
      <c r="C448" s="127" t="str">
        <f t="shared" si="28"/>
        <v/>
      </c>
      <c r="D448" s="127" t="str">
        <f t="shared" si="29"/>
        <v/>
      </c>
      <c r="E448" s="128"/>
      <c r="F448" s="102" t="str">
        <f>IFERROR(VLOOKUP(E448,商品参数!A:E,2,FALSE),"")</f>
        <v/>
      </c>
      <c r="G448" s="102" t="str">
        <f>IFERROR(VLOOKUP(E448,商品参数!A:E,3,FALSE),"")</f>
        <v/>
      </c>
      <c r="H448" s="102" t="str">
        <f>IFERROR(VLOOKUP(E448,商品参数!A:E,4,FALSE),"")</f>
        <v/>
      </c>
      <c r="I448" s="130"/>
      <c r="J448" s="130"/>
      <c r="K448" s="102" t="str">
        <f t="shared" si="30"/>
        <v/>
      </c>
      <c r="L448" s="103"/>
      <c r="M448" s="131"/>
    </row>
    <row r="449" ht="22" customHeight="1" spans="1:13">
      <c r="A449" s="126"/>
      <c r="B449" s="127" t="str">
        <f t="shared" si="27"/>
        <v/>
      </c>
      <c r="C449" s="127" t="str">
        <f t="shared" si="28"/>
        <v/>
      </c>
      <c r="D449" s="127" t="str">
        <f t="shared" si="29"/>
        <v/>
      </c>
      <c r="E449" s="128"/>
      <c r="F449" s="102" t="str">
        <f>IFERROR(VLOOKUP(E449,商品参数!A:E,2,FALSE),"")</f>
        <v/>
      </c>
      <c r="G449" s="102" t="str">
        <f>IFERROR(VLOOKUP(E449,商品参数!A:E,3,FALSE),"")</f>
        <v/>
      </c>
      <c r="H449" s="102" t="str">
        <f>IFERROR(VLOOKUP(E449,商品参数!A:E,4,FALSE),"")</f>
        <v/>
      </c>
      <c r="I449" s="130"/>
      <c r="J449" s="130"/>
      <c r="K449" s="102" t="str">
        <f t="shared" si="30"/>
        <v/>
      </c>
      <c r="L449" s="103"/>
      <c r="M449" s="131"/>
    </row>
    <row r="450" ht="22" customHeight="1" spans="1:13">
      <c r="A450" s="126"/>
      <c r="B450" s="127" t="str">
        <f t="shared" si="27"/>
        <v/>
      </c>
      <c r="C450" s="127" t="str">
        <f t="shared" si="28"/>
        <v/>
      </c>
      <c r="D450" s="127" t="str">
        <f t="shared" si="29"/>
        <v/>
      </c>
      <c r="E450" s="128"/>
      <c r="F450" s="102" t="str">
        <f>IFERROR(VLOOKUP(E450,商品参数!A:E,2,FALSE),"")</f>
        <v/>
      </c>
      <c r="G450" s="102" t="str">
        <f>IFERROR(VLOOKUP(E450,商品参数!A:E,3,FALSE),"")</f>
        <v/>
      </c>
      <c r="H450" s="102" t="str">
        <f>IFERROR(VLOOKUP(E450,商品参数!A:E,4,FALSE),"")</f>
        <v/>
      </c>
      <c r="I450" s="130"/>
      <c r="J450" s="130"/>
      <c r="K450" s="102" t="str">
        <f t="shared" si="30"/>
        <v/>
      </c>
      <c r="L450" s="103"/>
      <c r="M450" s="131"/>
    </row>
    <row r="451" ht="22" customHeight="1" spans="1:13">
      <c r="A451" s="126"/>
      <c r="B451" s="127" t="str">
        <f t="shared" si="27"/>
        <v/>
      </c>
      <c r="C451" s="127" t="str">
        <f t="shared" si="28"/>
        <v/>
      </c>
      <c r="D451" s="127" t="str">
        <f t="shared" si="29"/>
        <v/>
      </c>
      <c r="E451" s="128"/>
      <c r="F451" s="102" t="str">
        <f>IFERROR(VLOOKUP(E451,商品参数!A:E,2,FALSE),"")</f>
        <v/>
      </c>
      <c r="G451" s="102" t="str">
        <f>IFERROR(VLOOKUP(E451,商品参数!A:E,3,FALSE),"")</f>
        <v/>
      </c>
      <c r="H451" s="102" t="str">
        <f>IFERROR(VLOOKUP(E451,商品参数!A:E,4,FALSE),"")</f>
        <v/>
      </c>
      <c r="I451" s="130"/>
      <c r="J451" s="130"/>
      <c r="K451" s="102" t="str">
        <f t="shared" si="30"/>
        <v/>
      </c>
      <c r="L451" s="103"/>
      <c r="M451" s="131"/>
    </row>
    <row r="452" ht="22" customHeight="1" spans="1:13">
      <c r="A452" s="126"/>
      <c r="B452" s="127" t="str">
        <f t="shared" ref="B452:B515" si="31">IF(A452&lt;&gt;"",YEAR(A452),"")</f>
        <v/>
      </c>
      <c r="C452" s="127" t="str">
        <f t="shared" ref="C452:C515" si="32">IF(A452&lt;&gt;"",MONTH(A452),"")</f>
        <v/>
      </c>
      <c r="D452" s="127" t="str">
        <f t="shared" ref="D452:D515" si="33">IF(A452&lt;&gt;"",DAY(A452),"")</f>
        <v/>
      </c>
      <c r="E452" s="128"/>
      <c r="F452" s="102" t="str">
        <f>IFERROR(VLOOKUP(E452,商品参数!A:E,2,FALSE),"")</f>
        <v/>
      </c>
      <c r="G452" s="102" t="str">
        <f>IFERROR(VLOOKUP(E452,商品参数!A:E,3,FALSE),"")</f>
        <v/>
      </c>
      <c r="H452" s="102" t="str">
        <f>IFERROR(VLOOKUP(E452,商品参数!A:E,4,FALSE),"")</f>
        <v/>
      </c>
      <c r="I452" s="130"/>
      <c r="J452" s="130"/>
      <c r="K452" s="102" t="str">
        <f t="shared" ref="K452:K515" si="34">IF(E452&lt;&gt;"",I452*J452,"")</f>
        <v/>
      </c>
      <c r="L452" s="103"/>
      <c r="M452" s="131"/>
    </row>
    <row r="453" ht="22" customHeight="1" spans="1:13">
      <c r="A453" s="126"/>
      <c r="B453" s="127" t="str">
        <f t="shared" si="31"/>
        <v/>
      </c>
      <c r="C453" s="127" t="str">
        <f t="shared" si="32"/>
        <v/>
      </c>
      <c r="D453" s="127" t="str">
        <f t="shared" si="33"/>
        <v/>
      </c>
      <c r="E453" s="128"/>
      <c r="F453" s="102" t="str">
        <f>IFERROR(VLOOKUP(E453,商品参数!A:E,2,FALSE),"")</f>
        <v/>
      </c>
      <c r="G453" s="102" t="str">
        <f>IFERROR(VLOOKUP(E453,商品参数!A:E,3,FALSE),"")</f>
        <v/>
      </c>
      <c r="H453" s="102" t="str">
        <f>IFERROR(VLOOKUP(E453,商品参数!A:E,4,FALSE),"")</f>
        <v/>
      </c>
      <c r="I453" s="130"/>
      <c r="J453" s="130"/>
      <c r="K453" s="102" t="str">
        <f t="shared" si="34"/>
        <v/>
      </c>
      <c r="L453" s="103"/>
      <c r="M453" s="131"/>
    </row>
    <row r="454" ht="22" customHeight="1" spans="1:13">
      <c r="A454" s="126"/>
      <c r="B454" s="127" t="str">
        <f t="shared" si="31"/>
        <v/>
      </c>
      <c r="C454" s="127" t="str">
        <f t="shared" si="32"/>
        <v/>
      </c>
      <c r="D454" s="127" t="str">
        <f t="shared" si="33"/>
        <v/>
      </c>
      <c r="E454" s="128"/>
      <c r="F454" s="102" t="str">
        <f>IFERROR(VLOOKUP(E454,商品参数!A:E,2,FALSE),"")</f>
        <v/>
      </c>
      <c r="G454" s="102" t="str">
        <f>IFERROR(VLOOKUP(E454,商品参数!A:E,3,FALSE),"")</f>
        <v/>
      </c>
      <c r="H454" s="102" t="str">
        <f>IFERROR(VLOOKUP(E454,商品参数!A:E,4,FALSE),"")</f>
        <v/>
      </c>
      <c r="I454" s="130"/>
      <c r="J454" s="130"/>
      <c r="K454" s="102" t="str">
        <f t="shared" si="34"/>
        <v/>
      </c>
      <c r="L454" s="103"/>
      <c r="M454" s="131"/>
    </row>
    <row r="455" ht="22" customHeight="1" spans="1:13">
      <c r="A455" s="126"/>
      <c r="B455" s="127" t="str">
        <f t="shared" si="31"/>
        <v/>
      </c>
      <c r="C455" s="127" t="str">
        <f t="shared" si="32"/>
        <v/>
      </c>
      <c r="D455" s="127" t="str">
        <f t="shared" si="33"/>
        <v/>
      </c>
      <c r="E455" s="128"/>
      <c r="F455" s="102" t="str">
        <f>IFERROR(VLOOKUP(E455,商品参数!A:E,2,FALSE),"")</f>
        <v/>
      </c>
      <c r="G455" s="102" t="str">
        <f>IFERROR(VLOOKUP(E455,商品参数!A:E,3,FALSE),"")</f>
        <v/>
      </c>
      <c r="H455" s="102" t="str">
        <f>IFERROR(VLOOKUP(E455,商品参数!A:E,4,FALSE),"")</f>
        <v/>
      </c>
      <c r="I455" s="130"/>
      <c r="J455" s="130"/>
      <c r="K455" s="102" t="str">
        <f t="shared" si="34"/>
        <v/>
      </c>
      <c r="L455" s="103"/>
      <c r="M455" s="131"/>
    </row>
    <row r="456" ht="22" customHeight="1" spans="1:13">
      <c r="A456" s="126"/>
      <c r="B456" s="127" t="str">
        <f t="shared" si="31"/>
        <v/>
      </c>
      <c r="C456" s="127" t="str">
        <f t="shared" si="32"/>
        <v/>
      </c>
      <c r="D456" s="127" t="str">
        <f t="shared" si="33"/>
        <v/>
      </c>
      <c r="E456" s="128"/>
      <c r="F456" s="102" t="str">
        <f>IFERROR(VLOOKUP(E456,商品参数!A:E,2,FALSE),"")</f>
        <v/>
      </c>
      <c r="G456" s="102" t="str">
        <f>IFERROR(VLOOKUP(E456,商品参数!A:E,3,FALSE),"")</f>
        <v/>
      </c>
      <c r="H456" s="102" t="str">
        <f>IFERROR(VLOOKUP(E456,商品参数!A:E,4,FALSE),"")</f>
        <v/>
      </c>
      <c r="I456" s="130"/>
      <c r="J456" s="130"/>
      <c r="K456" s="102" t="str">
        <f t="shared" si="34"/>
        <v/>
      </c>
      <c r="L456" s="103"/>
      <c r="M456" s="131"/>
    </row>
    <row r="457" ht="22" customHeight="1" spans="1:13">
      <c r="A457" s="126"/>
      <c r="B457" s="127" t="str">
        <f t="shared" si="31"/>
        <v/>
      </c>
      <c r="C457" s="127" t="str">
        <f t="shared" si="32"/>
        <v/>
      </c>
      <c r="D457" s="127" t="str">
        <f t="shared" si="33"/>
        <v/>
      </c>
      <c r="E457" s="128"/>
      <c r="F457" s="102" t="str">
        <f>IFERROR(VLOOKUP(E457,商品参数!A:E,2,FALSE),"")</f>
        <v/>
      </c>
      <c r="G457" s="102" t="str">
        <f>IFERROR(VLOOKUP(E457,商品参数!A:E,3,FALSE),"")</f>
        <v/>
      </c>
      <c r="H457" s="102" t="str">
        <f>IFERROR(VLOOKUP(E457,商品参数!A:E,4,FALSE),"")</f>
        <v/>
      </c>
      <c r="I457" s="130"/>
      <c r="J457" s="130"/>
      <c r="K457" s="102" t="str">
        <f t="shared" si="34"/>
        <v/>
      </c>
      <c r="L457" s="103"/>
      <c r="M457" s="131"/>
    </row>
    <row r="458" ht="22" customHeight="1" spans="1:13">
      <c r="A458" s="126"/>
      <c r="B458" s="127" t="str">
        <f t="shared" si="31"/>
        <v/>
      </c>
      <c r="C458" s="127" t="str">
        <f t="shared" si="32"/>
        <v/>
      </c>
      <c r="D458" s="127" t="str">
        <f t="shared" si="33"/>
        <v/>
      </c>
      <c r="E458" s="128"/>
      <c r="F458" s="102" t="str">
        <f>IFERROR(VLOOKUP(E458,商品参数!A:E,2,FALSE),"")</f>
        <v/>
      </c>
      <c r="G458" s="102" t="str">
        <f>IFERROR(VLOOKUP(E458,商品参数!A:E,3,FALSE),"")</f>
        <v/>
      </c>
      <c r="H458" s="102" t="str">
        <f>IFERROR(VLOOKUP(E458,商品参数!A:E,4,FALSE),"")</f>
        <v/>
      </c>
      <c r="I458" s="130"/>
      <c r="J458" s="130"/>
      <c r="K458" s="102" t="str">
        <f t="shared" si="34"/>
        <v/>
      </c>
      <c r="L458" s="103"/>
      <c r="M458" s="131"/>
    </row>
    <row r="459" ht="22" customHeight="1" spans="1:13">
      <c r="A459" s="126"/>
      <c r="B459" s="127" t="str">
        <f t="shared" si="31"/>
        <v/>
      </c>
      <c r="C459" s="127" t="str">
        <f t="shared" si="32"/>
        <v/>
      </c>
      <c r="D459" s="127" t="str">
        <f t="shared" si="33"/>
        <v/>
      </c>
      <c r="E459" s="128"/>
      <c r="F459" s="102" t="str">
        <f>IFERROR(VLOOKUP(E459,商品参数!A:E,2,FALSE),"")</f>
        <v/>
      </c>
      <c r="G459" s="102" t="str">
        <f>IFERROR(VLOOKUP(E459,商品参数!A:E,3,FALSE),"")</f>
        <v/>
      </c>
      <c r="H459" s="102" t="str">
        <f>IFERROR(VLOOKUP(E459,商品参数!A:E,4,FALSE),"")</f>
        <v/>
      </c>
      <c r="I459" s="130"/>
      <c r="J459" s="130"/>
      <c r="K459" s="102" t="str">
        <f t="shared" si="34"/>
        <v/>
      </c>
      <c r="L459" s="103"/>
      <c r="M459" s="131"/>
    </row>
    <row r="460" ht="22" customHeight="1" spans="1:13">
      <c r="A460" s="126"/>
      <c r="B460" s="127" t="str">
        <f t="shared" si="31"/>
        <v/>
      </c>
      <c r="C460" s="127" t="str">
        <f t="shared" si="32"/>
        <v/>
      </c>
      <c r="D460" s="127" t="str">
        <f t="shared" si="33"/>
        <v/>
      </c>
      <c r="E460" s="128"/>
      <c r="F460" s="102" t="str">
        <f>IFERROR(VLOOKUP(E460,商品参数!A:E,2,FALSE),"")</f>
        <v/>
      </c>
      <c r="G460" s="102" t="str">
        <f>IFERROR(VLOOKUP(E460,商品参数!A:E,3,FALSE),"")</f>
        <v/>
      </c>
      <c r="H460" s="102" t="str">
        <f>IFERROR(VLOOKUP(E460,商品参数!A:E,4,FALSE),"")</f>
        <v/>
      </c>
      <c r="I460" s="130"/>
      <c r="J460" s="130"/>
      <c r="K460" s="102" t="str">
        <f t="shared" si="34"/>
        <v/>
      </c>
      <c r="L460" s="103"/>
      <c r="M460" s="131"/>
    </row>
    <row r="461" ht="22" customHeight="1" spans="1:13">
      <c r="A461" s="126"/>
      <c r="B461" s="127" t="str">
        <f t="shared" si="31"/>
        <v/>
      </c>
      <c r="C461" s="127" t="str">
        <f t="shared" si="32"/>
        <v/>
      </c>
      <c r="D461" s="127" t="str">
        <f t="shared" si="33"/>
        <v/>
      </c>
      <c r="E461" s="128"/>
      <c r="F461" s="102" t="str">
        <f>IFERROR(VLOOKUP(E461,商品参数!A:E,2,FALSE),"")</f>
        <v/>
      </c>
      <c r="G461" s="102" t="str">
        <f>IFERROR(VLOOKUP(E461,商品参数!A:E,3,FALSE),"")</f>
        <v/>
      </c>
      <c r="H461" s="102" t="str">
        <f>IFERROR(VLOOKUP(E461,商品参数!A:E,4,FALSE),"")</f>
        <v/>
      </c>
      <c r="I461" s="130"/>
      <c r="J461" s="130"/>
      <c r="K461" s="102" t="str">
        <f t="shared" si="34"/>
        <v/>
      </c>
      <c r="L461" s="103"/>
      <c r="M461" s="131"/>
    </row>
    <row r="462" ht="22" customHeight="1" spans="1:13">
      <c r="A462" s="126"/>
      <c r="B462" s="127" t="str">
        <f t="shared" si="31"/>
        <v/>
      </c>
      <c r="C462" s="127" t="str">
        <f t="shared" si="32"/>
        <v/>
      </c>
      <c r="D462" s="127" t="str">
        <f t="shared" si="33"/>
        <v/>
      </c>
      <c r="E462" s="128"/>
      <c r="F462" s="102" t="str">
        <f>IFERROR(VLOOKUP(E462,商品参数!A:E,2,FALSE),"")</f>
        <v/>
      </c>
      <c r="G462" s="102" t="str">
        <f>IFERROR(VLOOKUP(E462,商品参数!A:E,3,FALSE),"")</f>
        <v/>
      </c>
      <c r="H462" s="102" t="str">
        <f>IFERROR(VLOOKUP(E462,商品参数!A:E,4,FALSE),"")</f>
        <v/>
      </c>
      <c r="I462" s="130"/>
      <c r="J462" s="130"/>
      <c r="K462" s="102" t="str">
        <f t="shared" si="34"/>
        <v/>
      </c>
      <c r="L462" s="103"/>
      <c r="M462" s="131"/>
    </row>
    <row r="463" ht="22" customHeight="1" spans="1:13">
      <c r="A463" s="126"/>
      <c r="B463" s="127" t="str">
        <f t="shared" si="31"/>
        <v/>
      </c>
      <c r="C463" s="127" t="str">
        <f t="shared" si="32"/>
        <v/>
      </c>
      <c r="D463" s="127" t="str">
        <f t="shared" si="33"/>
        <v/>
      </c>
      <c r="E463" s="128"/>
      <c r="F463" s="102" t="str">
        <f>IFERROR(VLOOKUP(E463,商品参数!A:E,2,FALSE),"")</f>
        <v/>
      </c>
      <c r="G463" s="102" t="str">
        <f>IFERROR(VLOOKUP(E463,商品参数!A:E,3,FALSE),"")</f>
        <v/>
      </c>
      <c r="H463" s="102" t="str">
        <f>IFERROR(VLOOKUP(E463,商品参数!A:E,4,FALSE),"")</f>
        <v/>
      </c>
      <c r="I463" s="130"/>
      <c r="J463" s="130"/>
      <c r="K463" s="102" t="str">
        <f t="shared" si="34"/>
        <v/>
      </c>
      <c r="L463" s="103"/>
      <c r="M463" s="131"/>
    </row>
    <row r="464" ht="22" customHeight="1" spans="1:13">
      <c r="A464" s="126"/>
      <c r="B464" s="127" t="str">
        <f t="shared" si="31"/>
        <v/>
      </c>
      <c r="C464" s="127" t="str">
        <f t="shared" si="32"/>
        <v/>
      </c>
      <c r="D464" s="127" t="str">
        <f t="shared" si="33"/>
        <v/>
      </c>
      <c r="E464" s="128"/>
      <c r="F464" s="102" t="str">
        <f>IFERROR(VLOOKUP(E464,商品参数!A:E,2,FALSE),"")</f>
        <v/>
      </c>
      <c r="G464" s="102" t="str">
        <f>IFERROR(VLOOKUP(E464,商品参数!A:E,3,FALSE),"")</f>
        <v/>
      </c>
      <c r="H464" s="102" t="str">
        <f>IFERROR(VLOOKUP(E464,商品参数!A:E,4,FALSE),"")</f>
        <v/>
      </c>
      <c r="I464" s="130"/>
      <c r="J464" s="130"/>
      <c r="K464" s="102" t="str">
        <f t="shared" si="34"/>
        <v/>
      </c>
      <c r="L464" s="103"/>
      <c r="M464" s="131"/>
    </row>
    <row r="465" ht="22" customHeight="1" spans="1:13">
      <c r="A465" s="126"/>
      <c r="B465" s="127" t="str">
        <f t="shared" si="31"/>
        <v/>
      </c>
      <c r="C465" s="127" t="str">
        <f t="shared" si="32"/>
        <v/>
      </c>
      <c r="D465" s="127" t="str">
        <f t="shared" si="33"/>
        <v/>
      </c>
      <c r="E465" s="128"/>
      <c r="F465" s="102" t="str">
        <f>IFERROR(VLOOKUP(E465,商品参数!A:E,2,FALSE),"")</f>
        <v/>
      </c>
      <c r="G465" s="102" t="str">
        <f>IFERROR(VLOOKUP(E465,商品参数!A:E,3,FALSE),"")</f>
        <v/>
      </c>
      <c r="H465" s="102" t="str">
        <f>IFERROR(VLOOKUP(E465,商品参数!A:E,4,FALSE),"")</f>
        <v/>
      </c>
      <c r="I465" s="130"/>
      <c r="J465" s="130"/>
      <c r="K465" s="102" t="str">
        <f t="shared" si="34"/>
        <v/>
      </c>
      <c r="L465" s="103"/>
      <c r="M465" s="131"/>
    </row>
    <row r="466" ht="22" customHeight="1" spans="1:13">
      <c r="A466" s="126"/>
      <c r="B466" s="127" t="str">
        <f t="shared" si="31"/>
        <v/>
      </c>
      <c r="C466" s="127" t="str">
        <f t="shared" si="32"/>
        <v/>
      </c>
      <c r="D466" s="127" t="str">
        <f t="shared" si="33"/>
        <v/>
      </c>
      <c r="E466" s="128"/>
      <c r="F466" s="102" t="str">
        <f>IFERROR(VLOOKUP(E466,商品参数!A:E,2,FALSE),"")</f>
        <v/>
      </c>
      <c r="G466" s="102" t="str">
        <f>IFERROR(VLOOKUP(E466,商品参数!A:E,3,FALSE),"")</f>
        <v/>
      </c>
      <c r="H466" s="102" t="str">
        <f>IFERROR(VLOOKUP(E466,商品参数!A:E,4,FALSE),"")</f>
        <v/>
      </c>
      <c r="I466" s="130"/>
      <c r="J466" s="130"/>
      <c r="K466" s="102" t="str">
        <f t="shared" si="34"/>
        <v/>
      </c>
      <c r="L466" s="103"/>
      <c r="M466" s="131"/>
    </row>
    <row r="467" ht="22" customHeight="1" spans="1:13">
      <c r="A467" s="126"/>
      <c r="B467" s="127" t="str">
        <f t="shared" si="31"/>
        <v/>
      </c>
      <c r="C467" s="127" t="str">
        <f t="shared" si="32"/>
        <v/>
      </c>
      <c r="D467" s="127" t="str">
        <f t="shared" si="33"/>
        <v/>
      </c>
      <c r="E467" s="128"/>
      <c r="F467" s="102" t="str">
        <f>IFERROR(VLOOKUP(E467,商品参数!A:E,2,FALSE),"")</f>
        <v/>
      </c>
      <c r="G467" s="102" t="str">
        <f>IFERROR(VLOOKUP(E467,商品参数!A:E,3,FALSE),"")</f>
        <v/>
      </c>
      <c r="H467" s="102" t="str">
        <f>IFERROR(VLOOKUP(E467,商品参数!A:E,4,FALSE),"")</f>
        <v/>
      </c>
      <c r="I467" s="130"/>
      <c r="J467" s="130"/>
      <c r="K467" s="102" t="str">
        <f t="shared" si="34"/>
        <v/>
      </c>
      <c r="L467" s="103"/>
      <c r="M467" s="131"/>
    </row>
    <row r="468" ht="22" customHeight="1" spans="1:13">
      <c r="A468" s="126"/>
      <c r="B468" s="127" t="str">
        <f t="shared" si="31"/>
        <v/>
      </c>
      <c r="C468" s="127" t="str">
        <f t="shared" si="32"/>
        <v/>
      </c>
      <c r="D468" s="127" t="str">
        <f t="shared" si="33"/>
        <v/>
      </c>
      <c r="E468" s="128"/>
      <c r="F468" s="102" t="str">
        <f>IFERROR(VLOOKUP(E468,商品参数!A:E,2,FALSE),"")</f>
        <v/>
      </c>
      <c r="G468" s="102" t="str">
        <f>IFERROR(VLOOKUP(E468,商品参数!A:E,3,FALSE),"")</f>
        <v/>
      </c>
      <c r="H468" s="102" t="str">
        <f>IFERROR(VLOOKUP(E468,商品参数!A:E,4,FALSE),"")</f>
        <v/>
      </c>
      <c r="I468" s="130"/>
      <c r="J468" s="130"/>
      <c r="K468" s="102" t="str">
        <f t="shared" si="34"/>
        <v/>
      </c>
      <c r="L468" s="103"/>
      <c r="M468" s="131"/>
    </row>
    <row r="469" ht="22" customHeight="1" spans="1:13">
      <c r="A469" s="126"/>
      <c r="B469" s="127" t="str">
        <f t="shared" si="31"/>
        <v/>
      </c>
      <c r="C469" s="127" t="str">
        <f t="shared" si="32"/>
        <v/>
      </c>
      <c r="D469" s="127" t="str">
        <f t="shared" si="33"/>
        <v/>
      </c>
      <c r="E469" s="128"/>
      <c r="F469" s="102" t="str">
        <f>IFERROR(VLOOKUP(E469,商品参数!A:E,2,FALSE),"")</f>
        <v/>
      </c>
      <c r="G469" s="102" t="str">
        <f>IFERROR(VLOOKUP(E469,商品参数!A:E,3,FALSE),"")</f>
        <v/>
      </c>
      <c r="H469" s="102" t="str">
        <f>IFERROR(VLOOKUP(E469,商品参数!A:E,4,FALSE),"")</f>
        <v/>
      </c>
      <c r="I469" s="130"/>
      <c r="J469" s="130"/>
      <c r="K469" s="102" t="str">
        <f t="shared" si="34"/>
        <v/>
      </c>
      <c r="L469" s="103"/>
      <c r="M469" s="131"/>
    </row>
    <row r="470" ht="22" customHeight="1" spans="1:13">
      <c r="A470" s="126"/>
      <c r="B470" s="127" t="str">
        <f t="shared" si="31"/>
        <v/>
      </c>
      <c r="C470" s="127" t="str">
        <f t="shared" si="32"/>
        <v/>
      </c>
      <c r="D470" s="127" t="str">
        <f t="shared" si="33"/>
        <v/>
      </c>
      <c r="E470" s="128"/>
      <c r="F470" s="102" t="str">
        <f>IFERROR(VLOOKUP(E470,商品参数!A:E,2,FALSE),"")</f>
        <v/>
      </c>
      <c r="G470" s="102" t="str">
        <f>IFERROR(VLOOKUP(E470,商品参数!A:E,3,FALSE),"")</f>
        <v/>
      </c>
      <c r="H470" s="102" t="str">
        <f>IFERROR(VLOOKUP(E470,商品参数!A:E,4,FALSE),"")</f>
        <v/>
      </c>
      <c r="I470" s="130"/>
      <c r="J470" s="130"/>
      <c r="K470" s="102" t="str">
        <f t="shared" si="34"/>
        <v/>
      </c>
      <c r="L470" s="103"/>
      <c r="M470" s="131"/>
    </row>
    <row r="471" ht="22" customHeight="1" spans="1:13">
      <c r="A471" s="126"/>
      <c r="B471" s="127" t="str">
        <f t="shared" si="31"/>
        <v/>
      </c>
      <c r="C471" s="127" t="str">
        <f t="shared" si="32"/>
        <v/>
      </c>
      <c r="D471" s="127" t="str">
        <f t="shared" si="33"/>
        <v/>
      </c>
      <c r="E471" s="128"/>
      <c r="F471" s="102" t="str">
        <f>IFERROR(VLOOKUP(E471,商品参数!A:E,2,FALSE),"")</f>
        <v/>
      </c>
      <c r="G471" s="102" t="str">
        <f>IFERROR(VLOOKUP(E471,商品参数!A:E,3,FALSE),"")</f>
        <v/>
      </c>
      <c r="H471" s="102" t="str">
        <f>IFERROR(VLOOKUP(E471,商品参数!A:E,4,FALSE),"")</f>
        <v/>
      </c>
      <c r="I471" s="130"/>
      <c r="J471" s="130"/>
      <c r="K471" s="102" t="str">
        <f t="shared" si="34"/>
        <v/>
      </c>
      <c r="L471" s="103"/>
      <c r="M471" s="131"/>
    </row>
    <row r="472" ht="22" customHeight="1" spans="1:13">
      <c r="A472" s="126"/>
      <c r="B472" s="127" t="str">
        <f t="shared" si="31"/>
        <v/>
      </c>
      <c r="C472" s="127" t="str">
        <f t="shared" si="32"/>
        <v/>
      </c>
      <c r="D472" s="127" t="str">
        <f t="shared" si="33"/>
        <v/>
      </c>
      <c r="E472" s="128"/>
      <c r="F472" s="102" t="str">
        <f>IFERROR(VLOOKUP(E472,商品参数!A:E,2,FALSE),"")</f>
        <v/>
      </c>
      <c r="G472" s="102" t="str">
        <f>IFERROR(VLOOKUP(E472,商品参数!A:E,3,FALSE),"")</f>
        <v/>
      </c>
      <c r="H472" s="102" t="str">
        <f>IFERROR(VLOOKUP(E472,商品参数!A:E,4,FALSE),"")</f>
        <v/>
      </c>
      <c r="I472" s="130"/>
      <c r="J472" s="130"/>
      <c r="K472" s="102" t="str">
        <f t="shared" si="34"/>
        <v/>
      </c>
      <c r="L472" s="103"/>
      <c r="M472" s="131"/>
    </row>
    <row r="473" ht="22" customHeight="1" spans="1:13">
      <c r="A473" s="126"/>
      <c r="B473" s="127" t="str">
        <f t="shared" si="31"/>
        <v/>
      </c>
      <c r="C473" s="127" t="str">
        <f t="shared" si="32"/>
        <v/>
      </c>
      <c r="D473" s="127" t="str">
        <f t="shared" si="33"/>
        <v/>
      </c>
      <c r="E473" s="128"/>
      <c r="F473" s="102" t="str">
        <f>IFERROR(VLOOKUP(E473,商品参数!A:E,2,FALSE),"")</f>
        <v/>
      </c>
      <c r="G473" s="102" t="str">
        <f>IFERROR(VLOOKUP(E473,商品参数!A:E,3,FALSE),"")</f>
        <v/>
      </c>
      <c r="H473" s="102" t="str">
        <f>IFERROR(VLOOKUP(E473,商品参数!A:E,4,FALSE),"")</f>
        <v/>
      </c>
      <c r="I473" s="130"/>
      <c r="J473" s="130"/>
      <c r="K473" s="102" t="str">
        <f t="shared" si="34"/>
        <v/>
      </c>
      <c r="L473" s="103"/>
      <c r="M473" s="131"/>
    </row>
    <row r="474" ht="22" customHeight="1" spans="1:13">
      <c r="A474" s="126"/>
      <c r="B474" s="127" t="str">
        <f t="shared" si="31"/>
        <v/>
      </c>
      <c r="C474" s="127" t="str">
        <f t="shared" si="32"/>
        <v/>
      </c>
      <c r="D474" s="127" t="str">
        <f t="shared" si="33"/>
        <v/>
      </c>
      <c r="E474" s="128"/>
      <c r="F474" s="102" t="str">
        <f>IFERROR(VLOOKUP(E474,商品参数!A:E,2,FALSE),"")</f>
        <v/>
      </c>
      <c r="G474" s="102" t="str">
        <f>IFERROR(VLOOKUP(E474,商品参数!A:E,3,FALSE),"")</f>
        <v/>
      </c>
      <c r="H474" s="102" t="str">
        <f>IFERROR(VLOOKUP(E474,商品参数!A:E,4,FALSE),"")</f>
        <v/>
      </c>
      <c r="I474" s="130"/>
      <c r="J474" s="130"/>
      <c r="K474" s="102" t="str">
        <f t="shared" si="34"/>
        <v/>
      </c>
      <c r="L474" s="103"/>
      <c r="M474" s="131"/>
    </row>
    <row r="475" ht="22" customHeight="1" spans="1:13">
      <c r="A475" s="126"/>
      <c r="B475" s="127" t="str">
        <f t="shared" si="31"/>
        <v/>
      </c>
      <c r="C475" s="127" t="str">
        <f t="shared" si="32"/>
        <v/>
      </c>
      <c r="D475" s="127" t="str">
        <f t="shared" si="33"/>
        <v/>
      </c>
      <c r="E475" s="128"/>
      <c r="F475" s="102" t="str">
        <f>IFERROR(VLOOKUP(E475,商品参数!A:E,2,FALSE),"")</f>
        <v/>
      </c>
      <c r="G475" s="102" t="str">
        <f>IFERROR(VLOOKUP(E475,商品参数!A:E,3,FALSE),"")</f>
        <v/>
      </c>
      <c r="H475" s="102" t="str">
        <f>IFERROR(VLOOKUP(E475,商品参数!A:E,4,FALSE),"")</f>
        <v/>
      </c>
      <c r="I475" s="130"/>
      <c r="J475" s="130"/>
      <c r="K475" s="102" t="str">
        <f t="shared" si="34"/>
        <v/>
      </c>
      <c r="L475" s="103"/>
      <c r="M475" s="131"/>
    </row>
    <row r="476" ht="22" customHeight="1" spans="1:13">
      <c r="A476" s="126"/>
      <c r="B476" s="127" t="str">
        <f t="shared" si="31"/>
        <v/>
      </c>
      <c r="C476" s="127" t="str">
        <f t="shared" si="32"/>
        <v/>
      </c>
      <c r="D476" s="127" t="str">
        <f t="shared" si="33"/>
        <v/>
      </c>
      <c r="E476" s="128"/>
      <c r="F476" s="102" t="str">
        <f>IFERROR(VLOOKUP(E476,商品参数!A:E,2,FALSE),"")</f>
        <v/>
      </c>
      <c r="G476" s="102" t="str">
        <f>IFERROR(VLOOKUP(E476,商品参数!A:E,3,FALSE),"")</f>
        <v/>
      </c>
      <c r="H476" s="102" t="str">
        <f>IFERROR(VLOOKUP(E476,商品参数!A:E,4,FALSE),"")</f>
        <v/>
      </c>
      <c r="I476" s="130"/>
      <c r="J476" s="130"/>
      <c r="K476" s="102" t="str">
        <f t="shared" si="34"/>
        <v/>
      </c>
      <c r="L476" s="103"/>
      <c r="M476" s="131"/>
    </row>
    <row r="477" ht="22" customHeight="1" spans="1:13">
      <c r="A477" s="126"/>
      <c r="B477" s="127" t="str">
        <f t="shared" si="31"/>
        <v/>
      </c>
      <c r="C477" s="127" t="str">
        <f t="shared" si="32"/>
        <v/>
      </c>
      <c r="D477" s="127" t="str">
        <f t="shared" si="33"/>
        <v/>
      </c>
      <c r="E477" s="128"/>
      <c r="F477" s="102" t="str">
        <f>IFERROR(VLOOKUP(E477,商品参数!A:E,2,FALSE),"")</f>
        <v/>
      </c>
      <c r="G477" s="102" t="str">
        <f>IFERROR(VLOOKUP(E477,商品参数!A:E,3,FALSE),"")</f>
        <v/>
      </c>
      <c r="H477" s="102" t="str">
        <f>IFERROR(VLOOKUP(E477,商品参数!A:E,4,FALSE),"")</f>
        <v/>
      </c>
      <c r="I477" s="130"/>
      <c r="J477" s="130"/>
      <c r="K477" s="102" t="str">
        <f t="shared" si="34"/>
        <v/>
      </c>
      <c r="L477" s="103"/>
      <c r="M477" s="131"/>
    </row>
    <row r="478" ht="22" customHeight="1" spans="1:13">
      <c r="A478" s="126"/>
      <c r="B478" s="127" t="str">
        <f t="shared" si="31"/>
        <v/>
      </c>
      <c r="C478" s="127" t="str">
        <f t="shared" si="32"/>
        <v/>
      </c>
      <c r="D478" s="127" t="str">
        <f t="shared" si="33"/>
        <v/>
      </c>
      <c r="E478" s="128"/>
      <c r="F478" s="102" t="str">
        <f>IFERROR(VLOOKUP(E478,商品参数!A:E,2,FALSE),"")</f>
        <v/>
      </c>
      <c r="G478" s="102" t="str">
        <f>IFERROR(VLOOKUP(E478,商品参数!A:E,3,FALSE),"")</f>
        <v/>
      </c>
      <c r="H478" s="102" t="str">
        <f>IFERROR(VLOOKUP(E478,商品参数!A:E,4,FALSE),"")</f>
        <v/>
      </c>
      <c r="I478" s="130"/>
      <c r="J478" s="130"/>
      <c r="K478" s="102" t="str">
        <f t="shared" si="34"/>
        <v/>
      </c>
      <c r="L478" s="103"/>
      <c r="M478" s="131"/>
    </row>
    <row r="479" ht="22" customHeight="1" spans="1:13">
      <c r="A479" s="126"/>
      <c r="B479" s="127" t="str">
        <f t="shared" si="31"/>
        <v/>
      </c>
      <c r="C479" s="127" t="str">
        <f t="shared" si="32"/>
        <v/>
      </c>
      <c r="D479" s="127" t="str">
        <f t="shared" si="33"/>
        <v/>
      </c>
      <c r="E479" s="128"/>
      <c r="F479" s="102" t="str">
        <f>IFERROR(VLOOKUP(E479,商品参数!A:E,2,FALSE),"")</f>
        <v/>
      </c>
      <c r="G479" s="102" t="str">
        <f>IFERROR(VLOOKUP(E479,商品参数!A:E,3,FALSE),"")</f>
        <v/>
      </c>
      <c r="H479" s="102" t="str">
        <f>IFERROR(VLOOKUP(E479,商品参数!A:E,4,FALSE),"")</f>
        <v/>
      </c>
      <c r="I479" s="130"/>
      <c r="J479" s="130"/>
      <c r="K479" s="102" t="str">
        <f t="shared" si="34"/>
        <v/>
      </c>
      <c r="L479" s="103"/>
      <c r="M479" s="131"/>
    </row>
    <row r="480" ht="22" customHeight="1" spans="1:13">
      <c r="A480" s="126"/>
      <c r="B480" s="127" t="str">
        <f t="shared" si="31"/>
        <v/>
      </c>
      <c r="C480" s="127" t="str">
        <f t="shared" si="32"/>
        <v/>
      </c>
      <c r="D480" s="127" t="str">
        <f t="shared" si="33"/>
        <v/>
      </c>
      <c r="E480" s="128"/>
      <c r="F480" s="102" t="str">
        <f>IFERROR(VLOOKUP(E480,商品参数!A:E,2,FALSE),"")</f>
        <v/>
      </c>
      <c r="G480" s="102" t="str">
        <f>IFERROR(VLOOKUP(E480,商品参数!A:E,3,FALSE),"")</f>
        <v/>
      </c>
      <c r="H480" s="102" t="str">
        <f>IFERROR(VLOOKUP(E480,商品参数!A:E,4,FALSE),"")</f>
        <v/>
      </c>
      <c r="I480" s="130"/>
      <c r="J480" s="130"/>
      <c r="K480" s="102" t="str">
        <f t="shared" si="34"/>
        <v/>
      </c>
      <c r="L480" s="103"/>
      <c r="M480" s="131"/>
    </row>
    <row r="481" ht="22" customHeight="1" spans="1:13">
      <c r="A481" s="126"/>
      <c r="B481" s="127" t="str">
        <f t="shared" si="31"/>
        <v/>
      </c>
      <c r="C481" s="127" t="str">
        <f t="shared" si="32"/>
        <v/>
      </c>
      <c r="D481" s="127" t="str">
        <f t="shared" si="33"/>
        <v/>
      </c>
      <c r="E481" s="128"/>
      <c r="F481" s="102" t="str">
        <f>IFERROR(VLOOKUP(E481,商品参数!A:E,2,FALSE),"")</f>
        <v/>
      </c>
      <c r="G481" s="102" t="str">
        <f>IFERROR(VLOOKUP(E481,商品参数!A:E,3,FALSE),"")</f>
        <v/>
      </c>
      <c r="H481" s="102" t="str">
        <f>IFERROR(VLOOKUP(E481,商品参数!A:E,4,FALSE),"")</f>
        <v/>
      </c>
      <c r="I481" s="130"/>
      <c r="J481" s="130"/>
      <c r="K481" s="102" t="str">
        <f t="shared" si="34"/>
        <v/>
      </c>
      <c r="L481" s="103"/>
      <c r="M481" s="131"/>
    </row>
    <row r="482" ht="22" customHeight="1" spans="1:13">
      <c r="A482" s="126"/>
      <c r="B482" s="127" t="str">
        <f t="shared" si="31"/>
        <v/>
      </c>
      <c r="C482" s="127" t="str">
        <f t="shared" si="32"/>
        <v/>
      </c>
      <c r="D482" s="127" t="str">
        <f t="shared" si="33"/>
        <v/>
      </c>
      <c r="E482" s="128"/>
      <c r="F482" s="102" t="str">
        <f>IFERROR(VLOOKUP(E482,商品参数!A:E,2,FALSE),"")</f>
        <v/>
      </c>
      <c r="G482" s="102" t="str">
        <f>IFERROR(VLOOKUP(E482,商品参数!A:E,3,FALSE),"")</f>
        <v/>
      </c>
      <c r="H482" s="102" t="str">
        <f>IFERROR(VLOOKUP(E482,商品参数!A:E,4,FALSE),"")</f>
        <v/>
      </c>
      <c r="I482" s="130"/>
      <c r="J482" s="130"/>
      <c r="K482" s="102" t="str">
        <f t="shared" si="34"/>
        <v/>
      </c>
      <c r="L482" s="103"/>
      <c r="M482" s="131"/>
    </row>
    <row r="483" ht="22" customHeight="1" spans="1:13">
      <c r="A483" s="126"/>
      <c r="B483" s="127" t="str">
        <f t="shared" si="31"/>
        <v/>
      </c>
      <c r="C483" s="127" t="str">
        <f t="shared" si="32"/>
        <v/>
      </c>
      <c r="D483" s="127" t="str">
        <f t="shared" si="33"/>
        <v/>
      </c>
      <c r="E483" s="128"/>
      <c r="F483" s="102" t="str">
        <f>IFERROR(VLOOKUP(E483,商品参数!A:E,2,FALSE),"")</f>
        <v/>
      </c>
      <c r="G483" s="102" t="str">
        <f>IFERROR(VLOOKUP(E483,商品参数!A:E,3,FALSE),"")</f>
        <v/>
      </c>
      <c r="H483" s="102" t="str">
        <f>IFERROR(VLOOKUP(E483,商品参数!A:E,4,FALSE),"")</f>
        <v/>
      </c>
      <c r="I483" s="130"/>
      <c r="J483" s="130"/>
      <c r="K483" s="102" t="str">
        <f t="shared" si="34"/>
        <v/>
      </c>
      <c r="L483" s="103"/>
      <c r="M483" s="131"/>
    </row>
    <row r="484" ht="22" customHeight="1" spans="1:13">
      <c r="A484" s="126"/>
      <c r="B484" s="127" t="str">
        <f t="shared" si="31"/>
        <v/>
      </c>
      <c r="C484" s="127" t="str">
        <f t="shared" si="32"/>
        <v/>
      </c>
      <c r="D484" s="127" t="str">
        <f t="shared" si="33"/>
        <v/>
      </c>
      <c r="E484" s="128"/>
      <c r="F484" s="102" t="str">
        <f>IFERROR(VLOOKUP(E484,商品参数!A:E,2,FALSE),"")</f>
        <v/>
      </c>
      <c r="G484" s="102" t="str">
        <f>IFERROR(VLOOKUP(E484,商品参数!A:E,3,FALSE),"")</f>
        <v/>
      </c>
      <c r="H484" s="102" t="str">
        <f>IFERROR(VLOOKUP(E484,商品参数!A:E,4,FALSE),"")</f>
        <v/>
      </c>
      <c r="I484" s="130"/>
      <c r="J484" s="130"/>
      <c r="K484" s="102" t="str">
        <f t="shared" si="34"/>
        <v/>
      </c>
      <c r="L484" s="103"/>
      <c r="M484" s="131"/>
    </row>
    <row r="485" ht="22" customHeight="1" spans="1:13">
      <c r="A485" s="126"/>
      <c r="B485" s="127" t="str">
        <f t="shared" si="31"/>
        <v/>
      </c>
      <c r="C485" s="127" t="str">
        <f t="shared" si="32"/>
        <v/>
      </c>
      <c r="D485" s="127" t="str">
        <f t="shared" si="33"/>
        <v/>
      </c>
      <c r="E485" s="128"/>
      <c r="F485" s="102" t="str">
        <f>IFERROR(VLOOKUP(E485,商品参数!A:E,2,FALSE),"")</f>
        <v/>
      </c>
      <c r="G485" s="102" t="str">
        <f>IFERROR(VLOOKUP(E485,商品参数!A:E,3,FALSE),"")</f>
        <v/>
      </c>
      <c r="H485" s="102" t="str">
        <f>IFERROR(VLOOKUP(E485,商品参数!A:E,4,FALSE),"")</f>
        <v/>
      </c>
      <c r="I485" s="130"/>
      <c r="J485" s="130"/>
      <c r="K485" s="102" t="str">
        <f t="shared" si="34"/>
        <v/>
      </c>
      <c r="L485" s="103"/>
      <c r="M485" s="131"/>
    </row>
    <row r="486" ht="22" customHeight="1" spans="1:13">
      <c r="A486" s="126"/>
      <c r="B486" s="127" t="str">
        <f t="shared" si="31"/>
        <v/>
      </c>
      <c r="C486" s="127" t="str">
        <f t="shared" si="32"/>
        <v/>
      </c>
      <c r="D486" s="127" t="str">
        <f t="shared" si="33"/>
        <v/>
      </c>
      <c r="E486" s="128"/>
      <c r="F486" s="102" t="str">
        <f>IFERROR(VLOOKUP(E486,商品参数!A:E,2,FALSE),"")</f>
        <v/>
      </c>
      <c r="G486" s="102" t="str">
        <f>IFERROR(VLOOKUP(E486,商品参数!A:E,3,FALSE),"")</f>
        <v/>
      </c>
      <c r="H486" s="102" t="str">
        <f>IFERROR(VLOOKUP(E486,商品参数!A:E,4,FALSE),"")</f>
        <v/>
      </c>
      <c r="I486" s="130"/>
      <c r="J486" s="130"/>
      <c r="K486" s="102" t="str">
        <f t="shared" si="34"/>
        <v/>
      </c>
      <c r="L486" s="103"/>
      <c r="M486" s="131"/>
    </row>
    <row r="487" ht="22" customHeight="1" spans="1:13">
      <c r="A487" s="126"/>
      <c r="B487" s="127" t="str">
        <f t="shared" si="31"/>
        <v/>
      </c>
      <c r="C487" s="127" t="str">
        <f t="shared" si="32"/>
        <v/>
      </c>
      <c r="D487" s="127" t="str">
        <f t="shared" si="33"/>
        <v/>
      </c>
      <c r="E487" s="128"/>
      <c r="F487" s="102" t="str">
        <f>IFERROR(VLOOKUP(E487,商品参数!A:E,2,FALSE),"")</f>
        <v/>
      </c>
      <c r="G487" s="102" t="str">
        <f>IFERROR(VLOOKUP(E487,商品参数!A:E,3,FALSE),"")</f>
        <v/>
      </c>
      <c r="H487" s="102" t="str">
        <f>IFERROR(VLOOKUP(E487,商品参数!A:E,4,FALSE),"")</f>
        <v/>
      </c>
      <c r="I487" s="130"/>
      <c r="J487" s="130"/>
      <c r="K487" s="102" t="str">
        <f t="shared" si="34"/>
        <v/>
      </c>
      <c r="L487" s="103"/>
      <c r="M487" s="131"/>
    </row>
    <row r="488" ht="22" customHeight="1" spans="1:13">
      <c r="A488" s="126"/>
      <c r="B488" s="127" t="str">
        <f t="shared" si="31"/>
        <v/>
      </c>
      <c r="C488" s="127" t="str">
        <f t="shared" si="32"/>
        <v/>
      </c>
      <c r="D488" s="127" t="str">
        <f t="shared" si="33"/>
        <v/>
      </c>
      <c r="E488" s="128"/>
      <c r="F488" s="102" t="str">
        <f>IFERROR(VLOOKUP(E488,商品参数!A:E,2,FALSE),"")</f>
        <v/>
      </c>
      <c r="G488" s="102" t="str">
        <f>IFERROR(VLOOKUP(E488,商品参数!A:E,3,FALSE),"")</f>
        <v/>
      </c>
      <c r="H488" s="102" t="str">
        <f>IFERROR(VLOOKUP(E488,商品参数!A:E,4,FALSE),"")</f>
        <v/>
      </c>
      <c r="I488" s="130"/>
      <c r="J488" s="130"/>
      <c r="K488" s="102" t="str">
        <f t="shared" si="34"/>
        <v/>
      </c>
      <c r="L488" s="103"/>
      <c r="M488" s="131"/>
    </row>
    <row r="489" ht="22" customHeight="1" spans="1:13">
      <c r="A489" s="126"/>
      <c r="B489" s="127" t="str">
        <f t="shared" si="31"/>
        <v/>
      </c>
      <c r="C489" s="127" t="str">
        <f t="shared" si="32"/>
        <v/>
      </c>
      <c r="D489" s="127" t="str">
        <f t="shared" si="33"/>
        <v/>
      </c>
      <c r="E489" s="128"/>
      <c r="F489" s="102" t="str">
        <f>IFERROR(VLOOKUP(E489,商品参数!A:E,2,FALSE),"")</f>
        <v/>
      </c>
      <c r="G489" s="102" t="str">
        <f>IFERROR(VLOOKUP(E489,商品参数!A:E,3,FALSE),"")</f>
        <v/>
      </c>
      <c r="H489" s="102" t="str">
        <f>IFERROR(VLOOKUP(E489,商品参数!A:E,4,FALSE),"")</f>
        <v/>
      </c>
      <c r="I489" s="130"/>
      <c r="J489" s="130"/>
      <c r="K489" s="102" t="str">
        <f t="shared" si="34"/>
        <v/>
      </c>
      <c r="L489" s="103"/>
      <c r="M489" s="131"/>
    </row>
    <row r="490" ht="22" customHeight="1" spans="1:13">
      <c r="A490" s="126"/>
      <c r="B490" s="127" t="str">
        <f t="shared" si="31"/>
        <v/>
      </c>
      <c r="C490" s="127" t="str">
        <f t="shared" si="32"/>
        <v/>
      </c>
      <c r="D490" s="127" t="str">
        <f t="shared" si="33"/>
        <v/>
      </c>
      <c r="E490" s="128"/>
      <c r="F490" s="102" t="str">
        <f>IFERROR(VLOOKUP(E490,商品参数!A:E,2,FALSE),"")</f>
        <v/>
      </c>
      <c r="G490" s="102" t="str">
        <f>IFERROR(VLOOKUP(E490,商品参数!A:E,3,FALSE),"")</f>
        <v/>
      </c>
      <c r="H490" s="102" t="str">
        <f>IFERROR(VLOOKUP(E490,商品参数!A:E,4,FALSE),"")</f>
        <v/>
      </c>
      <c r="I490" s="130"/>
      <c r="J490" s="130"/>
      <c r="K490" s="102" t="str">
        <f t="shared" si="34"/>
        <v/>
      </c>
      <c r="L490" s="103"/>
      <c r="M490" s="131"/>
    </row>
    <row r="491" ht="22" customHeight="1" spans="1:13">
      <c r="A491" s="126"/>
      <c r="B491" s="127" t="str">
        <f t="shared" si="31"/>
        <v/>
      </c>
      <c r="C491" s="127" t="str">
        <f t="shared" si="32"/>
        <v/>
      </c>
      <c r="D491" s="127" t="str">
        <f t="shared" si="33"/>
        <v/>
      </c>
      <c r="E491" s="128"/>
      <c r="F491" s="102" t="str">
        <f>IFERROR(VLOOKUP(E491,商品参数!A:E,2,FALSE),"")</f>
        <v/>
      </c>
      <c r="G491" s="102" t="str">
        <f>IFERROR(VLOOKUP(E491,商品参数!A:E,3,FALSE),"")</f>
        <v/>
      </c>
      <c r="H491" s="102" t="str">
        <f>IFERROR(VLOOKUP(E491,商品参数!A:E,4,FALSE),"")</f>
        <v/>
      </c>
      <c r="I491" s="130"/>
      <c r="J491" s="130"/>
      <c r="K491" s="102" t="str">
        <f t="shared" si="34"/>
        <v/>
      </c>
      <c r="L491" s="103"/>
      <c r="M491" s="131"/>
    </row>
    <row r="492" ht="22" customHeight="1" spans="1:13">
      <c r="A492" s="126"/>
      <c r="B492" s="127" t="str">
        <f t="shared" si="31"/>
        <v/>
      </c>
      <c r="C492" s="127" t="str">
        <f t="shared" si="32"/>
        <v/>
      </c>
      <c r="D492" s="127" t="str">
        <f t="shared" si="33"/>
        <v/>
      </c>
      <c r="E492" s="128"/>
      <c r="F492" s="102" t="str">
        <f>IFERROR(VLOOKUP(E492,商品参数!A:E,2,FALSE),"")</f>
        <v/>
      </c>
      <c r="G492" s="102" t="str">
        <f>IFERROR(VLOOKUP(E492,商品参数!A:E,3,FALSE),"")</f>
        <v/>
      </c>
      <c r="H492" s="102" t="str">
        <f>IFERROR(VLOOKUP(E492,商品参数!A:E,4,FALSE),"")</f>
        <v/>
      </c>
      <c r="I492" s="130"/>
      <c r="J492" s="130"/>
      <c r="K492" s="102" t="str">
        <f t="shared" si="34"/>
        <v/>
      </c>
      <c r="L492" s="103"/>
      <c r="M492" s="131"/>
    </row>
    <row r="493" ht="22" customHeight="1" spans="1:13">
      <c r="A493" s="126"/>
      <c r="B493" s="127" t="str">
        <f t="shared" si="31"/>
        <v/>
      </c>
      <c r="C493" s="127" t="str">
        <f t="shared" si="32"/>
        <v/>
      </c>
      <c r="D493" s="127" t="str">
        <f t="shared" si="33"/>
        <v/>
      </c>
      <c r="E493" s="128"/>
      <c r="F493" s="102" t="str">
        <f>IFERROR(VLOOKUP(E493,商品参数!A:E,2,FALSE),"")</f>
        <v/>
      </c>
      <c r="G493" s="102" t="str">
        <f>IFERROR(VLOOKUP(E493,商品参数!A:E,3,FALSE),"")</f>
        <v/>
      </c>
      <c r="H493" s="102" t="str">
        <f>IFERROR(VLOOKUP(E493,商品参数!A:E,4,FALSE),"")</f>
        <v/>
      </c>
      <c r="I493" s="130"/>
      <c r="J493" s="130"/>
      <c r="K493" s="102" t="str">
        <f t="shared" si="34"/>
        <v/>
      </c>
      <c r="L493" s="103"/>
      <c r="M493" s="131"/>
    </row>
    <row r="494" ht="22" customHeight="1" spans="1:13">
      <c r="A494" s="126"/>
      <c r="B494" s="127" t="str">
        <f t="shared" si="31"/>
        <v/>
      </c>
      <c r="C494" s="127" t="str">
        <f t="shared" si="32"/>
        <v/>
      </c>
      <c r="D494" s="127" t="str">
        <f t="shared" si="33"/>
        <v/>
      </c>
      <c r="E494" s="128"/>
      <c r="F494" s="102" t="str">
        <f>IFERROR(VLOOKUP(E494,商品参数!A:E,2,FALSE),"")</f>
        <v/>
      </c>
      <c r="G494" s="102" t="str">
        <f>IFERROR(VLOOKUP(E494,商品参数!A:E,3,FALSE),"")</f>
        <v/>
      </c>
      <c r="H494" s="102" t="str">
        <f>IFERROR(VLOOKUP(E494,商品参数!A:E,4,FALSE),"")</f>
        <v/>
      </c>
      <c r="I494" s="130"/>
      <c r="J494" s="130"/>
      <c r="K494" s="102" t="str">
        <f t="shared" si="34"/>
        <v/>
      </c>
      <c r="L494" s="103"/>
      <c r="M494" s="131"/>
    </row>
    <row r="495" ht="22" customHeight="1" spans="1:13">
      <c r="A495" s="126"/>
      <c r="B495" s="127" t="str">
        <f t="shared" si="31"/>
        <v/>
      </c>
      <c r="C495" s="127" t="str">
        <f t="shared" si="32"/>
        <v/>
      </c>
      <c r="D495" s="127" t="str">
        <f t="shared" si="33"/>
        <v/>
      </c>
      <c r="E495" s="128"/>
      <c r="F495" s="102" t="str">
        <f>IFERROR(VLOOKUP(E495,商品参数!A:E,2,FALSE),"")</f>
        <v/>
      </c>
      <c r="G495" s="102" t="str">
        <f>IFERROR(VLOOKUP(E495,商品参数!A:E,3,FALSE),"")</f>
        <v/>
      </c>
      <c r="H495" s="102" t="str">
        <f>IFERROR(VLOOKUP(E495,商品参数!A:E,4,FALSE),"")</f>
        <v/>
      </c>
      <c r="I495" s="130"/>
      <c r="J495" s="130"/>
      <c r="K495" s="102" t="str">
        <f t="shared" si="34"/>
        <v/>
      </c>
      <c r="L495" s="103"/>
      <c r="M495" s="131"/>
    </row>
    <row r="496" ht="22" customHeight="1" spans="1:13">
      <c r="A496" s="126"/>
      <c r="B496" s="127" t="str">
        <f t="shared" si="31"/>
        <v/>
      </c>
      <c r="C496" s="127" t="str">
        <f t="shared" si="32"/>
        <v/>
      </c>
      <c r="D496" s="127" t="str">
        <f t="shared" si="33"/>
        <v/>
      </c>
      <c r="E496" s="128"/>
      <c r="F496" s="102" t="str">
        <f>IFERROR(VLOOKUP(E496,商品参数!A:E,2,FALSE),"")</f>
        <v/>
      </c>
      <c r="G496" s="102" t="str">
        <f>IFERROR(VLOOKUP(E496,商品参数!A:E,3,FALSE),"")</f>
        <v/>
      </c>
      <c r="H496" s="102" t="str">
        <f>IFERROR(VLOOKUP(E496,商品参数!A:E,4,FALSE),"")</f>
        <v/>
      </c>
      <c r="I496" s="130"/>
      <c r="J496" s="130"/>
      <c r="K496" s="102" t="str">
        <f t="shared" si="34"/>
        <v/>
      </c>
      <c r="L496" s="103"/>
      <c r="M496" s="131"/>
    </row>
    <row r="497" ht="22" customHeight="1" spans="1:13">
      <c r="A497" s="126"/>
      <c r="B497" s="127" t="str">
        <f t="shared" si="31"/>
        <v/>
      </c>
      <c r="C497" s="127" t="str">
        <f t="shared" si="32"/>
        <v/>
      </c>
      <c r="D497" s="127" t="str">
        <f t="shared" si="33"/>
        <v/>
      </c>
      <c r="E497" s="128"/>
      <c r="F497" s="102" t="str">
        <f>IFERROR(VLOOKUP(E497,商品参数!A:E,2,FALSE),"")</f>
        <v/>
      </c>
      <c r="G497" s="102" t="str">
        <f>IFERROR(VLOOKUP(E497,商品参数!A:E,3,FALSE),"")</f>
        <v/>
      </c>
      <c r="H497" s="102" t="str">
        <f>IFERROR(VLOOKUP(E497,商品参数!A:E,4,FALSE),"")</f>
        <v/>
      </c>
      <c r="I497" s="130"/>
      <c r="J497" s="130"/>
      <c r="K497" s="102" t="str">
        <f t="shared" si="34"/>
        <v/>
      </c>
      <c r="L497" s="103"/>
      <c r="M497" s="131"/>
    </row>
    <row r="498" ht="22" customHeight="1" spans="1:13">
      <c r="A498" s="126"/>
      <c r="B498" s="127" t="str">
        <f t="shared" si="31"/>
        <v/>
      </c>
      <c r="C498" s="127" t="str">
        <f t="shared" si="32"/>
        <v/>
      </c>
      <c r="D498" s="127" t="str">
        <f t="shared" si="33"/>
        <v/>
      </c>
      <c r="E498" s="128"/>
      <c r="F498" s="102" t="str">
        <f>IFERROR(VLOOKUP(E498,商品参数!A:E,2,FALSE),"")</f>
        <v/>
      </c>
      <c r="G498" s="102" t="str">
        <f>IFERROR(VLOOKUP(E498,商品参数!A:E,3,FALSE),"")</f>
        <v/>
      </c>
      <c r="H498" s="102" t="str">
        <f>IFERROR(VLOOKUP(E498,商品参数!A:E,4,FALSE),"")</f>
        <v/>
      </c>
      <c r="I498" s="130"/>
      <c r="J498" s="130"/>
      <c r="K498" s="102" t="str">
        <f t="shared" si="34"/>
        <v/>
      </c>
      <c r="L498" s="103"/>
      <c r="M498" s="131"/>
    </row>
    <row r="499" ht="22" customHeight="1" spans="1:13">
      <c r="A499" s="126"/>
      <c r="B499" s="127" t="str">
        <f t="shared" si="31"/>
        <v/>
      </c>
      <c r="C499" s="127" t="str">
        <f t="shared" si="32"/>
        <v/>
      </c>
      <c r="D499" s="127" t="str">
        <f t="shared" si="33"/>
        <v/>
      </c>
      <c r="E499" s="128"/>
      <c r="F499" s="102" t="str">
        <f>IFERROR(VLOOKUP(E499,商品参数!A:E,2,FALSE),"")</f>
        <v/>
      </c>
      <c r="G499" s="102" t="str">
        <f>IFERROR(VLOOKUP(E499,商品参数!A:E,3,FALSE),"")</f>
        <v/>
      </c>
      <c r="H499" s="102" t="str">
        <f>IFERROR(VLOOKUP(E499,商品参数!A:E,4,FALSE),"")</f>
        <v/>
      </c>
      <c r="I499" s="130"/>
      <c r="J499" s="130"/>
      <c r="K499" s="102" t="str">
        <f t="shared" si="34"/>
        <v/>
      </c>
      <c r="L499" s="103"/>
      <c r="M499" s="131"/>
    </row>
    <row r="500" ht="22" customHeight="1" spans="1:13">
      <c r="A500" s="126"/>
      <c r="B500" s="127" t="str">
        <f t="shared" si="31"/>
        <v/>
      </c>
      <c r="C500" s="127" t="str">
        <f t="shared" si="32"/>
        <v/>
      </c>
      <c r="D500" s="127" t="str">
        <f t="shared" si="33"/>
        <v/>
      </c>
      <c r="E500" s="128"/>
      <c r="F500" s="102" t="str">
        <f>IFERROR(VLOOKUP(E500,商品参数!A:E,2,FALSE),"")</f>
        <v/>
      </c>
      <c r="G500" s="102" t="str">
        <f>IFERROR(VLOOKUP(E500,商品参数!A:E,3,FALSE),"")</f>
        <v/>
      </c>
      <c r="H500" s="102" t="str">
        <f>IFERROR(VLOOKUP(E500,商品参数!A:E,4,FALSE),"")</f>
        <v/>
      </c>
      <c r="I500" s="130"/>
      <c r="J500" s="130"/>
      <c r="K500" s="102" t="str">
        <f t="shared" si="34"/>
        <v/>
      </c>
      <c r="L500" s="103"/>
      <c r="M500" s="131"/>
    </row>
    <row r="501" ht="22" customHeight="1" spans="1:13">
      <c r="A501" s="126"/>
      <c r="B501" s="127" t="str">
        <f t="shared" si="31"/>
        <v/>
      </c>
      <c r="C501" s="127" t="str">
        <f t="shared" si="32"/>
        <v/>
      </c>
      <c r="D501" s="127" t="str">
        <f t="shared" si="33"/>
        <v/>
      </c>
      <c r="E501" s="128"/>
      <c r="F501" s="102" t="str">
        <f>IFERROR(VLOOKUP(E501,商品参数!A:E,2,FALSE),"")</f>
        <v/>
      </c>
      <c r="G501" s="102" t="str">
        <f>IFERROR(VLOOKUP(E501,商品参数!A:E,3,FALSE),"")</f>
        <v/>
      </c>
      <c r="H501" s="102" t="str">
        <f>IFERROR(VLOOKUP(E501,商品参数!A:E,4,FALSE),"")</f>
        <v/>
      </c>
      <c r="I501" s="130"/>
      <c r="J501" s="130"/>
      <c r="K501" s="102" t="str">
        <f t="shared" si="34"/>
        <v/>
      </c>
      <c r="L501" s="103"/>
      <c r="M501" s="131"/>
    </row>
    <row r="502" ht="22" customHeight="1" spans="1:13">
      <c r="A502" s="126"/>
      <c r="B502" s="127" t="str">
        <f t="shared" si="31"/>
        <v/>
      </c>
      <c r="C502" s="127" t="str">
        <f t="shared" si="32"/>
        <v/>
      </c>
      <c r="D502" s="127" t="str">
        <f t="shared" si="33"/>
        <v/>
      </c>
      <c r="E502" s="128"/>
      <c r="F502" s="102" t="str">
        <f>IFERROR(VLOOKUP(E502,商品参数!A:E,2,FALSE),"")</f>
        <v/>
      </c>
      <c r="G502" s="102" t="str">
        <f>IFERROR(VLOOKUP(E502,商品参数!A:E,3,FALSE),"")</f>
        <v/>
      </c>
      <c r="H502" s="102" t="str">
        <f>IFERROR(VLOOKUP(E502,商品参数!A:E,4,FALSE),"")</f>
        <v/>
      </c>
      <c r="I502" s="130"/>
      <c r="J502" s="130"/>
      <c r="K502" s="102" t="str">
        <f t="shared" si="34"/>
        <v/>
      </c>
      <c r="L502" s="103"/>
      <c r="M502" s="131"/>
    </row>
    <row r="503" ht="22" customHeight="1" spans="1:13">
      <c r="A503" s="126"/>
      <c r="B503" s="127" t="str">
        <f t="shared" si="31"/>
        <v/>
      </c>
      <c r="C503" s="127" t="str">
        <f t="shared" si="32"/>
        <v/>
      </c>
      <c r="D503" s="127" t="str">
        <f t="shared" si="33"/>
        <v/>
      </c>
      <c r="E503" s="128"/>
      <c r="F503" s="102" t="str">
        <f>IFERROR(VLOOKUP(E503,商品参数!A:E,2,FALSE),"")</f>
        <v/>
      </c>
      <c r="G503" s="102" t="str">
        <f>IFERROR(VLOOKUP(E503,商品参数!A:E,3,FALSE),"")</f>
        <v/>
      </c>
      <c r="H503" s="102" t="str">
        <f>IFERROR(VLOOKUP(E503,商品参数!A:E,4,FALSE),"")</f>
        <v/>
      </c>
      <c r="I503" s="130"/>
      <c r="J503" s="130"/>
      <c r="K503" s="102" t="str">
        <f t="shared" si="34"/>
        <v/>
      </c>
      <c r="L503" s="103"/>
      <c r="M503" s="131"/>
    </row>
    <row r="504" ht="22" customHeight="1" spans="1:13">
      <c r="A504" s="126"/>
      <c r="B504" s="127" t="str">
        <f t="shared" si="31"/>
        <v/>
      </c>
      <c r="C504" s="127" t="str">
        <f t="shared" si="32"/>
        <v/>
      </c>
      <c r="D504" s="127" t="str">
        <f t="shared" si="33"/>
        <v/>
      </c>
      <c r="E504" s="128"/>
      <c r="F504" s="102" t="str">
        <f>IFERROR(VLOOKUP(E504,商品参数!A:E,2,FALSE),"")</f>
        <v/>
      </c>
      <c r="G504" s="102" t="str">
        <f>IFERROR(VLOOKUP(E504,商品参数!A:E,3,FALSE),"")</f>
        <v/>
      </c>
      <c r="H504" s="102" t="str">
        <f>IFERROR(VLOOKUP(E504,商品参数!A:E,4,FALSE),"")</f>
        <v/>
      </c>
      <c r="I504" s="130"/>
      <c r="J504" s="130"/>
      <c r="K504" s="102" t="str">
        <f t="shared" si="34"/>
        <v/>
      </c>
      <c r="L504" s="103"/>
      <c r="M504" s="131"/>
    </row>
    <row r="505" ht="22" customHeight="1" spans="1:13">
      <c r="A505" s="126"/>
      <c r="B505" s="127" t="str">
        <f t="shared" si="31"/>
        <v/>
      </c>
      <c r="C505" s="127" t="str">
        <f t="shared" si="32"/>
        <v/>
      </c>
      <c r="D505" s="127" t="str">
        <f t="shared" si="33"/>
        <v/>
      </c>
      <c r="E505" s="128"/>
      <c r="F505" s="102" t="str">
        <f>IFERROR(VLOOKUP(E505,商品参数!A:E,2,FALSE),"")</f>
        <v/>
      </c>
      <c r="G505" s="102" t="str">
        <f>IFERROR(VLOOKUP(E505,商品参数!A:E,3,FALSE),"")</f>
        <v/>
      </c>
      <c r="H505" s="102" t="str">
        <f>IFERROR(VLOOKUP(E505,商品参数!A:E,4,FALSE),"")</f>
        <v/>
      </c>
      <c r="I505" s="130"/>
      <c r="J505" s="130"/>
      <c r="K505" s="102" t="str">
        <f t="shared" si="34"/>
        <v/>
      </c>
      <c r="L505" s="103"/>
      <c r="M505" s="131"/>
    </row>
    <row r="506" ht="22" customHeight="1" spans="1:13">
      <c r="A506" s="126"/>
      <c r="B506" s="127" t="str">
        <f t="shared" si="31"/>
        <v/>
      </c>
      <c r="C506" s="127" t="str">
        <f t="shared" si="32"/>
        <v/>
      </c>
      <c r="D506" s="127" t="str">
        <f t="shared" si="33"/>
        <v/>
      </c>
      <c r="E506" s="128"/>
      <c r="F506" s="102" t="str">
        <f>IFERROR(VLOOKUP(E506,商品参数!A:E,2,FALSE),"")</f>
        <v/>
      </c>
      <c r="G506" s="102" t="str">
        <f>IFERROR(VLOOKUP(E506,商品参数!A:E,3,FALSE),"")</f>
        <v/>
      </c>
      <c r="H506" s="102" t="str">
        <f>IFERROR(VLOOKUP(E506,商品参数!A:E,4,FALSE),"")</f>
        <v/>
      </c>
      <c r="I506" s="130"/>
      <c r="J506" s="130"/>
      <c r="K506" s="102" t="str">
        <f t="shared" si="34"/>
        <v/>
      </c>
      <c r="L506" s="103"/>
      <c r="M506" s="131"/>
    </row>
    <row r="507" ht="22" customHeight="1" spans="1:13">
      <c r="A507" s="126"/>
      <c r="B507" s="127" t="str">
        <f t="shared" si="31"/>
        <v/>
      </c>
      <c r="C507" s="127" t="str">
        <f t="shared" si="32"/>
        <v/>
      </c>
      <c r="D507" s="127" t="str">
        <f t="shared" si="33"/>
        <v/>
      </c>
      <c r="E507" s="128"/>
      <c r="F507" s="102" t="str">
        <f>IFERROR(VLOOKUP(E507,商品参数!A:E,2,FALSE),"")</f>
        <v/>
      </c>
      <c r="G507" s="102" t="str">
        <f>IFERROR(VLOOKUP(E507,商品参数!A:E,3,FALSE),"")</f>
        <v/>
      </c>
      <c r="H507" s="102" t="str">
        <f>IFERROR(VLOOKUP(E507,商品参数!A:E,4,FALSE),"")</f>
        <v/>
      </c>
      <c r="I507" s="130"/>
      <c r="J507" s="130"/>
      <c r="K507" s="102" t="str">
        <f t="shared" si="34"/>
        <v/>
      </c>
      <c r="L507" s="103"/>
      <c r="M507" s="131"/>
    </row>
    <row r="508" ht="22" customHeight="1" spans="1:13">
      <c r="A508" s="126"/>
      <c r="B508" s="127" t="str">
        <f t="shared" si="31"/>
        <v/>
      </c>
      <c r="C508" s="127" t="str">
        <f t="shared" si="32"/>
        <v/>
      </c>
      <c r="D508" s="127" t="str">
        <f t="shared" si="33"/>
        <v/>
      </c>
      <c r="E508" s="128"/>
      <c r="F508" s="102" t="str">
        <f>IFERROR(VLOOKUP(E508,商品参数!A:E,2,FALSE),"")</f>
        <v/>
      </c>
      <c r="G508" s="102" t="str">
        <f>IFERROR(VLOOKUP(E508,商品参数!A:E,3,FALSE),"")</f>
        <v/>
      </c>
      <c r="H508" s="102" t="str">
        <f>IFERROR(VLOOKUP(E508,商品参数!A:E,4,FALSE),"")</f>
        <v/>
      </c>
      <c r="I508" s="130"/>
      <c r="J508" s="130"/>
      <c r="K508" s="102" t="str">
        <f t="shared" si="34"/>
        <v/>
      </c>
      <c r="L508" s="103"/>
      <c r="M508" s="131"/>
    </row>
    <row r="509" ht="22" customHeight="1" spans="1:13">
      <c r="A509" s="126"/>
      <c r="B509" s="127" t="str">
        <f t="shared" si="31"/>
        <v/>
      </c>
      <c r="C509" s="127" t="str">
        <f t="shared" si="32"/>
        <v/>
      </c>
      <c r="D509" s="127" t="str">
        <f t="shared" si="33"/>
        <v/>
      </c>
      <c r="E509" s="128"/>
      <c r="F509" s="102" t="str">
        <f>IFERROR(VLOOKUP(E509,商品参数!A:E,2,FALSE),"")</f>
        <v/>
      </c>
      <c r="G509" s="102" t="str">
        <f>IFERROR(VLOOKUP(E509,商品参数!A:E,3,FALSE),"")</f>
        <v/>
      </c>
      <c r="H509" s="102" t="str">
        <f>IFERROR(VLOOKUP(E509,商品参数!A:E,4,FALSE),"")</f>
        <v/>
      </c>
      <c r="I509" s="130"/>
      <c r="J509" s="130"/>
      <c r="K509" s="102" t="str">
        <f t="shared" si="34"/>
        <v/>
      </c>
      <c r="L509" s="103"/>
      <c r="M509" s="131"/>
    </row>
    <row r="510" ht="22" customHeight="1" spans="1:13">
      <c r="A510" s="126"/>
      <c r="B510" s="127" t="str">
        <f t="shared" si="31"/>
        <v/>
      </c>
      <c r="C510" s="127" t="str">
        <f t="shared" si="32"/>
        <v/>
      </c>
      <c r="D510" s="127" t="str">
        <f t="shared" si="33"/>
        <v/>
      </c>
      <c r="E510" s="128"/>
      <c r="F510" s="102" t="str">
        <f>IFERROR(VLOOKUP(E510,商品参数!A:E,2,FALSE),"")</f>
        <v/>
      </c>
      <c r="G510" s="102" t="str">
        <f>IFERROR(VLOOKUP(E510,商品参数!A:E,3,FALSE),"")</f>
        <v/>
      </c>
      <c r="H510" s="102" t="str">
        <f>IFERROR(VLOOKUP(E510,商品参数!A:E,4,FALSE),"")</f>
        <v/>
      </c>
      <c r="I510" s="130"/>
      <c r="J510" s="130"/>
      <c r="K510" s="102" t="str">
        <f t="shared" si="34"/>
        <v/>
      </c>
      <c r="L510" s="103"/>
      <c r="M510" s="131"/>
    </row>
    <row r="511" ht="22" customHeight="1" spans="1:13">
      <c r="A511" s="126"/>
      <c r="B511" s="127" t="str">
        <f t="shared" si="31"/>
        <v/>
      </c>
      <c r="C511" s="127" t="str">
        <f t="shared" si="32"/>
        <v/>
      </c>
      <c r="D511" s="127" t="str">
        <f t="shared" si="33"/>
        <v/>
      </c>
      <c r="E511" s="128"/>
      <c r="F511" s="102" t="str">
        <f>IFERROR(VLOOKUP(E511,商品参数!A:E,2,FALSE),"")</f>
        <v/>
      </c>
      <c r="G511" s="102" t="str">
        <f>IFERROR(VLOOKUP(E511,商品参数!A:E,3,FALSE),"")</f>
        <v/>
      </c>
      <c r="H511" s="102" t="str">
        <f>IFERROR(VLOOKUP(E511,商品参数!A:E,4,FALSE),"")</f>
        <v/>
      </c>
      <c r="I511" s="130"/>
      <c r="J511" s="130"/>
      <c r="K511" s="102" t="str">
        <f t="shared" si="34"/>
        <v/>
      </c>
      <c r="L511" s="103"/>
      <c r="M511" s="131"/>
    </row>
    <row r="512" ht="22" customHeight="1" spans="1:13">
      <c r="A512" s="126"/>
      <c r="B512" s="127" t="str">
        <f t="shared" si="31"/>
        <v/>
      </c>
      <c r="C512" s="127" t="str">
        <f t="shared" si="32"/>
        <v/>
      </c>
      <c r="D512" s="127" t="str">
        <f t="shared" si="33"/>
        <v/>
      </c>
      <c r="E512" s="128"/>
      <c r="F512" s="102" t="str">
        <f>IFERROR(VLOOKUP(E512,商品参数!A:E,2,FALSE),"")</f>
        <v/>
      </c>
      <c r="G512" s="102" t="str">
        <f>IFERROR(VLOOKUP(E512,商品参数!A:E,3,FALSE),"")</f>
        <v/>
      </c>
      <c r="H512" s="102" t="str">
        <f>IFERROR(VLOOKUP(E512,商品参数!A:E,4,FALSE),"")</f>
        <v/>
      </c>
      <c r="I512" s="130"/>
      <c r="J512" s="130"/>
      <c r="K512" s="102" t="str">
        <f t="shared" si="34"/>
        <v/>
      </c>
      <c r="L512" s="103"/>
      <c r="M512" s="131"/>
    </row>
    <row r="513" ht="22" customHeight="1" spans="1:13">
      <c r="A513" s="126"/>
      <c r="B513" s="127" t="str">
        <f t="shared" si="31"/>
        <v/>
      </c>
      <c r="C513" s="127" t="str">
        <f t="shared" si="32"/>
        <v/>
      </c>
      <c r="D513" s="127" t="str">
        <f t="shared" si="33"/>
        <v/>
      </c>
      <c r="E513" s="128"/>
      <c r="F513" s="102" t="str">
        <f>IFERROR(VLOOKUP(E513,商品参数!A:E,2,FALSE),"")</f>
        <v/>
      </c>
      <c r="G513" s="102" t="str">
        <f>IFERROR(VLOOKUP(E513,商品参数!A:E,3,FALSE),"")</f>
        <v/>
      </c>
      <c r="H513" s="102" t="str">
        <f>IFERROR(VLOOKUP(E513,商品参数!A:E,4,FALSE),"")</f>
        <v/>
      </c>
      <c r="I513" s="130"/>
      <c r="J513" s="130"/>
      <c r="K513" s="102" t="str">
        <f t="shared" si="34"/>
        <v/>
      </c>
      <c r="L513" s="103"/>
      <c r="M513" s="131"/>
    </row>
    <row r="514" ht="22" customHeight="1" spans="1:13">
      <c r="A514" s="126"/>
      <c r="B514" s="127" t="str">
        <f t="shared" si="31"/>
        <v/>
      </c>
      <c r="C514" s="127" t="str">
        <f t="shared" si="32"/>
        <v/>
      </c>
      <c r="D514" s="127" t="str">
        <f t="shared" si="33"/>
        <v/>
      </c>
      <c r="E514" s="128"/>
      <c r="F514" s="102" t="str">
        <f>IFERROR(VLOOKUP(E514,商品参数!A:E,2,FALSE),"")</f>
        <v/>
      </c>
      <c r="G514" s="102" t="str">
        <f>IFERROR(VLOOKUP(E514,商品参数!A:E,3,FALSE),"")</f>
        <v/>
      </c>
      <c r="H514" s="102" t="str">
        <f>IFERROR(VLOOKUP(E514,商品参数!A:E,4,FALSE),"")</f>
        <v/>
      </c>
      <c r="I514" s="130"/>
      <c r="J514" s="130"/>
      <c r="K514" s="102" t="str">
        <f t="shared" si="34"/>
        <v/>
      </c>
      <c r="L514" s="103"/>
      <c r="M514" s="131"/>
    </row>
    <row r="515" ht="22" customHeight="1" spans="1:13">
      <c r="A515" s="126"/>
      <c r="B515" s="127" t="str">
        <f t="shared" si="31"/>
        <v/>
      </c>
      <c r="C515" s="127" t="str">
        <f t="shared" si="32"/>
        <v/>
      </c>
      <c r="D515" s="127" t="str">
        <f t="shared" si="33"/>
        <v/>
      </c>
      <c r="E515" s="128"/>
      <c r="F515" s="102" t="str">
        <f>IFERROR(VLOOKUP(E515,商品参数!A:E,2,FALSE),"")</f>
        <v/>
      </c>
      <c r="G515" s="102" t="str">
        <f>IFERROR(VLOOKUP(E515,商品参数!A:E,3,FALSE),"")</f>
        <v/>
      </c>
      <c r="H515" s="102" t="str">
        <f>IFERROR(VLOOKUP(E515,商品参数!A:E,4,FALSE),"")</f>
        <v/>
      </c>
      <c r="I515" s="130"/>
      <c r="J515" s="130"/>
      <c r="K515" s="102" t="str">
        <f t="shared" si="34"/>
        <v/>
      </c>
      <c r="L515" s="103"/>
      <c r="M515" s="131"/>
    </row>
    <row r="516" ht="22" customHeight="1" spans="1:13">
      <c r="A516" s="126"/>
      <c r="B516" s="127" t="str">
        <f t="shared" ref="B516:B579" si="35">IF(A516&lt;&gt;"",YEAR(A516),"")</f>
        <v/>
      </c>
      <c r="C516" s="127" t="str">
        <f t="shared" ref="C516:C579" si="36">IF(A516&lt;&gt;"",MONTH(A516),"")</f>
        <v/>
      </c>
      <c r="D516" s="127" t="str">
        <f t="shared" ref="D516:D579" si="37">IF(A516&lt;&gt;"",DAY(A516),"")</f>
        <v/>
      </c>
      <c r="E516" s="128"/>
      <c r="F516" s="102" t="str">
        <f>IFERROR(VLOOKUP(E516,商品参数!A:E,2,FALSE),"")</f>
        <v/>
      </c>
      <c r="G516" s="102" t="str">
        <f>IFERROR(VLOOKUP(E516,商品参数!A:E,3,FALSE),"")</f>
        <v/>
      </c>
      <c r="H516" s="102" t="str">
        <f>IFERROR(VLOOKUP(E516,商品参数!A:E,4,FALSE),"")</f>
        <v/>
      </c>
      <c r="I516" s="130"/>
      <c r="J516" s="130"/>
      <c r="K516" s="102" t="str">
        <f t="shared" ref="K516:K579" si="38">IF(E516&lt;&gt;"",I516*J516,"")</f>
        <v/>
      </c>
      <c r="L516" s="103"/>
      <c r="M516" s="131"/>
    </row>
    <row r="517" ht="22" customHeight="1" spans="1:13">
      <c r="A517" s="126"/>
      <c r="B517" s="127" t="str">
        <f t="shared" si="35"/>
        <v/>
      </c>
      <c r="C517" s="127" t="str">
        <f t="shared" si="36"/>
        <v/>
      </c>
      <c r="D517" s="127" t="str">
        <f t="shared" si="37"/>
        <v/>
      </c>
      <c r="E517" s="128"/>
      <c r="F517" s="102" t="str">
        <f>IFERROR(VLOOKUP(E517,商品参数!A:E,2,FALSE),"")</f>
        <v/>
      </c>
      <c r="G517" s="102" t="str">
        <f>IFERROR(VLOOKUP(E517,商品参数!A:E,3,FALSE),"")</f>
        <v/>
      </c>
      <c r="H517" s="102" t="str">
        <f>IFERROR(VLOOKUP(E517,商品参数!A:E,4,FALSE),"")</f>
        <v/>
      </c>
      <c r="I517" s="130"/>
      <c r="J517" s="130"/>
      <c r="K517" s="102" t="str">
        <f t="shared" si="38"/>
        <v/>
      </c>
      <c r="L517" s="103"/>
      <c r="M517" s="131"/>
    </row>
    <row r="518" ht="22" customHeight="1" spans="1:13">
      <c r="A518" s="126"/>
      <c r="B518" s="127" t="str">
        <f t="shared" si="35"/>
        <v/>
      </c>
      <c r="C518" s="127" t="str">
        <f t="shared" si="36"/>
        <v/>
      </c>
      <c r="D518" s="127" t="str">
        <f t="shared" si="37"/>
        <v/>
      </c>
      <c r="E518" s="128"/>
      <c r="F518" s="102" t="str">
        <f>IFERROR(VLOOKUP(E518,商品参数!A:E,2,FALSE),"")</f>
        <v/>
      </c>
      <c r="G518" s="102" t="str">
        <f>IFERROR(VLOOKUP(E518,商品参数!A:E,3,FALSE),"")</f>
        <v/>
      </c>
      <c r="H518" s="102" t="str">
        <f>IFERROR(VLOOKUP(E518,商品参数!A:E,4,FALSE),"")</f>
        <v/>
      </c>
      <c r="I518" s="130"/>
      <c r="J518" s="130"/>
      <c r="K518" s="102" t="str">
        <f t="shared" si="38"/>
        <v/>
      </c>
      <c r="L518" s="103"/>
      <c r="M518" s="131"/>
    </row>
    <row r="519" ht="22" customHeight="1" spans="1:13">
      <c r="A519" s="126"/>
      <c r="B519" s="127" t="str">
        <f t="shared" si="35"/>
        <v/>
      </c>
      <c r="C519" s="127" t="str">
        <f t="shared" si="36"/>
        <v/>
      </c>
      <c r="D519" s="127" t="str">
        <f t="shared" si="37"/>
        <v/>
      </c>
      <c r="E519" s="128"/>
      <c r="F519" s="102" t="str">
        <f>IFERROR(VLOOKUP(E519,商品参数!A:E,2,FALSE),"")</f>
        <v/>
      </c>
      <c r="G519" s="102" t="str">
        <f>IFERROR(VLOOKUP(E519,商品参数!A:E,3,FALSE),"")</f>
        <v/>
      </c>
      <c r="H519" s="102" t="str">
        <f>IFERROR(VLOOKUP(E519,商品参数!A:E,4,FALSE),"")</f>
        <v/>
      </c>
      <c r="I519" s="130"/>
      <c r="J519" s="130"/>
      <c r="K519" s="102" t="str">
        <f t="shared" si="38"/>
        <v/>
      </c>
      <c r="L519" s="103"/>
      <c r="M519" s="131"/>
    </row>
    <row r="520" ht="22" customHeight="1" spans="1:13">
      <c r="A520" s="126"/>
      <c r="B520" s="127" t="str">
        <f t="shared" si="35"/>
        <v/>
      </c>
      <c r="C520" s="127" t="str">
        <f t="shared" si="36"/>
        <v/>
      </c>
      <c r="D520" s="127" t="str">
        <f t="shared" si="37"/>
        <v/>
      </c>
      <c r="E520" s="128"/>
      <c r="F520" s="102" t="str">
        <f>IFERROR(VLOOKUP(E520,商品参数!A:E,2,FALSE),"")</f>
        <v/>
      </c>
      <c r="G520" s="102" t="str">
        <f>IFERROR(VLOOKUP(E520,商品参数!A:E,3,FALSE),"")</f>
        <v/>
      </c>
      <c r="H520" s="102" t="str">
        <f>IFERROR(VLOOKUP(E520,商品参数!A:E,4,FALSE),"")</f>
        <v/>
      </c>
      <c r="I520" s="130"/>
      <c r="J520" s="130"/>
      <c r="K520" s="102" t="str">
        <f t="shared" si="38"/>
        <v/>
      </c>
      <c r="L520" s="103"/>
      <c r="M520" s="131"/>
    </row>
    <row r="521" ht="22" customHeight="1" spans="1:13">
      <c r="A521" s="126"/>
      <c r="B521" s="127" t="str">
        <f t="shared" si="35"/>
        <v/>
      </c>
      <c r="C521" s="127" t="str">
        <f t="shared" si="36"/>
        <v/>
      </c>
      <c r="D521" s="127" t="str">
        <f t="shared" si="37"/>
        <v/>
      </c>
      <c r="E521" s="128"/>
      <c r="F521" s="102" t="str">
        <f>IFERROR(VLOOKUP(E521,商品参数!A:E,2,FALSE),"")</f>
        <v/>
      </c>
      <c r="G521" s="102" t="str">
        <f>IFERROR(VLOOKUP(E521,商品参数!A:E,3,FALSE),"")</f>
        <v/>
      </c>
      <c r="H521" s="102" t="str">
        <f>IFERROR(VLOOKUP(E521,商品参数!A:E,4,FALSE),"")</f>
        <v/>
      </c>
      <c r="I521" s="130"/>
      <c r="J521" s="130"/>
      <c r="K521" s="102" t="str">
        <f t="shared" si="38"/>
        <v/>
      </c>
      <c r="L521" s="103"/>
      <c r="M521" s="131"/>
    </row>
    <row r="522" ht="22" customHeight="1" spans="1:13">
      <c r="A522" s="126"/>
      <c r="B522" s="127" t="str">
        <f t="shared" si="35"/>
        <v/>
      </c>
      <c r="C522" s="127" t="str">
        <f t="shared" si="36"/>
        <v/>
      </c>
      <c r="D522" s="127" t="str">
        <f t="shared" si="37"/>
        <v/>
      </c>
      <c r="E522" s="128"/>
      <c r="F522" s="102" t="str">
        <f>IFERROR(VLOOKUP(E522,商品参数!A:E,2,FALSE),"")</f>
        <v/>
      </c>
      <c r="G522" s="102" t="str">
        <f>IFERROR(VLOOKUP(E522,商品参数!A:E,3,FALSE),"")</f>
        <v/>
      </c>
      <c r="H522" s="102" t="str">
        <f>IFERROR(VLOOKUP(E522,商品参数!A:E,4,FALSE),"")</f>
        <v/>
      </c>
      <c r="I522" s="130"/>
      <c r="J522" s="130"/>
      <c r="K522" s="102" t="str">
        <f t="shared" si="38"/>
        <v/>
      </c>
      <c r="L522" s="103"/>
      <c r="M522" s="131"/>
    </row>
    <row r="523" ht="22" customHeight="1" spans="1:13">
      <c r="A523" s="126"/>
      <c r="B523" s="127" t="str">
        <f t="shared" si="35"/>
        <v/>
      </c>
      <c r="C523" s="127" t="str">
        <f t="shared" si="36"/>
        <v/>
      </c>
      <c r="D523" s="127" t="str">
        <f t="shared" si="37"/>
        <v/>
      </c>
      <c r="E523" s="128"/>
      <c r="F523" s="102" t="str">
        <f>IFERROR(VLOOKUP(E523,商品参数!A:E,2,FALSE),"")</f>
        <v/>
      </c>
      <c r="G523" s="102" t="str">
        <f>IFERROR(VLOOKUP(E523,商品参数!A:E,3,FALSE),"")</f>
        <v/>
      </c>
      <c r="H523" s="102" t="str">
        <f>IFERROR(VLOOKUP(E523,商品参数!A:E,4,FALSE),"")</f>
        <v/>
      </c>
      <c r="I523" s="130"/>
      <c r="J523" s="130"/>
      <c r="K523" s="102" t="str">
        <f t="shared" si="38"/>
        <v/>
      </c>
      <c r="L523" s="103"/>
      <c r="M523" s="131"/>
    </row>
    <row r="524" ht="22" customHeight="1" spans="1:13">
      <c r="A524" s="126"/>
      <c r="B524" s="127" t="str">
        <f t="shared" si="35"/>
        <v/>
      </c>
      <c r="C524" s="127" t="str">
        <f t="shared" si="36"/>
        <v/>
      </c>
      <c r="D524" s="127" t="str">
        <f t="shared" si="37"/>
        <v/>
      </c>
      <c r="E524" s="128"/>
      <c r="F524" s="102" t="str">
        <f>IFERROR(VLOOKUP(E524,商品参数!A:E,2,FALSE),"")</f>
        <v/>
      </c>
      <c r="G524" s="102" t="str">
        <f>IFERROR(VLOOKUP(E524,商品参数!A:E,3,FALSE),"")</f>
        <v/>
      </c>
      <c r="H524" s="102" t="str">
        <f>IFERROR(VLOOKUP(E524,商品参数!A:E,4,FALSE),"")</f>
        <v/>
      </c>
      <c r="I524" s="130"/>
      <c r="J524" s="130"/>
      <c r="K524" s="102" t="str">
        <f t="shared" si="38"/>
        <v/>
      </c>
      <c r="L524" s="103"/>
      <c r="M524" s="131"/>
    </row>
    <row r="525" ht="22" customHeight="1" spans="1:13">
      <c r="A525" s="126"/>
      <c r="B525" s="127" t="str">
        <f t="shared" si="35"/>
        <v/>
      </c>
      <c r="C525" s="127" t="str">
        <f t="shared" si="36"/>
        <v/>
      </c>
      <c r="D525" s="127" t="str">
        <f t="shared" si="37"/>
        <v/>
      </c>
      <c r="E525" s="128"/>
      <c r="F525" s="102" t="str">
        <f>IFERROR(VLOOKUP(E525,商品参数!A:E,2,FALSE),"")</f>
        <v/>
      </c>
      <c r="G525" s="102" t="str">
        <f>IFERROR(VLOOKUP(E525,商品参数!A:E,3,FALSE),"")</f>
        <v/>
      </c>
      <c r="H525" s="102" t="str">
        <f>IFERROR(VLOOKUP(E525,商品参数!A:E,4,FALSE),"")</f>
        <v/>
      </c>
      <c r="I525" s="130"/>
      <c r="J525" s="130"/>
      <c r="K525" s="102" t="str">
        <f t="shared" si="38"/>
        <v/>
      </c>
      <c r="L525" s="103"/>
      <c r="M525" s="131"/>
    </row>
    <row r="526" ht="22" customHeight="1" spans="1:13">
      <c r="A526" s="126"/>
      <c r="B526" s="127" t="str">
        <f t="shared" si="35"/>
        <v/>
      </c>
      <c r="C526" s="127" t="str">
        <f t="shared" si="36"/>
        <v/>
      </c>
      <c r="D526" s="127" t="str">
        <f t="shared" si="37"/>
        <v/>
      </c>
      <c r="E526" s="128"/>
      <c r="F526" s="102" t="str">
        <f>IFERROR(VLOOKUP(E526,商品参数!A:E,2,FALSE),"")</f>
        <v/>
      </c>
      <c r="G526" s="102" t="str">
        <f>IFERROR(VLOOKUP(E526,商品参数!A:E,3,FALSE),"")</f>
        <v/>
      </c>
      <c r="H526" s="102" t="str">
        <f>IFERROR(VLOOKUP(E526,商品参数!A:E,4,FALSE),"")</f>
        <v/>
      </c>
      <c r="I526" s="130"/>
      <c r="J526" s="130"/>
      <c r="K526" s="102" t="str">
        <f t="shared" si="38"/>
        <v/>
      </c>
      <c r="L526" s="103"/>
      <c r="M526" s="131"/>
    </row>
    <row r="527" ht="22" customHeight="1" spans="1:13">
      <c r="A527" s="126"/>
      <c r="B527" s="127" t="str">
        <f t="shared" si="35"/>
        <v/>
      </c>
      <c r="C527" s="127" t="str">
        <f t="shared" si="36"/>
        <v/>
      </c>
      <c r="D527" s="127" t="str">
        <f t="shared" si="37"/>
        <v/>
      </c>
      <c r="E527" s="128"/>
      <c r="F527" s="102" t="str">
        <f>IFERROR(VLOOKUP(E527,商品参数!A:E,2,FALSE),"")</f>
        <v/>
      </c>
      <c r="G527" s="102" t="str">
        <f>IFERROR(VLOOKUP(E527,商品参数!A:E,3,FALSE),"")</f>
        <v/>
      </c>
      <c r="H527" s="102" t="str">
        <f>IFERROR(VLOOKUP(E527,商品参数!A:E,4,FALSE),"")</f>
        <v/>
      </c>
      <c r="I527" s="130"/>
      <c r="J527" s="130"/>
      <c r="K527" s="102" t="str">
        <f t="shared" si="38"/>
        <v/>
      </c>
      <c r="L527" s="103"/>
      <c r="M527" s="131"/>
    </row>
    <row r="528" ht="22" customHeight="1" spans="1:13">
      <c r="A528" s="126"/>
      <c r="B528" s="127" t="str">
        <f t="shared" si="35"/>
        <v/>
      </c>
      <c r="C528" s="127" t="str">
        <f t="shared" si="36"/>
        <v/>
      </c>
      <c r="D528" s="127" t="str">
        <f t="shared" si="37"/>
        <v/>
      </c>
      <c r="E528" s="128"/>
      <c r="F528" s="102" t="str">
        <f>IFERROR(VLOOKUP(E528,商品参数!A:E,2,FALSE),"")</f>
        <v/>
      </c>
      <c r="G528" s="102" t="str">
        <f>IFERROR(VLOOKUP(E528,商品参数!A:E,3,FALSE),"")</f>
        <v/>
      </c>
      <c r="H528" s="102" t="str">
        <f>IFERROR(VLOOKUP(E528,商品参数!A:E,4,FALSE),"")</f>
        <v/>
      </c>
      <c r="I528" s="130"/>
      <c r="J528" s="130"/>
      <c r="K528" s="102" t="str">
        <f t="shared" si="38"/>
        <v/>
      </c>
      <c r="L528" s="103"/>
      <c r="M528" s="131"/>
    </row>
    <row r="529" ht="22" customHeight="1" spans="1:13">
      <c r="A529" s="126"/>
      <c r="B529" s="127" t="str">
        <f t="shared" si="35"/>
        <v/>
      </c>
      <c r="C529" s="127" t="str">
        <f t="shared" si="36"/>
        <v/>
      </c>
      <c r="D529" s="127" t="str">
        <f t="shared" si="37"/>
        <v/>
      </c>
      <c r="E529" s="128"/>
      <c r="F529" s="102" t="str">
        <f>IFERROR(VLOOKUP(E529,商品参数!A:E,2,FALSE),"")</f>
        <v/>
      </c>
      <c r="G529" s="102" t="str">
        <f>IFERROR(VLOOKUP(E529,商品参数!A:E,3,FALSE),"")</f>
        <v/>
      </c>
      <c r="H529" s="102" t="str">
        <f>IFERROR(VLOOKUP(E529,商品参数!A:E,4,FALSE),"")</f>
        <v/>
      </c>
      <c r="I529" s="130"/>
      <c r="J529" s="130"/>
      <c r="K529" s="102" t="str">
        <f t="shared" si="38"/>
        <v/>
      </c>
      <c r="L529" s="103"/>
      <c r="M529" s="131"/>
    </row>
    <row r="530" ht="22" customHeight="1" spans="1:13">
      <c r="A530" s="126"/>
      <c r="B530" s="127" t="str">
        <f t="shared" si="35"/>
        <v/>
      </c>
      <c r="C530" s="127" t="str">
        <f t="shared" si="36"/>
        <v/>
      </c>
      <c r="D530" s="127" t="str">
        <f t="shared" si="37"/>
        <v/>
      </c>
      <c r="E530" s="128"/>
      <c r="F530" s="102" t="str">
        <f>IFERROR(VLOOKUP(E530,商品参数!A:E,2,FALSE),"")</f>
        <v/>
      </c>
      <c r="G530" s="102" t="str">
        <f>IFERROR(VLOOKUP(E530,商品参数!A:E,3,FALSE),"")</f>
        <v/>
      </c>
      <c r="H530" s="102" t="str">
        <f>IFERROR(VLOOKUP(E530,商品参数!A:E,4,FALSE),"")</f>
        <v/>
      </c>
      <c r="I530" s="130"/>
      <c r="J530" s="130"/>
      <c r="K530" s="102" t="str">
        <f t="shared" si="38"/>
        <v/>
      </c>
      <c r="L530" s="103"/>
      <c r="M530" s="131"/>
    </row>
    <row r="531" ht="22" customHeight="1" spans="1:13">
      <c r="A531" s="126"/>
      <c r="B531" s="127" t="str">
        <f t="shared" si="35"/>
        <v/>
      </c>
      <c r="C531" s="127" t="str">
        <f t="shared" si="36"/>
        <v/>
      </c>
      <c r="D531" s="127" t="str">
        <f t="shared" si="37"/>
        <v/>
      </c>
      <c r="E531" s="128"/>
      <c r="F531" s="102" t="str">
        <f>IFERROR(VLOOKUP(E531,商品参数!A:E,2,FALSE),"")</f>
        <v/>
      </c>
      <c r="G531" s="102" t="str">
        <f>IFERROR(VLOOKUP(E531,商品参数!A:E,3,FALSE),"")</f>
        <v/>
      </c>
      <c r="H531" s="102" t="str">
        <f>IFERROR(VLOOKUP(E531,商品参数!A:E,4,FALSE),"")</f>
        <v/>
      </c>
      <c r="I531" s="130"/>
      <c r="J531" s="130"/>
      <c r="K531" s="102" t="str">
        <f t="shared" si="38"/>
        <v/>
      </c>
      <c r="L531" s="103"/>
      <c r="M531" s="131"/>
    </row>
    <row r="532" ht="22" customHeight="1" spans="1:13">
      <c r="A532" s="126"/>
      <c r="B532" s="127" t="str">
        <f t="shared" si="35"/>
        <v/>
      </c>
      <c r="C532" s="127" t="str">
        <f t="shared" si="36"/>
        <v/>
      </c>
      <c r="D532" s="127" t="str">
        <f t="shared" si="37"/>
        <v/>
      </c>
      <c r="E532" s="128"/>
      <c r="F532" s="102" t="str">
        <f>IFERROR(VLOOKUP(E532,商品参数!A:E,2,FALSE),"")</f>
        <v/>
      </c>
      <c r="G532" s="102" t="str">
        <f>IFERROR(VLOOKUP(E532,商品参数!A:E,3,FALSE),"")</f>
        <v/>
      </c>
      <c r="H532" s="102" t="str">
        <f>IFERROR(VLOOKUP(E532,商品参数!A:E,4,FALSE),"")</f>
        <v/>
      </c>
      <c r="I532" s="130"/>
      <c r="J532" s="130"/>
      <c r="K532" s="102" t="str">
        <f t="shared" si="38"/>
        <v/>
      </c>
      <c r="L532" s="103"/>
      <c r="M532" s="131"/>
    </row>
    <row r="533" ht="22" customHeight="1" spans="1:13">
      <c r="A533" s="126"/>
      <c r="B533" s="127" t="str">
        <f t="shared" si="35"/>
        <v/>
      </c>
      <c r="C533" s="127" t="str">
        <f t="shared" si="36"/>
        <v/>
      </c>
      <c r="D533" s="127" t="str">
        <f t="shared" si="37"/>
        <v/>
      </c>
      <c r="E533" s="128"/>
      <c r="F533" s="102" t="str">
        <f>IFERROR(VLOOKUP(E533,商品参数!A:E,2,FALSE),"")</f>
        <v/>
      </c>
      <c r="G533" s="102" t="str">
        <f>IFERROR(VLOOKUP(E533,商品参数!A:E,3,FALSE),"")</f>
        <v/>
      </c>
      <c r="H533" s="102" t="str">
        <f>IFERROR(VLOOKUP(E533,商品参数!A:E,4,FALSE),"")</f>
        <v/>
      </c>
      <c r="I533" s="130"/>
      <c r="J533" s="130"/>
      <c r="K533" s="102" t="str">
        <f t="shared" si="38"/>
        <v/>
      </c>
      <c r="L533" s="103"/>
      <c r="M533" s="131"/>
    </row>
    <row r="534" ht="22" customHeight="1" spans="1:13">
      <c r="A534" s="126"/>
      <c r="B534" s="127" t="str">
        <f t="shared" si="35"/>
        <v/>
      </c>
      <c r="C534" s="127" t="str">
        <f t="shared" si="36"/>
        <v/>
      </c>
      <c r="D534" s="127" t="str">
        <f t="shared" si="37"/>
        <v/>
      </c>
      <c r="E534" s="128"/>
      <c r="F534" s="102" t="str">
        <f>IFERROR(VLOOKUP(E534,商品参数!A:E,2,FALSE),"")</f>
        <v/>
      </c>
      <c r="G534" s="102" t="str">
        <f>IFERROR(VLOOKUP(E534,商品参数!A:E,3,FALSE),"")</f>
        <v/>
      </c>
      <c r="H534" s="102" t="str">
        <f>IFERROR(VLOOKUP(E534,商品参数!A:E,4,FALSE),"")</f>
        <v/>
      </c>
      <c r="I534" s="130"/>
      <c r="J534" s="130"/>
      <c r="K534" s="102" t="str">
        <f t="shared" si="38"/>
        <v/>
      </c>
      <c r="L534" s="103"/>
      <c r="M534" s="131"/>
    </row>
    <row r="535" ht="22" customHeight="1" spans="1:13">
      <c r="A535" s="126"/>
      <c r="B535" s="127" t="str">
        <f t="shared" si="35"/>
        <v/>
      </c>
      <c r="C535" s="127" t="str">
        <f t="shared" si="36"/>
        <v/>
      </c>
      <c r="D535" s="127" t="str">
        <f t="shared" si="37"/>
        <v/>
      </c>
      <c r="E535" s="128"/>
      <c r="F535" s="102" t="str">
        <f>IFERROR(VLOOKUP(E535,商品参数!A:E,2,FALSE),"")</f>
        <v/>
      </c>
      <c r="G535" s="102" t="str">
        <f>IFERROR(VLOOKUP(E535,商品参数!A:E,3,FALSE),"")</f>
        <v/>
      </c>
      <c r="H535" s="102" t="str">
        <f>IFERROR(VLOOKUP(E535,商品参数!A:E,4,FALSE),"")</f>
        <v/>
      </c>
      <c r="I535" s="130"/>
      <c r="J535" s="130"/>
      <c r="K535" s="102" t="str">
        <f t="shared" si="38"/>
        <v/>
      </c>
      <c r="L535" s="103"/>
      <c r="M535" s="131"/>
    </row>
    <row r="536" ht="22" customHeight="1" spans="1:13">
      <c r="A536" s="126"/>
      <c r="B536" s="127" t="str">
        <f t="shared" si="35"/>
        <v/>
      </c>
      <c r="C536" s="127" t="str">
        <f t="shared" si="36"/>
        <v/>
      </c>
      <c r="D536" s="127" t="str">
        <f t="shared" si="37"/>
        <v/>
      </c>
      <c r="E536" s="128"/>
      <c r="F536" s="102" t="str">
        <f>IFERROR(VLOOKUP(E536,商品参数!A:E,2,FALSE),"")</f>
        <v/>
      </c>
      <c r="G536" s="102" t="str">
        <f>IFERROR(VLOOKUP(E536,商品参数!A:E,3,FALSE),"")</f>
        <v/>
      </c>
      <c r="H536" s="102" t="str">
        <f>IFERROR(VLOOKUP(E536,商品参数!A:E,4,FALSE),"")</f>
        <v/>
      </c>
      <c r="I536" s="130"/>
      <c r="J536" s="130"/>
      <c r="K536" s="102" t="str">
        <f t="shared" si="38"/>
        <v/>
      </c>
      <c r="L536" s="103"/>
      <c r="M536" s="131"/>
    </row>
    <row r="537" ht="22" customHeight="1" spans="1:13">
      <c r="A537" s="126"/>
      <c r="B537" s="127" t="str">
        <f t="shared" si="35"/>
        <v/>
      </c>
      <c r="C537" s="127" t="str">
        <f t="shared" si="36"/>
        <v/>
      </c>
      <c r="D537" s="127" t="str">
        <f t="shared" si="37"/>
        <v/>
      </c>
      <c r="E537" s="128"/>
      <c r="F537" s="102" t="str">
        <f>IFERROR(VLOOKUP(E537,商品参数!A:E,2,FALSE),"")</f>
        <v/>
      </c>
      <c r="G537" s="102" t="str">
        <f>IFERROR(VLOOKUP(E537,商品参数!A:E,3,FALSE),"")</f>
        <v/>
      </c>
      <c r="H537" s="102" t="str">
        <f>IFERROR(VLOOKUP(E537,商品参数!A:E,4,FALSE),"")</f>
        <v/>
      </c>
      <c r="I537" s="130"/>
      <c r="J537" s="130"/>
      <c r="K537" s="102" t="str">
        <f t="shared" si="38"/>
        <v/>
      </c>
      <c r="L537" s="103"/>
      <c r="M537" s="131"/>
    </row>
    <row r="538" ht="22" customHeight="1" spans="1:13">
      <c r="A538" s="126"/>
      <c r="B538" s="127" t="str">
        <f t="shared" si="35"/>
        <v/>
      </c>
      <c r="C538" s="127" t="str">
        <f t="shared" si="36"/>
        <v/>
      </c>
      <c r="D538" s="127" t="str">
        <f t="shared" si="37"/>
        <v/>
      </c>
      <c r="E538" s="128"/>
      <c r="F538" s="102" t="str">
        <f>IFERROR(VLOOKUP(E538,商品参数!A:E,2,FALSE),"")</f>
        <v/>
      </c>
      <c r="G538" s="102" t="str">
        <f>IFERROR(VLOOKUP(E538,商品参数!A:E,3,FALSE),"")</f>
        <v/>
      </c>
      <c r="H538" s="102" t="str">
        <f>IFERROR(VLOOKUP(E538,商品参数!A:E,4,FALSE),"")</f>
        <v/>
      </c>
      <c r="I538" s="130"/>
      <c r="J538" s="130"/>
      <c r="K538" s="102" t="str">
        <f t="shared" si="38"/>
        <v/>
      </c>
      <c r="L538" s="103"/>
      <c r="M538" s="131"/>
    </row>
    <row r="539" ht="22" customHeight="1" spans="1:13">
      <c r="A539" s="126"/>
      <c r="B539" s="127" t="str">
        <f t="shared" si="35"/>
        <v/>
      </c>
      <c r="C539" s="127" t="str">
        <f t="shared" si="36"/>
        <v/>
      </c>
      <c r="D539" s="127" t="str">
        <f t="shared" si="37"/>
        <v/>
      </c>
      <c r="E539" s="128"/>
      <c r="F539" s="102" t="str">
        <f>IFERROR(VLOOKUP(E539,商品参数!A:E,2,FALSE),"")</f>
        <v/>
      </c>
      <c r="G539" s="102" t="str">
        <f>IFERROR(VLOOKUP(E539,商品参数!A:E,3,FALSE),"")</f>
        <v/>
      </c>
      <c r="H539" s="102" t="str">
        <f>IFERROR(VLOOKUP(E539,商品参数!A:E,4,FALSE),"")</f>
        <v/>
      </c>
      <c r="I539" s="130"/>
      <c r="J539" s="130"/>
      <c r="K539" s="102" t="str">
        <f t="shared" si="38"/>
        <v/>
      </c>
      <c r="L539" s="103"/>
      <c r="M539" s="131"/>
    </row>
    <row r="540" ht="22" customHeight="1" spans="1:13">
      <c r="A540" s="126"/>
      <c r="B540" s="127" t="str">
        <f t="shared" si="35"/>
        <v/>
      </c>
      <c r="C540" s="127" t="str">
        <f t="shared" si="36"/>
        <v/>
      </c>
      <c r="D540" s="127" t="str">
        <f t="shared" si="37"/>
        <v/>
      </c>
      <c r="E540" s="128"/>
      <c r="F540" s="102" t="str">
        <f>IFERROR(VLOOKUP(E540,商品参数!A:E,2,FALSE),"")</f>
        <v/>
      </c>
      <c r="G540" s="102" t="str">
        <f>IFERROR(VLOOKUP(E540,商品参数!A:E,3,FALSE),"")</f>
        <v/>
      </c>
      <c r="H540" s="102" t="str">
        <f>IFERROR(VLOOKUP(E540,商品参数!A:E,4,FALSE),"")</f>
        <v/>
      </c>
      <c r="I540" s="130"/>
      <c r="J540" s="130"/>
      <c r="K540" s="102" t="str">
        <f t="shared" si="38"/>
        <v/>
      </c>
      <c r="L540" s="103"/>
      <c r="M540" s="131"/>
    </row>
    <row r="541" ht="22" customHeight="1" spans="1:13">
      <c r="A541" s="126"/>
      <c r="B541" s="127" t="str">
        <f t="shared" si="35"/>
        <v/>
      </c>
      <c r="C541" s="127" t="str">
        <f t="shared" si="36"/>
        <v/>
      </c>
      <c r="D541" s="127" t="str">
        <f t="shared" si="37"/>
        <v/>
      </c>
      <c r="E541" s="128"/>
      <c r="F541" s="102" t="str">
        <f>IFERROR(VLOOKUP(E541,商品参数!A:E,2,FALSE),"")</f>
        <v/>
      </c>
      <c r="G541" s="102" t="str">
        <f>IFERROR(VLOOKUP(E541,商品参数!A:E,3,FALSE),"")</f>
        <v/>
      </c>
      <c r="H541" s="102" t="str">
        <f>IFERROR(VLOOKUP(E541,商品参数!A:E,4,FALSE),"")</f>
        <v/>
      </c>
      <c r="I541" s="130"/>
      <c r="J541" s="130"/>
      <c r="K541" s="102" t="str">
        <f t="shared" si="38"/>
        <v/>
      </c>
      <c r="L541" s="103"/>
      <c r="M541" s="131"/>
    </row>
    <row r="542" ht="22" customHeight="1" spans="1:13">
      <c r="A542" s="126"/>
      <c r="B542" s="127" t="str">
        <f t="shared" si="35"/>
        <v/>
      </c>
      <c r="C542" s="127" t="str">
        <f t="shared" si="36"/>
        <v/>
      </c>
      <c r="D542" s="127" t="str">
        <f t="shared" si="37"/>
        <v/>
      </c>
      <c r="E542" s="128"/>
      <c r="F542" s="102" t="str">
        <f>IFERROR(VLOOKUP(E542,商品参数!A:E,2,FALSE),"")</f>
        <v/>
      </c>
      <c r="G542" s="102" t="str">
        <f>IFERROR(VLOOKUP(E542,商品参数!A:E,3,FALSE),"")</f>
        <v/>
      </c>
      <c r="H542" s="102" t="str">
        <f>IFERROR(VLOOKUP(E542,商品参数!A:E,4,FALSE),"")</f>
        <v/>
      </c>
      <c r="I542" s="130"/>
      <c r="J542" s="130"/>
      <c r="K542" s="102" t="str">
        <f t="shared" si="38"/>
        <v/>
      </c>
      <c r="L542" s="103"/>
      <c r="M542" s="131"/>
    </row>
    <row r="543" ht="22" customHeight="1" spans="1:13">
      <c r="A543" s="126"/>
      <c r="B543" s="127" t="str">
        <f t="shared" si="35"/>
        <v/>
      </c>
      <c r="C543" s="127" t="str">
        <f t="shared" si="36"/>
        <v/>
      </c>
      <c r="D543" s="127" t="str">
        <f t="shared" si="37"/>
        <v/>
      </c>
      <c r="E543" s="128"/>
      <c r="F543" s="102" t="str">
        <f>IFERROR(VLOOKUP(E543,商品参数!A:E,2,FALSE),"")</f>
        <v/>
      </c>
      <c r="G543" s="102" t="str">
        <f>IFERROR(VLOOKUP(E543,商品参数!A:E,3,FALSE),"")</f>
        <v/>
      </c>
      <c r="H543" s="102" t="str">
        <f>IFERROR(VLOOKUP(E543,商品参数!A:E,4,FALSE),"")</f>
        <v/>
      </c>
      <c r="I543" s="130"/>
      <c r="J543" s="130"/>
      <c r="K543" s="102" t="str">
        <f t="shared" si="38"/>
        <v/>
      </c>
      <c r="L543" s="103"/>
      <c r="M543" s="131"/>
    </row>
    <row r="544" ht="22" customHeight="1" spans="1:13">
      <c r="A544" s="126"/>
      <c r="B544" s="127" t="str">
        <f t="shared" si="35"/>
        <v/>
      </c>
      <c r="C544" s="127" t="str">
        <f t="shared" si="36"/>
        <v/>
      </c>
      <c r="D544" s="127" t="str">
        <f t="shared" si="37"/>
        <v/>
      </c>
      <c r="E544" s="128"/>
      <c r="F544" s="102" t="str">
        <f>IFERROR(VLOOKUP(E544,商品参数!A:E,2,FALSE),"")</f>
        <v/>
      </c>
      <c r="G544" s="102" t="str">
        <f>IFERROR(VLOOKUP(E544,商品参数!A:E,3,FALSE),"")</f>
        <v/>
      </c>
      <c r="H544" s="102" t="str">
        <f>IFERROR(VLOOKUP(E544,商品参数!A:E,4,FALSE),"")</f>
        <v/>
      </c>
      <c r="I544" s="130"/>
      <c r="J544" s="130"/>
      <c r="K544" s="102" t="str">
        <f t="shared" si="38"/>
        <v/>
      </c>
      <c r="L544" s="103"/>
      <c r="M544" s="131"/>
    </row>
    <row r="545" ht="22" customHeight="1" spans="1:13">
      <c r="A545" s="126"/>
      <c r="B545" s="127" t="str">
        <f t="shared" si="35"/>
        <v/>
      </c>
      <c r="C545" s="127" t="str">
        <f t="shared" si="36"/>
        <v/>
      </c>
      <c r="D545" s="127" t="str">
        <f t="shared" si="37"/>
        <v/>
      </c>
      <c r="E545" s="128"/>
      <c r="F545" s="102" t="str">
        <f>IFERROR(VLOOKUP(E545,商品参数!A:E,2,FALSE),"")</f>
        <v/>
      </c>
      <c r="G545" s="102" t="str">
        <f>IFERROR(VLOOKUP(E545,商品参数!A:E,3,FALSE),"")</f>
        <v/>
      </c>
      <c r="H545" s="102" t="str">
        <f>IFERROR(VLOOKUP(E545,商品参数!A:E,4,FALSE),"")</f>
        <v/>
      </c>
      <c r="I545" s="130"/>
      <c r="J545" s="130"/>
      <c r="K545" s="102" t="str">
        <f t="shared" si="38"/>
        <v/>
      </c>
      <c r="L545" s="103"/>
      <c r="M545" s="131"/>
    </row>
    <row r="546" ht="22" customHeight="1" spans="1:13">
      <c r="A546" s="126"/>
      <c r="B546" s="127" t="str">
        <f t="shared" si="35"/>
        <v/>
      </c>
      <c r="C546" s="127" t="str">
        <f t="shared" si="36"/>
        <v/>
      </c>
      <c r="D546" s="127" t="str">
        <f t="shared" si="37"/>
        <v/>
      </c>
      <c r="E546" s="128"/>
      <c r="F546" s="102" t="str">
        <f>IFERROR(VLOOKUP(E546,商品参数!A:E,2,FALSE),"")</f>
        <v/>
      </c>
      <c r="G546" s="102" t="str">
        <f>IFERROR(VLOOKUP(E546,商品参数!A:E,3,FALSE),"")</f>
        <v/>
      </c>
      <c r="H546" s="102" t="str">
        <f>IFERROR(VLOOKUP(E546,商品参数!A:E,4,FALSE),"")</f>
        <v/>
      </c>
      <c r="I546" s="130"/>
      <c r="J546" s="130"/>
      <c r="K546" s="102" t="str">
        <f t="shared" si="38"/>
        <v/>
      </c>
      <c r="L546" s="103"/>
      <c r="M546" s="131"/>
    </row>
    <row r="547" ht="22" customHeight="1" spans="1:13">
      <c r="A547" s="126"/>
      <c r="B547" s="127" t="str">
        <f t="shared" si="35"/>
        <v/>
      </c>
      <c r="C547" s="127" t="str">
        <f t="shared" si="36"/>
        <v/>
      </c>
      <c r="D547" s="127" t="str">
        <f t="shared" si="37"/>
        <v/>
      </c>
      <c r="E547" s="128"/>
      <c r="F547" s="102" t="str">
        <f>IFERROR(VLOOKUP(E547,商品参数!A:E,2,FALSE),"")</f>
        <v/>
      </c>
      <c r="G547" s="102" t="str">
        <f>IFERROR(VLOOKUP(E547,商品参数!A:E,3,FALSE),"")</f>
        <v/>
      </c>
      <c r="H547" s="102" t="str">
        <f>IFERROR(VLOOKUP(E547,商品参数!A:E,4,FALSE),"")</f>
        <v/>
      </c>
      <c r="I547" s="130"/>
      <c r="J547" s="130"/>
      <c r="K547" s="102" t="str">
        <f t="shared" si="38"/>
        <v/>
      </c>
      <c r="L547" s="103"/>
      <c r="M547" s="131"/>
    </row>
    <row r="548" ht="22" customHeight="1" spans="1:13">
      <c r="A548" s="126"/>
      <c r="B548" s="127" t="str">
        <f t="shared" si="35"/>
        <v/>
      </c>
      <c r="C548" s="127" t="str">
        <f t="shared" si="36"/>
        <v/>
      </c>
      <c r="D548" s="127" t="str">
        <f t="shared" si="37"/>
        <v/>
      </c>
      <c r="E548" s="128"/>
      <c r="F548" s="102" t="str">
        <f>IFERROR(VLOOKUP(E548,商品参数!A:E,2,FALSE),"")</f>
        <v/>
      </c>
      <c r="G548" s="102" t="str">
        <f>IFERROR(VLOOKUP(E548,商品参数!A:E,3,FALSE),"")</f>
        <v/>
      </c>
      <c r="H548" s="102" t="str">
        <f>IFERROR(VLOOKUP(E548,商品参数!A:E,4,FALSE),"")</f>
        <v/>
      </c>
      <c r="I548" s="130"/>
      <c r="J548" s="130"/>
      <c r="K548" s="102" t="str">
        <f t="shared" si="38"/>
        <v/>
      </c>
      <c r="L548" s="103"/>
      <c r="M548" s="131"/>
    </row>
    <row r="549" ht="22" customHeight="1" spans="1:13">
      <c r="A549" s="126"/>
      <c r="B549" s="127" t="str">
        <f t="shared" si="35"/>
        <v/>
      </c>
      <c r="C549" s="127" t="str">
        <f t="shared" si="36"/>
        <v/>
      </c>
      <c r="D549" s="127" t="str">
        <f t="shared" si="37"/>
        <v/>
      </c>
      <c r="E549" s="128"/>
      <c r="F549" s="102" t="str">
        <f>IFERROR(VLOOKUP(E549,商品参数!A:E,2,FALSE),"")</f>
        <v/>
      </c>
      <c r="G549" s="102" t="str">
        <f>IFERROR(VLOOKUP(E549,商品参数!A:E,3,FALSE),"")</f>
        <v/>
      </c>
      <c r="H549" s="102" t="str">
        <f>IFERROR(VLOOKUP(E549,商品参数!A:E,4,FALSE),"")</f>
        <v/>
      </c>
      <c r="I549" s="130"/>
      <c r="J549" s="130"/>
      <c r="K549" s="102" t="str">
        <f t="shared" si="38"/>
        <v/>
      </c>
      <c r="L549" s="103"/>
      <c r="M549" s="131"/>
    </row>
    <row r="550" ht="22" customHeight="1" spans="1:13">
      <c r="A550" s="126"/>
      <c r="B550" s="127" t="str">
        <f t="shared" si="35"/>
        <v/>
      </c>
      <c r="C550" s="127" t="str">
        <f t="shared" si="36"/>
        <v/>
      </c>
      <c r="D550" s="127" t="str">
        <f t="shared" si="37"/>
        <v/>
      </c>
      <c r="E550" s="128"/>
      <c r="F550" s="102" t="str">
        <f>IFERROR(VLOOKUP(E550,商品参数!A:E,2,FALSE),"")</f>
        <v/>
      </c>
      <c r="G550" s="102" t="str">
        <f>IFERROR(VLOOKUP(E550,商品参数!A:E,3,FALSE),"")</f>
        <v/>
      </c>
      <c r="H550" s="102" t="str">
        <f>IFERROR(VLOOKUP(E550,商品参数!A:E,4,FALSE),"")</f>
        <v/>
      </c>
      <c r="I550" s="130"/>
      <c r="J550" s="130"/>
      <c r="K550" s="102" t="str">
        <f t="shared" si="38"/>
        <v/>
      </c>
      <c r="L550" s="103"/>
      <c r="M550" s="131"/>
    </row>
    <row r="551" ht="22" customHeight="1" spans="1:13">
      <c r="A551" s="126"/>
      <c r="B551" s="127" t="str">
        <f t="shared" si="35"/>
        <v/>
      </c>
      <c r="C551" s="127" t="str">
        <f t="shared" si="36"/>
        <v/>
      </c>
      <c r="D551" s="127" t="str">
        <f t="shared" si="37"/>
        <v/>
      </c>
      <c r="E551" s="128"/>
      <c r="F551" s="102" t="str">
        <f>IFERROR(VLOOKUP(E551,商品参数!A:E,2,FALSE),"")</f>
        <v/>
      </c>
      <c r="G551" s="102" t="str">
        <f>IFERROR(VLOOKUP(E551,商品参数!A:E,3,FALSE),"")</f>
        <v/>
      </c>
      <c r="H551" s="102" t="str">
        <f>IFERROR(VLOOKUP(E551,商品参数!A:E,4,FALSE),"")</f>
        <v/>
      </c>
      <c r="I551" s="130"/>
      <c r="J551" s="130"/>
      <c r="K551" s="102" t="str">
        <f t="shared" si="38"/>
        <v/>
      </c>
      <c r="L551" s="103"/>
      <c r="M551" s="131"/>
    </row>
    <row r="552" ht="22" customHeight="1" spans="1:13">
      <c r="A552" s="126"/>
      <c r="B552" s="127" t="str">
        <f t="shared" si="35"/>
        <v/>
      </c>
      <c r="C552" s="127" t="str">
        <f t="shared" si="36"/>
        <v/>
      </c>
      <c r="D552" s="127" t="str">
        <f t="shared" si="37"/>
        <v/>
      </c>
      <c r="E552" s="128"/>
      <c r="F552" s="102" t="str">
        <f>IFERROR(VLOOKUP(E552,商品参数!A:E,2,FALSE),"")</f>
        <v/>
      </c>
      <c r="G552" s="102" t="str">
        <f>IFERROR(VLOOKUP(E552,商品参数!A:E,3,FALSE),"")</f>
        <v/>
      </c>
      <c r="H552" s="102" t="str">
        <f>IFERROR(VLOOKUP(E552,商品参数!A:E,4,FALSE),"")</f>
        <v/>
      </c>
      <c r="I552" s="130"/>
      <c r="J552" s="130"/>
      <c r="K552" s="102" t="str">
        <f t="shared" si="38"/>
        <v/>
      </c>
      <c r="L552" s="103"/>
      <c r="M552" s="131"/>
    </row>
    <row r="553" ht="22" customHeight="1" spans="1:13">
      <c r="A553" s="126"/>
      <c r="B553" s="127" t="str">
        <f t="shared" si="35"/>
        <v/>
      </c>
      <c r="C553" s="127" t="str">
        <f t="shared" si="36"/>
        <v/>
      </c>
      <c r="D553" s="127" t="str">
        <f t="shared" si="37"/>
        <v/>
      </c>
      <c r="E553" s="128"/>
      <c r="F553" s="102" t="str">
        <f>IFERROR(VLOOKUP(E553,商品参数!A:E,2,FALSE),"")</f>
        <v/>
      </c>
      <c r="G553" s="102" t="str">
        <f>IFERROR(VLOOKUP(E553,商品参数!A:E,3,FALSE),"")</f>
        <v/>
      </c>
      <c r="H553" s="102" t="str">
        <f>IFERROR(VLOOKUP(E553,商品参数!A:E,4,FALSE),"")</f>
        <v/>
      </c>
      <c r="I553" s="130"/>
      <c r="J553" s="130"/>
      <c r="K553" s="102" t="str">
        <f t="shared" si="38"/>
        <v/>
      </c>
      <c r="L553" s="103"/>
      <c r="M553" s="131"/>
    </row>
    <row r="554" ht="22" customHeight="1" spans="1:13">
      <c r="A554" s="126"/>
      <c r="B554" s="127" t="str">
        <f t="shared" si="35"/>
        <v/>
      </c>
      <c r="C554" s="127" t="str">
        <f t="shared" si="36"/>
        <v/>
      </c>
      <c r="D554" s="127" t="str">
        <f t="shared" si="37"/>
        <v/>
      </c>
      <c r="E554" s="128"/>
      <c r="F554" s="102" t="str">
        <f>IFERROR(VLOOKUP(E554,商品参数!A:E,2,FALSE),"")</f>
        <v/>
      </c>
      <c r="G554" s="102" t="str">
        <f>IFERROR(VLOOKUP(E554,商品参数!A:E,3,FALSE),"")</f>
        <v/>
      </c>
      <c r="H554" s="102" t="str">
        <f>IFERROR(VLOOKUP(E554,商品参数!A:E,4,FALSE),"")</f>
        <v/>
      </c>
      <c r="I554" s="130"/>
      <c r="J554" s="130"/>
      <c r="K554" s="102" t="str">
        <f t="shared" si="38"/>
        <v/>
      </c>
      <c r="L554" s="103"/>
      <c r="M554" s="131"/>
    </row>
    <row r="555" ht="22" customHeight="1" spans="1:13">
      <c r="A555" s="126"/>
      <c r="B555" s="127" t="str">
        <f t="shared" si="35"/>
        <v/>
      </c>
      <c r="C555" s="127" t="str">
        <f t="shared" si="36"/>
        <v/>
      </c>
      <c r="D555" s="127" t="str">
        <f t="shared" si="37"/>
        <v/>
      </c>
      <c r="E555" s="128"/>
      <c r="F555" s="102" t="str">
        <f>IFERROR(VLOOKUP(E555,商品参数!A:E,2,FALSE),"")</f>
        <v/>
      </c>
      <c r="G555" s="102" t="str">
        <f>IFERROR(VLOOKUP(E555,商品参数!A:E,3,FALSE),"")</f>
        <v/>
      </c>
      <c r="H555" s="102" t="str">
        <f>IFERROR(VLOOKUP(E555,商品参数!A:E,4,FALSE),"")</f>
        <v/>
      </c>
      <c r="I555" s="130"/>
      <c r="J555" s="130"/>
      <c r="K555" s="102" t="str">
        <f t="shared" si="38"/>
        <v/>
      </c>
      <c r="L555" s="103"/>
      <c r="M555" s="131"/>
    </row>
    <row r="556" ht="22" customHeight="1" spans="1:13">
      <c r="A556" s="126"/>
      <c r="B556" s="127" t="str">
        <f t="shared" si="35"/>
        <v/>
      </c>
      <c r="C556" s="127" t="str">
        <f t="shared" si="36"/>
        <v/>
      </c>
      <c r="D556" s="127" t="str">
        <f t="shared" si="37"/>
        <v/>
      </c>
      <c r="E556" s="128"/>
      <c r="F556" s="102" t="str">
        <f>IFERROR(VLOOKUP(E556,商品参数!A:E,2,FALSE),"")</f>
        <v/>
      </c>
      <c r="G556" s="102" t="str">
        <f>IFERROR(VLOOKUP(E556,商品参数!A:E,3,FALSE),"")</f>
        <v/>
      </c>
      <c r="H556" s="102" t="str">
        <f>IFERROR(VLOOKUP(E556,商品参数!A:E,4,FALSE),"")</f>
        <v/>
      </c>
      <c r="I556" s="130"/>
      <c r="J556" s="130"/>
      <c r="K556" s="102" t="str">
        <f t="shared" si="38"/>
        <v/>
      </c>
      <c r="L556" s="103"/>
      <c r="M556" s="131"/>
    </row>
    <row r="557" ht="22" customHeight="1" spans="1:13">
      <c r="A557" s="126"/>
      <c r="B557" s="127" t="str">
        <f t="shared" si="35"/>
        <v/>
      </c>
      <c r="C557" s="127" t="str">
        <f t="shared" si="36"/>
        <v/>
      </c>
      <c r="D557" s="127" t="str">
        <f t="shared" si="37"/>
        <v/>
      </c>
      <c r="E557" s="128"/>
      <c r="F557" s="102" t="str">
        <f>IFERROR(VLOOKUP(E557,商品参数!A:E,2,FALSE),"")</f>
        <v/>
      </c>
      <c r="G557" s="102" t="str">
        <f>IFERROR(VLOOKUP(E557,商品参数!A:E,3,FALSE),"")</f>
        <v/>
      </c>
      <c r="H557" s="102" t="str">
        <f>IFERROR(VLOOKUP(E557,商品参数!A:E,4,FALSE),"")</f>
        <v/>
      </c>
      <c r="I557" s="130"/>
      <c r="J557" s="130"/>
      <c r="K557" s="102" t="str">
        <f t="shared" si="38"/>
        <v/>
      </c>
      <c r="L557" s="103"/>
      <c r="M557" s="131"/>
    </row>
    <row r="558" ht="22" customHeight="1" spans="1:13">
      <c r="A558" s="126"/>
      <c r="B558" s="127" t="str">
        <f t="shared" si="35"/>
        <v/>
      </c>
      <c r="C558" s="127" t="str">
        <f t="shared" si="36"/>
        <v/>
      </c>
      <c r="D558" s="127" t="str">
        <f t="shared" si="37"/>
        <v/>
      </c>
      <c r="E558" s="128"/>
      <c r="F558" s="102" t="str">
        <f>IFERROR(VLOOKUP(E558,商品参数!A:E,2,FALSE),"")</f>
        <v/>
      </c>
      <c r="G558" s="102" t="str">
        <f>IFERROR(VLOOKUP(E558,商品参数!A:E,3,FALSE),"")</f>
        <v/>
      </c>
      <c r="H558" s="102" t="str">
        <f>IFERROR(VLOOKUP(E558,商品参数!A:E,4,FALSE),"")</f>
        <v/>
      </c>
      <c r="I558" s="130"/>
      <c r="J558" s="130"/>
      <c r="K558" s="102" t="str">
        <f t="shared" si="38"/>
        <v/>
      </c>
      <c r="L558" s="103"/>
      <c r="M558" s="131"/>
    </row>
    <row r="559" ht="22" customHeight="1" spans="1:13">
      <c r="A559" s="126"/>
      <c r="B559" s="127" t="str">
        <f t="shared" si="35"/>
        <v/>
      </c>
      <c r="C559" s="127" t="str">
        <f t="shared" si="36"/>
        <v/>
      </c>
      <c r="D559" s="127" t="str">
        <f t="shared" si="37"/>
        <v/>
      </c>
      <c r="E559" s="128"/>
      <c r="F559" s="102" t="str">
        <f>IFERROR(VLOOKUP(E559,商品参数!A:E,2,FALSE),"")</f>
        <v/>
      </c>
      <c r="G559" s="102" t="str">
        <f>IFERROR(VLOOKUP(E559,商品参数!A:E,3,FALSE),"")</f>
        <v/>
      </c>
      <c r="H559" s="102" t="str">
        <f>IFERROR(VLOOKUP(E559,商品参数!A:E,4,FALSE),"")</f>
        <v/>
      </c>
      <c r="I559" s="130"/>
      <c r="J559" s="130"/>
      <c r="K559" s="102" t="str">
        <f t="shared" si="38"/>
        <v/>
      </c>
      <c r="L559" s="103"/>
      <c r="M559" s="131"/>
    </row>
    <row r="560" ht="22" customHeight="1" spans="1:13">
      <c r="A560" s="126"/>
      <c r="B560" s="127" t="str">
        <f t="shared" si="35"/>
        <v/>
      </c>
      <c r="C560" s="127" t="str">
        <f t="shared" si="36"/>
        <v/>
      </c>
      <c r="D560" s="127" t="str">
        <f t="shared" si="37"/>
        <v/>
      </c>
      <c r="E560" s="128"/>
      <c r="F560" s="102" t="str">
        <f>IFERROR(VLOOKUP(E560,商品参数!A:E,2,FALSE),"")</f>
        <v/>
      </c>
      <c r="G560" s="102" t="str">
        <f>IFERROR(VLOOKUP(E560,商品参数!A:E,3,FALSE),"")</f>
        <v/>
      </c>
      <c r="H560" s="102" t="str">
        <f>IFERROR(VLOOKUP(E560,商品参数!A:E,4,FALSE),"")</f>
        <v/>
      </c>
      <c r="I560" s="130"/>
      <c r="J560" s="130"/>
      <c r="K560" s="102" t="str">
        <f t="shared" si="38"/>
        <v/>
      </c>
      <c r="L560" s="103"/>
      <c r="M560" s="131"/>
    </row>
    <row r="561" ht="22" customHeight="1" spans="1:13">
      <c r="A561" s="126"/>
      <c r="B561" s="127" t="str">
        <f t="shared" si="35"/>
        <v/>
      </c>
      <c r="C561" s="127" t="str">
        <f t="shared" si="36"/>
        <v/>
      </c>
      <c r="D561" s="127" t="str">
        <f t="shared" si="37"/>
        <v/>
      </c>
      <c r="E561" s="128"/>
      <c r="F561" s="102" t="str">
        <f>IFERROR(VLOOKUP(E561,商品参数!A:E,2,FALSE),"")</f>
        <v/>
      </c>
      <c r="G561" s="102" t="str">
        <f>IFERROR(VLOOKUP(E561,商品参数!A:E,3,FALSE),"")</f>
        <v/>
      </c>
      <c r="H561" s="102" t="str">
        <f>IFERROR(VLOOKUP(E561,商品参数!A:E,4,FALSE),"")</f>
        <v/>
      </c>
      <c r="I561" s="130"/>
      <c r="J561" s="130"/>
      <c r="K561" s="102" t="str">
        <f t="shared" si="38"/>
        <v/>
      </c>
      <c r="L561" s="103"/>
      <c r="M561" s="131"/>
    </row>
    <row r="562" ht="22" customHeight="1" spans="1:13">
      <c r="A562" s="126"/>
      <c r="B562" s="127" t="str">
        <f t="shared" si="35"/>
        <v/>
      </c>
      <c r="C562" s="127" t="str">
        <f t="shared" si="36"/>
        <v/>
      </c>
      <c r="D562" s="127" t="str">
        <f t="shared" si="37"/>
        <v/>
      </c>
      <c r="E562" s="128"/>
      <c r="F562" s="102" t="str">
        <f>IFERROR(VLOOKUP(E562,商品参数!A:E,2,FALSE),"")</f>
        <v/>
      </c>
      <c r="G562" s="102" t="str">
        <f>IFERROR(VLOOKUP(E562,商品参数!A:E,3,FALSE),"")</f>
        <v/>
      </c>
      <c r="H562" s="102" t="str">
        <f>IFERROR(VLOOKUP(E562,商品参数!A:E,4,FALSE),"")</f>
        <v/>
      </c>
      <c r="I562" s="130"/>
      <c r="J562" s="130"/>
      <c r="K562" s="102" t="str">
        <f t="shared" si="38"/>
        <v/>
      </c>
      <c r="L562" s="103"/>
      <c r="M562" s="131"/>
    </row>
    <row r="563" ht="22" customHeight="1" spans="1:13">
      <c r="A563" s="126"/>
      <c r="B563" s="127" t="str">
        <f t="shared" si="35"/>
        <v/>
      </c>
      <c r="C563" s="127" t="str">
        <f t="shared" si="36"/>
        <v/>
      </c>
      <c r="D563" s="127" t="str">
        <f t="shared" si="37"/>
        <v/>
      </c>
      <c r="E563" s="128"/>
      <c r="F563" s="102" t="str">
        <f>IFERROR(VLOOKUP(E563,商品参数!A:E,2,FALSE),"")</f>
        <v/>
      </c>
      <c r="G563" s="102" t="str">
        <f>IFERROR(VLOOKUP(E563,商品参数!A:E,3,FALSE),"")</f>
        <v/>
      </c>
      <c r="H563" s="102" t="str">
        <f>IFERROR(VLOOKUP(E563,商品参数!A:E,4,FALSE),"")</f>
        <v/>
      </c>
      <c r="I563" s="130"/>
      <c r="J563" s="130"/>
      <c r="K563" s="102" t="str">
        <f t="shared" si="38"/>
        <v/>
      </c>
      <c r="L563" s="103"/>
      <c r="M563" s="131"/>
    </row>
    <row r="564" ht="22" customHeight="1" spans="1:13">
      <c r="A564" s="126"/>
      <c r="B564" s="127" t="str">
        <f t="shared" si="35"/>
        <v/>
      </c>
      <c r="C564" s="127" t="str">
        <f t="shared" si="36"/>
        <v/>
      </c>
      <c r="D564" s="127" t="str">
        <f t="shared" si="37"/>
        <v/>
      </c>
      <c r="E564" s="128"/>
      <c r="F564" s="102" t="str">
        <f>IFERROR(VLOOKUP(E564,商品参数!A:E,2,FALSE),"")</f>
        <v/>
      </c>
      <c r="G564" s="102" t="str">
        <f>IFERROR(VLOOKUP(E564,商品参数!A:E,3,FALSE),"")</f>
        <v/>
      </c>
      <c r="H564" s="102" t="str">
        <f>IFERROR(VLOOKUP(E564,商品参数!A:E,4,FALSE),"")</f>
        <v/>
      </c>
      <c r="I564" s="130"/>
      <c r="J564" s="130"/>
      <c r="K564" s="102" t="str">
        <f t="shared" si="38"/>
        <v/>
      </c>
      <c r="L564" s="103"/>
      <c r="M564" s="131"/>
    </row>
    <row r="565" ht="22" customHeight="1" spans="1:13">
      <c r="A565" s="126"/>
      <c r="B565" s="127" t="str">
        <f t="shared" si="35"/>
        <v/>
      </c>
      <c r="C565" s="127" t="str">
        <f t="shared" si="36"/>
        <v/>
      </c>
      <c r="D565" s="127" t="str">
        <f t="shared" si="37"/>
        <v/>
      </c>
      <c r="E565" s="128"/>
      <c r="F565" s="102" t="str">
        <f>IFERROR(VLOOKUP(E565,商品参数!A:E,2,FALSE),"")</f>
        <v/>
      </c>
      <c r="G565" s="102" t="str">
        <f>IFERROR(VLOOKUP(E565,商品参数!A:E,3,FALSE),"")</f>
        <v/>
      </c>
      <c r="H565" s="102" t="str">
        <f>IFERROR(VLOOKUP(E565,商品参数!A:E,4,FALSE),"")</f>
        <v/>
      </c>
      <c r="I565" s="130"/>
      <c r="J565" s="130"/>
      <c r="K565" s="102" t="str">
        <f t="shared" si="38"/>
        <v/>
      </c>
      <c r="L565" s="103"/>
      <c r="M565" s="131"/>
    </row>
    <row r="566" ht="22" customHeight="1" spans="1:13">
      <c r="A566" s="126"/>
      <c r="B566" s="127" t="str">
        <f t="shared" si="35"/>
        <v/>
      </c>
      <c r="C566" s="127" t="str">
        <f t="shared" si="36"/>
        <v/>
      </c>
      <c r="D566" s="127" t="str">
        <f t="shared" si="37"/>
        <v/>
      </c>
      <c r="E566" s="128"/>
      <c r="F566" s="102" t="str">
        <f>IFERROR(VLOOKUP(E566,商品参数!A:E,2,FALSE),"")</f>
        <v/>
      </c>
      <c r="G566" s="102" t="str">
        <f>IFERROR(VLOOKUP(E566,商品参数!A:E,3,FALSE),"")</f>
        <v/>
      </c>
      <c r="H566" s="102" t="str">
        <f>IFERROR(VLOOKUP(E566,商品参数!A:E,4,FALSE),"")</f>
        <v/>
      </c>
      <c r="I566" s="130"/>
      <c r="J566" s="130"/>
      <c r="K566" s="102" t="str">
        <f t="shared" si="38"/>
        <v/>
      </c>
      <c r="L566" s="103"/>
      <c r="M566" s="131"/>
    </row>
    <row r="567" ht="22" customHeight="1" spans="1:13">
      <c r="A567" s="126"/>
      <c r="B567" s="127" t="str">
        <f t="shared" si="35"/>
        <v/>
      </c>
      <c r="C567" s="127" t="str">
        <f t="shared" si="36"/>
        <v/>
      </c>
      <c r="D567" s="127" t="str">
        <f t="shared" si="37"/>
        <v/>
      </c>
      <c r="E567" s="128"/>
      <c r="F567" s="102" t="str">
        <f>IFERROR(VLOOKUP(E567,商品参数!A:E,2,FALSE),"")</f>
        <v/>
      </c>
      <c r="G567" s="102" t="str">
        <f>IFERROR(VLOOKUP(E567,商品参数!A:E,3,FALSE),"")</f>
        <v/>
      </c>
      <c r="H567" s="102" t="str">
        <f>IFERROR(VLOOKUP(E567,商品参数!A:E,4,FALSE),"")</f>
        <v/>
      </c>
      <c r="I567" s="130"/>
      <c r="J567" s="130"/>
      <c r="K567" s="102" t="str">
        <f t="shared" si="38"/>
        <v/>
      </c>
      <c r="L567" s="103"/>
      <c r="M567" s="131"/>
    </row>
    <row r="568" ht="22" customHeight="1" spans="1:13">
      <c r="A568" s="126"/>
      <c r="B568" s="127" t="str">
        <f t="shared" si="35"/>
        <v/>
      </c>
      <c r="C568" s="127" t="str">
        <f t="shared" si="36"/>
        <v/>
      </c>
      <c r="D568" s="127" t="str">
        <f t="shared" si="37"/>
        <v/>
      </c>
      <c r="E568" s="128"/>
      <c r="F568" s="102" t="str">
        <f>IFERROR(VLOOKUP(E568,商品参数!A:E,2,FALSE),"")</f>
        <v/>
      </c>
      <c r="G568" s="102" t="str">
        <f>IFERROR(VLOOKUP(E568,商品参数!A:E,3,FALSE),"")</f>
        <v/>
      </c>
      <c r="H568" s="102" t="str">
        <f>IFERROR(VLOOKUP(E568,商品参数!A:E,4,FALSE),"")</f>
        <v/>
      </c>
      <c r="I568" s="130"/>
      <c r="J568" s="130"/>
      <c r="K568" s="102" t="str">
        <f t="shared" si="38"/>
        <v/>
      </c>
      <c r="L568" s="103"/>
      <c r="M568" s="131"/>
    </row>
    <row r="569" ht="22" customHeight="1" spans="1:13">
      <c r="A569" s="126"/>
      <c r="B569" s="127" t="str">
        <f t="shared" si="35"/>
        <v/>
      </c>
      <c r="C569" s="127" t="str">
        <f t="shared" si="36"/>
        <v/>
      </c>
      <c r="D569" s="127" t="str">
        <f t="shared" si="37"/>
        <v/>
      </c>
      <c r="E569" s="128"/>
      <c r="F569" s="102" t="str">
        <f>IFERROR(VLOOKUP(E569,商品参数!A:E,2,FALSE),"")</f>
        <v/>
      </c>
      <c r="G569" s="102" t="str">
        <f>IFERROR(VLOOKUP(E569,商品参数!A:E,3,FALSE),"")</f>
        <v/>
      </c>
      <c r="H569" s="102" t="str">
        <f>IFERROR(VLOOKUP(E569,商品参数!A:E,4,FALSE),"")</f>
        <v/>
      </c>
      <c r="I569" s="130"/>
      <c r="J569" s="130"/>
      <c r="K569" s="102" t="str">
        <f t="shared" si="38"/>
        <v/>
      </c>
      <c r="L569" s="103"/>
      <c r="M569" s="131"/>
    </row>
    <row r="570" ht="22" customHeight="1" spans="1:13">
      <c r="A570" s="126"/>
      <c r="B570" s="127" t="str">
        <f t="shared" si="35"/>
        <v/>
      </c>
      <c r="C570" s="127" t="str">
        <f t="shared" si="36"/>
        <v/>
      </c>
      <c r="D570" s="127" t="str">
        <f t="shared" si="37"/>
        <v/>
      </c>
      <c r="E570" s="128"/>
      <c r="F570" s="102" t="str">
        <f>IFERROR(VLOOKUP(E570,商品参数!A:E,2,FALSE),"")</f>
        <v/>
      </c>
      <c r="G570" s="102" t="str">
        <f>IFERROR(VLOOKUP(E570,商品参数!A:E,3,FALSE),"")</f>
        <v/>
      </c>
      <c r="H570" s="102" t="str">
        <f>IFERROR(VLOOKUP(E570,商品参数!A:E,4,FALSE),"")</f>
        <v/>
      </c>
      <c r="I570" s="130"/>
      <c r="J570" s="130"/>
      <c r="K570" s="102" t="str">
        <f t="shared" si="38"/>
        <v/>
      </c>
      <c r="L570" s="103"/>
      <c r="M570" s="131"/>
    </row>
    <row r="571" ht="22" customHeight="1" spans="1:13">
      <c r="A571" s="126"/>
      <c r="B571" s="127" t="str">
        <f t="shared" si="35"/>
        <v/>
      </c>
      <c r="C571" s="127" t="str">
        <f t="shared" si="36"/>
        <v/>
      </c>
      <c r="D571" s="127" t="str">
        <f t="shared" si="37"/>
        <v/>
      </c>
      <c r="E571" s="128"/>
      <c r="F571" s="102" t="str">
        <f>IFERROR(VLOOKUP(E571,商品参数!A:E,2,FALSE),"")</f>
        <v/>
      </c>
      <c r="G571" s="102" t="str">
        <f>IFERROR(VLOOKUP(E571,商品参数!A:E,3,FALSE),"")</f>
        <v/>
      </c>
      <c r="H571" s="102" t="str">
        <f>IFERROR(VLOOKUP(E571,商品参数!A:E,4,FALSE),"")</f>
        <v/>
      </c>
      <c r="I571" s="130"/>
      <c r="J571" s="130"/>
      <c r="K571" s="102" t="str">
        <f t="shared" si="38"/>
        <v/>
      </c>
      <c r="L571" s="103"/>
      <c r="M571" s="131"/>
    </row>
    <row r="572" ht="22" customHeight="1" spans="1:13">
      <c r="A572" s="126"/>
      <c r="B572" s="127" t="str">
        <f t="shared" si="35"/>
        <v/>
      </c>
      <c r="C572" s="127" t="str">
        <f t="shared" si="36"/>
        <v/>
      </c>
      <c r="D572" s="127" t="str">
        <f t="shared" si="37"/>
        <v/>
      </c>
      <c r="E572" s="128"/>
      <c r="F572" s="102" t="str">
        <f>IFERROR(VLOOKUP(E572,商品参数!A:E,2,FALSE),"")</f>
        <v/>
      </c>
      <c r="G572" s="102" t="str">
        <f>IFERROR(VLOOKUP(E572,商品参数!A:E,3,FALSE),"")</f>
        <v/>
      </c>
      <c r="H572" s="102" t="str">
        <f>IFERROR(VLOOKUP(E572,商品参数!A:E,4,FALSE),"")</f>
        <v/>
      </c>
      <c r="I572" s="130"/>
      <c r="J572" s="130"/>
      <c r="K572" s="102" t="str">
        <f t="shared" si="38"/>
        <v/>
      </c>
      <c r="L572" s="103"/>
      <c r="M572" s="131"/>
    </row>
    <row r="573" ht="22" customHeight="1" spans="1:13">
      <c r="A573" s="126"/>
      <c r="B573" s="127" t="str">
        <f t="shared" si="35"/>
        <v/>
      </c>
      <c r="C573" s="127" t="str">
        <f t="shared" si="36"/>
        <v/>
      </c>
      <c r="D573" s="127" t="str">
        <f t="shared" si="37"/>
        <v/>
      </c>
      <c r="E573" s="128"/>
      <c r="F573" s="102" t="str">
        <f>IFERROR(VLOOKUP(E573,商品参数!A:E,2,FALSE),"")</f>
        <v/>
      </c>
      <c r="G573" s="102" t="str">
        <f>IFERROR(VLOOKUP(E573,商品参数!A:E,3,FALSE),"")</f>
        <v/>
      </c>
      <c r="H573" s="102" t="str">
        <f>IFERROR(VLOOKUP(E573,商品参数!A:E,4,FALSE),"")</f>
        <v/>
      </c>
      <c r="I573" s="130"/>
      <c r="J573" s="130"/>
      <c r="K573" s="102" t="str">
        <f t="shared" si="38"/>
        <v/>
      </c>
      <c r="L573" s="103"/>
      <c r="M573" s="131"/>
    </row>
    <row r="574" ht="22" customHeight="1" spans="1:13">
      <c r="A574" s="126"/>
      <c r="B574" s="127" t="str">
        <f t="shared" si="35"/>
        <v/>
      </c>
      <c r="C574" s="127" t="str">
        <f t="shared" si="36"/>
        <v/>
      </c>
      <c r="D574" s="127" t="str">
        <f t="shared" si="37"/>
        <v/>
      </c>
      <c r="E574" s="128"/>
      <c r="F574" s="102" t="str">
        <f>IFERROR(VLOOKUP(E574,商品参数!A:E,2,FALSE),"")</f>
        <v/>
      </c>
      <c r="G574" s="102" t="str">
        <f>IFERROR(VLOOKUP(E574,商品参数!A:E,3,FALSE),"")</f>
        <v/>
      </c>
      <c r="H574" s="102" t="str">
        <f>IFERROR(VLOOKUP(E574,商品参数!A:E,4,FALSE),"")</f>
        <v/>
      </c>
      <c r="I574" s="130"/>
      <c r="J574" s="130"/>
      <c r="K574" s="102" t="str">
        <f t="shared" si="38"/>
        <v/>
      </c>
      <c r="L574" s="103"/>
      <c r="M574" s="131"/>
    </row>
    <row r="575" ht="22" customHeight="1" spans="1:13">
      <c r="A575" s="126"/>
      <c r="B575" s="127" t="str">
        <f t="shared" si="35"/>
        <v/>
      </c>
      <c r="C575" s="127" t="str">
        <f t="shared" si="36"/>
        <v/>
      </c>
      <c r="D575" s="127" t="str">
        <f t="shared" si="37"/>
        <v/>
      </c>
      <c r="E575" s="128"/>
      <c r="F575" s="102" t="str">
        <f>IFERROR(VLOOKUP(E575,商品参数!A:E,2,FALSE),"")</f>
        <v/>
      </c>
      <c r="G575" s="102" t="str">
        <f>IFERROR(VLOOKUP(E575,商品参数!A:E,3,FALSE),"")</f>
        <v/>
      </c>
      <c r="H575" s="102" t="str">
        <f>IFERROR(VLOOKUP(E575,商品参数!A:E,4,FALSE),"")</f>
        <v/>
      </c>
      <c r="I575" s="130"/>
      <c r="J575" s="130"/>
      <c r="K575" s="102" t="str">
        <f t="shared" si="38"/>
        <v/>
      </c>
      <c r="L575" s="103"/>
      <c r="M575" s="131"/>
    </row>
    <row r="576" ht="22" customHeight="1" spans="1:13">
      <c r="A576" s="126"/>
      <c r="B576" s="127" t="str">
        <f t="shared" si="35"/>
        <v/>
      </c>
      <c r="C576" s="127" t="str">
        <f t="shared" si="36"/>
        <v/>
      </c>
      <c r="D576" s="127" t="str">
        <f t="shared" si="37"/>
        <v/>
      </c>
      <c r="E576" s="128"/>
      <c r="F576" s="102" t="str">
        <f>IFERROR(VLOOKUP(E576,商品参数!A:E,2,FALSE),"")</f>
        <v/>
      </c>
      <c r="G576" s="102" t="str">
        <f>IFERROR(VLOOKUP(E576,商品参数!A:E,3,FALSE),"")</f>
        <v/>
      </c>
      <c r="H576" s="102" t="str">
        <f>IFERROR(VLOOKUP(E576,商品参数!A:E,4,FALSE),"")</f>
        <v/>
      </c>
      <c r="I576" s="130"/>
      <c r="J576" s="130"/>
      <c r="K576" s="102" t="str">
        <f t="shared" si="38"/>
        <v/>
      </c>
      <c r="L576" s="103"/>
      <c r="M576" s="131"/>
    </row>
    <row r="577" ht="22" customHeight="1" spans="1:13">
      <c r="A577" s="126"/>
      <c r="B577" s="127" t="str">
        <f t="shared" si="35"/>
        <v/>
      </c>
      <c r="C577" s="127" t="str">
        <f t="shared" si="36"/>
        <v/>
      </c>
      <c r="D577" s="127" t="str">
        <f t="shared" si="37"/>
        <v/>
      </c>
      <c r="E577" s="128"/>
      <c r="F577" s="102" t="str">
        <f>IFERROR(VLOOKUP(E577,商品参数!A:E,2,FALSE),"")</f>
        <v/>
      </c>
      <c r="G577" s="102" t="str">
        <f>IFERROR(VLOOKUP(E577,商品参数!A:E,3,FALSE),"")</f>
        <v/>
      </c>
      <c r="H577" s="102" t="str">
        <f>IFERROR(VLOOKUP(E577,商品参数!A:E,4,FALSE),"")</f>
        <v/>
      </c>
      <c r="I577" s="130"/>
      <c r="J577" s="130"/>
      <c r="K577" s="102" t="str">
        <f t="shared" si="38"/>
        <v/>
      </c>
      <c r="L577" s="103"/>
      <c r="M577" s="131"/>
    </row>
    <row r="578" ht="22" customHeight="1" spans="1:13">
      <c r="A578" s="126"/>
      <c r="B578" s="127" t="str">
        <f t="shared" si="35"/>
        <v/>
      </c>
      <c r="C578" s="127" t="str">
        <f t="shared" si="36"/>
        <v/>
      </c>
      <c r="D578" s="127" t="str">
        <f t="shared" si="37"/>
        <v/>
      </c>
      <c r="E578" s="128"/>
      <c r="F578" s="102" t="str">
        <f>IFERROR(VLOOKUP(E578,商品参数!A:E,2,FALSE),"")</f>
        <v/>
      </c>
      <c r="G578" s="102" t="str">
        <f>IFERROR(VLOOKUP(E578,商品参数!A:E,3,FALSE),"")</f>
        <v/>
      </c>
      <c r="H578" s="102" t="str">
        <f>IFERROR(VLOOKUP(E578,商品参数!A:E,4,FALSE),"")</f>
        <v/>
      </c>
      <c r="I578" s="130"/>
      <c r="J578" s="130"/>
      <c r="K578" s="102" t="str">
        <f t="shared" si="38"/>
        <v/>
      </c>
      <c r="L578" s="103"/>
      <c r="M578" s="131"/>
    </row>
    <row r="579" ht="22" customHeight="1" spans="1:13">
      <c r="A579" s="126"/>
      <c r="B579" s="127" t="str">
        <f t="shared" si="35"/>
        <v/>
      </c>
      <c r="C579" s="127" t="str">
        <f t="shared" si="36"/>
        <v/>
      </c>
      <c r="D579" s="127" t="str">
        <f t="shared" si="37"/>
        <v/>
      </c>
      <c r="E579" s="128"/>
      <c r="F579" s="102" t="str">
        <f>IFERROR(VLOOKUP(E579,商品参数!A:E,2,FALSE),"")</f>
        <v/>
      </c>
      <c r="G579" s="102" t="str">
        <f>IFERROR(VLOOKUP(E579,商品参数!A:E,3,FALSE),"")</f>
        <v/>
      </c>
      <c r="H579" s="102" t="str">
        <f>IFERROR(VLOOKUP(E579,商品参数!A:E,4,FALSE),"")</f>
        <v/>
      </c>
      <c r="I579" s="130"/>
      <c r="J579" s="130"/>
      <c r="K579" s="102" t="str">
        <f t="shared" si="38"/>
        <v/>
      </c>
      <c r="L579" s="103"/>
      <c r="M579" s="131"/>
    </row>
    <row r="580" ht="22" customHeight="1" spans="1:13">
      <c r="A580" s="126"/>
      <c r="B580" s="127" t="str">
        <f t="shared" ref="B580:B643" si="39">IF(A580&lt;&gt;"",YEAR(A580),"")</f>
        <v/>
      </c>
      <c r="C580" s="127" t="str">
        <f t="shared" ref="C580:C643" si="40">IF(A580&lt;&gt;"",MONTH(A580),"")</f>
        <v/>
      </c>
      <c r="D580" s="127" t="str">
        <f t="shared" ref="D580:D643" si="41">IF(A580&lt;&gt;"",DAY(A580),"")</f>
        <v/>
      </c>
      <c r="E580" s="128"/>
      <c r="F580" s="102" t="str">
        <f>IFERROR(VLOOKUP(E580,商品参数!A:E,2,FALSE),"")</f>
        <v/>
      </c>
      <c r="G580" s="102" t="str">
        <f>IFERROR(VLOOKUP(E580,商品参数!A:E,3,FALSE),"")</f>
        <v/>
      </c>
      <c r="H580" s="102" t="str">
        <f>IFERROR(VLOOKUP(E580,商品参数!A:E,4,FALSE),"")</f>
        <v/>
      </c>
      <c r="I580" s="130"/>
      <c r="J580" s="130"/>
      <c r="K580" s="102" t="str">
        <f t="shared" ref="K580:K643" si="42">IF(E580&lt;&gt;"",I580*J580,"")</f>
        <v/>
      </c>
      <c r="L580" s="103"/>
      <c r="M580" s="131"/>
    </row>
    <row r="581" ht="22" customHeight="1" spans="1:13">
      <c r="A581" s="126"/>
      <c r="B581" s="127" t="str">
        <f t="shared" si="39"/>
        <v/>
      </c>
      <c r="C581" s="127" t="str">
        <f t="shared" si="40"/>
        <v/>
      </c>
      <c r="D581" s="127" t="str">
        <f t="shared" si="41"/>
        <v/>
      </c>
      <c r="E581" s="128"/>
      <c r="F581" s="102" t="str">
        <f>IFERROR(VLOOKUP(E581,商品参数!A:E,2,FALSE),"")</f>
        <v/>
      </c>
      <c r="G581" s="102" t="str">
        <f>IFERROR(VLOOKUP(E581,商品参数!A:E,3,FALSE),"")</f>
        <v/>
      </c>
      <c r="H581" s="102" t="str">
        <f>IFERROR(VLOOKUP(E581,商品参数!A:E,4,FALSE),"")</f>
        <v/>
      </c>
      <c r="I581" s="130"/>
      <c r="J581" s="130"/>
      <c r="K581" s="102" t="str">
        <f t="shared" si="42"/>
        <v/>
      </c>
      <c r="L581" s="103"/>
      <c r="M581" s="131"/>
    </row>
    <row r="582" ht="22" customHeight="1" spans="1:13">
      <c r="A582" s="126"/>
      <c r="B582" s="127" t="str">
        <f t="shared" si="39"/>
        <v/>
      </c>
      <c r="C582" s="127" t="str">
        <f t="shared" si="40"/>
        <v/>
      </c>
      <c r="D582" s="127" t="str">
        <f t="shared" si="41"/>
        <v/>
      </c>
      <c r="E582" s="128"/>
      <c r="F582" s="102" t="str">
        <f>IFERROR(VLOOKUP(E582,商品参数!A:E,2,FALSE),"")</f>
        <v/>
      </c>
      <c r="G582" s="102" t="str">
        <f>IFERROR(VLOOKUP(E582,商品参数!A:E,3,FALSE),"")</f>
        <v/>
      </c>
      <c r="H582" s="102" t="str">
        <f>IFERROR(VLOOKUP(E582,商品参数!A:E,4,FALSE),"")</f>
        <v/>
      </c>
      <c r="I582" s="130"/>
      <c r="J582" s="130"/>
      <c r="K582" s="102" t="str">
        <f t="shared" si="42"/>
        <v/>
      </c>
      <c r="L582" s="103"/>
      <c r="M582" s="131"/>
    </row>
    <row r="583" ht="22" customHeight="1" spans="1:13">
      <c r="A583" s="126"/>
      <c r="B583" s="127" t="str">
        <f t="shared" si="39"/>
        <v/>
      </c>
      <c r="C583" s="127" t="str">
        <f t="shared" si="40"/>
        <v/>
      </c>
      <c r="D583" s="127" t="str">
        <f t="shared" si="41"/>
        <v/>
      </c>
      <c r="E583" s="128"/>
      <c r="F583" s="102" t="str">
        <f>IFERROR(VLOOKUP(E583,商品参数!A:E,2,FALSE),"")</f>
        <v/>
      </c>
      <c r="G583" s="102" t="str">
        <f>IFERROR(VLOOKUP(E583,商品参数!A:E,3,FALSE),"")</f>
        <v/>
      </c>
      <c r="H583" s="102" t="str">
        <f>IFERROR(VLOOKUP(E583,商品参数!A:E,4,FALSE),"")</f>
        <v/>
      </c>
      <c r="I583" s="130"/>
      <c r="J583" s="130"/>
      <c r="K583" s="102" t="str">
        <f t="shared" si="42"/>
        <v/>
      </c>
      <c r="L583" s="103"/>
      <c r="M583" s="131"/>
    </row>
    <row r="584" ht="22" customHeight="1" spans="1:13">
      <c r="A584" s="126"/>
      <c r="B584" s="127" t="str">
        <f t="shared" si="39"/>
        <v/>
      </c>
      <c r="C584" s="127" t="str">
        <f t="shared" si="40"/>
        <v/>
      </c>
      <c r="D584" s="127" t="str">
        <f t="shared" si="41"/>
        <v/>
      </c>
      <c r="E584" s="128"/>
      <c r="F584" s="102" t="str">
        <f>IFERROR(VLOOKUP(E584,商品参数!A:E,2,FALSE),"")</f>
        <v/>
      </c>
      <c r="G584" s="102" t="str">
        <f>IFERROR(VLOOKUP(E584,商品参数!A:E,3,FALSE),"")</f>
        <v/>
      </c>
      <c r="H584" s="102" t="str">
        <f>IFERROR(VLOOKUP(E584,商品参数!A:E,4,FALSE),"")</f>
        <v/>
      </c>
      <c r="I584" s="130"/>
      <c r="J584" s="130"/>
      <c r="K584" s="102" t="str">
        <f t="shared" si="42"/>
        <v/>
      </c>
      <c r="L584" s="103"/>
      <c r="M584" s="131"/>
    </row>
    <row r="585" ht="22" customHeight="1" spans="1:13">
      <c r="A585" s="126"/>
      <c r="B585" s="127" t="str">
        <f t="shared" si="39"/>
        <v/>
      </c>
      <c r="C585" s="127" t="str">
        <f t="shared" si="40"/>
        <v/>
      </c>
      <c r="D585" s="127" t="str">
        <f t="shared" si="41"/>
        <v/>
      </c>
      <c r="E585" s="128"/>
      <c r="F585" s="102" t="str">
        <f>IFERROR(VLOOKUP(E585,商品参数!A:E,2,FALSE),"")</f>
        <v/>
      </c>
      <c r="G585" s="102" t="str">
        <f>IFERROR(VLOOKUP(E585,商品参数!A:E,3,FALSE),"")</f>
        <v/>
      </c>
      <c r="H585" s="102" t="str">
        <f>IFERROR(VLOOKUP(E585,商品参数!A:E,4,FALSE),"")</f>
        <v/>
      </c>
      <c r="I585" s="130"/>
      <c r="J585" s="130"/>
      <c r="K585" s="102" t="str">
        <f t="shared" si="42"/>
        <v/>
      </c>
      <c r="L585" s="103"/>
      <c r="M585" s="131"/>
    </row>
    <row r="586" ht="22" customHeight="1" spans="1:13">
      <c r="A586" s="126"/>
      <c r="B586" s="127" t="str">
        <f t="shared" si="39"/>
        <v/>
      </c>
      <c r="C586" s="127" t="str">
        <f t="shared" si="40"/>
        <v/>
      </c>
      <c r="D586" s="127" t="str">
        <f t="shared" si="41"/>
        <v/>
      </c>
      <c r="E586" s="128"/>
      <c r="F586" s="102" t="str">
        <f>IFERROR(VLOOKUP(E586,商品参数!A:E,2,FALSE),"")</f>
        <v/>
      </c>
      <c r="G586" s="102" t="str">
        <f>IFERROR(VLOOKUP(E586,商品参数!A:E,3,FALSE),"")</f>
        <v/>
      </c>
      <c r="H586" s="102" t="str">
        <f>IFERROR(VLOOKUP(E586,商品参数!A:E,4,FALSE),"")</f>
        <v/>
      </c>
      <c r="I586" s="130"/>
      <c r="J586" s="130"/>
      <c r="K586" s="102" t="str">
        <f t="shared" si="42"/>
        <v/>
      </c>
      <c r="L586" s="103"/>
      <c r="M586" s="131"/>
    </row>
    <row r="587" ht="22" customHeight="1" spans="1:13">
      <c r="A587" s="126"/>
      <c r="B587" s="127" t="str">
        <f t="shared" si="39"/>
        <v/>
      </c>
      <c r="C587" s="127" t="str">
        <f t="shared" si="40"/>
        <v/>
      </c>
      <c r="D587" s="127" t="str">
        <f t="shared" si="41"/>
        <v/>
      </c>
      <c r="E587" s="128"/>
      <c r="F587" s="102" t="str">
        <f>IFERROR(VLOOKUP(E587,商品参数!A:E,2,FALSE),"")</f>
        <v/>
      </c>
      <c r="G587" s="102" t="str">
        <f>IFERROR(VLOOKUP(E587,商品参数!A:E,3,FALSE),"")</f>
        <v/>
      </c>
      <c r="H587" s="102" t="str">
        <f>IFERROR(VLOOKUP(E587,商品参数!A:E,4,FALSE),"")</f>
        <v/>
      </c>
      <c r="I587" s="130"/>
      <c r="J587" s="130"/>
      <c r="K587" s="102" t="str">
        <f t="shared" si="42"/>
        <v/>
      </c>
      <c r="L587" s="103"/>
      <c r="M587" s="131"/>
    </row>
    <row r="588" ht="22" customHeight="1" spans="1:13">
      <c r="A588" s="126"/>
      <c r="B588" s="127" t="str">
        <f t="shared" si="39"/>
        <v/>
      </c>
      <c r="C588" s="127" t="str">
        <f t="shared" si="40"/>
        <v/>
      </c>
      <c r="D588" s="127" t="str">
        <f t="shared" si="41"/>
        <v/>
      </c>
      <c r="E588" s="128"/>
      <c r="F588" s="102" t="str">
        <f>IFERROR(VLOOKUP(E588,商品参数!A:E,2,FALSE),"")</f>
        <v/>
      </c>
      <c r="G588" s="102" t="str">
        <f>IFERROR(VLOOKUP(E588,商品参数!A:E,3,FALSE),"")</f>
        <v/>
      </c>
      <c r="H588" s="102" t="str">
        <f>IFERROR(VLOOKUP(E588,商品参数!A:E,4,FALSE),"")</f>
        <v/>
      </c>
      <c r="I588" s="130"/>
      <c r="J588" s="130"/>
      <c r="K588" s="102" t="str">
        <f t="shared" si="42"/>
        <v/>
      </c>
      <c r="L588" s="103"/>
      <c r="M588" s="131"/>
    </row>
    <row r="589" ht="22" customHeight="1" spans="1:13">
      <c r="A589" s="126"/>
      <c r="B589" s="127" t="str">
        <f t="shared" si="39"/>
        <v/>
      </c>
      <c r="C589" s="127" t="str">
        <f t="shared" si="40"/>
        <v/>
      </c>
      <c r="D589" s="127" t="str">
        <f t="shared" si="41"/>
        <v/>
      </c>
      <c r="E589" s="128"/>
      <c r="F589" s="102" t="str">
        <f>IFERROR(VLOOKUP(E589,商品参数!A:E,2,FALSE),"")</f>
        <v/>
      </c>
      <c r="G589" s="102" t="str">
        <f>IFERROR(VLOOKUP(E589,商品参数!A:E,3,FALSE),"")</f>
        <v/>
      </c>
      <c r="H589" s="102" t="str">
        <f>IFERROR(VLOOKUP(E589,商品参数!A:E,4,FALSE),"")</f>
        <v/>
      </c>
      <c r="I589" s="130"/>
      <c r="J589" s="130"/>
      <c r="K589" s="102" t="str">
        <f t="shared" si="42"/>
        <v/>
      </c>
      <c r="L589" s="103"/>
      <c r="M589" s="131"/>
    </row>
    <row r="590" ht="22" customHeight="1" spans="1:13">
      <c r="A590" s="126"/>
      <c r="B590" s="127" t="str">
        <f t="shared" si="39"/>
        <v/>
      </c>
      <c r="C590" s="127" t="str">
        <f t="shared" si="40"/>
        <v/>
      </c>
      <c r="D590" s="127" t="str">
        <f t="shared" si="41"/>
        <v/>
      </c>
      <c r="E590" s="128"/>
      <c r="F590" s="102" t="str">
        <f>IFERROR(VLOOKUP(E590,商品参数!A:E,2,FALSE),"")</f>
        <v/>
      </c>
      <c r="G590" s="102" t="str">
        <f>IFERROR(VLOOKUP(E590,商品参数!A:E,3,FALSE),"")</f>
        <v/>
      </c>
      <c r="H590" s="102" t="str">
        <f>IFERROR(VLOOKUP(E590,商品参数!A:E,4,FALSE),"")</f>
        <v/>
      </c>
      <c r="I590" s="130"/>
      <c r="J590" s="130"/>
      <c r="K590" s="102" t="str">
        <f t="shared" si="42"/>
        <v/>
      </c>
      <c r="L590" s="103"/>
      <c r="M590" s="131"/>
    </row>
    <row r="591" ht="22" customHeight="1" spans="1:13">
      <c r="A591" s="126"/>
      <c r="B591" s="127" t="str">
        <f t="shared" si="39"/>
        <v/>
      </c>
      <c r="C591" s="127" t="str">
        <f t="shared" si="40"/>
        <v/>
      </c>
      <c r="D591" s="127" t="str">
        <f t="shared" si="41"/>
        <v/>
      </c>
      <c r="E591" s="128"/>
      <c r="F591" s="102" t="str">
        <f>IFERROR(VLOOKUP(E591,商品参数!A:E,2,FALSE),"")</f>
        <v/>
      </c>
      <c r="G591" s="102" t="str">
        <f>IFERROR(VLOOKUP(E591,商品参数!A:E,3,FALSE),"")</f>
        <v/>
      </c>
      <c r="H591" s="102" t="str">
        <f>IFERROR(VLOOKUP(E591,商品参数!A:E,4,FALSE),"")</f>
        <v/>
      </c>
      <c r="I591" s="130"/>
      <c r="J591" s="130"/>
      <c r="K591" s="102" t="str">
        <f t="shared" si="42"/>
        <v/>
      </c>
      <c r="L591" s="103"/>
      <c r="M591" s="131"/>
    </row>
    <row r="592" ht="22" customHeight="1" spans="1:13">
      <c r="A592" s="126"/>
      <c r="B592" s="127" t="str">
        <f t="shared" si="39"/>
        <v/>
      </c>
      <c r="C592" s="127" t="str">
        <f t="shared" si="40"/>
        <v/>
      </c>
      <c r="D592" s="127" t="str">
        <f t="shared" si="41"/>
        <v/>
      </c>
      <c r="E592" s="128"/>
      <c r="F592" s="102" t="str">
        <f>IFERROR(VLOOKUP(E592,商品参数!A:E,2,FALSE),"")</f>
        <v/>
      </c>
      <c r="G592" s="102" t="str">
        <f>IFERROR(VLOOKUP(E592,商品参数!A:E,3,FALSE),"")</f>
        <v/>
      </c>
      <c r="H592" s="102" t="str">
        <f>IFERROR(VLOOKUP(E592,商品参数!A:E,4,FALSE),"")</f>
        <v/>
      </c>
      <c r="I592" s="130"/>
      <c r="J592" s="130"/>
      <c r="K592" s="102" t="str">
        <f t="shared" si="42"/>
        <v/>
      </c>
      <c r="L592" s="103"/>
      <c r="M592" s="131"/>
    </row>
    <row r="593" ht="22" customHeight="1" spans="1:13">
      <c r="A593" s="126"/>
      <c r="B593" s="127" t="str">
        <f t="shared" si="39"/>
        <v/>
      </c>
      <c r="C593" s="127" t="str">
        <f t="shared" si="40"/>
        <v/>
      </c>
      <c r="D593" s="127" t="str">
        <f t="shared" si="41"/>
        <v/>
      </c>
      <c r="E593" s="128"/>
      <c r="F593" s="102" t="str">
        <f>IFERROR(VLOOKUP(E593,商品参数!A:E,2,FALSE),"")</f>
        <v/>
      </c>
      <c r="G593" s="102" t="str">
        <f>IFERROR(VLOOKUP(E593,商品参数!A:E,3,FALSE),"")</f>
        <v/>
      </c>
      <c r="H593" s="102" t="str">
        <f>IFERROR(VLOOKUP(E593,商品参数!A:E,4,FALSE),"")</f>
        <v/>
      </c>
      <c r="I593" s="130"/>
      <c r="J593" s="130"/>
      <c r="K593" s="102" t="str">
        <f t="shared" si="42"/>
        <v/>
      </c>
      <c r="L593" s="103"/>
      <c r="M593" s="131"/>
    </row>
    <row r="594" ht="22" customHeight="1" spans="1:13">
      <c r="A594" s="126"/>
      <c r="B594" s="127" t="str">
        <f t="shared" si="39"/>
        <v/>
      </c>
      <c r="C594" s="127" t="str">
        <f t="shared" si="40"/>
        <v/>
      </c>
      <c r="D594" s="127" t="str">
        <f t="shared" si="41"/>
        <v/>
      </c>
      <c r="E594" s="128"/>
      <c r="F594" s="102" t="str">
        <f>IFERROR(VLOOKUP(E594,商品参数!A:E,2,FALSE),"")</f>
        <v/>
      </c>
      <c r="G594" s="102" t="str">
        <f>IFERROR(VLOOKUP(E594,商品参数!A:E,3,FALSE),"")</f>
        <v/>
      </c>
      <c r="H594" s="102" t="str">
        <f>IFERROR(VLOOKUP(E594,商品参数!A:E,4,FALSE),"")</f>
        <v/>
      </c>
      <c r="I594" s="130"/>
      <c r="J594" s="130"/>
      <c r="K594" s="102" t="str">
        <f t="shared" si="42"/>
        <v/>
      </c>
      <c r="L594" s="103"/>
      <c r="M594" s="131"/>
    </row>
    <row r="595" ht="22" customHeight="1" spans="1:13">
      <c r="A595" s="126"/>
      <c r="B595" s="127" t="str">
        <f t="shared" si="39"/>
        <v/>
      </c>
      <c r="C595" s="127" t="str">
        <f t="shared" si="40"/>
        <v/>
      </c>
      <c r="D595" s="127" t="str">
        <f t="shared" si="41"/>
        <v/>
      </c>
      <c r="E595" s="128"/>
      <c r="F595" s="102" t="str">
        <f>IFERROR(VLOOKUP(E595,商品参数!A:E,2,FALSE),"")</f>
        <v/>
      </c>
      <c r="G595" s="102" t="str">
        <f>IFERROR(VLOOKUP(E595,商品参数!A:E,3,FALSE),"")</f>
        <v/>
      </c>
      <c r="H595" s="102" t="str">
        <f>IFERROR(VLOOKUP(E595,商品参数!A:E,4,FALSE),"")</f>
        <v/>
      </c>
      <c r="I595" s="130"/>
      <c r="J595" s="130"/>
      <c r="K595" s="102" t="str">
        <f t="shared" si="42"/>
        <v/>
      </c>
      <c r="L595" s="103"/>
      <c r="M595" s="131"/>
    </row>
    <row r="596" ht="22" customHeight="1" spans="1:13">
      <c r="A596" s="126"/>
      <c r="B596" s="127" t="str">
        <f t="shared" si="39"/>
        <v/>
      </c>
      <c r="C596" s="127" t="str">
        <f t="shared" si="40"/>
        <v/>
      </c>
      <c r="D596" s="127" t="str">
        <f t="shared" si="41"/>
        <v/>
      </c>
      <c r="E596" s="128"/>
      <c r="F596" s="102" t="str">
        <f>IFERROR(VLOOKUP(E596,商品参数!A:E,2,FALSE),"")</f>
        <v/>
      </c>
      <c r="G596" s="102" t="str">
        <f>IFERROR(VLOOKUP(E596,商品参数!A:E,3,FALSE),"")</f>
        <v/>
      </c>
      <c r="H596" s="102" t="str">
        <f>IFERROR(VLOOKUP(E596,商品参数!A:E,4,FALSE),"")</f>
        <v/>
      </c>
      <c r="I596" s="130"/>
      <c r="J596" s="130"/>
      <c r="K596" s="102" t="str">
        <f t="shared" si="42"/>
        <v/>
      </c>
      <c r="L596" s="103"/>
      <c r="M596" s="131"/>
    </row>
    <row r="597" ht="22" customHeight="1" spans="1:13">
      <c r="A597" s="126"/>
      <c r="B597" s="127" t="str">
        <f t="shared" si="39"/>
        <v/>
      </c>
      <c r="C597" s="127" t="str">
        <f t="shared" si="40"/>
        <v/>
      </c>
      <c r="D597" s="127" t="str">
        <f t="shared" si="41"/>
        <v/>
      </c>
      <c r="E597" s="128"/>
      <c r="F597" s="102" t="str">
        <f>IFERROR(VLOOKUP(E597,商品参数!A:E,2,FALSE),"")</f>
        <v/>
      </c>
      <c r="G597" s="102" t="str">
        <f>IFERROR(VLOOKUP(E597,商品参数!A:E,3,FALSE),"")</f>
        <v/>
      </c>
      <c r="H597" s="102" t="str">
        <f>IFERROR(VLOOKUP(E597,商品参数!A:E,4,FALSE),"")</f>
        <v/>
      </c>
      <c r="I597" s="130"/>
      <c r="J597" s="130"/>
      <c r="K597" s="102" t="str">
        <f t="shared" si="42"/>
        <v/>
      </c>
      <c r="L597" s="103"/>
      <c r="M597" s="131"/>
    </row>
    <row r="598" ht="22" customHeight="1" spans="1:13">
      <c r="A598" s="126"/>
      <c r="B598" s="127" t="str">
        <f t="shared" si="39"/>
        <v/>
      </c>
      <c r="C598" s="127" t="str">
        <f t="shared" si="40"/>
        <v/>
      </c>
      <c r="D598" s="127" t="str">
        <f t="shared" si="41"/>
        <v/>
      </c>
      <c r="E598" s="128"/>
      <c r="F598" s="102" t="str">
        <f>IFERROR(VLOOKUP(E598,商品参数!A:E,2,FALSE),"")</f>
        <v/>
      </c>
      <c r="G598" s="102" t="str">
        <f>IFERROR(VLOOKUP(E598,商品参数!A:E,3,FALSE),"")</f>
        <v/>
      </c>
      <c r="H598" s="102" t="str">
        <f>IFERROR(VLOOKUP(E598,商品参数!A:E,4,FALSE),"")</f>
        <v/>
      </c>
      <c r="I598" s="130"/>
      <c r="J598" s="130"/>
      <c r="K598" s="102" t="str">
        <f t="shared" si="42"/>
        <v/>
      </c>
      <c r="L598" s="103"/>
      <c r="M598" s="131"/>
    </row>
    <row r="599" ht="22" customHeight="1" spans="1:13">
      <c r="A599" s="126"/>
      <c r="B599" s="127" t="str">
        <f t="shared" si="39"/>
        <v/>
      </c>
      <c r="C599" s="127" t="str">
        <f t="shared" si="40"/>
        <v/>
      </c>
      <c r="D599" s="127" t="str">
        <f t="shared" si="41"/>
        <v/>
      </c>
      <c r="E599" s="128"/>
      <c r="F599" s="102" t="str">
        <f>IFERROR(VLOOKUP(E599,商品参数!A:E,2,FALSE),"")</f>
        <v/>
      </c>
      <c r="G599" s="102" t="str">
        <f>IFERROR(VLOOKUP(E599,商品参数!A:E,3,FALSE),"")</f>
        <v/>
      </c>
      <c r="H599" s="102" t="str">
        <f>IFERROR(VLOOKUP(E599,商品参数!A:E,4,FALSE),"")</f>
        <v/>
      </c>
      <c r="I599" s="130"/>
      <c r="J599" s="130"/>
      <c r="K599" s="102" t="str">
        <f t="shared" si="42"/>
        <v/>
      </c>
      <c r="L599" s="103"/>
      <c r="M599" s="131"/>
    </row>
    <row r="600" ht="22" customHeight="1" spans="1:13">
      <c r="A600" s="126"/>
      <c r="B600" s="127" t="str">
        <f t="shared" si="39"/>
        <v/>
      </c>
      <c r="C600" s="127" t="str">
        <f t="shared" si="40"/>
        <v/>
      </c>
      <c r="D600" s="127" t="str">
        <f t="shared" si="41"/>
        <v/>
      </c>
      <c r="E600" s="128"/>
      <c r="F600" s="102" t="str">
        <f>IFERROR(VLOOKUP(E600,商品参数!A:E,2,FALSE),"")</f>
        <v/>
      </c>
      <c r="G600" s="102" t="str">
        <f>IFERROR(VLOOKUP(E600,商品参数!A:E,3,FALSE),"")</f>
        <v/>
      </c>
      <c r="H600" s="102" t="str">
        <f>IFERROR(VLOOKUP(E600,商品参数!A:E,4,FALSE),"")</f>
        <v/>
      </c>
      <c r="I600" s="130"/>
      <c r="J600" s="130"/>
      <c r="K600" s="102" t="str">
        <f t="shared" si="42"/>
        <v/>
      </c>
      <c r="L600" s="103"/>
      <c r="M600" s="131"/>
    </row>
    <row r="601" ht="22" customHeight="1" spans="1:13">
      <c r="A601" s="126"/>
      <c r="B601" s="127" t="str">
        <f t="shared" si="39"/>
        <v/>
      </c>
      <c r="C601" s="127" t="str">
        <f t="shared" si="40"/>
        <v/>
      </c>
      <c r="D601" s="127" t="str">
        <f t="shared" si="41"/>
        <v/>
      </c>
      <c r="E601" s="128"/>
      <c r="F601" s="102" t="str">
        <f>IFERROR(VLOOKUP(E601,商品参数!A:E,2,FALSE),"")</f>
        <v/>
      </c>
      <c r="G601" s="102" t="str">
        <f>IFERROR(VLOOKUP(E601,商品参数!A:E,3,FALSE),"")</f>
        <v/>
      </c>
      <c r="H601" s="102" t="str">
        <f>IFERROR(VLOOKUP(E601,商品参数!A:E,4,FALSE),"")</f>
        <v/>
      </c>
      <c r="I601" s="130"/>
      <c r="J601" s="130"/>
      <c r="K601" s="102" t="str">
        <f t="shared" si="42"/>
        <v/>
      </c>
      <c r="L601" s="103"/>
      <c r="M601" s="131"/>
    </row>
    <row r="602" ht="22" customHeight="1" spans="1:13">
      <c r="A602" s="126"/>
      <c r="B602" s="127" t="str">
        <f t="shared" si="39"/>
        <v/>
      </c>
      <c r="C602" s="127" t="str">
        <f t="shared" si="40"/>
        <v/>
      </c>
      <c r="D602" s="127" t="str">
        <f t="shared" si="41"/>
        <v/>
      </c>
      <c r="E602" s="128"/>
      <c r="F602" s="102" t="str">
        <f>IFERROR(VLOOKUP(E602,商品参数!A:E,2,FALSE),"")</f>
        <v/>
      </c>
      <c r="G602" s="102" t="str">
        <f>IFERROR(VLOOKUP(E602,商品参数!A:E,3,FALSE),"")</f>
        <v/>
      </c>
      <c r="H602" s="102" t="str">
        <f>IFERROR(VLOOKUP(E602,商品参数!A:E,4,FALSE),"")</f>
        <v/>
      </c>
      <c r="I602" s="130"/>
      <c r="J602" s="130"/>
      <c r="K602" s="102" t="str">
        <f t="shared" si="42"/>
        <v/>
      </c>
      <c r="L602" s="103"/>
      <c r="M602" s="131"/>
    </row>
    <row r="603" ht="22" customHeight="1" spans="1:13">
      <c r="A603" s="126"/>
      <c r="B603" s="127" t="str">
        <f t="shared" si="39"/>
        <v/>
      </c>
      <c r="C603" s="127" t="str">
        <f t="shared" si="40"/>
        <v/>
      </c>
      <c r="D603" s="127" t="str">
        <f t="shared" si="41"/>
        <v/>
      </c>
      <c r="E603" s="128"/>
      <c r="F603" s="102" t="str">
        <f>IFERROR(VLOOKUP(E603,商品参数!A:E,2,FALSE),"")</f>
        <v/>
      </c>
      <c r="G603" s="102" t="str">
        <f>IFERROR(VLOOKUP(E603,商品参数!A:E,3,FALSE),"")</f>
        <v/>
      </c>
      <c r="H603" s="102" t="str">
        <f>IFERROR(VLOOKUP(E603,商品参数!A:E,4,FALSE),"")</f>
        <v/>
      </c>
      <c r="I603" s="130"/>
      <c r="J603" s="130"/>
      <c r="K603" s="102" t="str">
        <f t="shared" si="42"/>
        <v/>
      </c>
      <c r="L603" s="103"/>
      <c r="M603" s="131"/>
    </row>
    <row r="604" ht="22" customHeight="1" spans="1:13">
      <c r="A604" s="126"/>
      <c r="B604" s="127" t="str">
        <f t="shared" si="39"/>
        <v/>
      </c>
      <c r="C604" s="127" t="str">
        <f t="shared" si="40"/>
        <v/>
      </c>
      <c r="D604" s="127" t="str">
        <f t="shared" si="41"/>
        <v/>
      </c>
      <c r="E604" s="128"/>
      <c r="F604" s="102" t="str">
        <f>IFERROR(VLOOKUP(E604,商品参数!A:E,2,FALSE),"")</f>
        <v/>
      </c>
      <c r="G604" s="102" t="str">
        <f>IFERROR(VLOOKUP(E604,商品参数!A:E,3,FALSE),"")</f>
        <v/>
      </c>
      <c r="H604" s="102" t="str">
        <f>IFERROR(VLOOKUP(E604,商品参数!A:E,4,FALSE),"")</f>
        <v/>
      </c>
      <c r="I604" s="130"/>
      <c r="J604" s="130"/>
      <c r="K604" s="102" t="str">
        <f t="shared" si="42"/>
        <v/>
      </c>
      <c r="L604" s="103"/>
      <c r="M604" s="131"/>
    </row>
    <row r="605" ht="22" customHeight="1" spans="1:13">
      <c r="A605" s="126"/>
      <c r="B605" s="127" t="str">
        <f t="shared" si="39"/>
        <v/>
      </c>
      <c r="C605" s="127" t="str">
        <f t="shared" si="40"/>
        <v/>
      </c>
      <c r="D605" s="127" t="str">
        <f t="shared" si="41"/>
        <v/>
      </c>
      <c r="E605" s="128"/>
      <c r="F605" s="102" t="str">
        <f>IFERROR(VLOOKUP(E605,商品参数!A:E,2,FALSE),"")</f>
        <v/>
      </c>
      <c r="G605" s="102" t="str">
        <f>IFERROR(VLOOKUP(E605,商品参数!A:E,3,FALSE),"")</f>
        <v/>
      </c>
      <c r="H605" s="102" t="str">
        <f>IFERROR(VLOOKUP(E605,商品参数!A:E,4,FALSE),"")</f>
        <v/>
      </c>
      <c r="I605" s="130"/>
      <c r="J605" s="130"/>
      <c r="K605" s="102" t="str">
        <f t="shared" si="42"/>
        <v/>
      </c>
      <c r="L605" s="103"/>
      <c r="M605" s="131"/>
    </row>
    <row r="606" ht="22" customHeight="1" spans="1:13">
      <c r="A606" s="126"/>
      <c r="B606" s="127" t="str">
        <f t="shared" si="39"/>
        <v/>
      </c>
      <c r="C606" s="127" t="str">
        <f t="shared" si="40"/>
        <v/>
      </c>
      <c r="D606" s="127" t="str">
        <f t="shared" si="41"/>
        <v/>
      </c>
      <c r="E606" s="128"/>
      <c r="F606" s="102" t="str">
        <f>IFERROR(VLOOKUP(E606,商品参数!A:E,2,FALSE),"")</f>
        <v/>
      </c>
      <c r="G606" s="102" t="str">
        <f>IFERROR(VLOOKUP(E606,商品参数!A:E,3,FALSE),"")</f>
        <v/>
      </c>
      <c r="H606" s="102" t="str">
        <f>IFERROR(VLOOKUP(E606,商品参数!A:E,4,FALSE),"")</f>
        <v/>
      </c>
      <c r="I606" s="130"/>
      <c r="J606" s="130"/>
      <c r="K606" s="102" t="str">
        <f t="shared" si="42"/>
        <v/>
      </c>
      <c r="L606" s="103"/>
      <c r="M606" s="131"/>
    </row>
    <row r="607" ht="22" customHeight="1" spans="1:13">
      <c r="A607" s="126"/>
      <c r="B607" s="127" t="str">
        <f t="shared" si="39"/>
        <v/>
      </c>
      <c r="C607" s="127" t="str">
        <f t="shared" si="40"/>
        <v/>
      </c>
      <c r="D607" s="127" t="str">
        <f t="shared" si="41"/>
        <v/>
      </c>
      <c r="E607" s="128"/>
      <c r="F607" s="102" t="str">
        <f>IFERROR(VLOOKUP(E607,商品参数!A:E,2,FALSE),"")</f>
        <v/>
      </c>
      <c r="G607" s="102" t="str">
        <f>IFERROR(VLOOKUP(E607,商品参数!A:E,3,FALSE),"")</f>
        <v/>
      </c>
      <c r="H607" s="102" t="str">
        <f>IFERROR(VLOOKUP(E607,商品参数!A:E,4,FALSE),"")</f>
        <v/>
      </c>
      <c r="I607" s="130"/>
      <c r="J607" s="130"/>
      <c r="K607" s="102" t="str">
        <f t="shared" si="42"/>
        <v/>
      </c>
      <c r="L607" s="103"/>
      <c r="M607" s="131"/>
    </row>
    <row r="608" ht="22" customHeight="1" spans="1:13">
      <c r="A608" s="126"/>
      <c r="B608" s="127" t="str">
        <f t="shared" si="39"/>
        <v/>
      </c>
      <c r="C608" s="127" t="str">
        <f t="shared" si="40"/>
        <v/>
      </c>
      <c r="D608" s="127" t="str">
        <f t="shared" si="41"/>
        <v/>
      </c>
      <c r="E608" s="128"/>
      <c r="F608" s="102" t="str">
        <f>IFERROR(VLOOKUP(E608,商品参数!A:E,2,FALSE),"")</f>
        <v/>
      </c>
      <c r="G608" s="102" t="str">
        <f>IFERROR(VLOOKUP(E608,商品参数!A:E,3,FALSE),"")</f>
        <v/>
      </c>
      <c r="H608" s="102" t="str">
        <f>IFERROR(VLOOKUP(E608,商品参数!A:E,4,FALSE),"")</f>
        <v/>
      </c>
      <c r="I608" s="130"/>
      <c r="J608" s="130"/>
      <c r="K608" s="102" t="str">
        <f t="shared" si="42"/>
        <v/>
      </c>
      <c r="L608" s="103"/>
      <c r="M608" s="131"/>
    </row>
    <row r="609" ht="22" customHeight="1" spans="1:13">
      <c r="A609" s="126"/>
      <c r="B609" s="127" t="str">
        <f t="shared" si="39"/>
        <v/>
      </c>
      <c r="C609" s="127" t="str">
        <f t="shared" si="40"/>
        <v/>
      </c>
      <c r="D609" s="127" t="str">
        <f t="shared" si="41"/>
        <v/>
      </c>
      <c r="E609" s="128"/>
      <c r="F609" s="102" t="str">
        <f>IFERROR(VLOOKUP(E609,商品参数!A:E,2,FALSE),"")</f>
        <v/>
      </c>
      <c r="G609" s="102" t="str">
        <f>IFERROR(VLOOKUP(E609,商品参数!A:E,3,FALSE),"")</f>
        <v/>
      </c>
      <c r="H609" s="102" t="str">
        <f>IFERROR(VLOOKUP(E609,商品参数!A:E,4,FALSE),"")</f>
        <v/>
      </c>
      <c r="I609" s="130"/>
      <c r="J609" s="130"/>
      <c r="K609" s="102" t="str">
        <f t="shared" si="42"/>
        <v/>
      </c>
      <c r="L609" s="103"/>
      <c r="M609" s="131"/>
    </row>
    <row r="610" ht="22" customHeight="1" spans="1:13">
      <c r="A610" s="126"/>
      <c r="B610" s="127" t="str">
        <f t="shared" si="39"/>
        <v/>
      </c>
      <c r="C610" s="127" t="str">
        <f t="shared" si="40"/>
        <v/>
      </c>
      <c r="D610" s="127" t="str">
        <f t="shared" si="41"/>
        <v/>
      </c>
      <c r="E610" s="128"/>
      <c r="F610" s="102" t="str">
        <f>IFERROR(VLOOKUP(E610,商品参数!A:E,2,FALSE),"")</f>
        <v/>
      </c>
      <c r="G610" s="102" t="str">
        <f>IFERROR(VLOOKUP(E610,商品参数!A:E,3,FALSE),"")</f>
        <v/>
      </c>
      <c r="H610" s="102" t="str">
        <f>IFERROR(VLOOKUP(E610,商品参数!A:E,4,FALSE),"")</f>
        <v/>
      </c>
      <c r="I610" s="130"/>
      <c r="J610" s="130"/>
      <c r="K610" s="102" t="str">
        <f t="shared" si="42"/>
        <v/>
      </c>
      <c r="L610" s="103"/>
      <c r="M610" s="131"/>
    </row>
    <row r="611" ht="22" customHeight="1" spans="1:13">
      <c r="A611" s="126"/>
      <c r="B611" s="127" t="str">
        <f t="shared" si="39"/>
        <v/>
      </c>
      <c r="C611" s="127" t="str">
        <f t="shared" si="40"/>
        <v/>
      </c>
      <c r="D611" s="127" t="str">
        <f t="shared" si="41"/>
        <v/>
      </c>
      <c r="E611" s="128"/>
      <c r="F611" s="102" t="str">
        <f>IFERROR(VLOOKUP(E611,商品参数!A:E,2,FALSE),"")</f>
        <v/>
      </c>
      <c r="G611" s="102" t="str">
        <f>IFERROR(VLOOKUP(E611,商品参数!A:E,3,FALSE),"")</f>
        <v/>
      </c>
      <c r="H611" s="102" t="str">
        <f>IFERROR(VLOOKUP(E611,商品参数!A:E,4,FALSE),"")</f>
        <v/>
      </c>
      <c r="I611" s="130"/>
      <c r="J611" s="130"/>
      <c r="K611" s="102" t="str">
        <f t="shared" si="42"/>
        <v/>
      </c>
      <c r="L611" s="103"/>
      <c r="M611" s="131"/>
    </row>
    <row r="612" ht="22" customHeight="1" spans="1:13">
      <c r="A612" s="126"/>
      <c r="B612" s="127" t="str">
        <f t="shared" si="39"/>
        <v/>
      </c>
      <c r="C612" s="127" t="str">
        <f t="shared" si="40"/>
        <v/>
      </c>
      <c r="D612" s="127" t="str">
        <f t="shared" si="41"/>
        <v/>
      </c>
      <c r="E612" s="128"/>
      <c r="F612" s="102" t="str">
        <f>IFERROR(VLOOKUP(E612,商品参数!A:E,2,FALSE),"")</f>
        <v/>
      </c>
      <c r="G612" s="102" t="str">
        <f>IFERROR(VLOOKUP(E612,商品参数!A:E,3,FALSE),"")</f>
        <v/>
      </c>
      <c r="H612" s="102" t="str">
        <f>IFERROR(VLOOKUP(E612,商品参数!A:E,4,FALSE),"")</f>
        <v/>
      </c>
      <c r="I612" s="130"/>
      <c r="J612" s="130"/>
      <c r="K612" s="102" t="str">
        <f t="shared" si="42"/>
        <v/>
      </c>
      <c r="L612" s="103"/>
      <c r="M612" s="131"/>
    </row>
    <row r="613" ht="22" customHeight="1" spans="1:13">
      <c r="A613" s="126"/>
      <c r="B613" s="127" t="str">
        <f t="shared" si="39"/>
        <v/>
      </c>
      <c r="C613" s="127" t="str">
        <f t="shared" si="40"/>
        <v/>
      </c>
      <c r="D613" s="127" t="str">
        <f t="shared" si="41"/>
        <v/>
      </c>
      <c r="E613" s="128"/>
      <c r="F613" s="102" t="str">
        <f>IFERROR(VLOOKUP(E613,商品参数!A:E,2,FALSE),"")</f>
        <v/>
      </c>
      <c r="G613" s="102" t="str">
        <f>IFERROR(VLOOKUP(E613,商品参数!A:E,3,FALSE),"")</f>
        <v/>
      </c>
      <c r="H613" s="102" t="str">
        <f>IFERROR(VLOOKUP(E613,商品参数!A:E,4,FALSE),"")</f>
        <v/>
      </c>
      <c r="I613" s="130"/>
      <c r="J613" s="130"/>
      <c r="K613" s="102" t="str">
        <f t="shared" si="42"/>
        <v/>
      </c>
      <c r="L613" s="103"/>
      <c r="M613" s="131"/>
    </row>
    <row r="614" ht="22" customHeight="1" spans="1:13">
      <c r="A614" s="126"/>
      <c r="B614" s="127" t="str">
        <f t="shared" si="39"/>
        <v/>
      </c>
      <c r="C614" s="127" t="str">
        <f t="shared" si="40"/>
        <v/>
      </c>
      <c r="D614" s="127" t="str">
        <f t="shared" si="41"/>
        <v/>
      </c>
      <c r="E614" s="128"/>
      <c r="F614" s="102" t="str">
        <f>IFERROR(VLOOKUP(E614,商品参数!A:E,2,FALSE),"")</f>
        <v/>
      </c>
      <c r="G614" s="102" t="str">
        <f>IFERROR(VLOOKUP(E614,商品参数!A:E,3,FALSE),"")</f>
        <v/>
      </c>
      <c r="H614" s="102" t="str">
        <f>IFERROR(VLOOKUP(E614,商品参数!A:E,4,FALSE),"")</f>
        <v/>
      </c>
      <c r="I614" s="130"/>
      <c r="J614" s="130"/>
      <c r="K614" s="102" t="str">
        <f t="shared" si="42"/>
        <v/>
      </c>
      <c r="L614" s="103"/>
      <c r="M614" s="131"/>
    </row>
    <row r="615" ht="22" customHeight="1" spans="1:13">
      <c r="A615" s="126"/>
      <c r="B615" s="127" t="str">
        <f t="shared" si="39"/>
        <v/>
      </c>
      <c r="C615" s="127" t="str">
        <f t="shared" si="40"/>
        <v/>
      </c>
      <c r="D615" s="127" t="str">
        <f t="shared" si="41"/>
        <v/>
      </c>
      <c r="E615" s="128"/>
      <c r="F615" s="102" t="str">
        <f>IFERROR(VLOOKUP(E615,商品参数!A:E,2,FALSE),"")</f>
        <v/>
      </c>
      <c r="G615" s="102" t="str">
        <f>IFERROR(VLOOKUP(E615,商品参数!A:E,3,FALSE),"")</f>
        <v/>
      </c>
      <c r="H615" s="102" t="str">
        <f>IFERROR(VLOOKUP(E615,商品参数!A:E,4,FALSE),"")</f>
        <v/>
      </c>
      <c r="I615" s="130"/>
      <c r="J615" s="130"/>
      <c r="K615" s="102" t="str">
        <f t="shared" si="42"/>
        <v/>
      </c>
      <c r="L615" s="103"/>
      <c r="M615" s="131"/>
    </row>
    <row r="616" ht="22" customHeight="1" spans="1:13">
      <c r="A616" s="126"/>
      <c r="B616" s="127" t="str">
        <f t="shared" si="39"/>
        <v/>
      </c>
      <c r="C616" s="127" t="str">
        <f t="shared" si="40"/>
        <v/>
      </c>
      <c r="D616" s="127" t="str">
        <f t="shared" si="41"/>
        <v/>
      </c>
      <c r="E616" s="128"/>
      <c r="F616" s="102" t="str">
        <f>IFERROR(VLOOKUP(E616,商品参数!A:E,2,FALSE),"")</f>
        <v/>
      </c>
      <c r="G616" s="102" t="str">
        <f>IFERROR(VLOOKUP(E616,商品参数!A:E,3,FALSE),"")</f>
        <v/>
      </c>
      <c r="H616" s="102" t="str">
        <f>IFERROR(VLOOKUP(E616,商品参数!A:E,4,FALSE),"")</f>
        <v/>
      </c>
      <c r="I616" s="130"/>
      <c r="J616" s="130"/>
      <c r="K616" s="102" t="str">
        <f t="shared" si="42"/>
        <v/>
      </c>
      <c r="L616" s="103"/>
      <c r="M616" s="131"/>
    </row>
    <row r="617" ht="22" customHeight="1" spans="1:13">
      <c r="A617" s="126"/>
      <c r="B617" s="127" t="str">
        <f t="shared" si="39"/>
        <v/>
      </c>
      <c r="C617" s="127" t="str">
        <f t="shared" si="40"/>
        <v/>
      </c>
      <c r="D617" s="127" t="str">
        <f t="shared" si="41"/>
        <v/>
      </c>
      <c r="E617" s="128"/>
      <c r="F617" s="102" t="str">
        <f>IFERROR(VLOOKUP(E617,商品参数!A:E,2,FALSE),"")</f>
        <v/>
      </c>
      <c r="G617" s="102" t="str">
        <f>IFERROR(VLOOKUP(E617,商品参数!A:E,3,FALSE),"")</f>
        <v/>
      </c>
      <c r="H617" s="102" t="str">
        <f>IFERROR(VLOOKUP(E617,商品参数!A:E,4,FALSE),"")</f>
        <v/>
      </c>
      <c r="I617" s="130"/>
      <c r="J617" s="130"/>
      <c r="K617" s="102" t="str">
        <f t="shared" si="42"/>
        <v/>
      </c>
      <c r="L617" s="103"/>
      <c r="M617" s="131"/>
    </row>
    <row r="618" ht="22" customHeight="1" spans="1:13">
      <c r="A618" s="126"/>
      <c r="B618" s="127" t="str">
        <f t="shared" si="39"/>
        <v/>
      </c>
      <c r="C618" s="127" t="str">
        <f t="shared" si="40"/>
        <v/>
      </c>
      <c r="D618" s="127" t="str">
        <f t="shared" si="41"/>
        <v/>
      </c>
      <c r="E618" s="128"/>
      <c r="F618" s="102" t="str">
        <f>IFERROR(VLOOKUP(E618,商品参数!A:E,2,FALSE),"")</f>
        <v/>
      </c>
      <c r="G618" s="102" t="str">
        <f>IFERROR(VLOOKUP(E618,商品参数!A:E,3,FALSE),"")</f>
        <v/>
      </c>
      <c r="H618" s="102" t="str">
        <f>IFERROR(VLOOKUP(E618,商品参数!A:E,4,FALSE),"")</f>
        <v/>
      </c>
      <c r="I618" s="130"/>
      <c r="J618" s="130"/>
      <c r="K618" s="102" t="str">
        <f t="shared" si="42"/>
        <v/>
      </c>
      <c r="L618" s="103"/>
      <c r="M618" s="131"/>
    </row>
    <row r="619" ht="22" customHeight="1" spans="1:13">
      <c r="A619" s="126"/>
      <c r="B619" s="127" t="str">
        <f t="shared" si="39"/>
        <v/>
      </c>
      <c r="C619" s="127" t="str">
        <f t="shared" si="40"/>
        <v/>
      </c>
      <c r="D619" s="127" t="str">
        <f t="shared" si="41"/>
        <v/>
      </c>
      <c r="E619" s="128"/>
      <c r="F619" s="102" t="str">
        <f>IFERROR(VLOOKUP(E619,商品参数!A:E,2,FALSE),"")</f>
        <v/>
      </c>
      <c r="G619" s="102" t="str">
        <f>IFERROR(VLOOKUP(E619,商品参数!A:E,3,FALSE),"")</f>
        <v/>
      </c>
      <c r="H619" s="102" t="str">
        <f>IFERROR(VLOOKUP(E619,商品参数!A:E,4,FALSE),"")</f>
        <v/>
      </c>
      <c r="I619" s="130"/>
      <c r="J619" s="130"/>
      <c r="K619" s="102" t="str">
        <f t="shared" si="42"/>
        <v/>
      </c>
      <c r="L619" s="103"/>
      <c r="M619" s="131"/>
    </row>
    <row r="620" ht="22" customHeight="1" spans="1:13">
      <c r="A620" s="126"/>
      <c r="B620" s="127" t="str">
        <f t="shared" si="39"/>
        <v/>
      </c>
      <c r="C620" s="127" t="str">
        <f t="shared" si="40"/>
        <v/>
      </c>
      <c r="D620" s="127" t="str">
        <f t="shared" si="41"/>
        <v/>
      </c>
      <c r="E620" s="128"/>
      <c r="F620" s="102" t="str">
        <f>IFERROR(VLOOKUP(E620,商品参数!A:E,2,FALSE),"")</f>
        <v/>
      </c>
      <c r="G620" s="102" t="str">
        <f>IFERROR(VLOOKUP(E620,商品参数!A:E,3,FALSE),"")</f>
        <v/>
      </c>
      <c r="H620" s="102" t="str">
        <f>IFERROR(VLOOKUP(E620,商品参数!A:E,4,FALSE),"")</f>
        <v/>
      </c>
      <c r="I620" s="130"/>
      <c r="J620" s="130"/>
      <c r="K620" s="102" t="str">
        <f t="shared" si="42"/>
        <v/>
      </c>
      <c r="L620" s="103"/>
      <c r="M620" s="131"/>
    </row>
    <row r="621" ht="22" customHeight="1" spans="1:13">
      <c r="A621" s="126"/>
      <c r="B621" s="127" t="str">
        <f t="shared" si="39"/>
        <v/>
      </c>
      <c r="C621" s="127" t="str">
        <f t="shared" si="40"/>
        <v/>
      </c>
      <c r="D621" s="127" t="str">
        <f t="shared" si="41"/>
        <v/>
      </c>
      <c r="E621" s="128"/>
      <c r="F621" s="102" t="str">
        <f>IFERROR(VLOOKUP(E621,商品参数!A:E,2,FALSE),"")</f>
        <v/>
      </c>
      <c r="G621" s="102" t="str">
        <f>IFERROR(VLOOKUP(E621,商品参数!A:E,3,FALSE),"")</f>
        <v/>
      </c>
      <c r="H621" s="102" t="str">
        <f>IFERROR(VLOOKUP(E621,商品参数!A:E,4,FALSE),"")</f>
        <v/>
      </c>
      <c r="I621" s="130"/>
      <c r="J621" s="130"/>
      <c r="K621" s="102" t="str">
        <f t="shared" si="42"/>
        <v/>
      </c>
      <c r="L621" s="103"/>
      <c r="M621" s="131"/>
    </row>
    <row r="622" ht="22" customHeight="1" spans="1:13">
      <c r="A622" s="126"/>
      <c r="B622" s="127" t="str">
        <f t="shared" si="39"/>
        <v/>
      </c>
      <c r="C622" s="127" t="str">
        <f t="shared" si="40"/>
        <v/>
      </c>
      <c r="D622" s="127" t="str">
        <f t="shared" si="41"/>
        <v/>
      </c>
      <c r="E622" s="128"/>
      <c r="F622" s="102" t="str">
        <f>IFERROR(VLOOKUP(E622,商品参数!A:E,2,FALSE),"")</f>
        <v/>
      </c>
      <c r="G622" s="102" t="str">
        <f>IFERROR(VLOOKUP(E622,商品参数!A:E,3,FALSE),"")</f>
        <v/>
      </c>
      <c r="H622" s="102" t="str">
        <f>IFERROR(VLOOKUP(E622,商品参数!A:E,4,FALSE),"")</f>
        <v/>
      </c>
      <c r="I622" s="130"/>
      <c r="J622" s="130"/>
      <c r="K622" s="102" t="str">
        <f t="shared" si="42"/>
        <v/>
      </c>
      <c r="L622" s="103"/>
      <c r="M622" s="131"/>
    </row>
    <row r="623" ht="22" customHeight="1" spans="1:13">
      <c r="A623" s="126"/>
      <c r="B623" s="127" t="str">
        <f t="shared" si="39"/>
        <v/>
      </c>
      <c r="C623" s="127" t="str">
        <f t="shared" si="40"/>
        <v/>
      </c>
      <c r="D623" s="127" t="str">
        <f t="shared" si="41"/>
        <v/>
      </c>
      <c r="E623" s="128"/>
      <c r="F623" s="102" t="str">
        <f>IFERROR(VLOOKUP(E623,商品参数!A:E,2,FALSE),"")</f>
        <v/>
      </c>
      <c r="G623" s="102" t="str">
        <f>IFERROR(VLOOKUP(E623,商品参数!A:E,3,FALSE),"")</f>
        <v/>
      </c>
      <c r="H623" s="102" t="str">
        <f>IFERROR(VLOOKUP(E623,商品参数!A:E,4,FALSE),"")</f>
        <v/>
      </c>
      <c r="I623" s="130"/>
      <c r="J623" s="130"/>
      <c r="K623" s="102" t="str">
        <f t="shared" si="42"/>
        <v/>
      </c>
      <c r="L623" s="103"/>
      <c r="M623" s="131"/>
    </row>
    <row r="624" ht="22" customHeight="1" spans="1:13">
      <c r="A624" s="126"/>
      <c r="B624" s="127" t="str">
        <f t="shared" si="39"/>
        <v/>
      </c>
      <c r="C624" s="127" t="str">
        <f t="shared" si="40"/>
        <v/>
      </c>
      <c r="D624" s="127" t="str">
        <f t="shared" si="41"/>
        <v/>
      </c>
      <c r="E624" s="128"/>
      <c r="F624" s="102" t="str">
        <f>IFERROR(VLOOKUP(E624,商品参数!A:E,2,FALSE),"")</f>
        <v/>
      </c>
      <c r="G624" s="102" t="str">
        <f>IFERROR(VLOOKUP(E624,商品参数!A:E,3,FALSE),"")</f>
        <v/>
      </c>
      <c r="H624" s="102" t="str">
        <f>IFERROR(VLOOKUP(E624,商品参数!A:E,4,FALSE),"")</f>
        <v/>
      </c>
      <c r="I624" s="130"/>
      <c r="J624" s="130"/>
      <c r="K624" s="102" t="str">
        <f t="shared" si="42"/>
        <v/>
      </c>
      <c r="L624" s="103"/>
      <c r="M624" s="131"/>
    </row>
    <row r="625" ht="22" customHeight="1" spans="1:13">
      <c r="A625" s="126"/>
      <c r="B625" s="127" t="str">
        <f t="shared" si="39"/>
        <v/>
      </c>
      <c r="C625" s="127" t="str">
        <f t="shared" si="40"/>
        <v/>
      </c>
      <c r="D625" s="127" t="str">
        <f t="shared" si="41"/>
        <v/>
      </c>
      <c r="E625" s="128"/>
      <c r="F625" s="102" t="str">
        <f>IFERROR(VLOOKUP(E625,商品参数!A:E,2,FALSE),"")</f>
        <v/>
      </c>
      <c r="G625" s="102" t="str">
        <f>IFERROR(VLOOKUP(E625,商品参数!A:E,3,FALSE),"")</f>
        <v/>
      </c>
      <c r="H625" s="102" t="str">
        <f>IFERROR(VLOOKUP(E625,商品参数!A:E,4,FALSE),"")</f>
        <v/>
      </c>
      <c r="I625" s="130"/>
      <c r="J625" s="130"/>
      <c r="K625" s="102" t="str">
        <f t="shared" si="42"/>
        <v/>
      </c>
      <c r="L625" s="103"/>
      <c r="M625" s="131"/>
    </row>
    <row r="626" ht="22" customHeight="1" spans="1:13">
      <c r="A626" s="126"/>
      <c r="B626" s="127" t="str">
        <f t="shared" si="39"/>
        <v/>
      </c>
      <c r="C626" s="127" t="str">
        <f t="shared" si="40"/>
        <v/>
      </c>
      <c r="D626" s="127" t="str">
        <f t="shared" si="41"/>
        <v/>
      </c>
      <c r="E626" s="128"/>
      <c r="F626" s="102" t="str">
        <f>IFERROR(VLOOKUP(E626,商品参数!A:E,2,FALSE),"")</f>
        <v/>
      </c>
      <c r="G626" s="102" t="str">
        <f>IFERROR(VLOOKUP(E626,商品参数!A:E,3,FALSE),"")</f>
        <v/>
      </c>
      <c r="H626" s="102" t="str">
        <f>IFERROR(VLOOKUP(E626,商品参数!A:E,4,FALSE),"")</f>
        <v/>
      </c>
      <c r="I626" s="130"/>
      <c r="J626" s="130"/>
      <c r="K626" s="102" t="str">
        <f t="shared" si="42"/>
        <v/>
      </c>
      <c r="L626" s="103"/>
      <c r="M626" s="131"/>
    </row>
    <row r="627" ht="22" customHeight="1" spans="1:13">
      <c r="A627" s="126"/>
      <c r="B627" s="127" t="str">
        <f t="shared" si="39"/>
        <v/>
      </c>
      <c r="C627" s="127" t="str">
        <f t="shared" si="40"/>
        <v/>
      </c>
      <c r="D627" s="127" t="str">
        <f t="shared" si="41"/>
        <v/>
      </c>
      <c r="E627" s="128"/>
      <c r="F627" s="102" t="str">
        <f>IFERROR(VLOOKUP(E627,商品参数!A:E,2,FALSE),"")</f>
        <v/>
      </c>
      <c r="G627" s="102" t="str">
        <f>IFERROR(VLOOKUP(E627,商品参数!A:E,3,FALSE),"")</f>
        <v/>
      </c>
      <c r="H627" s="102" t="str">
        <f>IFERROR(VLOOKUP(E627,商品参数!A:E,4,FALSE),"")</f>
        <v/>
      </c>
      <c r="I627" s="130"/>
      <c r="J627" s="130"/>
      <c r="K627" s="102" t="str">
        <f t="shared" si="42"/>
        <v/>
      </c>
      <c r="L627" s="103"/>
      <c r="M627" s="131"/>
    </row>
    <row r="628" ht="22" customHeight="1" spans="1:13">
      <c r="A628" s="126"/>
      <c r="B628" s="127" t="str">
        <f t="shared" si="39"/>
        <v/>
      </c>
      <c r="C628" s="127" t="str">
        <f t="shared" si="40"/>
        <v/>
      </c>
      <c r="D628" s="127" t="str">
        <f t="shared" si="41"/>
        <v/>
      </c>
      <c r="E628" s="128"/>
      <c r="F628" s="102" t="str">
        <f>IFERROR(VLOOKUP(E628,商品参数!A:E,2,FALSE),"")</f>
        <v/>
      </c>
      <c r="G628" s="102" t="str">
        <f>IFERROR(VLOOKUP(E628,商品参数!A:E,3,FALSE),"")</f>
        <v/>
      </c>
      <c r="H628" s="102" t="str">
        <f>IFERROR(VLOOKUP(E628,商品参数!A:E,4,FALSE),"")</f>
        <v/>
      </c>
      <c r="I628" s="130"/>
      <c r="J628" s="130"/>
      <c r="K628" s="102" t="str">
        <f t="shared" si="42"/>
        <v/>
      </c>
      <c r="L628" s="103"/>
      <c r="M628" s="131"/>
    </row>
    <row r="629" ht="22" customHeight="1" spans="1:13">
      <c r="A629" s="126"/>
      <c r="B629" s="127" t="str">
        <f t="shared" si="39"/>
        <v/>
      </c>
      <c r="C629" s="127" t="str">
        <f t="shared" si="40"/>
        <v/>
      </c>
      <c r="D629" s="127" t="str">
        <f t="shared" si="41"/>
        <v/>
      </c>
      <c r="E629" s="128"/>
      <c r="F629" s="102" t="str">
        <f>IFERROR(VLOOKUP(E629,商品参数!A:E,2,FALSE),"")</f>
        <v/>
      </c>
      <c r="G629" s="102" t="str">
        <f>IFERROR(VLOOKUP(E629,商品参数!A:E,3,FALSE),"")</f>
        <v/>
      </c>
      <c r="H629" s="102" t="str">
        <f>IFERROR(VLOOKUP(E629,商品参数!A:E,4,FALSE),"")</f>
        <v/>
      </c>
      <c r="I629" s="130"/>
      <c r="J629" s="130"/>
      <c r="K629" s="102" t="str">
        <f t="shared" si="42"/>
        <v/>
      </c>
      <c r="L629" s="103"/>
      <c r="M629" s="131"/>
    </row>
    <row r="630" ht="22" customHeight="1" spans="1:13">
      <c r="A630" s="126"/>
      <c r="B630" s="127" t="str">
        <f t="shared" si="39"/>
        <v/>
      </c>
      <c r="C630" s="127" t="str">
        <f t="shared" si="40"/>
        <v/>
      </c>
      <c r="D630" s="127" t="str">
        <f t="shared" si="41"/>
        <v/>
      </c>
      <c r="E630" s="128"/>
      <c r="F630" s="102" t="str">
        <f>IFERROR(VLOOKUP(E630,商品参数!A:E,2,FALSE),"")</f>
        <v/>
      </c>
      <c r="G630" s="102" t="str">
        <f>IFERROR(VLOOKUP(E630,商品参数!A:E,3,FALSE),"")</f>
        <v/>
      </c>
      <c r="H630" s="102" t="str">
        <f>IFERROR(VLOOKUP(E630,商品参数!A:E,4,FALSE),"")</f>
        <v/>
      </c>
      <c r="I630" s="130"/>
      <c r="J630" s="130"/>
      <c r="K630" s="102" t="str">
        <f t="shared" si="42"/>
        <v/>
      </c>
      <c r="L630" s="103"/>
      <c r="M630" s="131"/>
    </row>
    <row r="631" ht="22" customHeight="1" spans="1:13">
      <c r="A631" s="126"/>
      <c r="B631" s="127" t="str">
        <f t="shared" si="39"/>
        <v/>
      </c>
      <c r="C631" s="127" t="str">
        <f t="shared" si="40"/>
        <v/>
      </c>
      <c r="D631" s="127" t="str">
        <f t="shared" si="41"/>
        <v/>
      </c>
      <c r="E631" s="128"/>
      <c r="F631" s="102" t="str">
        <f>IFERROR(VLOOKUP(E631,商品参数!A:E,2,FALSE),"")</f>
        <v/>
      </c>
      <c r="G631" s="102" t="str">
        <f>IFERROR(VLOOKUP(E631,商品参数!A:E,3,FALSE),"")</f>
        <v/>
      </c>
      <c r="H631" s="102" t="str">
        <f>IFERROR(VLOOKUP(E631,商品参数!A:E,4,FALSE),"")</f>
        <v/>
      </c>
      <c r="I631" s="130"/>
      <c r="J631" s="130"/>
      <c r="K631" s="102" t="str">
        <f t="shared" si="42"/>
        <v/>
      </c>
      <c r="L631" s="103"/>
      <c r="M631" s="131"/>
    </row>
    <row r="632" ht="22" customHeight="1" spans="1:13">
      <c r="A632" s="126"/>
      <c r="B632" s="127" t="str">
        <f t="shared" si="39"/>
        <v/>
      </c>
      <c r="C632" s="127" t="str">
        <f t="shared" si="40"/>
        <v/>
      </c>
      <c r="D632" s="127" t="str">
        <f t="shared" si="41"/>
        <v/>
      </c>
      <c r="E632" s="128"/>
      <c r="F632" s="102" t="str">
        <f>IFERROR(VLOOKUP(E632,商品参数!A:E,2,FALSE),"")</f>
        <v/>
      </c>
      <c r="G632" s="102" t="str">
        <f>IFERROR(VLOOKUP(E632,商品参数!A:E,3,FALSE),"")</f>
        <v/>
      </c>
      <c r="H632" s="102" t="str">
        <f>IFERROR(VLOOKUP(E632,商品参数!A:E,4,FALSE),"")</f>
        <v/>
      </c>
      <c r="I632" s="130"/>
      <c r="J632" s="130"/>
      <c r="K632" s="102" t="str">
        <f t="shared" si="42"/>
        <v/>
      </c>
      <c r="L632" s="103"/>
      <c r="M632" s="131"/>
    </row>
    <row r="633" ht="22" customHeight="1" spans="1:13">
      <c r="A633" s="126"/>
      <c r="B633" s="127" t="str">
        <f t="shared" si="39"/>
        <v/>
      </c>
      <c r="C633" s="127" t="str">
        <f t="shared" si="40"/>
        <v/>
      </c>
      <c r="D633" s="127" t="str">
        <f t="shared" si="41"/>
        <v/>
      </c>
      <c r="E633" s="128"/>
      <c r="F633" s="102" t="str">
        <f>IFERROR(VLOOKUP(E633,商品参数!A:E,2,FALSE),"")</f>
        <v/>
      </c>
      <c r="G633" s="102" t="str">
        <f>IFERROR(VLOOKUP(E633,商品参数!A:E,3,FALSE),"")</f>
        <v/>
      </c>
      <c r="H633" s="102" t="str">
        <f>IFERROR(VLOOKUP(E633,商品参数!A:E,4,FALSE),"")</f>
        <v/>
      </c>
      <c r="I633" s="130"/>
      <c r="J633" s="130"/>
      <c r="K633" s="102" t="str">
        <f t="shared" si="42"/>
        <v/>
      </c>
      <c r="L633" s="103"/>
      <c r="M633" s="131"/>
    </row>
    <row r="634" ht="22" customHeight="1" spans="1:13">
      <c r="A634" s="126"/>
      <c r="B634" s="127" t="str">
        <f t="shared" si="39"/>
        <v/>
      </c>
      <c r="C634" s="127" t="str">
        <f t="shared" si="40"/>
        <v/>
      </c>
      <c r="D634" s="127" t="str">
        <f t="shared" si="41"/>
        <v/>
      </c>
      <c r="E634" s="128"/>
      <c r="F634" s="102" t="str">
        <f>IFERROR(VLOOKUP(E634,商品参数!A:E,2,FALSE),"")</f>
        <v/>
      </c>
      <c r="G634" s="102" t="str">
        <f>IFERROR(VLOOKUP(E634,商品参数!A:E,3,FALSE),"")</f>
        <v/>
      </c>
      <c r="H634" s="102" t="str">
        <f>IFERROR(VLOOKUP(E634,商品参数!A:E,4,FALSE),"")</f>
        <v/>
      </c>
      <c r="I634" s="130"/>
      <c r="J634" s="130"/>
      <c r="K634" s="102" t="str">
        <f t="shared" si="42"/>
        <v/>
      </c>
      <c r="L634" s="103"/>
      <c r="M634" s="131"/>
    </row>
    <row r="635" ht="22" customHeight="1" spans="1:13">
      <c r="A635" s="126"/>
      <c r="B635" s="127" t="str">
        <f t="shared" si="39"/>
        <v/>
      </c>
      <c r="C635" s="127" t="str">
        <f t="shared" si="40"/>
        <v/>
      </c>
      <c r="D635" s="127" t="str">
        <f t="shared" si="41"/>
        <v/>
      </c>
      <c r="E635" s="128"/>
      <c r="F635" s="102" t="str">
        <f>IFERROR(VLOOKUP(E635,商品参数!A:E,2,FALSE),"")</f>
        <v/>
      </c>
      <c r="G635" s="102" t="str">
        <f>IFERROR(VLOOKUP(E635,商品参数!A:E,3,FALSE),"")</f>
        <v/>
      </c>
      <c r="H635" s="102" t="str">
        <f>IFERROR(VLOOKUP(E635,商品参数!A:E,4,FALSE),"")</f>
        <v/>
      </c>
      <c r="I635" s="130"/>
      <c r="J635" s="130"/>
      <c r="K635" s="102" t="str">
        <f t="shared" si="42"/>
        <v/>
      </c>
      <c r="L635" s="103"/>
      <c r="M635" s="131"/>
    </row>
    <row r="636" ht="22" customHeight="1" spans="1:13">
      <c r="A636" s="126"/>
      <c r="B636" s="127" t="str">
        <f t="shared" si="39"/>
        <v/>
      </c>
      <c r="C636" s="127" t="str">
        <f t="shared" si="40"/>
        <v/>
      </c>
      <c r="D636" s="127" t="str">
        <f t="shared" si="41"/>
        <v/>
      </c>
      <c r="E636" s="128"/>
      <c r="F636" s="102" t="str">
        <f>IFERROR(VLOOKUP(E636,商品参数!A:E,2,FALSE),"")</f>
        <v/>
      </c>
      <c r="G636" s="102" t="str">
        <f>IFERROR(VLOOKUP(E636,商品参数!A:E,3,FALSE),"")</f>
        <v/>
      </c>
      <c r="H636" s="102" t="str">
        <f>IFERROR(VLOOKUP(E636,商品参数!A:E,4,FALSE),"")</f>
        <v/>
      </c>
      <c r="I636" s="130"/>
      <c r="J636" s="130"/>
      <c r="K636" s="102" t="str">
        <f t="shared" si="42"/>
        <v/>
      </c>
      <c r="L636" s="103"/>
      <c r="M636" s="131"/>
    </row>
    <row r="637" ht="22" customHeight="1" spans="1:13">
      <c r="A637" s="126"/>
      <c r="B637" s="127" t="str">
        <f t="shared" si="39"/>
        <v/>
      </c>
      <c r="C637" s="127" t="str">
        <f t="shared" si="40"/>
        <v/>
      </c>
      <c r="D637" s="127" t="str">
        <f t="shared" si="41"/>
        <v/>
      </c>
      <c r="E637" s="128"/>
      <c r="F637" s="102" t="str">
        <f>IFERROR(VLOOKUP(E637,商品参数!A:E,2,FALSE),"")</f>
        <v/>
      </c>
      <c r="G637" s="102" t="str">
        <f>IFERROR(VLOOKUP(E637,商品参数!A:E,3,FALSE),"")</f>
        <v/>
      </c>
      <c r="H637" s="102" t="str">
        <f>IFERROR(VLOOKUP(E637,商品参数!A:E,4,FALSE),"")</f>
        <v/>
      </c>
      <c r="I637" s="130"/>
      <c r="J637" s="130"/>
      <c r="K637" s="102" t="str">
        <f t="shared" si="42"/>
        <v/>
      </c>
      <c r="L637" s="103"/>
      <c r="M637" s="131"/>
    </row>
    <row r="638" ht="22" customHeight="1" spans="1:13">
      <c r="A638" s="126"/>
      <c r="B638" s="127" t="str">
        <f t="shared" si="39"/>
        <v/>
      </c>
      <c r="C638" s="127" t="str">
        <f t="shared" si="40"/>
        <v/>
      </c>
      <c r="D638" s="127" t="str">
        <f t="shared" si="41"/>
        <v/>
      </c>
      <c r="E638" s="128"/>
      <c r="F638" s="102" t="str">
        <f>IFERROR(VLOOKUP(E638,商品参数!A:E,2,FALSE),"")</f>
        <v/>
      </c>
      <c r="G638" s="102" t="str">
        <f>IFERROR(VLOOKUP(E638,商品参数!A:E,3,FALSE),"")</f>
        <v/>
      </c>
      <c r="H638" s="102" t="str">
        <f>IFERROR(VLOOKUP(E638,商品参数!A:E,4,FALSE),"")</f>
        <v/>
      </c>
      <c r="I638" s="130"/>
      <c r="J638" s="130"/>
      <c r="K638" s="102" t="str">
        <f t="shared" si="42"/>
        <v/>
      </c>
      <c r="L638" s="103"/>
      <c r="M638" s="131"/>
    </row>
    <row r="639" ht="22" customHeight="1" spans="1:13">
      <c r="A639" s="126"/>
      <c r="B639" s="127" t="str">
        <f t="shared" si="39"/>
        <v/>
      </c>
      <c r="C639" s="127" t="str">
        <f t="shared" si="40"/>
        <v/>
      </c>
      <c r="D639" s="127" t="str">
        <f t="shared" si="41"/>
        <v/>
      </c>
      <c r="E639" s="128"/>
      <c r="F639" s="102" t="str">
        <f>IFERROR(VLOOKUP(E639,商品参数!A:E,2,FALSE),"")</f>
        <v/>
      </c>
      <c r="G639" s="102" t="str">
        <f>IFERROR(VLOOKUP(E639,商品参数!A:E,3,FALSE),"")</f>
        <v/>
      </c>
      <c r="H639" s="102" t="str">
        <f>IFERROR(VLOOKUP(E639,商品参数!A:E,4,FALSE),"")</f>
        <v/>
      </c>
      <c r="I639" s="130"/>
      <c r="J639" s="130"/>
      <c r="K639" s="102" t="str">
        <f t="shared" si="42"/>
        <v/>
      </c>
      <c r="L639" s="103"/>
      <c r="M639" s="131"/>
    </row>
    <row r="640" ht="22" customHeight="1" spans="1:13">
      <c r="A640" s="126"/>
      <c r="B640" s="127" t="str">
        <f t="shared" si="39"/>
        <v/>
      </c>
      <c r="C640" s="127" t="str">
        <f t="shared" si="40"/>
        <v/>
      </c>
      <c r="D640" s="127" t="str">
        <f t="shared" si="41"/>
        <v/>
      </c>
      <c r="E640" s="128"/>
      <c r="F640" s="102" t="str">
        <f>IFERROR(VLOOKUP(E640,商品参数!A:E,2,FALSE),"")</f>
        <v/>
      </c>
      <c r="G640" s="102" t="str">
        <f>IFERROR(VLOOKUP(E640,商品参数!A:E,3,FALSE),"")</f>
        <v/>
      </c>
      <c r="H640" s="102" t="str">
        <f>IFERROR(VLOOKUP(E640,商品参数!A:E,4,FALSE),"")</f>
        <v/>
      </c>
      <c r="I640" s="130"/>
      <c r="J640" s="130"/>
      <c r="K640" s="102" t="str">
        <f t="shared" si="42"/>
        <v/>
      </c>
      <c r="L640" s="103"/>
      <c r="M640" s="131"/>
    </row>
    <row r="641" ht="22" customHeight="1" spans="1:13">
      <c r="A641" s="126"/>
      <c r="B641" s="127" t="str">
        <f t="shared" si="39"/>
        <v/>
      </c>
      <c r="C641" s="127" t="str">
        <f t="shared" si="40"/>
        <v/>
      </c>
      <c r="D641" s="127" t="str">
        <f t="shared" si="41"/>
        <v/>
      </c>
      <c r="E641" s="128"/>
      <c r="F641" s="102" t="str">
        <f>IFERROR(VLOOKUP(E641,商品参数!A:E,2,FALSE),"")</f>
        <v/>
      </c>
      <c r="G641" s="102" t="str">
        <f>IFERROR(VLOOKUP(E641,商品参数!A:E,3,FALSE),"")</f>
        <v/>
      </c>
      <c r="H641" s="102" t="str">
        <f>IFERROR(VLOOKUP(E641,商品参数!A:E,4,FALSE),"")</f>
        <v/>
      </c>
      <c r="I641" s="130"/>
      <c r="J641" s="130"/>
      <c r="K641" s="102" t="str">
        <f t="shared" si="42"/>
        <v/>
      </c>
      <c r="L641" s="103"/>
      <c r="M641" s="131"/>
    </row>
    <row r="642" ht="22" customHeight="1" spans="1:13">
      <c r="A642" s="126"/>
      <c r="B642" s="127" t="str">
        <f t="shared" si="39"/>
        <v/>
      </c>
      <c r="C642" s="127" t="str">
        <f t="shared" si="40"/>
        <v/>
      </c>
      <c r="D642" s="127" t="str">
        <f t="shared" si="41"/>
        <v/>
      </c>
      <c r="E642" s="128"/>
      <c r="F642" s="102" t="str">
        <f>IFERROR(VLOOKUP(E642,商品参数!A:E,2,FALSE),"")</f>
        <v/>
      </c>
      <c r="G642" s="102" t="str">
        <f>IFERROR(VLOOKUP(E642,商品参数!A:E,3,FALSE),"")</f>
        <v/>
      </c>
      <c r="H642" s="102" t="str">
        <f>IFERROR(VLOOKUP(E642,商品参数!A:E,4,FALSE),"")</f>
        <v/>
      </c>
      <c r="I642" s="130"/>
      <c r="J642" s="130"/>
      <c r="K642" s="102" t="str">
        <f t="shared" si="42"/>
        <v/>
      </c>
      <c r="L642" s="103"/>
      <c r="M642" s="131"/>
    </row>
    <row r="643" ht="22" customHeight="1" spans="1:13">
      <c r="A643" s="126"/>
      <c r="B643" s="127" t="str">
        <f t="shared" si="39"/>
        <v/>
      </c>
      <c r="C643" s="127" t="str">
        <f t="shared" si="40"/>
        <v/>
      </c>
      <c r="D643" s="127" t="str">
        <f t="shared" si="41"/>
        <v/>
      </c>
      <c r="E643" s="128"/>
      <c r="F643" s="102" t="str">
        <f>IFERROR(VLOOKUP(E643,商品参数!A:E,2,FALSE),"")</f>
        <v/>
      </c>
      <c r="G643" s="102" t="str">
        <f>IFERROR(VLOOKUP(E643,商品参数!A:E,3,FALSE),"")</f>
        <v/>
      </c>
      <c r="H643" s="102" t="str">
        <f>IFERROR(VLOOKUP(E643,商品参数!A:E,4,FALSE),"")</f>
        <v/>
      </c>
      <c r="I643" s="130"/>
      <c r="J643" s="130"/>
      <c r="K643" s="102" t="str">
        <f t="shared" si="42"/>
        <v/>
      </c>
      <c r="L643" s="103"/>
      <c r="M643" s="131"/>
    </row>
    <row r="644" ht="22" customHeight="1" spans="1:13">
      <c r="A644" s="126"/>
      <c r="B644" s="127" t="str">
        <f t="shared" ref="B644:B707" si="43">IF(A644&lt;&gt;"",YEAR(A644),"")</f>
        <v/>
      </c>
      <c r="C644" s="127" t="str">
        <f t="shared" ref="C644:C707" si="44">IF(A644&lt;&gt;"",MONTH(A644),"")</f>
        <v/>
      </c>
      <c r="D644" s="127" t="str">
        <f t="shared" ref="D644:D707" si="45">IF(A644&lt;&gt;"",DAY(A644),"")</f>
        <v/>
      </c>
      <c r="E644" s="128"/>
      <c r="F644" s="102" t="str">
        <f>IFERROR(VLOOKUP(E644,商品参数!A:E,2,FALSE),"")</f>
        <v/>
      </c>
      <c r="G644" s="102" t="str">
        <f>IFERROR(VLOOKUP(E644,商品参数!A:E,3,FALSE),"")</f>
        <v/>
      </c>
      <c r="H644" s="102" t="str">
        <f>IFERROR(VLOOKUP(E644,商品参数!A:E,4,FALSE),"")</f>
        <v/>
      </c>
      <c r="I644" s="130"/>
      <c r="J644" s="130"/>
      <c r="K644" s="102" t="str">
        <f t="shared" ref="K644:K707" si="46">IF(E644&lt;&gt;"",I644*J644,"")</f>
        <v/>
      </c>
      <c r="L644" s="103"/>
      <c r="M644" s="131"/>
    </row>
    <row r="645" ht="22" customHeight="1" spans="1:13">
      <c r="A645" s="126"/>
      <c r="B645" s="127" t="str">
        <f t="shared" si="43"/>
        <v/>
      </c>
      <c r="C645" s="127" t="str">
        <f t="shared" si="44"/>
        <v/>
      </c>
      <c r="D645" s="127" t="str">
        <f t="shared" si="45"/>
        <v/>
      </c>
      <c r="E645" s="128"/>
      <c r="F645" s="102" t="str">
        <f>IFERROR(VLOOKUP(E645,商品参数!A:E,2,FALSE),"")</f>
        <v/>
      </c>
      <c r="G645" s="102" t="str">
        <f>IFERROR(VLOOKUP(E645,商品参数!A:E,3,FALSE),"")</f>
        <v/>
      </c>
      <c r="H645" s="102" t="str">
        <f>IFERROR(VLOOKUP(E645,商品参数!A:E,4,FALSE),"")</f>
        <v/>
      </c>
      <c r="I645" s="130"/>
      <c r="J645" s="130"/>
      <c r="K645" s="102" t="str">
        <f t="shared" si="46"/>
        <v/>
      </c>
      <c r="L645" s="103"/>
      <c r="M645" s="131"/>
    </row>
    <row r="646" ht="22" customHeight="1" spans="1:13">
      <c r="A646" s="126"/>
      <c r="B646" s="127" t="str">
        <f t="shared" si="43"/>
        <v/>
      </c>
      <c r="C646" s="127" t="str">
        <f t="shared" si="44"/>
        <v/>
      </c>
      <c r="D646" s="127" t="str">
        <f t="shared" si="45"/>
        <v/>
      </c>
      <c r="E646" s="128"/>
      <c r="F646" s="102" t="str">
        <f>IFERROR(VLOOKUP(E646,商品参数!A:E,2,FALSE),"")</f>
        <v/>
      </c>
      <c r="G646" s="102" t="str">
        <f>IFERROR(VLOOKUP(E646,商品参数!A:E,3,FALSE),"")</f>
        <v/>
      </c>
      <c r="H646" s="102" t="str">
        <f>IFERROR(VLOOKUP(E646,商品参数!A:E,4,FALSE),"")</f>
        <v/>
      </c>
      <c r="I646" s="130"/>
      <c r="J646" s="130"/>
      <c r="K646" s="102" t="str">
        <f t="shared" si="46"/>
        <v/>
      </c>
      <c r="L646" s="103"/>
      <c r="M646" s="131"/>
    </row>
    <row r="647" ht="22" customHeight="1" spans="1:13">
      <c r="A647" s="126"/>
      <c r="B647" s="127" t="str">
        <f t="shared" si="43"/>
        <v/>
      </c>
      <c r="C647" s="127" t="str">
        <f t="shared" si="44"/>
        <v/>
      </c>
      <c r="D647" s="127" t="str">
        <f t="shared" si="45"/>
        <v/>
      </c>
      <c r="E647" s="128"/>
      <c r="F647" s="102" t="str">
        <f>IFERROR(VLOOKUP(E647,商品参数!A:E,2,FALSE),"")</f>
        <v/>
      </c>
      <c r="G647" s="102" t="str">
        <f>IFERROR(VLOOKUP(E647,商品参数!A:E,3,FALSE),"")</f>
        <v/>
      </c>
      <c r="H647" s="102" t="str">
        <f>IFERROR(VLOOKUP(E647,商品参数!A:E,4,FALSE),"")</f>
        <v/>
      </c>
      <c r="I647" s="130"/>
      <c r="J647" s="130"/>
      <c r="K647" s="102" t="str">
        <f t="shared" si="46"/>
        <v/>
      </c>
      <c r="L647" s="103"/>
      <c r="M647" s="131"/>
    </row>
    <row r="648" ht="22" customHeight="1" spans="1:13">
      <c r="A648" s="126"/>
      <c r="B648" s="127" t="str">
        <f t="shared" si="43"/>
        <v/>
      </c>
      <c r="C648" s="127" t="str">
        <f t="shared" si="44"/>
        <v/>
      </c>
      <c r="D648" s="127" t="str">
        <f t="shared" si="45"/>
        <v/>
      </c>
      <c r="E648" s="128"/>
      <c r="F648" s="102" t="str">
        <f>IFERROR(VLOOKUP(E648,商品参数!A:E,2,FALSE),"")</f>
        <v/>
      </c>
      <c r="G648" s="102" t="str">
        <f>IFERROR(VLOOKUP(E648,商品参数!A:E,3,FALSE),"")</f>
        <v/>
      </c>
      <c r="H648" s="102" t="str">
        <f>IFERROR(VLOOKUP(E648,商品参数!A:E,4,FALSE),"")</f>
        <v/>
      </c>
      <c r="I648" s="130"/>
      <c r="J648" s="130"/>
      <c r="K648" s="102" t="str">
        <f t="shared" si="46"/>
        <v/>
      </c>
      <c r="L648" s="103"/>
      <c r="M648" s="131"/>
    </row>
    <row r="649" ht="22" customHeight="1" spans="1:13">
      <c r="A649" s="126"/>
      <c r="B649" s="127" t="str">
        <f t="shared" si="43"/>
        <v/>
      </c>
      <c r="C649" s="127" t="str">
        <f t="shared" si="44"/>
        <v/>
      </c>
      <c r="D649" s="127" t="str">
        <f t="shared" si="45"/>
        <v/>
      </c>
      <c r="E649" s="128"/>
      <c r="F649" s="102" t="str">
        <f>IFERROR(VLOOKUP(E649,商品参数!A:E,2,FALSE),"")</f>
        <v/>
      </c>
      <c r="G649" s="102" t="str">
        <f>IFERROR(VLOOKUP(E649,商品参数!A:E,3,FALSE),"")</f>
        <v/>
      </c>
      <c r="H649" s="102" t="str">
        <f>IFERROR(VLOOKUP(E649,商品参数!A:E,4,FALSE),"")</f>
        <v/>
      </c>
      <c r="I649" s="130"/>
      <c r="J649" s="130"/>
      <c r="K649" s="102" t="str">
        <f t="shared" si="46"/>
        <v/>
      </c>
      <c r="L649" s="103"/>
      <c r="M649" s="131"/>
    </row>
    <row r="650" ht="22" customHeight="1" spans="1:13">
      <c r="A650" s="126"/>
      <c r="B650" s="127" t="str">
        <f t="shared" si="43"/>
        <v/>
      </c>
      <c r="C650" s="127" t="str">
        <f t="shared" si="44"/>
        <v/>
      </c>
      <c r="D650" s="127" t="str">
        <f t="shared" si="45"/>
        <v/>
      </c>
      <c r="E650" s="128"/>
      <c r="F650" s="102" t="str">
        <f>IFERROR(VLOOKUP(E650,商品参数!A:E,2,FALSE),"")</f>
        <v/>
      </c>
      <c r="G650" s="102" t="str">
        <f>IFERROR(VLOOKUP(E650,商品参数!A:E,3,FALSE),"")</f>
        <v/>
      </c>
      <c r="H650" s="102" t="str">
        <f>IFERROR(VLOOKUP(E650,商品参数!A:E,4,FALSE),"")</f>
        <v/>
      </c>
      <c r="I650" s="130"/>
      <c r="J650" s="130"/>
      <c r="K650" s="102" t="str">
        <f t="shared" si="46"/>
        <v/>
      </c>
      <c r="L650" s="103"/>
      <c r="M650" s="131"/>
    </row>
    <row r="651" ht="22" customHeight="1" spans="1:13">
      <c r="A651" s="126"/>
      <c r="B651" s="127" t="str">
        <f t="shared" si="43"/>
        <v/>
      </c>
      <c r="C651" s="127" t="str">
        <f t="shared" si="44"/>
        <v/>
      </c>
      <c r="D651" s="127" t="str">
        <f t="shared" si="45"/>
        <v/>
      </c>
      <c r="E651" s="128"/>
      <c r="F651" s="102" t="str">
        <f>IFERROR(VLOOKUP(E651,商品参数!A:E,2,FALSE),"")</f>
        <v/>
      </c>
      <c r="G651" s="102" t="str">
        <f>IFERROR(VLOOKUP(E651,商品参数!A:E,3,FALSE),"")</f>
        <v/>
      </c>
      <c r="H651" s="102" t="str">
        <f>IFERROR(VLOOKUP(E651,商品参数!A:E,4,FALSE),"")</f>
        <v/>
      </c>
      <c r="I651" s="130"/>
      <c r="J651" s="130"/>
      <c r="K651" s="102" t="str">
        <f t="shared" si="46"/>
        <v/>
      </c>
      <c r="L651" s="103"/>
      <c r="M651" s="131"/>
    </row>
    <row r="652" ht="22" customHeight="1" spans="1:13">
      <c r="A652" s="126"/>
      <c r="B652" s="127" t="str">
        <f t="shared" si="43"/>
        <v/>
      </c>
      <c r="C652" s="127" t="str">
        <f t="shared" si="44"/>
        <v/>
      </c>
      <c r="D652" s="127" t="str">
        <f t="shared" si="45"/>
        <v/>
      </c>
      <c r="E652" s="128"/>
      <c r="F652" s="102" t="str">
        <f>IFERROR(VLOOKUP(E652,商品参数!A:E,2,FALSE),"")</f>
        <v/>
      </c>
      <c r="G652" s="102" t="str">
        <f>IFERROR(VLOOKUP(E652,商品参数!A:E,3,FALSE),"")</f>
        <v/>
      </c>
      <c r="H652" s="102" t="str">
        <f>IFERROR(VLOOKUP(E652,商品参数!A:E,4,FALSE),"")</f>
        <v/>
      </c>
      <c r="I652" s="130"/>
      <c r="J652" s="130"/>
      <c r="K652" s="102" t="str">
        <f t="shared" si="46"/>
        <v/>
      </c>
      <c r="L652" s="103"/>
      <c r="M652" s="131"/>
    </row>
    <row r="653" ht="22" customHeight="1" spans="1:13">
      <c r="A653" s="126"/>
      <c r="B653" s="127" t="str">
        <f t="shared" si="43"/>
        <v/>
      </c>
      <c r="C653" s="127" t="str">
        <f t="shared" si="44"/>
        <v/>
      </c>
      <c r="D653" s="127" t="str">
        <f t="shared" si="45"/>
        <v/>
      </c>
      <c r="E653" s="128"/>
      <c r="F653" s="102" t="str">
        <f>IFERROR(VLOOKUP(E653,商品参数!A:E,2,FALSE),"")</f>
        <v/>
      </c>
      <c r="G653" s="102" t="str">
        <f>IFERROR(VLOOKUP(E653,商品参数!A:E,3,FALSE),"")</f>
        <v/>
      </c>
      <c r="H653" s="102" t="str">
        <f>IFERROR(VLOOKUP(E653,商品参数!A:E,4,FALSE),"")</f>
        <v/>
      </c>
      <c r="I653" s="130"/>
      <c r="J653" s="130"/>
      <c r="K653" s="102" t="str">
        <f t="shared" si="46"/>
        <v/>
      </c>
      <c r="L653" s="103"/>
      <c r="M653" s="131"/>
    </row>
    <row r="654" ht="22" customHeight="1" spans="1:13">
      <c r="A654" s="126"/>
      <c r="B654" s="127" t="str">
        <f t="shared" si="43"/>
        <v/>
      </c>
      <c r="C654" s="127" t="str">
        <f t="shared" si="44"/>
        <v/>
      </c>
      <c r="D654" s="127" t="str">
        <f t="shared" si="45"/>
        <v/>
      </c>
      <c r="E654" s="128"/>
      <c r="F654" s="102" t="str">
        <f>IFERROR(VLOOKUP(E654,商品参数!A:E,2,FALSE),"")</f>
        <v/>
      </c>
      <c r="G654" s="102" t="str">
        <f>IFERROR(VLOOKUP(E654,商品参数!A:E,3,FALSE),"")</f>
        <v/>
      </c>
      <c r="H654" s="102" t="str">
        <f>IFERROR(VLOOKUP(E654,商品参数!A:E,4,FALSE),"")</f>
        <v/>
      </c>
      <c r="I654" s="130"/>
      <c r="J654" s="130"/>
      <c r="K654" s="102" t="str">
        <f t="shared" si="46"/>
        <v/>
      </c>
      <c r="L654" s="103"/>
      <c r="M654" s="131"/>
    </row>
    <row r="655" ht="22" customHeight="1" spans="1:13">
      <c r="A655" s="126"/>
      <c r="B655" s="127" t="str">
        <f t="shared" si="43"/>
        <v/>
      </c>
      <c r="C655" s="127" t="str">
        <f t="shared" si="44"/>
        <v/>
      </c>
      <c r="D655" s="127" t="str">
        <f t="shared" si="45"/>
        <v/>
      </c>
      <c r="E655" s="128"/>
      <c r="F655" s="102" t="str">
        <f>IFERROR(VLOOKUP(E655,商品参数!A:E,2,FALSE),"")</f>
        <v/>
      </c>
      <c r="G655" s="102" t="str">
        <f>IFERROR(VLOOKUP(E655,商品参数!A:E,3,FALSE),"")</f>
        <v/>
      </c>
      <c r="H655" s="102" t="str">
        <f>IFERROR(VLOOKUP(E655,商品参数!A:E,4,FALSE),"")</f>
        <v/>
      </c>
      <c r="I655" s="130"/>
      <c r="J655" s="130"/>
      <c r="K655" s="102" t="str">
        <f t="shared" si="46"/>
        <v/>
      </c>
      <c r="L655" s="103"/>
      <c r="M655" s="131"/>
    </row>
    <row r="656" ht="22" customHeight="1" spans="1:13">
      <c r="A656" s="126"/>
      <c r="B656" s="127" t="str">
        <f t="shared" si="43"/>
        <v/>
      </c>
      <c r="C656" s="127" t="str">
        <f t="shared" si="44"/>
        <v/>
      </c>
      <c r="D656" s="127" t="str">
        <f t="shared" si="45"/>
        <v/>
      </c>
      <c r="E656" s="128"/>
      <c r="F656" s="102" t="str">
        <f>IFERROR(VLOOKUP(E656,商品参数!A:E,2,FALSE),"")</f>
        <v/>
      </c>
      <c r="G656" s="102" t="str">
        <f>IFERROR(VLOOKUP(E656,商品参数!A:E,3,FALSE),"")</f>
        <v/>
      </c>
      <c r="H656" s="102" t="str">
        <f>IFERROR(VLOOKUP(E656,商品参数!A:E,4,FALSE),"")</f>
        <v/>
      </c>
      <c r="I656" s="130"/>
      <c r="J656" s="130"/>
      <c r="K656" s="102" t="str">
        <f t="shared" si="46"/>
        <v/>
      </c>
      <c r="L656" s="103"/>
      <c r="M656" s="131"/>
    </row>
    <row r="657" ht="22" customHeight="1" spans="1:13">
      <c r="A657" s="126"/>
      <c r="B657" s="127" t="str">
        <f t="shared" si="43"/>
        <v/>
      </c>
      <c r="C657" s="127" t="str">
        <f t="shared" si="44"/>
        <v/>
      </c>
      <c r="D657" s="127" t="str">
        <f t="shared" si="45"/>
        <v/>
      </c>
      <c r="E657" s="128"/>
      <c r="F657" s="102" t="str">
        <f>IFERROR(VLOOKUP(E657,商品参数!A:E,2,FALSE),"")</f>
        <v/>
      </c>
      <c r="G657" s="102" t="str">
        <f>IFERROR(VLOOKUP(E657,商品参数!A:E,3,FALSE),"")</f>
        <v/>
      </c>
      <c r="H657" s="102" t="str">
        <f>IFERROR(VLOOKUP(E657,商品参数!A:E,4,FALSE),"")</f>
        <v/>
      </c>
      <c r="I657" s="130"/>
      <c r="J657" s="130"/>
      <c r="K657" s="102" t="str">
        <f t="shared" si="46"/>
        <v/>
      </c>
      <c r="L657" s="103"/>
      <c r="M657" s="131"/>
    </row>
    <row r="658" ht="22" customHeight="1" spans="1:13">
      <c r="A658" s="126"/>
      <c r="B658" s="127" t="str">
        <f t="shared" si="43"/>
        <v/>
      </c>
      <c r="C658" s="127" t="str">
        <f t="shared" si="44"/>
        <v/>
      </c>
      <c r="D658" s="127" t="str">
        <f t="shared" si="45"/>
        <v/>
      </c>
      <c r="E658" s="128"/>
      <c r="F658" s="102" t="str">
        <f>IFERROR(VLOOKUP(E658,商品参数!A:E,2,FALSE),"")</f>
        <v/>
      </c>
      <c r="G658" s="102" t="str">
        <f>IFERROR(VLOOKUP(E658,商品参数!A:E,3,FALSE),"")</f>
        <v/>
      </c>
      <c r="H658" s="102" t="str">
        <f>IFERROR(VLOOKUP(E658,商品参数!A:E,4,FALSE),"")</f>
        <v/>
      </c>
      <c r="I658" s="130"/>
      <c r="J658" s="130"/>
      <c r="K658" s="102" t="str">
        <f t="shared" si="46"/>
        <v/>
      </c>
      <c r="L658" s="103"/>
      <c r="M658" s="131"/>
    </row>
    <row r="659" ht="22" customHeight="1" spans="1:13">
      <c r="A659" s="126"/>
      <c r="B659" s="127" t="str">
        <f t="shared" si="43"/>
        <v/>
      </c>
      <c r="C659" s="127" t="str">
        <f t="shared" si="44"/>
        <v/>
      </c>
      <c r="D659" s="127" t="str">
        <f t="shared" si="45"/>
        <v/>
      </c>
      <c r="E659" s="128"/>
      <c r="F659" s="102" t="str">
        <f>IFERROR(VLOOKUP(E659,商品参数!A:E,2,FALSE),"")</f>
        <v/>
      </c>
      <c r="G659" s="102" t="str">
        <f>IFERROR(VLOOKUP(E659,商品参数!A:E,3,FALSE),"")</f>
        <v/>
      </c>
      <c r="H659" s="102" t="str">
        <f>IFERROR(VLOOKUP(E659,商品参数!A:E,4,FALSE),"")</f>
        <v/>
      </c>
      <c r="I659" s="130"/>
      <c r="J659" s="130"/>
      <c r="K659" s="102" t="str">
        <f t="shared" si="46"/>
        <v/>
      </c>
      <c r="L659" s="103"/>
      <c r="M659" s="131"/>
    </row>
    <row r="660" ht="22" customHeight="1" spans="1:13">
      <c r="A660" s="126"/>
      <c r="B660" s="127" t="str">
        <f t="shared" si="43"/>
        <v/>
      </c>
      <c r="C660" s="127" t="str">
        <f t="shared" si="44"/>
        <v/>
      </c>
      <c r="D660" s="127" t="str">
        <f t="shared" si="45"/>
        <v/>
      </c>
      <c r="E660" s="128"/>
      <c r="F660" s="102" t="str">
        <f>IFERROR(VLOOKUP(E660,商品参数!A:E,2,FALSE),"")</f>
        <v/>
      </c>
      <c r="G660" s="102" t="str">
        <f>IFERROR(VLOOKUP(E660,商品参数!A:E,3,FALSE),"")</f>
        <v/>
      </c>
      <c r="H660" s="102" t="str">
        <f>IFERROR(VLOOKUP(E660,商品参数!A:E,4,FALSE),"")</f>
        <v/>
      </c>
      <c r="I660" s="130"/>
      <c r="J660" s="130"/>
      <c r="K660" s="102" t="str">
        <f t="shared" si="46"/>
        <v/>
      </c>
      <c r="L660" s="103"/>
      <c r="M660" s="131"/>
    </row>
    <row r="661" ht="22" customHeight="1" spans="1:13">
      <c r="A661" s="126"/>
      <c r="B661" s="127" t="str">
        <f t="shared" si="43"/>
        <v/>
      </c>
      <c r="C661" s="127" t="str">
        <f t="shared" si="44"/>
        <v/>
      </c>
      <c r="D661" s="127" t="str">
        <f t="shared" si="45"/>
        <v/>
      </c>
      <c r="E661" s="128"/>
      <c r="F661" s="102" t="str">
        <f>IFERROR(VLOOKUP(E661,商品参数!A:E,2,FALSE),"")</f>
        <v/>
      </c>
      <c r="G661" s="102" t="str">
        <f>IFERROR(VLOOKUP(E661,商品参数!A:E,3,FALSE),"")</f>
        <v/>
      </c>
      <c r="H661" s="102" t="str">
        <f>IFERROR(VLOOKUP(E661,商品参数!A:E,4,FALSE),"")</f>
        <v/>
      </c>
      <c r="I661" s="130"/>
      <c r="J661" s="130"/>
      <c r="K661" s="102" t="str">
        <f t="shared" si="46"/>
        <v/>
      </c>
      <c r="L661" s="103"/>
      <c r="M661" s="131"/>
    </row>
    <row r="662" ht="22" customHeight="1" spans="1:13">
      <c r="A662" s="126"/>
      <c r="B662" s="127" t="str">
        <f t="shared" si="43"/>
        <v/>
      </c>
      <c r="C662" s="127" t="str">
        <f t="shared" si="44"/>
        <v/>
      </c>
      <c r="D662" s="127" t="str">
        <f t="shared" si="45"/>
        <v/>
      </c>
      <c r="E662" s="128"/>
      <c r="F662" s="102" t="str">
        <f>IFERROR(VLOOKUP(E662,商品参数!A:E,2,FALSE),"")</f>
        <v/>
      </c>
      <c r="G662" s="102" t="str">
        <f>IFERROR(VLOOKUP(E662,商品参数!A:E,3,FALSE),"")</f>
        <v/>
      </c>
      <c r="H662" s="102" t="str">
        <f>IFERROR(VLOOKUP(E662,商品参数!A:E,4,FALSE),"")</f>
        <v/>
      </c>
      <c r="I662" s="130"/>
      <c r="J662" s="130"/>
      <c r="K662" s="102" t="str">
        <f t="shared" si="46"/>
        <v/>
      </c>
      <c r="L662" s="103"/>
      <c r="M662" s="131"/>
    </row>
    <row r="663" ht="22" customHeight="1" spans="1:13">
      <c r="A663" s="126"/>
      <c r="B663" s="127" t="str">
        <f t="shared" si="43"/>
        <v/>
      </c>
      <c r="C663" s="127" t="str">
        <f t="shared" si="44"/>
        <v/>
      </c>
      <c r="D663" s="127" t="str">
        <f t="shared" si="45"/>
        <v/>
      </c>
      <c r="E663" s="128"/>
      <c r="F663" s="102" t="str">
        <f>IFERROR(VLOOKUP(E663,商品参数!A:E,2,FALSE),"")</f>
        <v/>
      </c>
      <c r="G663" s="102" t="str">
        <f>IFERROR(VLOOKUP(E663,商品参数!A:E,3,FALSE),"")</f>
        <v/>
      </c>
      <c r="H663" s="102" t="str">
        <f>IFERROR(VLOOKUP(E663,商品参数!A:E,4,FALSE),"")</f>
        <v/>
      </c>
      <c r="I663" s="130"/>
      <c r="J663" s="130"/>
      <c r="K663" s="102" t="str">
        <f t="shared" si="46"/>
        <v/>
      </c>
      <c r="L663" s="103"/>
      <c r="M663" s="131"/>
    </row>
    <row r="664" ht="22" customHeight="1" spans="1:13">
      <c r="A664" s="126"/>
      <c r="B664" s="127" t="str">
        <f t="shared" si="43"/>
        <v/>
      </c>
      <c r="C664" s="127" t="str">
        <f t="shared" si="44"/>
        <v/>
      </c>
      <c r="D664" s="127" t="str">
        <f t="shared" si="45"/>
        <v/>
      </c>
      <c r="E664" s="128"/>
      <c r="F664" s="102" t="str">
        <f>IFERROR(VLOOKUP(E664,商品参数!A:E,2,FALSE),"")</f>
        <v/>
      </c>
      <c r="G664" s="102" t="str">
        <f>IFERROR(VLOOKUP(E664,商品参数!A:E,3,FALSE),"")</f>
        <v/>
      </c>
      <c r="H664" s="102" t="str">
        <f>IFERROR(VLOOKUP(E664,商品参数!A:E,4,FALSE),"")</f>
        <v/>
      </c>
      <c r="I664" s="130"/>
      <c r="J664" s="130"/>
      <c r="K664" s="102" t="str">
        <f t="shared" si="46"/>
        <v/>
      </c>
      <c r="L664" s="103"/>
      <c r="M664" s="131"/>
    </row>
    <row r="665" ht="22" customHeight="1" spans="1:13">
      <c r="A665" s="126"/>
      <c r="B665" s="127" t="str">
        <f t="shared" si="43"/>
        <v/>
      </c>
      <c r="C665" s="127" t="str">
        <f t="shared" si="44"/>
        <v/>
      </c>
      <c r="D665" s="127" t="str">
        <f t="shared" si="45"/>
        <v/>
      </c>
      <c r="E665" s="128"/>
      <c r="F665" s="102" t="str">
        <f>IFERROR(VLOOKUP(E665,商品参数!A:E,2,FALSE),"")</f>
        <v/>
      </c>
      <c r="G665" s="102" t="str">
        <f>IFERROR(VLOOKUP(E665,商品参数!A:E,3,FALSE),"")</f>
        <v/>
      </c>
      <c r="H665" s="102" t="str">
        <f>IFERROR(VLOOKUP(E665,商品参数!A:E,4,FALSE),"")</f>
        <v/>
      </c>
      <c r="I665" s="130"/>
      <c r="J665" s="130"/>
      <c r="K665" s="102" t="str">
        <f t="shared" si="46"/>
        <v/>
      </c>
      <c r="L665" s="103"/>
      <c r="M665" s="131"/>
    </row>
    <row r="666" ht="22" customHeight="1" spans="1:13">
      <c r="A666" s="126"/>
      <c r="B666" s="127" t="str">
        <f t="shared" si="43"/>
        <v/>
      </c>
      <c r="C666" s="127" t="str">
        <f t="shared" si="44"/>
        <v/>
      </c>
      <c r="D666" s="127" t="str">
        <f t="shared" si="45"/>
        <v/>
      </c>
      <c r="E666" s="128"/>
      <c r="F666" s="102" t="str">
        <f>IFERROR(VLOOKUP(E666,商品参数!A:E,2,FALSE),"")</f>
        <v/>
      </c>
      <c r="G666" s="102" t="str">
        <f>IFERROR(VLOOKUP(E666,商品参数!A:E,3,FALSE),"")</f>
        <v/>
      </c>
      <c r="H666" s="102" t="str">
        <f>IFERROR(VLOOKUP(E666,商品参数!A:E,4,FALSE),"")</f>
        <v/>
      </c>
      <c r="I666" s="130"/>
      <c r="J666" s="130"/>
      <c r="K666" s="102" t="str">
        <f t="shared" si="46"/>
        <v/>
      </c>
      <c r="L666" s="103"/>
      <c r="M666" s="131"/>
    </row>
    <row r="667" ht="22" customHeight="1" spans="1:13">
      <c r="A667" s="126"/>
      <c r="B667" s="127" t="str">
        <f t="shared" si="43"/>
        <v/>
      </c>
      <c r="C667" s="127" t="str">
        <f t="shared" si="44"/>
        <v/>
      </c>
      <c r="D667" s="127" t="str">
        <f t="shared" si="45"/>
        <v/>
      </c>
      <c r="E667" s="128"/>
      <c r="F667" s="102" t="str">
        <f>IFERROR(VLOOKUP(E667,商品参数!A:E,2,FALSE),"")</f>
        <v/>
      </c>
      <c r="G667" s="102" t="str">
        <f>IFERROR(VLOOKUP(E667,商品参数!A:E,3,FALSE),"")</f>
        <v/>
      </c>
      <c r="H667" s="102" t="str">
        <f>IFERROR(VLOOKUP(E667,商品参数!A:E,4,FALSE),"")</f>
        <v/>
      </c>
      <c r="I667" s="130"/>
      <c r="J667" s="130"/>
      <c r="K667" s="102" t="str">
        <f t="shared" si="46"/>
        <v/>
      </c>
      <c r="L667" s="103"/>
      <c r="M667" s="131"/>
    </row>
    <row r="668" ht="22" customHeight="1" spans="1:13">
      <c r="A668" s="126"/>
      <c r="B668" s="127" t="str">
        <f t="shared" si="43"/>
        <v/>
      </c>
      <c r="C668" s="127" t="str">
        <f t="shared" si="44"/>
        <v/>
      </c>
      <c r="D668" s="127" t="str">
        <f t="shared" si="45"/>
        <v/>
      </c>
      <c r="E668" s="128"/>
      <c r="F668" s="102" t="str">
        <f>IFERROR(VLOOKUP(E668,商品参数!A:E,2,FALSE),"")</f>
        <v/>
      </c>
      <c r="G668" s="102" t="str">
        <f>IFERROR(VLOOKUP(E668,商品参数!A:E,3,FALSE),"")</f>
        <v/>
      </c>
      <c r="H668" s="102" t="str">
        <f>IFERROR(VLOOKUP(E668,商品参数!A:E,4,FALSE),"")</f>
        <v/>
      </c>
      <c r="I668" s="130"/>
      <c r="J668" s="130"/>
      <c r="K668" s="102" t="str">
        <f t="shared" si="46"/>
        <v/>
      </c>
      <c r="L668" s="103"/>
      <c r="M668" s="131"/>
    </row>
    <row r="669" ht="22" customHeight="1" spans="1:13">
      <c r="A669" s="126"/>
      <c r="B669" s="127" t="str">
        <f t="shared" si="43"/>
        <v/>
      </c>
      <c r="C669" s="127" t="str">
        <f t="shared" si="44"/>
        <v/>
      </c>
      <c r="D669" s="127" t="str">
        <f t="shared" si="45"/>
        <v/>
      </c>
      <c r="E669" s="128"/>
      <c r="F669" s="102" t="str">
        <f>IFERROR(VLOOKUP(E669,商品参数!A:E,2,FALSE),"")</f>
        <v/>
      </c>
      <c r="G669" s="102" t="str">
        <f>IFERROR(VLOOKUP(E669,商品参数!A:E,3,FALSE),"")</f>
        <v/>
      </c>
      <c r="H669" s="102" t="str">
        <f>IFERROR(VLOOKUP(E669,商品参数!A:E,4,FALSE),"")</f>
        <v/>
      </c>
      <c r="I669" s="130"/>
      <c r="J669" s="130"/>
      <c r="K669" s="102" t="str">
        <f t="shared" si="46"/>
        <v/>
      </c>
      <c r="L669" s="103"/>
      <c r="M669" s="131"/>
    </row>
    <row r="670" ht="22" customHeight="1" spans="1:13">
      <c r="A670" s="126"/>
      <c r="B670" s="127" t="str">
        <f t="shared" si="43"/>
        <v/>
      </c>
      <c r="C670" s="127" t="str">
        <f t="shared" si="44"/>
        <v/>
      </c>
      <c r="D670" s="127" t="str">
        <f t="shared" si="45"/>
        <v/>
      </c>
      <c r="E670" s="128"/>
      <c r="F670" s="102" t="str">
        <f>IFERROR(VLOOKUP(E670,商品参数!A:E,2,FALSE),"")</f>
        <v/>
      </c>
      <c r="G670" s="102" t="str">
        <f>IFERROR(VLOOKUP(E670,商品参数!A:E,3,FALSE),"")</f>
        <v/>
      </c>
      <c r="H670" s="102" t="str">
        <f>IFERROR(VLOOKUP(E670,商品参数!A:E,4,FALSE),"")</f>
        <v/>
      </c>
      <c r="I670" s="130"/>
      <c r="J670" s="130"/>
      <c r="K670" s="102" t="str">
        <f t="shared" si="46"/>
        <v/>
      </c>
      <c r="L670" s="103"/>
      <c r="M670" s="131"/>
    </row>
    <row r="671" ht="22" customHeight="1" spans="1:13">
      <c r="A671" s="126"/>
      <c r="B671" s="127" t="str">
        <f t="shared" si="43"/>
        <v/>
      </c>
      <c r="C671" s="127" t="str">
        <f t="shared" si="44"/>
        <v/>
      </c>
      <c r="D671" s="127" t="str">
        <f t="shared" si="45"/>
        <v/>
      </c>
      <c r="E671" s="128"/>
      <c r="F671" s="102" t="str">
        <f>IFERROR(VLOOKUP(E671,商品参数!A:E,2,FALSE),"")</f>
        <v/>
      </c>
      <c r="G671" s="102" t="str">
        <f>IFERROR(VLOOKUP(E671,商品参数!A:E,3,FALSE),"")</f>
        <v/>
      </c>
      <c r="H671" s="102" t="str">
        <f>IFERROR(VLOOKUP(E671,商品参数!A:E,4,FALSE),"")</f>
        <v/>
      </c>
      <c r="I671" s="130"/>
      <c r="J671" s="130"/>
      <c r="K671" s="102" t="str">
        <f t="shared" si="46"/>
        <v/>
      </c>
      <c r="L671" s="103"/>
      <c r="M671" s="131"/>
    </row>
    <row r="672" ht="22" customHeight="1" spans="1:13">
      <c r="A672" s="126"/>
      <c r="B672" s="127" t="str">
        <f t="shared" si="43"/>
        <v/>
      </c>
      <c r="C672" s="127" t="str">
        <f t="shared" si="44"/>
        <v/>
      </c>
      <c r="D672" s="127" t="str">
        <f t="shared" si="45"/>
        <v/>
      </c>
      <c r="E672" s="128"/>
      <c r="F672" s="102" t="str">
        <f>IFERROR(VLOOKUP(E672,商品参数!A:E,2,FALSE),"")</f>
        <v/>
      </c>
      <c r="G672" s="102" t="str">
        <f>IFERROR(VLOOKUP(E672,商品参数!A:E,3,FALSE),"")</f>
        <v/>
      </c>
      <c r="H672" s="102" t="str">
        <f>IFERROR(VLOOKUP(E672,商品参数!A:E,4,FALSE),"")</f>
        <v/>
      </c>
      <c r="I672" s="130"/>
      <c r="J672" s="130"/>
      <c r="K672" s="102" t="str">
        <f t="shared" si="46"/>
        <v/>
      </c>
      <c r="L672" s="103"/>
      <c r="M672" s="131"/>
    </row>
    <row r="673" ht="22" customHeight="1" spans="1:13">
      <c r="A673" s="126"/>
      <c r="B673" s="127" t="str">
        <f t="shared" si="43"/>
        <v/>
      </c>
      <c r="C673" s="127" t="str">
        <f t="shared" si="44"/>
        <v/>
      </c>
      <c r="D673" s="127" t="str">
        <f t="shared" si="45"/>
        <v/>
      </c>
      <c r="E673" s="128"/>
      <c r="F673" s="102" t="str">
        <f>IFERROR(VLOOKUP(E673,商品参数!A:E,2,FALSE),"")</f>
        <v/>
      </c>
      <c r="G673" s="102" t="str">
        <f>IFERROR(VLOOKUP(E673,商品参数!A:E,3,FALSE),"")</f>
        <v/>
      </c>
      <c r="H673" s="102" t="str">
        <f>IFERROR(VLOOKUP(E673,商品参数!A:E,4,FALSE),"")</f>
        <v/>
      </c>
      <c r="I673" s="130"/>
      <c r="J673" s="130"/>
      <c r="K673" s="102" t="str">
        <f t="shared" si="46"/>
        <v/>
      </c>
      <c r="L673" s="103"/>
      <c r="M673" s="131"/>
    </row>
    <row r="674" ht="22" customHeight="1" spans="1:13">
      <c r="A674" s="126"/>
      <c r="B674" s="127" t="str">
        <f t="shared" si="43"/>
        <v/>
      </c>
      <c r="C674" s="127" t="str">
        <f t="shared" si="44"/>
        <v/>
      </c>
      <c r="D674" s="127" t="str">
        <f t="shared" si="45"/>
        <v/>
      </c>
      <c r="E674" s="128"/>
      <c r="F674" s="102" t="str">
        <f>IFERROR(VLOOKUP(E674,商品参数!A:E,2,FALSE),"")</f>
        <v/>
      </c>
      <c r="G674" s="102" t="str">
        <f>IFERROR(VLOOKUP(E674,商品参数!A:E,3,FALSE),"")</f>
        <v/>
      </c>
      <c r="H674" s="102" t="str">
        <f>IFERROR(VLOOKUP(E674,商品参数!A:E,4,FALSE),"")</f>
        <v/>
      </c>
      <c r="I674" s="130"/>
      <c r="J674" s="130"/>
      <c r="K674" s="102" t="str">
        <f t="shared" si="46"/>
        <v/>
      </c>
      <c r="L674" s="103"/>
      <c r="M674" s="131"/>
    </row>
    <row r="675" ht="22" customHeight="1" spans="1:13">
      <c r="A675" s="126"/>
      <c r="B675" s="127" t="str">
        <f t="shared" si="43"/>
        <v/>
      </c>
      <c r="C675" s="127" t="str">
        <f t="shared" si="44"/>
        <v/>
      </c>
      <c r="D675" s="127" t="str">
        <f t="shared" si="45"/>
        <v/>
      </c>
      <c r="E675" s="128"/>
      <c r="F675" s="102" t="str">
        <f>IFERROR(VLOOKUP(E675,商品参数!A:E,2,FALSE),"")</f>
        <v/>
      </c>
      <c r="G675" s="102" t="str">
        <f>IFERROR(VLOOKUP(E675,商品参数!A:E,3,FALSE),"")</f>
        <v/>
      </c>
      <c r="H675" s="102" t="str">
        <f>IFERROR(VLOOKUP(E675,商品参数!A:E,4,FALSE),"")</f>
        <v/>
      </c>
      <c r="I675" s="130"/>
      <c r="J675" s="130"/>
      <c r="K675" s="102" t="str">
        <f t="shared" si="46"/>
        <v/>
      </c>
      <c r="L675" s="103"/>
      <c r="M675" s="131"/>
    </row>
    <row r="676" ht="22" customHeight="1" spans="1:13">
      <c r="A676" s="126"/>
      <c r="B676" s="127" t="str">
        <f t="shared" si="43"/>
        <v/>
      </c>
      <c r="C676" s="127" t="str">
        <f t="shared" si="44"/>
        <v/>
      </c>
      <c r="D676" s="127" t="str">
        <f t="shared" si="45"/>
        <v/>
      </c>
      <c r="E676" s="128"/>
      <c r="F676" s="102" t="str">
        <f>IFERROR(VLOOKUP(E676,商品参数!A:E,2,FALSE),"")</f>
        <v/>
      </c>
      <c r="G676" s="102" t="str">
        <f>IFERROR(VLOOKUP(E676,商品参数!A:E,3,FALSE),"")</f>
        <v/>
      </c>
      <c r="H676" s="102" t="str">
        <f>IFERROR(VLOOKUP(E676,商品参数!A:E,4,FALSE),"")</f>
        <v/>
      </c>
      <c r="I676" s="130"/>
      <c r="J676" s="130"/>
      <c r="K676" s="102" t="str">
        <f t="shared" si="46"/>
        <v/>
      </c>
      <c r="L676" s="103"/>
      <c r="M676" s="131"/>
    </row>
    <row r="677" ht="22" customHeight="1" spans="1:13">
      <c r="A677" s="126"/>
      <c r="B677" s="127" t="str">
        <f t="shared" si="43"/>
        <v/>
      </c>
      <c r="C677" s="127" t="str">
        <f t="shared" si="44"/>
        <v/>
      </c>
      <c r="D677" s="127" t="str">
        <f t="shared" si="45"/>
        <v/>
      </c>
      <c r="E677" s="128"/>
      <c r="F677" s="102" t="str">
        <f>IFERROR(VLOOKUP(E677,商品参数!A:E,2,FALSE),"")</f>
        <v/>
      </c>
      <c r="G677" s="102" t="str">
        <f>IFERROR(VLOOKUP(E677,商品参数!A:E,3,FALSE),"")</f>
        <v/>
      </c>
      <c r="H677" s="102" t="str">
        <f>IFERROR(VLOOKUP(E677,商品参数!A:E,4,FALSE),"")</f>
        <v/>
      </c>
      <c r="I677" s="130"/>
      <c r="J677" s="130"/>
      <c r="K677" s="102" t="str">
        <f t="shared" si="46"/>
        <v/>
      </c>
      <c r="L677" s="103"/>
      <c r="M677" s="131"/>
    </row>
    <row r="678" ht="22" customHeight="1" spans="1:13">
      <c r="A678" s="126"/>
      <c r="B678" s="127" t="str">
        <f t="shared" si="43"/>
        <v/>
      </c>
      <c r="C678" s="127" t="str">
        <f t="shared" si="44"/>
        <v/>
      </c>
      <c r="D678" s="127" t="str">
        <f t="shared" si="45"/>
        <v/>
      </c>
      <c r="E678" s="128"/>
      <c r="F678" s="102" t="str">
        <f>IFERROR(VLOOKUP(E678,商品参数!A:E,2,FALSE),"")</f>
        <v/>
      </c>
      <c r="G678" s="102" t="str">
        <f>IFERROR(VLOOKUP(E678,商品参数!A:E,3,FALSE),"")</f>
        <v/>
      </c>
      <c r="H678" s="102" t="str">
        <f>IFERROR(VLOOKUP(E678,商品参数!A:E,4,FALSE),"")</f>
        <v/>
      </c>
      <c r="I678" s="130"/>
      <c r="J678" s="130"/>
      <c r="K678" s="102" t="str">
        <f t="shared" si="46"/>
        <v/>
      </c>
      <c r="L678" s="103"/>
      <c r="M678" s="131"/>
    </row>
    <row r="679" ht="22" customHeight="1" spans="1:13">
      <c r="A679" s="126"/>
      <c r="B679" s="127" t="str">
        <f t="shared" si="43"/>
        <v/>
      </c>
      <c r="C679" s="127" t="str">
        <f t="shared" si="44"/>
        <v/>
      </c>
      <c r="D679" s="127" t="str">
        <f t="shared" si="45"/>
        <v/>
      </c>
      <c r="E679" s="128"/>
      <c r="F679" s="102" t="str">
        <f>IFERROR(VLOOKUP(E679,商品参数!A:E,2,FALSE),"")</f>
        <v/>
      </c>
      <c r="G679" s="102" t="str">
        <f>IFERROR(VLOOKUP(E679,商品参数!A:E,3,FALSE),"")</f>
        <v/>
      </c>
      <c r="H679" s="102" t="str">
        <f>IFERROR(VLOOKUP(E679,商品参数!A:E,4,FALSE),"")</f>
        <v/>
      </c>
      <c r="I679" s="130"/>
      <c r="J679" s="130"/>
      <c r="K679" s="102" t="str">
        <f t="shared" si="46"/>
        <v/>
      </c>
      <c r="L679" s="103"/>
      <c r="M679" s="131"/>
    </row>
    <row r="680" ht="22" customHeight="1" spans="1:13">
      <c r="A680" s="126"/>
      <c r="B680" s="127" t="str">
        <f t="shared" si="43"/>
        <v/>
      </c>
      <c r="C680" s="127" t="str">
        <f t="shared" si="44"/>
        <v/>
      </c>
      <c r="D680" s="127" t="str">
        <f t="shared" si="45"/>
        <v/>
      </c>
      <c r="E680" s="128"/>
      <c r="F680" s="102" t="str">
        <f>IFERROR(VLOOKUP(E680,商品参数!A:E,2,FALSE),"")</f>
        <v/>
      </c>
      <c r="G680" s="102" t="str">
        <f>IFERROR(VLOOKUP(E680,商品参数!A:E,3,FALSE),"")</f>
        <v/>
      </c>
      <c r="H680" s="102" t="str">
        <f>IFERROR(VLOOKUP(E680,商品参数!A:E,4,FALSE),"")</f>
        <v/>
      </c>
      <c r="I680" s="130"/>
      <c r="J680" s="130"/>
      <c r="K680" s="102" t="str">
        <f t="shared" si="46"/>
        <v/>
      </c>
      <c r="L680" s="103"/>
      <c r="M680" s="131"/>
    </row>
    <row r="681" ht="22" customHeight="1" spans="1:13">
      <c r="A681" s="126"/>
      <c r="B681" s="127" t="str">
        <f t="shared" si="43"/>
        <v/>
      </c>
      <c r="C681" s="127" t="str">
        <f t="shared" si="44"/>
        <v/>
      </c>
      <c r="D681" s="127" t="str">
        <f t="shared" si="45"/>
        <v/>
      </c>
      <c r="E681" s="128"/>
      <c r="F681" s="102" t="str">
        <f>IFERROR(VLOOKUP(E681,商品参数!A:E,2,FALSE),"")</f>
        <v/>
      </c>
      <c r="G681" s="102" t="str">
        <f>IFERROR(VLOOKUP(E681,商品参数!A:E,3,FALSE),"")</f>
        <v/>
      </c>
      <c r="H681" s="102" t="str">
        <f>IFERROR(VLOOKUP(E681,商品参数!A:E,4,FALSE),"")</f>
        <v/>
      </c>
      <c r="I681" s="130"/>
      <c r="J681" s="130"/>
      <c r="K681" s="102" t="str">
        <f t="shared" si="46"/>
        <v/>
      </c>
      <c r="L681" s="103"/>
      <c r="M681" s="131"/>
    </row>
    <row r="682" ht="22" customHeight="1" spans="1:13">
      <c r="A682" s="126"/>
      <c r="B682" s="127" t="str">
        <f t="shared" si="43"/>
        <v/>
      </c>
      <c r="C682" s="127" t="str">
        <f t="shared" si="44"/>
        <v/>
      </c>
      <c r="D682" s="127" t="str">
        <f t="shared" si="45"/>
        <v/>
      </c>
      <c r="E682" s="128"/>
      <c r="F682" s="102" t="str">
        <f>IFERROR(VLOOKUP(E682,商品参数!A:E,2,FALSE),"")</f>
        <v/>
      </c>
      <c r="G682" s="102" t="str">
        <f>IFERROR(VLOOKUP(E682,商品参数!A:E,3,FALSE),"")</f>
        <v/>
      </c>
      <c r="H682" s="102" t="str">
        <f>IFERROR(VLOOKUP(E682,商品参数!A:E,4,FALSE),"")</f>
        <v/>
      </c>
      <c r="I682" s="130"/>
      <c r="J682" s="130"/>
      <c r="K682" s="102" t="str">
        <f t="shared" si="46"/>
        <v/>
      </c>
      <c r="L682" s="103"/>
      <c r="M682" s="131"/>
    </row>
    <row r="683" ht="22" customHeight="1" spans="1:13">
      <c r="A683" s="126"/>
      <c r="B683" s="127" t="str">
        <f t="shared" si="43"/>
        <v/>
      </c>
      <c r="C683" s="127" t="str">
        <f t="shared" si="44"/>
        <v/>
      </c>
      <c r="D683" s="127" t="str">
        <f t="shared" si="45"/>
        <v/>
      </c>
      <c r="E683" s="128"/>
      <c r="F683" s="102" t="str">
        <f>IFERROR(VLOOKUP(E683,商品参数!A:E,2,FALSE),"")</f>
        <v/>
      </c>
      <c r="G683" s="102" t="str">
        <f>IFERROR(VLOOKUP(E683,商品参数!A:E,3,FALSE),"")</f>
        <v/>
      </c>
      <c r="H683" s="102" t="str">
        <f>IFERROR(VLOOKUP(E683,商品参数!A:E,4,FALSE),"")</f>
        <v/>
      </c>
      <c r="I683" s="130"/>
      <c r="J683" s="130"/>
      <c r="K683" s="102" t="str">
        <f t="shared" si="46"/>
        <v/>
      </c>
      <c r="L683" s="103"/>
      <c r="M683" s="131"/>
    </row>
    <row r="684" ht="22" customHeight="1" spans="1:13">
      <c r="A684" s="126"/>
      <c r="B684" s="127" t="str">
        <f t="shared" si="43"/>
        <v/>
      </c>
      <c r="C684" s="127" t="str">
        <f t="shared" si="44"/>
        <v/>
      </c>
      <c r="D684" s="127" t="str">
        <f t="shared" si="45"/>
        <v/>
      </c>
      <c r="E684" s="128"/>
      <c r="F684" s="102" t="str">
        <f>IFERROR(VLOOKUP(E684,商品参数!A:E,2,FALSE),"")</f>
        <v/>
      </c>
      <c r="G684" s="102" t="str">
        <f>IFERROR(VLOOKUP(E684,商品参数!A:E,3,FALSE),"")</f>
        <v/>
      </c>
      <c r="H684" s="102" t="str">
        <f>IFERROR(VLOOKUP(E684,商品参数!A:E,4,FALSE),"")</f>
        <v/>
      </c>
      <c r="I684" s="130"/>
      <c r="J684" s="130"/>
      <c r="K684" s="102" t="str">
        <f t="shared" si="46"/>
        <v/>
      </c>
      <c r="L684" s="103"/>
      <c r="M684" s="131"/>
    </row>
    <row r="685" ht="22" customHeight="1" spans="1:13">
      <c r="A685" s="126"/>
      <c r="B685" s="127" t="str">
        <f t="shared" si="43"/>
        <v/>
      </c>
      <c r="C685" s="127" t="str">
        <f t="shared" si="44"/>
        <v/>
      </c>
      <c r="D685" s="127" t="str">
        <f t="shared" si="45"/>
        <v/>
      </c>
      <c r="E685" s="128"/>
      <c r="F685" s="102" t="str">
        <f>IFERROR(VLOOKUP(E685,商品参数!A:E,2,FALSE),"")</f>
        <v/>
      </c>
      <c r="G685" s="102" t="str">
        <f>IFERROR(VLOOKUP(E685,商品参数!A:E,3,FALSE),"")</f>
        <v/>
      </c>
      <c r="H685" s="102" t="str">
        <f>IFERROR(VLOOKUP(E685,商品参数!A:E,4,FALSE),"")</f>
        <v/>
      </c>
      <c r="I685" s="130"/>
      <c r="J685" s="130"/>
      <c r="K685" s="102" t="str">
        <f t="shared" si="46"/>
        <v/>
      </c>
      <c r="L685" s="103"/>
      <c r="M685" s="131"/>
    </row>
    <row r="686" ht="22" customHeight="1" spans="1:13">
      <c r="A686" s="126"/>
      <c r="B686" s="127" t="str">
        <f t="shared" si="43"/>
        <v/>
      </c>
      <c r="C686" s="127" t="str">
        <f t="shared" si="44"/>
        <v/>
      </c>
      <c r="D686" s="127" t="str">
        <f t="shared" si="45"/>
        <v/>
      </c>
      <c r="E686" s="128"/>
      <c r="F686" s="102" t="str">
        <f>IFERROR(VLOOKUP(E686,商品参数!A:E,2,FALSE),"")</f>
        <v/>
      </c>
      <c r="G686" s="102" t="str">
        <f>IFERROR(VLOOKUP(E686,商品参数!A:E,3,FALSE),"")</f>
        <v/>
      </c>
      <c r="H686" s="102" t="str">
        <f>IFERROR(VLOOKUP(E686,商品参数!A:E,4,FALSE),"")</f>
        <v/>
      </c>
      <c r="I686" s="130"/>
      <c r="J686" s="130"/>
      <c r="K686" s="102" t="str">
        <f t="shared" si="46"/>
        <v/>
      </c>
      <c r="L686" s="103"/>
      <c r="M686" s="131"/>
    </row>
    <row r="687" ht="22" customHeight="1" spans="1:13">
      <c r="A687" s="126"/>
      <c r="B687" s="127" t="str">
        <f t="shared" si="43"/>
        <v/>
      </c>
      <c r="C687" s="127" t="str">
        <f t="shared" si="44"/>
        <v/>
      </c>
      <c r="D687" s="127" t="str">
        <f t="shared" si="45"/>
        <v/>
      </c>
      <c r="E687" s="128"/>
      <c r="F687" s="102" t="str">
        <f>IFERROR(VLOOKUP(E687,商品参数!A:E,2,FALSE),"")</f>
        <v/>
      </c>
      <c r="G687" s="102" t="str">
        <f>IFERROR(VLOOKUP(E687,商品参数!A:E,3,FALSE),"")</f>
        <v/>
      </c>
      <c r="H687" s="102" t="str">
        <f>IFERROR(VLOOKUP(E687,商品参数!A:E,4,FALSE),"")</f>
        <v/>
      </c>
      <c r="I687" s="130"/>
      <c r="J687" s="130"/>
      <c r="K687" s="102" t="str">
        <f t="shared" si="46"/>
        <v/>
      </c>
      <c r="L687" s="103"/>
      <c r="M687" s="131"/>
    </row>
    <row r="688" ht="22" customHeight="1" spans="1:13">
      <c r="A688" s="126"/>
      <c r="B688" s="127" t="str">
        <f t="shared" si="43"/>
        <v/>
      </c>
      <c r="C688" s="127" t="str">
        <f t="shared" si="44"/>
        <v/>
      </c>
      <c r="D688" s="127" t="str">
        <f t="shared" si="45"/>
        <v/>
      </c>
      <c r="E688" s="128"/>
      <c r="F688" s="102" t="str">
        <f>IFERROR(VLOOKUP(E688,商品参数!A:E,2,FALSE),"")</f>
        <v/>
      </c>
      <c r="G688" s="102" t="str">
        <f>IFERROR(VLOOKUP(E688,商品参数!A:E,3,FALSE),"")</f>
        <v/>
      </c>
      <c r="H688" s="102" t="str">
        <f>IFERROR(VLOOKUP(E688,商品参数!A:E,4,FALSE),"")</f>
        <v/>
      </c>
      <c r="I688" s="130"/>
      <c r="J688" s="130"/>
      <c r="K688" s="102" t="str">
        <f t="shared" si="46"/>
        <v/>
      </c>
      <c r="L688" s="103"/>
      <c r="M688" s="131"/>
    </row>
    <row r="689" ht="22" customHeight="1" spans="1:13">
      <c r="A689" s="126"/>
      <c r="B689" s="127" t="str">
        <f t="shared" si="43"/>
        <v/>
      </c>
      <c r="C689" s="127" t="str">
        <f t="shared" si="44"/>
        <v/>
      </c>
      <c r="D689" s="127" t="str">
        <f t="shared" si="45"/>
        <v/>
      </c>
      <c r="E689" s="128"/>
      <c r="F689" s="102" t="str">
        <f>IFERROR(VLOOKUP(E689,商品参数!A:E,2,FALSE),"")</f>
        <v/>
      </c>
      <c r="G689" s="102" t="str">
        <f>IFERROR(VLOOKUP(E689,商品参数!A:E,3,FALSE),"")</f>
        <v/>
      </c>
      <c r="H689" s="102" t="str">
        <f>IFERROR(VLOOKUP(E689,商品参数!A:E,4,FALSE),"")</f>
        <v/>
      </c>
      <c r="I689" s="130"/>
      <c r="J689" s="130"/>
      <c r="K689" s="102" t="str">
        <f t="shared" si="46"/>
        <v/>
      </c>
      <c r="L689" s="103"/>
      <c r="M689" s="131"/>
    </row>
    <row r="690" ht="22" customHeight="1" spans="1:13">
      <c r="A690" s="126"/>
      <c r="B690" s="127" t="str">
        <f t="shared" si="43"/>
        <v/>
      </c>
      <c r="C690" s="127" t="str">
        <f t="shared" si="44"/>
        <v/>
      </c>
      <c r="D690" s="127" t="str">
        <f t="shared" si="45"/>
        <v/>
      </c>
      <c r="E690" s="128"/>
      <c r="F690" s="102" t="str">
        <f>IFERROR(VLOOKUP(E690,商品参数!A:E,2,FALSE),"")</f>
        <v/>
      </c>
      <c r="G690" s="102" t="str">
        <f>IFERROR(VLOOKUP(E690,商品参数!A:E,3,FALSE),"")</f>
        <v/>
      </c>
      <c r="H690" s="102" t="str">
        <f>IFERROR(VLOOKUP(E690,商品参数!A:E,4,FALSE),"")</f>
        <v/>
      </c>
      <c r="I690" s="130"/>
      <c r="J690" s="130"/>
      <c r="K690" s="102" t="str">
        <f t="shared" si="46"/>
        <v/>
      </c>
      <c r="L690" s="103"/>
      <c r="M690" s="131"/>
    </row>
    <row r="691" ht="22" customHeight="1" spans="1:13">
      <c r="A691" s="126"/>
      <c r="B691" s="127" t="str">
        <f t="shared" si="43"/>
        <v/>
      </c>
      <c r="C691" s="127" t="str">
        <f t="shared" si="44"/>
        <v/>
      </c>
      <c r="D691" s="127" t="str">
        <f t="shared" si="45"/>
        <v/>
      </c>
      <c r="E691" s="128"/>
      <c r="F691" s="102" t="str">
        <f>IFERROR(VLOOKUP(E691,商品参数!A:E,2,FALSE),"")</f>
        <v/>
      </c>
      <c r="G691" s="102" t="str">
        <f>IFERROR(VLOOKUP(E691,商品参数!A:E,3,FALSE),"")</f>
        <v/>
      </c>
      <c r="H691" s="102" t="str">
        <f>IFERROR(VLOOKUP(E691,商品参数!A:E,4,FALSE),"")</f>
        <v/>
      </c>
      <c r="I691" s="130"/>
      <c r="J691" s="130"/>
      <c r="K691" s="102" t="str">
        <f t="shared" si="46"/>
        <v/>
      </c>
      <c r="L691" s="103"/>
      <c r="M691" s="131"/>
    </row>
    <row r="692" ht="22" customHeight="1" spans="1:13">
      <c r="A692" s="126"/>
      <c r="B692" s="127" t="str">
        <f t="shared" si="43"/>
        <v/>
      </c>
      <c r="C692" s="127" t="str">
        <f t="shared" si="44"/>
        <v/>
      </c>
      <c r="D692" s="127" t="str">
        <f t="shared" si="45"/>
        <v/>
      </c>
      <c r="E692" s="128"/>
      <c r="F692" s="102" t="str">
        <f>IFERROR(VLOOKUP(E692,商品参数!A:E,2,FALSE),"")</f>
        <v/>
      </c>
      <c r="G692" s="102" t="str">
        <f>IFERROR(VLOOKUP(E692,商品参数!A:E,3,FALSE),"")</f>
        <v/>
      </c>
      <c r="H692" s="102" t="str">
        <f>IFERROR(VLOOKUP(E692,商品参数!A:E,4,FALSE),"")</f>
        <v/>
      </c>
      <c r="I692" s="130"/>
      <c r="J692" s="130"/>
      <c r="K692" s="102" t="str">
        <f t="shared" si="46"/>
        <v/>
      </c>
      <c r="L692" s="103"/>
      <c r="M692" s="131"/>
    </row>
    <row r="693" ht="22" customHeight="1" spans="1:13">
      <c r="A693" s="126"/>
      <c r="B693" s="127" t="str">
        <f t="shared" si="43"/>
        <v/>
      </c>
      <c r="C693" s="127" t="str">
        <f t="shared" si="44"/>
        <v/>
      </c>
      <c r="D693" s="127" t="str">
        <f t="shared" si="45"/>
        <v/>
      </c>
      <c r="E693" s="128"/>
      <c r="F693" s="102" t="str">
        <f>IFERROR(VLOOKUP(E693,商品参数!A:E,2,FALSE),"")</f>
        <v/>
      </c>
      <c r="G693" s="102" t="str">
        <f>IFERROR(VLOOKUP(E693,商品参数!A:E,3,FALSE),"")</f>
        <v/>
      </c>
      <c r="H693" s="102" t="str">
        <f>IFERROR(VLOOKUP(E693,商品参数!A:E,4,FALSE),"")</f>
        <v/>
      </c>
      <c r="I693" s="130"/>
      <c r="J693" s="130"/>
      <c r="K693" s="102" t="str">
        <f t="shared" si="46"/>
        <v/>
      </c>
      <c r="L693" s="103"/>
      <c r="M693" s="131"/>
    </row>
    <row r="694" ht="22" customHeight="1" spans="1:13">
      <c r="A694" s="126"/>
      <c r="B694" s="127" t="str">
        <f t="shared" si="43"/>
        <v/>
      </c>
      <c r="C694" s="127" t="str">
        <f t="shared" si="44"/>
        <v/>
      </c>
      <c r="D694" s="127" t="str">
        <f t="shared" si="45"/>
        <v/>
      </c>
      <c r="E694" s="128"/>
      <c r="F694" s="102" t="str">
        <f>IFERROR(VLOOKUP(E694,商品参数!A:E,2,FALSE),"")</f>
        <v/>
      </c>
      <c r="G694" s="102" t="str">
        <f>IFERROR(VLOOKUP(E694,商品参数!A:E,3,FALSE),"")</f>
        <v/>
      </c>
      <c r="H694" s="102" t="str">
        <f>IFERROR(VLOOKUP(E694,商品参数!A:E,4,FALSE),"")</f>
        <v/>
      </c>
      <c r="I694" s="130"/>
      <c r="J694" s="130"/>
      <c r="K694" s="102" t="str">
        <f t="shared" si="46"/>
        <v/>
      </c>
      <c r="L694" s="103"/>
      <c r="M694" s="131"/>
    </row>
    <row r="695" ht="22" customHeight="1" spans="1:13">
      <c r="A695" s="126"/>
      <c r="B695" s="127" t="str">
        <f t="shared" si="43"/>
        <v/>
      </c>
      <c r="C695" s="127" t="str">
        <f t="shared" si="44"/>
        <v/>
      </c>
      <c r="D695" s="127" t="str">
        <f t="shared" si="45"/>
        <v/>
      </c>
      <c r="E695" s="128"/>
      <c r="F695" s="102" t="str">
        <f>IFERROR(VLOOKUP(E695,商品参数!A:E,2,FALSE),"")</f>
        <v/>
      </c>
      <c r="G695" s="102" t="str">
        <f>IFERROR(VLOOKUP(E695,商品参数!A:E,3,FALSE),"")</f>
        <v/>
      </c>
      <c r="H695" s="102" t="str">
        <f>IFERROR(VLOOKUP(E695,商品参数!A:E,4,FALSE),"")</f>
        <v/>
      </c>
      <c r="I695" s="130"/>
      <c r="J695" s="130"/>
      <c r="K695" s="102" t="str">
        <f t="shared" si="46"/>
        <v/>
      </c>
      <c r="L695" s="103"/>
      <c r="M695" s="131"/>
    </row>
    <row r="696" ht="22" customHeight="1" spans="1:13">
      <c r="A696" s="126"/>
      <c r="B696" s="127" t="str">
        <f t="shared" si="43"/>
        <v/>
      </c>
      <c r="C696" s="127" t="str">
        <f t="shared" si="44"/>
        <v/>
      </c>
      <c r="D696" s="127" t="str">
        <f t="shared" si="45"/>
        <v/>
      </c>
      <c r="E696" s="128"/>
      <c r="F696" s="102" t="str">
        <f>IFERROR(VLOOKUP(E696,商品参数!A:E,2,FALSE),"")</f>
        <v/>
      </c>
      <c r="G696" s="102" t="str">
        <f>IFERROR(VLOOKUP(E696,商品参数!A:E,3,FALSE),"")</f>
        <v/>
      </c>
      <c r="H696" s="102" t="str">
        <f>IFERROR(VLOOKUP(E696,商品参数!A:E,4,FALSE),"")</f>
        <v/>
      </c>
      <c r="I696" s="130"/>
      <c r="J696" s="130"/>
      <c r="K696" s="102" t="str">
        <f t="shared" si="46"/>
        <v/>
      </c>
      <c r="L696" s="103"/>
      <c r="M696" s="131"/>
    </row>
    <row r="697" ht="22" customHeight="1" spans="1:13">
      <c r="A697" s="126"/>
      <c r="B697" s="127" t="str">
        <f t="shared" si="43"/>
        <v/>
      </c>
      <c r="C697" s="127" t="str">
        <f t="shared" si="44"/>
        <v/>
      </c>
      <c r="D697" s="127" t="str">
        <f t="shared" si="45"/>
        <v/>
      </c>
      <c r="E697" s="128"/>
      <c r="F697" s="102" t="str">
        <f>IFERROR(VLOOKUP(E697,商品参数!A:E,2,FALSE),"")</f>
        <v/>
      </c>
      <c r="G697" s="102" t="str">
        <f>IFERROR(VLOOKUP(E697,商品参数!A:E,3,FALSE),"")</f>
        <v/>
      </c>
      <c r="H697" s="102" t="str">
        <f>IFERROR(VLOOKUP(E697,商品参数!A:E,4,FALSE),"")</f>
        <v/>
      </c>
      <c r="I697" s="130"/>
      <c r="J697" s="130"/>
      <c r="K697" s="102" t="str">
        <f t="shared" si="46"/>
        <v/>
      </c>
      <c r="L697" s="103"/>
      <c r="M697" s="131"/>
    </row>
    <row r="698" ht="22" customHeight="1" spans="1:13">
      <c r="A698" s="126"/>
      <c r="B698" s="127" t="str">
        <f t="shared" si="43"/>
        <v/>
      </c>
      <c r="C698" s="127" t="str">
        <f t="shared" si="44"/>
        <v/>
      </c>
      <c r="D698" s="127" t="str">
        <f t="shared" si="45"/>
        <v/>
      </c>
      <c r="E698" s="128"/>
      <c r="F698" s="102" t="str">
        <f>IFERROR(VLOOKUP(E698,商品参数!A:E,2,FALSE),"")</f>
        <v/>
      </c>
      <c r="G698" s="102" t="str">
        <f>IFERROR(VLOOKUP(E698,商品参数!A:E,3,FALSE),"")</f>
        <v/>
      </c>
      <c r="H698" s="102" t="str">
        <f>IFERROR(VLOOKUP(E698,商品参数!A:E,4,FALSE),"")</f>
        <v/>
      </c>
      <c r="I698" s="130"/>
      <c r="J698" s="130"/>
      <c r="K698" s="102" t="str">
        <f t="shared" si="46"/>
        <v/>
      </c>
      <c r="L698" s="103"/>
      <c r="M698" s="131"/>
    </row>
    <row r="699" ht="22" customHeight="1" spans="1:13">
      <c r="A699" s="126"/>
      <c r="B699" s="127" t="str">
        <f t="shared" si="43"/>
        <v/>
      </c>
      <c r="C699" s="127" t="str">
        <f t="shared" si="44"/>
        <v/>
      </c>
      <c r="D699" s="127" t="str">
        <f t="shared" si="45"/>
        <v/>
      </c>
      <c r="E699" s="128"/>
      <c r="F699" s="102" t="str">
        <f>IFERROR(VLOOKUP(E699,商品参数!A:E,2,FALSE),"")</f>
        <v/>
      </c>
      <c r="G699" s="102" t="str">
        <f>IFERROR(VLOOKUP(E699,商品参数!A:E,3,FALSE),"")</f>
        <v/>
      </c>
      <c r="H699" s="102" t="str">
        <f>IFERROR(VLOOKUP(E699,商品参数!A:E,4,FALSE),"")</f>
        <v/>
      </c>
      <c r="I699" s="130"/>
      <c r="J699" s="130"/>
      <c r="K699" s="102" t="str">
        <f t="shared" si="46"/>
        <v/>
      </c>
      <c r="L699" s="103"/>
      <c r="M699" s="131"/>
    </row>
    <row r="700" ht="22" customHeight="1" spans="1:13">
      <c r="A700" s="126"/>
      <c r="B700" s="127" t="str">
        <f t="shared" si="43"/>
        <v/>
      </c>
      <c r="C700" s="127" t="str">
        <f t="shared" si="44"/>
        <v/>
      </c>
      <c r="D700" s="127" t="str">
        <f t="shared" si="45"/>
        <v/>
      </c>
      <c r="E700" s="128"/>
      <c r="F700" s="102" t="str">
        <f>IFERROR(VLOOKUP(E700,商品参数!A:E,2,FALSE),"")</f>
        <v/>
      </c>
      <c r="G700" s="102" t="str">
        <f>IFERROR(VLOOKUP(E700,商品参数!A:E,3,FALSE),"")</f>
        <v/>
      </c>
      <c r="H700" s="102" t="str">
        <f>IFERROR(VLOOKUP(E700,商品参数!A:E,4,FALSE),"")</f>
        <v/>
      </c>
      <c r="I700" s="130"/>
      <c r="J700" s="130"/>
      <c r="K700" s="102" t="str">
        <f t="shared" si="46"/>
        <v/>
      </c>
      <c r="L700" s="103"/>
      <c r="M700" s="131"/>
    </row>
    <row r="701" ht="22" customHeight="1" spans="1:13">
      <c r="A701" s="126"/>
      <c r="B701" s="127" t="str">
        <f t="shared" si="43"/>
        <v/>
      </c>
      <c r="C701" s="127" t="str">
        <f t="shared" si="44"/>
        <v/>
      </c>
      <c r="D701" s="127" t="str">
        <f t="shared" si="45"/>
        <v/>
      </c>
      <c r="E701" s="128"/>
      <c r="F701" s="102" t="str">
        <f>IFERROR(VLOOKUP(E701,商品参数!A:E,2,FALSE),"")</f>
        <v/>
      </c>
      <c r="G701" s="102" t="str">
        <f>IFERROR(VLOOKUP(E701,商品参数!A:E,3,FALSE),"")</f>
        <v/>
      </c>
      <c r="H701" s="102" t="str">
        <f>IFERROR(VLOOKUP(E701,商品参数!A:E,4,FALSE),"")</f>
        <v/>
      </c>
      <c r="I701" s="130"/>
      <c r="J701" s="130"/>
      <c r="K701" s="102" t="str">
        <f t="shared" si="46"/>
        <v/>
      </c>
      <c r="L701" s="103"/>
      <c r="M701" s="131"/>
    </row>
    <row r="702" ht="22" customHeight="1" spans="1:13">
      <c r="A702" s="126"/>
      <c r="B702" s="127" t="str">
        <f t="shared" si="43"/>
        <v/>
      </c>
      <c r="C702" s="127" t="str">
        <f t="shared" si="44"/>
        <v/>
      </c>
      <c r="D702" s="127" t="str">
        <f t="shared" si="45"/>
        <v/>
      </c>
      <c r="E702" s="128"/>
      <c r="F702" s="102" t="str">
        <f>IFERROR(VLOOKUP(E702,商品参数!A:E,2,FALSE),"")</f>
        <v/>
      </c>
      <c r="G702" s="102" t="str">
        <f>IFERROR(VLOOKUP(E702,商品参数!A:E,3,FALSE),"")</f>
        <v/>
      </c>
      <c r="H702" s="102" t="str">
        <f>IFERROR(VLOOKUP(E702,商品参数!A:E,4,FALSE),"")</f>
        <v/>
      </c>
      <c r="I702" s="130"/>
      <c r="J702" s="130"/>
      <c r="K702" s="102" t="str">
        <f t="shared" si="46"/>
        <v/>
      </c>
      <c r="L702" s="103"/>
      <c r="M702" s="131"/>
    </row>
    <row r="703" ht="22" customHeight="1" spans="1:13">
      <c r="A703" s="126"/>
      <c r="B703" s="127" t="str">
        <f t="shared" si="43"/>
        <v/>
      </c>
      <c r="C703" s="127" t="str">
        <f t="shared" si="44"/>
        <v/>
      </c>
      <c r="D703" s="127" t="str">
        <f t="shared" si="45"/>
        <v/>
      </c>
      <c r="E703" s="128"/>
      <c r="F703" s="102" t="str">
        <f>IFERROR(VLOOKUP(E703,商品参数!A:E,2,FALSE),"")</f>
        <v/>
      </c>
      <c r="G703" s="102" t="str">
        <f>IFERROR(VLOOKUP(E703,商品参数!A:E,3,FALSE),"")</f>
        <v/>
      </c>
      <c r="H703" s="102" t="str">
        <f>IFERROR(VLOOKUP(E703,商品参数!A:E,4,FALSE),"")</f>
        <v/>
      </c>
      <c r="I703" s="130"/>
      <c r="J703" s="130"/>
      <c r="K703" s="102" t="str">
        <f t="shared" si="46"/>
        <v/>
      </c>
      <c r="L703" s="103"/>
      <c r="M703" s="131"/>
    </row>
    <row r="704" ht="22" customHeight="1" spans="1:13">
      <c r="A704" s="126"/>
      <c r="B704" s="127" t="str">
        <f t="shared" si="43"/>
        <v/>
      </c>
      <c r="C704" s="127" t="str">
        <f t="shared" si="44"/>
        <v/>
      </c>
      <c r="D704" s="127" t="str">
        <f t="shared" si="45"/>
        <v/>
      </c>
      <c r="E704" s="128"/>
      <c r="F704" s="102" t="str">
        <f>IFERROR(VLOOKUP(E704,商品参数!A:E,2,FALSE),"")</f>
        <v/>
      </c>
      <c r="G704" s="102" t="str">
        <f>IFERROR(VLOOKUP(E704,商品参数!A:E,3,FALSE),"")</f>
        <v/>
      </c>
      <c r="H704" s="102" t="str">
        <f>IFERROR(VLOOKUP(E704,商品参数!A:E,4,FALSE),"")</f>
        <v/>
      </c>
      <c r="I704" s="130"/>
      <c r="J704" s="130"/>
      <c r="K704" s="102" t="str">
        <f t="shared" si="46"/>
        <v/>
      </c>
      <c r="L704" s="103"/>
      <c r="M704" s="131"/>
    </row>
    <row r="705" ht="22" customHeight="1" spans="1:13">
      <c r="A705" s="126"/>
      <c r="B705" s="127" t="str">
        <f t="shared" si="43"/>
        <v/>
      </c>
      <c r="C705" s="127" t="str">
        <f t="shared" si="44"/>
        <v/>
      </c>
      <c r="D705" s="127" t="str">
        <f t="shared" si="45"/>
        <v/>
      </c>
      <c r="E705" s="128"/>
      <c r="F705" s="102" t="str">
        <f>IFERROR(VLOOKUP(E705,商品参数!A:E,2,FALSE),"")</f>
        <v/>
      </c>
      <c r="G705" s="102" t="str">
        <f>IFERROR(VLOOKUP(E705,商品参数!A:E,3,FALSE),"")</f>
        <v/>
      </c>
      <c r="H705" s="102" t="str">
        <f>IFERROR(VLOOKUP(E705,商品参数!A:E,4,FALSE),"")</f>
        <v/>
      </c>
      <c r="I705" s="130"/>
      <c r="J705" s="130"/>
      <c r="K705" s="102" t="str">
        <f t="shared" si="46"/>
        <v/>
      </c>
      <c r="L705" s="103"/>
      <c r="M705" s="131"/>
    </row>
    <row r="706" ht="22" customHeight="1" spans="1:13">
      <c r="A706" s="126"/>
      <c r="B706" s="127" t="str">
        <f t="shared" si="43"/>
        <v/>
      </c>
      <c r="C706" s="127" t="str">
        <f t="shared" si="44"/>
        <v/>
      </c>
      <c r="D706" s="127" t="str">
        <f t="shared" si="45"/>
        <v/>
      </c>
      <c r="E706" s="128"/>
      <c r="F706" s="102" t="str">
        <f>IFERROR(VLOOKUP(E706,商品参数!A:E,2,FALSE),"")</f>
        <v/>
      </c>
      <c r="G706" s="102" t="str">
        <f>IFERROR(VLOOKUP(E706,商品参数!A:E,3,FALSE),"")</f>
        <v/>
      </c>
      <c r="H706" s="102" t="str">
        <f>IFERROR(VLOOKUP(E706,商品参数!A:E,4,FALSE),"")</f>
        <v/>
      </c>
      <c r="I706" s="130"/>
      <c r="J706" s="130"/>
      <c r="K706" s="102" t="str">
        <f t="shared" si="46"/>
        <v/>
      </c>
      <c r="L706" s="103"/>
      <c r="M706" s="131"/>
    </row>
    <row r="707" ht="22" customHeight="1" spans="1:13">
      <c r="A707" s="126"/>
      <c r="B707" s="127" t="str">
        <f t="shared" si="43"/>
        <v/>
      </c>
      <c r="C707" s="127" t="str">
        <f t="shared" si="44"/>
        <v/>
      </c>
      <c r="D707" s="127" t="str">
        <f t="shared" si="45"/>
        <v/>
      </c>
      <c r="E707" s="128"/>
      <c r="F707" s="102" t="str">
        <f>IFERROR(VLOOKUP(E707,商品参数!A:E,2,FALSE),"")</f>
        <v/>
      </c>
      <c r="G707" s="102" t="str">
        <f>IFERROR(VLOOKUP(E707,商品参数!A:E,3,FALSE),"")</f>
        <v/>
      </c>
      <c r="H707" s="102" t="str">
        <f>IFERROR(VLOOKUP(E707,商品参数!A:E,4,FALSE),"")</f>
        <v/>
      </c>
      <c r="I707" s="130"/>
      <c r="J707" s="130"/>
      <c r="K707" s="102" t="str">
        <f t="shared" si="46"/>
        <v/>
      </c>
      <c r="L707" s="103"/>
      <c r="M707" s="131"/>
    </row>
    <row r="708" ht="22" customHeight="1" spans="1:13">
      <c r="A708" s="126"/>
      <c r="B708" s="127" t="str">
        <f t="shared" ref="B708:B771" si="47">IF(A708&lt;&gt;"",YEAR(A708),"")</f>
        <v/>
      </c>
      <c r="C708" s="127" t="str">
        <f t="shared" ref="C708:C771" si="48">IF(A708&lt;&gt;"",MONTH(A708),"")</f>
        <v/>
      </c>
      <c r="D708" s="127" t="str">
        <f t="shared" ref="D708:D771" si="49">IF(A708&lt;&gt;"",DAY(A708),"")</f>
        <v/>
      </c>
      <c r="E708" s="128"/>
      <c r="F708" s="102" t="str">
        <f>IFERROR(VLOOKUP(E708,商品参数!A:E,2,FALSE),"")</f>
        <v/>
      </c>
      <c r="G708" s="102" t="str">
        <f>IFERROR(VLOOKUP(E708,商品参数!A:E,3,FALSE),"")</f>
        <v/>
      </c>
      <c r="H708" s="102" t="str">
        <f>IFERROR(VLOOKUP(E708,商品参数!A:E,4,FALSE),"")</f>
        <v/>
      </c>
      <c r="I708" s="130"/>
      <c r="J708" s="130"/>
      <c r="K708" s="102" t="str">
        <f t="shared" ref="K708:K771" si="50">IF(E708&lt;&gt;"",I708*J708,"")</f>
        <v/>
      </c>
      <c r="L708" s="103"/>
      <c r="M708" s="131"/>
    </row>
    <row r="709" ht="22" customHeight="1" spans="1:13">
      <c r="A709" s="126"/>
      <c r="B709" s="127" t="str">
        <f t="shared" si="47"/>
        <v/>
      </c>
      <c r="C709" s="127" t="str">
        <f t="shared" si="48"/>
        <v/>
      </c>
      <c r="D709" s="127" t="str">
        <f t="shared" si="49"/>
        <v/>
      </c>
      <c r="E709" s="128"/>
      <c r="F709" s="102" t="str">
        <f>IFERROR(VLOOKUP(E709,商品参数!A:E,2,FALSE),"")</f>
        <v/>
      </c>
      <c r="G709" s="102" t="str">
        <f>IFERROR(VLOOKUP(E709,商品参数!A:E,3,FALSE),"")</f>
        <v/>
      </c>
      <c r="H709" s="102" t="str">
        <f>IFERROR(VLOOKUP(E709,商品参数!A:E,4,FALSE),"")</f>
        <v/>
      </c>
      <c r="I709" s="130"/>
      <c r="J709" s="130"/>
      <c r="K709" s="102" t="str">
        <f t="shared" si="50"/>
        <v/>
      </c>
      <c r="L709" s="103"/>
      <c r="M709" s="131"/>
    </row>
    <row r="710" ht="22" customHeight="1" spans="1:13">
      <c r="A710" s="126"/>
      <c r="B710" s="127" t="str">
        <f t="shared" si="47"/>
        <v/>
      </c>
      <c r="C710" s="127" t="str">
        <f t="shared" si="48"/>
        <v/>
      </c>
      <c r="D710" s="127" t="str">
        <f t="shared" si="49"/>
        <v/>
      </c>
      <c r="E710" s="128"/>
      <c r="F710" s="102" t="str">
        <f>IFERROR(VLOOKUP(E710,商品参数!A:E,2,FALSE),"")</f>
        <v/>
      </c>
      <c r="G710" s="102" t="str">
        <f>IFERROR(VLOOKUP(E710,商品参数!A:E,3,FALSE),"")</f>
        <v/>
      </c>
      <c r="H710" s="102" t="str">
        <f>IFERROR(VLOOKUP(E710,商品参数!A:E,4,FALSE),"")</f>
        <v/>
      </c>
      <c r="I710" s="130"/>
      <c r="J710" s="130"/>
      <c r="K710" s="102" t="str">
        <f t="shared" si="50"/>
        <v/>
      </c>
      <c r="L710" s="103"/>
      <c r="M710" s="131"/>
    </row>
    <row r="711" ht="22" customHeight="1" spans="1:13">
      <c r="A711" s="126"/>
      <c r="B711" s="127" t="str">
        <f t="shared" si="47"/>
        <v/>
      </c>
      <c r="C711" s="127" t="str">
        <f t="shared" si="48"/>
        <v/>
      </c>
      <c r="D711" s="127" t="str">
        <f t="shared" si="49"/>
        <v/>
      </c>
      <c r="E711" s="128"/>
      <c r="F711" s="102" t="str">
        <f>IFERROR(VLOOKUP(E711,商品参数!A:E,2,FALSE),"")</f>
        <v/>
      </c>
      <c r="G711" s="102" t="str">
        <f>IFERROR(VLOOKUP(E711,商品参数!A:E,3,FALSE),"")</f>
        <v/>
      </c>
      <c r="H711" s="102" t="str">
        <f>IFERROR(VLOOKUP(E711,商品参数!A:E,4,FALSE),"")</f>
        <v/>
      </c>
      <c r="I711" s="130"/>
      <c r="J711" s="130"/>
      <c r="K711" s="102" t="str">
        <f t="shared" si="50"/>
        <v/>
      </c>
      <c r="L711" s="103"/>
      <c r="M711" s="131"/>
    </row>
    <row r="712" ht="22" customHeight="1" spans="1:13">
      <c r="A712" s="126"/>
      <c r="B712" s="127" t="str">
        <f t="shared" si="47"/>
        <v/>
      </c>
      <c r="C712" s="127" t="str">
        <f t="shared" si="48"/>
        <v/>
      </c>
      <c r="D712" s="127" t="str">
        <f t="shared" si="49"/>
        <v/>
      </c>
      <c r="E712" s="128"/>
      <c r="F712" s="102" t="str">
        <f>IFERROR(VLOOKUP(E712,商品参数!A:E,2,FALSE),"")</f>
        <v/>
      </c>
      <c r="G712" s="102" t="str">
        <f>IFERROR(VLOOKUP(E712,商品参数!A:E,3,FALSE),"")</f>
        <v/>
      </c>
      <c r="H712" s="102" t="str">
        <f>IFERROR(VLOOKUP(E712,商品参数!A:E,4,FALSE),"")</f>
        <v/>
      </c>
      <c r="I712" s="130"/>
      <c r="J712" s="130"/>
      <c r="K712" s="102" t="str">
        <f t="shared" si="50"/>
        <v/>
      </c>
      <c r="L712" s="103"/>
      <c r="M712" s="131"/>
    </row>
    <row r="713" ht="22" customHeight="1" spans="1:13">
      <c r="A713" s="126"/>
      <c r="B713" s="127" t="str">
        <f t="shared" si="47"/>
        <v/>
      </c>
      <c r="C713" s="127" t="str">
        <f t="shared" si="48"/>
        <v/>
      </c>
      <c r="D713" s="127" t="str">
        <f t="shared" si="49"/>
        <v/>
      </c>
      <c r="E713" s="128"/>
      <c r="F713" s="102" t="str">
        <f>IFERROR(VLOOKUP(E713,商品参数!A:E,2,FALSE),"")</f>
        <v/>
      </c>
      <c r="G713" s="102" t="str">
        <f>IFERROR(VLOOKUP(E713,商品参数!A:E,3,FALSE),"")</f>
        <v/>
      </c>
      <c r="H713" s="102" t="str">
        <f>IFERROR(VLOOKUP(E713,商品参数!A:E,4,FALSE),"")</f>
        <v/>
      </c>
      <c r="I713" s="130"/>
      <c r="J713" s="130"/>
      <c r="K713" s="102" t="str">
        <f t="shared" si="50"/>
        <v/>
      </c>
      <c r="L713" s="103"/>
      <c r="M713" s="131"/>
    </row>
    <row r="714" ht="22" customHeight="1" spans="1:13">
      <c r="A714" s="126"/>
      <c r="B714" s="127" t="str">
        <f t="shared" si="47"/>
        <v/>
      </c>
      <c r="C714" s="127" t="str">
        <f t="shared" si="48"/>
        <v/>
      </c>
      <c r="D714" s="127" t="str">
        <f t="shared" si="49"/>
        <v/>
      </c>
      <c r="E714" s="128"/>
      <c r="F714" s="102" t="str">
        <f>IFERROR(VLOOKUP(E714,商品参数!A:E,2,FALSE),"")</f>
        <v/>
      </c>
      <c r="G714" s="102" t="str">
        <f>IFERROR(VLOOKUP(E714,商品参数!A:E,3,FALSE),"")</f>
        <v/>
      </c>
      <c r="H714" s="102" t="str">
        <f>IFERROR(VLOOKUP(E714,商品参数!A:E,4,FALSE),"")</f>
        <v/>
      </c>
      <c r="I714" s="130"/>
      <c r="J714" s="130"/>
      <c r="K714" s="102" t="str">
        <f t="shared" si="50"/>
        <v/>
      </c>
      <c r="L714" s="103"/>
      <c r="M714" s="131"/>
    </row>
    <row r="715" ht="22" customHeight="1" spans="1:13">
      <c r="A715" s="126"/>
      <c r="B715" s="127" t="str">
        <f t="shared" si="47"/>
        <v/>
      </c>
      <c r="C715" s="127" t="str">
        <f t="shared" si="48"/>
        <v/>
      </c>
      <c r="D715" s="127" t="str">
        <f t="shared" si="49"/>
        <v/>
      </c>
      <c r="E715" s="128"/>
      <c r="F715" s="102" t="str">
        <f>IFERROR(VLOOKUP(E715,商品参数!A:E,2,FALSE),"")</f>
        <v/>
      </c>
      <c r="G715" s="102" t="str">
        <f>IFERROR(VLOOKUP(E715,商品参数!A:E,3,FALSE),"")</f>
        <v/>
      </c>
      <c r="H715" s="102" t="str">
        <f>IFERROR(VLOOKUP(E715,商品参数!A:E,4,FALSE),"")</f>
        <v/>
      </c>
      <c r="I715" s="130"/>
      <c r="J715" s="130"/>
      <c r="K715" s="102" t="str">
        <f t="shared" si="50"/>
        <v/>
      </c>
      <c r="L715" s="103"/>
      <c r="M715" s="131"/>
    </row>
    <row r="716" ht="22" customHeight="1" spans="1:13">
      <c r="A716" s="126"/>
      <c r="B716" s="127" t="str">
        <f t="shared" si="47"/>
        <v/>
      </c>
      <c r="C716" s="127" t="str">
        <f t="shared" si="48"/>
        <v/>
      </c>
      <c r="D716" s="127" t="str">
        <f t="shared" si="49"/>
        <v/>
      </c>
      <c r="E716" s="128"/>
      <c r="F716" s="102" t="str">
        <f>IFERROR(VLOOKUP(E716,商品参数!A:E,2,FALSE),"")</f>
        <v/>
      </c>
      <c r="G716" s="102" t="str">
        <f>IFERROR(VLOOKUP(E716,商品参数!A:E,3,FALSE),"")</f>
        <v/>
      </c>
      <c r="H716" s="102" t="str">
        <f>IFERROR(VLOOKUP(E716,商品参数!A:E,4,FALSE),"")</f>
        <v/>
      </c>
      <c r="I716" s="130"/>
      <c r="J716" s="130"/>
      <c r="K716" s="102" t="str">
        <f t="shared" si="50"/>
        <v/>
      </c>
      <c r="L716" s="103"/>
      <c r="M716" s="131"/>
    </row>
    <row r="717" ht="22" customHeight="1" spans="1:13">
      <c r="A717" s="126"/>
      <c r="B717" s="127" t="str">
        <f t="shared" si="47"/>
        <v/>
      </c>
      <c r="C717" s="127" t="str">
        <f t="shared" si="48"/>
        <v/>
      </c>
      <c r="D717" s="127" t="str">
        <f t="shared" si="49"/>
        <v/>
      </c>
      <c r="E717" s="128"/>
      <c r="F717" s="102" t="str">
        <f>IFERROR(VLOOKUP(E717,商品参数!A:E,2,FALSE),"")</f>
        <v/>
      </c>
      <c r="G717" s="102" t="str">
        <f>IFERROR(VLOOKUP(E717,商品参数!A:E,3,FALSE),"")</f>
        <v/>
      </c>
      <c r="H717" s="102" t="str">
        <f>IFERROR(VLOOKUP(E717,商品参数!A:E,4,FALSE),"")</f>
        <v/>
      </c>
      <c r="I717" s="130"/>
      <c r="J717" s="130"/>
      <c r="K717" s="102" t="str">
        <f t="shared" si="50"/>
        <v/>
      </c>
      <c r="L717" s="103"/>
      <c r="M717" s="131"/>
    </row>
    <row r="718" ht="22" customHeight="1" spans="1:13">
      <c r="A718" s="126"/>
      <c r="B718" s="127" t="str">
        <f t="shared" si="47"/>
        <v/>
      </c>
      <c r="C718" s="127" t="str">
        <f t="shared" si="48"/>
        <v/>
      </c>
      <c r="D718" s="127" t="str">
        <f t="shared" si="49"/>
        <v/>
      </c>
      <c r="E718" s="128"/>
      <c r="F718" s="102" t="str">
        <f>IFERROR(VLOOKUP(E718,商品参数!A:E,2,FALSE),"")</f>
        <v/>
      </c>
      <c r="G718" s="102" t="str">
        <f>IFERROR(VLOOKUP(E718,商品参数!A:E,3,FALSE),"")</f>
        <v/>
      </c>
      <c r="H718" s="102" t="str">
        <f>IFERROR(VLOOKUP(E718,商品参数!A:E,4,FALSE),"")</f>
        <v/>
      </c>
      <c r="I718" s="130"/>
      <c r="J718" s="130"/>
      <c r="K718" s="102" t="str">
        <f t="shared" si="50"/>
        <v/>
      </c>
      <c r="L718" s="103"/>
      <c r="M718" s="131"/>
    </row>
    <row r="719" ht="22" customHeight="1" spans="1:13">
      <c r="A719" s="126"/>
      <c r="B719" s="127" t="str">
        <f t="shared" si="47"/>
        <v/>
      </c>
      <c r="C719" s="127" t="str">
        <f t="shared" si="48"/>
        <v/>
      </c>
      <c r="D719" s="127" t="str">
        <f t="shared" si="49"/>
        <v/>
      </c>
      <c r="E719" s="128"/>
      <c r="F719" s="102" t="str">
        <f>IFERROR(VLOOKUP(E719,商品参数!A:E,2,FALSE),"")</f>
        <v/>
      </c>
      <c r="G719" s="102" t="str">
        <f>IFERROR(VLOOKUP(E719,商品参数!A:E,3,FALSE),"")</f>
        <v/>
      </c>
      <c r="H719" s="102" t="str">
        <f>IFERROR(VLOOKUP(E719,商品参数!A:E,4,FALSE),"")</f>
        <v/>
      </c>
      <c r="I719" s="130"/>
      <c r="J719" s="130"/>
      <c r="K719" s="102" t="str">
        <f t="shared" si="50"/>
        <v/>
      </c>
      <c r="L719" s="103"/>
      <c r="M719" s="131"/>
    </row>
    <row r="720" ht="22" customHeight="1" spans="1:13">
      <c r="A720" s="126"/>
      <c r="B720" s="127" t="str">
        <f t="shared" si="47"/>
        <v/>
      </c>
      <c r="C720" s="127" t="str">
        <f t="shared" si="48"/>
        <v/>
      </c>
      <c r="D720" s="127" t="str">
        <f t="shared" si="49"/>
        <v/>
      </c>
      <c r="E720" s="128"/>
      <c r="F720" s="102" t="str">
        <f>IFERROR(VLOOKUP(E720,商品参数!A:E,2,FALSE),"")</f>
        <v/>
      </c>
      <c r="G720" s="102" t="str">
        <f>IFERROR(VLOOKUP(E720,商品参数!A:E,3,FALSE),"")</f>
        <v/>
      </c>
      <c r="H720" s="102" t="str">
        <f>IFERROR(VLOOKUP(E720,商品参数!A:E,4,FALSE),"")</f>
        <v/>
      </c>
      <c r="I720" s="130"/>
      <c r="J720" s="130"/>
      <c r="K720" s="102" t="str">
        <f t="shared" si="50"/>
        <v/>
      </c>
      <c r="L720" s="103"/>
      <c r="M720" s="131"/>
    </row>
    <row r="721" ht="22" customHeight="1" spans="1:13">
      <c r="A721" s="126"/>
      <c r="B721" s="127" t="str">
        <f t="shared" si="47"/>
        <v/>
      </c>
      <c r="C721" s="127" t="str">
        <f t="shared" si="48"/>
        <v/>
      </c>
      <c r="D721" s="127" t="str">
        <f t="shared" si="49"/>
        <v/>
      </c>
      <c r="E721" s="128"/>
      <c r="F721" s="102" t="str">
        <f>IFERROR(VLOOKUP(E721,商品参数!A:E,2,FALSE),"")</f>
        <v/>
      </c>
      <c r="G721" s="102" t="str">
        <f>IFERROR(VLOOKUP(E721,商品参数!A:E,3,FALSE),"")</f>
        <v/>
      </c>
      <c r="H721" s="102" t="str">
        <f>IFERROR(VLOOKUP(E721,商品参数!A:E,4,FALSE),"")</f>
        <v/>
      </c>
      <c r="I721" s="130"/>
      <c r="J721" s="130"/>
      <c r="K721" s="102" t="str">
        <f t="shared" si="50"/>
        <v/>
      </c>
      <c r="L721" s="103"/>
      <c r="M721" s="131"/>
    </row>
    <row r="722" ht="22" customHeight="1" spans="1:13">
      <c r="A722" s="126"/>
      <c r="B722" s="127" t="str">
        <f t="shared" si="47"/>
        <v/>
      </c>
      <c r="C722" s="127" t="str">
        <f t="shared" si="48"/>
        <v/>
      </c>
      <c r="D722" s="127" t="str">
        <f t="shared" si="49"/>
        <v/>
      </c>
      <c r="E722" s="128"/>
      <c r="F722" s="102" t="str">
        <f>IFERROR(VLOOKUP(E722,商品参数!A:E,2,FALSE),"")</f>
        <v/>
      </c>
      <c r="G722" s="102" t="str">
        <f>IFERROR(VLOOKUP(E722,商品参数!A:E,3,FALSE),"")</f>
        <v/>
      </c>
      <c r="H722" s="102" t="str">
        <f>IFERROR(VLOOKUP(E722,商品参数!A:E,4,FALSE),"")</f>
        <v/>
      </c>
      <c r="I722" s="130"/>
      <c r="J722" s="130"/>
      <c r="K722" s="102" t="str">
        <f t="shared" si="50"/>
        <v/>
      </c>
      <c r="L722" s="103"/>
      <c r="M722" s="131"/>
    </row>
    <row r="723" ht="22" customHeight="1" spans="1:13">
      <c r="A723" s="126"/>
      <c r="B723" s="127" t="str">
        <f t="shared" si="47"/>
        <v/>
      </c>
      <c r="C723" s="127" t="str">
        <f t="shared" si="48"/>
        <v/>
      </c>
      <c r="D723" s="127" t="str">
        <f t="shared" si="49"/>
        <v/>
      </c>
      <c r="E723" s="128"/>
      <c r="F723" s="102" t="str">
        <f>IFERROR(VLOOKUP(E723,商品参数!A:E,2,FALSE),"")</f>
        <v/>
      </c>
      <c r="G723" s="102" t="str">
        <f>IFERROR(VLOOKUP(E723,商品参数!A:E,3,FALSE),"")</f>
        <v/>
      </c>
      <c r="H723" s="102" t="str">
        <f>IFERROR(VLOOKUP(E723,商品参数!A:E,4,FALSE),"")</f>
        <v/>
      </c>
      <c r="I723" s="130"/>
      <c r="J723" s="130"/>
      <c r="K723" s="102" t="str">
        <f t="shared" si="50"/>
        <v/>
      </c>
      <c r="L723" s="103"/>
      <c r="M723" s="131"/>
    </row>
    <row r="724" ht="22" customHeight="1" spans="1:13">
      <c r="A724" s="126"/>
      <c r="B724" s="127" t="str">
        <f t="shared" si="47"/>
        <v/>
      </c>
      <c r="C724" s="127" t="str">
        <f t="shared" si="48"/>
        <v/>
      </c>
      <c r="D724" s="127" t="str">
        <f t="shared" si="49"/>
        <v/>
      </c>
      <c r="E724" s="128"/>
      <c r="F724" s="102" t="str">
        <f>IFERROR(VLOOKUP(E724,商品参数!A:E,2,FALSE),"")</f>
        <v/>
      </c>
      <c r="G724" s="102" t="str">
        <f>IFERROR(VLOOKUP(E724,商品参数!A:E,3,FALSE),"")</f>
        <v/>
      </c>
      <c r="H724" s="102" t="str">
        <f>IFERROR(VLOOKUP(E724,商品参数!A:E,4,FALSE),"")</f>
        <v/>
      </c>
      <c r="I724" s="130"/>
      <c r="J724" s="130"/>
      <c r="K724" s="102" t="str">
        <f t="shared" si="50"/>
        <v/>
      </c>
      <c r="L724" s="103"/>
      <c r="M724" s="131"/>
    </row>
    <row r="725" ht="22" customHeight="1" spans="1:13">
      <c r="A725" s="126"/>
      <c r="B725" s="127" t="str">
        <f t="shared" si="47"/>
        <v/>
      </c>
      <c r="C725" s="127" t="str">
        <f t="shared" si="48"/>
        <v/>
      </c>
      <c r="D725" s="127" t="str">
        <f t="shared" si="49"/>
        <v/>
      </c>
      <c r="E725" s="128"/>
      <c r="F725" s="102" t="str">
        <f>IFERROR(VLOOKUP(E725,商品参数!A:E,2,FALSE),"")</f>
        <v/>
      </c>
      <c r="G725" s="102" t="str">
        <f>IFERROR(VLOOKUP(E725,商品参数!A:E,3,FALSE),"")</f>
        <v/>
      </c>
      <c r="H725" s="102" t="str">
        <f>IFERROR(VLOOKUP(E725,商品参数!A:E,4,FALSE),"")</f>
        <v/>
      </c>
      <c r="I725" s="130"/>
      <c r="J725" s="130"/>
      <c r="K725" s="102" t="str">
        <f t="shared" si="50"/>
        <v/>
      </c>
      <c r="L725" s="103"/>
      <c r="M725" s="131"/>
    </row>
    <row r="726" ht="22" customHeight="1" spans="1:13">
      <c r="A726" s="126"/>
      <c r="B726" s="127" t="str">
        <f t="shared" si="47"/>
        <v/>
      </c>
      <c r="C726" s="127" t="str">
        <f t="shared" si="48"/>
        <v/>
      </c>
      <c r="D726" s="127" t="str">
        <f t="shared" si="49"/>
        <v/>
      </c>
      <c r="E726" s="128"/>
      <c r="F726" s="102" t="str">
        <f>IFERROR(VLOOKUP(E726,商品参数!A:E,2,FALSE),"")</f>
        <v/>
      </c>
      <c r="G726" s="102" t="str">
        <f>IFERROR(VLOOKUP(E726,商品参数!A:E,3,FALSE),"")</f>
        <v/>
      </c>
      <c r="H726" s="102" t="str">
        <f>IFERROR(VLOOKUP(E726,商品参数!A:E,4,FALSE),"")</f>
        <v/>
      </c>
      <c r="I726" s="130"/>
      <c r="J726" s="130"/>
      <c r="K726" s="102" t="str">
        <f t="shared" si="50"/>
        <v/>
      </c>
      <c r="L726" s="103"/>
      <c r="M726" s="131"/>
    </row>
    <row r="727" ht="22" customHeight="1" spans="1:13">
      <c r="A727" s="126"/>
      <c r="B727" s="127" t="str">
        <f t="shared" si="47"/>
        <v/>
      </c>
      <c r="C727" s="127" t="str">
        <f t="shared" si="48"/>
        <v/>
      </c>
      <c r="D727" s="127" t="str">
        <f t="shared" si="49"/>
        <v/>
      </c>
      <c r="E727" s="128"/>
      <c r="F727" s="102" t="str">
        <f>IFERROR(VLOOKUP(E727,商品参数!A:E,2,FALSE),"")</f>
        <v/>
      </c>
      <c r="G727" s="102" t="str">
        <f>IFERROR(VLOOKUP(E727,商品参数!A:E,3,FALSE),"")</f>
        <v/>
      </c>
      <c r="H727" s="102" t="str">
        <f>IFERROR(VLOOKUP(E727,商品参数!A:E,4,FALSE),"")</f>
        <v/>
      </c>
      <c r="I727" s="130"/>
      <c r="J727" s="130"/>
      <c r="K727" s="102" t="str">
        <f t="shared" si="50"/>
        <v/>
      </c>
      <c r="L727" s="103"/>
      <c r="M727" s="131"/>
    </row>
    <row r="728" ht="22" customHeight="1" spans="1:13">
      <c r="A728" s="126"/>
      <c r="B728" s="127" t="str">
        <f t="shared" si="47"/>
        <v/>
      </c>
      <c r="C728" s="127" t="str">
        <f t="shared" si="48"/>
        <v/>
      </c>
      <c r="D728" s="127" t="str">
        <f t="shared" si="49"/>
        <v/>
      </c>
      <c r="E728" s="128"/>
      <c r="F728" s="102" t="str">
        <f>IFERROR(VLOOKUP(E728,商品参数!A:E,2,FALSE),"")</f>
        <v/>
      </c>
      <c r="G728" s="102" t="str">
        <f>IFERROR(VLOOKUP(E728,商品参数!A:E,3,FALSE),"")</f>
        <v/>
      </c>
      <c r="H728" s="102" t="str">
        <f>IFERROR(VLOOKUP(E728,商品参数!A:E,4,FALSE),"")</f>
        <v/>
      </c>
      <c r="I728" s="130"/>
      <c r="J728" s="130"/>
      <c r="K728" s="102" t="str">
        <f t="shared" si="50"/>
        <v/>
      </c>
      <c r="L728" s="103"/>
      <c r="M728" s="131"/>
    </row>
    <row r="729" ht="22" customHeight="1" spans="1:13">
      <c r="A729" s="126"/>
      <c r="B729" s="127" t="str">
        <f t="shared" si="47"/>
        <v/>
      </c>
      <c r="C729" s="127" t="str">
        <f t="shared" si="48"/>
        <v/>
      </c>
      <c r="D729" s="127" t="str">
        <f t="shared" si="49"/>
        <v/>
      </c>
      <c r="E729" s="128"/>
      <c r="F729" s="102" t="str">
        <f>IFERROR(VLOOKUP(E729,商品参数!A:E,2,FALSE),"")</f>
        <v/>
      </c>
      <c r="G729" s="102" t="str">
        <f>IFERROR(VLOOKUP(E729,商品参数!A:E,3,FALSE),"")</f>
        <v/>
      </c>
      <c r="H729" s="102" t="str">
        <f>IFERROR(VLOOKUP(E729,商品参数!A:E,4,FALSE),"")</f>
        <v/>
      </c>
      <c r="I729" s="130"/>
      <c r="J729" s="130"/>
      <c r="K729" s="102" t="str">
        <f t="shared" si="50"/>
        <v/>
      </c>
      <c r="L729" s="103"/>
      <c r="M729" s="131"/>
    </row>
    <row r="730" ht="22" customHeight="1" spans="1:13">
      <c r="A730" s="126"/>
      <c r="B730" s="127" t="str">
        <f t="shared" si="47"/>
        <v/>
      </c>
      <c r="C730" s="127" t="str">
        <f t="shared" si="48"/>
        <v/>
      </c>
      <c r="D730" s="127" t="str">
        <f t="shared" si="49"/>
        <v/>
      </c>
      <c r="E730" s="128"/>
      <c r="F730" s="102" t="str">
        <f>IFERROR(VLOOKUP(E730,商品参数!A:E,2,FALSE),"")</f>
        <v/>
      </c>
      <c r="G730" s="102" t="str">
        <f>IFERROR(VLOOKUP(E730,商品参数!A:E,3,FALSE),"")</f>
        <v/>
      </c>
      <c r="H730" s="102" t="str">
        <f>IFERROR(VLOOKUP(E730,商品参数!A:E,4,FALSE),"")</f>
        <v/>
      </c>
      <c r="I730" s="130"/>
      <c r="J730" s="130"/>
      <c r="K730" s="102" t="str">
        <f t="shared" si="50"/>
        <v/>
      </c>
      <c r="L730" s="103"/>
      <c r="M730" s="131"/>
    </row>
    <row r="731" ht="22" customHeight="1" spans="1:13">
      <c r="A731" s="126"/>
      <c r="B731" s="127" t="str">
        <f t="shared" si="47"/>
        <v/>
      </c>
      <c r="C731" s="127" t="str">
        <f t="shared" si="48"/>
        <v/>
      </c>
      <c r="D731" s="127" t="str">
        <f t="shared" si="49"/>
        <v/>
      </c>
      <c r="E731" s="128"/>
      <c r="F731" s="102" t="str">
        <f>IFERROR(VLOOKUP(E731,商品参数!A:E,2,FALSE),"")</f>
        <v/>
      </c>
      <c r="G731" s="102" t="str">
        <f>IFERROR(VLOOKUP(E731,商品参数!A:E,3,FALSE),"")</f>
        <v/>
      </c>
      <c r="H731" s="102" t="str">
        <f>IFERROR(VLOOKUP(E731,商品参数!A:E,4,FALSE),"")</f>
        <v/>
      </c>
      <c r="I731" s="130"/>
      <c r="J731" s="130"/>
      <c r="K731" s="102" t="str">
        <f t="shared" si="50"/>
        <v/>
      </c>
      <c r="L731" s="103"/>
      <c r="M731" s="131"/>
    </row>
    <row r="732" ht="22" customHeight="1" spans="1:13">
      <c r="A732" s="126"/>
      <c r="B732" s="127" t="str">
        <f t="shared" si="47"/>
        <v/>
      </c>
      <c r="C732" s="127" t="str">
        <f t="shared" si="48"/>
        <v/>
      </c>
      <c r="D732" s="127" t="str">
        <f t="shared" si="49"/>
        <v/>
      </c>
      <c r="E732" s="128"/>
      <c r="F732" s="102" t="str">
        <f>IFERROR(VLOOKUP(E732,商品参数!A:E,2,FALSE),"")</f>
        <v/>
      </c>
      <c r="G732" s="102" t="str">
        <f>IFERROR(VLOOKUP(E732,商品参数!A:E,3,FALSE),"")</f>
        <v/>
      </c>
      <c r="H732" s="102" t="str">
        <f>IFERROR(VLOOKUP(E732,商品参数!A:E,4,FALSE),"")</f>
        <v/>
      </c>
      <c r="I732" s="130"/>
      <c r="J732" s="130"/>
      <c r="K732" s="102" t="str">
        <f t="shared" si="50"/>
        <v/>
      </c>
      <c r="L732" s="103"/>
      <c r="M732" s="131"/>
    </row>
    <row r="733" ht="22" customHeight="1" spans="1:13">
      <c r="A733" s="126"/>
      <c r="B733" s="127" t="str">
        <f t="shared" si="47"/>
        <v/>
      </c>
      <c r="C733" s="127" t="str">
        <f t="shared" si="48"/>
        <v/>
      </c>
      <c r="D733" s="127" t="str">
        <f t="shared" si="49"/>
        <v/>
      </c>
      <c r="E733" s="128"/>
      <c r="F733" s="102" t="str">
        <f>IFERROR(VLOOKUP(E733,商品参数!A:E,2,FALSE),"")</f>
        <v/>
      </c>
      <c r="G733" s="102" t="str">
        <f>IFERROR(VLOOKUP(E733,商品参数!A:E,3,FALSE),"")</f>
        <v/>
      </c>
      <c r="H733" s="102" t="str">
        <f>IFERROR(VLOOKUP(E733,商品参数!A:E,4,FALSE),"")</f>
        <v/>
      </c>
      <c r="I733" s="130"/>
      <c r="J733" s="130"/>
      <c r="K733" s="102" t="str">
        <f t="shared" si="50"/>
        <v/>
      </c>
      <c r="L733" s="103"/>
      <c r="M733" s="131"/>
    </row>
    <row r="734" ht="22" customHeight="1" spans="1:13">
      <c r="A734" s="126"/>
      <c r="B734" s="127" t="str">
        <f t="shared" si="47"/>
        <v/>
      </c>
      <c r="C734" s="127" t="str">
        <f t="shared" si="48"/>
        <v/>
      </c>
      <c r="D734" s="127" t="str">
        <f t="shared" si="49"/>
        <v/>
      </c>
      <c r="E734" s="128"/>
      <c r="F734" s="102" t="str">
        <f>IFERROR(VLOOKUP(E734,商品参数!A:E,2,FALSE),"")</f>
        <v/>
      </c>
      <c r="G734" s="102" t="str">
        <f>IFERROR(VLOOKUP(E734,商品参数!A:E,3,FALSE),"")</f>
        <v/>
      </c>
      <c r="H734" s="102" t="str">
        <f>IFERROR(VLOOKUP(E734,商品参数!A:E,4,FALSE),"")</f>
        <v/>
      </c>
      <c r="I734" s="130"/>
      <c r="J734" s="130"/>
      <c r="K734" s="102" t="str">
        <f t="shared" si="50"/>
        <v/>
      </c>
      <c r="L734" s="103"/>
      <c r="M734" s="131"/>
    </row>
    <row r="735" ht="22" customHeight="1" spans="1:13">
      <c r="A735" s="126"/>
      <c r="B735" s="127" t="str">
        <f t="shared" si="47"/>
        <v/>
      </c>
      <c r="C735" s="127" t="str">
        <f t="shared" si="48"/>
        <v/>
      </c>
      <c r="D735" s="127" t="str">
        <f t="shared" si="49"/>
        <v/>
      </c>
      <c r="E735" s="128"/>
      <c r="F735" s="102" t="str">
        <f>IFERROR(VLOOKUP(E735,商品参数!A:E,2,FALSE),"")</f>
        <v/>
      </c>
      <c r="G735" s="102" t="str">
        <f>IFERROR(VLOOKUP(E735,商品参数!A:E,3,FALSE),"")</f>
        <v/>
      </c>
      <c r="H735" s="102" t="str">
        <f>IFERROR(VLOOKUP(E735,商品参数!A:E,4,FALSE),"")</f>
        <v/>
      </c>
      <c r="I735" s="130"/>
      <c r="J735" s="130"/>
      <c r="K735" s="102" t="str">
        <f t="shared" si="50"/>
        <v/>
      </c>
      <c r="L735" s="103"/>
      <c r="M735" s="131"/>
    </row>
    <row r="736" ht="22" customHeight="1" spans="1:13">
      <c r="A736" s="126"/>
      <c r="B736" s="127" t="str">
        <f t="shared" si="47"/>
        <v/>
      </c>
      <c r="C736" s="127" t="str">
        <f t="shared" si="48"/>
        <v/>
      </c>
      <c r="D736" s="127" t="str">
        <f t="shared" si="49"/>
        <v/>
      </c>
      <c r="E736" s="128"/>
      <c r="F736" s="102" t="str">
        <f>IFERROR(VLOOKUP(E736,商品参数!A:E,2,FALSE),"")</f>
        <v/>
      </c>
      <c r="G736" s="102" t="str">
        <f>IFERROR(VLOOKUP(E736,商品参数!A:E,3,FALSE),"")</f>
        <v/>
      </c>
      <c r="H736" s="102" t="str">
        <f>IFERROR(VLOOKUP(E736,商品参数!A:E,4,FALSE),"")</f>
        <v/>
      </c>
      <c r="I736" s="130"/>
      <c r="J736" s="130"/>
      <c r="K736" s="102" t="str">
        <f t="shared" si="50"/>
        <v/>
      </c>
      <c r="L736" s="103"/>
      <c r="M736" s="131"/>
    </row>
    <row r="737" ht="22" customHeight="1" spans="1:13">
      <c r="A737" s="126"/>
      <c r="B737" s="127" t="str">
        <f t="shared" si="47"/>
        <v/>
      </c>
      <c r="C737" s="127" t="str">
        <f t="shared" si="48"/>
        <v/>
      </c>
      <c r="D737" s="127" t="str">
        <f t="shared" si="49"/>
        <v/>
      </c>
      <c r="E737" s="128"/>
      <c r="F737" s="102" t="str">
        <f>IFERROR(VLOOKUP(E737,商品参数!A:E,2,FALSE),"")</f>
        <v/>
      </c>
      <c r="G737" s="102" t="str">
        <f>IFERROR(VLOOKUP(E737,商品参数!A:E,3,FALSE),"")</f>
        <v/>
      </c>
      <c r="H737" s="102" t="str">
        <f>IFERROR(VLOOKUP(E737,商品参数!A:E,4,FALSE),"")</f>
        <v/>
      </c>
      <c r="I737" s="130"/>
      <c r="J737" s="130"/>
      <c r="K737" s="102" t="str">
        <f t="shared" si="50"/>
        <v/>
      </c>
      <c r="L737" s="103"/>
      <c r="M737" s="131"/>
    </row>
    <row r="738" ht="22" customHeight="1" spans="1:13">
      <c r="A738" s="126"/>
      <c r="B738" s="127" t="str">
        <f t="shared" si="47"/>
        <v/>
      </c>
      <c r="C738" s="127" t="str">
        <f t="shared" si="48"/>
        <v/>
      </c>
      <c r="D738" s="127" t="str">
        <f t="shared" si="49"/>
        <v/>
      </c>
      <c r="E738" s="128"/>
      <c r="F738" s="102" t="str">
        <f>IFERROR(VLOOKUP(E738,商品参数!A:E,2,FALSE),"")</f>
        <v/>
      </c>
      <c r="G738" s="102" t="str">
        <f>IFERROR(VLOOKUP(E738,商品参数!A:E,3,FALSE),"")</f>
        <v/>
      </c>
      <c r="H738" s="102" t="str">
        <f>IFERROR(VLOOKUP(E738,商品参数!A:E,4,FALSE),"")</f>
        <v/>
      </c>
      <c r="I738" s="130"/>
      <c r="J738" s="130"/>
      <c r="K738" s="102" t="str">
        <f t="shared" si="50"/>
        <v/>
      </c>
      <c r="L738" s="103"/>
      <c r="M738" s="131"/>
    </row>
    <row r="739" ht="22" customHeight="1" spans="1:13">
      <c r="A739" s="126"/>
      <c r="B739" s="127" t="str">
        <f t="shared" si="47"/>
        <v/>
      </c>
      <c r="C739" s="127" t="str">
        <f t="shared" si="48"/>
        <v/>
      </c>
      <c r="D739" s="127" t="str">
        <f t="shared" si="49"/>
        <v/>
      </c>
      <c r="E739" s="128"/>
      <c r="F739" s="102" t="str">
        <f>IFERROR(VLOOKUP(E739,商品参数!A:E,2,FALSE),"")</f>
        <v/>
      </c>
      <c r="G739" s="102" t="str">
        <f>IFERROR(VLOOKUP(E739,商品参数!A:E,3,FALSE),"")</f>
        <v/>
      </c>
      <c r="H739" s="102" t="str">
        <f>IFERROR(VLOOKUP(E739,商品参数!A:E,4,FALSE),"")</f>
        <v/>
      </c>
      <c r="I739" s="130"/>
      <c r="J739" s="130"/>
      <c r="K739" s="102" t="str">
        <f t="shared" si="50"/>
        <v/>
      </c>
      <c r="L739" s="103"/>
      <c r="M739" s="131"/>
    </row>
    <row r="740" ht="22" customHeight="1" spans="1:13">
      <c r="A740" s="126"/>
      <c r="B740" s="127" t="str">
        <f t="shared" si="47"/>
        <v/>
      </c>
      <c r="C740" s="127" t="str">
        <f t="shared" si="48"/>
        <v/>
      </c>
      <c r="D740" s="127" t="str">
        <f t="shared" si="49"/>
        <v/>
      </c>
      <c r="E740" s="128"/>
      <c r="F740" s="102" t="str">
        <f>IFERROR(VLOOKUP(E740,商品参数!A:E,2,FALSE),"")</f>
        <v/>
      </c>
      <c r="G740" s="102" t="str">
        <f>IFERROR(VLOOKUP(E740,商品参数!A:E,3,FALSE),"")</f>
        <v/>
      </c>
      <c r="H740" s="102" t="str">
        <f>IFERROR(VLOOKUP(E740,商品参数!A:E,4,FALSE),"")</f>
        <v/>
      </c>
      <c r="I740" s="130"/>
      <c r="J740" s="130"/>
      <c r="K740" s="102" t="str">
        <f t="shared" si="50"/>
        <v/>
      </c>
      <c r="L740" s="103"/>
      <c r="M740" s="131"/>
    </row>
    <row r="741" ht="22" customHeight="1" spans="1:13">
      <c r="A741" s="126"/>
      <c r="B741" s="127" t="str">
        <f t="shared" si="47"/>
        <v/>
      </c>
      <c r="C741" s="127" t="str">
        <f t="shared" si="48"/>
        <v/>
      </c>
      <c r="D741" s="127" t="str">
        <f t="shared" si="49"/>
        <v/>
      </c>
      <c r="E741" s="128"/>
      <c r="F741" s="102" t="str">
        <f>IFERROR(VLOOKUP(E741,商品参数!A:E,2,FALSE),"")</f>
        <v/>
      </c>
      <c r="G741" s="102" t="str">
        <f>IFERROR(VLOOKUP(E741,商品参数!A:E,3,FALSE),"")</f>
        <v/>
      </c>
      <c r="H741" s="102" t="str">
        <f>IFERROR(VLOOKUP(E741,商品参数!A:E,4,FALSE),"")</f>
        <v/>
      </c>
      <c r="I741" s="130"/>
      <c r="J741" s="130"/>
      <c r="K741" s="102" t="str">
        <f t="shared" si="50"/>
        <v/>
      </c>
      <c r="L741" s="103"/>
      <c r="M741" s="131"/>
    </row>
    <row r="742" ht="22" customHeight="1" spans="1:13">
      <c r="A742" s="126"/>
      <c r="B742" s="127" t="str">
        <f t="shared" si="47"/>
        <v/>
      </c>
      <c r="C742" s="127" t="str">
        <f t="shared" si="48"/>
        <v/>
      </c>
      <c r="D742" s="127" t="str">
        <f t="shared" si="49"/>
        <v/>
      </c>
      <c r="E742" s="128"/>
      <c r="F742" s="102" t="str">
        <f>IFERROR(VLOOKUP(E742,商品参数!A:E,2,FALSE),"")</f>
        <v/>
      </c>
      <c r="G742" s="102" t="str">
        <f>IFERROR(VLOOKUP(E742,商品参数!A:E,3,FALSE),"")</f>
        <v/>
      </c>
      <c r="H742" s="102" t="str">
        <f>IFERROR(VLOOKUP(E742,商品参数!A:E,4,FALSE),"")</f>
        <v/>
      </c>
      <c r="I742" s="130"/>
      <c r="J742" s="130"/>
      <c r="K742" s="102" t="str">
        <f t="shared" si="50"/>
        <v/>
      </c>
      <c r="L742" s="103"/>
      <c r="M742" s="131"/>
    </row>
    <row r="743" ht="22" customHeight="1" spans="1:13">
      <c r="A743" s="126"/>
      <c r="B743" s="127" t="str">
        <f t="shared" si="47"/>
        <v/>
      </c>
      <c r="C743" s="127" t="str">
        <f t="shared" si="48"/>
        <v/>
      </c>
      <c r="D743" s="127" t="str">
        <f t="shared" si="49"/>
        <v/>
      </c>
      <c r="E743" s="128"/>
      <c r="F743" s="102" t="str">
        <f>IFERROR(VLOOKUP(E743,商品参数!A:E,2,FALSE),"")</f>
        <v/>
      </c>
      <c r="G743" s="102" t="str">
        <f>IFERROR(VLOOKUP(E743,商品参数!A:E,3,FALSE),"")</f>
        <v/>
      </c>
      <c r="H743" s="102" t="str">
        <f>IFERROR(VLOOKUP(E743,商品参数!A:E,4,FALSE),"")</f>
        <v/>
      </c>
      <c r="I743" s="130"/>
      <c r="J743" s="130"/>
      <c r="K743" s="102" t="str">
        <f t="shared" si="50"/>
        <v/>
      </c>
      <c r="L743" s="103"/>
      <c r="M743" s="131"/>
    </row>
    <row r="744" ht="22" customHeight="1" spans="1:13">
      <c r="A744" s="126"/>
      <c r="B744" s="127" t="str">
        <f t="shared" si="47"/>
        <v/>
      </c>
      <c r="C744" s="127" t="str">
        <f t="shared" si="48"/>
        <v/>
      </c>
      <c r="D744" s="127" t="str">
        <f t="shared" si="49"/>
        <v/>
      </c>
      <c r="E744" s="128"/>
      <c r="F744" s="102" t="str">
        <f>IFERROR(VLOOKUP(E744,商品参数!A:E,2,FALSE),"")</f>
        <v/>
      </c>
      <c r="G744" s="102" t="str">
        <f>IFERROR(VLOOKUP(E744,商品参数!A:E,3,FALSE),"")</f>
        <v/>
      </c>
      <c r="H744" s="102" t="str">
        <f>IFERROR(VLOOKUP(E744,商品参数!A:E,4,FALSE),"")</f>
        <v/>
      </c>
      <c r="I744" s="130"/>
      <c r="J744" s="130"/>
      <c r="K744" s="102" t="str">
        <f t="shared" si="50"/>
        <v/>
      </c>
      <c r="L744" s="103"/>
      <c r="M744" s="131"/>
    </row>
    <row r="745" ht="22" customHeight="1" spans="1:13">
      <c r="A745" s="126"/>
      <c r="B745" s="127" t="str">
        <f t="shared" si="47"/>
        <v/>
      </c>
      <c r="C745" s="127" t="str">
        <f t="shared" si="48"/>
        <v/>
      </c>
      <c r="D745" s="127" t="str">
        <f t="shared" si="49"/>
        <v/>
      </c>
      <c r="E745" s="128"/>
      <c r="F745" s="102" t="str">
        <f>IFERROR(VLOOKUP(E745,商品参数!A:E,2,FALSE),"")</f>
        <v/>
      </c>
      <c r="G745" s="102" t="str">
        <f>IFERROR(VLOOKUP(E745,商品参数!A:E,3,FALSE),"")</f>
        <v/>
      </c>
      <c r="H745" s="102" t="str">
        <f>IFERROR(VLOOKUP(E745,商品参数!A:E,4,FALSE),"")</f>
        <v/>
      </c>
      <c r="I745" s="130"/>
      <c r="J745" s="130"/>
      <c r="K745" s="102" t="str">
        <f t="shared" si="50"/>
        <v/>
      </c>
      <c r="L745" s="103"/>
      <c r="M745" s="131"/>
    </row>
    <row r="746" ht="22" customHeight="1" spans="1:13">
      <c r="A746" s="126"/>
      <c r="B746" s="127" t="str">
        <f t="shared" si="47"/>
        <v/>
      </c>
      <c r="C746" s="127" t="str">
        <f t="shared" si="48"/>
        <v/>
      </c>
      <c r="D746" s="127" t="str">
        <f t="shared" si="49"/>
        <v/>
      </c>
      <c r="E746" s="128"/>
      <c r="F746" s="102" t="str">
        <f>IFERROR(VLOOKUP(E746,商品参数!A:E,2,FALSE),"")</f>
        <v/>
      </c>
      <c r="G746" s="102" t="str">
        <f>IFERROR(VLOOKUP(E746,商品参数!A:E,3,FALSE),"")</f>
        <v/>
      </c>
      <c r="H746" s="102" t="str">
        <f>IFERROR(VLOOKUP(E746,商品参数!A:E,4,FALSE),"")</f>
        <v/>
      </c>
      <c r="I746" s="130"/>
      <c r="J746" s="130"/>
      <c r="K746" s="102" t="str">
        <f t="shared" si="50"/>
        <v/>
      </c>
      <c r="L746" s="103"/>
      <c r="M746" s="131"/>
    </row>
    <row r="747" ht="22" customHeight="1" spans="1:13">
      <c r="A747" s="126"/>
      <c r="B747" s="127" t="str">
        <f t="shared" si="47"/>
        <v/>
      </c>
      <c r="C747" s="127" t="str">
        <f t="shared" si="48"/>
        <v/>
      </c>
      <c r="D747" s="127" t="str">
        <f t="shared" si="49"/>
        <v/>
      </c>
      <c r="E747" s="128"/>
      <c r="F747" s="102" t="str">
        <f>IFERROR(VLOOKUP(E747,商品参数!A:E,2,FALSE),"")</f>
        <v/>
      </c>
      <c r="G747" s="102" t="str">
        <f>IFERROR(VLOOKUP(E747,商品参数!A:E,3,FALSE),"")</f>
        <v/>
      </c>
      <c r="H747" s="102" t="str">
        <f>IFERROR(VLOOKUP(E747,商品参数!A:E,4,FALSE),"")</f>
        <v/>
      </c>
      <c r="I747" s="130"/>
      <c r="J747" s="130"/>
      <c r="K747" s="102" t="str">
        <f t="shared" si="50"/>
        <v/>
      </c>
      <c r="L747" s="103"/>
      <c r="M747" s="131"/>
    </row>
    <row r="748" ht="22" customHeight="1" spans="1:13">
      <c r="A748" s="126"/>
      <c r="B748" s="127" t="str">
        <f t="shared" si="47"/>
        <v/>
      </c>
      <c r="C748" s="127" t="str">
        <f t="shared" si="48"/>
        <v/>
      </c>
      <c r="D748" s="127" t="str">
        <f t="shared" si="49"/>
        <v/>
      </c>
      <c r="E748" s="128"/>
      <c r="F748" s="102" t="str">
        <f>IFERROR(VLOOKUP(E748,商品参数!A:E,2,FALSE),"")</f>
        <v/>
      </c>
      <c r="G748" s="102" t="str">
        <f>IFERROR(VLOOKUP(E748,商品参数!A:E,3,FALSE),"")</f>
        <v/>
      </c>
      <c r="H748" s="102" t="str">
        <f>IFERROR(VLOOKUP(E748,商品参数!A:E,4,FALSE),"")</f>
        <v/>
      </c>
      <c r="I748" s="130"/>
      <c r="J748" s="130"/>
      <c r="K748" s="102" t="str">
        <f t="shared" si="50"/>
        <v/>
      </c>
      <c r="L748" s="103"/>
      <c r="M748" s="131"/>
    </row>
    <row r="749" ht="22" customHeight="1" spans="1:13">
      <c r="A749" s="126"/>
      <c r="B749" s="127" t="str">
        <f t="shared" si="47"/>
        <v/>
      </c>
      <c r="C749" s="127" t="str">
        <f t="shared" si="48"/>
        <v/>
      </c>
      <c r="D749" s="127" t="str">
        <f t="shared" si="49"/>
        <v/>
      </c>
      <c r="E749" s="128"/>
      <c r="F749" s="102" t="str">
        <f>IFERROR(VLOOKUP(E749,商品参数!A:E,2,FALSE),"")</f>
        <v/>
      </c>
      <c r="G749" s="102" t="str">
        <f>IFERROR(VLOOKUP(E749,商品参数!A:E,3,FALSE),"")</f>
        <v/>
      </c>
      <c r="H749" s="102" t="str">
        <f>IFERROR(VLOOKUP(E749,商品参数!A:E,4,FALSE),"")</f>
        <v/>
      </c>
      <c r="I749" s="130"/>
      <c r="J749" s="130"/>
      <c r="K749" s="102" t="str">
        <f t="shared" si="50"/>
        <v/>
      </c>
      <c r="L749" s="103"/>
      <c r="M749" s="131"/>
    </row>
    <row r="750" ht="22" customHeight="1" spans="1:13">
      <c r="A750" s="126"/>
      <c r="B750" s="127" t="str">
        <f t="shared" si="47"/>
        <v/>
      </c>
      <c r="C750" s="127" t="str">
        <f t="shared" si="48"/>
        <v/>
      </c>
      <c r="D750" s="127" t="str">
        <f t="shared" si="49"/>
        <v/>
      </c>
      <c r="E750" s="128"/>
      <c r="F750" s="102" t="str">
        <f>IFERROR(VLOOKUP(E750,商品参数!A:E,2,FALSE),"")</f>
        <v/>
      </c>
      <c r="G750" s="102" t="str">
        <f>IFERROR(VLOOKUP(E750,商品参数!A:E,3,FALSE),"")</f>
        <v/>
      </c>
      <c r="H750" s="102" t="str">
        <f>IFERROR(VLOOKUP(E750,商品参数!A:E,4,FALSE),"")</f>
        <v/>
      </c>
      <c r="I750" s="130"/>
      <c r="J750" s="130"/>
      <c r="K750" s="102" t="str">
        <f t="shared" si="50"/>
        <v/>
      </c>
      <c r="L750" s="103"/>
      <c r="M750" s="131"/>
    </row>
    <row r="751" ht="22" customHeight="1" spans="1:13">
      <c r="A751" s="126"/>
      <c r="B751" s="127" t="str">
        <f t="shared" si="47"/>
        <v/>
      </c>
      <c r="C751" s="127" t="str">
        <f t="shared" si="48"/>
        <v/>
      </c>
      <c r="D751" s="127" t="str">
        <f t="shared" si="49"/>
        <v/>
      </c>
      <c r="E751" s="128"/>
      <c r="F751" s="102" t="str">
        <f>IFERROR(VLOOKUP(E751,商品参数!A:E,2,FALSE),"")</f>
        <v/>
      </c>
      <c r="G751" s="102" t="str">
        <f>IFERROR(VLOOKUP(E751,商品参数!A:E,3,FALSE),"")</f>
        <v/>
      </c>
      <c r="H751" s="102" t="str">
        <f>IFERROR(VLOOKUP(E751,商品参数!A:E,4,FALSE),"")</f>
        <v/>
      </c>
      <c r="I751" s="130"/>
      <c r="J751" s="130"/>
      <c r="K751" s="102" t="str">
        <f t="shared" si="50"/>
        <v/>
      </c>
      <c r="L751" s="103"/>
      <c r="M751" s="131"/>
    </row>
    <row r="752" ht="22" customHeight="1" spans="1:13">
      <c r="A752" s="126"/>
      <c r="B752" s="127" t="str">
        <f t="shared" si="47"/>
        <v/>
      </c>
      <c r="C752" s="127" t="str">
        <f t="shared" si="48"/>
        <v/>
      </c>
      <c r="D752" s="127" t="str">
        <f t="shared" si="49"/>
        <v/>
      </c>
      <c r="E752" s="128"/>
      <c r="F752" s="102" t="str">
        <f>IFERROR(VLOOKUP(E752,商品参数!A:E,2,FALSE),"")</f>
        <v/>
      </c>
      <c r="G752" s="102" t="str">
        <f>IFERROR(VLOOKUP(E752,商品参数!A:E,3,FALSE),"")</f>
        <v/>
      </c>
      <c r="H752" s="102" t="str">
        <f>IFERROR(VLOOKUP(E752,商品参数!A:E,4,FALSE),"")</f>
        <v/>
      </c>
      <c r="I752" s="130"/>
      <c r="J752" s="130"/>
      <c r="K752" s="102" t="str">
        <f t="shared" si="50"/>
        <v/>
      </c>
      <c r="L752" s="103"/>
      <c r="M752" s="131"/>
    </row>
    <row r="753" ht="22" customHeight="1" spans="1:13">
      <c r="A753" s="126"/>
      <c r="B753" s="127" t="str">
        <f t="shared" si="47"/>
        <v/>
      </c>
      <c r="C753" s="127" t="str">
        <f t="shared" si="48"/>
        <v/>
      </c>
      <c r="D753" s="127" t="str">
        <f t="shared" si="49"/>
        <v/>
      </c>
      <c r="E753" s="128"/>
      <c r="F753" s="102" t="str">
        <f>IFERROR(VLOOKUP(E753,商品参数!A:E,2,FALSE),"")</f>
        <v/>
      </c>
      <c r="G753" s="102" t="str">
        <f>IFERROR(VLOOKUP(E753,商品参数!A:E,3,FALSE),"")</f>
        <v/>
      </c>
      <c r="H753" s="102" t="str">
        <f>IFERROR(VLOOKUP(E753,商品参数!A:E,4,FALSE),"")</f>
        <v/>
      </c>
      <c r="I753" s="130"/>
      <c r="J753" s="130"/>
      <c r="K753" s="102" t="str">
        <f t="shared" si="50"/>
        <v/>
      </c>
      <c r="L753" s="103"/>
      <c r="M753" s="131"/>
    </row>
    <row r="754" ht="22" customHeight="1" spans="1:13">
      <c r="A754" s="126"/>
      <c r="B754" s="127" t="str">
        <f t="shared" si="47"/>
        <v/>
      </c>
      <c r="C754" s="127" t="str">
        <f t="shared" si="48"/>
        <v/>
      </c>
      <c r="D754" s="127" t="str">
        <f t="shared" si="49"/>
        <v/>
      </c>
      <c r="E754" s="128"/>
      <c r="F754" s="102" t="str">
        <f>IFERROR(VLOOKUP(E754,商品参数!A:E,2,FALSE),"")</f>
        <v/>
      </c>
      <c r="G754" s="102" t="str">
        <f>IFERROR(VLOOKUP(E754,商品参数!A:E,3,FALSE),"")</f>
        <v/>
      </c>
      <c r="H754" s="102" t="str">
        <f>IFERROR(VLOOKUP(E754,商品参数!A:E,4,FALSE),"")</f>
        <v/>
      </c>
      <c r="I754" s="130"/>
      <c r="J754" s="130"/>
      <c r="K754" s="102" t="str">
        <f t="shared" si="50"/>
        <v/>
      </c>
      <c r="L754" s="103"/>
      <c r="M754" s="131"/>
    </row>
    <row r="755" ht="22" customHeight="1" spans="1:13">
      <c r="A755" s="126"/>
      <c r="B755" s="127" t="str">
        <f t="shared" si="47"/>
        <v/>
      </c>
      <c r="C755" s="127" t="str">
        <f t="shared" si="48"/>
        <v/>
      </c>
      <c r="D755" s="127" t="str">
        <f t="shared" si="49"/>
        <v/>
      </c>
      <c r="E755" s="128"/>
      <c r="F755" s="102" t="str">
        <f>IFERROR(VLOOKUP(E755,商品参数!A:E,2,FALSE),"")</f>
        <v/>
      </c>
      <c r="G755" s="102" t="str">
        <f>IFERROR(VLOOKUP(E755,商品参数!A:E,3,FALSE),"")</f>
        <v/>
      </c>
      <c r="H755" s="102" t="str">
        <f>IFERROR(VLOOKUP(E755,商品参数!A:E,4,FALSE),"")</f>
        <v/>
      </c>
      <c r="I755" s="130"/>
      <c r="J755" s="130"/>
      <c r="K755" s="102" t="str">
        <f t="shared" si="50"/>
        <v/>
      </c>
      <c r="L755" s="103"/>
      <c r="M755" s="131"/>
    </row>
    <row r="756" ht="22" customHeight="1" spans="1:13">
      <c r="A756" s="126"/>
      <c r="B756" s="127" t="str">
        <f t="shared" si="47"/>
        <v/>
      </c>
      <c r="C756" s="127" t="str">
        <f t="shared" si="48"/>
        <v/>
      </c>
      <c r="D756" s="127" t="str">
        <f t="shared" si="49"/>
        <v/>
      </c>
      <c r="E756" s="128"/>
      <c r="F756" s="102" t="str">
        <f>IFERROR(VLOOKUP(E756,商品参数!A:E,2,FALSE),"")</f>
        <v/>
      </c>
      <c r="G756" s="102" t="str">
        <f>IFERROR(VLOOKUP(E756,商品参数!A:E,3,FALSE),"")</f>
        <v/>
      </c>
      <c r="H756" s="102" t="str">
        <f>IFERROR(VLOOKUP(E756,商品参数!A:E,4,FALSE),"")</f>
        <v/>
      </c>
      <c r="I756" s="130"/>
      <c r="J756" s="130"/>
      <c r="K756" s="102" t="str">
        <f t="shared" si="50"/>
        <v/>
      </c>
      <c r="L756" s="103"/>
      <c r="M756" s="131"/>
    </row>
    <row r="757" ht="22" customHeight="1" spans="1:13">
      <c r="A757" s="126"/>
      <c r="B757" s="127" t="str">
        <f t="shared" si="47"/>
        <v/>
      </c>
      <c r="C757" s="127" t="str">
        <f t="shared" si="48"/>
        <v/>
      </c>
      <c r="D757" s="127" t="str">
        <f t="shared" si="49"/>
        <v/>
      </c>
      <c r="E757" s="128"/>
      <c r="F757" s="102" t="str">
        <f>IFERROR(VLOOKUP(E757,商品参数!A:E,2,FALSE),"")</f>
        <v/>
      </c>
      <c r="G757" s="102" t="str">
        <f>IFERROR(VLOOKUP(E757,商品参数!A:E,3,FALSE),"")</f>
        <v/>
      </c>
      <c r="H757" s="102" t="str">
        <f>IFERROR(VLOOKUP(E757,商品参数!A:E,4,FALSE),"")</f>
        <v/>
      </c>
      <c r="I757" s="130"/>
      <c r="J757" s="130"/>
      <c r="K757" s="102" t="str">
        <f t="shared" si="50"/>
        <v/>
      </c>
      <c r="L757" s="103"/>
      <c r="M757" s="131"/>
    </row>
    <row r="758" ht="22" customHeight="1" spans="1:13">
      <c r="A758" s="126"/>
      <c r="B758" s="127" t="str">
        <f t="shared" si="47"/>
        <v/>
      </c>
      <c r="C758" s="127" t="str">
        <f t="shared" si="48"/>
        <v/>
      </c>
      <c r="D758" s="127" t="str">
        <f t="shared" si="49"/>
        <v/>
      </c>
      <c r="E758" s="128"/>
      <c r="F758" s="102" t="str">
        <f>IFERROR(VLOOKUP(E758,商品参数!A:E,2,FALSE),"")</f>
        <v/>
      </c>
      <c r="G758" s="102" t="str">
        <f>IFERROR(VLOOKUP(E758,商品参数!A:E,3,FALSE),"")</f>
        <v/>
      </c>
      <c r="H758" s="102" t="str">
        <f>IFERROR(VLOOKUP(E758,商品参数!A:E,4,FALSE),"")</f>
        <v/>
      </c>
      <c r="I758" s="130"/>
      <c r="J758" s="130"/>
      <c r="K758" s="102" t="str">
        <f t="shared" si="50"/>
        <v/>
      </c>
      <c r="L758" s="103"/>
      <c r="M758" s="131"/>
    </row>
    <row r="759" ht="22" customHeight="1" spans="1:13">
      <c r="A759" s="126"/>
      <c r="B759" s="127" t="str">
        <f t="shared" si="47"/>
        <v/>
      </c>
      <c r="C759" s="127" t="str">
        <f t="shared" si="48"/>
        <v/>
      </c>
      <c r="D759" s="127" t="str">
        <f t="shared" si="49"/>
        <v/>
      </c>
      <c r="E759" s="128"/>
      <c r="F759" s="102" t="str">
        <f>IFERROR(VLOOKUP(E759,商品参数!A:E,2,FALSE),"")</f>
        <v/>
      </c>
      <c r="G759" s="102" t="str">
        <f>IFERROR(VLOOKUP(E759,商品参数!A:E,3,FALSE),"")</f>
        <v/>
      </c>
      <c r="H759" s="102" t="str">
        <f>IFERROR(VLOOKUP(E759,商品参数!A:E,4,FALSE),"")</f>
        <v/>
      </c>
      <c r="I759" s="130"/>
      <c r="J759" s="130"/>
      <c r="K759" s="102" t="str">
        <f t="shared" si="50"/>
        <v/>
      </c>
      <c r="L759" s="103"/>
      <c r="M759" s="131"/>
    </row>
    <row r="760" ht="22" customHeight="1" spans="1:13">
      <c r="A760" s="126"/>
      <c r="B760" s="127" t="str">
        <f t="shared" si="47"/>
        <v/>
      </c>
      <c r="C760" s="127" t="str">
        <f t="shared" si="48"/>
        <v/>
      </c>
      <c r="D760" s="127" t="str">
        <f t="shared" si="49"/>
        <v/>
      </c>
      <c r="E760" s="128"/>
      <c r="F760" s="102" t="str">
        <f>IFERROR(VLOOKUP(E760,商品参数!A:E,2,FALSE),"")</f>
        <v/>
      </c>
      <c r="G760" s="102" t="str">
        <f>IFERROR(VLOOKUP(E760,商品参数!A:E,3,FALSE),"")</f>
        <v/>
      </c>
      <c r="H760" s="102" t="str">
        <f>IFERROR(VLOOKUP(E760,商品参数!A:E,4,FALSE),"")</f>
        <v/>
      </c>
      <c r="I760" s="130"/>
      <c r="J760" s="130"/>
      <c r="K760" s="102" t="str">
        <f t="shared" si="50"/>
        <v/>
      </c>
      <c r="L760" s="103"/>
      <c r="M760" s="131"/>
    </row>
    <row r="761" ht="22" customHeight="1" spans="1:13">
      <c r="A761" s="126"/>
      <c r="B761" s="127" t="str">
        <f t="shared" si="47"/>
        <v/>
      </c>
      <c r="C761" s="127" t="str">
        <f t="shared" si="48"/>
        <v/>
      </c>
      <c r="D761" s="127" t="str">
        <f t="shared" si="49"/>
        <v/>
      </c>
      <c r="E761" s="128"/>
      <c r="F761" s="102" t="str">
        <f>IFERROR(VLOOKUP(E761,商品参数!A:E,2,FALSE),"")</f>
        <v/>
      </c>
      <c r="G761" s="102" t="str">
        <f>IFERROR(VLOOKUP(E761,商品参数!A:E,3,FALSE),"")</f>
        <v/>
      </c>
      <c r="H761" s="102" t="str">
        <f>IFERROR(VLOOKUP(E761,商品参数!A:E,4,FALSE),"")</f>
        <v/>
      </c>
      <c r="I761" s="130"/>
      <c r="J761" s="130"/>
      <c r="K761" s="102" t="str">
        <f t="shared" si="50"/>
        <v/>
      </c>
      <c r="L761" s="103"/>
      <c r="M761" s="131"/>
    </row>
    <row r="762" ht="22" customHeight="1" spans="1:13">
      <c r="A762" s="126"/>
      <c r="B762" s="127" t="str">
        <f t="shared" si="47"/>
        <v/>
      </c>
      <c r="C762" s="127" t="str">
        <f t="shared" si="48"/>
        <v/>
      </c>
      <c r="D762" s="127" t="str">
        <f t="shared" si="49"/>
        <v/>
      </c>
      <c r="E762" s="128"/>
      <c r="F762" s="102" t="str">
        <f>IFERROR(VLOOKUP(E762,商品参数!A:E,2,FALSE),"")</f>
        <v/>
      </c>
      <c r="G762" s="102" t="str">
        <f>IFERROR(VLOOKUP(E762,商品参数!A:E,3,FALSE),"")</f>
        <v/>
      </c>
      <c r="H762" s="102" t="str">
        <f>IFERROR(VLOOKUP(E762,商品参数!A:E,4,FALSE),"")</f>
        <v/>
      </c>
      <c r="I762" s="130"/>
      <c r="J762" s="130"/>
      <c r="K762" s="102" t="str">
        <f t="shared" si="50"/>
        <v/>
      </c>
      <c r="L762" s="103"/>
      <c r="M762" s="131"/>
    </row>
    <row r="763" ht="22" customHeight="1" spans="1:13">
      <c r="A763" s="126"/>
      <c r="B763" s="127" t="str">
        <f t="shared" si="47"/>
        <v/>
      </c>
      <c r="C763" s="127" t="str">
        <f t="shared" si="48"/>
        <v/>
      </c>
      <c r="D763" s="127" t="str">
        <f t="shared" si="49"/>
        <v/>
      </c>
      <c r="E763" s="128"/>
      <c r="F763" s="102" t="str">
        <f>IFERROR(VLOOKUP(E763,商品参数!A:E,2,FALSE),"")</f>
        <v/>
      </c>
      <c r="G763" s="102" t="str">
        <f>IFERROR(VLOOKUP(E763,商品参数!A:E,3,FALSE),"")</f>
        <v/>
      </c>
      <c r="H763" s="102" t="str">
        <f>IFERROR(VLOOKUP(E763,商品参数!A:E,4,FALSE),"")</f>
        <v/>
      </c>
      <c r="I763" s="130"/>
      <c r="J763" s="130"/>
      <c r="K763" s="102" t="str">
        <f t="shared" si="50"/>
        <v/>
      </c>
      <c r="L763" s="103"/>
      <c r="M763" s="131"/>
    </row>
    <row r="764" ht="22" customHeight="1" spans="1:13">
      <c r="A764" s="126"/>
      <c r="B764" s="127" t="str">
        <f t="shared" si="47"/>
        <v/>
      </c>
      <c r="C764" s="127" t="str">
        <f t="shared" si="48"/>
        <v/>
      </c>
      <c r="D764" s="127" t="str">
        <f t="shared" si="49"/>
        <v/>
      </c>
      <c r="E764" s="128"/>
      <c r="F764" s="102" t="str">
        <f>IFERROR(VLOOKUP(E764,商品参数!A:E,2,FALSE),"")</f>
        <v/>
      </c>
      <c r="G764" s="102" t="str">
        <f>IFERROR(VLOOKUP(E764,商品参数!A:E,3,FALSE),"")</f>
        <v/>
      </c>
      <c r="H764" s="102" t="str">
        <f>IFERROR(VLOOKUP(E764,商品参数!A:E,4,FALSE),"")</f>
        <v/>
      </c>
      <c r="I764" s="130"/>
      <c r="J764" s="130"/>
      <c r="K764" s="102" t="str">
        <f t="shared" si="50"/>
        <v/>
      </c>
      <c r="L764" s="103"/>
      <c r="M764" s="131"/>
    </row>
    <row r="765" ht="22" customHeight="1" spans="1:13">
      <c r="A765" s="126"/>
      <c r="B765" s="127" t="str">
        <f t="shared" si="47"/>
        <v/>
      </c>
      <c r="C765" s="127" t="str">
        <f t="shared" si="48"/>
        <v/>
      </c>
      <c r="D765" s="127" t="str">
        <f t="shared" si="49"/>
        <v/>
      </c>
      <c r="E765" s="128"/>
      <c r="F765" s="102" t="str">
        <f>IFERROR(VLOOKUP(E765,商品参数!A:E,2,FALSE),"")</f>
        <v/>
      </c>
      <c r="G765" s="102" t="str">
        <f>IFERROR(VLOOKUP(E765,商品参数!A:E,3,FALSE),"")</f>
        <v/>
      </c>
      <c r="H765" s="102" t="str">
        <f>IFERROR(VLOOKUP(E765,商品参数!A:E,4,FALSE),"")</f>
        <v/>
      </c>
      <c r="I765" s="130"/>
      <c r="J765" s="130"/>
      <c r="K765" s="102" t="str">
        <f t="shared" si="50"/>
        <v/>
      </c>
      <c r="L765" s="103"/>
      <c r="M765" s="131"/>
    </row>
    <row r="766" ht="22" customHeight="1" spans="1:13">
      <c r="A766" s="126"/>
      <c r="B766" s="127" t="str">
        <f t="shared" si="47"/>
        <v/>
      </c>
      <c r="C766" s="127" t="str">
        <f t="shared" si="48"/>
        <v/>
      </c>
      <c r="D766" s="127" t="str">
        <f t="shared" si="49"/>
        <v/>
      </c>
      <c r="E766" s="128"/>
      <c r="F766" s="102" t="str">
        <f>IFERROR(VLOOKUP(E766,商品参数!A:E,2,FALSE),"")</f>
        <v/>
      </c>
      <c r="G766" s="102" t="str">
        <f>IFERROR(VLOOKUP(E766,商品参数!A:E,3,FALSE),"")</f>
        <v/>
      </c>
      <c r="H766" s="102" t="str">
        <f>IFERROR(VLOOKUP(E766,商品参数!A:E,4,FALSE),"")</f>
        <v/>
      </c>
      <c r="I766" s="130"/>
      <c r="J766" s="130"/>
      <c r="K766" s="102" t="str">
        <f t="shared" si="50"/>
        <v/>
      </c>
      <c r="L766" s="103"/>
      <c r="M766" s="131"/>
    </row>
    <row r="767" ht="22" customHeight="1" spans="1:13">
      <c r="A767" s="126"/>
      <c r="B767" s="127" t="str">
        <f t="shared" si="47"/>
        <v/>
      </c>
      <c r="C767" s="127" t="str">
        <f t="shared" si="48"/>
        <v/>
      </c>
      <c r="D767" s="127" t="str">
        <f t="shared" si="49"/>
        <v/>
      </c>
      <c r="E767" s="128"/>
      <c r="F767" s="102" t="str">
        <f>IFERROR(VLOOKUP(E767,商品参数!A:E,2,FALSE),"")</f>
        <v/>
      </c>
      <c r="G767" s="102" t="str">
        <f>IFERROR(VLOOKUP(E767,商品参数!A:E,3,FALSE),"")</f>
        <v/>
      </c>
      <c r="H767" s="102" t="str">
        <f>IFERROR(VLOOKUP(E767,商品参数!A:E,4,FALSE),"")</f>
        <v/>
      </c>
      <c r="I767" s="130"/>
      <c r="J767" s="130"/>
      <c r="K767" s="102" t="str">
        <f t="shared" si="50"/>
        <v/>
      </c>
      <c r="L767" s="103"/>
      <c r="M767" s="131"/>
    </row>
    <row r="768" ht="22" customHeight="1" spans="1:13">
      <c r="A768" s="126"/>
      <c r="B768" s="127" t="str">
        <f t="shared" si="47"/>
        <v/>
      </c>
      <c r="C768" s="127" t="str">
        <f t="shared" si="48"/>
        <v/>
      </c>
      <c r="D768" s="127" t="str">
        <f t="shared" si="49"/>
        <v/>
      </c>
      <c r="E768" s="128"/>
      <c r="F768" s="102" t="str">
        <f>IFERROR(VLOOKUP(E768,商品参数!A:E,2,FALSE),"")</f>
        <v/>
      </c>
      <c r="G768" s="102" t="str">
        <f>IFERROR(VLOOKUP(E768,商品参数!A:E,3,FALSE),"")</f>
        <v/>
      </c>
      <c r="H768" s="102" t="str">
        <f>IFERROR(VLOOKUP(E768,商品参数!A:E,4,FALSE),"")</f>
        <v/>
      </c>
      <c r="I768" s="130"/>
      <c r="J768" s="130"/>
      <c r="K768" s="102" t="str">
        <f t="shared" si="50"/>
        <v/>
      </c>
      <c r="L768" s="103"/>
      <c r="M768" s="131"/>
    </row>
    <row r="769" ht="22" customHeight="1" spans="1:13">
      <c r="A769" s="126"/>
      <c r="B769" s="127" t="str">
        <f t="shared" si="47"/>
        <v/>
      </c>
      <c r="C769" s="127" t="str">
        <f t="shared" si="48"/>
        <v/>
      </c>
      <c r="D769" s="127" t="str">
        <f t="shared" si="49"/>
        <v/>
      </c>
      <c r="E769" s="128"/>
      <c r="F769" s="102" t="str">
        <f>IFERROR(VLOOKUP(E769,商品参数!A:E,2,FALSE),"")</f>
        <v/>
      </c>
      <c r="G769" s="102" t="str">
        <f>IFERROR(VLOOKUP(E769,商品参数!A:E,3,FALSE),"")</f>
        <v/>
      </c>
      <c r="H769" s="102" t="str">
        <f>IFERROR(VLOOKUP(E769,商品参数!A:E,4,FALSE),"")</f>
        <v/>
      </c>
      <c r="I769" s="130"/>
      <c r="J769" s="130"/>
      <c r="K769" s="102" t="str">
        <f t="shared" si="50"/>
        <v/>
      </c>
      <c r="L769" s="103"/>
      <c r="M769" s="131"/>
    </row>
    <row r="770" ht="22" customHeight="1" spans="1:13">
      <c r="A770" s="126"/>
      <c r="B770" s="127" t="str">
        <f t="shared" si="47"/>
        <v/>
      </c>
      <c r="C770" s="127" t="str">
        <f t="shared" si="48"/>
        <v/>
      </c>
      <c r="D770" s="127" t="str">
        <f t="shared" si="49"/>
        <v/>
      </c>
      <c r="E770" s="128"/>
      <c r="F770" s="102" t="str">
        <f>IFERROR(VLOOKUP(E770,商品参数!A:E,2,FALSE),"")</f>
        <v/>
      </c>
      <c r="G770" s="102" t="str">
        <f>IFERROR(VLOOKUP(E770,商品参数!A:E,3,FALSE),"")</f>
        <v/>
      </c>
      <c r="H770" s="102" t="str">
        <f>IFERROR(VLOOKUP(E770,商品参数!A:E,4,FALSE),"")</f>
        <v/>
      </c>
      <c r="I770" s="130"/>
      <c r="J770" s="130"/>
      <c r="K770" s="102" t="str">
        <f t="shared" si="50"/>
        <v/>
      </c>
      <c r="L770" s="103"/>
      <c r="M770" s="131"/>
    </row>
    <row r="771" ht="22" customHeight="1" spans="1:13">
      <c r="A771" s="126"/>
      <c r="B771" s="127" t="str">
        <f t="shared" si="47"/>
        <v/>
      </c>
      <c r="C771" s="127" t="str">
        <f t="shared" si="48"/>
        <v/>
      </c>
      <c r="D771" s="127" t="str">
        <f t="shared" si="49"/>
        <v/>
      </c>
      <c r="E771" s="128"/>
      <c r="F771" s="102" t="str">
        <f>IFERROR(VLOOKUP(E771,商品参数!A:E,2,FALSE),"")</f>
        <v/>
      </c>
      <c r="G771" s="102" t="str">
        <f>IFERROR(VLOOKUP(E771,商品参数!A:E,3,FALSE),"")</f>
        <v/>
      </c>
      <c r="H771" s="102" t="str">
        <f>IFERROR(VLOOKUP(E771,商品参数!A:E,4,FALSE),"")</f>
        <v/>
      </c>
      <c r="I771" s="130"/>
      <c r="J771" s="130"/>
      <c r="K771" s="102" t="str">
        <f t="shared" si="50"/>
        <v/>
      </c>
      <c r="L771" s="103"/>
      <c r="M771" s="131"/>
    </row>
    <row r="772" ht="22" customHeight="1" spans="1:13">
      <c r="A772" s="126"/>
      <c r="B772" s="127" t="str">
        <f t="shared" ref="B772:B835" si="51">IF(A772&lt;&gt;"",YEAR(A772),"")</f>
        <v/>
      </c>
      <c r="C772" s="127" t="str">
        <f t="shared" ref="C772:C835" si="52">IF(A772&lt;&gt;"",MONTH(A772),"")</f>
        <v/>
      </c>
      <c r="D772" s="127" t="str">
        <f t="shared" ref="D772:D835" si="53">IF(A772&lt;&gt;"",DAY(A772),"")</f>
        <v/>
      </c>
      <c r="E772" s="128"/>
      <c r="F772" s="102" t="str">
        <f>IFERROR(VLOOKUP(E772,商品参数!A:E,2,FALSE),"")</f>
        <v/>
      </c>
      <c r="G772" s="102" t="str">
        <f>IFERROR(VLOOKUP(E772,商品参数!A:E,3,FALSE),"")</f>
        <v/>
      </c>
      <c r="H772" s="102" t="str">
        <f>IFERROR(VLOOKUP(E772,商品参数!A:E,4,FALSE),"")</f>
        <v/>
      </c>
      <c r="I772" s="130"/>
      <c r="J772" s="130"/>
      <c r="K772" s="102" t="str">
        <f t="shared" ref="K772:K835" si="54">IF(E772&lt;&gt;"",I772*J772,"")</f>
        <v/>
      </c>
      <c r="L772" s="103"/>
      <c r="M772" s="131"/>
    </row>
    <row r="773" ht="22" customHeight="1" spans="1:13">
      <c r="A773" s="126"/>
      <c r="B773" s="127" t="str">
        <f t="shared" si="51"/>
        <v/>
      </c>
      <c r="C773" s="127" t="str">
        <f t="shared" si="52"/>
        <v/>
      </c>
      <c r="D773" s="127" t="str">
        <f t="shared" si="53"/>
        <v/>
      </c>
      <c r="E773" s="128"/>
      <c r="F773" s="102" t="str">
        <f>IFERROR(VLOOKUP(E773,商品参数!A:E,2,FALSE),"")</f>
        <v/>
      </c>
      <c r="G773" s="102" t="str">
        <f>IFERROR(VLOOKUP(E773,商品参数!A:E,3,FALSE),"")</f>
        <v/>
      </c>
      <c r="H773" s="102" t="str">
        <f>IFERROR(VLOOKUP(E773,商品参数!A:E,4,FALSE),"")</f>
        <v/>
      </c>
      <c r="I773" s="130"/>
      <c r="J773" s="130"/>
      <c r="K773" s="102" t="str">
        <f t="shared" si="54"/>
        <v/>
      </c>
      <c r="L773" s="103"/>
      <c r="M773" s="131"/>
    </row>
    <row r="774" ht="22" customHeight="1" spans="1:13">
      <c r="A774" s="126"/>
      <c r="B774" s="127" t="str">
        <f t="shared" si="51"/>
        <v/>
      </c>
      <c r="C774" s="127" t="str">
        <f t="shared" si="52"/>
        <v/>
      </c>
      <c r="D774" s="127" t="str">
        <f t="shared" si="53"/>
        <v/>
      </c>
      <c r="E774" s="128"/>
      <c r="F774" s="102" t="str">
        <f>IFERROR(VLOOKUP(E774,商品参数!A:E,2,FALSE),"")</f>
        <v/>
      </c>
      <c r="G774" s="102" t="str">
        <f>IFERROR(VLOOKUP(E774,商品参数!A:E,3,FALSE),"")</f>
        <v/>
      </c>
      <c r="H774" s="102" t="str">
        <f>IFERROR(VLOOKUP(E774,商品参数!A:E,4,FALSE),"")</f>
        <v/>
      </c>
      <c r="I774" s="130"/>
      <c r="J774" s="130"/>
      <c r="K774" s="102" t="str">
        <f t="shared" si="54"/>
        <v/>
      </c>
      <c r="L774" s="103"/>
      <c r="M774" s="131"/>
    </row>
    <row r="775" ht="22" customHeight="1" spans="1:13">
      <c r="A775" s="126"/>
      <c r="B775" s="127" t="str">
        <f t="shared" si="51"/>
        <v/>
      </c>
      <c r="C775" s="127" t="str">
        <f t="shared" si="52"/>
        <v/>
      </c>
      <c r="D775" s="127" t="str">
        <f t="shared" si="53"/>
        <v/>
      </c>
      <c r="E775" s="128"/>
      <c r="F775" s="102" t="str">
        <f>IFERROR(VLOOKUP(E775,商品参数!A:E,2,FALSE),"")</f>
        <v/>
      </c>
      <c r="G775" s="102" t="str">
        <f>IFERROR(VLOOKUP(E775,商品参数!A:E,3,FALSE),"")</f>
        <v/>
      </c>
      <c r="H775" s="102" t="str">
        <f>IFERROR(VLOOKUP(E775,商品参数!A:E,4,FALSE),"")</f>
        <v/>
      </c>
      <c r="I775" s="130"/>
      <c r="J775" s="130"/>
      <c r="K775" s="102" t="str">
        <f t="shared" si="54"/>
        <v/>
      </c>
      <c r="L775" s="103"/>
      <c r="M775" s="131"/>
    </row>
    <row r="776" ht="22" customHeight="1" spans="1:13">
      <c r="A776" s="126"/>
      <c r="B776" s="127" t="str">
        <f t="shared" si="51"/>
        <v/>
      </c>
      <c r="C776" s="127" t="str">
        <f t="shared" si="52"/>
        <v/>
      </c>
      <c r="D776" s="127" t="str">
        <f t="shared" si="53"/>
        <v/>
      </c>
      <c r="E776" s="128"/>
      <c r="F776" s="102" t="str">
        <f>IFERROR(VLOOKUP(E776,商品参数!A:E,2,FALSE),"")</f>
        <v/>
      </c>
      <c r="G776" s="102" t="str">
        <f>IFERROR(VLOOKUP(E776,商品参数!A:E,3,FALSE),"")</f>
        <v/>
      </c>
      <c r="H776" s="102" t="str">
        <f>IFERROR(VLOOKUP(E776,商品参数!A:E,4,FALSE),"")</f>
        <v/>
      </c>
      <c r="I776" s="130"/>
      <c r="J776" s="130"/>
      <c r="K776" s="102" t="str">
        <f t="shared" si="54"/>
        <v/>
      </c>
      <c r="L776" s="103"/>
      <c r="M776" s="131"/>
    </row>
    <row r="777" ht="22" customHeight="1" spans="1:13">
      <c r="A777" s="126"/>
      <c r="B777" s="127" t="str">
        <f t="shared" si="51"/>
        <v/>
      </c>
      <c r="C777" s="127" t="str">
        <f t="shared" si="52"/>
        <v/>
      </c>
      <c r="D777" s="127" t="str">
        <f t="shared" si="53"/>
        <v/>
      </c>
      <c r="E777" s="128"/>
      <c r="F777" s="102" t="str">
        <f>IFERROR(VLOOKUP(E777,商品参数!A:E,2,FALSE),"")</f>
        <v/>
      </c>
      <c r="G777" s="102" t="str">
        <f>IFERROR(VLOOKUP(E777,商品参数!A:E,3,FALSE),"")</f>
        <v/>
      </c>
      <c r="H777" s="102" t="str">
        <f>IFERROR(VLOOKUP(E777,商品参数!A:E,4,FALSE),"")</f>
        <v/>
      </c>
      <c r="I777" s="130"/>
      <c r="J777" s="130"/>
      <c r="K777" s="102" t="str">
        <f t="shared" si="54"/>
        <v/>
      </c>
      <c r="L777" s="103"/>
      <c r="M777" s="131"/>
    </row>
    <row r="778" ht="22" customHeight="1" spans="1:13">
      <c r="A778" s="126"/>
      <c r="B778" s="127" t="str">
        <f t="shared" si="51"/>
        <v/>
      </c>
      <c r="C778" s="127" t="str">
        <f t="shared" si="52"/>
        <v/>
      </c>
      <c r="D778" s="127" t="str">
        <f t="shared" si="53"/>
        <v/>
      </c>
      <c r="E778" s="128"/>
      <c r="F778" s="102" t="str">
        <f>IFERROR(VLOOKUP(E778,商品参数!A:E,2,FALSE),"")</f>
        <v/>
      </c>
      <c r="G778" s="102" t="str">
        <f>IFERROR(VLOOKUP(E778,商品参数!A:E,3,FALSE),"")</f>
        <v/>
      </c>
      <c r="H778" s="102" t="str">
        <f>IFERROR(VLOOKUP(E778,商品参数!A:E,4,FALSE),"")</f>
        <v/>
      </c>
      <c r="I778" s="130"/>
      <c r="J778" s="130"/>
      <c r="K778" s="102" t="str">
        <f t="shared" si="54"/>
        <v/>
      </c>
      <c r="L778" s="103"/>
      <c r="M778" s="131"/>
    </row>
    <row r="779" ht="22" customHeight="1" spans="1:13">
      <c r="A779" s="126"/>
      <c r="B779" s="127" t="str">
        <f t="shared" si="51"/>
        <v/>
      </c>
      <c r="C779" s="127" t="str">
        <f t="shared" si="52"/>
        <v/>
      </c>
      <c r="D779" s="127" t="str">
        <f t="shared" si="53"/>
        <v/>
      </c>
      <c r="E779" s="128"/>
      <c r="F779" s="102" t="str">
        <f>IFERROR(VLOOKUP(E779,商品参数!A:E,2,FALSE),"")</f>
        <v/>
      </c>
      <c r="G779" s="102" t="str">
        <f>IFERROR(VLOOKUP(E779,商品参数!A:E,3,FALSE),"")</f>
        <v/>
      </c>
      <c r="H779" s="102" t="str">
        <f>IFERROR(VLOOKUP(E779,商品参数!A:E,4,FALSE),"")</f>
        <v/>
      </c>
      <c r="I779" s="130"/>
      <c r="J779" s="130"/>
      <c r="K779" s="102" t="str">
        <f t="shared" si="54"/>
        <v/>
      </c>
      <c r="L779" s="103"/>
      <c r="M779" s="131"/>
    </row>
    <row r="780" ht="22" customHeight="1" spans="1:13">
      <c r="A780" s="126"/>
      <c r="B780" s="127" t="str">
        <f t="shared" si="51"/>
        <v/>
      </c>
      <c r="C780" s="127" t="str">
        <f t="shared" si="52"/>
        <v/>
      </c>
      <c r="D780" s="127" t="str">
        <f t="shared" si="53"/>
        <v/>
      </c>
      <c r="E780" s="128"/>
      <c r="F780" s="102" t="str">
        <f>IFERROR(VLOOKUP(E780,商品参数!A:E,2,FALSE),"")</f>
        <v/>
      </c>
      <c r="G780" s="102" t="str">
        <f>IFERROR(VLOOKUP(E780,商品参数!A:E,3,FALSE),"")</f>
        <v/>
      </c>
      <c r="H780" s="102" t="str">
        <f>IFERROR(VLOOKUP(E780,商品参数!A:E,4,FALSE),"")</f>
        <v/>
      </c>
      <c r="I780" s="130"/>
      <c r="J780" s="130"/>
      <c r="K780" s="102" t="str">
        <f t="shared" si="54"/>
        <v/>
      </c>
      <c r="L780" s="103"/>
      <c r="M780" s="131"/>
    </row>
    <row r="781" ht="22" customHeight="1" spans="1:13">
      <c r="A781" s="126"/>
      <c r="B781" s="127" t="str">
        <f t="shared" si="51"/>
        <v/>
      </c>
      <c r="C781" s="127" t="str">
        <f t="shared" si="52"/>
        <v/>
      </c>
      <c r="D781" s="127" t="str">
        <f t="shared" si="53"/>
        <v/>
      </c>
      <c r="E781" s="128"/>
      <c r="F781" s="102" t="str">
        <f>IFERROR(VLOOKUP(E781,商品参数!A:E,2,FALSE),"")</f>
        <v/>
      </c>
      <c r="G781" s="102" t="str">
        <f>IFERROR(VLOOKUP(E781,商品参数!A:E,3,FALSE),"")</f>
        <v/>
      </c>
      <c r="H781" s="102" t="str">
        <f>IFERROR(VLOOKUP(E781,商品参数!A:E,4,FALSE),"")</f>
        <v/>
      </c>
      <c r="I781" s="130"/>
      <c r="J781" s="130"/>
      <c r="K781" s="102" t="str">
        <f t="shared" si="54"/>
        <v/>
      </c>
      <c r="L781" s="103"/>
      <c r="M781" s="131"/>
    </row>
    <row r="782" ht="22" customHeight="1" spans="1:13">
      <c r="A782" s="126"/>
      <c r="B782" s="127" t="str">
        <f t="shared" si="51"/>
        <v/>
      </c>
      <c r="C782" s="127" t="str">
        <f t="shared" si="52"/>
        <v/>
      </c>
      <c r="D782" s="127" t="str">
        <f t="shared" si="53"/>
        <v/>
      </c>
      <c r="E782" s="128"/>
      <c r="F782" s="102" t="str">
        <f>IFERROR(VLOOKUP(E782,商品参数!A:E,2,FALSE),"")</f>
        <v/>
      </c>
      <c r="G782" s="102" t="str">
        <f>IFERROR(VLOOKUP(E782,商品参数!A:E,3,FALSE),"")</f>
        <v/>
      </c>
      <c r="H782" s="102" t="str">
        <f>IFERROR(VLOOKUP(E782,商品参数!A:E,4,FALSE),"")</f>
        <v/>
      </c>
      <c r="I782" s="130"/>
      <c r="J782" s="130"/>
      <c r="K782" s="102" t="str">
        <f t="shared" si="54"/>
        <v/>
      </c>
      <c r="L782" s="103"/>
      <c r="M782" s="131"/>
    </row>
    <row r="783" ht="22" customHeight="1" spans="1:13">
      <c r="A783" s="126"/>
      <c r="B783" s="127" t="str">
        <f t="shared" si="51"/>
        <v/>
      </c>
      <c r="C783" s="127" t="str">
        <f t="shared" si="52"/>
        <v/>
      </c>
      <c r="D783" s="127" t="str">
        <f t="shared" si="53"/>
        <v/>
      </c>
      <c r="E783" s="128"/>
      <c r="F783" s="102" t="str">
        <f>IFERROR(VLOOKUP(E783,商品参数!A:E,2,FALSE),"")</f>
        <v/>
      </c>
      <c r="G783" s="102" t="str">
        <f>IFERROR(VLOOKUP(E783,商品参数!A:E,3,FALSE),"")</f>
        <v/>
      </c>
      <c r="H783" s="102" t="str">
        <f>IFERROR(VLOOKUP(E783,商品参数!A:E,4,FALSE),"")</f>
        <v/>
      </c>
      <c r="I783" s="130"/>
      <c r="J783" s="130"/>
      <c r="K783" s="102" t="str">
        <f t="shared" si="54"/>
        <v/>
      </c>
      <c r="L783" s="103"/>
      <c r="M783" s="131"/>
    </row>
    <row r="784" ht="22" customHeight="1" spans="1:13">
      <c r="A784" s="126"/>
      <c r="B784" s="127" t="str">
        <f t="shared" si="51"/>
        <v/>
      </c>
      <c r="C784" s="127" t="str">
        <f t="shared" si="52"/>
        <v/>
      </c>
      <c r="D784" s="127" t="str">
        <f t="shared" si="53"/>
        <v/>
      </c>
      <c r="E784" s="128"/>
      <c r="F784" s="102" t="str">
        <f>IFERROR(VLOOKUP(E784,商品参数!A:E,2,FALSE),"")</f>
        <v/>
      </c>
      <c r="G784" s="102" t="str">
        <f>IFERROR(VLOOKUP(E784,商品参数!A:E,3,FALSE),"")</f>
        <v/>
      </c>
      <c r="H784" s="102" t="str">
        <f>IFERROR(VLOOKUP(E784,商品参数!A:E,4,FALSE),"")</f>
        <v/>
      </c>
      <c r="I784" s="130"/>
      <c r="J784" s="130"/>
      <c r="K784" s="102" t="str">
        <f t="shared" si="54"/>
        <v/>
      </c>
      <c r="L784" s="103"/>
      <c r="M784" s="131"/>
    </row>
    <row r="785" ht="22" customHeight="1" spans="1:13">
      <c r="A785" s="126"/>
      <c r="B785" s="127" t="str">
        <f t="shared" si="51"/>
        <v/>
      </c>
      <c r="C785" s="127" t="str">
        <f t="shared" si="52"/>
        <v/>
      </c>
      <c r="D785" s="127" t="str">
        <f t="shared" si="53"/>
        <v/>
      </c>
      <c r="E785" s="128"/>
      <c r="F785" s="102" t="str">
        <f>IFERROR(VLOOKUP(E785,商品参数!A:E,2,FALSE),"")</f>
        <v/>
      </c>
      <c r="G785" s="102" t="str">
        <f>IFERROR(VLOOKUP(E785,商品参数!A:E,3,FALSE),"")</f>
        <v/>
      </c>
      <c r="H785" s="102" t="str">
        <f>IFERROR(VLOOKUP(E785,商品参数!A:E,4,FALSE),"")</f>
        <v/>
      </c>
      <c r="I785" s="130"/>
      <c r="J785" s="130"/>
      <c r="K785" s="102" t="str">
        <f t="shared" si="54"/>
        <v/>
      </c>
      <c r="L785" s="103"/>
      <c r="M785" s="131"/>
    </row>
    <row r="786" ht="22" customHeight="1" spans="1:13">
      <c r="A786" s="126"/>
      <c r="B786" s="127" t="str">
        <f t="shared" si="51"/>
        <v/>
      </c>
      <c r="C786" s="127" t="str">
        <f t="shared" si="52"/>
        <v/>
      </c>
      <c r="D786" s="127" t="str">
        <f t="shared" si="53"/>
        <v/>
      </c>
      <c r="E786" s="128"/>
      <c r="F786" s="102" t="str">
        <f>IFERROR(VLOOKUP(E786,商品参数!A:E,2,FALSE),"")</f>
        <v/>
      </c>
      <c r="G786" s="102" t="str">
        <f>IFERROR(VLOOKUP(E786,商品参数!A:E,3,FALSE),"")</f>
        <v/>
      </c>
      <c r="H786" s="102" t="str">
        <f>IFERROR(VLOOKUP(E786,商品参数!A:E,4,FALSE),"")</f>
        <v/>
      </c>
      <c r="I786" s="130"/>
      <c r="J786" s="130"/>
      <c r="K786" s="102" t="str">
        <f t="shared" si="54"/>
        <v/>
      </c>
      <c r="L786" s="103"/>
      <c r="M786" s="131"/>
    </row>
    <row r="787" ht="22" customHeight="1" spans="1:13">
      <c r="A787" s="126"/>
      <c r="B787" s="127" t="str">
        <f t="shared" si="51"/>
        <v/>
      </c>
      <c r="C787" s="127" t="str">
        <f t="shared" si="52"/>
        <v/>
      </c>
      <c r="D787" s="127" t="str">
        <f t="shared" si="53"/>
        <v/>
      </c>
      <c r="E787" s="128"/>
      <c r="F787" s="102" t="str">
        <f>IFERROR(VLOOKUP(E787,商品参数!A:E,2,FALSE),"")</f>
        <v/>
      </c>
      <c r="G787" s="102" t="str">
        <f>IFERROR(VLOOKUP(E787,商品参数!A:E,3,FALSE),"")</f>
        <v/>
      </c>
      <c r="H787" s="102" t="str">
        <f>IFERROR(VLOOKUP(E787,商品参数!A:E,4,FALSE),"")</f>
        <v/>
      </c>
      <c r="I787" s="130"/>
      <c r="J787" s="130"/>
      <c r="K787" s="102" t="str">
        <f t="shared" si="54"/>
        <v/>
      </c>
      <c r="L787" s="103"/>
      <c r="M787" s="131"/>
    </row>
    <row r="788" ht="22" customHeight="1" spans="1:13">
      <c r="A788" s="126"/>
      <c r="B788" s="127" t="str">
        <f t="shared" si="51"/>
        <v/>
      </c>
      <c r="C788" s="127" t="str">
        <f t="shared" si="52"/>
        <v/>
      </c>
      <c r="D788" s="127" t="str">
        <f t="shared" si="53"/>
        <v/>
      </c>
      <c r="E788" s="128"/>
      <c r="F788" s="102" t="str">
        <f>IFERROR(VLOOKUP(E788,商品参数!A:E,2,FALSE),"")</f>
        <v/>
      </c>
      <c r="G788" s="102" t="str">
        <f>IFERROR(VLOOKUP(E788,商品参数!A:E,3,FALSE),"")</f>
        <v/>
      </c>
      <c r="H788" s="102" t="str">
        <f>IFERROR(VLOOKUP(E788,商品参数!A:E,4,FALSE),"")</f>
        <v/>
      </c>
      <c r="I788" s="130"/>
      <c r="J788" s="130"/>
      <c r="K788" s="102" t="str">
        <f t="shared" si="54"/>
        <v/>
      </c>
      <c r="L788" s="103"/>
      <c r="M788" s="131"/>
    </row>
    <row r="789" ht="22" customHeight="1" spans="1:13">
      <c r="A789" s="126"/>
      <c r="B789" s="127" t="str">
        <f t="shared" si="51"/>
        <v/>
      </c>
      <c r="C789" s="127" t="str">
        <f t="shared" si="52"/>
        <v/>
      </c>
      <c r="D789" s="127" t="str">
        <f t="shared" si="53"/>
        <v/>
      </c>
      <c r="E789" s="128"/>
      <c r="F789" s="102" t="str">
        <f>IFERROR(VLOOKUP(E789,商品参数!A:E,2,FALSE),"")</f>
        <v/>
      </c>
      <c r="G789" s="102" t="str">
        <f>IFERROR(VLOOKUP(E789,商品参数!A:E,3,FALSE),"")</f>
        <v/>
      </c>
      <c r="H789" s="102" t="str">
        <f>IFERROR(VLOOKUP(E789,商品参数!A:E,4,FALSE),"")</f>
        <v/>
      </c>
      <c r="I789" s="130"/>
      <c r="J789" s="130"/>
      <c r="K789" s="102" t="str">
        <f t="shared" si="54"/>
        <v/>
      </c>
      <c r="L789" s="103"/>
      <c r="M789" s="131"/>
    </row>
    <row r="790" ht="22" customHeight="1" spans="1:13">
      <c r="A790" s="126"/>
      <c r="B790" s="127" t="str">
        <f t="shared" si="51"/>
        <v/>
      </c>
      <c r="C790" s="127" t="str">
        <f t="shared" si="52"/>
        <v/>
      </c>
      <c r="D790" s="127" t="str">
        <f t="shared" si="53"/>
        <v/>
      </c>
      <c r="E790" s="128"/>
      <c r="F790" s="102" t="str">
        <f>IFERROR(VLOOKUP(E790,商品参数!A:E,2,FALSE),"")</f>
        <v/>
      </c>
      <c r="G790" s="102" t="str">
        <f>IFERROR(VLOOKUP(E790,商品参数!A:E,3,FALSE),"")</f>
        <v/>
      </c>
      <c r="H790" s="102" t="str">
        <f>IFERROR(VLOOKUP(E790,商品参数!A:E,4,FALSE),"")</f>
        <v/>
      </c>
      <c r="I790" s="130"/>
      <c r="J790" s="130"/>
      <c r="K790" s="102" t="str">
        <f t="shared" si="54"/>
        <v/>
      </c>
      <c r="L790" s="103"/>
      <c r="M790" s="131"/>
    </row>
    <row r="791" ht="22" customHeight="1" spans="1:13">
      <c r="A791" s="126"/>
      <c r="B791" s="127" t="str">
        <f t="shared" si="51"/>
        <v/>
      </c>
      <c r="C791" s="127" t="str">
        <f t="shared" si="52"/>
        <v/>
      </c>
      <c r="D791" s="127" t="str">
        <f t="shared" si="53"/>
        <v/>
      </c>
      <c r="E791" s="128"/>
      <c r="F791" s="102" t="str">
        <f>IFERROR(VLOOKUP(E791,商品参数!A:E,2,FALSE),"")</f>
        <v/>
      </c>
      <c r="G791" s="102" t="str">
        <f>IFERROR(VLOOKUP(E791,商品参数!A:E,3,FALSE),"")</f>
        <v/>
      </c>
      <c r="H791" s="102" t="str">
        <f>IFERROR(VLOOKUP(E791,商品参数!A:E,4,FALSE),"")</f>
        <v/>
      </c>
      <c r="I791" s="130"/>
      <c r="J791" s="130"/>
      <c r="K791" s="102" t="str">
        <f t="shared" si="54"/>
        <v/>
      </c>
      <c r="L791" s="103"/>
      <c r="M791" s="131"/>
    </row>
    <row r="792" ht="22" customHeight="1" spans="1:13">
      <c r="A792" s="126"/>
      <c r="B792" s="127" t="str">
        <f t="shared" si="51"/>
        <v/>
      </c>
      <c r="C792" s="127" t="str">
        <f t="shared" si="52"/>
        <v/>
      </c>
      <c r="D792" s="127" t="str">
        <f t="shared" si="53"/>
        <v/>
      </c>
      <c r="E792" s="128"/>
      <c r="F792" s="102" t="str">
        <f>IFERROR(VLOOKUP(E792,商品参数!A:E,2,FALSE),"")</f>
        <v/>
      </c>
      <c r="G792" s="102" t="str">
        <f>IFERROR(VLOOKUP(E792,商品参数!A:E,3,FALSE),"")</f>
        <v/>
      </c>
      <c r="H792" s="102" t="str">
        <f>IFERROR(VLOOKUP(E792,商品参数!A:E,4,FALSE),"")</f>
        <v/>
      </c>
      <c r="I792" s="130"/>
      <c r="J792" s="130"/>
      <c r="K792" s="102" t="str">
        <f t="shared" si="54"/>
        <v/>
      </c>
      <c r="L792" s="103"/>
      <c r="M792" s="131"/>
    </row>
    <row r="793" ht="22" customHeight="1" spans="1:13">
      <c r="A793" s="126"/>
      <c r="B793" s="127" t="str">
        <f t="shared" si="51"/>
        <v/>
      </c>
      <c r="C793" s="127" t="str">
        <f t="shared" si="52"/>
        <v/>
      </c>
      <c r="D793" s="127" t="str">
        <f t="shared" si="53"/>
        <v/>
      </c>
      <c r="E793" s="128"/>
      <c r="F793" s="102" t="str">
        <f>IFERROR(VLOOKUP(E793,商品参数!A:E,2,FALSE),"")</f>
        <v/>
      </c>
      <c r="G793" s="102" t="str">
        <f>IFERROR(VLOOKUP(E793,商品参数!A:E,3,FALSE),"")</f>
        <v/>
      </c>
      <c r="H793" s="102" t="str">
        <f>IFERROR(VLOOKUP(E793,商品参数!A:E,4,FALSE),"")</f>
        <v/>
      </c>
      <c r="I793" s="130"/>
      <c r="J793" s="130"/>
      <c r="K793" s="102" t="str">
        <f t="shared" si="54"/>
        <v/>
      </c>
      <c r="L793" s="103"/>
      <c r="M793" s="131"/>
    </row>
    <row r="794" ht="22" customHeight="1" spans="1:13">
      <c r="A794" s="126"/>
      <c r="B794" s="127" t="str">
        <f t="shared" si="51"/>
        <v/>
      </c>
      <c r="C794" s="127" t="str">
        <f t="shared" si="52"/>
        <v/>
      </c>
      <c r="D794" s="127" t="str">
        <f t="shared" si="53"/>
        <v/>
      </c>
      <c r="E794" s="128"/>
      <c r="F794" s="102" t="str">
        <f>IFERROR(VLOOKUP(E794,商品参数!A:E,2,FALSE),"")</f>
        <v/>
      </c>
      <c r="G794" s="102" t="str">
        <f>IFERROR(VLOOKUP(E794,商品参数!A:E,3,FALSE),"")</f>
        <v/>
      </c>
      <c r="H794" s="102" t="str">
        <f>IFERROR(VLOOKUP(E794,商品参数!A:E,4,FALSE),"")</f>
        <v/>
      </c>
      <c r="I794" s="130"/>
      <c r="J794" s="130"/>
      <c r="K794" s="102" t="str">
        <f t="shared" si="54"/>
        <v/>
      </c>
      <c r="L794" s="103"/>
      <c r="M794" s="131"/>
    </row>
    <row r="795" ht="22" customHeight="1" spans="1:13">
      <c r="A795" s="126"/>
      <c r="B795" s="127" t="str">
        <f t="shared" si="51"/>
        <v/>
      </c>
      <c r="C795" s="127" t="str">
        <f t="shared" si="52"/>
        <v/>
      </c>
      <c r="D795" s="127" t="str">
        <f t="shared" si="53"/>
        <v/>
      </c>
      <c r="E795" s="128"/>
      <c r="F795" s="102" t="str">
        <f>IFERROR(VLOOKUP(E795,商品参数!A:E,2,FALSE),"")</f>
        <v/>
      </c>
      <c r="G795" s="102" t="str">
        <f>IFERROR(VLOOKUP(E795,商品参数!A:E,3,FALSE),"")</f>
        <v/>
      </c>
      <c r="H795" s="102" t="str">
        <f>IFERROR(VLOOKUP(E795,商品参数!A:E,4,FALSE),"")</f>
        <v/>
      </c>
      <c r="I795" s="130"/>
      <c r="J795" s="130"/>
      <c r="K795" s="102" t="str">
        <f t="shared" si="54"/>
        <v/>
      </c>
      <c r="L795" s="103"/>
      <c r="M795" s="131"/>
    </row>
    <row r="796" ht="22" customHeight="1" spans="1:13">
      <c r="A796" s="126"/>
      <c r="B796" s="127" t="str">
        <f t="shared" si="51"/>
        <v/>
      </c>
      <c r="C796" s="127" t="str">
        <f t="shared" si="52"/>
        <v/>
      </c>
      <c r="D796" s="127" t="str">
        <f t="shared" si="53"/>
        <v/>
      </c>
      <c r="E796" s="128"/>
      <c r="F796" s="102" t="str">
        <f>IFERROR(VLOOKUP(E796,商品参数!A:E,2,FALSE),"")</f>
        <v/>
      </c>
      <c r="G796" s="102" t="str">
        <f>IFERROR(VLOOKUP(E796,商品参数!A:E,3,FALSE),"")</f>
        <v/>
      </c>
      <c r="H796" s="102" t="str">
        <f>IFERROR(VLOOKUP(E796,商品参数!A:E,4,FALSE),"")</f>
        <v/>
      </c>
      <c r="I796" s="130"/>
      <c r="J796" s="130"/>
      <c r="K796" s="102" t="str">
        <f t="shared" si="54"/>
        <v/>
      </c>
      <c r="L796" s="103"/>
      <c r="M796" s="131"/>
    </row>
    <row r="797" ht="22" customHeight="1" spans="1:13">
      <c r="A797" s="126"/>
      <c r="B797" s="127" t="str">
        <f t="shared" si="51"/>
        <v/>
      </c>
      <c r="C797" s="127" t="str">
        <f t="shared" si="52"/>
        <v/>
      </c>
      <c r="D797" s="127" t="str">
        <f t="shared" si="53"/>
        <v/>
      </c>
      <c r="E797" s="128"/>
      <c r="F797" s="102" t="str">
        <f>IFERROR(VLOOKUP(E797,商品参数!A:E,2,FALSE),"")</f>
        <v/>
      </c>
      <c r="G797" s="102" t="str">
        <f>IFERROR(VLOOKUP(E797,商品参数!A:E,3,FALSE),"")</f>
        <v/>
      </c>
      <c r="H797" s="102" t="str">
        <f>IFERROR(VLOOKUP(E797,商品参数!A:E,4,FALSE),"")</f>
        <v/>
      </c>
      <c r="I797" s="130"/>
      <c r="J797" s="130"/>
      <c r="K797" s="102" t="str">
        <f t="shared" si="54"/>
        <v/>
      </c>
      <c r="L797" s="103"/>
      <c r="M797" s="131"/>
    </row>
    <row r="798" ht="22" customHeight="1" spans="1:13">
      <c r="A798" s="126"/>
      <c r="B798" s="127" t="str">
        <f t="shared" si="51"/>
        <v/>
      </c>
      <c r="C798" s="127" t="str">
        <f t="shared" si="52"/>
        <v/>
      </c>
      <c r="D798" s="127" t="str">
        <f t="shared" si="53"/>
        <v/>
      </c>
      <c r="E798" s="128"/>
      <c r="F798" s="102" t="str">
        <f>IFERROR(VLOOKUP(E798,商品参数!A:E,2,FALSE),"")</f>
        <v/>
      </c>
      <c r="G798" s="102" t="str">
        <f>IFERROR(VLOOKUP(E798,商品参数!A:E,3,FALSE),"")</f>
        <v/>
      </c>
      <c r="H798" s="102" t="str">
        <f>IFERROR(VLOOKUP(E798,商品参数!A:E,4,FALSE),"")</f>
        <v/>
      </c>
      <c r="I798" s="130"/>
      <c r="J798" s="130"/>
      <c r="K798" s="102" t="str">
        <f t="shared" si="54"/>
        <v/>
      </c>
      <c r="L798" s="103"/>
      <c r="M798" s="131"/>
    </row>
    <row r="799" ht="22" customHeight="1" spans="1:13">
      <c r="A799" s="126"/>
      <c r="B799" s="127" t="str">
        <f t="shared" si="51"/>
        <v/>
      </c>
      <c r="C799" s="127" t="str">
        <f t="shared" si="52"/>
        <v/>
      </c>
      <c r="D799" s="127" t="str">
        <f t="shared" si="53"/>
        <v/>
      </c>
      <c r="E799" s="128"/>
      <c r="F799" s="102" t="str">
        <f>IFERROR(VLOOKUP(E799,商品参数!A:E,2,FALSE),"")</f>
        <v/>
      </c>
      <c r="G799" s="102" t="str">
        <f>IFERROR(VLOOKUP(E799,商品参数!A:E,3,FALSE),"")</f>
        <v/>
      </c>
      <c r="H799" s="102" t="str">
        <f>IFERROR(VLOOKUP(E799,商品参数!A:E,4,FALSE),"")</f>
        <v/>
      </c>
      <c r="I799" s="130"/>
      <c r="J799" s="130"/>
      <c r="K799" s="102" t="str">
        <f t="shared" si="54"/>
        <v/>
      </c>
      <c r="L799" s="103"/>
      <c r="M799" s="131"/>
    </row>
    <row r="800" ht="22" customHeight="1" spans="1:13">
      <c r="A800" s="126"/>
      <c r="B800" s="127" t="str">
        <f t="shared" si="51"/>
        <v/>
      </c>
      <c r="C800" s="127" t="str">
        <f t="shared" si="52"/>
        <v/>
      </c>
      <c r="D800" s="127" t="str">
        <f t="shared" si="53"/>
        <v/>
      </c>
      <c r="E800" s="128"/>
      <c r="F800" s="102" t="str">
        <f>IFERROR(VLOOKUP(E800,商品参数!A:E,2,FALSE),"")</f>
        <v/>
      </c>
      <c r="G800" s="102" t="str">
        <f>IFERROR(VLOOKUP(E800,商品参数!A:E,3,FALSE),"")</f>
        <v/>
      </c>
      <c r="H800" s="102" t="str">
        <f>IFERROR(VLOOKUP(E800,商品参数!A:E,4,FALSE),"")</f>
        <v/>
      </c>
      <c r="I800" s="130"/>
      <c r="J800" s="130"/>
      <c r="K800" s="102" t="str">
        <f t="shared" si="54"/>
        <v/>
      </c>
      <c r="L800" s="103"/>
      <c r="M800" s="131"/>
    </row>
    <row r="801" ht="22" customHeight="1" spans="1:13">
      <c r="A801" s="126"/>
      <c r="B801" s="127" t="str">
        <f t="shared" si="51"/>
        <v/>
      </c>
      <c r="C801" s="127" t="str">
        <f t="shared" si="52"/>
        <v/>
      </c>
      <c r="D801" s="127" t="str">
        <f t="shared" si="53"/>
        <v/>
      </c>
      <c r="E801" s="128"/>
      <c r="F801" s="102" t="str">
        <f>IFERROR(VLOOKUP(E801,商品参数!A:E,2,FALSE),"")</f>
        <v/>
      </c>
      <c r="G801" s="102" t="str">
        <f>IFERROR(VLOOKUP(E801,商品参数!A:E,3,FALSE),"")</f>
        <v/>
      </c>
      <c r="H801" s="102" t="str">
        <f>IFERROR(VLOOKUP(E801,商品参数!A:E,4,FALSE),"")</f>
        <v/>
      </c>
      <c r="I801" s="130"/>
      <c r="J801" s="130"/>
      <c r="K801" s="102" t="str">
        <f t="shared" si="54"/>
        <v/>
      </c>
      <c r="L801" s="103"/>
      <c r="M801" s="131"/>
    </row>
    <row r="802" ht="22" customHeight="1" spans="1:13">
      <c r="A802" s="126"/>
      <c r="B802" s="127" t="str">
        <f t="shared" si="51"/>
        <v/>
      </c>
      <c r="C802" s="127" t="str">
        <f t="shared" si="52"/>
        <v/>
      </c>
      <c r="D802" s="127" t="str">
        <f t="shared" si="53"/>
        <v/>
      </c>
      <c r="E802" s="128"/>
      <c r="F802" s="102" t="str">
        <f>IFERROR(VLOOKUP(E802,商品参数!A:E,2,FALSE),"")</f>
        <v/>
      </c>
      <c r="G802" s="102" t="str">
        <f>IFERROR(VLOOKUP(E802,商品参数!A:E,3,FALSE),"")</f>
        <v/>
      </c>
      <c r="H802" s="102" t="str">
        <f>IFERROR(VLOOKUP(E802,商品参数!A:E,4,FALSE),"")</f>
        <v/>
      </c>
      <c r="I802" s="130"/>
      <c r="J802" s="130"/>
      <c r="K802" s="102" t="str">
        <f t="shared" si="54"/>
        <v/>
      </c>
      <c r="L802" s="103"/>
      <c r="M802" s="131"/>
    </row>
    <row r="803" ht="22" customHeight="1" spans="1:13">
      <c r="A803" s="126"/>
      <c r="B803" s="127" t="str">
        <f t="shared" si="51"/>
        <v/>
      </c>
      <c r="C803" s="127" t="str">
        <f t="shared" si="52"/>
        <v/>
      </c>
      <c r="D803" s="127" t="str">
        <f t="shared" si="53"/>
        <v/>
      </c>
      <c r="E803" s="128"/>
      <c r="F803" s="102" t="str">
        <f>IFERROR(VLOOKUP(E803,商品参数!A:E,2,FALSE),"")</f>
        <v/>
      </c>
      <c r="G803" s="102" t="str">
        <f>IFERROR(VLOOKUP(E803,商品参数!A:E,3,FALSE),"")</f>
        <v/>
      </c>
      <c r="H803" s="102" t="str">
        <f>IFERROR(VLOOKUP(E803,商品参数!A:E,4,FALSE),"")</f>
        <v/>
      </c>
      <c r="I803" s="130"/>
      <c r="J803" s="130"/>
      <c r="K803" s="102" t="str">
        <f t="shared" si="54"/>
        <v/>
      </c>
      <c r="L803" s="103"/>
      <c r="M803" s="131"/>
    </row>
    <row r="804" ht="22" customHeight="1" spans="1:13">
      <c r="A804" s="126"/>
      <c r="B804" s="127" t="str">
        <f t="shared" si="51"/>
        <v/>
      </c>
      <c r="C804" s="127" t="str">
        <f t="shared" si="52"/>
        <v/>
      </c>
      <c r="D804" s="127" t="str">
        <f t="shared" si="53"/>
        <v/>
      </c>
      <c r="E804" s="128"/>
      <c r="F804" s="102" t="str">
        <f>IFERROR(VLOOKUP(E804,商品参数!A:E,2,FALSE),"")</f>
        <v/>
      </c>
      <c r="G804" s="102" t="str">
        <f>IFERROR(VLOOKUP(E804,商品参数!A:E,3,FALSE),"")</f>
        <v/>
      </c>
      <c r="H804" s="102" t="str">
        <f>IFERROR(VLOOKUP(E804,商品参数!A:E,4,FALSE),"")</f>
        <v/>
      </c>
      <c r="I804" s="130"/>
      <c r="J804" s="130"/>
      <c r="K804" s="102" t="str">
        <f t="shared" si="54"/>
        <v/>
      </c>
      <c r="L804" s="103"/>
      <c r="M804" s="131"/>
    </row>
    <row r="805" ht="22" customHeight="1" spans="1:13">
      <c r="A805" s="126"/>
      <c r="B805" s="127" t="str">
        <f t="shared" si="51"/>
        <v/>
      </c>
      <c r="C805" s="127" t="str">
        <f t="shared" si="52"/>
        <v/>
      </c>
      <c r="D805" s="127" t="str">
        <f t="shared" si="53"/>
        <v/>
      </c>
      <c r="E805" s="128"/>
      <c r="F805" s="102" t="str">
        <f>IFERROR(VLOOKUP(E805,商品参数!A:E,2,FALSE),"")</f>
        <v/>
      </c>
      <c r="G805" s="102" t="str">
        <f>IFERROR(VLOOKUP(E805,商品参数!A:E,3,FALSE),"")</f>
        <v/>
      </c>
      <c r="H805" s="102" t="str">
        <f>IFERROR(VLOOKUP(E805,商品参数!A:E,4,FALSE),"")</f>
        <v/>
      </c>
      <c r="I805" s="130"/>
      <c r="J805" s="130"/>
      <c r="K805" s="102" t="str">
        <f t="shared" si="54"/>
        <v/>
      </c>
      <c r="L805" s="103"/>
      <c r="M805" s="131"/>
    </row>
    <row r="806" ht="22" customHeight="1" spans="1:13">
      <c r="A806" s="126"/>
      <c r="B806" s="127" t="str">
        <f t="shared" si="51"/>
        <v/>
      </c>
      <c r="C806" s="127" t="str">
        <f t="shared" si="52"/>
        <v/>
      </c>
      <c r="D806" s="127" t="str">
        <f t="shared" si="53"/>
        <v/>
      </c>
      <c r="E806" s="128"/>
      <c r="F806" s="102" t="str">
        <f>IFERROR(VLOOKUP(E806,商品参数!A:E,2,FALSE),"")</f>
        <v/>
      </c>
      <c r="G806" s="102" t="str">
        <f>IFERROR(VLOOKUP(E806,商品参数!A:E,3,FALSE),"")</f>
        <v/>
      </c>
      <c r="H806" s="102" t="str">
        <f>IFERROR(VLOOKUP(E806,商品参数!A:E,4,FALSE),"")</f>
        <v/>
      </c>
      <c r="I806" s="130"/>
      <c r="J806" s="130"/>
      <c r="K806" s="102" t="str">
        <f t="shared" si="54"/>
        <v/>
      </c>
      <c r="L806" s="103"/>
      <c r="M806" s="131"/>
    </row>
    <row r="807" ht="22" customHeight="1" spans="1:13">
      <c r="A807" s="126"/>
      <c r="B807" s="127" t="str">
        <f t="shared" si="51"/>
        <v/>
      </c>
      <c r="C807" s="127" t="str">
        <f t="shared" si="52"/>
        <v/>
      </c>
      <c r="D807" s="127" t="str">
        <f t="shared" si="53"/>
        <v/>
      </c>
      <c r="E807" s="128"/>
      <c r="F807" s="102" t="str">
        <f>IFERROR(VLOOKUP(E807,商品参数!A:E,2,FALSE),"")</f>
        <v/>
      </c>
      <c r="G807" s="102" t="str">
        <f>IFERROR(VLOOKUP(E807,商品参数!A:E,3,FALSE),"")</f>
        <v/>
      </c>
      <c r="H807" s="102" t="str">
        <f>IFERROR(VLOOKUP(E807,商品参数!A:E,4,FALSE),"")</f>
        <v/>
      </c>
      <c r="I807" s="130"/>
      <c r="J807" s="130"/>
      <c r="K807" s="102" t="str">
        <f t="shared" si="54"/>
        <v/>
      </c>
      <c r="L807" s="103"/>
      <c r="M807" s="131"/>
    </row>
    <row r="808" ht="22" customHeight="1" spans="1:13">
      <c r="A808" s="126"/>
      <c r="B808" s="127" t="str">
        <f t="shared" si="51"/>
        <v/>
      </c>
      <c r="C808" s="127" t="str">
        <f t="shared" si="52"/>
        <v/>
      </c>
      <c r="D808" s="127" t="str">
        <f t="shared" si="53"/>
        <v/>
      </c>
      <c r="E808" s="128"/>
      <c r="F808" s="102" t="str">
        <f>IFERROR(VLOOKUP(E808,商品参数!A:E,2,FALSE),"")</f>
        <v/>
      </c>
      <c r="G808" s="102" t="str">
        <f>IFERROR(VLOOKUP(E808,商品参数!A:E,3,FALSE),"")</f>
        <v/>
      </c>
      <c r="H808" s="102" t="str">
        <f>IFERROR(VLOOKUP(E808,商品参数!A:E,4,FALSE),"")</f>
        <v/>
      </c>
      <c r="I808" s="130"/>
      <c r="J808" s="130"/>
      <c r="K808" s="102" t="str">
        <f t="shared" si="54"/>
        <v/>
      </c>
      <c r="L808" s="103"/>
      <c r="M808" s="131"/>
    </row>
    <row r="809" ht="22" customHeight="1" spans="1:13">
      <c r="A809" s="126"/>
      <c r="B809" s="127" t="str">
        <f t="shared" si="51"/>
        <v/>
      </c>
      <c r="C809" s="127" t="str">
        <f t="shared" si="52"/>
        <v/>
      </c>
      <c r="D809" s="127" t="str">
        <f t="shared" si="53"/>
        <v/>
      </c>
      <c r="E809" s="128"/>
      <c r="F809" s="102" t="str">
        <f>IFERROR(VLOOKUP(E809,商品参数!A:E,2,FALSE),"")</f>
        <v/>
      </c>
      <c r="G809" s="102" t="str">
        <f>IFERROR(VLOOKUP(E809,商品参数!A:E,3,FALSE),"")</f>
        <v/>
      </c>
      <c r="H809" s="102" t="str">
        <f>IFERROR(VLOOKUP(E809,商品参数!A:E,4,FALSE),"")</f>
        <v/>
      </c>
      <c r="I809" s="130"/>
      <c r="J809" s="130"/>
      <c r="K809" s="102" t="str">
        <f t="shared" si="54"/>
        <v/>
      </c>
      <c r="L809" s="103"/>
      <c r="M809" s="131"/>
    </row>
    <row r="810" ht="22" customHeight="1" spans="1:13">
      <c r="A810" s="126"/>
      <c r="B810" s="127" t="str">
        <f t="shared" si="51"/>
        <v/>
      </c>
      <c r="C810" s="127" t="str">
        <f t="shared" si="52"/>
        <v/>
      </c>
      <c r="D810" s="127" t="str">
        <f t="shared" si="53"/>
        <v/>
      </c>
      <c r="E810" s="128"/>
      <c r="F810" s="102" t="str">
        <f>IFERROR(VLOOKUP(E810,商品参数!A:E,2,FALSE),"")</f>
        <v/>
      </c>
      <c r="G810" s="102" t="str">
        <f>IFERROR(VLOOKUP(E810,商品参数!A:E,3,FALSE),"")</f>
        <v/>
      </c>
      <c r="H810" s="102" t="str">
        <f>IFERROR(VLOOKUP(E810,商品参数!A:E,4,FALSE),"")</f>
        <v/>
      </c>
      <c r="I810" s="130"/>
      <c r="J810" s="130"/>
      <c r="K810" s="102" t="str">
        <f t="shared" si="54"/>
        <v/>
      </c>
      <c r="L810" s="103"/>
      <c r="M810" s="131"/>
    </row>
    <row r="811" ht="22" customHeight="1" spans="1:13">
      <c r="A811" s="126"/>
      <c r="B811" s="127" t="str">
        <f t="shared" si="51"/>
        <v/>
      </c>
      <c r="C811" s="127" t="str">
        <f t="shared" si="52"/>
        <v/>
      </c>
      <c r="D811" s="127" t="str">
        <f t="shared" si="53"/>
        <v/>
      </c>
      <c r="E811" s="128"/>
      <c r="F811" s="102" t="str">
        <f>IFERROR(VLOOKUP(E811,商品参数!A:E,2,FALSE),"")</f>
        <v/>
      </c>
      <c r="G811" s="102" t="str">
        <f>IFERROR(VLOOKUP(E811,商品参数!A:E,3,FALSE),"")</f>
        <v/>
      </c>
      <c r="H811" s="102" t="str">
        <f>IFERROR(VLOOKUP(E811,商品参数!A:E,4,FALSE),"")</f>
        <v/>
      </c>
      <c r="I811" s="130"/>
      <c r="J811" s="130"/>
      <c r="K811" s="102" t="str">
        <f t="shared" si="54"/>
        <v/>
      </c>
      <c r="L811" s="103"/>
      <c r="M811" s="131"/>
    </row>
    <row r="812" ht="22" customHeight="1" spans="1:13">
      <c r="A812" s="126"/>
      <c r="B812" s="127" t="str">
        <f t="shared" si="51"/>
        <v/>
      </c>
      <c r="C812" s="127" t="str">
        <f t="shared" si="52"/>
        <v/>
      </c>
      <c r="D812" s="127" t="str">
        <f t="shared" si="53"/>
        <v/>
      </c>
      <c r="E812" s="128"/>
      <c r="F812" s="102" t="str">
        <f>IFERROR(VLOOKUP(E812,商品参数!A:E,2,FALSE),"")</f>
        <v/>
      </c>
      <c r="G812" s="102" t="str">
        <f>IFERROR(VLOOKUP(E812,商品参数!A:E,3,FALSE),"")</f>
        <v/>
      </c>
      <c r="H812" s="102" t="str">
        <f>IFERROR(VLOOKUP(E812,商品参数!A:E,4,FALSE),"")</f>
        <v/>
      </c>
      <c r="I812" s="130"/>
      <c r="J812" s="130"/>
      <c r="K812" s="102" t="str">
        <f t="shared" si="54"/>
        <v/>
      </c>
      <c r="L812" s="103"/>
      <c r="M812" s="131"/>
    </row>
    <row r="813" ht="22" customHeight="1" spans="1:13">
      <c r="A813" s="126"/>
      <c r="B813" s="127" t="str">
        <f t="shared" si="51"/>
        <v/>
      </c>
      <c r="C813" s="127" t="str">
        <f t="shared" si="52"/>
        <v/>
      </c>
      <c r="D813" s="127" t="str">
        <f t="shared" si="53"/>
        <v/>
      </c>
      <c r="E813" s="128"/>
      <c r="F813" s="102" t="str">
        <f>IFERROR(VLOOKUP(E813,商品参数!A:E,2,FALSE),"")</f>
        <v/>
      </c>
      <c r="G813" s="102" t="str">
        <f>IFERROR(VLOOKUP(E813,商品参数!A:E,3,FALSE),"")</f>
        <v/>
      </c>
      <c r="H813" s="102" t="str">
        <f>IFERROR(VLOOKUP(E813,商品参数!A:E,4,FALSE),"")</f>
        <v/>
      </c>
      <c r="I813" s="130"/>
      <c r="J813" s="130"/>
      <c r="K813" s="102" t="str">
        <f t="shared" si="54"/>
        <v/>
      </c>
      <c r="L813" s="103"/>
      <c r="M813" s="131"/>
    </row>
    <row r="814" ht="22" customHeight="1" spans="1:13">
      <c r="A814" s="126"/>
      <c r="B814" s="127" t="str">
        <f t="shared" si="51"/>
        <v/>
      </c>
      <c r="C814" s="127" t="str">
        <f t="shared" si="52"/>
        <v/>
      </c>
      <c r="D814" s="127" t="str">
        <f t="shared" si="53"/>
        <v/>
      </c>
      <c r="E814" s="128"/>
      <c r="F814" s="102" t="str">
        <f>IFERROR(VLOOKUP(E814,商品参数!A:E,2,FALSE),"")</f>
        <v/>
      </c>
      <c r="G814" s="102" t="str">
        <f>IFERROR(VLOOKUP(E814,商品参数!A:E,3,FALSE),"")</f>
        <v/>
      </c>
      <c r="H814" s="102" t="str">
        <f>IFERROR(VLOOKUP(E814,商品参数!A:E,4,FALSE),"")</f>
        <v/>
      </c>
      <c r="I814" s="130"/>
      <c r="J814" s="130"/>
      <c r="K814" s="102" t="str">
        <f t="shared" si="54"/>
        <v/>
      </c>
      <c r="L814" s="103"/>
      <c r="M814" s="131"/>
    </row>
    <row r="815" ht="22" customHeight="1" spans="1:13">
      <c r="A815" s="126"/>
      <c r="B815" s="127" t="str">
        <f t="shared" si="51"/>
        <v/>
      </c>
      <c r="C815" s="127" t="str">
        <f t="shared" si="52"/>
        <v/>
      </c>
      <c r="D815" s="127" t="str">
        <f t="shared" si="53"/>
        <v/>
      </c>
      <c r="E815" s="128"/>
      <c r="F815" s="102" t="str">
        <f>IFERROR(VLOOKUP(E815,商品参数!A:E,2,FALSE),"")</f>
        <v/>
      </c>
      <c r="G815" s="102" t="str">
        <f>IFERROR(VLOOKUP(E815,商品参数!A:E,3,FALSE),"")</f>
        <v/>
      </c>
      <c r="H815" s="102" t="str">
        <f>IFERROR(VLOOKUP(E815,商品参数!A:E,4,FALSE),"")</f>
        <v/>
      </c>
      <c r="I815" s="130"/>
      <c r="J815" s="130"/>
      <c r="K815" s="102" t="str">
        <f t="shared" si="54"/>
        <v/>
      </c>
      <c r="L815" s="103"/>
      <c r="M815" s="131"/>
    </row>
    <row r="816" ht="22" customHeight="1" spans="1:13">
      <c r="A816" s="126"/>
      <c r="B816" s="127" t="str">
        <f t="shared" si="51"/>
        <v/>
      </c>
      <c r="C816" s="127" t="str">
        <f t="shared" si="52"/>
        <v/>
      </c>
      <c r="D816" s="127" t="str">
        <f t="shared" si="53"/>
        <v/>
      </c>
      <c r="E816" s="128"/>
      <c r="F816" s="102" t="str">
        <f>IFERROR(VLOOKUP(E816,商品参数!A:E,2,FALSE),"")</f>
        <v/>
      </c>
      <c r="G816" s="102" t="str">
        <f>IFERROR(VLOOKUP(E816,商品参数!A:E,3,FALSE),"")</f>
        <v/>
      </c>
      <c r="H816" s="102" t="str">
        <f>IFERROR(VLOOKUP(E816,商品参数!A:E,4,FALSE),"")</f>
        <v/>
      </c>
      <c r="I816" s="130"/>
      <c r="J816" s="130"/>
      <c r="K816" s="102" t="str">
        <f t="shared" si="54"/>
        <v/>
      </c>
      <c r="L816" s="103"/>
      <c r="M816" s="131"/>
    </row>
    <row r="817" ht="22" customHeight="1" spans="1:13">
      <c r="A817" s="126"/>
      <c r="B817" s="127" t="str">
        <f t="shared" si="51"/>
        <v/>
      </c>
      <c r="C817" s="127" t="str">
        <f t="shared" si="52"/>
        <v/>
      </c>
      <c r="D817" s="127" t="str">
        <f t="shared" si="53"/>
        <v/>
      </c>
      <c r="E817" s="128"/>
      <c r="F817" s="102" t="str">
        <f>IFERROR(VLOOKUP(E817,商品参数!A:E,2,FALSE),"")</f>
        <v/>
      </c>
      <c r="G817" s="102" t="str">
        <f>IFERROR(VLOOKUP(E817,商品参数!A:E,3,FALSE),"")</f>
        <v/>
      </c>
      <c r="H817" s="102" t="str">
        <f>IFERROR(VLOOKUP(E817,商品参数!A:E,4,FALSE),"")</f>
        <v/>
      </c>
      <c r="I817" s="130"/>
      <c r="J817" s="130"/>
      <c r="K817" s="102" t="str">
        <f t="shared" si="54"/>
        <v/>
      </c>
      <c r="L817" s="103"/>
      <c r="M817" s="131"/>
    </row>
    <row r="818" ht="22" customHeight="1" spans="1:13">
      <c r="A818" s="126"/>
      <c r="B818" s="127" t="str">
        <f t="shared" si="51"/>
        <v/>
      </c>
      <c r="C818" s="127" t="str">
        <f t="shared" si="52"/>
        <v/>
      </c>
      <c r="D818" s="127" t="str">
        <f t="shared" si="53"/>
        <v/>
      </c>
      <c r="E818" s="128"/>
      <c r="F818" s="102" t="str">
        <f>IFERROR(VLOOKUP(E818,商品参数!A:E,2,FALSE),"")</f>
        <v/>
      </c>
      <c r="G818" s="102" t="str">
        <f>IFERROR(VLOOKUP(E818,商品参数!A:E,3,FALSE),"")</f>
        <v/>
      </c>
      <c r="H818" s="102" t="str">
        <f>IFERROR(VLOOKUP(E818,商品参数!A:E,4,FALSE),"")</f>
        <v/>
      </c>
      <c r="I818" s="130"/>
      <c r="J818" s="130"/>
      <c r="K818" s="102" t="str">
        <f t="shared" si="54"/>
        <v/>
      </c>
      <c r="L818" s="103"/>
      <c r="M818" s="131"/>
    </row>
    <row r="819" ht="22" customHeight="1" spans="1:13">
      <c r="A819" s="126"/>
      <c r="B819" s="127" t="str">
        <f t="shared" si="51"/>
        <v/>
      </c>
      <c r="C819" s="127" t="str">
        <f t="shared" si="52"/>
        <v/>
      </c>
      <c r="D819" s="127" t="str">
        <f t="shared" si="53"/>
        <v/>
      </c>
      <c r="E819" s="128"/>
      <c r="F819" s="102" t="str">
        <f>IFERROR(VLOOKUP(E819,商品参数!A:E,2,FALSE),"")</f>
        <v/>
      </c>
      <c r="G819" s="102" t="str">
        <f>IFERROR(VLOOKUP(E819,商品参数!A:E,3,FALSE),"")</f>
        <v/>
      </c>
      <c r="H819" s="102" t="str">
        <f>IFERROR(VLOOKUP(E819,商品参数!A:E,4,FALSE),"")</f>
        <v/>
      </c>
      <c r="I819" s="130"/>
      <c r="J819" s="130"/>
      <c r="K819" s="102" t="str">
        <f t="shared" si="54"/>
        <v/>
      </c>
      <c r="L819" s="103"/>
      <c r="M819" s="131"/>
    </row>
    <row r="820" ht="22" customHeight="1" spans="1:13">
      <c r="A820" s="126"/>
      <c r="B820" s="127" t="str">
        <f t="shared" si="51"/>
        <v/>
      </c>
      <c r="C820" s="127" t="str">
        <f t="shared" si="52"/>
        <v/>
      </c>
      <c r="D820" s="127" t="str">
        <f t="shared" si="53"/>
        <v/>
      </c>
      <c r="E820" s="128"/>
      <c r="F820" s="102" t="str">
        <f>IFERROR(VLOOKUP(E820,商品参数!A:E,2,FALSE),"")</f>
        <v/>
      </c>
      <c r="G820" s="102" t="str">
        <f>IFERROR(VLOOKUP(E820,商品参数!A:E,3,FALSE),"")</f>
        <v/>
      </c>
      <c r="H820" s="102" t="str">
        <f>IFERROR(VLOOKUP(E820,商品参数!A:E,4,FALSE),"")</f>
        <v/>
      </c>
      <c r="I820" s="130"/>
      <c r="J820" s="130"/>
      <c r="K820" s="102" t="str">
        <f t="shared" si="54"/>
        <v/>
      </c>
      <c r="L820" s="103"/>
      <c r="M820" s="131"/>
    </row>
    <row r="821" ht="22" customHeight="1" spans="1:13">
      <c r="A821" s="126"/>
      <c r="B821" s="127" t="str">
        <f t="shared" si="51"/>
        <v/>
      </c>
      <c r="C821" s="127" t="str">
        <f t="shared" si="52"/>
        <v/>
      </c>
      <c r="D821" s="127" t="str">
        <f t="shared" si="53"/>
        <v/>
      </c>
      <c r="E821" s="128"/>
      <c r="F821" s="102" t="str">
        <f>IFERROR(VLOOKUP(E821,商品参数!A:E,2,FALSE),"")</f>
        <v/>
      </c>
      <c r="G821" s="102" t="str">
        <f>IFERROR(VLOOKUP(E821,商品参数!A:E,3,FALSE),"")</f>
        <v/>
      </c>
      <c r="H821" s="102" t="str">
        <f>IFERROR(VLOOKUP(E821,商品参数!A:E,4,FALSE),"")</f>
        <v/>
      </c>
      <c r="I821" s="130"/>
      <c r="J821" s="130"/>
      <c r="K821" s="102" t="str">
        <f t="shared" si="54"/>
        <v/>
      </c>
      <c r="L821" s="103"/>
      <c r="M821" s="131"/>
    </row>
    <row r="822" ht="22" customHeight="1" spans="1:13">
      <c r="A822" s="126"/>
      <c r="B822" s="127" t="str">
        <f t="shared" si="51"/>
        <v/>
      </c>
      <c r="C822" s="127" t="str">
        <f t="shared" si="52"/>
        <v/>
      </c>
      <c r="D822" s="127" t="str">
        <f t="shared" si="53"/>
        <v/>
      </c>
      <c r="E822" s="128"/>
      <c r="F822" s="102" t="str">
        <f>IFERROR(VLOOKUP(E822,商品参数!A:E,2,FALSE),"")</f>
        <v/>
      </c>
      <c r="G822" s="102" t="str">
        <f>IFERROR(VLOOKUP(E822,商品参数!A:E,3,FALSE),"")</f>
        <v/>
      </c>
      <c r="H822" s="102" t="str">
        <f>IFERROR(VLOOKUP(E822,商品参数!A:E,4,FALSE),"")</f>
        <v/>
      </c>
      <c r="I822" s="130"/>
      <c r="J822" s="130"/>
      <c r="K822" s="102" t="str">
        <f t="shared" si="54"/>
        <v/>
      </c>
      <c r="L822" s="103"/>
      <c r="M822" s="131"/>
    </row>
    <row r="823" ht="22" customHeight="1" spans="1:13">
      <c r="A823" s="126"/>
      <c r="B823" s="127" t="str">
        <f t="shared" si="51"/>
        <v/>
      </c>
      <c r="C823" s="127" t="str">
        <f t="shared" si="52"/>
        <v/>
      </c>
      <c r="D823" s="127" t="str">
        <f t="shared" si="53"/>
        <v/>
      </c>
      <c r="E823" s="128"/>
      <c r="F823" s="102" t="str">
        <f>IFERROR(VLOOKUP(E823,商品参数!A:E,2,FALSE),"")</f>
        <v/>
      </c>
      <c r="G823" s="102" t="str">
        <f>IFERROR(VLOOKUP(E823,商品参数!A:E,3,FALSE),"")</f>
        <v/>
      </c>
      <c r="H823" s="102" t="str">
        <f>IFERROR(VLOOKUP(E823,商品参数!A:E,4,FALSE),"")</f>
        <v/>
      </c>
      <c r="I823" s="130"/>
      <c r="J823" s="130"/>
      <c r="K823" s="102" t="str">
        <f t="shared" si="54"/>
        <v/>
      </c>
      <c r="L823" s="103"/>
      <c r="M823" s="131"/>
    </row>
    <row r="824" ht="22" customHeight="1" spans="1:13">
      <c r="A824" s="126"/>
      <c r="B824" s="127" t="str">
        <f t="shared" si="51"/>
        <v/>
      </c>
      <c r="C824" s="127" t="str">
        <f t="shared" si="52"/>
        <v/>
      </c>
      <c r="D824" s="127" t="str">
        <f t="shared" si="53"/>
        <v/>
      </c>
      <c r="E824" s="128"/>
      <c r="F824" s="102" t="str">
        <f>IFERROR(VLOOKUP(E824,商品参数!A:E,2,FALSE),"")</f>
        <v/>
      </c>
      <c r="G824" s="102" t="str">
        <f>IFERROR(VLOOKUP(E824,商品参数!A:E,3,FALSE),"")</f>
        <v/>
      </c>
      <c r="H824" s="102" t="str">
        <f>IFERROR(VLOOKUP(E824,商品参数!A:E,4,FALSE),"")</f>
        <v/>
      </c>
      <c r="I824" s="130"/>
      <c r="J824" s="130"/>
      <c r="K824" s="102" t="str">
        <f t="shared" si="54"/>
        <v/>
      </c>
      <c r="L824" s="103"/>
      <c r="M824" s="131"/>
    </row>
    <row r="825" ht="22" customHeight="1" spans="1:13">
      <c r="A825" s="126"/>
      <c r="B825" s="127" t="str">
        <f t="shared" si="51"/>
        <v/>
      </c>
      <c r="C825" s="127" t="str">
        <f t="shared" si="52"/>
        <v/>
      </c>
      <c r="D825" s="127" t="str">
        <f t="shared" si="53"/>
        <v/>
      </c>
      <c r="E825" s="128"/>
      <c r="F825" s="102" t="str">
        <f>IFERROR(VLOOKUP(E825,商品参数!A:E,2,FALSE),"")</f>
        <v/>
      </c>
      <c r="G825" s="102" t="str">
        <f>IFERROR(VLOOKUP(E825,商品参数!A:E,3,FALSE),"")</f>
        <v/>
      </c>
      <c r="H825" s="102" t="str">
        <f>IFERROR(VLOOKUP(E825,商品参数!A:E,4,FALSE),"")</f>
        <v/>
      </c>
      <c r="I825" s="130"/>
      <c r="J825" s="130"/>
      <c r="K825" s="102" t="str">
        <f t="shared" si="54"/>
        <v/>
      </c>
      <c r="L825" s="103"/>
      <c r="M825" s="131"/>
    </row>
    <row r="826" ht="22" customHeight="1" spans="1:13">
      <c r="A826" s="126"/>
      <c r="B826" s="127" t="str">
        <f t="shared" si="51"/>
        <v/>
      </c>
      <c r="C826" s="127" t="str">
        <f t="shared" si="52"/>
        <v/>
      </c>
      <c r="D826" s="127" t="str">
        <f t="shared" si="53"/>
        <v/>
      </c>
      <c r="E826" s="128"/>
      <c r="F826" s="102" t="str">
        <f>IFERROR(VLOOKUP(E826,商品参数!A:E,2,FALSE),"")</f>
        <v/>
      </c>
      <c r="G826" s="102" t="str">
        <f>IFERROR(VLOOKUP(E826,商品参数!A:E,3,FALSE),"")</f>
        <v/>
      </c>
      <c r="H826" s="102" t="str">
        <f>IFERROR(VLOOKUP(E826,商品参数!A:E,4,FALSE),"")</f>
        <v/>
      </c>
      <c r="I826" s="130"/>
      <c r="J826" s="130"/>
      <c r="K826" s="102" t="str">
        <f t="shared" si="54"/>
        <v/>
      </c>
      <c r="L826" s="103"/>
      <c r="M826" s="131"/>
    </row>
    <row r="827" ht="22" customHeight="1" spans="1:13">
      <c r="A827" s="126"/>
      <c r="B827" s="127" t="str">
        <f t="shared" si="51"/>
        <v/>
      </c>
      <c r="C827" s="127" t="str">
        <f t="shared" si="52"/>
        <v/>
      </c>
      <c r="D827" s="127" t="str">
        <f t="shared" si="53"/>
        <v/>
      </c>
      <c r="E827" s="128"/>
      <c r="F827" s="102" t="str">
        <f>IFERROR(VLOOKUP(E827,商品参数!A:E,2,FALSE),"")</f>
        <v/>
      </c>
      <c r="G827" s="102" t="str">
        <f>IFERROR(VLOOKUP(E827,商品参数!A:E,3,FALSE),"")</f>
        <v/>
      </c>
      <c r="H827" s="102" t="str">
        <f>IFERROR(VLOOKUP(E827,商品参数!A:E,4,FALSE),"")</f>
        <v/>
      </c>
      <c r="I827" s="130"/>
      <c r="J827" s="130"/>
      <c r="K827" s="102" t="str">
        <f t="shared" si="54"/>
        <v/>
      </c>
      <c r="L827" s="103"/>
      <c r="M827" s="131"/>
    </row>
    <row r="828" ht="22" customHeight="1" spans="1:13">
      <c r="A828" s="126"/>
      <c r="B828" s="127" t="str">
        <f t="shared" si="51"/>
        <v/>
      </c>
      <c r="C828" s="127" t="str">
        <f t="shared" si="52"/>
        <v/>
      </c>
      <c r="D828" s="127" t="str">
        <f t="shared" si="53"/>
        <v/>
      </c>
      <c r="E828" s="128"/>
      <c r="F828" s="102" t="str">
        <f>IFERROR(VLOOKUP(E828,商品参数!A:E,2,FALSE),"")</f>
        <v/>
      </c>
      <c r="G828" s="102" t="str">
        <f>IFERROR(VLOOKUP(E828,商品参数!A:E,3,FALSE),"")</f>
        <v/>
      </c>
      <c r="H828" s="102" t="str">
        <f>IFERROR(VLOOKUP(E828,商品参数!A:E,4,FALSE),"")</f>
        <v/>
      </c>
      <c r="I828" s="130"/>
      <c r="J828" s="130"/>
      <c r="K828" s="102" t="str">
        <f t="shared" si="54"/>
        <v/>
      </c>
      <c r="L828" s="103"/>
      <c r="M828" s="131"/>
    </row>
    <row r="829" ht="22" customHeight="1" spans="1:13">
      <c r="A829" s="126"/>
      <c r="B829" s="127" t="str">
        <f t="shared" si="51"/>
        <v/>
      </c>
      <c r="C829" s="127" t="str">
        <f t="shared" si="52"/>
        <v/>
      </c>
      <c r="D829" s="127" t="str">
        <f t="shared" si="53"/>
        <v/>
      </c>
      <c r="E829" s="128"/>
      <c r="F829" s="102" t="str">
        <f>IFERROR(VLOOKUP(E829,商品参数!A:E,2,FALSE),"")</f>
        <v/>
      </c>
      <c r="G829" s="102" t="str">
        <f>IFERROR(VLOOKUP(E829,商品参数!A:E,3,FALSE),"")</f>
        <v/>
      </c>
      <c r="H829" s="102" t="str">
        <f>IFERROR(VLOOKUP(E829,商品参数!A:E,4,FALSE),"")</f>
        <v/>
      </c>
      <c r="I829" s="130"/>
      <c r="J829" s="130"/>
      <c r="K829" s="102" t="str">
        <f t="shared" si="54"/>
        <v/>
      </c>
      <c r="L829" s="103"/>
      <c r="M829" s="131"/>
    </row>
    <row r="830" ht="22" customHeight="1" spans="1:13">
      <c r="A830" s="126"/>
      <c r="B830" s="127" t="str">
        <f t="shared" si="51"/>
        <v/>
      </c>
      <c r="C830" s="127" t="str">
        <f t="shared" si="52"/>
        <v/>
      </c>
      <c r="D830" s="127" t="str">
        <f t="shared" si="53"/>
        <v/>
      </c>
      <c r="E830" s="128"/>
      <c r="F830" s="102" t="str">
        <f>IFERROR(VLOOKUP(E830,商品参数!A:E,2,FALSE),"")</f>
        <v/>
      </c>
      <c r="G830" s="102" t="str">
        <f>IFERROR(VLOOKUP(E830,商品参数!A:E,3,FALSE),"")</f>
        <v/>
      </c>
      <c r="H830" s="102" t="str">
        <f>IFERROR(VLOOKUP(E830,商品参数!A:E,4,FALSE),"")</f>
        <v/>
      </c>
      <c r="I830" s="130"/>
      <c r="J830" s="130"/>
      <c r="K830" s="102" t="str">
        <f t="shared" si="54"/>
        <v/>
      </c>
      <c r="L830" s="103"/>
      <c r="M830" s="131"/>
    </row>
    <row r="831" ht="22" customHeight="1" spans="1:13">
      <c r="A831" s="126"/>
      <c r="B831" s="127" t="str">
        <f t="shared" si="51"/>
        <v/>
      </c>
      <c r="C831" s="127" t="str">
        <f t="shared" si="52"/>
        <v/>
      </c>
      <c r="D831" s="127" t="str">
        <f t="shared" si="53"/>
        <v/>
      </c>
      <c r="E831" s="128"/>
      <c r="F831" s="102" t="str">
        <f>IFERROR(VLOOKUP(E831,商品参数!A:E,2,FALSE),"")</f>
        <v/>
      </c>
      <c r="G831" s="102" t="str">
        <f>IFERROR(VLOOKUP(E831,商品参数!A:E,3,FALSE),"")</f>
        <v/>
      </c>
      <c r="H831" s="102" t="str">
        <f>IFERROR(VLOOKUP(E831,商品参数!A:E,4,FALSE),"")</f>
        <v/>
      </c>
      <c r="I831" s="130"/>
      <c r="J831" s="130"/>
      <c r="K831" s="102" t="str">
        <f t="shared" si="54"/>
        <v/>
      </c>
      <c r="L831" s="103"/>
      <c r="M831" s="131"/>
    </row>
    <row r="832" ht="22" customHeight="1" spans="1:13">
      <c r="A832" s="126"/>
      <c r="B832" s="127" t="str">
        <f t="shared" si="51"/>
        <v/>
      </c>
      <c r="C832" s="127" t="str">
        <f t="shared" si="52"/>
        <v/>
      </c>
      <c r="D832" s="127" t="str">
        <f t="shared" si="53"/>
        <v/>
      </c>
      <c r="E832" s="128"/>
      <c r="F832" s="102" t="str">
        <f>IFERROR(VLOOKUP(E832,商品参数!A:E,2,FALSE),"")</f>
        <v/>
      </c>
      <c r="G832" s="102" t="str">
        <f>IFERROR(VLOOKUP(E832,商品参数!A:E,3,FALSE),"")</f>
        <v/>
      </c>
      <c r="H832" s="102" t="str">
        <f>IFERROR(VLOOKUP(E832,商品参数!A:E,4,FALSE),"")</f>
        <v/>
      </c>
      <c r="I832" s="130"/>
      <c r="J832" s="130"/>
      <c r="K832" s="102" t="str">
        <f t="shared" si="54"/>
        <v/>
      </c>
      <c r="L832" s="103"/>
      <c r="M832" s="131"/>
    </row>
    <row r="833" ht="22" customHeight="1" spans="1:13">
      <c r="A833" s="126"/>
      <c r="B833" s="127" t="str">
        <f t="shared" si="51"/>
        <v/>
      </c>
      <c r="C833" s="127" t="str">
        <f t="shared" si="52"/>
        <v/>
      </c>
      <c r="D833" s="127" t="str">
        <f t="shared" si="53"/>
        <v/>
      </c>
      <c r="E833" s="128"/>
      <c r="F833" s="102" t="str">
        <f>IFERROR(VLOOKUP(E833,商品参数!A:E,2,FALSE),"")</f>
        <v/>
      </c>
      <c r="G833" s="102" t="str">
        <f>IFERROR(VLOOKUP(E833,商品参数!A:E,3,FALSE),"")</f>
        <v/>
      </c>
      <c r="H833" s="102" t="str">
        <f>IFERROR(VLOOKUP(E833,商品参数!A:E,4,FALSE),"")</f>
        <v/>
      </c>
      <c r="I833" s="130"/>
      <c r="J833" s="130"/>
      <c r="K833" s="102" t="str">
        <f t="shared" si="54"/>
        <v/>
      </c>
      <c r="L833" s="103"/>
      <c r="M833" s="131"/>
    </row>
    <row r="834" ht="22" customHeight="1" spans="1:13">
      <c r="A834" s="126"/>
      <c r="B834" s="127" t="str">
        <f t="shared" si="51"/>
        <v/>
      </c>
      <c r="C834" s="127" t="str">
        <f t="shared" si="52"/>
        <v/>
      </c>
      <c r="D834" s="127" t="str">
        <f t="shared" si="53"/>
        <v/>
      </c>
      <c r="E834" s="128"/>
      <c r="F834" s="102" t="str">
        <f>IFERROR(VLOOKUP(E834,商品参数!A:E,2,FALSE),"")</f>
        <v/>
      </c>
      <c r="G834" s="102" t="str">
        <f>IFERROR(VLOOKUP(E834,商品参数!A:E,3,FALSE),"")</f>
        <v/>
      </c>
      <c r="H834" s="102" t="str">
        <f>IFERROR(VLOOKUP(E834,商品参数!A:E,4,FALSE),"")</f>
        <v/>
      </c>
      <c r="I834" s="130"/>
      <c r="J834" s="130"/>
      <c r="K834" s="102" t="str">
        <f t="shared" si="54"/>
        <v/>
      </c>
      <c r="L834" s="103"/>
      <c r="M834" s="131"/>
    </row>
    <row r="835" ht="22" customHeight="1" spans="1:13">
      <c r="A835" s="126"/>
      <c r="B835" s="127" t="str">
        <f t="shared" si="51"/>
        <v/>
      </c>
      <c r="C835" s="127" t="str">
        <f t="shared" si="52"/>
        <v/>
      </c>
      <c r="D835" s="127" t="str">
        <f t="shared" si="53"/>
        <v/>
      </c>
      <c r="E835" s="128"/>
      <c r="F835" s="102" t="str">
        <f>IFERROR(VLOOKUP(E835,商品参数!A:E,2,FALSE),"")</f>
        <v/>
      </c>
      <c r="G835" s="102" t="str">
        <f>IFERROR(VLOOKUP(E835,商品参数!A:E,3,FALSE),"")</f>
        <v/>
      </c>
      <c r="H835" s="102" t="str">
        <f>IFERROR(VLOOKUP(E835,商品参数!A:E,4,FALSE),"")</f>
        <v/>
      </c>
      <c r="I835" s="130"/>
      <c r="J835" s="130"/>
      <c r="K835" s="102" t="str">
        <f t="shared" si="54"/>
        <v/>
      </c>
      <c r="L835" s="103"/>
      <c r="M835" s="131"/>
    </row>
    <row r="836" ht="22" customHeight="1" spans="1:13">
      <c r="A836" s="126"/>
      <c r="B836" s="127" t="str">
        <f t="shared" ref="B836:B899" si="55">IF(A836&lt;&gt;"",YEAR(A836),"")</f>
        <v/>
      </c>
      <c r="C836" s="127" t="str">
        <f t="shared" ref="C836:C899" si="56">IF(A836&lt;&gt;"",MONTH(A836),"")</f>
        <v/>
      </c>
      <c r="D836" s="127" t="str">
        <f t="shared" ref="D836:D899" si="57">IF(A836&lt;&gt;"",DAY(A836),"")</f>
        <v/>
      </c>
      <c r="E836" s="128"/>
      <c r="F836" s="102" t="str">
        <f>IFERROR(VLOOKUP(E836,商品参数!A:E,2,FALSE),"")</f>
        <v/>
      </c>
      <c r="G836" s="102" t="str">
        <f>IFERROR(VLOOKUP(E836,商品参数!A:E,3,FALSE),"")</f>
        <v/>
      </c>
      <c r="H836" s="102" t="str">
        <f>IFERROR(VLOOKUP(E836,商品参数!A:E,4,FALSE),"")</f>
        <v/>
      </c>
      <c r="I836" s="130"/>
      <c r="J836" s="130"/>
      <c r="K836" s="102" t="str">
        <f t="shared" ref="K836:K899" si="58">IF(E836&lt;&gt;"",I836*J836,"")</f>
        <v/>
      </c>
      <c r="L836" s="103"/>
      <c r="M836" s="131"/>
    </row>
    <row r="837" ht="22" customHeight="1" spans="1:13">
      <c r="A837" s="126"/>
      <c r="B837" s="127" t="str">
        <f t="shared" si="55"/>
        <v/>
      </c>
      <c r="C837" s="127" t="str">
        <f t="shared" si="56"/>
        <v/>
      </c>
      <c r="D837" s="127" t="str">
        <f t="shared" si="57"/>
        <v/>
      </c>
      <c r="E837" s="128"/>
      <c r="F837" s="102" t="str">
        <f>IFERROR(VLOOKUP(E837,商品参数!A:E,2,FALSE),"")</f>
        <v/>
      </c>
      <c r="G837" s="102" t="str">
        <f>IFERROR(VLOOKUP(E837,商品参数!A:E,3,FALSE),"")</f>
        <v/>
      </c>
      <c r="H837" s="102" t="str">
        <f>IFERROR(VLOOKUP(E837,商品参数!A:E,4,FALSE),"")</f>
        <v/>
      </c>
      <c r="I837" s="130"/>
      <c r="J837" s="130"/>
      <c r="K837" s="102" t="str">
        <f t="shared" si="58"/>
        <v/>
      </c>
      <c r="L837" s="103"/>
      <c r="M837" s="131"/>
    </row>
    <row r="838" ht="22" customHeight="1" spans="1:13">
      <c r="A838" s="126"/>
      <c r="B838" s="127" t="str">
        <f t="shared" si="55"/>
        <v/>
      </c>
      <c r="C838" s="127" t="str">
        <f t="shared" si="56"/>
        <v/>
      </c>
      <c r="D838" s="127" t="str">
        <f t="shared" si="57"/>
        <v/>
      </c>
      <c r="E838" s="128"/>
      <c r="F838" s="102" t="str">
        <f>IFERROR(VLOOKUP(E838,商品参数!A:E,2,FALSE),"")</f>
        <v/>
      </c>
      <c r="G838" s="102" t="str">
        <f>IFERROR(VLOOKUP(E838,商品参数!A:E,3,FALSE),"")</f>
        <v/>
      </c>
      <c r="H838" s="102" t="str">
        <f>IFERROR(VLOOKUP(E838,商品参数!A:E,4,FALSE),"")</f>
        <v/>
      </c>
      <c r="I838" s="130"/>
      <c r="J838" s="130"/>
      <c r="K838" s="102" t="str">
        <f t="shared" si="58"/>
        <v/>
      </c>
      <c r="L838" s="103"/>
      <c r="M838" s="131"/>
    </row>
    <row r="839" ht="22" customHeight="1" spans="1:13">
      <c r="A839" s="126"/>
      <c r="B839" s="127" t="str">
        <f t="shared" si="55"/>
        <v/>
      </c>
      <c r="C839" s="127" t="str">
        <f t="shared" si="56"/>
        <v/>
      </c>
      <c r="D839" s="127" t="str">
        <f t="shared" si="57"/>
        <v/>
      </c>
      <c r="E839" s="128"/>
      <c r="F839" s="102" t="str">
        <f>IFERROR(VLOOKUP(E839,商品参数!A:E,2,FALSE),"")</f>
        <v/>
      </c>
      <c r="G839" s="102" t="str">
        <f>IFERROR(VLOOKUP(E839,商品参数!A:E,3,FALSE),"")</f>
        <v/>
      </c>
      <c r="H839" s="102" t="str">
        <f>IFERROR(VLOOKUP(E839,商品参数!A:E,4,FALSE),"")</f>
        <v/>
      </c>
      <c r="I839" s="130"/>
      <c r="J839" s="130"/>
      <c r="K839" s="102" t="str">
        <f t="shared" si="58"/>
        <v/>
      </c>
      <c r="L839" s="103"/>
      <c r="M839" s="131"/>
    </row>
    <row r="840" ht="22" customHeight="1" spans="1:13">
      <c r="A840" s="126"/>
      <c r="B840" s="127" t="str">
        <f t="shared" si="55"/>
        <v/>
      </c>
      <c r="C840" s="127" t="str">
        <f t="shared" si="56"/>
        <v/>
      </c>
      <c r="D840" s="127" t="str">
        <f t="shared" si="57"/>
        <v/>
      </c>
      <c r="E840" s="128"/>
      <c r="F840" s="102" t="str">
        <f>IFERROR(VLOOKUP(E840,商品参数!A:E,2,FALSE),"")</f>
        <v/>
      </c>
      <c r="G840" s="102" t="str">
        <f>IFERROR(VLOOKUP(E840,商品参数!A:E,3,FALSE),"")</f>
        <v/>
      </c>
      <c r="H840" s="102" t="str">
        <f>IFERROR(VLOOKUP(E840,商品参数!A:E,4,FALSE),"")</f>
        <v/>
      </c>
      <c r="I840" s="130"/>
      <c r="J840" s="130"/>
      <c r="K840" s="102" t="str">
        <f t="shared" si="58"/>
        <v/>
      </c>
      <c r="L840" s="103"/>
      <c r="M840" s="131"/>
    </row>
    <row r="841" ht="22" customHeight="1" spans="1:13">
      <c r="A841" s="126"/>
      <c r="B841" s="127" t="str">
        <f t="shared" si="55"/>
        <v/>
      </c>
      <c r="C841" s="127" t="str">
        <f t="shared" si="56"/>
        <v/>
      </c>
      <c r="D841" s="127" t="str">
        <f t="shared" si="57"/>
        <v/>
      </c>
      <c r="E841" s="128"/>
      <c r="F841" s="102" t="str">
        <f>IFERROR(VLOOKUP(E841,商品参数!A:E,2,FALSE),"")</f>
        <v/>
      </c>
      <c r="G841" s="102" t="str">
        <f>IFERROR(VLOOKUP(E841,商品参数!A:E,3,FALSE),"")</f>
        <v/>
      </c>
      <c r="H841" s="102" t="str">
        <f>IFERROR(VLOOKUP(E841,商品参数!A:E,4,FALSE),"")</f>
        <v/>
      </c>
      <c r="I841" s="130"/>
      <c r="J841" s="130"/>
      <c r="K841" s="102" t="str">
        <f t="shared" si="58"/>
        <v/>
      </c>
      <c r="L841" s="103"/>
      <c r="M841" s="131"/>
    </row>
    <row r="842" ht="22" customHeight="1" spans="1:13">
      <c r="A842" s="126"/>
      <c r="B842" s="127" t="str">
        <f t="shared" si="55"/>
        <v/>
      </c>
      <c r="C842" s="127" t="str">
        <f t="shared" si="56"/>
        <v/>
      </c>
      <c r="D842" s="127" t="str">
        <f t="shared" si="57"/>
        <v/>
      </c>
      <c r="E842" s="128"/>
      <c r="F842" s="102" t="str">
        <f>IFERROR(VLOOKUP(E842,商品参数!A:E,2,FALSE),"")</f>
        <v/>
      </c>
      <c r="G842" s="102" t="str">
        <f>IFERROR(VLOOKUP(E842,商品参数!A:E,3,FALSE),"")</f>
        <v/>
      </c>
      <c r="H842" s="102" t="str">
        <f>IFERROR(VLOOKUP(E842,商品参数!A:E,4,FALSE),"")</f>
        <v/>
      </c>
      <c r="I842" s="130"/>
      <c r="J842" s="130"/>
      <c r="K842" s="102" t="str">
        <f t="shared" si="58"/>
        <v/>
      </c>
      <c r="L842" s="103"/>
      <c r="M842" s="131"/>
    </row>
    <row r="843" ht="22" customHeight="1" spans="1:13">
      <c r="A843" s="126"/>
      <c r="B843" s="127" t="str">
        <f t="shared" si="55"/>
        <v/>
      </c>
      <c r="C843" s="127" t="str">
        <f t="shared" si="56"/>
        <v/>
      </c>
      <c r="D843" s="127" t="str">
        <f t="shared" si="57"/>
        <v/>
      </c>
      <c r="E843" s="128"/>
      <c r="F843" s="102" t="str">
        <f>IFERROR(VLOOKUP(E843,商品参数!A:E,2,FALSE),"")</f>
        <v/>
      </c>
      <c r="G843" s="102" t="str">
        <f>IFERROR(VLOOKUP(E843,商品参数!A:E,3,FALSE),"")</f>
        <v/>
      </c>
      <c r="H843" s="102" t="str">
        <f>IFERROR(VLOOKUP(E843,商品参数!A:E,4,FALSE),"")</f>
        <v/>
      </c>
      <c r="I843" s="130"/>
      <c r="J843" s="130"/>
      <c r="K843" s="102" t="str">
        <f t="shared" si="58"/>
        <v/>
      </c>
      <c r="L843" s="103"/>
      <c r="M843" s="131"/>
    </row>
    <row r="844" ht="22" customHeight="1" spans="1:13">
      <c r="A844" s="126"/>
      <c r="B844" s="127" t="str">
        <f t="shared" si="55"/>
        <v/>
      </c>
      <c r="C844" s="127" t="str">
        <f t="shared" si="56"/>
        <v/>
      </c>
      <c r="D844" s="127" t="str">
        <f t="shared" si="57"/>
        <v/>
      </c>
      <c r="E844" s="128"/>
      <c r="F844" s="102" t="str">
        <f>IFERROR(VLOOKUP(E844,商品参数!A:E,2,FALSE),"")</f>
        <v/>
      </c>
      <c r="G844" s="102" t="str">
        <f>IFERROR(VLOOKUP(E844,商品参数!A:E,3,FALSE),"")</f>
        <v/>
      </c>
      <c r="H844" s="102" t="str">
        <f>IFERROR(VLOOKUP(E844,商品参数!A:E,4,FALSE),"")</f>
        <v/>
      </c>
      <c r="I844" s="130"/>
      <c r="J844" s="130"/>
      <c r="K844" s="102" t="str">
        <f t="shared" si="58"/>
        <v/>
      </c>
      <c r="L844" s="103"/>
      <c r="M844" s="131"/>
    </row>
    <row r="845" ht="22" customHeight="1" spans="1:13">
      <c r="A845" s="126"/>
      <c r="B845" s="127" t="str">
        <f t="shared" si="55"/>
        <v/>
      </c>
      <c r="C845" s="127" t="str">
        <f t="shared" si="56"/>
        <v/>
      </c>
      <c r="D845" s="127" t="str">
        <f t="shared" si="57"/>
        <v/>
      </c>
      <c r="E845" s="128"/>
      <c r="F845" s="102" t="str">
        <f>IFERROR(VLOOKUP(E845,商品参数!A:E,2,FALSE),"")</f>
        <v/>
      </c>
      <c r="G845" s="102" t="str">
        <f>IFERROR(VLOOKUP(E845,商品参数!A:E,3,FALSE),"")</f>
        <v/>
      </c>
      <c r="H845" s="102" t="str">
        <f>IFERROR(VLOOKUP(E845,商品参数!A:E,4,FALSE),"")</f>
        <v/>
      </c>
      <c r="I845" s="130"/>
      <c r="J845" s="130"/>
      <c r="K845" s="102" t="str">
        <f t="shared" si="58"/>
        <v/>
      </c>
      <c r="L845" s="103"/>
      <c r="M845" s="131"/>
    </row>
    <row r="846" ht="22" customHeight="1" spans="1:13">
      <c r="A846" s="126"/>
      <c r="B846" s="127" t="str">
        <f t="shared" si="55"/>
        <v/>
      </c>
      <c r="C846" s="127" t="str">
        <f t="shared" si="56"/>
        <v/>
      </c>
      <c r="D846" s="127" t="str">
        <f t="shared" si="57"/>
        <v/>
      </c>
      <c r="E846" s="128"/>
      <c r="F846" s="102" t="str">
        <f>IFERROR(VLOOKUP(E846,商品参数!A:E,2,FALSE),"")</f>
        <v/>
      </c>
      <c r="G846" s="102" t="str">
        <f>IFERROR(VLOOKUP(E846,商品参数!A:E,3,FALSE),"")</f>
        <v/>
      </c>
      <c r="H846" s="102" t="str">
        <f>IFERROR(VLOOKUP(E846,商品参数!A:E,4,FALSE),"")</f>
        <v/>
      </c>
      <c r="I846" s="130"/>
      <c r="J846" s="130"/>
      <c r="K846" s="102" t="str">
        <f t="shared" si="58"/>
        <v/>
      </c>
      <c r="L846" s="103"/>
      <c r="M846" s="131"/>
    </row>
    <row r="847" ht="22" customHeight="1" spans="1:13">
      <c r="A847" s="126"/>
      <c r="B847" s="127" t="str">
        <f t="shared" si="55"/>
        <v/>
      </c>
      <c r="C847" s="127" t="str">
        <f t="shared" si="56"/>
        <v/>
      </c>
      <c r="D847" s="127" t="str">
        <f t="shared" si="57"/>
        <v/>
      </c>
      <c r="E847" s="128"/>
      <c r="F847" s="102" t="str">
        <f>IFERROR(VLOOKUP(E847,商品参数!A:E,2,FALSE),"")</f>
        <v/>
      </c>
      <c r="G847" s="102" t="str">
        <f>IFERROR(VLOOKUP(E847,商品参数!A:E,3,FALSE),"")</f>
        <v/>
      </c>
      <c r="H847" s="102" t="str">
        <f>IFERROR(VLOOKUP(E847,商品参数!A:E,4,FALSE),"")</f>
        <v/>
      </c>
      <c r="I847" s="130"/>
      <c r="J847" s="130"/>
      <c r="K847" s="102" t="str">
        <f t="shared" si="58"/>
        <v/>
      </c>
      <c r="L847" s="103"/>
      <c r="M847" s="131"/>
    </row>
    <row r="848" ht="22" customHeight="1" spans="1:13">
      <c r="A848" s="126"/>
      <c r="B848" s="127" t="str">
        <f t="shared" si="55"/>
        <v/>
      </c>
      <c r="C848" s="127" t="str">
        <f t="shared" si="56"/>
        <v/>
      </c>
      <c r="D848" s="127" t="str">
        <f t="shared" si="57"/>
        <v/>
      </c>
      <c r="E848" s="128"/>
      <c r="F848" s="102" t="str">
        <f>IFERROR(VLOOKUP(E848,商品参数!A:E,2,FALSE),"")</f>
        <v/>
      </c>
      <c r="G848" s="102" t="str">
        <f>IFERROR(VLOOKUP(E848,商品参数!A:E,3,FALSE),"")</f>
        <v/>
      </c>
      <c r="H848" s="102" t="str">
        <f>IFERROR(VLOOKUP(E848,商品参数!A:E,4,FALSE),"")</f>
        <v/>
      </c>
      <c r="I848" s="130"/>
      <c r="J848" s="130"/>
      <c r="K848" s="102" t="str">
        <f t="shared" si="58"/>
        <v/>
      </c>
      <c r="L848" s="103"/>
      <c r="M848" s="131"/>
    </row>
    <row r="849" ht="22" customHeight="1" spans="1:13">
      <c r="A849" s="126"/>
      <c r="B849" s="127" t="str">
        <f t="shared" si="55"/>
        <v/>
      </c>
      <c r="C849" s="127" t="str">
        <f t="shared" si="56"/>
        <v/>
      </c>
      <c r="D849" s="127" t="str">
        <f t="shared" si="57"/>
        <v/>
      </c>
      <c r="E849" s="128"/>
      <c r="F849" s="102" t="str">
        <f>IFERROR(VLOOKUP(E849,商品参数!A:E,2,FALSE),"")</f>
        <v/>
      </c>
      <c r="G849" s="102" t="str">
        <f>IFERROR(VLOOKUP(E849,商品参数!A:E,3,FALSE),"")</f>
        <v/>
      </c>
      <c r="H849" s="102" t="str">
        <f>IFERROR(VLOOKUP(E849,商品参数!A:E,4,FALSE),"")</f>
        <v/>
      </c>
      <c r="I849" s="130"/>
      <c r="J849" s="130"/>
      <c r="K849" s="102" t="str">
        <f t="shared" si="58"/>
        <v/>
      </c>
      <c r="L849" s="103"/>
      <c r="M849" s="131"/>
    </row>
    <row r="850" ht="22" customHeight="1" spans="1:13">
      <c r="A850" s="126"/>
      <c r="B850" s="127" t="str">
        <f t="shared" si="55"/>
        <v/>
      </c>
      <c r="C850" s="127" t="str">
        <f t="shared" si="56"/>
        <v/>
      </c>
      <c r="D850" s="127" t="str">
        <f t="shared" si="57"/>
        <v/>
      </c>
      <c r="E850" s="128"/>
      <c r="F850" s="102" t="str">
        <f>IFERROR(VLOOKUP(E850,商品参数!A:E,2,FALSE),"")</f>
        <v/>
      </c>
      <c r="G850" s="102" t="str">
        <f>IFERROR(VLOOKUP(E850,商品参数!A:E,3,FALSE),"")</f>
        <v/>
      </c>
      <c r="H850" s="102" t="str">
        <f>IFERROR(VLOOKUP(E850,商品参数!A:E,4,FALSE),"")</f>
        <v/>
      </c>
      <c r="I850" s="130"/>
      <c r="J850" s="130"/>
      <c r="K850" s="102" t="str">
        <f t="shared" si="58"/>
        <v/>
      </c>
      <c r="L850" s="103"/>
      <c r="M850" s="131"/>
    </row>
    <row r="851" ht="22" customHeight="1" spans="1:13">
      <c r="A851" s="126"/>
      <c r="B851" s="127" t="str">
        <f t="shared" si="55"/>
        <v/>
      </c>
      <c r="C851" s="127" t="str">
        <f t="shared" si="56"/>
        <v/>
      </c>
      <c r="D851" s="127" t="str">
        <f t="shared" si="57"/>
        <v/>
      </c>
      <c r="E851" s="128"/>
      <c r="F851" s="102" t="str">
        <f>IFERROR(VLOOKUP(E851,商品参数!A:E,2,FALSE),"")</f>
        <v/>
      </c>
      <c r="G851" s="102" t="str">
        <f>IFERROR(VLOOKUP(E851,商品参数!A:E,3,FALSE),"")</f>
        <v/>
      </c>
      <c r="H851" s="102" t="str">
        <f>IFERROR(VLOOKUP(E851,商品参数!A:E,4,FALSE),"")</f>
        <v/>
      </c>
      <c r="I851" s="130"/>
      <c r="J851" s="130"/>
      <c r="K851" s="102" t="str">
        <f t="shared" si="58"/>
        <v/>
      </c>
      <c r="L851" s="103"/>
      <c r="M851" s="131"/>
    </row>
    <row r="852" ht="22" customHeight="1" spans="1:13">
      <c r="A852" s="126"/>
      <c r="B852" s="127" t="str">
        <f t="shared" si="55"/>
        <v/>
      </c>
      <c r="C852" s="127" t="str">
        <f t="shared" si="56"/>
        <v/>
      </c>
      <c r="D852" s="127" t="str">
        <f t="shared" si="57"/>
        <v/>
      </c>
      <c r="E852" s="128"/>
      <c r="F852" s="102" t="str">
        <f>IFERROR(VLOOKUP(E852,商品参数!A:E,2,FALSE),"")</f>
        <v/>
      </c>
      <c r="G852" s="102" t="str">
        <f>IFERROR(VLOOKUP(E852,商品参数!A:E,3,FALSE),"")</f>
        <v/>
      </c>
      <c r="H852" s="102" t="str">
        <f>IFERROR(VLOOKUP(E852,商品参数!A:E,4,FALSE),"")</f>
        <v/>
      </c>
      <c r="I852" s="130"/>
      <c r="J852" s="130"/>
      <c r="K852" s="102" t="str">
        <f t="shared" si="58"/>
        <v/>
      </c>
      <c r="L852" s="103"/>
      <c r="M852" s="131"/>
    </row>
    <row r="853" ht="22" customHeight="1" spans="1:13">
      <c r="A853" s="126"/>
      <c r="B853" s="127" t="str">
        <f t="shared" si="55"/>
        <v/>
      </c>
      <c r="C853" s="127" t="str">
        <f t="shared" si="56"/>
        <v/>
      </c>
      <c r="D853" s="127" t="str">
        <f t="shared" si="57"/>
        <v/>
      </c>
      <c r="E853" s="128"/>
      <c r="F853" s="102" t="str">
        <f>IFERROR(VLOOKUP(E853,商品参数!A:E,2,FALSE),"")</f>
        <v/>
      </c>
      <c r="G853" s="102" t="str">
        <f>IFERROR(VLOOKUP(E853,商品参数!A:E,3,FALSE),"")</f>
        <v/>
      </c>
      <c r="H853" s="102" t="str">
        <f>IFERROR(VLOOKUP(E853,商品参数!A:E,4,FALSE),"")</f>
        <v/>
      </c>
      <c r="I853" s="130"/>
      <c r="J853" s="130"/>
      <c r="K853" s="102" t="str">
        <f t="shared" si="58"/>
        <v/>
      </c>
      <c r="L853" s="103"/>
      <c r="M853" s="131"/>
    </row>
    <row r="854" ht="22" customHeight="1" spans="1:13">
      <c r="A854" s="126"/>
      <c r="B854" s="127" t="str">
        <f t="shared" si="55"/>
        <v/>
      </c>
      <c r="C854" s="127" t="str">
        <f t="shared" si="56"/>
        <v/>
      </c>
      <c r="D854" s="127" t="str">
        <f t="shared" si="57"/>
        <v/>
      </c>
      <c r="E854" s="128"/>
      <c r="F854" s="102" t="str">
        <f>IFERROR(VLOOKUP(E854,商品参数!A:E,2,FALSE),"")</f>
        <v/>
      </c>
      <c r="G854" s="102" t="str">
        <f>IFERROR(VLOOKUP(E854,商品参数!A:E,3,FALSE),"")</f>
        <v/>
      </c>
      <c r="H854" s="102" t="str">
        <f>IFERROR(VLOOKUP(E854,商品参数!A:E,4,FALSE),"")</f>
        <v/>
      </c>
      <c r="I854" s="130"/>
      <c r="J854" s="130"/>
      <c r="K854" s="102" t="str">
        <f t="shared" si="58"/>
        <v/>
      </c>
      <c r="L854" s="103"/>
      <c r="M854" s="131"/>
    </row>
    <row r="855" ht="22" customHeight="1" spans="1:13">
      <c r="A855" s="126"/>
      <c r="B855" s="127" t="str">
        <f t="shared" si="55"/>
        <v/>
      </c>
      <c r="C855" s="127" t="str">
        <f t="shared" si="56"/>
        <v/>
      </c>
      <c r="D855" s="127" t="str">
        <f t="shared" si="57"/>
        <v/>
      </c>
      <c r="E855" s="128"/>
      <c r="F855" s="102" t="str">
        <f>IFERROR(VLOOKUP(E855,商品参数!A:E,2,FALSE),"")</f>
        <v/>
      </c>
      <c r="G855" s="102" t="str">
        <f>IFERROR(VLOOKUP(E855,商品参数!A:E,3,FALSE),"")</f>
        <v/>
      </c>
      <c r="H855" s="102" t="str">
        <f>IFERROR(VLOOKUP(E855,商品参数!A:E,4,FALSE),"")</f>
        <v/>
      </c>
      <c r="I855" s="130"/>
      <c r="J855" s="130"/>
      <c r="K855" s="102" t="str">
        <f t="shared" si="58"/>
        <v/>
      </c>
      <c r="L855" s="103"/>
      <c r="M855" s="131"/>
    </row>
    <row r="856" ht="22" customHeight="1" spans="1:13">
      <c r="A856" s="126"/>
      <c r="B856" s="127" t="str">
        <f t="shared" si="55"/>
        <v/>
      </c>
      <c r="C856" s="127" t="str">
        <f t="shared" si="56"/>
        <v/>
      </c>
      <c r="D856" s="127" t="str">
        <f t="shared" si="57"/>
        <v/>
      </c>
      <c r="E856" s="128"/>
      <c r="F856" s="102" t="str">
        <f>IFERROR(VLOOKUP(E856,商品参数!A:E,2,FALSE),"")</f>
        <v/>
      </c>
      <c r="G856" s="102" t="str">
        <f>IFERROR(VLOOKUP(E856,商品参数!A:E,3,FALSE),"")</f>
        <v/>
      </c>
      <c r="H856" s="102" t="str">
        <f>IFERROR(VLOOKUP(E856,商品参数!A:E,4,FALSE),"")</f>
        <v/>
      </c>
      <c r="I856" s="130"/>
      <c r="J856" s="130"/>
      <c r="K856" s="102" t="str">
        <f t="shared" si="58"/>
        <v/>
      </c>
      <c r="L856" s="103"/>
      <c r="M856" s="131"/>
    </row>
    <row r="857" ht="22" customHeight="1" spans="1:13">
      <c r="A857" s="126"/>
      <c r="B857" s="127" t="str">
        <f t="shared" si="55"/>
        <v/>
      </c>
      <c r="C857" s="127" t="str">
        <f t="shared" si="56"/>
        <v/>
      </c>
      <c r="D857" s="127" t="str">
        <f t="shared" si="57"/>
        <v/>
      </c>
      <c r="E857" s="128"/>
      <c r="F857" s="102" t="str">
        <f>IFERROR(VLOOKUP(E857,商品参数!A:E,2,FALSE),"")</f>
        <v/>
      </c>
      <c r="G857" s="102" t="str">
        <f>IFERROR(VLOOKUP(E857,商品参数!A:E,3,FALSE),"")</f>
        <v/>
      </c>
      <c r="H857" s="102" t="str">
        <f>IFERROR(VLOOKUP(E857,商品参数!A:E,4,FALSE),"")</f>
        <v/>
      </c>
      <c r="I857" s="130"/>
      <c r="J857" s="130"/>
      <c r="K857" s="102" t="str">
        <f t="shared" si="58"/>
        <v/>
      </c>
      <c r="L857" s="103"/>
      <c r="M857" s="131"/>
    </row>
    <row r="858" ht="22" customHeight="1" spans="1:13">
      <c r="A858" s="126"/>
      <c r="B858" s="127" t="str">
        <f t="shared" si="55"/>
        <v/>
      </c>
      <c r="C858" s="127" t="str">
        <f t="shared" si="56"/>
        <v/>
      </c>
      <c r="D858" s="127" t="str">
        <f t="shared" si="57"/>
        <v/>
      </c>
      <c r="E858" s="128"/>
      <c r="F858" s="102" t="str">
        <f>IFERROR(VLOOKUP(E858,商品参数!A:E,2,FALSE),"")</f>
        <v/>
      </c>
      <c r="G858" s="102" t="str">
        <f>IFERROR(VLOOKUP(E858,商品参数!A:E,3,FALSE),"")</f>
        <v/>
      </c>
      <c r="H858" s="102" t="str">
        <f>IFERROR(VLOOKUP(E858,商品参数!A:E,4,FALSE),"")</f>
        <v/>
      </c>
      <c r="I858" s="130"/>
      <c r="J858" s="130"/>
      <c r="K858" s="102" t="str">
        <f t="shared" si="58"/>
        <v/>
      </c>
      <c r="L858" s="103"/>
      <c r="M858" s="131"/>
    </row>
    <row r="859" ht="22" customHeight="1" spans="1:13">
      <c r="A859" s="126"/>
      <c r="B859" s="127" t="str">
        <f t="shared" si="55"/>
        <v/>
      </c>
      <c r="C859" s="127" t="str">
        <f t="shared" si="56"/>
        <v/>
      </c>
      <c r="D859" s="127" t="str">
        <f t="shared" si="57"/>
        <v/>
      </c>
      <c r="E859" s="128"/>
      <c r="F859" s="102" t="str">
        <f>IFERROR(VLOOKUP(E859,商品参数!A:E,2,FALSE),"")</f>
        <v/>
      </c>
      <c r="G859" s="102" t="str">
        <f>IFERROR(VLOOKUP(E859,商品参数!A:E,3,FALSE),"")</f>
        <v/>
      </c>
      <c r="H859" s="102" t="str">
        <f>IFERROR(VLOOKUP(E859,商品参数!A:E,4,FALSE),"")</f>
        <v/>
      </c>
      <c r="I859" s="130"/>
      <c r="J859" s="130"/>
      <c r="K859" s="102" t="str">
        <f t="shared" si="58"/>
        <v/>
      </c>
      <c r="L859" s="103"/>
      <c r="M859" s="131"/>
    </row>
    <row r="860" ht="22" customHeight="1" spans="1:13">
      <c r="A860" s="126"/>
      <c r="B860" s="127" t="str">
        <f t="shared" si="55"/>
        <v/>
      </c>
      <c r="C860" s="127" t="str">
        <f t="shared" si="56"/>
        <v/>
      </c>
      <c r="D860" s="127" t="str">
        <f t="shared" si="57"/>
        <v/>
      </c>
      <c r="E860" s="128"/>
      <c r="F860" s="102" t="str">
        <f>IFERROR(VLOOKUP(E860,商品参数!A:E,2,FALSE),"")</f>
        <v/>
      </c>
      <c r="G860" s="102" t="str">
        <f>IFERROR(VLOOKUP(E860,商品参数!A:E,3,FALSE),"")</f>
        <v/>
      </c>
      <c r="H860" s="102" t="str">
        <f>IFERROR(VLOOKUP(E860,商品参数!A:E,4,FALSE),"")</f>
        <v/>
      </c>
      <c r="I860" s="130"/>
      <c r="J860" s="130"/>
      <c r="K860" s="102" t="str">
        <f t="shared" si="58"/>
        <v/>
      </c>
      <c r="L860" s="103"/>
      <c r="M860" s="131"/>
    </row>
    <row r="861" ht="22" customHeight="1" spans="1:13">
      <c r="A861" s="126"/>
      <c r="B861" s="127" t="str">
        <f t="shared" si="55"/>
        <v/>
      </c>
      <c r="C861" s="127" t="str">
        <f t="shared" si="56"/>
        <v/>
      </c>
      <c r="D861" s="127" t="str">
        <f t="shared" si="57"/>
        <v/>
      </c>
      <c r="E861" s="128"/>
      <c r="F861" s="102" t="str">
        <f>IFERROR(VLOOKUP(E861,商品参数!A:E,2,FALSE),"")</f>
        <v/>
      </c>
      <c r="G861" s="102" t="str">
        <f>IFERROR(VLOOKUP(E861,商品参数!A:E,3,FALSE),"")</f>
        <v/>
      </c>
      <c r="H861" s="102" t="str">
        <f>IFERROR(VLOOKUP(E861,商品参数!A:E,4,FALSE),"")</f>
        <v/>
      </c>
      <c r="I861" s="130"/>
      <c r="J861" s="130"/>
      <c r="K861" s="102" t="str">
        <f t="shared" si="58"/>
        <v/>
      </c>
      <c r="L861" s="103"/>
      <c r="M861" s="131"/>
    </row>
    <row r="862" ht="22" customHeight="1" spans="1:13">
      <c r="A862" s="126"/>
      <c r="B862" s="127" t="str">
        <f t="shared" si="55"/>
        <v/>
      </c>
      <c r="C862" s="127" t="str">
        <f t="shared" si="56"/>
        <v/>
      </c>
      <c r="D862" s="127" t="str">
        <f t="shared" si="57"/>
        <v/>
      </c>
      <c r="E862" s="128"/>
      <c r="F862" s="102" t="str">
        <f>IFERROR(VLOOKUP(E862,商品参数!A:E,2,FALSE),"")</f>
        <v/>
      </c>
      <c r="G862" s="102" t="str">
        <f>IFERROR(VLOOKUP(E862,商品参数!A:E,3,FALSE),"")</f>
        <v/>
      </c>
      <c r="H862" s="102" t="str">
        <f>IFERROR(VLOOKUP(E862,商品参数!A:E,4,FALSE),"")</f>
        <v/>
      </c>
      <c r="I862" s="130"/>
      <c r="J862" s="130"/>
      <c r="K862" s="102" t="str">
        <f t="shared" si="58"/>
        <v/>
      </c>
      <c r="L862" s="103"/>
      <c r="M862" s="131"/>
    </row>
    <row r="863" ht="22" customHeight="1" spans="1:13">
      <c r="A863" s="126"/>
      <c r="B863" s="127" t="str">
        <f t="shared" si="55"/>
        <v/>
      </c>
      <c r="C863" s="127" t="str">
        <f t="shared" si="56"/>
        <v/>
      </c>
      <c r="D863" s="127" t="str">
        <f t="shared" si="57"/>
        <v/>
      </c>
      <c r="E863" s="128"/>
      <c r="F863" s="102" t="str">
        <f>IFERROR(VLOOKUP(E863,商品参数!A:E,2,FALSE),"")</f>
        <v/>
      </c>
      <c r="G863" s="102" t="str">
        <f>IFERROR(VLOOKUP(E863,商品参数!A:E,3,FALSE),"")</f>
        <v/>
      </c>
      <c r="H863" s="102" t="str">
        <f>IFERROR(VLOOKUP(E863,商品参数!A:E,4,FALSE),"")</f>
        <v/>
      </c>
      <c r="I863" s="130"/>
      <c r="J863" s="130"/>
      <c r="K863" s="102" t="str">
        <f t="shared" si="58"/>
        <v/>
      </c>
      <c r="L863" s="103"/>
      <c r="M863" s="131"/>
    </row>
    <row r="864" ht="22" customHeight="1" spans="1:13">
      <c r="A864" s="126"/>
      <c r="B864" s="127" t="str">
        <f t="shared" si="55"/>
        <v/>
      </c>
      <c r="C864" s="127" t="str">
        <f t="shared" si="56"/>
        <v/>
      </c>
      <c r="D864" s="127" t="str">
        <f t="shared" si="57"/>
        <v/>
      </c>
      <c r="E864" s="128"/>
      <c r="F864" s="102" t="str">
        <f>IFERROR(VLOOKUP(E864,商品参数!A:E,2,FALSE),"")</f>
        <v/>
      </c>
      <c r="G864" s="102" t="str">
        <f>IFERROR(VLOOKUP(E864,商品参数!A:E,3,FALSE),"")</f>
        <v/>
      </c>
      <c r="H864" s="102" t="str">
        <f>IFERROR(VLOOKUP(E864,商品参数!A:E,4,FALSE),"")</f>
        <v/>
      </c>
      <c r="I864" s="130"/>
      <c r="J864" s="130"/>
      <c r="K864" s="102" t="str">
        <f t="shared" si="58"/>
        <v/>
      </c>
      <c r="L864" s="103"/>
      <c r="M864" s="131"/>
    </row>
    <row r="865" ht="22" customHeight="1" spans="1:13">
      <c r="A865" s="126"/>
      <c r="B865" s="127" t="str">
        <f t="shared" si="55"/>
        <v/>
      </c>
      <c r="C865" s="127" t="str">
        <f t="shared" si="56"/>
        <v/>
      </c>
      <c r="D865" s="127" t="str">
        <f t="shared" si="57"/>
        <v/>
      </c>
      <c r="E865" s="128"/>
      <c r="F865" s="102" t="str">
        <f>IFERROR(VLOOKUP(E865,商品参数!A:E,2,FALSE),"")</f>
        <v/>
      </c>
      <c r="G865" s="102" t="str">
        <f>IFERROR(VLOOKUP(E865,商品参数!A:E,3,FALSE),"")</f>
        <v/>
      </c>
      <c r="H865" s="102" t="str">
        <f>IFERROR(VLOOKUP(E865,商品参数!A:E,4,FALSE),"")</f>
        <v/>
      </c>
      <c r="I865" s="130"/>
      <c r="J865" s="130"/>
      <c r="K865" s="102" t="str">
        <f t="shared" si="58"/>
        <v/>
      </c>
      <c r="L865" s="103"/>
      <c r="M865" s="131"/>
    </row>
    <row r="866" ht="22" customHeight="1" spans="1:13">
      <c r="A866" s="126"/>
      <c r="B866" s="127" t="str">
        <f t="shared" si="55"/>
        <v/>
      </c>
      <c r="C866" s="127" t="str">
        <f t="shared" si="56"/>
        <v/>
      </c>
      <c r="D866" s="127" t="str">
        <f t="shared" si="57"/>
        <v/>
      </c>
      <c r="E866" s="128"/>
      <c r="F866" s="102" t="str">
        <f>IFERROR(VLOOKUP(E866,商品参数!A:E,2,FALSE),"")</f>
        <v/>
      </c>
      <c r="G866" s="102" t="str">
        <f>IFERROR(VLOOKUP(E866,商品参数!A:E,3,FALSE),"")</f>
        <v/>
      </c>
      <c r="H866" s="102" t="str">
        <f>IFERROR(VLOOKUP(E866,商品参数!A:E,4,FALSE),"")</f>
        <v/>
      </c>
      <c r="I866" s="130"/>
      <c r="J866" s="130"/>
      <c r="K866" s="102" t="str">
        <f t="shared" si="58"/>
        <v/>
      </c>
      <c r="L866" s="103"/>
      <c r="M866" s="131"/>
    </row>
    <row r="867" ht="22" customHeight="1" spans="1:13">
      <c r="A867" s="126"/>
      <c r="B867" s="127" t="str">
        <f t="shared" si="55"/>
        <v/>
      </c>
      <c r="C867" s="127" t="str">
        <f t="shared" si="56"/>
        <v/>
      </c>
      <c r="D867" s="127" t="str">
        <f t="shared" si="57"/>
        <v/>
      </c>
      <c r="E867" s="128"/>
      <c r="F867" s="102" t="str">
        <f>IFERROR(VLOOKUP(E867,商品参数!A:E,2,FALSE),"")</f>
        <v/>
      </c>
      <c r="G867" s="102" t="str">
        <f>IFERROR(VLOOKUP(E867,商品参数!A:E,3,FALSE),"")</f>
        <v/>
      </c>
      <c r="H867" s="102" t="str">
        <f>IFERROR(VLOOKUP(E867,商品参数!A:E,4,FALSE),"")</f>
        <v/>
      </c>
      <c r="I867" s="130"/>
      <c r="J867" s="130"/>
      <c r="K867" s="102" t="str">
        <f t="shared" si="58"/>
        <v/>
      </c>
      <c r="L867" s="103"/>
      <c r="M867" s="131"/>
    </row>
    <row r="868" ht="22" customHeight="1" spans="1:13">
      <c r="A868" s="126"/>
      <c r="B868" s="127" t="str">
        <f t="shared" si="55"/>
        <v/>
      </c>
      <c r="C868" s="127" t="str">
        <f t="shared" si="56"/>
        <v/>
      </c>
      <c r="D868" s="127" t="str">
        <f t="shared" si="57"/>
        <v/>
      </c>
      <c r="E868" s="128"/>
      <c r="F868" s="102" t="str">
        <f>IFERROR(VLOOKUP(E868,商品参数!A:E,2,FALSE),"")</f>
        <v/>
      </c>
      <c r="G868" s="102" t="str">
        <f>IFERROR(VLOOKUP(E868,商品参数!A:E,3,FALSE),"")</f>
        <v/>
      </c>
      <c r="H868" s="102" t="str">
        <f>IFERROR(VLOOKUP(E868,商品参数!A:E,4,FALSE),"")</f>
        <v/>
      </c>
      <c r="I868" s="130"/>
      <c r="J868" s="130"/>
      <c r="K868" s="102" t="str">
        <f t="shared" si="58"/>
        <v/>
      </c>
      <c r="L868" s="103"/>
      <c r="M868" s="131"/>
    </row>
    <row r="869" ht="22" customHeight="1" spans="1:13">
      <c r="A869" s="126"/>
      <c r="B869" s="127" t="str">
        <f t="shared" si="55"/>
        <v/>
      </c>
      <c r="C869" s="127" t="str">
        <f t="shared" si="56"/>
        <v/>
      </c>
      <c r="D869" s="127" t="str">
        <f t="shared" si="57"/>
        <v/>
      </c>
      <c r="E869" s="128"/>
      <c r="F869" s="102" t="str">
        <f>IFERROR(VLOOKUP(E869,商品参数!A:E,2,FALSE),"")</f>
        <v/>
      </c>
      <c r="G869" s="102" t="str">
        <f>IFERROR(VLOOKUP(E869,商品参数!A:E,3,FALSE),"")</f>
        <v/>
      </c>
      <c r="H869" s="102" t="str">
        <f>IFERROR(VLOOKUP(E869,商品参数!A:E,4,FALSE),"")</f>
        <v/>
      </c>
      <c r="I869" s="130"/>
      <c r="J869" s="130"/>
      <c r="K869" s="102" t="str">
        <f t="shared" si="58"/>
        <v/>
      </c>
      <c r="L869" s="103"/>
      <c r="M869" s="131"/>
    </row>
    <row r="870" ht="22" customHeight="1" spans="1:13">
      <c r="A870" s="126"/>
      <c r="B870" s="127" t="str">
        <f t="shared" si="55"/>
        <v/>
      </c>
      <c r="C870" s="127" t="str">
        <f t="shared" si="56"/>
        <v/>
      </c>
      <c r="D870" s="127" t="str">
        <f t="shared" si="57"/>
        <v/>
      </c>
      <c r="E870" s="128"/>
      <c r="F870" s="102" t="str">
        <f>IFERROR(VLOOKUP(E870,商品参数!A:E,2,FALSE),"")</f>
        <v/>
      </c>
      <c r="G870" s="102" t="str">
        <f>IFERROR(VLOOKUP(E870,商品参数!A:E,3,FALSE),"")</f>
        <v/>
      </c>
      <c r="H870" s="102" t="str">
        <f>IFERROR(VLOOKUP(E870,商品参数!A:E,4,FALSE),"")</f>
        <v/>
      </c>
      <c r="I870" s="130"/>
      <c r="J870" s="130"/>
      <c r="K870" s="102" t="str">
        <f t="shared" si="58"/>
        <v/>
      </c>
      <c r="L870" s="103"/>
      <c r="M870" s="131"/>
    </row>
    <row r="871" ht="22" customHeight="1" spans="1:13">
      <c r="A871" s="126"/>
      <c r="B871" s="127" t="str">
        <f t="shared" si="55"/>
        <v/>
      </c>
      <c r="C871" s="127" t="str">
        <f t="shared" si="56"/>
        <v/>
      </c>
      <c r="D871" s="127" t="str">
        <f t="shared" si="57"/>
        <v/>
      </c>
      <c r="E871" s="128"/>
      <c r="F871" s="102" t="str">
        <f>IFERROR(VLOOKUP(E871,商品参数!A:E,2,FALSE),"")</f>
        <v/>
      </c>
      <c r="G871" s="102" t="str">
        <f>IFERROR(VLOOKUP(E871,商品参数!A:E,3,FALSE),"")</f>
        <v/>
      </c>
      <c r="H871" s="102" t="str">
        <f>IFERROR(VLOOKUP(E871,商品参数!A:E,4,FALSE),"")</f>
        <v/>
      </c>
      <c r="I871" s="130"/>
      <c r="J871" s="130"/>
      <c r="K871" s="102" t="str">
        <f t="shared" si="58"/>
        <v/>
      </c>
      <c r="L871" s="103"/>
      <c r="M871" s="131"/>
    </row>
    <row r="872" ht="22" customHeight="1" spans="1:13">
      <c r="A872" s="126"/>
      <c r="B872" s="127" t="str">
        <f t="shared" si="55"/>
        <v/>
      </c>
      <c r="C872" s="127" t="str">
        <f t="shared" si="56"/>
        <v/>
      </c>
      <c r="D872" s="127" t="str">
        <f t="shared" si="57"/>
        <v/>
      </c>
      <c r="E872" s="128"/>
      <c r="F872" s="102" t="str">
        <f>IFERROR(VLOOKUP(E872,商品参数!A:E,2,FALSE),"")</f>
        <v/>
      </c>
      <c r="G872" s="102" t="str">
        <f>IFERROR(VLOOKUP(E872,商品参数!A:E,3,FALSE),"")</f>
        <v/>
      </c>
      <c r="H872" s="102" t="str">
        <f>IFERROR(VLOOKUP(E872,商品参数!A:E,4,FALSE),"")</f>
        <v/>
      </c>
      <c r="I872" s="130"/>
      <c r="J872" s="130"/>
      <c r="K872" s="102" t="str">
        <f t="shared" si="58"/>
        <v/>
      </c>
      <c r="L872" s="103"/>
      <c r="M872" s="131"/>
    </row>
    <row r="873" ht="22" customHeight="1" spans="1:13">
      <c r="A873" s="126"/>
      <c r="B873" s="127" t="str">
        <f t="shared" si="55"/>
        <v/>
      </c>
      <c r="C873" s="127" t="str">
        <f t="shared" si="56"/>
        <v/>
      </c>
      <c r="D873" s="127" t="str">
        <f t="shared" si="57"/>
        <v/>
      </c>
      <c r="E873" s="128"/>
      <c r="F873" s="102" t="str">
        <f>IFERROR(VLOOKUP(E873,商品参数!A:E,2,FALSE),"")</f>
        <v/>
      </c>
      <c r="G873" s="102" t="str">
        <f>IFERROR(VLOOKUP(E873,商品参数!A:E,3,FALSE),"")</f>
        <v/>
      </c>
      <c r="H873" s="102" t="str">
        <f>IFERROR(VLOOKUP(E873,商品参数!A:E,4,FALSE),"")</f>
        <v/>
      </c>
      <c r="I873" s="130"/>
      <c r="J873" s="130"/>
      <c r="K873" s="102" t="str">
        <f t="shared" si="58"/>
        <v/>
      </c>
      <c r="L873" s="103"/>
      <c r="M873" s="131"/>
    </row>
    <row r="874" ht="22" customHeight="1" spans="1:13">
      <c r="A874" s="126"/>
      <c r="B874" s="127" t="str">
        <f t="shared" si="55"/>
        <v/>
      </c>
      <c r="C874" s="127" t="str">
        <f t="shared" si="56"/>
        <v/>
      </c>
      <c r="D874" s="127" t="str">
        <f t="shared" si="57"/>
        <v/>
      </c>
      <c r="E874" s="128"/>
      <c r="F874" s="102" t="str">
        <f>IFERROR(VLOOKUP(E874,商品参数!A:E,2,FALSE),"")</f>
        <v/>
      </c>
      <c r="G874" s="102" t="str">
        <f>IFERROR(VLOOKUP(E874,商品参数!A:E,3,FALSE),"")</f>
        <v/>
      </c>
      <c r="H874" s="102" t="str">
        <f>IFERROR(VLOOKUP(E874,商品参数!A:E,4,FALSE),"")</f>
        <v/>
      </c>
      <c r="I874" s="130"/>
      <c r="J874" s="130"/>
      <c r="K874" s="102" t="str">
        <f t="shared" si="58"/>
        <v/>
      </c>
      <c r="L874" s="103"/>
      <c r="M874" s="131"/>
    </row>
    <row r="875" ht="22" customHeight="1" spans="1:13">
      <c r="A875" s="126"/>
      <c r="B875" s="127" t="str">
        <f t="shared" si="55"/>
        <v/>
      </c>
      <c r="C875" s="127" t="str">
        <f t="shared" si="56"/>
        <v/>
      </c>
      <c r="D875" s="127" t="str">
        <f t="shared" si="57"/>
        <v/>
      </c>
      <c r="E875" s="128"/>
      <c r="F875" s="102" t="str">
        <f>IFERROR(VLOOKUP(E875,商品参数!A:E,2,FALSE),"")</f>
        <v/>
      </c>
      <c r="G875" s="102" t="str">
        <f>IFERROR(VLOOKUP(E875,商品参数!A:E,3,FALSE),"")</f>
        <v/>
      </c>
      <c r="H875" s="102" t="str">
        <f>IFERROR(VLOOKUP(E875,商品参数!A:E,4,FALSE),"")</f>
        <v/>
      </c>
      <c r="I875" s="130"/>
      <c r="J875" s="130"/>
      <c r="K875" s="102" t="str">
        <f t="shared" si="58"/>
        <v/>
      </c>
      <c r="L875" s="103"/>
      <c r="M875" s="131"/>
    </row>
    <row r="876" ht="22" customHeight="1" spans="1:13">
      <c r="A876" s="126"/>
      <c r="B876" s="127" t="str">
        <f t="shared" si="55"/>
        <v/>
      </c>
      <c r="C876" s="127" t="str">
        <f t="shared" si="56"/>
        <v/>
      </c>
      <c r="D876" s="127" t="str">
        <f t="shared" si="57"/>
        <v/>
      </c>
      <c r="E876" s="128"/>
      <c r="F876" s="102" t="str">
        <f>IFERROR(VLOOKUP(E876,商品参数!A:E,2,FALSE),"")</f>
        <v/>
      </c>
      <c r="G876" s="102" t="str">
        <f>IFERROR(VLOOKUP(E876,商品参数!A:E,3,FALSE),"")</f>
        <v/>
      </c>
      <c r="H876" s="102" t="str">
        <f>IFERROR(VLOOKUP(E876,商品参数!A:E,4,FALSE),"")</f>
        <v/>
      </c>
      <c r="I876" s="130"/>
      <c r="J876" s="130"/>
      <c r="K876" s="102" t="str">
        <f t="shared" si="58"/>
        <v/>
      </c>
      <c r="L876" s="103"/>
      <c r="M876" s="131"/>
    </row>
    <row r="877" ht="22" customHeight="1" spans="1:13">
      <c r="A877" s="126"/>
      <c r="B877" s="127" t="str">
        <f t="shared" si="55"/>
        <v/>
      </c>
      <c r="C877" s="127" t="str">
        <f t="shared" si="56"/>
        <v/>
      </c>
      <c r="D877" s="127" t="str">
        <f t="shared" si="57"/>
        <v/>
      </c>
      <c r="E877" s="128"/>
      <c r="F877" s="102" t="str">
        <f>IFERROR(VLOOKUP(E877,商品参数!A:E,2,FALSE),"")</f>
        <v/>
      </c>
      <c r="G877" s="102" t="str">
        <f>IFERROR(VLOOKUP(E877,商品参数!A:E,3,FALSE),"")</f>
        <v/>
      </c>
      <c r="H877" s="102" t="str">
        <f>IFERROR(VLOOKUP(E877,商品参数!A:E,4,FALSE),"")</f>
        <v/>
      </c>
      <c r="I877" s="130"/>
      <c r="J877" s="130"/>
      <c r="K877" s="102" t="str">
        <f t="shared" si="58"/>
        <v/>
      </c>
      <c r="L877" s="103"/>
      <c r="M877" s="131"/>
    </row>
    <row r="878" ht="22" customHeight="1" spans="1:13">
      <c r="A878" s="126"/>
      <c r="B878" s="127" t="str">
        <f t="shared" si="55"/>
        <v/>
      </c>
      <c r="C878" s="127" t="str">
        <f t="shared" si="56"/>
        <v/>
      </c>
      <c r="D878" s="127" t="str">
        <f t="shared" si="57"/>
        <v/>
      </c>
      <c r="E878" s="128"/>
      <c r="F878" s="102" t="str">
        <f>IFERROR(VLOOKUP(E878,商品参数!A:E,2,FALSE),"")</f>
        <v/>
      </c>
      <c r="G878" s="102" t="str">
        <f>IFERROR(VLOOKUP(E878,商品参数!A:E,3,FALSE),"")</f>
        <v/>
      </c>
      <c r="H878" s="102" t="str">
        <f>IFERROR(VLOOKUP(E878,商品参数!A:E,4,FALSE),"")</f>
        <v/>
      </c>
      <c r="I878" s="130"/>
      <c r="J878" s="130"/>
      <c r="K878" s="102" t="str">
        <f t="shared" si="58"/>
        <v/>
      </c>
      <c r="L878" s="103"/>
      <c r="M878" s="131"/>
    </row>
    <row r="879" ht="22" customHeight="1" spans="1:13">
      <c r="A879" s="126"/>
      <c r="B879" s="127" t="str">
        <f t="shared" si="55"/>
        <v/>
      </c>
      <c r="C879" s="127" t="str">
        <f t="shared" si="56"/>
        <v/>
      </c>
      <c r="D879" s="127" t="str">
        <f t="shared" si="57"/>
        <v/>
      </c>
      <c r="E879" s="128"/>
      <c r="F879" s="102" t="str">
        <f>IFERROR(VLOOKUP(E879,商品参数!A:E,2,FALSE),"")</f>
        <v/>
      </c>
      <c r="G879" s="102" t="str">
        <f>IFERROR(VLOOKUP(E879,商品参数!A:E,3,FALSE),"")</f>
        <v/>
      </c>
      <c r="H879" s="102" t="str">
        <f>IFERROR(VLOOKUP(E879,商品参数!A:E,4,FALSE),"")</f>
        <v/>
      </c>
      <c r="I879" s="130"/>
      <c r="J879" s="130"/>
      <c r="K879" s="102" t="str">
        <f t="shared" si="58"/>
        <v/>
      </c>
      <c r="L879" s="103"/>
      <c r="M879" s="131"/>
    </row>
    <row r="880" ht="22" customHeight="1" spans="1:13">
      <c r="A880" s="126"/>
      <c r="B880" s="127" t="str">
        <f t="shared" si="55"/>
        <v/>
      </c>
      <c r="C880" s="127" t="str">
        <f t="shared" si="56"/>
        <v/>
      </c>
      <c r="D880" s="127" t="str">
        <f t="shared" si="57"/>
        <v/>
      </c>
      <c r="E880" s="128"/>
      <c r="F880" s="102" t="str">
        <f>IFERROR(VLOOKUP(E880,商品参数!A:E,2,FALSE),"")</f>
        <v/>
      </c>
      <c r="G880" s="102" t="str">
        <f>IFERROR(VLOOKUP(E880,商品参数!A:E,3,FALSE),"")</f>
        <v/>
      </c>
      <c r="H880" s="102" t="str">
        <f>IFERROR(VLOOKUP(E880,商品参数!A:E,4,FALSE),"")</f>
        <v/>
      </c>
      <c r="I880" s="130"/>
      <c r="J880" s="130"/>
      <c r="K880" s="102" t="str">
        <f t="shared" si="58"/>
        <v/>
      </c>
      <c r="L880" s="103"/>
      <c r="M880" s="131"/>
    </row>
    <row r="881" ht="22" customHeight="1" spans="1:13">
      <c r="A881" s="126"/>
      <c r="B881" s="127" t="str">
        <f t="shared" si="55"/>
        <v/>
      </c>
      <c r="C881" s="127" t="str">
        <f t="shared" si="56"/>
        <v/>
      </c>
      <c r="D881" s="127" t="str">
        <f t="shared" si="57"/>
        <v/>
      </c>
      <c r="E881" s="128"/>
      <c r="F881" s="102" t="str">
        <f>IFERROR(VLOOKUP(E881,商品参数!A:E,2,FALSE),"")</f>
        <v/>
      </c>
      <c r="G881" s="102" t="str">
        <f>IFERROR(VLOOKUP(E881,商品参数!A:E,3,FALSE),"")</f>
        <v/>
      </c>
      <c r="H881" s="102" t="str">
        <f>IFERROR(VLOOKUP(E881,商品参数!A:E,4,FALSE),"")</f>
        <v/>
      </c>
      <c r="I881" s="130"/>
      <c r="J881" s="130"/>
      <c r="K881" s="102" t="str">
        <f t="shared" si="58"/>
        <v/>
      </c>
      <c r="L881" s="103"/>
      <c r="M881" s="131"/>
    </row>
    <row r="882" ht="22" customHeight="1" spans="1:13">
      <c r="A882" s="126"/>
      <c r="B882" s="127" t="str">
        <f t="shared" si="55"/>
        <v/>
      </c>
      <c r="C882" s="127" t="str">
        <f t="shared" si="56"/>
        <v/>
      </c>
      <c r="D882" s="127" t="str">
        <f t="shared" si="57"/>
        <v/>
      </c>
      <c r="E882" s="128"/>
      <c r="F882" s="102" t="str">
        <f>IFERROR(VLOOKUP(E882,商品参数!A:E,2,FALSE),"")</f>
        <v/>
      </c>
      <c r="G882" s="102" t="str">
        <f>IFERROR(VLOOKUP(E882,商品参数!A:E,3,FALSE),"")</f>
        <v/>
      </c>
      <c r="H882" s="102" t="str">
        <f>IFERROR(VLOOKUP(E882,商品参数!A:E,4,FALSE),"")</f>
        <v/>
      </c>
      <c r="I882" s="130"/>
      <c r="J882" s="130"/>
      <c r="K882" s="102" t="str">
        <f t="shared" si="58"/>
        <v/>
      </c>
      <c r="L882" s="103"/>
      <c r="M882" s="131"/>
    </row>
    <row r="883" ht="22" customHeight="1" spans="1:13">
      <c r="A883" s="126"/>
      <c r="B883" s="127" t="str">
        <f t="shared" si="55"/>
        <v/>
      </c>
      <c r="C883" s="127" t="str">
        <f t="shared" si="56"/>
        <v/>
      </c>
      <c r="D883" s="127" t="str">
        <f t="shared" si="57"/>
        <v/>
      </c>
      <c r="E883" s="128"/>
      <c r="F883" s="102" t="str">
        <f>IFERROR(VLOOKUP(E883,商品参数!A:E,2,FALSE),"")</f>
        <v/>
      </c>
      <c r="G883" s="102" t="str">
        <f>IFERROR(VLOOKUP(E883,商品参数!A:E,3,FALSE),"")</f>
        <v/>
      </c>
      <c r="H883" s="102" t="str">
        <f>IFERROR(VLOOKUP(E883,商品参数!A:E,4,FALSE),"")</f>
        <v/>
      </c>
      <c r="I883" s="130"/>
      <c r="J883" s="130"/>
      <c r="K883" s="102" t="str">
        <f t="shared" si="58"/>
        <v/>
      </c>
      <c r="L883" s="103"/>
      <c r="M883" s="131"/>
    </row>
    <row r="884" ht="22" customHeight="1" spans="1:13">
      <c r="A884" s="126"/>
      <c r="B884" s="127" t="str">
        <f t="shared" si="55"/>
        <v/>
      </c>
      <c r="C884" s="127" t="str">
        <f t="shared" si="56"/>
        <v/>
      </c>
      <c r="D884" s="127" t="str">
        <f t="shared" si="57"/>
        <v/>
      </c>
      <c r="E884" s="128"/>
      <c r="F884" s="102" t="str">
        <f>IFERROR(VLOOKUP(E884,商品参数!A:E,2,FALSE),"")</f>
        <v/>
      </c>
      <c r="G884" s="102" t="str">
        <f>IFERROR(VLOOKUP(E884,商品参数!A:E,3,FALSE),"")</f>
        <v/>
      </c>
      <c r="H884" s="102" t="str">
        <f>IFERROR(VLOOKUP(E884,商品参数!A:E,4,FALSE),"")</f>
        <v/>
      </c>
      <c r="I884" s="130"/>
      <c r="J884" s="130"/>
      <c r="K884" s="102" t="str">
        <f t="shared" si="58"/>
        <v/>
      </c>
      <c r="L884" s="103"/>
      <c r="M884" s="131"/>
    </row>
    <row r="885" ht="22" customHeight="1" spans="1:13">
      <c r="A885" s="126"/>
      <c r="B885" s="127" t="str">
        <f t="shared" si="55"/>
        <v/>
      </c>
      <c r="C885" s="127" t="str">
        <f t="shared" si="56"/>
        <v/>
      </c>
      <c r="D885" s="127" t="str">
        <f t="shared" si="57"/>
        <v/>
      </c>
      <c r="E885" s="128"/>
      <c r="F885" s="102" t="str">
        <f>IFERROR(VLOOKUP(E885,商品参数!A:E,2,FALSE),"")</f>
        <v/>
      </c>
      <c r="G885" s="102" t="str">
        <f>IFERROR(VLOOKUP(E885,商品参数!A:E,3,FALSE),"")</f>
        <v/>
      </c>
      <c r="H885" s="102" t="str">
        <f>IFERROR(VLOOKUP(E885,商品参数!A:E,4,FALSE),"")</f>
        <v/>
      </c>
      <c r="I885" s="130"/>
      <c r="J885" s="130"/>
      <c r="K885" s="102" t="str">
        <f t="shared" si="58"/>
        <v/>
      </c>
      <c r="L885" s="103"/>
      <c r="M885" s="131"/>
    </row>
    <row r="886" ht="22" customHeight="1" spans="1:13">
      <c r="A886" s="126"/>
      <c r="B886" s="127" t="str">
        <f t="shared" si="55"/>
        <v/>
      </c>
      <c r="C886" s="127" t="str">
        <f t="shared" si="56"/>
        <v/>
      </c>
      <c r="D886" s="127" t="str">
        <f t="shared" si="57"/>
        <v/>
      </c>
      <c r="E886" s="128"/>
      <c r="F886" s="102" t="str">
        <f>IFERROR(VLOOKUP(E886,商品参数!A:E,2,FALSE),"")</f>
        <v/>
      </c>
      <c r="G886" s="102" t="str">
        <f>IFERROR(VLOOKUP(E886,商品参数!A:E,3,FALSE),"")</f>
        <v/>
      </c>
      <c r="H886" s="102" t="str">
        <f>IFERROR(VLOOKUP(E886,商品参数!A:E,4,FALSE),"")</f>
        <v/>
      </c>
      <c r="I886" s="130"/>
      <c r="J886" s="130"/>
      <c r="K886" s="102" t="str">
        <f t="shared" si="58"/>
        <v/>
      </c>
      <c r="L886" s="103"/>
      <c r="M886" s="131"/>
    </row>
    <row r="887" ht="22" customHeight="1" spans="1:13">
      <c r="A887" s="126"/>
      <c r="B887" s="127" t="str">
        <f t="shared" si="55"/>
        <v/>
      </c>
      <c r="C887" s="127" t="str">
        <f t="shared" si="56"/>
        <v/>
      </c>
      <c r="D887" s="127" t="str">
        <f t="shared" si="57"/>
        <v/>
      </c>
      <c r="E887" s="128"/>
      <c r="F887" s="102" t="str">
        <f>IFERROR(VLOOKUP(E887,商品参数!A:E,2,FALSE),"")</f>
        <v/>
      </c>
      <c r="G887" s="102" t="str">
        <f>IFERROR(VLOOKUP(E887,商品参数!A:E,3,FALSE),"")</f>
        <v/>
      </c>
      <c r="H887" s="102" t="str">
        <f>IFERROR(VLOOKUP(E887,商品参数!A:E,4,FALSE),"")</f>
        <v/>
      </c>
      <c r="I887" s="130"/>
      <c r="J887" s="130"/>
      <c r="K887" s="102" t="str">
        <f t="shared" si="58"/>
        <v/>
      </c>
      <c r="L887" s="103"/>
      <c r="M887" s="131"/>
    </row>
    <row r="888" ht="22" customHeight="1" spans="1:13">
      <c r="A888" s="126"/>
      <c r="B888" s="127" t="str">
        <f t="shared" si="55"/>
        <v/>
      </c>
      <c r="C888" s="127" t="str">
        <f t="shared" si="56"/>
        <v/>
      </c>
      <c r="D888" s="127" t="str">
        <f t="shared" si="57"/>
        <v/>
      </c>
      <c r="E888" s="128"/>
      <c r="F888" s="102" t="str">
        <f>IFERROR(VLOOKUP(E888,商品参数!A:E,2,FALSE),"")</f>
        <v/>
      </c>
      <c r="G888" s="102" t="str">
        <f>IFERROR(VLOOKUP(E888,商品参数!A:E,3,FALSE),"")</f>
        <v/>
      </c>
      <c r="H888" s="102" t="str">
        <f>IFERROR(VLOOKUP(E888,商品参数!A:E,4,FALSE),"")</f>
        <v/>
      </c>
      <c r="I888" s="130"/>
      <c r="J888" s="130"/>
      <c r="K888" s="102" t="str">
        <f t="shared" si="58"/>
        <v/>
      </c>
      <c r="L888" s="103"/>
      <c r="M888" s="131"/>
    </row>
    <row r="889" ht="22" customHeight="1" spans="1:13">
      <c r="A889" s="126"/>
      <c r="B889" s="127" t="str">
        <f t="shared" si="55"/>
        <v/>
      </c>
      <c r="C889" s="127" t="str">
        <f t="shared" si="56"/>
        <v/>
      </c>
      <c r="D889" s="127" t="str">
        <f t="shared" si="57"/>
        <v/>
      </c>
      <c r="E889" s="128"/>
      <c r="F889" s="102" t="str">
        <f>IFERROR(VLOOKUP(E889,商品参数!A:E,2,FALSE),"")</f>
        <v/>
      </c>
      <c r="G889" s="102" t="str">
        <f>IFERROR(VLOOKUP(E889,商品参数!A:E,3,FALSE),"")</f>
        <v/>
      </c>
      <c r="H889" s="102" t="str">
        <f>IFERROR(VLOOKUP(E889,商品参数!A:E,4,FALSE),"")</f>
        <v/>
      </c>
      <c r="I889" s="130"/>
      <c r="J889" s="130"/>
      <c r="K889" s="102" t="str">
        <f t="shared" si="58"/>
        <v/>
      </c>
      <c r="L889" s="103"/>
      <c r="M889" s="131"/>
    </row>
    <row r="890" ht="22" customHeight="1" spans="1:13">
      <c r="A890" s="126"/>
      <c r="B890" s="127" t="str">
        <f t="shared" si="55"/>
        <v/>
      </c>
      <c r="C890" s="127" t="str">
        <f t="shared" si="56"/>
        <v/>
      </c>
      <c r="D890" s="127" t="str">
        <f t="shared" si="57"/>
        <v/>
      </c>
      <c r="E890" s="128"/>
      <c r="F890" s="102" t="str">
        <f>IFERROR(VLOOKUP(E890,商品参数!A:E,2,FALSE),"")</f>
        <v/>
      </c>
      <c r="G890" s="102" t="str">
        <f>IFERROR(VLOOKUP(E890,商品参数!A:E,3,FALSE),"")</f>
        <v/>
      </c>
      <c r="H890" s="102" t="str">
        <f>IFERROR(VLOOKUP(E890,商品参数!A:E,4,FALSE),"")</f>
        <v/>
      </c>
      <c r="I890" s="130"/>
      <c r="J890" s="130"/>
      <c r="K890" s="102" t="str">
        <f t="shared" si="58"/>
        <v/>
      </c>
      <c r="L890" s="103"/>
      <c r="M890" s="131"/>
    </row>
    <row r="891" ht="22" customHeight="1" spans="1:13">
      <c r="A891" s="126"/>
      <c r="B891" s="127" t="str">
        <f t="shared" si="55"/>
        <v/>
      </c>
      <c r="C891" s="127" t="str">
        <f t="shared" si="56"/>
        <v/>
      </c>
      <c r="D891" s="127" t="str">
        <f t="shared" si="57"/>
        <v/>
      </c>
      <c r="E891" s="128"/>
      <c r="F891" s="102" t="str">
        <f>IFERROR(VLOOKUP(E891,商品参数!A:E,2,FALSE),"")</f>
        <v/>
      </c>
      <c r="G891" s="102" t="str">
        <f>IFERROR(VLOOKUP(E891,商品参数!A:E,3,FALSE),"")</f>
        <v/>
      </c>
      <c r="H891" s="102" t="str">
        <f>IFERROR(VLOOKUP(E891,商品参数!A:E,4,FALSE),"")</f>
        <v/>
      </c>
      <c r="I891" s="130"/>
      <c r="J891" s="130"/>
      <c r="K891" s="102" t="str">
        <f t="shared" si="58"/>
        <v/>
      </c>
      <c r="L891" s="103"/>
      <c r="M891" s="131"/>
    </row>
    <row r="892" ht="22" customHeight="1" spans="1:13">
      <c r="A892" s="126"/>
      <c r="B892" s="127" t="str">
        <f t="shared" si="55"/>
        <v/>
      </c>
      <c r="C892" s="127" t="str">
        <f t="shared" si="56"/>
        <v/>
      </c>
      <c r="D892" s="127" t="str">
        <f t="shared" si="57"/>
        <v/>
      </c>
      <c r="E892" s="128"/>
      <c r="F892" s="102" t="str">
        <f>IFERROR(VLOOKUP(E892,商品参数!A:E,2,FALSE),"")</f>
        <v/>
      </c>
      <c r="G892" s="102" t="str">
        <f>IFERROR(VLOOKUP(E892,商品参数!A:E,3,FALSE),"")</f>
        <v/>
      </c>
      <c r="H892" s="102" t="str">
        <f>IFERROR(VLOOKUP(E892,商品参数!A:E,4,FALSE),"")</f>
        <v/>
      </c>
      <c r="I892" s="130"/>
      <c r="J892" s="130"/>
      <c r="K892" s="102" t="str">
        <f t="shared" si="58"/>
        <v/>
      </c>
      <c r="L892" s="103"/>
      <c r="M892" s="131"/>
    </row>
    <row r="893" ht="22" customHeight="1" spans="1:13">
      <c r="A893" s="126"/>
      <c r="B893" s="127" t="str">
        <f t="shared" si="55"/>
        <v/>
      </c>
      <c r="C893" s="127" t="str">
        <f t="shared" si="56"/>
        <v/>
      </c>
      <c r="D893" s="127" t="str">
        <f t="shared" si="57"/>
        <v/>
      </c>
      <c r="E893" s="128"/>
      <c r="F893" s="102" t="str">
        <f>IFERROR(VLOOKUP(E893,商品参数!A:E,2,FALSE),"")</f>
        <v/>
      </c>
      <c r="G893" s="102" t="str">
        <f>IFERROR(VLOOKUP(E893,商品参数!A:E,3,FALSE),"")</f>
        <v/>
      </c>
      <c r="H893" s="102" t="str">
        <f>IFERROR(VLOOKUP(E893,商品参数!A:E,4,FALSE),"")</f>
        <v/>
      </c>
      <c r="I893" s="130"/>
      <c r="J893" s="130"/>
      <c r="K893" s="102" t="str">
        <f t="shared" si="58"/>
        <v/>
      </c>
      <c r="L893" s="103"/>
      <c r="M893" s="131"/>
    </row>
    <row r="894" ht="22" customHeight="1" spans="1:13">
      <c r="A894" s="126"/>
      <c r="B894" s="127" t="str">
        <f t="shared" si="55"/>
        <v/>
      </c>
      <c r="C894" s="127" t="str">
        <f t="shared" si="56"/>
        <v/>
      </c>
      <c r="D894" s="127" t="str">
        <f t="shared" si="57"/>
        <v/>
      </c>
      <c r="E894" s="128"/>
      <c r="F894" s="102" t="str">
        <f>IFERROR(VLOOKUP(E894,商品参数!A:E,2,FALSE),"")</f>
        <v/>
      </c>
      <c r="G894" s="102" t="str">
        <f>IFERROR(VLOOKUP(E894,商品参数!A:E,3,FALSE),"")</f>
        <v/>
      </c>
      <c r="H894" s="102" t="str">
        <f>IFERROR(VLOOKUP(E894,商品参数!A:E,4,FALSE),"")</f>
        <v/>
      </c>
      <c r="I894" s="130"/>
      <c r="J894" s="130"/>
      <c r="K894" s="102" t="str">
        <f t="shared" si="58"/>
        <v/>
      </c>
      <c r="L894" s="103"/>
      <c r="M894" s="131"/>
    </row>
    <row r="895" ht="22" customHeight="1" spans="1:13">
      <c r="A895" s="126"/>
      <c r="B895" s="127" t="str">
        <f t="shared" si="55"/>
        <v/>
      </c>
      <c r="C895" s="127" t="str">
        <f t="shared" si="56"/>
        <v/>
      </c>
      <c r="D895" s="127" t="str">
        <f t="shared" si="57"/>
        <v/>
      </c>
      <c r="E895" s="128"/>
      <c r="F895" s="102" t="str">
        <f>IFERROR(VLOOKUP(E895,商品参数!A:E,2,FALSE),"")</f>
        <v/>
      </c>
      <c r="G895" s="102" t="str">
        <f>IFERROR(VLOOKUP(E895,商品参数!A:E,3,FALSE),"")</f>
        <v/>
      </c>
      <c r="H895" s="102" t="str">
        <f>IFERROR(VLOOKUP(E895,商品参数!A:E,4,FALSE),"")</f>
        <v/>
      </c>
      <c r="I895" s="130"/>
      <c r="J895" s="130"/>
      <c r="K895" s="102" t="str">
        <f t="shared" si="58"/>
        <v/>
      </c>
      <c r="L895" s="103"/>
      <c r="M895" s="131"/>
    </row>
    <row r="896" ht="22" customHeight="1" spans="1:13">
      <c r="A896" s="126"/>
      <c r="B896" s="127" t="str">
        <f t="shared" si="55"/>
        <v/>
      </c>
      <c r="C896" s="127" t="str">
        <f t="shared" si="56"/>
        <v/>
      </c>
      <c r="D896" s="127" t="str">
        <f t="shared" si="57"/>
        <v/>
      </c>
      <c r="E896" s="128"/>
      <c r="F896" s="102" t="str">
        <f>IFERROR(VLOOKUP(E896,商品参数!A:E,2,FALSE),"")</f>
        <v/>
      </c>
      <c r="G896" s="102" t="str">
        <f>IFERROR(VLOOKUP(E896,商品参数!A:E,3,FALSE),"")</f>
        <v/>
      </c>
      <c r="H896" s="102" t="str">
        <f>IFERROR(VLOOKUP(E896,商品参数!A:E,4,FALSE),"")</f>
        <v/>
      </c>
      <c r="I896" s="130"/>
      <c r="J896" s="130"/>
      <c r="K896" s="102" t="str">
        <f t="shared" si="58"/>
        <v/>
      </c>
      <c r="L896" s="103"/>
      <c r="M896" s="131"/>
    </row>
    <row r="897" ht="22" customHeight="1" spans="1:13">
      <c r="A897" s="126"/>
      <c r="B897" s="127" t="str">
        <f t="shared" si="55"/>
        <v/>
      </c>
      <c r="C897" s="127" t="str">
        <f t="shared" si="56"/>
        <v/>
      </c>
      <c r="D897" s="127" t="str">
        <f t="shared" si="57"/>
        <v/>
      </c>
      <c r="E897" s="128"/>
      <c r="F897" s="102" t="str">
        <f>IFERROR(VLOOKUP(E897,商品参数!A:E,2,FALSE),"")</f>
        <v/>
      </c>
      <c r="G897" s="102" t="str">
        <f>IFERROR(VLOOKUP(E897,商品参数!A:E,3,FALSE),"")</f>
        <v/>
      </c>
      <c r="H897" s="102" t="str">
        <f>IFERROR(VLOOKUP(E897,商品参数!A:E,4,FALSE),"")</f>
        <v/>
      </c>
      <c r="I897" s="130"/>
      <c r="J897" s="130"/>
      <c r="K897" s="102" t="str">
        <f t="shared" si="58"/>
        <v/>
      </c>
      <c r="L897" s="103"/>
      <c r="M897" s="131"/>
    </row>
    <row r="898" ht="22" customHeight="1" spans="1:13">
      <c r="A898" s="126"/>
      <c r="B898" s="127" t="str">
        <f t="shared" si="55"/>
        <v/>
      </c>
      <c r="C898" s="127" t="str">
        <f t="shared" si="56"/>
        <v/>
      </c>
      <c r="D898" s="127" t="str">
        <f t="shared" si="57"/>
        <v/>
      </c>
      <c r="E898" s="128"/>
      <c r="F898" s="102" t="str">
        <f>IFERROR(VLOOKUP(E898,商品参数!A:E,2,FALSE),"")</f>
        <v/>
      </c>
      <c r="G898" s="102" t="str">
        <f>IFERROR(VLOOKUP(E898,商品参数!A:E,3,FALSE),"")</f>
        <v/>
      </c>
      <c r="H898" s="102" t="str">
        <f>IFERROR(VLOOKUP(E898,商品参数!A:E,4,FALSE),"")</f>
        <v/>
      </c>
      <c r="I898" s="130"/>
      <c r="J898" s="130"/>
      <c r="K898" s="102" t="str">
        <f t="shared" si="58"/>
        <v/>
      </c>
      <c r="L898" s="103"/>
      <c r="M898" s="131"/>
    </row>
    <row r="899" ht="22" customHeight="1" spans="1:13">
      <c r="A899" s="126"/>
      <c r="B899" s="127" t="str">
        <f t="shared" si="55"/>
        <v/>
      </c>
      <c r="C899" s="127" t="str">
        <f t="shared" si="56"/>
        <v/>
      </c>
      <c r="D899" s="127" t="str">
        <f t="shared" si="57"/>
        <v/>
      </c>
      <c r="E899" s="128"/>
      <c r="F899" s="102" t="str">
        <f>IFERROR(VLOOKUP(E899,商品参数!A:E,2,FALSE),"")</f>
        <v/>
      </c>
      <c r="G899" s="102" t="str">
        <f>IFERROR(VLOOKUP(E899,商品参数!A:E,3,FALSE),"")</f>
        <v/>
      </c>
      <c r="H899" s="102" t="str">
        <f>IFERROR(VLOOKUP(E899,商品参数!A:E,4,FALSE),"")</f>
        <v/>
      </c>
      <c r="I899" s="130"/>
      <c r="J899" s="130"/>
      <c r="K899" s="102" t="str">
        <f t="shared" si="58"/>
        <v/>
      </c>
      <c r="L899" s="103"/>
      <c r="M899" s="131"/>
    </row>
    <row r="900" ht="22" customHeight="1" spans="1:13">
      <c r="A900" s="126"/>
      <c r="B900" s="127" t="str">
        <f t="shared" ref="B900:B963" si="59">IF(A900&lt;&gt;"",YEAR(A900),"")</f>
        <v/>
      </c>
      <c r="C900" s="127" t="str">
        <f t="shared" ref="C900:C963" si="60">IF(A900&lt;&gt;"",MONTH(A900),"")</f>
        <v/>
      </c>
      <c r="D900" s="127" t="str">
        <f t="shared" ref="D900:D963" si="61">IF(A900&lt;&gt;"",DAY(A900),"")</f>
        <v/>
      </c>
      <c r="E900" s="128"/>
      <c r="F900" s="102" t="str">
        <f>IFERROR(VLOOKUP(E900,商品参数!A:E,2,FALSE),"")</f>
        <v/>
      </c>
      <c r="G900" s="102" t="str">
        <f>IFERROR(VLOOKUP(E900,商品参数!A:E,3,FALSE),"")</f>
        <v/>
      </c>
      <c r="H900" s="102" t="str">
        <f>IFERROR(VLOOKUP(E900,商品参数!A:E,4,FALSE),"")</f>
        <v/>
      </c>
      <c r="I900" s="130"/>
      <c r="J900" s="130"/>
      <c r="K900" s="102" t="str">
        <f t="shared" ref="K900:K963" si="62">IF(E900&lt;&gt;"",I900*J900,"")</f>
        <v/>
      </c>
      <c r="L900" s="103"/>
      <c r="M900" s="131"/>
    </row>
    <row r="901" ht="22" customHeight="1" spans="1:13">
      <c r="A901" s="126"/>
      <c r="B901" s="127" t="str">
        <f t="shared" si="59"/>
        <v/>
      </c>
      <c r="C901" s="127" t="str">
        <f t="shared" si="60"/>
        <v/>
      </c>
      <c r="D901" s="127" t="str">
        <f t="shared" si="61"/>
        <v/>
      </c>
      <c r="E901" s="128"/>
      <c r="F901" s="102" t="str">
        <f>IFERROR(VLOOKUP(E901,商品参数!A:E,2,FALSE),"")</f>
        <v/>
      </c>
      <c r="G901" s="102" t="str">
        <f>IFERROR(VLOOKUP(E901,商品参数!A:E,3,FALSE),"")</f>
        <v/>
      </c>
      <c r="H901" s="102" t="str">
        <f>IFERROR(VLOOKUP(E901,商品参数!A:E,4,FALSE),"")</f>
        <v/>
      </c>
      <c r="I901" s="130"/>
      <c r="J901" s="130"/>
      <c r="K901" s="102" t="str">
        <f t="shared" si="62"/>
        <v/>
      </c>
      <c r="L901" s="103"/>
      <c r="M901" s="131"/>
    </row>
    <row r="902" ht="22" customHeight="1" spans="1:13">
      <c r="A902" s="126"/>
      <c r="B902" s="127" t="str">
        <f t="shared" si="59"/>
        <v/>
      </c>
      <c r="C902" s="127" t="str">
        <f t="shared" si="60"/>
        <v/>
      </c>
      <c r="D902" s="127" t="str">
        <f t="shared" si="61"/>
        <v/>
      </c>
      <c r="E902" s="128"/>
      <c r="F902" s="102" t="str">
        <f>IFERROR(VLOOKUP(E902,商品参数!A:E,2,FALSE),"")</f>
        <v/>
      </c>
      <c r="G902" s="102" t="str">
        <f>IFERROR(VLOOKUP(E902,商品参数!A:E,3,FALSE),"")</f>
        <v/>
      </c>
      <c r="H902" s="102" t="str">
        <f>IFERROR(VLOOKUP(E902,商品参数!A:E,4,FALSE),"")</f>
        <v/>
      </c>
      <c r="I902" s="130"/>
      <c r="J902" s="130"/>
      <c r="K902" s="102" t="str">
        <f t="shared" si="62"/>
        <v/>
      </c>
      <c r="L902" s="103"/>
      <c r="M902" s="131"/>
    </row>
    <row r="903" ht="22" customHeight="1" spans="1:13">
      <c r="A903" s="126"/>
      <c r="B903" s="127" t="str">
        <f t="shared" si="59"/>
        <v/>
      </c>
      <c r="C903" s="127" t="str">
        <f t="shared" si="60"/>
        <v/>
      </c>
      <c r="D903" s="127" t="str">
        <f t="shared" si="61"/>
        <v/>
      </c>
      <c r="E903" s="128"/>
      <c r="F903" s="102" t="str">
        <f>IFERROR(VLOOKUP(E903,商品参数!A:E,2,FALSE),"")</f>
        <v/>
      </c>
      <c r="G903" s="102" t="str">
        <f>IFERROR(VLOOKUP(E903,商品参数!A:E,3,FALSE),"")</f>
        <v/>
      </c>
      <c r="H903" s="102" t="str">
        <f>IFERROR(VLOOKUP(E903,商品参数!A:E,4,FALSE),"")</f>
        <v/>
      </c>
      <c r="I903" s="130"/>
      <c r="J903" s="130"/>
      <c r="K903" s="102" t="str">
        <f t="shared" si="62"/>
        <v/>
      </c>
      <c r="L903" s="103"/>
      <c r="M903" s="131"/>
    </row>
    <row r="904" ht="22" customHeight="1" spans="1:13">
      <c r="A904" s="126"/>
      <c r="B904" s="127" t="str">
        <f t="shared" si="59"/>
        <v/>
      </c>
      <c r="C904" s="127" t="str">
        <f t="shared" si="60"/>
        <v/>
      </c>
      <c r="D904" s="127" t="str">
        <f t="shared" si="61"/>
        <v/>
      </c>
      <c r="E904" s="128"/>
      <c r="F904" s="102" t="str">
        <f>IFERROR(VLOOKUP(E904,商品参数!A:E,2,FALSE),"")</f>
        <v/>
      </c>
      <c r="G904" s="102" t="str">
        <f>IFERROR(VLOOKUP(E904,商品参数!A:E,3,FALSE),"")</f>
        <v/>
      </c>
      <c r="H904" s="102" t="str">
        <f>IFERROR(VLOOKUP(E904,商品参数!A:E,4,FALSE),"")</f>
        <v/>
      </c>
      <c r="I904" s="130"/>
      <c r="J904" s="130"/>
      <c r="K904" s="102" t="str">
        <f t="shared" si="62"/>
        <v/>
      </c>
      <c r="L904" s="103"/>
      <c r="M904" s="131"/>
    </row>
    <row r="905" ht="22" customHeight="1" spans="1:13">
      <c r="A905" s="126"/>
      <c r="B905" s="127" t="str">
        <f t="shared" si="59"/>
        <v/>
      </c>
      <c r="C905" s="127" t="str">
        <f t="shared" si="60"/>
        <v/>
      </c>
      <c r="D905" s="127" t="str">
        <f t="shared" si="61"/>
        <v/>
      </c>
      <c r="E905" s="128"/>
      <c r="F905" s="102" t="str">
        <f>IFERROR(VLOOKUP(E905,商品参数!A:E,2,FALSE),"")</f>
        <v/>
      </c>
      <c r="G905" s="102" t="str">
        <f>IFERROR(VLOOKUP(E905,商品参数!A:E,3,FALSE),"")</f>
        <v/>
      </c>
      <c r="H905" s="102" t="str">
        <f>IFERROR(VLOOKUP(E905,商品参数!A:E,4,FALSE),"")</f>
        <v/>
      </c>
      <c r="I905" s="130"/>
      <c r="J905" s="130"/>
      <c r="K905" s="102" t="str">
        <f t="shared" si="62"/>
        <v/>
      </c>
      <c r="L905" s="103"/>
      <c r="M905" s="131"/>
    </row>
    <row r="906" ht="22" customHeight="1" spans="1:13">
      <c r="A906" s="126"/>
      <c r="B906" s="127" t="str">
        <f t="shared" si="59"/>
        <v/>
      </c>
      <c r="C906" s="127" t="str">
        <f t="shared" si="60"/>
        <v/>
      </c>
      <c r="D906" s="127" t="str">
        <f t="shared" si="61"/>
        <v/>
      </c>
      <c r="E906" s="128"/>
      <c r="F906" s="102" t="str">
        <f>IFERROR(VLOOKUP(E906,商品参数!A:E,2,FALSE),"")</f>
        <v/>
      </c>
      <c r="G906" s="102" t="str">
        <f>IFERROR(VLOOKUP(E906,商品参数!A:E,3,FALSE),"")</f>
        <v/>
      </c>
      <c r="H906" s="102" t="str">
        <f>IFERROR(VLOOKUP(E906,商品参数!A:E,4,FALSE),"")</f>
        <v/>
      </c>
      <c r="I906" s="130"/>
      <c r="J906" s="130"/>
      <c r="K906" s="102" t="str">
        <f t="shared" si="62"/>
        <v/>
      </c>
      <c r="L906" s="103"/>
      <c r="M906" s="131"/>
    </row>
    <row r="907" ht="22" customHeight="1" spans="1:13">
      <c r="A907" s="126"/>
      <c r="B907" s="127" t="str">
        <f t="shared" si="59"/>
        <v/>
      </c>
      <c r="C907" s="127" t="str">
        <f t="shared" si="60"/>
        <v/>
      </c>
      <c r="D907" s="127" t="str">
        <f t="shared" si="61"/>
        <v/>
      </c>
      <c r="E907" s="128"/>
      <c r="F907" s="102" t="str">
        <f>IFERROR(VLOOKUP(E907,商品参数!A:E,2,FALSE),"")</f>
        <v/>
      </c>
      <c r="G907" s="102" t="str">
        <f>IFERROR(VLOOKUP(E907,商品参数!A:E,3,FALSE),"")</f>
        <v/>
      </c>
      <c r="H907" s="102" t="str">
        <f>IFERROR(VLOOKUP(E907,商品参数!A:E,4,FALSE),"")</f>
        <v/>
      </c>
      <c r="I907" s="130"/>
      <c r="J907" s="130"/>
      <c r="K907" s="102" t="str">
        <f t="shared" si="62"/>
        <v/>
      </c>
      <c r="L907" s="103"/>
      <c r="M907" s="131"/>
    </row>
    <row r="908" ht="22" customHeight="1" spans="1:13">
      <c r="A908" s="126"/>
      <c r="B908" s="127" t="str">
        <f t="shared" si="59"/>
        <v/>
      </c>
      <c r="C908" s="127" t="str">
        <f t="shared" si="60"/>
        <v/>
      </c>
      <c r="D908" s="127" t="str">
        <f t="shared" si="61"/>
        <v/>
      </c>
      <c r="E908" s="128"/>
      <c r="F908" s="102" t="str">
        <f>IFERROR(VLOOKUP(E908,商品参数!A:E,2,FALSE),"")</f>
        <v/>
      </c>
      <c r="G908" s="102" t="str">
        <f>IFERROR(VLOOKUP(E908,商品参数!A:E,3,FALSE),"")</f>
        <v/>
      </c>
      <c r="H908" s="102" t="str">
        <f>IFERROR(VLOOKUP(E908,商品参数!A:E,4,FALSE),"")</f>
        <v/>
      </c>
      <c r="I908" s="130"/>
      <c r="J908" s="130"/>
      <c r="K908" s="102" t="str">
        <f t="shared" si="62"/>
        <v/>
      </c>
      <c r="L908" s="103"/>
      <c r="M908" s="131"/>
    </row>
    <row r="909" ht="22" customHeight="1" spans="1:13">
      <c r="A909" s="126"/>
      <c r="B909" s="127" t="str">
        <f t="shared" si="59"/>
        <v/>
      </c>
      <c r="C909" s="127" t="str">
        <f t="shared" si="60"/>
        <v/>
      </c>
      <c r="D909" s="127" t="str">
        <f t="shared" si="61"/>
        <v/>
      </c>
      <c r="E909" s="128"/>
      <c r="F909" s="102" t="str">
        <f>IFERROR(VLOOKUP(E909,商品参数!A:E,2,FALSE),"")</f>
        <v/>
      </c>
      <c r="G909" s="102" t="str">
        <f>IFERROR(VLOOKUP(E909,商品参数!A:E,3,FALSE),"")</f>
        <v/>
      </c>
      <c r="H909" s="102" t="str">
        <f>IFERROR(VLOOKUP(E909,商品参数!A:E,4,FALSE),"")</f>
        <v/>
      </c>
      <c r="I909" s="130"/>
      <c r="J909" s="130"/>
      <c r="K909" s="102" t="str">
        <f t="shared" si="62"/>
        <v/>
      </c>
      <c r="L909" s="103"/>
      <c r="M909" s="131"/>
    </row>
    <row r="910" ht="22" customHeight="1" spans="1:13">
      <c r="A910" s="126"/>
      <c r="B910" s="127" t="str">
        <f t="shared" si="59"/>
        <v/>
      </c>
      <c r="C910" s="127" t="str">
        <f t="shared" si="60"/>
        <v/>
      </c>
      <c r="D910" s="127" t="str">
        <f t="shared" si="61"/>
        <v/>
      </c>
      <c r="E910" s="128"/>
      <c r="F910" s="102" t="str">
        <f>IFERROR(VLOOKUP(E910,商品参数!A:E,2,FALSE),"")</f>
        <v/>
      </c>
      <c r="G910" s="102" t="str">
        <f>IFERROR(VLOOKUP(E910,商品参数!A:E,3,FALSE),"")</f>
        <v/>
      </c>
      <c r="H910" s="102" t="str">
        <f>IFERROR(VLOOKUP(E910,商品参数!A:E,4,FALSE),"")</f>
        <v/>
      </c>
      <c r="I910" s="130"/>
      <c r="J910" s="130"/>
      <c r="K910" s="102" t="str">
        <f t="shared" si="62"/>
        <v/>
      </c>
      <c r="L910" s="103"/>
      <c r="M910" s="131"/>
    </row>
    <row r="911" ht="22" customHeight="1" spans="1:13">
      <c r="A911" s="126"/>
      <c r="B911" s="127" t="str">
        <f t="shared" si="59"/>
        <v/>
      </c>
      <c r="C911" s="127" t="str">
        <f t="shared" si="60"/>
        <v/>
      </c>
      <c r="D911" s="127" t="str">
        <f t="shared" si="61"/>
        <v/>
      </c>
      <c r="E911" s="128"/>
      <c r="F911" s="102" t="str">
        <f>IFERROR(VLOOKUP(E911,商品参数!A:E,2,FALSE),"")</f>
        <v/>
      </c>
      <c r="G911" s="102" t="str">
        <f>IFERROR(VLOOKUP(E911,商品参数!A:E,3,FALSE),"")</f>
        <v/>
      </c>
      <c r="H911" s="102" t="str">
        <f>IFERROR(VLOOKUP(E911,商品参数!A:E,4,FALSE),"")</f>
        <v/>
      </c>
      <c r="I911" s="130"/>
      <c r="J911" s="130"/>
      <c r="K911" s="102" t="str">
        <f t="shared" si="62"/>
        <v/>
      </c>
      <c r="L911" s="103"/>
      <c r="M911" s="131"/>
    </row>
    <row r="912" ht="22" customHeight="1" spans="1:13">
      <c r="A912" s="126"/>
      <c r="B912" s="127" t="str">
        <f t="shared" si="59"/>
        <v/>
      </c>
      <c r="C912" s="127" t="str">
        <f t="shared" si="60"/>
        <v/>
      </c>
      <c r="D912" s="127" t="str">
        <f t="shared" si="61"/>
        <v/>
      </c>
      <c r="E912" s="128"/>
      <c r="F912" s="102" t="str">
        <f>IFERROR(VLOOKUP(E912,商品参数!A:E,2,FALSE),"")</f>
        <v/>
      </c>
      <c r="G912" s="102" t="str">
        <f>IFERROR(VLOOKUP(E912,商品参数!A:E,3,FALSE),"")</f>
        <v/>
      </c>
      <c r="H912" s="102" t="str">
        <f>IFERROR(VLOOKUP(E912,商品参数!A:E,4,FALSE),"")</f>
        <v/>
      </c>
      <c r="I912" s="130"/>
      <c r="J912" s="130"/>
      <c r="K912" s="102" t="str">
        <f t="shared" si="62"/>
        <v/>
      </c>
      <c r="L912" s="103"/>
      <c r="M912" s="131"/>
    </row>
    <row r="913" ht="22" customHeight="1" spans="1:13">
      <c r="A913" s="126"/>
      <c r="B913" s="127" t="str">
        <f t="shared" si="59"/>
        <v/>
      </c>
      <c r="C913" s="127" t="str">
        <f t="shared" si="60"/>
        <v/>
      </c>
      <c r="D913" s="127" t="str">
        <f t="shared" si="61"/>
        <v/>
      </c>
      <c r="E913" s="128"/>
      <c r="F913" s="102" t="str">
        <f>IFERROR(VLOOKUP(E913,商品参数!A:E,2,FALSE),"")</f>
        <v/>
      </c>
      <c r="G913" s="102" t="str">
        <f>IFERROR(VLOOKUP(E913,商品参数!A:E,3,FALSE),"")</f>
        <v/>
      </c>
      <c r="H913" s="102" t="str">
        <f>IFERROR(VLOOKUP(E913,商品参数!A:E,4,FALSE),"")</f>
        <v/>
      </c>
      <c r="I913" s="130"/>
      <c r="J913" s="130"/>
      <c r="K913" s="102" t="str">
        <f t="shared" si="62"/>
        <v/>
      </c>
      <c r="L913" s="103"/>
      <c r="M913" s="131"/>
    </row>
    <row r="914" ht="22" customHeight="1" spans="1:13">
      <c r="A914" s="126"/>
      <c r="B914" s="127" t="str">
        <f t="shared" si="59"/>
        <v/>
      </c>
      <c r="C914" s="127" t="str">
        <f t="shared" si="60"/>
        <v/>
      </c>
      <c r="D914" s="127" t="str">
        <f t="shared" si="61"/>
        <v/>
      </c>
      <c r="E914" s="128"/>
      <c r="F914" s="102" t="str">
        <f>IFERROR(VLOOKUP(E914,商品参数!A:E,2,FALSE),"")</f>
        <v/>
      </c>
      <c r="G914" s="102" t="str">
        <f>IFERROR(VLOOKUP(E914,商品参数!A:E,3,FALSE),"")</f>
        <v/>
      </c>
      <c r="H914" s="102" t="str">
        <f>IFERROR(VLOOKUP(E914,商品参数!A:E,4,FALSE),"")</f>
        <v/>
      </c>
      <c r="I914" s="130"/>
      <c r="J914" s="130"/>
      <c r="K914" s="102" t="str">
        <f t="shared" si="62"/>
        <v/>
      </c>
      <c r="L914" s="103"/>
      <c r="M914" s="131"/>
    </row>
    <row r="915" ht="22" customHeight="1" spans="1:13">
      <c r="A915" s="126"/>
      <c r="B915" s="127" t="str">
        <f t="shared" si="59"/>
        <v/>
      </c>
      <c r="C915" s="127" t="str">
        <f t="shared" si="60"/>
        <v/>
      </c>
      <c r="D915" s="127" t="str">
        <f t="shared" si="61"/>
        <v/>
      </c>
      <c r="E915" s="128"/>
      <c r="F915" s="102" t="str">
        <f>IFERROR(VLOOKUP(E915,商品参数!A:E,2,FALSE),"")</f>
        <v/>
      </c>
      <c r="G915" s="102" t="str">
        <f>IFERROR(VLOOKUP(E915,商品参数!A:E,3,FALSE),"")</f>
        <v/>
      </c>
      <c r="H915" s="102" t="str">
        <f>IFERROR(VLOOKUP(E915,商品参数!A:E,4,FALSE),"")</f>
        <v/>
      </c>
      <c r="I915" s="130"/>
      <c r="J915" s="130"/>
      <c r="K915" s="102" t="str">
        <f t="shared" si="62"/>
        <v/>
      </c>
      <c r="L915" s="103"/>
      <c r="M915" s="131"/>
    </row>
    <row r="916" ht="22" customHeight="1" spans="1:13">
      <c r="A916" s="126"/>
      <c r="B916" s="127" t="str">
        <f t="shared" si="59"/>
        <v/>
      </c>
      <c r="C916" s="127" t="str">
        <f t="shared" si="60"/>
        <v/>
      </c>
      <c r="D916" s="127" t="str">
        <f t="shared" si="61"/>
        <v/>
      </c>
      <c r="E916" s="128"/>
      <c r="F916" s="102" t="str">
        <f>IFERROR(VLOOKUP(E916,商品参数!A:E,2,FALSE),"")</f>
        <v/>
      </c>
      <c r="G916" s="102" t="str">
        <f>IFERROR(VLOOKUP(E916,商品参数!A:E,3,FALSE),"")</f>
        <v/>
      </c>
      <c r="H916" s="102" t="str">
        <f>IFERROR(VLOOKUP(E916,商品参数!A:E,4,FALSE),"")</f>
        <v/>
      </c>
      <c r="I916" s="130"/>
      <c r="J916" s="130"/>
      <c r="K916" s="102" t="str">
        <f t="shared" si="62"/>
        <v/>
      </c>
      <c r="L916" s="103"/>
      <c r="M916" s="131"/>
    </row>
    <row r="917" ht="22" customHeight="1" spans="1:13">
      <c r="A917" s="126"/>
      <c r="B917" s="127" t="str">
        <f t="shared" si="59"/>
        <v/>
      </c>
      <c r="C917" s="127" t="str">
        <f t="shared" si="60"/>
        <v/>
      </c>
      <c r="D917" s="127" t="str">
        <f t="shared" si="61"/>
        <v/>
      </c>
      <c r="E917" s="128"/>
      <c r="F917" s="102" t="str">
        <f>IFERROR(VLOOKUP(E917,商品参数!A:E,2,FALSE),"")</f>
        <v/>
      </c>
      <c r="G917" s="102" t="str">
        <f>IFERROR(VLOOKUP(E917,商品参数!A:E,3,FALSE),"")</f>
        <v/>
      </c>
      <c r="H917" s="102" t="str">
        <f>IFERROR(VLOOKUP(E917,商品参数!A:E,4,FALSE),"")</f>
        <v/>
      </c>
      <c r="I917" s="130"/>
      <c r="J917" s="130"/>
      <c r="K917" s="102" t="str">
        <f t="shared" si="62"/>
        <v/>
      </c>
      <c r="L917" s="103"/>
      <c r="M917" s="131"/>
    </row>
    <row r="918" ht="22" customHeight="1" spans="1:13">
      <c r="A918" s="126"/>
      <c r="B918" s="127" t="str">
        <f t="shared" si="59"/>
        <v/>
      </c>
      <c r="C918" s="127" t="str">
        <f t="shared" si="60"/>
        <v/>
      </c>
      <c r="D918" s="127" t="str">
        <f t="shared" si="61"/>
        <v/>
      </c>
      <c r="E918" s="128"/>
      <c r="F918" s="102" t="str">
        <f>IFERROR(VLOOKUP(E918,商品参数!A:E,2,FALSE),"")</f>
        <v/>
      </c>
      <c r="G918" s="102" t="str">
        <f>IFERROR(VLOOKUP(E918,商品参数!A:E,3,FALSE),"")</f>
        <v/>
      </c>
      <c r="H918" s="102" t="str">
        <f>IFERROR(VLOOKUP(E918,商品参数!A:E,4,FALSE),"")</f>
        <v/>
      </c>
      <c r="I918" s="130"/>
      <c r="J918" s="130"/>
      <c r="K918" s="102" t="str">
        <f t="shared" si="62"/>
        <v/>
      </c>
      <c r="L918" s="103"/>
      <c r="M918" s="131"/>
    </row>
    <row r="919" ht="22" customHeight="1" spans="1:13">
      <c r="A919" s="126"/>
      <c r="B919" s="127" t="str">
        <f t="shared" si="59"/>
        <v/>
      </c>
      <c r="C919" s="127" t="str">
        <f t="shared" si="60"/>
        <v/>
      </c>
      <c r="D919" s="127" t="str">
        <f t="shared" si="61"/>
        <v/>
      </c>
      <c r="E919" s="128"/>
      <c r="F919" s="102" t="str">
        <f>IFERROR(VLOOKUP(E919,商品参数!A:E,2,FALSE),"")</f>
        <v/>
      </c>
      <c r="G919" s="102" t="str">
        <f>IFERROR(VLOOKUP(E919,商品参数!A:E,3,FALSE),"")</f>
        <v/>
      </c>
      <c r="H919" s="102" t="str">
        <f>IFERROR(VLOOKUP(E919,商品参数!A:E,4,FALSE),"")</f>
        <v/>
      </c>
      <c r="I919" s="130"/>
      <c r="J919" s="130"/>
      <c r="K919" s="102" t="str">
        <f t="shared" si="62"/>
        <v/>
      </c>
      <c r="L919" s="103"/>
      <c r="M919" s="131"/>
    </row>
    <row r="920" ht="22" customHeight="1" spans="1:13">
      <c r="A920" s="126"/>
      <c r="B920" s="127" t="str">
        <f t="shared" si="59"/>
        <v/>
      </c>
      <c r="C920" s="127" t="str">
        <f t="shared" si="60"/>
        <v/>
      </c>
      <c r="D920" s="127" t="str">
        <f t="shared" si="61"/>
        <v/>
      </c>
      <c r="E920" s="128"/>
      <c r="F920" s="102" t="str">
        <f>IFERROR(VLOOKUP(E920,商品参数!A:E,2,FALSE),"")</f>
        <v/>
      </c>
      <c r="G920" s="102" t="str">
        <f>IFERROR(VLOOKUP(E920,商品参数!A:E,3,FALSE),"")</f>
        <v/>
      </c>
      <c r="H920" s="102" t="str">
        <f>IFERROR(VLOOKUP(E920,商品参数!A:E,4,FALSE),"")</f>
        <v/>
      </c>
      <c r="I920" s="130"/>
      <c r="J920" s="130"/>
      <c r="K920" s="102" t="str">
        <f t="shared" si="62"/>
        <v/>
      </c>
      <c r="L920" s="103"/>
      <c r="M920" s="131"/>
    </row>
    <row r="921" ht="22" customHeight="1" spans="1:13">
      <c r="A921" s="126"/>
      <c r="B921" s="127" t="str">
        <f t="shared" si="59"/>
        <v/>
      </c>
      <c r="C921" s="127" t="str">
        <f t="shared" si="60"/>
        <v/>
      </c>
      <c r="D921" s="127" t="str">
        <f t="shared" si="61"/>
        <v/>
      </c>
      <c r="E921" s="128"/>
      <c r="F921" s="102" t="str">
        <f>IFERROR(VLOOKUP(E921,商品参数!A:E,2,FALSE),"")</f>
        <v/>
      </c>
      <c r="G921" s="102" t="str">
        <f>IFERROR(VLOOKUP(E921,商品参数!A:E,3,FALSE),"")</f>
        <v/>
      </c>
      <c r="H921" s="102" t="str">
        <f>IFERROR(VLOOKUP(E921,商品参数!A:E,4,FALSE),"")</f>
        <v/>
      </c>
      <c r="I921" s="130"/>
      <c r="J921" s="130"/>
      <c r="K921" s="102" t="str">
        <f t="shared" si="62"/>
        <v/>
      </c>
      <c r="L921" s="103"/>
      <c r="M921" s="131"/>
    </row>
    <row r="922" ht="22" customHeight="1" spans="1:13">
      <c r="A922" s="126"/>
      <c r="B922" s="127" t="str">
        <f t="shared" si="59"/>
        <v/>
      </c>
      <c r="C922" s="127" t="str">
        <f t="shared" si="60"/>
        <v/>
      </c>
      <c r="D922" s="127" t="str">
        <f t="shared" si="61"/>
        <v/>
      </c>
      <c r="E922" s="128"/>
      <c r="F922" s="102" t="str">
        <f>IFERROR(VLOOKUP(E922,商品参数!A:E,2,FALSE),"")</f>
        <v/>
      </c>
      <c r="G922" s="102" t="str">
        <f>IFERROR(VLOOKUP(E922,商品参数!A:E,3,FALSE),"")</f>
        <v/>
      </c>
      <c r="H922" s="102" t="str">
        <f>IFERROR(VLOOKUP(E922,商品参数!A:E,4,FALSE),"")</f>
        <v/>
      </c>
      <c r="I922" s="130"/>
      <c r="J922" s="130"/>
      <c r="K922" s="102" t="str">
        <f t="shared" si="62"/>
        <v/>
      </c>
      <c r="L922" s="103"/>
      <c r="M922" s="131"/>
    </row>
    <row r="923" ht="22" customHeight="1" spans="1:13">
      <c r="A923" s="126"/>
      <c r="B923" s="127" t="str">
        <f t="shared" si="59"/>
        <v/>
      </c>
      <c r="C923" s="127" t="str">
        <f t="shared" si="60"/>
        <v/>
      </c>
      <c r="D923" s="127" t="str">
        <f t="shared" si="61"/>
        <v/>
      </c>
      <c r="E923" s="128"/>
      <c r="F923" s="102" t="str">
        <f>IFERROR(VLOOKUP(E923,商品参数!A:E,2,FALSE),"")</f>
        <v/>
      </c>
      <c r="G923" s="102" t="str">
        <f>IFERROR(VLOOKUP(E923,商品参数!A:E,3,FALSE),"")</f>
        <v/>
      </c>
      <c r="H923" s="102" t="str">
        <f>IFERROR(VLOOKUP(E923,商品参数!A:E,4,FALSE),"")</f>
        <v/>
      </c>
      <c r="I923" s="130"/>
      <c r="J923" s="130"/>
      <c r="K923" s="102" t="str">
        <f t="shared" si="62"/>
        <v/>
      </c>
      <c r="L923" s="103"/>
      <c r="M923" s="131"/>
    </row>
    <row r="924" ht="22" customHeight="1" spans="1:13">
      <c r="A924" s="126"/>
      <c r="B924" s="127" t="str">
        <f t="shared" si="59"/>
        <v/>
      </c>
      <c r="C924" s="127" t="str">
        <f t="shared" si="60"/>
        <v/>
      </c>
      <c r="D924" s="127" t="str">
        <f t="shared" si="61"/>
        <v/>
      </c>
      <c r="E924" s="128"/>
      <c r="F924" s="102" t="str">
        <f>IFERROR(VLOOKUP(E924,商品参数!A:E,2,FALSE),"")</f>
        <v/>
      </c>
      <c r="G924" s="102" t="str">
        <f>IFERROR(VLOOKUP(E924,商品参数!A:E,3,FALSE),"")</f>
        <v/>
      </c>
      <c r="H924" s="102" t="str">
        <f>IFERROR(VLOOKUP(E924,商品参数!A:E,4,FALSE),"")</f>
        <v/>
      </c>
      <c r="I924" s="130"/>
      <c r="J924" s="130"/>
      <c r="K924" s="102" t="str">
        <f t="shared" si="62"/>
        <v/>
      </c>
      <c r="L924" s="103"/>
      <c r="M924" s="131"/>
    </row>
    <row r="925" ht="22" customHeight="1" spans="1:13">
      <c r="A925" s="126"/>
      <c r="B925" s="127" t="str">
        <f t="shared" si="59"/>
        <v/>
      </c>
      <c r="C925" s="127" t="str">
        <f t="shared" si="60"/>
        <v/>
      </c>
      <c r="D925" s="127" t="str">
        <f t="shared" si="61"/>
        <v/>
      </c>
      <c r="E925" s="128"/>
      <c r="F925" s="102" t="str">
        <f>IFERROR(VLOOKUP(E925,商品参数!A:E,2,FALSE),"")</f>
        <v/>
      </c>
      <c r="G925" s="102" t="str">
        <f>IFERROR(VLOOKUP(E925,商品参数!A:E,3,FALSE),"")</f>
        <v/>
      </c>
      <c r="H925" s="102" t="str">
        <f>IFERROR(VLOOKUP(E925,商品参数!A:E,4,FALSE),"")</f>
        <v/>
      </c>
      <c r="I925" s="130"/>
      <c r="J925" s="130"/>
      <c r="K925" s="102" t="str">
        <f t="shared" si="62"/>
        <v/>
      </c>
      <c r="L925" s="103"/>
      <c r="M925" s="131"/>
    </row>
    <row r="926" ht="22" customHeight="1" spans="1:13">
      <c r="A926" s="126"/>
      <c r="B926" s="127" t="str">
        <f t="shared" si="59"/>
        <v/>
      </c>
      <c r="C926" s="127" t="str">
        <f t="shared" si="60"/>
        <v/>
      </c>
      <c r="D926" s="127" t="str">
        <f t="shared" si="61"/>
        <v/>
      </c>
      <c r="E926" s="128"/>
      <c r="F926" s="102" t="str">
        <f>IFERROR(VLOOKUP(E926,商品参数!A:E,2,FALSE),"")</f>
        <v/>
      </c>
      <c r="G926" s="102" t="str">
        <f>IFERROR(VLOOKUP(E926,商品参数!A:E,3,FALSE),"")</f>
        <v/>
      </c>
      <c r="H926" s="102" t="str">
        <f>IFERROR(VLOOKUP(E926,商品参数!A:E,4,FALSE),"")</f>
        <v/>
      </c>
      <c r="I926" s="130"/>
      <c r="J926" s="130"/>
      <c r="K926" s="102" t="str">
        <f t="shared" si="62"/>
        <v/>
      </c>
      <c r="L926" s="103"/>
      <c r="M926" s="131"/>
    </row>
    <row r="927" ht="22" customHeight="1" spans="1:13">
      <c r="A927" s="126"/>
      <c r="B927" s="127" t="str">
        <f t="shared" si="59"/>
        <v/>
      </c>
      <c r="C927" s="127" t="str">
        <f t="shared" si="60"/>
        <v/>
      </c>
      <c r="D927" s="127" t="str">
        <f t="shared" si="61"/>
        <v/>
      </c>
      <c r="E927" s="128"/>
      <c r="F927" s="102" t="str">
        <f>IFERROR(VLOOKUP(E927,商品参数!A:E,2,FALSE),"")</f>
        <v/>
      </c>
      <c r="G927" s="102" t="str">
        <f>IFERROR(VLOOKUP(E927,商品参数!A:E,3,FALSE),"")</f>
        <v/>
      </c>
      <c r="H927" s="102" t="str">
        <f>IFERROR(VLOOKUP(E927,商品参数!A:E,4,FALSE),"")</f>
        <v/>
      </c>
      <c r="I927" s="130"/>
      <c r="J927" s="130"/>
      <c r="K927" s="102" t="str">
        <f t="shared" si="62"/>
        <v/>
      </c>
      <c r="L927" s="103"/>
      <c r="M927" s="131"/>
    </row>
    <row r="928" ht="22" customHeight="1" spans="1:13">
      <c r="A928" s="126"/>
      <c r="B928" s="127" t="str">
        <f t="shared" si="59"/>
        <v/>
      </c>
      <c r="C928" s="127" t="str">
        <f t="shared" si="60"/>
        <v/>
      </c>
      <c r="D928" s="127" t="str">
        <f t="shared" si="61"/>
        <v/>
      </c>
      <c r="E928" s="128"/>
      <c r="F928" s="102" t="str">
        <f>IFERROR(VLOOKUP(E928,商品参数!A:E,2,FALSE),"")</f>
        <v/>
      </c>
      <c r="G928" s="102" t="str">
        <f>IFERROR(VLOOKUP(E928,商品参数!A:E,3,FALSE),"")</f>
        <v/>
      </c>
      <c r="H928" s="102" t="str">
        <f>IFERROR(VLOOKUP(E928,商品参数!A:E,4,FALSE),"")</f>
        <v/>
      </c>
      <c r="I928" s="130"/>
      <c r="J928" s="130"/>
      <c r="K928" s="102" t="str">
        <f t="shared" si="62"/>
        <v/>
      </c>
      <c r="L928" s="103"/>
      <c r="M928" s="131"/>
    </row>
    <row r="929" ht="22" customHeight="1" spans="1:13">
      <c r="A929" s="126"/>
      <c r="B929" s="127" t="str">
        <f t="shared" si="59"/>
        <v/>
      </c>
      <c r="C929" s="127" t="str">
        <f t="shared" si="60"/>
        <v/>
      </c>
      <c r="D929" s="127" t="str">
        <f t="shared" si="61"/>
        <v/>
      </c>
      <c r="E929" s="128"/>
      <c r="F929" s="102" t="str">
        <f>IFERROR(VLOOKUP(E929,商品参数!A:E,2,FALSE),"")</f>
        <v/>
      </c>
      <c r="G929" s="102" t="str">
        <f>IFERROR(VLOOKUP(E929,商品参数!A:E,3,FALSE),"")</f>
        <v/>
      </c>
      <c r="H929" s="102" t="str">
        <f>IFERROR(VLOOKUP(E929,商品参数!A:E,4,FALSE),"")</f>
        <v/>
      </c>
      <c r="I929" s="130"/>
      <c r="J929" s="130"/>
      <c r="K929" s="102" t="str">
        <f t="shared" si="62"/>
        <v/>
      </c>
      <c r="L929" s="103"/>
      <c r="M929" s="131"/>
    </row>
    <row r="930" ht="22" customHeight="1" spans="1:13">
      <c r="A930" s="126"/>
      <c r="B930" s="127" t="str">
        <f t="shared" si="59"/>
        <v/>
      </c>
      <c r="C930" s="127" t="str">
        <f t="shared" si="60"/>
        <v/>
      </c>
      <c r="D930" s="127" t="str">
        <f t="shared" si="61"/>
        <v/>
      </c>
      <c r="E930" s="128"/>
      <c r="F930" s="102" t="str">
        <f>IFERROR(VLOOKUP(E930,商品参数!A:E,2,FALSE),"")</f>
        <v/>
      </c>
      <c r="G930" s="102" t="str">
        <f>IFERROR(VLOOKUP(E930,商品参数!A:E,3,FALSE),"")</f>
        <v/>
      </c>
      <c r="H930" s="102" t="str">
        <f>IFERROR(VLOOKUP(E930,商品参数!A:E,4,FALSE),"")</f>
        <v/>
      </c>
      <c r="I930" s="130"/>
      <c r="J930" s="130"/>
      <c r="K930" s="102" t="str">
        <f t="shared" si="62"/>
        <v/>
      </c>
      <c r="L930" s="103"/>
      <c r="M930" s="131"/>
    </row>
    <row r="931" ht="22" customHeight="1" spans="1:13">
      <c r="A931" s="126"/>
      <c r="B931" s="127" t="str">
        <f t="shared" si="59"/>
        <v/>
      </c>
      <c r="C931" s="127" t="str">
        <f t="shared" si="60"/>
        <v/>
      </c>
      <c r="D931" s="127" t="str">
        <f t="shared" si="61"/>
        <v/>
      </c>
      <c r="E931" s="128"/>
      <c r="F931" s="102" t="str">
        <f>IFERROR(VLOOKUP(E931,商品参数!A:E,2,FALSE),"")</f>
        <v/>
      </c>
      <c r="G931" s="102" t="str">
        <f>IFERROR(VLOOKUP(E931,商品参数!A:E,3,FALSE),"")</f>
        <v/>
      </c>
      <c r="H931" s="102" t="str">
        <f>IFERROR(VLOOKUP(E931,商品参数!A:E,4,FALSE),"")</f>
        <v/>
      </c>
      <c r="I931" s="130"/>
      <c r="J931" s="130"/>
      <c r="K931" s="102" t="str">
        <f t="shared" si="62"/>
        <v/>
      </c>
      <c r="L931" s="103"/>
      <c r="M931" s="131"/>
    </row>
    <row r="932" ht="22" customHeight="1" spans="1:13">
      <c r="A932" s="126"/>
      <c r="B932" s="127" t="str">
        <f t="shared" si="59"/>
        <v/>
      </c>
      <c r="C932" s="127" t="str">
        <f t="shared" si="60"/>
        <v/>
      </c>
      <c r="D932" s="127" t="str">
        <f t="shared" si="61"/>
        <v/>
      </c>
      <c r="E932" s="128"/>
      <c r="F932" s="102" t="str">
        <f>IFERROR(VLOOKUP(E932,商品参数!A:E,2,FALSE),"")</f>
        <v/>
      </c>
      <c r="G932" s="102" t="str">
        <f>IFERROR(VLOOKUP(E932,商品参数!A:E,3,FALSE),"")</f>
        <v/>
      </c>
      <c r="H932" s="102" t="str">
        <f>IFERROR(VLOOKUP(E932,商品参数!A:E,4,FALSE),"")</f>
        <v/>
      </c>
      <c r="I932" s="130"/>
      <c r="J932" s="130"/>
      <c r="K932" s="102" t="str">
        <f t="shared" si="62"/>
        <v/>
      </c>
      <c r="L932" s="103"/>
      <c r="M932" s="131"/>
    </row>
    <row r="933" ht="22" customHeight="1" spans="1:13">
      <c r="A933" s="126"/>
      <c r="B933" s="127" t="str">
        <f t="shared" si="59"/>
        <v/>
      </c>
      <c r="C933" s="127" t="str">
        <f t="shared" si="60"/>
        <v/>
      </c>
      <c r="D933" s="127" t="str">
        <f t="shared" si="61"/>
        <v/>
      </c>
      <c r="E933" s="128"/>
      <c r="F933" s="102" t="str">
        <f>IFERROR(VLOOKUP(E933,商品参数!A:E,2,FALSE),"")</f>
        <v/>
      </c>
      <c r="G933" s="102" t="str">
        <f>IFERROR(VLOOKUP(E933,商品参数!A:E,3,FALSE),"")</f>
        <v/>
      </c>
      <c r="H933" s="102" t="str">
        <f>IFERROR(VLOOKUP(E933,商品参数!A:E,4,FALSE),"")</f>
        <v/>
      </c>
      <c r="I933" s="130"/>
      <c r="J933" s="130"/>
      <c r="K933" s="102" t="str">
        <f t="shared" si="62"/>
        <v/>
      </c>
      <c r="L933" s="103"/>
      <c r="M933" s="131"/>
    </row>
    <row r="934" ht="22" customHeight="1" spans="1:13">
      <c r="A934" s="126"/>
      <c r="B934" s="127" t="str">
        <f t="shared" si="59"/>
        <v/>
      </c>
      <c r="C934" s="127" t="str">
        <f t="shared" si="60"/>
        <v/>
      </c>
      <c r="D934" s="127" t="str">
        <f t="shared" si="61"/>
        <v/>
      </c>
      <c r="E934" s="128"/>
      <c r="F934" s="102" t="str">
        <f>IFERROR(VLOOKUP(E934,商品参数!A:E,2,FALSE),"")</f>
        <v/>
      </c>
      <c r="G934" s="102" t="str">
        <f>IFERROR(VLOOKUP(E934,商品参数!A:E,3,FALSE),"")</f>
        <v/>
      </c>
      <c r="H934" s="102" t="str">
        <f>IFERROR(VLOOKUP(E934,商品参数!A:E,4,FALSE),"")</f>
        <v/>
      </c>
      <c r="I934" s="130"/>
      <c r="J934" s="130"/>
      <c r="K934" s="102" t="str">
        <f t="shared" si="62"/>
        <v/>
      </c>
      <c r="L934" s="103"/>
      <c r="M934" s="131"/>
    </row>
    <row r="935" ht="22" customHeight="1" spans="1:13">
      <c r="A935" s="126"/>
      <c r="B935" s="127" t="str">
        <f t="shared" si="59"/>
        <v/>
      </c>
      <c r="C935" s="127" t="str">
        <f t="shared" si="60"/>
        <v/>
      </c>
      <c r="D935" s="127" t="str">
        <f t="shared" si="61"/>
        <v/>
      </c>
      <c r="E935" s="128"/>
      <c r="F935" s="102" t="str">
        <f>IFERROR(VLOOKUP(E935,商品参数!A:E,2,FALSE),"")</f>
        <v/>
      </c>
      <c r="G935" s="102" t="str">
        <f>IFERROR(VLOOKUP(E935,商品参数!A:E,3,FALSE),"")</f>
        <v/>
      </c>
      <c r="H935" s="102" t="str">
        <f>IFERROR(VLOOKUP(E935,商品参数!A:E,4,FALSE),"")</f>
        <v/>
      </c>
      <c r="I935" s="130"/>
      <c r="J935" s="130"/>
      <c r="K935" s="102" t="str">
        <f t="shared" si="62"/>
        <v/>
      </c>
      <c r="L935" s="103"/>
      <c r="M935" s="131"/>
    </row>
    <row r="936" ht="22" customHeight="1" spans="1:13">
      <c r="A936" s="126"/>
      <c r="B936" s="127" t="str">
        <f t="shared" si="59"/>
        <v/>
      </c>
      <c r="C936" s="127" t="str">
        <f t="shared" si="60"/>
        <v/>
      </c>
      <c r="D936" s="127" t="str">
        <f t="shared" si="61"/>
        <v/>
      </c>
      <c r="E936" s="128"/>
      <c r="F936" s="102" t="str">
        <f>IFERROR(VLOOKUP(E936,商品参数!A:E,2,FALSE),"")</f>
        <v/>
      </c>
      <c r="G936" s="102" t="str">
        <f>IFERROR(VLOOKUP(E936,商品参数!A:E,3,FALSE),"")</f>
        <v/>
      </c>
      <c r="H936" s="102" t="str">
        <f>IFERROR(VLOOKUP(E936,商品参数!A:E,4,FALSE),"")</f>
        <v/>
      </c>
      <c r="I936" s="130"/>
      <c r="J936" s="130"/>
      <c r="K936" s="102" t="str">
        <f t="shared" si="62"/>
        <v/>
      </c>
      <c r="L936" s="103"/>
      <c r="M936" s="131"/>
    </row>
    <row r="937" ht="22" customHeight="1" spans="1:13">
      <c r="A937" s="126"/>
      <c r="B937" s="127" t="str">
        <f t="shared" si="59"/>
        <v/>
      </c>
      <c r="C937" s="127" t="str">
        <f t="shared" si="60"/>
        <v/>
      </c>
      <c r="D937" s="127" t="str">
        <f t="shared" si="61"/>
        <v/>
      </c>
      <c r="E937" s="128"/>
      <c r="F937" s="102" t="str">
        <f>IFERROR(VLOOKUP(E937,商品参数!A:E,2,FALSE),"")</f>
        <v/>
      </c>
      <c r="G937" s="102" t="str">
        <f>IFERROR(VLOOKUP(E937,商品参数!A:E,3,FALSE),"")</f>
        <v/>
      </c>
      <c r="H937" s="102" t="str">
        <f>IFERROR(VLOOKUP(E937,商品参数!A:E,4,FALSE),"")</f>
        <v/>
      </c>
      <c r="I937" s="130"/>
      <c r="J937" s="130"/>
      <c r="K937" s="102" t="str">
        <f t="shared" si="62"/>
        <v/>
      </c>
      <c r="L937" s="103"/>
      <c r="M937" s="131"/>
    </row>
    <row r="938" ht="22" customHeight="1" spans="1:13">
      <c r="A938" s="126"/>
      <c r="B938" s="127" t="str">
        <f t="shared" si="59"/>
        <v/>
      </c>
      <c r="C938" s="127" t="str">
        <f t="shared" si="60"/>
        <v/>
      </c>
      <c r="D938" s="127" t="str">
        <f t="shared" si="61"/>
        <v/>
      </c>
      <c r="E938" s="128"/>
      <c r="F938" s="102" t="str">
        <f>IFERROR(VLOOKUP(E938,商品参数!A:E,2,FALSE),"")</f>
        <v/>
      </c>
      <c r="G938" s="102" t="str">
        <f>IFERROR(VLOOKUP(E938,商品参数!A:E,3,FALSE),"")</f>
        <v/>
      </c>
      <c r="H938" s="102" t="str">
        <f>IFERROR(VLOOKUP(E938,商品参数!A:E,4,FALSE),"")</f>
        <v/>
      </c>
      <c r="I938" s="130"/>
      <c r="J938" s="130"/>
      <c r="K938" s="102" t="str">
        <f t="shared" si="62"/>
        <v/>
      </c>
      <c r="L938" s="103"/>
      <c r="M938" s="131"/>
    </row>
    <row r="939" ht="22" customHeight="1" spans="1:13">
      <c r="A939" s="126"/>
      <c r="B939" s="127" t="str">
        <f t="shared" si="59"/>
        <v/>
      </c>
      <c r="C939" s="127" t="str">
        <f t="shared" si="60"/>
        <v/>
      </c>
      <c r="D939" s="127" t="str">
        <f t="shared" si="61"/>
        <v/>
      </c>
      <c r="E939" s="128"/>
      <c r="F939" s="102" t="str">
        <f>IFERROR(VLOOKUP(E939,商品参数!A:E,2,FALSE),"")</f>
        <v/>
      </c>
      <c r="G939" s="102" t="str">
        <f>IFERROR(VLOOKUP(E939,商品参数!A:E,3,FALSE),"")</f>
        <v/>
      </c>
      <c r="H939" s="102" t="str">
        <f>IFERROR(VLOOKUP(E939,商品参数!A:E,4,FALSE),"")</f>
        <v/>
      </c>
      <c r="I939" s="130"/>
      <c r="J939" s="130"/>
      <c r="K939" s="102" t="str">
        <f t="shared" si="62"/>
        <v/>
      </c>
      <c r="L939" s="103"/>
      <c r="M939" s="131"/>
    </row>
    <row r="940" ht="22" customHeight="1" spans="1:13">
      <c r="A940" s="126"/>
      <c r="B940" s="127" t="str">
        <f t="shared" si="59"/>
        <v/>
      </c>
      <c r="C940" s="127" t="str">
        <f t="shared" si="60"/>
        <v/>
      </c>
      <c r="D940" s="127" t="str">
        <f t="shared" si="61"/>
        <v/>
      </c>
      <c r="E940" s="128"/>
      <c r="F940" s="102" t="str">
        <f>IFERROR(VLOOKUP(E940,商品参数!A:E,2,FALSE),"")</f>
        <v/>
      </c>
      <c r="G940" s="102" t="str">
        <f>IFERROR(VLOOKUP(E940,商品参数!A:E,3,FALSE),"")</f>
        <v/>
      </c>
      <c r="H940" s="102" t="str">
        <f>IFERROR(VLOOKUP(E940,商品参数!A:E,4,FALSE),"")</f>
        <v/>
      </c>
      <c r="I940" s="130"/>
      <c r="J940" s="130"/>
      <c r="K940" s="102" t="str">
        <f t="shared" si="62"/>
        <v/>
      </c>
      <c r="L940" s="103"/>
      <c r="M940" s="131"/>
    </row>
    <row r="941" ht="22" customHeight="1" spans="1:13">
      <c r="A941" s="126"/>
      <c r="B941" s="127" t="str">
        <f t="shared" si="59"/>
        <v/>
      </c>
      <c r="C941" s="127" t="str">
        <f t="shared" si="60"/>
        <v/>
      </c>
      <c r="D941" s="127" t="str">
        <f t="shared" si="61"/>
        <v/>
      </c>
      <c r="E941" s="128"/>
      <c r="F941" s="102" t="str">
        <f>IFERROR(VLOOKUP(E941,商品参数!A:E,2,FALSE),"")</f>
        <v/>
      </c>
      <c r="G941" s="102" t="str">
        <f>IFERROR(VLOOKUP(E941,商品参数!A:E,3,FALSE),"")</f>
        <v/>
      </c>
      <c r="H941" s="102" t="str">
        <f>IFERROR(VLOOKUP(E941,商品参数!A:E,4,FALSE),"")</f>
        <v/>
      </c>
      <c r="I941" s="130"/>
      <c r="J941" s="130"/>
      <c r="K941" s="102" t="str">
        <f t="shared" si="62"/>
        <v/>
      </c>
      <c r="L941" s="103"/>
      <c r="M941" s="131"/>
    </row>
    <row r="942" ht="22" customHeight="1" spans="1:13">
      <c r="A942" s="126"/>
      <c r="B942" s="127" t="str">
        <f t="shared" si="59"/>
        <v/>
      </c>
      <c r="C942" s="127" t="str">
        <f t="shared" si="60"/>
        <v/>
      </c>
      <c r="D942" s="127" t="str">
        <f t="shared" si="61"/>
        <v/>
      </c>
      <c r="E942" s="128"/>
      <c r="F942" s="102" t="str">
        <f>IFERROR(VLOOKUP(E942,商品参数!A:E,2,FALSE),"")</f>
        <v/>
      </c>
      <c r="G942" s="102" t="str">
        <f>IFERROR(VLOOKUP(E942,商品参数!A:E,3,FALSE),"")</f>
        <v/>
      </c>
      <c r="H942" s="102" t="str">
        <f>IFERROR(VLOOKUP(E942,商品参数!A:E,4,FALSE),"")</f>
        <v/>
      </c>
      <c r="I942" s="130"/>
      <c r="J942" s="130"/>
      <c r="K942" s="102" t="str">
        <f t="shared" si="62"/>
        <v/>
      </c>
      <c r="L942" s="103"/>
      <c r="M942" s="131"/>
    </row>
    <row r="943" ht="22" customHeight="1" spans="1:13">
      <c r="A943" s="126"/>
      <c r="B943" s="127" t="str">
        <f t="shared" si="59"/>
        <v/>
      </c>
      <c r="C943" s="127" t="str">
        <f t="shared" si="60"/>
        <v/>
      </c>
      <c r="D943" s="127" t="str">
        <f t="shared" si="61"/>
        <v/>
      </c>
      <c r="E943" s="128"/>
      <c r="F943" s="102" t="str">
        <f>IFERROR(VLOOKUP(E943,商品参数!A:E,2,FALSE),"")</f>
        <v/>
      </c>
      <c r="G943" s="102" t="str">
        <f>IFERROR(VLOOKUP(E943,商品参数!A:E,3,FALSE),"")</f>
        <v/>
      </c>
      <c r="H943" s="102" t="str">
        <f>IFERROR(VLOOKUP(E943,商品参数!A:E,4,FALSE),"")</f>
        <v/>
      </c>
      <c r="I943" s="130"/>
      <c r="J943" s="130"/>
      <c r="K943" s="102" t="str">
        <f t="shared" si="62"/>
        <v/>
      </c>
      <c r="L943" s="103"/>
      <c r="M943" s="131"/>
    </row>
    <row r="944" ht="22" customHeight="1" spans="1:13">
      <c r="A944" s="126"/>
      <c r="B944" s="127" t="str">
        <f t="shared" si="59"/>
        <v/>
      </c>
      <c r="C944" s="127" t="str">
        <f t="shared" si="60"/>
        <v/>
      </c>
      <c r="D944" s="127" t="str">
        <f t="shared" si="61"/>
        <v/>
      </c>
      <c r="E944" s="128"/>
      <c r="F944" s="102" t="str">
        <f>IFERROR(VLOOKUP(E944,商品参数!A:E,2,FALSE),"")</f>
        <v/>
      </c>
      <c r="G944" s="102" t="str">
        <f>IFERROR(VLOOKUP(E944,商品参数!A:E,3,FALSE),"")</f>
        <v/>
      </c>
      <c r="H944" s="102" t="str">
        <f>IFERROR(VLOOKUP(E944,商品参数!A:E,4,FALSE),"")</f>
        <v/>
      </c>
      <c r="I944" s="130"/>
      <c r="J944" s="130"/>
      <c r="K944" s="102" t="str">
        <f t="shared" si="62"/>
        <v/>
      </c>
      <c r="L944" s="103"/>
      <c r="M944" s="131"/>
    </row>
    <row r="945" ht="22" customHeight="1" spans="1:13">
      <c r="A945" s="126"/>
      <c r="B945" s="127" t="str">
        <f t="shared" si="59"/>
        <v/>
      </c>
      <c r="C945" s="127" t="str">
        <f t="shared" si="60"/>
        <v/>
      </c>
      <c r="D945" s="127" t="str">
        <f t="shared" si="61"/>
        <v/>
      </c>
      <c r="E945" s="128"/>
      <c r="F945" s="102" t="str">
        <f>IFERROR(VLOOKUP(E945,商品参数!A:E,2,FALSE),"")</f>
        <v/>
      </c>
      <c r="G945" s="102" t="str">
        <f>IFERROR(VLOOKUP(E945,商品参数!A:E,3,FALSE),"")</f>
        <v/>
      </c>
      <c r="H945" s="102" t="str">
        <f>IFERROR(VLOOKUP(E945,商品参数!A:E,4,FALSE),"")</f>
        <v/>
      </c>
      <c r="I945" s="130"/>
      <c r="J945" s="130"/>
      <c r="K945" s="102" t="str">
        <f t="shared" si="62"/>
        <v/>
      </c>
      <c r="L945" s="103"/>
      <c r="M945" s="131"/>
    </row>
    <row r="946" ht="22" customHeight="1" spans="1:13">
      <c r="A946" s="126"/>
      <c r="B946" s="127" t="str">
        <f t="shared" si="59"/>
        <v/>
      </c>
      <c r="C946" s="127" t="str">
        <f t="shared" si="60"/>
        <v/>
      </c>
      <c r="D946" s="127" t="str">
        <f t="shared" si="61"/>
        <v/>
      </c>
      <c r="E946" s="128"/>
      <c r="F946" s="102" t="str">
        <f>IFERROR(VLOOKUP(E946,商品参数!A:E,2,FALSE),"")</f>
        <v/>
      </c>
      <c r="G946" s="102" t="str">
        <f>IFERROR(VLOOKUP(E946,商品参数!A:E,3,FALSE),"")</f>
        <v/>
      </c>
      <c r="H946" s="102" t="str">
        <f>IFERROR(VLOOKUP(E946,商品参数!A:E,4,FALSE),"")</f>
        <v/>
      </c>
      <c r="I946" s="130"/>
      <c r="J946" s="130"/>
      <c r="K946" s="102" t="str">
        <f t="shared" si="62"/>
        <v/>
      </c>
      <c r="L946" s="103"/>
      <c r="M946" s="131"/>
    </row>
    <row r="947" ht="22" customHeight="1" spans="1:13">
      <c r="A947" s="126"/>
      <c r="B947" s="127" t="str">
        <f t="shared" si="59"/>
        <v/>
      </c>
      <c r="C947" s="127" t="str">
        <f t="shared" si="60"/>
        <v/>
      </c>
      <c r="D947" s="127" t="str">
        <f t="shared" si="61"/>
        <v/>
      </c>
      <c r="E947" s="128"/>
      <c r="F947" s="102" t="str">
        <f>IFERROR(VLOOKUP(E947,商品参数!A:E,2,FALSE),"")</f>
        <v/>
      </c>
      <c r="G947" s="102" t="str">
        <f>IFERROR(VLOOKUP(E947,商品参数!A:E,3,FALSE),"")</f>
        <v/>
      </c>
      <c r="H947" s="102" t="str">
        <f>IFERROR(VLOOKUP(E947,商品参数!A:E,4,FALSE),"")</f>
        <v/>
      </c>
      <c r="I947" s="130"/>
      <c r="J947" s="130"/>
      <c r="K947" s="102" t="str">
        <f t="shared" si="62"/>
        <v/>
      </c>
      <c r="L947" s="103"/>
      <c r="M947" s="131"/>
    </row>
    <row r="948" ht="22" customHeight="1" spans="1:13">
      <c r="A948" s="126"/>
      <c r="B948" s="127" t="str">
        <f t="shared" si="59"/>
        <v/>
      </c>
      <c r="C948" s="127" t="str">
        <f t="shared" si="60"/>
        <v/>
      </c>
      <c r="D948" s="127" t="str">
        <f t="shared" si="61"/>
        <v/>
      </c>
      <c r="E948" s="128"/>
      <c r="F948" s="102" t="str">
        <f>IFERROR(VLOOKUP(E948,商品参数!A:E,2,FALSE),"")</f>
        <v/>
      </c>
      <c r="G948" s="102" t="str">
        <f>IFERROR(VLOOKUP(E948,商品参数!A:E,3,FALSE),"")</f>
        <v/>
      </c>
      <c r="H948" s="102" t="str">
        <f>IFERROR(VLOOKUP(E948,商品参数!A:E,4,FALSE),"")</f>
        <v/>
      </c>
      <c r="I948" s="130"/>
      <c r="J948" s="130"/>
      <c r="K948" s="102" t="str">
        <f t="shared" si="62"/>
        <v/>
      </c>
      <c r="L948" s="103"/>
      <c r="M948" s="131"/>
    </row>
    <row r="949" ht="22" customHeight="1" spans="1:13">
      <c r="A949" s="126"/>
      <c r="B949" s="127" t="str">
        <f t="shared" si="59"/>
        <v/>
      </c>
      <c r="C949" s="127" t="str">
        <f t="shared" si="60"/>
        <v/>
      </c>
      <c r="D949" s="127" t="str">
        <f t="shared" si="61"/>
        <v/>
      </c>
      <c r="E949" s="128"/>
      <c r="F949" s="102" t="str">
        <f>IFERROR(VLOOKUP(E949,商品参数!A:E,2,FALSE),"")</f>
        <v/>
      </c>
      <c r="G949" s="102" t="str">
        <f>IFERROR(VLOOKUP(E949,商品参数!A:E,3,FALSE),"")</f>
        <v/>
      </c>
      <c r="H949" s="102" t="str">
        <f>IFERROR(VLOOKUP(E949,商品参数!A:E,4,FALSE),"")</f>
        <v/>
      </c>
      <c r="I949" s="130"/>
      <c r="J949" s="130"/>
      <c r="K949" s="102" t="str">
        <f t="shared" si="62"/>
        <v/>
      </c>
      <c r="L949" s="103"/>
      <c r="M949" s="131"/>
    </row>
    <row r="950" ht="22" customHeight="1" spans="1:13">
      <c r="A950" s="126"/>
      <c r="B950" s="127" t="str">
        <f t="shared" si="59"/>
        <v/>
      </c>
      <c r="C950" s="127" t="str">
        <f t="shared" si="60"/>
        <v/>
      </c>
      <c r="D950" s="127" t="str">
        <f t="shared" si="61"/>
        <v/>
      </c>
      <c r="E950" s="128"/>
      <c r="F950" s="102" t="str">
        <f>IFERROR(VLOOKUP(E950,商品参数!A:E,2,FALSE),"")</f>
        <v/>
      </c>
      <c r="G950" s="102" t="str">
        <f>IFERROR(VLOOKUP(E950,商品参数!A:E,3,FALSE),"")</f>
        <v/>
      </c>
      <c r="H950" s="102" t="str">
        <f>IFERROR(VLOOKUP(E950,商品参数!A:E,4,FALSE),"")</f>
        <v/>
      </c>
      <c r="I950" s="130"/>
      <c r="J950" s="130"/>
      <c r="K950" s="102" t="str">
        <f t="shared" si="62"/>
        <v/>
      </c>
      <c r="L950" s="103"/>
      <c r="M950" s="131"/>
    </row>
    <row r="951" ht="22" customHeight="1" spans="1:13">
      <c r="A951" s="126"/>
      <c r="B951" s="127" t="str">
        <f t="shared" si="59"/>
        <v/>
      </c>
      <c r="C951" s="127" t="str">
        <f t="shared" si="60"/>
        <v/>
      </c>
      <c r="D951" s="127" t="str">
        <f t="shared" si="61"/>
        <v/>
      </c>
      <c r="E951" s="128"/>
      <c r="F951" s="102" t="str">
        <f>IFERROR(VLOOKUP(E951,商品参数!A:E,2,FALSE),"")</f>
        <v/>
      </c>
      <c r="G951" s="102" t="str">
        <f>IFERROR(VLOOKUP(E951,商品参数!A:E,3,FALSE),"")</f>
        <v/>
      </c>
      <c r="H951" s="102" t="str">
        <f>IFERROR(VLOOKUP(E951,商品参数!A:E,4,FALSE),"")</f>
        <v/>
      </c>
      <c r="I951" s="130"/>
      <c r="J951" s="130"/>
      <c r="K951" s="102" t="str">
        <f t="shared" si="62"/>
        <v/>
      </c>
      <c r="L951" s="103"/>
      <c r="M951" s="131"/>
    </row>
    <row r="952" ht="22" customHeight="1" spans="1:13">
      <c r="A952" s="126"/>
      <c r="B952" s="127" t="str">
        <f t="shared" si="59"/>
        <v/>
      </c>
      <c r="C952" s="127" t="str">
        <f t="shared" si="60"/>
        <v/>
      </c>
      <c r="D952" s="127" t="str">
        <f t="shared" si="61"/>
        <v/>
      </c>
      <c r="E952" s="128"/>
      <c r="F952" s="102" t="str">
        <f>IFERROR(VLOOKUP(E952,商品参数!A:E,2,FALSE),"")</f>
        <v/>
      </c>
      <c r="G952" s="102" t="str">
        <f>IFERROR(VLOOKUP(E952,商品参数!A:E,3,FALSE),"")</f>
        <v/>
      </c>
      <c r="H952" s="102" t="str">
        <f>IFERROR(VLOOKUP(E952,商品参数!A:E,4,FALSE),"")</f>
        <v/>
      </c>
      <c r="I952" s="130"/>
      <c r="J952" s="130"/>
      <c r="K952" s="102" t="str">
        <f t="shared" si="62"/>
        <v/>
      </c>
      <c r="L952" s="103"/>
      <c r="M952" s="131"/>
    </row>
    <row r="953" ht="22" customHeight="1" spans="1:13">
      <c r="A953" s="126"/>
      <c r="B953" s="127" t="str">
        <f t="shared" si="59"/>
        <v/>
      </c>
      <c r="C953" s="127" t="str">
        <f t="shared" si="60"/>
        <v/>
      </c>
      <c r="D953" s="127" t="str">
        <f t="shared" si="61"/>
        <v/>
      </c>
      <c r="E953" s="128"/>
      <c r="F953" s="102" t="str">
        <f>IFERROR(VLOOKUP(E953,商品参数!A:E,2,FALSE),"")</f>
        <v/>
      </c>
      <c r="G953" s="102" t="str">
        <f>IFERROR(VLOOKUP(E953,商品参数!A:E,3,FALSE),"")</f>
        <v/>
      </c>
      <c r="H953" s="102" t="str">
        <f>IFERROR(VLOOKUP(E953,商品参数!A:E,4,FALSE),"")</f>
        <v/>
      </c>
      <c r="I953" s="130"/>
      <c r="J953" s="130"/>
      <c r="K953" s="102" t="str">
        <f t="shared" si="62"/>
        <v/>
      </c>
      <c r="L953" s="103"/>
      <c r="M953" s="131"/>
    </row>
    <row r="954" ht="22" customHeight="1" spans="1:13">
      <c r="A954" s="126"/>
      <c r="B954" s="127" t="str">
        <f t="shared" si="59"/>
        <v/>
      </c>
      <c r="C954" s="127" t="str">
        <f t="shared" si="60"/>
        <v/>
      </c>
      <c r="D954" s="127" t="str">
        <f t="shared" si="61"/>
        <v/>
      </c>
      <c r="E954" s="128"/>
      <c r="F954" s="102" t="str">
        <f>IFERROR(VLOOKUP(E954,商品参数!A:E,2,FALSE),"")</f>
        <v/>
      </c>
      <c r="G954" s="102" t="str">
        <f>IFERROR(VLOOKUP(E954,商品参数!A:E,3,FALSE),"")</f>
        <v/>
      </c>
      <c r="H954" s="102" t="str">
        <f>IFERROR(VLOOKUP(E954,商品参数!A:E,4,FALSE),"")</f>
        <v/>
      </c>
      <c r="I954" s="130"/>
      <c r="J954" s="130"/>
      <c r="K954" s="102" t="str">
        <f t="shared" si="62"/>
        <v/>
      </c>
      <c r="L954" s="103"/>
      <c r="M954" s="131"/>
    </row>
    <row r="955" ht="22" customHeight="1" spans="1:13">
      <c r="A955" s="126"/>
      <c r="B955" s="127" t="str">
        <f t="shared" si="59"/>
        <v/>
      </c>
      <c r="C955" s="127" t="str">
        <f t="shared" si="60"/>
        <v/>
      </c>
      <c r="D955" s="127" t="str">
        <f t="shared" si="61"/>
        <v/>
      </c>
      <c r="E955" s="128"/>
      <c r="F955" s="102" t="str">
        <f>IFERROR(VLOOKUP(E955,商品参数!A:E,2,FALSE),"")</f>
        <v/>
      </c>
      <c r="G955" s="102" t="str">
        <f>IFERROR(VLOOKUP(E955,商品参数!A:E,3,FALSE),"")</f>
        <v/>
      </c>
      <c r="H955" s="102" t="str">
        <f>IFERROR(VLOOKUP(E955,商品参数!A:E,4,FALSE),"")</f>
        <v/>
      </c>
      <c r="I955" s="130"/>
      <c r="J955" s="130"/>
      <c r="K955" s="102" t="str">
        <f t="shared" si="62"/>
        <v/>
      </c>
      <c r="L955" s="103"/>
      <c r="M955" s="131"/>
    </row>
    <row r="956" ht="22" customHeight="1" spans="1:13">
      <c r="A956" s="126"/>
      <c r="B956" s="127" t="str">
        <f t="shared" si="59"/>
        <v/>
      </c>
      <c r="C956" s="127" t="str">
        <f t="shared" si="60"/>
        <v/>
      </c>
      <c r="D956" s="127" t="str">
        <f t="shared" si="61"/>
        <v/>
      </c>
      <c r="E956" s="128"/>
      <c r="F956" s="102" t="str">
        <f>IFERROR(VLOOKUP(E956,商品参数!A:E,2,FALSE),"")</f>
        <v/>
      </c>
      <c r="G956" s="102" t="str">
        <f>IFERROR(VLOOKUP(E956,商品参数!A:E,3,FALSE),"")</f>
        <v/>
      </c>
      <c r="H956" s="102" t="str">
        <f>IFERROR(VLOOKUP(E956,商品参数!A:E,4,FALSE),"")</f>
        <v/>
      </c>
      <c r="I956" s="130"/>
      <c r="J956" s="130"/>
      <c r="K956" s="102" t="str">
        <f t="shared" si="62"/>
        <v/>
      </c>
      <c r="L956" s="103"/>
      <c r="M956" s="131"/>
    </row>
    <row r="957" ht="22" customHeight="1" spans="1:13">
      <c r="A957" s="126"/>
      <c r="B957" s="127" t="str">
        <f t="shared" si="59"/>
        <v/>
      </c>
      <c r="C957" s="127" t="str">
        <f t="shared" si="60"/>
        <v/>
      </c>
      <c r="D957" s="127" t="str">
        <f t="shared" si="61"/>
        <v/>
      </c>
      <c r="E957" s="128"/>
      <c r="F957" s="102" t="str">
        <f>IFERROR(VLOOKUP(E957,商品参数!A:E,2,FALSE),"")</f>
        <v/>
      </c>
      <c r="G957" s="102" t="str">
        <f>IFERROR(VLOOKUP(E957,商品参数!A:E,3,FALSE),"")</f>
        <v/>
      </c>
      <c r="H957" s="102" t="str">
        <f>IFERROR(VLOOKUP(E957,商品参数!A:E,4,FALSE),"")</f>
        <v/>
      </c>
      <c r="I957" s="130"/>
      <c r="J957" s="130"/>
      <c r="K957" s="102" t="str">
        <f t="shared" si="62"/>
        <v/>
      </c>
      <c r="L957" s="103"/>
      <c r="M957" s="131"/>
    </row>
    <row r="958" ht="22" customHeight="1" spans="1:13">
      <c r="A958" s="126"/>
      <c r="B958" s="127" t="str">
        <f t="shared" si="59"/>
        <v/>
      </c>
      <c r="C958" s="127" t="str">
        <f t="shared" si="60"/>
        <v/>
      </c>
      <c r="D958" s="127" t="str">
        <f t="shared" si="61"/>
        <v/>
      </c>
      <c r="E958" s="128"/>
      <c r="F958" s="102" t="str">
        <f>IFERROR(VLOOKUP(E958,商品参数!A:E,2,FALSE),"")</f>
        <v/>
      </c>
      <c r="G958" s="102" t="str">
        <f>IFERROR(VLOOKUP(E958,商品参数!A:E,3,FALSE),"")</f>
        <v/>
      </c>
      <c r="H958" s="102" t="str">
        <f>IFERROR(VLOOKUP(E958,商品参数!A:E,4,FALSE),"")</f>
        <v/>
      </c>
      <c r="I958" s="130"/>
      <c r="J958" s="130"/>
      <c r="K958" s="102" t="str">
        <f t="shared" si="62"/>
        <v/>
      </c>
      <c r="L958" s="103"/>
      <c r="M958" s="131"/>
    </row>
    <row r="959" ht="22" customHeight="1" spans="1:13">
      <c r="A959" s="126"/>
      <c r="B959" s="127" t="str">
        <f t="shared" si="59"/>
        <v/>
      </c>
      <c r="C959" s="127" t="str">
        <f t="shared" si="60"/>
        <v/>
      </c>
      <c r="D959" s="127" t="str">
        <f t="shared" si="61"/>
        <v/>
      </c>
      <c r="E959" s="128"/>
      <c r="F959" s="102" t="str">
        <f>IFERROR(VLOOKUP(E959,商品参数!A:E,2,FALSE),"")</f>
        <v/>
      </c>
      <c r="G959" s="102" t="str">
        <f>IFERROR(VLOOKUP(E959,商品参数!A:E,3,FALSE),"")</f>
        <v/>
      </c>
      <c r="H959" s="102" t="str">
        <f>IFERROR(VLOOKUP(E959,商品参数!A:E,4,FALSE),"")</f>
        <v/>
      </c>
      <c r="I959" s="130"/>
      <c r="J959" s="130"/>
      <c r="K959" s="102" t="str">
        <f t="shared" si="62"/>
        <v/>
      </c>
      <c r="L959" s="103"/>
      <c r="M959" s="131"/>
    </row>
    <row r="960" ht="22" customHeight="1" spans="1:13">
      <c r="A960" s="126"/>
      <c r="B960" s="127" t="str">
        <f t="shared" si="59"/>
        <v/>
      </c>
      <c r="C960" s="127" t="str">
        <f t="shared" si="60"/>
        <v/>
      </c>
      <c r="D960" s="127" t="str">
        <f t="shared" si="61"/>
        <v/>
      </c>
      <c r="E960" s="128"/>
      <c r="F960" s="102" t="str">
        <f>IFERROR(VLOOKUP(E960,商品参数!A:E,2,FALSE),"")</f>
        <v/>
      </c>
      <c r="G960" s="102" t="str">
        <f>IFERROR(VLOOKUP(E960,商品参数!A:E,3,FALSE),"")</f>
        <v/>
      </c>
      <c r="H960" s="102" t="str">
        <f>IFERROR(VLOOKUP(E960,商品参数!A:E,4,FALSE),"")</f>
        <v/>
      </c>
      <c r="I960" s="130"/>
      <c r="J960" s="130"/>
      <c r="K960" s="102" t="str">
        <f t="shared" si="62"/>
        <v/>
      </c>
      <c r="L960" s="103"/>
      <c r="M960" s="131"/>
    </row>
    <row r="961" ht="22" customHeight="1" spans="1:13">
      <c r="A961" s="126"/>
      <c r="B961" s="127" t="str">
        <f t="shared" si="59"/>
        <v/>
      </c>
      <c r="C961" s="127" t="str">
        <f t="shared" si="60"/>
        <v/>
      </c>
      <c r="D961" s="127" t="str">
        <f t="shared" si="61"/>
        <v/>
      </c>
      <c r="E961" s="128"/>
      <c r="F961" s="102" t="str">
        <f>IFERROR(VLOOKUP(E961,商品参数!A:E,2,FALSE),"")</f>
        <v/>
      </c>
      <c r="G961" s="102" t="str">
        <f>IFERROR(VLOOKUP(E961,商品参数!A:E,3,FALSE),"")</f>
        <v/>
      </c>
      <c r="H961" s="102" t="str">
        <f>IFERROR(VLOOKUP(E961,商品参数!A:E,4,FALSE),"")</f>
        <v/>
      </c>
      <c r="I961" s="130"/>
      <c r="J961" s="130"/>
      <c r="K961" s="102" t="str">
        <f t="shared" si="62"/>
        <v/>
      </c>
      <c r="L961" s="103"/>
      <c r="M961" s="131"/>
    </row>
    <row r="962" ht="22" customHeight="1" spans="1:13">
      <c r="A962" s="126"/>
      <c r="B962" s="127" t="str">
        <f t="shared" si="59"/>
        <v/>
      </c>
      <c r="C962" s="127" t="str">
        <f t="shared" si="60"/>
        <v/>
      </c>
      <c r="D962" s="127" t="str">
        <f t="shared" si="61"/>
        <v/>
      </c>
      <c r="E962" s="128"/>
      <c r="F962" s="102" t="str">
        <f>IFERROR(VLOOKUP(E962,商品参数!A:E,2,FALSE),"")</f>
        <v/>
      </c>
      <c r="G962" s="102" t="str">
        <f>IFERROR(VLOOKUP(E962,商品参数!A:E,3,FALSE),"")</f>
        <v/>
      </c>
      <c r="H962" s="102" t="str">
        <f>IFERROR(VLOOKUP(E962,商品参数!A:E,4,FALSE),"")</f>
        <v/>
      </c>
      <c r="I962" s="130"/>
      <c r="J962" s="130"/>
      <c r="K962" s="102" t="str">
        <f t="shared" si="62"/>
        <v/>
      </c>
      <c r="L962" s="103"/>
      <c r="M962" s="131"/>
    </row>
    <row r="963" ht="22" customHeight="1" spans="1:13">
      <c r="A963" s="126"/>
      <c r="B963" s="127" t="str">
        <f t="shared" si="59"/>
        <v/>
      </c>
      <c r="C963" s="127" t="str">
        <f t="shared" si="60"/>
        <v/>
      </c>
      <c r="D963" s="127" t="str">
        <f t="shared" si="61"/>
        <v/>
      </c>
      <c r="E963" s="128"/>
      <c r="F963" s="102" t="str">
        <f>IFERROR(VLOOKUP(E963,商品参数!A:E,2,FALSE),"")</f>
        <v/>
      </c>
      <c r="G963" s="102" t="str">
        <f>IFERROR(VLOOKUP(E963,商品参数!A:E,3,FALSE),"")</f>
        <v/>
      </c>
      <c r="H963" s="102" t="str">
        <f>IFERROR(VLOOKUP(E963,商品参数!A:E,4,FALSE),"")</f>
        <v/>
      </c>
      <c r="I963" s="130"/>
      <c r="J963" s="130"/>
      <c r="K963" s="102" t="str">
        <f t="shared" si="62"/>
        <v/>
      </c>
      <c r="L963" s="103"/>
      <c r="M963" s="131"/>
    </row>
    <row r="964" ht="22" customHeight="1" spans="1:13">
      <c r="A964" s="126"/>
      <c r="B964" s="127" t="str">
        <f t="shared" ref="B964:B999" si="63">IF(A964&lt;&gt;"",YEAR(A964),"")</f>
        <v/>
      </c>
      <c r="C964" s="127" t="str">
        <f t="shared" ref="C964:C999" si="64">IF(A964&lt;&gt;"",MONTH(A964),"")</f>
        <v/>
      </c>
      <c r="D964" s="127" t="str">
        <f t="shared" ref="D964:D999" si="65">IF(A964&lt;&gt;"",DAY(A964),"")</f>
        <v/>
      </c>
      <c r="E964" s="128"/>
      <c r="F964" s="102" t="str">
        <f>IFERROR(VLOOKUP(E964,商品参数!A:E,2,FALSE),"")</f>
        <v/>
      </c>
      <c r="G964" s="102" t="str">
        <f>IFERROR(VLOOKUP(E964,商品参数!A:E,3,FALSE),"")</f>
        <v/>
      </c>
      <c r="H964" s="102" t="str">
        <f>IFERROR(VLOOKUP(E964,商品参数!A:E,4,FALSE),"")</f>
        <v/>
      </c>
      <c r="I964" s="130"/>
      <c r="J964" s="130"/>
      <c r="K964" s="102" t="str">
        <f t="shared" ref="K964:K999" si="66">IF(E964&lt;&gt;"",I964*J964,"")</f>
        <v/>
      </c>
      <c r="L964" s="103"/>
      <c r="M964" s="131"/>
    </row>
    <row r="965" ht="22" customHeight="1" spans="1:13">
      <c r="A965" s="126"/>
      <c r="B965" s="127" t="str">
        <f t="shared" si="63"/>
        <v/>
      </c>
      <c r="C965" s="127" t="str">
        <f t="shared" si="64"/>
        <v/>
      </c>
      <c r="D965" s="127" t="str">
        <f t="shared" si="65"/>
        <v/>
      </c>
      <c r="E965" s="128"/>
      <c r="F965" s="102" t="str">
        <f>IFERROR(VLOOKUP(E965,商品参数!A:E,2,FALSE),"")</f>
        <v/>
      </c>
      <c r="G965" s="102" t="str">
        <f>IFERROR(VLOOKUP(E965,商品参数!A:E,3,FALSE),"")</f>
        <v/>
      </c>
      <c r="H965" s="102" t="str">
        <f>IFERROR(VLOOKUP(E965,商品参数!A:E,4,FALSE),"")</f>
        <v/>
      </c>
      <c r="I965" s="130"/>
      <c r="J965" s="130"/>
      <c r="K965" s="102" t="str">
        <f t="shared" si="66"/>
        <v/>
      </c>
      <c r="L965" s="103"/>
      <c r="M965" s="131"/>
    </row>
    <row r="966" ht="22" customHeight="1" spans="1:13">
      <c r="A966" s="126"/>
      <c r="B966" s="127" t="str">
        <f t="shared" si="63"/>
        <v/>
      </c>
      <c r="C966" s="127" t="str">
        <f t="shared" si="64"/>
        <v/>
      </c>
      <c r="D966" s="127" t="str">
        <f t="shared" si="65"/>
        <v/>
      </c>
      <c r="E966" s="128"/>
      <c r="F966" s="102" t="str">
        <f>IFERROR(VLOOKUP(E966,商品参数!A:E,2,FALSE),"")</f>
        <v/>
      </c>
      <c r="G966" s="102" t="str">
        <f>IFERROR(VLOOKUP(E966,商品参数!A:E,3,FALSE),"")</f>
        <v/>
      </c>
      <c r="H966" s="102" t="str">
        <f>IFERROR(VLOOKUP(E966,商品参数!A:E,4,FALSE),"")</f>
        <v/>
      </c>
      <c r="I966" s="130"/>
      <c r="J966" s="130"/>
      <c r="K966" s="102" t="str">
        <f t="shared" si="66"/>
        <v/>
      </c>
      <c r="L966" s="103"/>
      <c r="M966" s="131"/>
    </row>
    <row r="967" ht="22" customHeight="1" spans="1:13">
      <c r="A967" s="126"/>
      <c r="B967" s="127" t="str">
        <f t="shared" si="63"/>
        <v/>
      </c>
      <c r="C967" s="127" t="str">
        <f t="shared" si="64"/>
        <v/>
      </c>
      <c r="D967" s="127" t="str">
        <f t="shared" si="65"/>
        <v/>
      </c>
      <c r="E967" s="128"/>
      <c r="F967" s="102" t="str">
        <f>IFERROR(VLOOKUP(E967,商品参数!A:E,2,FALSE),"")</f>
        <v/>
      </c>
      <c r="G967" s="102" t="str">
        <f>IFERROR(VLOOKUP(E967,商品参数!A:E,3,FALSE),"")</f>
        <v/>
      </c>
      <c r="H967" s="102" t="str">
        <f>IFERROR(VLOOKUP(E967,商品参数!A:E,4,FALSE),"")</f>
        <v/>
      </c>
      <c r="I967" s="130"/>
      <c r="J967" s="130"/>
      <c r="K967" s="102" t="str">
        <f t="shared" si="66"/>
        <v/>
      </c>
      <c r="L967" s="103"/>
      <c r="M967" s="131"/>
    </row>
    <row r="968" ht="22" customHeight="1" spans="1:13">
      <c r="A968" s="126"/>
      <c r="B968" s="127" t="str">
        <f t="shared" si="63"/>
        <v/>
      </c>
      <c r="C968" s="127" t="str">
        <f t="shared" si="64"/>
        <v/>
      </c>
      <c r="D968" s="127" t="str">
        <f t="shared" si="65"/>
        <v/>
      </c>
      <c r="E968" s="128"/>
      <c r="F968" s="102" t="str">
        <f>IFERROR(VLOOKUP(E968,商品参数!A:E,2,FALSE),"")</f>
        <v/>
      </c>
      <c r="G968" s="102" t="str">
        <f>IFERROR(VLOOKUP(E968,商品参数!A:E,3,FALSE),"")</f>
        <v/>
      </c>
      <c r="H968" s="102" t="str">
        <f>IFERROR(VLOOKUP(E968,商品参数!A:E,4,FALSE),"")</f>
        <v/>
      </c>
      <c r="I968" s="130"/>
      <c r="J968" s="130"/>
      <c r="K968" s="102" t="str">
        <f t="shared" si="66"/>
        <v/>
      </c>
      <c r="L968" s="103"/>
      <c r="M968" s="131"/>
    </row>
    <row r="969" ht="22" customHeight="1" spans="1:13">
      <c r="A969" s="126"/>
      <c r="B969" s="127" t="str">
        <f t="shared" si="63"/>
        <v/>
      </c>
      <c r="C969" s="127" t="str">
        <f t="shared" si="64"/>
        <v/>
      </c>
      <c r="D969" s="127" t="str">
        <f t="shared" si="65"/>
        <v/>
      </c>
      <c r="E969" s="128"/>
      <c r="F969" s="102" t="str">
        <f>IFERROR(VLOOKUP(E969,商品参数!A:E,2,FALSE),"")</f>
        <v/>
      </c>
      <c r="G969" s="102" t="str">
        <f>IFERROR(VLOOKUP(E969,商品参数!A:E,3,FALSE),"")</f>
        <v/>
      </c>
      <c r="H969" s="102" t="str">
        <f>IFERROR(VLOOKUP(E969,商品参数!A:E,4,FALSE),"")</f>
        <v/>
      </c>
      <c r="I969" s="130"/>
      <c r="J969" s="130"/>
      <c r="K969" s="102" t="str">
        <f t="shared" si="66"/>
        <v/>
      </c>
      <c r="L969" s="103"/>
      <c r="M969" s="131"/>
    </row>
    <row r="970" ht="22" customHeight="1" spans="1:13">
      <c r="A970" s="126"/>
      <c r="B970" s="127" t="str">
        <f t="shared" si="63"/>
        <v/>
      </c>
      <c r="C970" s="127" t="str">
        <f t="shared" si="64"/>
        <v/>
      </c>
      <c r="D970" s="127" t="str">
        <f t="shared" si="65"/>
        <v/>
      </c>
      <c r="E970" s="128"/>
      <c r="F970" s="102" t="str">
        <f>IFERROR(VLOOKUP(E970,商品参数!A:E,2,FALSE),"")</f>
        <v/>
      </c>
      <c r="G970" s="102" t="str">
        <f>IFERROR(VLOOKUP(E970,商品参数!A:E,3,FALSE),"")</f>
        <v/>
      </c>
      <c r="H970" s="102" t="str">
        <f>IFERROR(VLOOKUP(E970,商品参数!A:E,4,FALSE),"")</f>
        <v/>
      </c>
      <c r="I970" s="130"/>
      <c r="J970" s="130"/>
      <c r="K970" s="102" t="str">
        <f t="shared" si="66"/>
        <v/>
      </c>
      <c r="L970" s="103"/>
      <c r="M970" s="131"/>
    </row>
    <row r="971" ht="22" customHeight="1" spans="1:13">
      <c r="A971" s="126"/>
      <c r="B971" s="127" t="str">
        <f t="shared" si="63"/>
        <v/>
      </c>
      <c r="C971" s="127" t="str">
        <f t="shared" si="64"/>
        <v/>
      </c>
      <c r="D971" s="127" t="str">
        <f t="shared" si="65"/>
        <v/>
      </c>
      <c r="E971" s="128"/>
      <c r="F971" s="102" t="str">
        <f>IFERROR(VLOOKUP(E971,商品参数!A:E,2,FALSE),"")</f>
        <v/>
      </c>
      <c r="G971" s="102" t="str">
        <f>IFERROR(VLOOKUP(E971,商品参数!A:E,3,FALSE),"")</f>
        <v/>
      </c>
      <c r="H971" s="102" t="str">
        <f>IFERROR(VLOOKUP(E971,商品参数!A:E,4,FALSE),"")</f>
        <v/>
      </c>
      <c r="I971" s="130"/>
      <c r="J971" s="130"/>
      <c r="K971" s="102" t="str">
        <f t="shared" si="66"/>
        <v/>
      </c>
      <c r="L971" s="103"/>
      <c r="M971" s="131"/>
    </row>
    <row r="972" ht="22" customHeight="1" spans="1:13">
      <c r="A972" s="126"/>
      <c r="B972" s="127" t="str">
        <f t="shared" si="63"/>
        <v/>
      </c>
      <c r="C972" s="127" t="str">
        <f t="shared" si="64"/>
        <v/>
      </c>
      <c r="D972" s="127" t="str">
        <f t="shared" si="65"/>
        <v/>
      </c>
      <c r="E972" s="128"/>
      <c r="F972" s="102" t="str">
        <f>IFERROR(VLOOKUP(E972,商品参数!A:E,2,FALSE),"")</f>
        <v/>
      </c>
      <c r="G972" s="102" t="str">
        <f>IFERROR(VLOOKUP(E972,商品参数!A:E,3,FALSE),"")</f>
        <v/>
      </c>
      <c r="H972" s="102" t="str">
        <f>IFERROR(VLOOKUP(E972,商品参数!A:E,4,FALSE),"")</f>
        <v/>
      </c>
      <c r="I972" s="130"/>
      <c r="J972" s="130"/>
      <c r="K972" s="102" t="str">
        <f t="shared" si="66"/>
        <v/>
      </c>
      <c r="L972" s="103"/>
      <c r="M972" s="131"/>
    </row>
    <row r="973" ht="22" customHeight="1" spans="1:13">
      <c r="A973" s="126"/>
      <c r="B973" s="127" t="str">
        <f t="shared" si="63"/>
        <v/>
      </c>
      <c r="C973" s="127" t="str">
        <f t="shared" si="64"/>
        <v/>
      </c>
      <c r="D973" s="127" t="str">
        <f t="shared" si="65"/>
        <v/>
      </c>
      <c r="E973" s="128"/>
      <c r="F973" s="102" t="str">
        <f>IFERROR(VLOOKUP(E973,商品参数!A:E,2,FALSE),"")</f>
        <v/>
      </c>
      <c r="G973" s="102" t="str">
        <f>IFERROR(VLOOKUP(E973,商品参数!A:E,3,FALSE),"")</f>
        <v/>
      </c>
      <c r="H973" s="102" t="str">
        <f>IFERROR(VLOOKUP(E973,商品参数!A:E,4,FALSE),"")</f>
        <v/>
      </c>
      <c r="I973" s="130"/>
      <c r="J973" s="130"/>
      <c r="K973" s="102" t="str">
        <f t="shared" si="66"/>
        <v/>
      </c>
      <c r="L973" s="103"/>
      <c r="M973" s="131"/>
    </row>
    <row r="974" ht="22" customHeight="1" spans="1:13">
      <c r="A974" s="126"/>
      <c r="B974" s="127" t="str">
        <f t="shared" si="63"/>
        <v/>
      </c>
      <c r="C974" s="127" t="str">
        <f t="shared" si="64"/>
        <v/>
      </c>
      <c r="D974" s="127" t="str">
        <f t="shared" si="65"/>
        <v/>
      </c>
      <c r="E974" s="128"/>
      <c r="F974" s="102" t="str">
        <f>IFERROR(VLOOKUP(E974,商品参数!A:E,2,FALSE),"")</f>
        <v/>
      </c>
      <c r="G974" s="102" t="str">
        <f>IFERROR(VLOOKUP(E974,商品参数!A:E,3,FALSE),"")</f>
        <v/>
      </c>
      <c r="H974" s="102" t="str">
        <f>IFERROR(VLOOKUP(E974,商品参数!A:E,4,FALSE),"")</f>
        <v/>
      </c>
      <c r="I974" s="130"/>
      <c r="J974" s="130"/>
      <c r="K974" s="102" t="str">
        <f t="shared" si="66"/>
        <v/>
      </c>
      <c r="L974" s="103"/>
      <c r="M974" s="131"/>
    </row>
    <row r="975" ht="22" customHeight="1" spans="1:13">
      <c r="A975" s="126"/>
      <c r="B975" s="127" t="str">
        <f t="shared" si="63"/>
        <v/>
      </c>
      <c r="C975" s="127" t="str">
        <f t="shared" si="64"/>
        <v/>
      </c>
      <c r="D975" s="127" t="str">
        <f t="shared" si="65"/>
        <v/>
      </c>
      <c r="E975" s="128"/>
      <c r="F975" s="102" t="str">
        <f>IFERROR(VLOOKUP(E975,商品参数!A:E,2,FALSE),"")</f>
        <v/>
      </c>
      <c r="G975" s="102" t="str">
        <f>IFERROR(VLOOKUP(E975,商品参数!A:E,3,FALSE),"")</f>
        <v/>
      </c>
      <c r="H975" s="102" t="str">
        <f>IFERROR(VLOOKUP(E975,商品参数!A:E,4,FALSE),"")</f>
        <v/>
      </c>
      <c r="I975" s="130"/>
      <c r="J975" s="130"/>
      <c r="K975" s="102" t="str">
        <f t="shared" si="66"/>
        <v/>
      </c>
      <c r="L975" s="103"/>
      <c r="M975" s="131"/>
    </row>
    <row r="976" ht="22" customHeight="1" spans="1:13">
      <c r="A976" s="126"/>
      <c r="B976" s="127" t="str">
        <f t="shared" si="63"/>
        <v/>
      </c>
      <c r="C976" s="127" t="str">
        <f t="shared" si="64"/>
        <v/>
      </c>
      <c r="D976" s="127" t="str">
        <f t="shared" si="65"/>
        <v/>
      </c>
      <c r="E976" s="128"/>
      <c r="F976" s="102" t="str">
        <f>IFERROR(VLOOKUP(E976,商品参数!A:E,2,FALSE),"")</f>
        <v/>
      </c>
      <c r="G976" s="102" t="str">
        <f>IFERROR(VLOOKUP(E976,商品参数!A:E,3,FALSE),"")</f>
        <v/>
      </c>
      <c r="H976" s="102" t="str">
        <f>IFERROR(VLOOKUP(E976,商品参数!A:E,4,FALSE),"")</f>
        <v/>
      </c>
      <c r="I976" s="130"/>
      <c r="J976" s="130"/>
      <c r="K976" s="102" t="str">
        <f t="shared" si="66"/>
        <v/>
      </c>
      <c r="L976" s="103"/>
      <c r="M976" s="131"/>
    </row>
    <row r="977" ht="22" customHeight="1" spans="1:13">
      <c r="A977" s="126"/>
      <c r="B977" s="127" t="str">
        <f t="shared" si="63"/>
        <v/>
      </c>
      <c r="C977" s="127" t="str">
        <f t="shared" si="64"/>
        <v/>
      </c>
      <c r="D977" s="127" t="str">
        <f t="shared" si="65"/>
        <v/>
      </c>
      <c r="E977" s="128"/>
      <c r="F977" s="102" t="str">
        <f>IFERROR(VLOOKUP(E977,商品参数!A:E,2,FALSE),"")</f>
        <v/>
      </c>
      <c r="G977" s="102" t="str">
        <f>IFERROR(VLOOKUP(E977,商品参数!A:E,3,FALSE),"")</f>
        <v/>
      </c>
      <c r="H977" s="102" t="str">
        <f>IFERROR(VLOOKUP(E977,商品参数!A:E,4,FALSE),"")</f>
        <v/>
      </c>
      <c r="I977" s="130"/>
      <c r="J977" s="130"/>
      <c r="K977" s="102" t="str">
        <f t="shared" si="66"/>
        <v/>
      </c>
      <c r="L977" s="103"/>
      <c r="M977" s="131"/>
    </row>
    <row r="978" ht="22" customHeight="1" spans="1:13">
      <c r="A978" s="126"/>
      <c r="B978" s="127" t="str">
        <f t="shared" si="63"/>
        <v/>
      </c>
      <c r="C978" s="127" t="str">
        <f t="shared" si="64"/>
        <v/>
      </c>
      <c r="D978" s="127" t="str">
        <f t="shared" si="65"/>
        <v/>
      </c>
      <c r="E978" s="128"/>
      <c r="F978" s="102" t="str">
        <f>IFERROR(VLOOKUP(E978,商品参数!A:E,2,FALSE),"")</f>
        <v/>
      </c>
      <c r="G978" s="102" t="str">
        <f>IFERROR(VLOOKUP(E978,商品参数!A:E,3,FALSE),"")</f>
        <v/>
      </c>
      <c r="H978" s="102" t="str">
        <f>IFERROR(VLOOKUP(E978,商品参数!A:E,4,FALSE),"")</f>
        <v/>
      </c>
      <c r="I978" s="130"/>
      <c r="J978" s="130"/>
      <c r="K978" s="102" t="str">
        <f t="shared" si="66"/>
        <v/>
      </c>
      <c r="L978" s="103"/>
      <c r="M978" s="131"/>
    </row>
    <row r="979" ht="22" customHeight="1" spans="1:13">
      <c r="A979" s="126"/>
      <c r="B979" s="127" t="str">
        <f t="shared" si="63"/>
        <v/>
      </c>
      <c r="C979" s="127" t="str">
        <f t="shared" si="64"/>
        <v/>
      </c>
      <c r="D979" s="127" t="str">
        <f t="shared" si="65"/>
        <v/>
      </c>
      <c r="E979" s="128"/>
      <c r="F979" s="102" t="str">
        <f>IFERROR(VLOOKUP(E979,商品参数!A:E,2,FALSE),"")</f>
        <v/>
      </c>
      <c r="G979" s="102" t="str">
        <f>IFERROR(VLOOKUP(E979,商品参数!A:E,3,FALSE),"")</f>
        <v/>
      </c>
      <c r="H979" s="102" t="str">
        <f>IFERROR(VLOOKUP(E979,商品参数!A:E,4,FALSE),"")</f>
        <v/>
      </c>
      <c r="I979" s="130"/>
      <c r="J979" s="130"/>
      <c r="K979" s="102" t="str">
        <f t="shared" si="66"/>
        <v/>
      </c>
      <c r="L979" s="103"/>
      <c r="M979" s="131"/>
    </row>
    <row r="980" ht="22" customHeight="1" spans="1:13">
      <c r="A980" s="126"/>
      <c r="B980" s="127" t="str">
        <f t="shared" si="63"/>
        <v/>
      </c>
      <c r="C980" s="127" t="str">
        <f t="shared" si="64"/>
        <v/>
      </c>
      <c r="D980" s="127" t="str">
        <f t="shared" si="65"/>
        <v/>
      </c>
      <c r="E980" s="128"/>
      <c r="F980" s="102" t="str">
        <f>IFERROR(VLOOKUP(E980,商品参数!A:E,2,FALSE),"")</f>
        <v/>
      </c>
      <c r="G980" s="102" t="str">
        <f>IFERROR(VLOOKUP(E980,商品参数!A:E,3,FALSE),"")</f>
        <v/>
      </c>
      <c r="H980" s="102" t="str">
        <f>IFERROR(VLOOKUP(E980,商品参数!A:E,4,FALSE),"")</f>
        <v/>
      </c>
      <c r="I980" s="130"/>
      <c r="J980" s="130"/>
      <c r="K980" s="102" t="str">
        <f t="shared" si="66"/>
        <v/>
      </c>
      <c r="L980" s="103"/>
      <c r="M980" s="131"/>
    </row>
    <row r="981" ht="22" customHeight="1" spans="1:13">
      <c r="A981" s="126"/>
      <c r="B981" s="127" t="str">
        <f t="shared" si="63"/>
        <v/>
      </c>
      <c r="C981" s="127" t="str">
        <f t="shared" si="64"/>
        <v/>
      </c>
      <c r="D981" s="127" t="str">
        <f t="shared" si="65"/>
        <v/>
      </c>
      <c r="E981" s="128"/>
      <c r="F981" s="102" t="str">
        <f>IFERROR(VLOOKUP(E981,商品参数!A:E,2,FALSE),"")</f>
        <v/>
      </c>
      <c r="G981" s="102" t="str">
        <f>IFERROR(VLOOKUP(E981,商品参数!A:E,3,FALSE),"")</f>
        <v/>
      </c>
      <c r="H981" s="102" t="str">
        <f>IFERROR(VLOOKUP(E981,商品参数!A:E,4,FALSE),"")</f>
        <v/>
      </c>
      <c r="I981" s="130"/>
      <c r="J981" s="130"/>
      <c r="K981" s="102" t="str">
        <f t="shared" si="66"/>
        <v/>
      </c>
      <c r="L981" s="103"/>
      <c r="M981" s="131"/>
    </row>
    <row r="982" ht="22" customHeight="1" spans="1:13">
      <c r="A982" s="126"/>
      <c r="B982" s="127" t="str">
        <f t="shared" si="63"/>
        <v/>
      </c>
      <c r="C982" s="127" t="str">
        <f t="shared" si="64"/>
        <v/>
      </c>
      <c r="D982" s="127" t="str">
        <f t="shared" si="65"/>
        <v/>
      </c>
      <c r="E982" s="128"/>
      <c r="F982" s="102" t="str">
        <f>IFERROR(VLOOKUP(E982,商品参数!A:E,2,FALSE),"")</f>
        <v/>
      </c>
      <c r="G982" s="102" t="str">
        <f>IFERROR(VLOOKUP(E982,商品参数!A:E,3,FALSE),"")</f>
        <v/>
      </c>
      <c r="H982" s="102" t="str">
        <f>IFERROR(VLOOKUP(E982,商品参数!A:E,4,FALSE),"")</f>
        <v/>
      </c>
      <c r="I982" s="130"/>
      <c r="J982" s="130"/>
      <c r="K982" s="102" t="str">
        <f t="shared" si="66"/>
        <v/>
      </c>
      <c r="L982" s="103"/>
      <c r="M982" s="131"/>
    </row>
    <row r="983" ht="22" customHeight="1" spans="1:13">
      <c r="A983" s="126"/>
      <c r="B983" s="127" t="str">
        <f t="shared" si="63"/>
        <v/>
      </c>
      <c r="C983" s="127" t="str">
        <f t="shared" si="64"/>
        <v/>
      </c>
      <c r="D983" s="127" t="str">
        <f t="shared" si="65"/>
        <v/>
      </c>
      <c r="E983" s="128"/>
      <c r="F983" s="102" t="str">
        <f>IFERROR(VLOOKUP(E983,商品参数!A:E,2,FALSE),"")</f>
        <v/>
      </c>
      <c r="G983" s="102" t="str">
        <f>IFERROR(VLOOKUP(E983,商品参数!A:E,3,FALSE),"")</f>
        <v/>
      </c>
      <c r="H983" s="102" t="str">
        <f>IFERROR(VLOOKUP(E983,商品参数!A:E,4,FALSE),"")</f>
        <v/>
      </c>
      <c r="I983" s="130"/>
      <c r="J983" s="130"/>
      <c r="K983" s="102" t="str">
        <f t="shared" si="66"/>
        <v/>
      </c>
      <c r="L983" s="103"/>
      <c r="M983" s="131"/>
    </row>
    <row r="984" ht="22" customHeight="1" spans="1:13">
      <c r="A984" s="126"/>
      <c r="B984" s="127" t="str">
        <f t="shared" si="63"/>
        <v/>
      </c>
      <c r="C984" s="127" t="str">
        <f t="shared" si="64"/>
        <v/>
      </c>
      <c r="D984" s="127" t="str">
        <f t="shared" si="65"/>
        <v/>
      </c>
      <c r="E984" s="128"/>
      <c r="F984" s="102" t="str">
        <f>IFERROR(VLOOKUP(E984,商品参数!A:E,2,FALSE),"")</f>
        <v/>
      </c>
      <c r="G984" s="102" t="str">
        <f>IFERROR(VLOOKUP(E984,商品参数!A:E,3,FALSE),"")</f>
        <v/>
      </c>
      <c r="H984" s="102" t="str">
        <f>IFERROR(VLOOKUP(E984,商品参数!A:E,4,FALSE),"")</f>
        <v/>
      </c>
      <c r="I984" s="130"/>
      <c r="J984" s="130"/>
      <c r="K984" s="102" t="str">
        <f t="shared" si="66"/>
        <v/>
      </c>
      <c r="L984" s="103"/>
      <c r="M984" s="131"/>
    </row>
    <row r="985" ht="22" customHeight="1" spans="1:13">
      <c r="A985" s="126"/>
      <c r="B985" s="127" t="str">
        <f t="shared" si="63"/>
        <v/>
      </c>
      <c r="C985" s="127" t="str">
        <f t="shared" si="64"/>
        <v/>
      </c>
      <c r="D985" s="127" t="str">
        <f t="shared" si="65"/>
        <v/>
      </c>
      <c r="E985" s="128"/>
      <c r="F985" s="102" t="str">
        <f>IFERROR(VLOOKUP(E985,商品参数!A:E,2,FALSE),"")</f>
        <v/>
      </c>
      <c r="G985" s="102" t="str">
        <f>IFERROR(VLOOKUP(E985,商品参数!A:E,3,FALSE),"")</f>
        <v/>
      </c>
      <c r="H985" s="102" t="str">
        <f>IFERROR(VLOOKUP(E985,商品参数!A:E,4,FALSE),"")</f>
        <v/>
      </c>
      <c r="I985" s="130"/>
      <c r="J985" s="130"/>
      <c r="K985" s="102" t="str">
        <f t="shared" si="66"/>
        <v/>
      </c>
      <c r="L985" s="103"/>
      <c r="M985" s="131"/>
    </row>
    <row r="986" ht="22" customHeight="1" spans="1:13">
      <c r="A986" s="126"/>
      <c r="B986" s="127" t="str">
        <f t="shared" si="63"/>
        <v/>
      </c>
      <c r="C986" s="127" t="str">
        <f t="shared" si="64"/>
        <v/>
      </c>
      <c r="D986" s="127" t="str">
        <f t="shared" si="65"/>
        <v/>
      </c>
      <c r="E986" s="128"/>
      <c r="F986" s="102" t="str">
        <f>IFERROR(VLOOKUP(E986,商品参数!A:E,2,FALSE),"")</f>
        <v/>
      </c>
      <c r="G986" s="102" t="str">
        <f>IFERROR(VLOOKUP(E986,商品参数!A:E,3,FALSE),"")</f>
        <v/>
      </c>
      <c r="H986" s="102" t="str">
        <f>IFERROR(VLOOKUP(E986,商品参数!A:E,4,FALSE),"")</f>
        <v/>
      </c>
      <c r="I986" s="130"/>
      <c r="J986" s="130"/>
      <c r="K986" s="102" t="str">
        <f t="shared" si="66"/>
        <v/>
      </c>
      <c r="L986" s="103"/>
      <c r="M986" s="131"/>
    </row>
    <row r="987" ht="22" customHeight="1" spans="1:13">
      <c r="A987" s="126"/>
      <c r="B987" s="127" t="str">
        <f t="shared" si="63"/>
        <v/>
      </c>
      <c r="C987" s="127" t="str">
        <f t="shared" si="64"/>
        <v/>
      </c>
      <c r="D987" s="127" t="str">
        <f t="shared" si="65"/>
        <v/>
      </c>
      <c r="E987" s="128"/>
      <c r="F987" s="102" t="str">
        <f>IFERROR(VLOOKUP(E987,商品参数!A:E,2,FALSE),"")</f>
        <v/>
      </c>
      <c r="G987" s="102" t="str">
        <f>IFERROR(VLOOKUP(E987,商品参数!A:E,3,FALSE),"")</f>
        <v/>
      </c>
      <c r="H987" s="102" t="str">
        <f>IFERROR(VLOOKUP(E987,商品参数!A:E,4,FALSE),"")</f>
        <v/>
      </c>
      <c r="I987" s="130"/>
      <c r="J987" s="130"/>
      <c r="K987" s="102" t="str">
        <f t="shared" si="66"/>
        <v/>
      </c>
      <c r="L987" s="103"/>
      <c r="M987" s="131"/>
    </row>
    <row r="988" ht="22" customHeight="1" spans="1:13">
      <c r="A988" s="126"/>
      <c r="B988" s="127" t="str">
        <f t="shared" si="63"/>
        <v/>
      </c>
      <c r="C988" s="127" t="str">
        <f t="shared" si="64"/>
        <v/>
      </c>
      <c r="D988" s="127" t="str">
        <f t="shared" si="65"/>
        <v/>
      </c>
      <c r="E988" s="128"/>
      <c r="F988" s="102" t="str">
        <f>IFERROR(VLOOKUP(E988,商品参数!A:E,2,FALSE),"")</f>
        <v/>
      </c>
      <c r="G988" s="102" t="str">
        <f>IFERROR(VLOOKUP(E988,商品参数!A:E,3,FALSE),"")</f>
        <v/>
      </c>
      <c r="H988" s="102" t="str">
        <f>IFERROR(VLOOKUP(E988,商品参数!A:E,4,FALSE),"")</f>
        <v/>
      </c>
      <c r="I988" s="130"/>
      <c r="J988" s="130"/>
      <c r="K988" s="102" t="str">
        <f t="shared" si="66"/>
        <v/>
      </c>
      <c r="L988" s="103"/>
      <c r="M988" s="131"/>
    </row>
    <row r="989" ht="22" customHeight="1" spans="1:13">
      <c r="A989" s="126"/>
      <c r="B989" s="127" t="str">
        <f t="shared" si="63"/>
        <v/>
      </c>
      <c r="C989" s="127" t="str">
        <f t="shared" si="64"/>
        <v/>
      </c>
      <c r="D989" s="127" t="str">
        <f t="shared" si="65"/>
        <v/>
      </c>
      <c r="E989" s="128"/>
      <c r="F989" s="102" t="str">
        <f>IFERROR(VLOOKUP(E989,商品参数!A:E,2,FALSE),"")</f>
        <v/>
      </c>
      <c r="G989" s="102" t="str">
        <f>IFERROR(VLOOKUP(E989,商品参数!A:E,3,FALSE),"")</f>
        <v/>
      </c>
      <c r="H989" s="102" t="str">
        <f>IFERROR(VLOOKUP(E989,商品参数!A:E,4,FALSE),"")</f>
        <v/>
      </c>
      <c r="I989" s="130"/>
      <c r="J989" s="130"/>
      <c r="K989" s="102" t="str">
        <f t="shared" si="66"/>
        <v/>
      </c>
      <c r="L989" s="103"/>
      <c r="M989" s="131"/>
    </row>
    <row r="990" ht="22" customHeight="1" spans="1:13">
      <c r="A990" s="126"/>
      <c r="B990" s="127" t="str">
        <f t="shared" si="63"/>
        <v/>
      </c>
      <c r="C990" s="127" t="str">
        <f t="shared" si="64"/>
        <v/>
      </c>
      <c r="D990" s="127" t="str">
        <f t="shared" si="65"/>
        <v/>
      </c>
      <c r="E990" s="128"/>
      <c r="F990" s="102" t="str">
        <f>IFERROR(VLOOKUP(E990,商品参数!A:E,2,FALSE),"")</f>
        <v/>
      </c>
      <c r="G990" s="102" t="str">
        <f>IFERROR(VLOOKUP(E990,商品参数!A:E,3,FALSE),"")</f>
        <v/>
      </c>
      <c r="H990" s="102" t="str">
        <f>IFERROR(VLOOKUP(E990,商品参数!A:E,4,FALSE),"")</f>
        <v/>
      </c>
      <c r="I990" s="130"/>
      <c r="J990" s="130"/>
      <c r="K990" s="102" t="str">
        <f t="shared" si="66"/>
        <v/>
      </c>
      <c r="L990" s="103"/>
      <c r="M990" s="131"/>
    </row>
    <row r="991" ht="22" customHeight="1" spans="1:13">
      <c r="A991" s="126"/>
      <c r="B991" s="127" t="str">
        <f t="shared" si="63"/>
        <v/>
      </c>
      <c r="C991" s="127" t="str">
        <f t="shared" si="64"/>
        <v/>
      </c>
      <c r="D991" s="127" t="str">
        <f t="shared" si="65"/>
        <v/>
      </c>
      <c r="E991" s="128"/>
      <c r="F991" s="102" t="str">
        <f>IFERROR(VLOOKUP(E991,商品参数!A:E,2,FALSE),"")</f>
        <v/>
      </c>
      <c r="G991" s="102" t="str">
        <f>IFERROR(VLOOKUP(E991,商品参数!A:E,3,FALSE),"")</f>
        <v/>
      </c>
      <c r="H991" s="102" t="str">
        <f>IFERROR(VLOOKUP(E991,商品参数!A:E,4,FALSE),"")</f>
        <v/>
      </c>
      <c r="I991" s="130"/>
      <c r="J991" s="130"/>
      <c r="K991" s="102" t="str">
        <f t="shared" si="66"/>
        <v/>
      </c>
      <c r="L991" s="103"/>
      <c r="M991" s="131"/>
    </row>
    <row r="992" ht="22" customHeight="1" spans="1:13">
      <c r="A992" s="126"/>
      <c r="B992" s="127" t="str">
        <f t="shared" si="63"/>
        <v/>
      </c>
      <c r="C992" s="127" t="str">
        <f t="shared" si="64"/>
        <v/>
      </c>
      <c r="D992" s="127" t="str">
        <f t="shared" si="65"/>
        <v/>
      </c>
      <c r="E992" s="128"/>
      <c r="F992" s="102" t="str">
        <f>IFERROR(VLOOKUP(E992,商品参数!A:E,2,FALSE),"")</f>
        <v/>
      </c>
      <c r="G992" s="102" t="str">
        <f>IFERROR(VLOOKUP(E992,商品参数!A:E,3,FALSE),"")</f>
        <v/>
      </c>
      <c r="H992" s="102" t="str">
        <f>IFERROR(VLOOKUP(E992,商品参数!A:E,4,FALSE),"")</f>
        <v/>
      </c>
      <c r="I992" s="130"/>
      <c r="J992" s="130"/>
      <c r="K992" s="102" t="str">
        <f t="shared" si="66"/>
        <v/>
      </c>
      <c r="L992" s="103"/>
      <c r="M992" s="131"/>
    </row>
    <row r="993" ht="22" customHeight="1" spans="1:13">
      <c r="A993" s="126"/>
      <c r="B993" s="127" t="str">
        <f t="shared" si="63"/>
        <v/>
      </c>
      <c r="C993" s="127" t="str">
        <f t="shared" si="64"/>
        <v/>
      </c>
      <c r="D993" s="127" t="str">
        <f t="shared" si="65"/>
        <v/>
      </c>
      <c r="E993" s="128"/>
      <c r="F993" s="102" t="str">
        <f>IFERROR(VLOOKUP(E993,商品参数!A:E,2,FALSE),"")</f>
        <v/>
      </c>
      <c r="G993" s="102" t="str">
        <f>IFERROR(VLOOKUP(E993,商品参数!A:E,3,FALSE),"")</f>
        <v/>
      </c>
      <c r="H993" s="102" t="str">
        <f>IFERROR(VLOOKUP(E993,商品参数!A:E,4,FALSE),"")</f>
        <v/>
      </c>
      <c r="I993" s="130"/>
      <c r="J993" s="130"/>
      <c r="K993" s="102" t="str">
        <f t="shared" si="66"/>
        <v/>
      </c>
      <c r="L993" s="103"/>
      <c r="M993" s="131"/>
    </row>
    <row r="994" ht="22" customHeight="1" spans="1:13">
      <c r="A994" s="126"/>
      <c r="B994" s="127" t="str">
        <f t="shared" si="63"/>
        <v/>
      </c>
      <c r="C994" s="127" t="str">
        <f t="shared" si="64"/>
        <v/>
      </c>
      <c r="D994" s="127" t="str">
        <f t="shared" si="65"/>
        <v/>
      </c>
      <c r="E994" s="128"/>
      <c r="F994" s="102" t="str">
        <f>IFERROR(VLOOKUP(E994,商品参数!A:E,2,FALSE),"")</f>
        <v/>
      </c>
      <c r="G994" s="102" t="str">
        <f>IFERROR(VLOOKUP(E994,商品参数!A:E,3,FALSE),"")</f>
        <v/>
      </c>
      <c r="H994" s="102" t="str">
        <f>IFERROR(VLOOKUP(E994,商品参数!A:E,4,FALSE),"")</f>
        <v/>
      </c>
      <c r="I994" s="130"/>
      <c r="J994" s="130"/>
      <c r="K994" s="102" t="str">
        <f t="shared" si="66"/>
        <v/>
      </c>
      <c r="L994" s="103"/>
      <c r="M994" s="131"/>
    </row>
    <row r="995" ht="22" customHeight="1" spans="1:13">
      <c r="A995" s="126"/>
      <c r="B995" s="127" t="str">
        <f t="shared" si="63"/>
        <v/>
      </c>
      <c r="C995" s="127" t="str">
        <f t="shared" si="64"/>
        <v/>
      </c>
      <c r="D995" s="127" t="str">
        <f t="shared" si="65"/>
        <v/>
      </c>
      <c r="E995" s="128"/>
      <c r="F995" s="102" t="str">
        <f>IFERROR(VLOOKUP(E995,商品参数!A:E,2,FALSE),"")</f>
        <v/>
      </c>
      <c r="G995" s="102" t="str">
        <f>IFERROR(VLOOKUP(E995,商品参数!A:E,3,FALSE),"")</f>
        <v/>
      </c>
      <c r="H995" s="102" t="str">
        <f>IFERROR(VLOOKUP(E995,商品参数!A:E,4,FALSE),"")</f>
        <v/>
      </c>
      <c r="I995" s="130"/>
      <c r="J995" s="130"/>
      <c r="K995" s="102" t="str">
        <f t="shared" si="66"/>
        <v/>
      </c>
      <c r="L995" s="103"/>
      <c r="M995" s="131"/>
    </row>
    <row r="996" ht="22" customHeight="1" spans="1:13">
      <c r="A996" s="126"/>
      <c r="B996" s="127" t="str">
        <f t="shared" si="63"/>
        <v/>
      </c>
      <c r="C996" s="127" t="str">
        <f t="shared" si="64"/>
        <v/>
      </c>
      <c r="D996" s="127" t="str">
        <f t="shared" si="65"/>
        <v/>
      </c>
      <c r="E996" s="128"/>
      <c r="F996" s="102" t="str">
        <f>IFERROR(VLOOKUP(E996,商品参数!A:E,2,FALSE),"")</f>
        <v/>
      </c>
      <c r="G996" s="102" t="str">
        <f>IFERROR(VLOOKUP(E996,商品参数!A:E,3,FALSE),"")</f>
        <v/>
      </c>
      <c r="H996" s="102" t="str">
        <f>IFERROR(VLOOKUP(E996,商品参数!A:E,4,FALSE),"")</f>
        <v/>
      </c>
      <c r="I996" s="130"/>
      <c r="J996" s="130"/>
      <c r="K996" s="102" t="str">
        <f t="shared" si="66"/>
        <v/>
      </c>
      <c r="L996" s="103"/>
      <c r="M996" s="131"/>
    </row>
    <row r="997" ht="22" customHeight="1" spans="1:13">
      <c r="A997" s="126"/>
      <c r="B997" s="127" t="str">
        <f t="shared" si="63"/>
        <v/>
      </c>
      <c r="C997" s="127" t="str">
        <f t="shared" si="64"/>
        <v/>
      </c>
      <c r="D997" s="127" t="str">
        <f t="shared" si="65"/>
        <v/>
      </c>
      <c r="E997" s="128"/>
      <c r="F997" s="102" t="str">
        <f>IFERROR(VLOOKUP(E997,商品参数!A:E,2,FALSE),"")</f>
        <v/>
      </c>
      <c r="G997" s="102" t="str">
        <f>IFERROR(VLOOKUP(E997,商品参数!A:E,3,FALSE),"")</f>
        <v/>
      </c>
      <c r="H997" s="102" t="str">
        <f>IFERROR(VLOOKUP(E997,商品参数!A:E,4,FALSE),"")</f>
        <v/>
      </c>
      <c r="I997" s="130"/>
      <c r="J997" s="130"/>
      <c r="K997" s="102" t="str">
        <f t="shared" si="66"/>
        <v/>
      </c>
      <c r="L997" s="103"/>
      <c r="M997" s="131"/>
    </row>
    <row r="998" ht="22" customHeight="1" spans="1:13">
      <c r="A998" s="126"/>
      <c r="B998" s="127" t="str">
        <f t="shared" si="63"/>
        <v/>
      </c>
      <c r="C998" s="127" t="str">
        <f t="shared" si="64"/>
        <v/>
      </c>
      <c r="D998" s="127" t="str">
        <f t="shared" si="65"/>
        <v/>
      </c>
      <c r="E998" s="128"/>
      <c r="F998" s="102" t="str">
        <f>IFERROR(VLOOKUP(E998,商品参数!A:E,2,FALSE),"")</f>
        <v/>
      </c>
      <c r="G998" s="102" t="str">
        <f>IFERROR(VLOOKUP(E998,商品参数!A:E,3,FALSE),"")</f>
        <v/>
      </c>
      <c r="H998" s="102" t="str">
        <f>IFERROR(VLOOKUP(E998,商品参数!A:E,4,FALSE),"")</f>
        <v/>
      </c>
      <c r="I998" s="130"/>
      <c r="J998" s="130"/>
      <c r="K998" s="102" t="str">
        <f t="shared" si="66"/>
        <v/>
      </c>
      <c r="L998" s="103"/>
      <c r="M998" s="131"/>
    </row>
    <row r="999" ht="22" customHeight="1" spans="1:13">
      <c r="A999" s="126"/>
      <c r="B999" s="127" t="str">
        <f t="shared" si="63"/>
        <v/>
      </c>
      <c r="C999" s="127" t="str">
        <f t="shared" si="64"/>
        <v/>
      </c>
      <c r="D999" s="127" t="str">
        <f t="shared" si="65"/>
        <v/>
      </c>
      <c r="E999" s="128"/>
      <c r="F999" s="102" t="str">
        <f>IFERROR(VLOOKUP(E999,商品参数!A:E,2,FALSE),"")</f>
        <v/>
      </c>
      <c r="G999" s="102" t="str">
        <f>IFERROR(VLOOKUP(E999,商品参数!A:E,3,FALSE),"")</f>
        <v/>
      </c>
      <c r="H999" s="102" t="str">
        <f>IFERROR(VLOOKUP(E999,商品参数!A:E,4,FALSE),"")</f>
        <v/>
      </c>
      <c r="I999" s="130"/>
      <c r="J999" s="130"/>
      <c r="K999" s="102" t="str">
        <f t="shared" si="66"/>
        <v/>
      </c>
      <c r="L999" s="103"/>
      <c r="M999" s="131"/>
    </row>
    <row r="1000" ht="22" customHeight="1" spans="1:13">
      <c r="A1000" s="126"/>
      <c r="B1000" s="127" t="str">
        <f t="shared" ref="B1000:B1063" si="67">IF(A1000&lt;&gt;"",YEAR(A1000),"")</f>
        <v/>
      </c>
      <c r="C1000" s="127" t="str">
        <f t="shared" ref="C1000:C1063" si="68">IF(A1000&lt;&gt;"",MONTH(A1000),"")</f>
        <v/>
      </c>
      <c r="D1000" s="127" t="str">
        <f t="shared" ref="D1000:D1063" si="69">IF(A1000&lt;&gt;"",DAY(A1000),"")</f>
        <v/>
      </c>
      <c r="E1000" s="128"/>
      <c r="F1000" s="102" t="str">
        <f>IFERROR(VLOOKUP(E1000,商品参数!A:E,2,FALSE),"")</f>
        <v/>
      </c>
      <c r="G1000" s="102" t="str">
        <f>IFERROR(VLOOKUP(E1000,商品参数!A:E,3,FALSE),"")</f>
        <v/>
      </c>
      <c r="H1000" s="102" t="str">
        <f>IFERROR(VLOOKUP(E1000,商品参数!A:E,4,FALSE),"")</f>
        <v/>
      </c>
      <c r="I1000" s="130"/>
      <c r="J1000" s="130"/>
      <c r="K1000" s="102" t="str">
        <f t="shared" ref="K1000:K1063" si="70">IF(E1000&lt;&gt;"",I1000*J1000,"")</f>
        <v/>
      </c>
      <c r="L1000" s="103"/>
      <c r="M1000" s="131"/>
    </row>
    <row r="1001" ht="22" customHeight="1" spans="1:13">
      <c r="A1001" s="126"/>
      <c r="B1001" s="127" t="str">
        <f t="shared" si="67"/>
        <v/>
      </c>
      <c r="C1001" s="127" t="str">
        <f t="shared" si="68"/>
        <v/>
      </c>
      <c r="D1001" s="127" t="str">
        <f t="shared" si="69"/>
        <v/>
      </c>
      <c r="E1001" s="128"/>
      <c r="F1001" s="102" t="str">
        <f>IFERROR(VLOOKUP(E1001,商品参数!A:E,2,FALSE),"")</f>
        <v/>
      </c>
      <c r="G1001" s="102" t="str">
        <f>IFERROR(VLOOKUP(E1001,商品参数!A:E,3,FALSE),"")</f>
        <v/>
      </c>
      <c r="H1001" s="102" t="str">
        <f>IFERROR(VLOOKUP(E1001,商品参数!A:E,4,FALSE),"")</f>
        <v/>
      </c>
      <c r="I1001" s="130"/>
      <c r="J1001" s="130"/>
      <c r="K1001" s="102" t="str">
        <f t="shared" si="70"/>
        <v/>
      </c>
      <c r="L1001" s="103"/>
      <c r="M1001" s="131"/>
    </row>
    <row r="1002" ht="22" customHeight="1" spans="1:13">
      <c r="A1002" s="126"/>
      <c r="B1002" s="127" t="str">
        <f t="shared" si="67"/>
        <v/>
      </c>
      <c r="C1002" s="127" t="str">
        <f t="shared" si="68"/>
        <v/>
      </c>
      <c r="D1002" s="127" t="str">
        <f t="shared" si="69"/>
        <v/>
      </c>
      <c r="E1002" s="128"/>
      <c r="F1002" s="102" t="str">
        <f>IFERROR(VLOOKUP(E1002,商品参数!A:E,2,FALSE),"")</f>
        <v/>
      </c>
      <c r="G1002" s="102" t="str">
        <f>IFERROR(VLOOKUP(E1002,商品参数!A:E,3,FALSE),"")</f>
        <v/>
      </c>
      <c r="H1002" s="102" t="str">
        <f>IFERROR(VLOOKUP(E1002,商品参数!A:E,4,FALSE),"")</f>
        <v/>
      </c>
      <c r="I1002" s="130"/>
      <c r="J1002" s="130"/>
      <c r="K1002" s="102" t="str">
        <f t="shared" si="70"/>
        <v/>
      </c>
      <c r="L1002" s="103"/>
      <c r="M1002" s="131"/>
    </row>
    <row r="1003" ht="22" customHeight="1" spans="1:13">
      <c r="A1003" s="126"/>
      <c r="B1003" s="127" t="str">
        <f t="shared" si="67"/>
        <v/>
      </c>
      <c r="C1003" s="127" t="str">
        <f t="shared" si="68"/>
        <v/>
      </c>
      <c r="D1003" s="127" t="str">
        <f t="shared" si="69"/>
        <v/>
      </c>
      <c r="E1003" s="128"/>
      <c r="F1003" s="102" t="str">
        <f>IFERROR(VLOOKUP(E1003,商品参数!A:E,2,FALSE),"")</f>
        <v/>
      </c>
      <c r="G1003" s="102" t="str">
        <f>IFERROR(VLOOKUP(E1003,商品参数!A:E,3,FALSE),"")</f>
        <v/>
      </c>
      <c r="H1003" s="102" t="str">
        <f>IFERROR(VLOOKUP(E1003,商品参数!A:E,4,FALSE),"")</f>
        <v/>
      </c>
      <c r="I1003" s="130"/>
      <c r="J1003" s="130"/>
      <c r="K1003" s="102" t="str">
        <f t="shared" si="70"/>
        <v/>
      </c>
      <c r="L1003" s="103"/>
      <c r="M1003" s="131"/>
    </row>
    <row r="1004" ht="22" customHeight="1" spans="1:13">
      <c r="A1004" s="126"/>
      <c r="B1004" s="127" t="str">
        <f t="shared" si="67"/>
        <v/>
      </c>
      <c r="C1004" s="127" t="str">
        <f t="shared" si="68"/>
        <v/>
      </c>
      <c r="D1004" s="127" t="str">
        <f t="shared" si="69"/>
        <v/>
      </c>
      <c r="E1004" s="128"/>
      <c r="F1004" s="102" t="str">
        <f>IFERROR(VLOOKUP(E1004,商品参数!A:E,2,FALSE),"")</f>
        <v/>
      </c>
      <c r="G1004" s="102" t="str">
        <f>IFERROR(VLOOKUP(E1004,商品参数!A:E,3,FALSE),"")</f>
        <v/>
      </c>
      <c r="H1004" s="102" t="str">
        <f>IFERROR(VLOOKUP(E1004,商品参数!A:E,4,FALSE),"")</f>
        <v/>
      </c>
      <c r="I1004" s="130"/>
      <c r="J1004" s="130"/>
      <c r="K1004" s="102" t="str">
        <f t="shared" si="70"/>
        <v/>
      </c>
      <c r="L1004" s="103"/>
      <c r="M1004" s="131"/>
    </row>
    <row r="1005" ht="22" customHeight="1" spans="1:13">
      <c r="A1005" s="126"/>
      <c r="B1005" s="127" t="str">
        <f t="shared" si="67"/>
        <v/>
      </c>
      <c r="C1005" s="127" t="str">
        <f t="shared" si="68"/>
        <v/>
      </c>
      <c r="D1005" s="127" t="str">
        <f t="shared" si="69"/>
        <v/>
      </c>
      <c r="E1005" s="128"/>
      <c r="F1005" s="102" t="str">
        <f>IFERROR(VLOOKUP(E1005,商品参数!A:E,2,FALSE),"")</f>
        <v/>
      </c>
      <c r="G1005" s="102" t="str">
        <f>IFERROR(VLOOKUP(E1005,商品参数!A:E,3,FALSE),"")</f>
        <v/>
      </c>
      <c r="H1005" s="102" t="str">
        <f>IFERROR(VLOOKUP(E1005,商品参数!A:E,4,FALSE),"")</f>
        <v/>
      </c>
      <c r="I1005" s="130"/>
      <c r="J1005" s="130"/>
      <c r="K1005" s="102" t="str">
        <f t="shared" si="70"/>
        <v/>
      </c>
      <c r="L1005" s="103"/>
      <c r="M1005" s="131"/>
    </row>
    <row r="1006" ht="22" customHeight="1" spans="1:13">
      <c r="A1006" s="126"/>
      <c r="B1006" s="127" t="str">
        <f t="shared" si="67"/>
        <v/>
      </c>
      <c r="C1006" s="127" t="str">
        <f t="shared" si="68"/>
        <v/>
      </c>
      <c r="D1006" s="127" t="str">
        <f t="shared" si="69"/>
        <v/>
      </c>
      <c r="E1006" s="128"/>
      <c r="F1006" s="102" t="str">
        <f>IFERROR(VLOOKUP(E1006,商品参数!A:E,2,FALSE),"")</f>
        <v/>
      </c>
      <c r="G1006" s="102" t="str">
        <f>IFERROR(VLOOKUP(E1006,商品参数!A:E,3,FALSE),"")</f>
        <v/>
      </c>
      <c r="H1006" s="102" t="str">
        <f>IFERROR(VLOOKUP(E1006,商品参数!A:E,4,FALSE),"")</f>
        <v/>
      </c>
      <c r="I1006" s="130"/>
      <c r="J1006" s="130"/>
      <c r="K1006" s="102" t="str">
        <f t="shared" si="70"/>
        <v/>
      </c>
      <c r="L1006" s="103"/>
      <c r="M1006" s="131"/>
    </row>
    <row r="1007" ht="22" customHeight="1" spans="1:13">
      <c r="A1007" s="126"/>
      <c r="B1007" s="127" t="str">
        <f t="shared" si="67"/>
        <v/>
      </c>
      <c r="C1007" s="127" t="str">
        <f t="shared" si="68"/>
        <v/>
      </c>
      <c r="D1007" s="127" t="str">
        <f t="shared" si="69"/>
        <v/>
      </c>
      <c r="E1007" s="128"/>
      <c r="F1007" s="102" t="str">
        <f>IFERROR(VLOOKUP(E1007,商品参数!A:E,2,FALSE),"")</f>
        <v/>
      </c>
      <c r="G1007" s="102" t="str">
        <f>IFERROR(VLOOKUP(E1007,商品参数!A:E,3,FALSE),"")</f>
        <v/>
      </c>
      <c r="H1007" s="102" t="str">
        <f>IFERROR(VLOOKUP(E1007,商品参数!A:E,4,FALSE),"")</f>
        <v/>
      </c>
      <c r="I1007" s="130"/>
      <c r="J1007" s="130"/>
      <c r="K1007" s="102" t="str">
        <f t="shared" si="70"/>
        <v/>
      </c>
      <c r="L1007" s="103"/>
      <c r="M1007" s="131"/>
    </row>
    <row r="1008" ht="22" customHeight="1" spans="1:13">
      <c r="A1008" s="126"/>
      <c r="B1008" s="127" t="str">
        <f t="shared" si="67"/>
        <v/>
      </c>
      <c r="C1008" s="127" t="str">
        <f t="shared" si="68"/>
        <v/>
      </c>
      <c r="D1008" s="127" t="str">
        <f t="shared" si="69"/>
        <v/>
      </c>
      <c r="E1008" s="128"/>
      <c r="F1008" s="102" t="str">
        <f>IFERROR(VLOOKUP(E1008,商品参数!A:E,2,FALSE),"")</f>
        <v/>
      </c>
      <c r="G1008" s="102" t="str">
        <f>IFERROR(VLOOKUP(E1008,商品参数!A:E,3,FALSE),"")</f>
        <v/>
      </c>
      <c r="H1008" s="102" t="str">
        <f>IFERROR(VLOOKUP(E1008,商品参数!A:E,4,FALSE),"")</f>
        <v/>
      </c>
      <c r="I1008" s="130"/>
      <c r="J1008" s="130"/>
      <c r="K1008" s="102" t="str">
        <f t="shared" si="70"/>
        <v/>
      </c>
      <c r="L1008" s="103"/>
      <c r="M1008" s="131"/>
    </row>
    <row r="1009" ht="22" customHeight="1" spans="1:13">
      <c r="A1009" s="126"/>
      <c r="B1009" s="127" t="str">
        <f t="shared" si="67"/>
        <v/>
      </c>
      <c r="C1009" s="127" t="str">
        <f t="shared" si="68"/>
        <v/>
      </c>
      <c r="D1009" s="127" t="str">
        <f t="shared" si="69"/>
        <v/>
      </c>
      <c r="E1009" s="128"/>
      <c r="F1009" s="102" t="str">
        <f>IFERROR(VLOOKUP(E1009,商品参数!A:E,2,FALSE),"")</f>
        <v/>
      </c>
      <c r="G1009" s="102" t="str">
        <f>IFERROR(VLOOKUP(E1009,商品参数!A:E,3,FALSE),"")</f>
        <v/>
      </c>
      <c r="H1009" s="102" t="str">
        <f>IFERROR(VLOOKUP(E1009,商品参数!A:E,4,FALSE),"")</f>
        <v/>
      </c>
      <c r="I1009" s="130"/>
      <c r="J1009" s="130"/>
      <c r="K1009" s="102" t="str">
        <f t="shared" si="70"/>
        <v/>
      </c>
      <c r="L1009" s="103"/>
      <c r="M1009" s="131"/>
    </row>
    <row r="1010" ht="22" customHeight="1" spans="1:13">
      <c r="A1010" s="126"/>
      <c r="B1010" s="127" t="str">
        <f t="shared" si="67"/>
        <v/>
      </c>
      <c r="C1010" s="127" t="str">
        <f t="shared" si="68"/>
        <v/>
      </c>
      <c r="D1010" s="127" t="str">
        <f t="shared" si="69"/>
        <v/>
      </c>
      <c r="E1010" s="128"/>
      <c r="F1010" s="102" t="str">
        <f>IFERROR(VLOOKUP(E1010,商品参数!A:E,2,FALSE),"")</f>
        <v/>
      </c>
      <c r="G1010" s="102" t="str">
        <f>IFERROR(VLOOKUP(E1010,商品参数!A:E,3,FALSE),"")</f>
        <v/>
      </c>
      <c r="H1010" s="102" t="str">
        <f>IFERROR(VLOOKUP(E1010,商品参数!A:E,4,FALSE),"")</f>
        <v/>
      </c>
      <c r="I1010" s="130"/>
      <c r="J1010" s="130"/>
      <c r="K1010" s="102" t="str">
        <f t="shared" si="70"/>
        <v/>
      </c>
      <c r="L1010" s="103"/>
      <c r="M1010" s="131"/>
    </row>
    <row r="1011" ht="22" customHeight="1" spans="1:13">
      <c r="A1011" s="126"/>
      <c r="B1011" s="127" t="str">
        <f t="shared" si="67"/>
        <v/>
      </c>
      <c r="C1011" s="127" t="str">
        <f t="shared" si="68"/>
        <v/>
      </c>
      <c r="D1011" s="127" t="str">
        <f t="shared" si="69"/>
        <v/>
      </c>
      <c r="E1011" s="128"/>
      <c r="F1011" s="102" t="str">
        <f>IFERROR(VLOOKUP(E1011,商品参数!A:E,2,FALSE),"")</f>
        <v/>
      </c>
      <c r="G1011" s="102" t="str">
        <f>IFERROR(VLOOKUP(E1011,商品参数!A:E,3,FALSE),"")</f>
        <v/>
      </c>
      <c r="H1011" s="102" t="str">
        <f>IFERROR(VLOOKUP(E1011,商品参数!A:E,4,FALSE),"")</f>
        <v/>
      </c>
      <c r="I1011" s="130"/>
      <c r="J1011" s="130"/>
      <c r="K1011" s="102" t="str">
        <f t="shared" si="70"/>
        <v/>
      </c>
      <c r="L1011" s="103"/>
      <c r="M1011" s="131"/>
    </row>
    <row r="1012" ht="22" customHeight="1" spans="1:13">
      <c r="A1012" s="126"/>
      <c r="B1012" s="127" t="str">
        <f t="shared" si="67"/>
        <v/>
      </c>
      <c r="C1012" s="127" t="str">
        <f t="shared" si="68"/>
        <v/>
      </c>
      <c r="D1012" s="127" t="str">
        <f t="shared" si="69"/>
        <v/>
      </c>
      <c r="E1012" s="128"/>
      <c r="F1012" s="102" t="str">
        <f>IFERROR(VLOOKUP(E1012,商品参数!A:E,2,FALSE),"")</f>
        <v/>
      </c>
      <c r="G1012" s="102" t="str">
        <f>IFERROR(VLOOKUP(E1012,商品参数!A:E,3,FALSE),"")</f>
        <v/>
      </c>
      <c r="H1012" s="102" t="str">
        <f>IFERROR(VLOOKUP(E1012,商品参数!A:E,4,FALSE),"")</f>
        <v/>
      </c>
      <c r="I1012" s="130"/>
      <c r="J1012" s="130"/>
      <c r="K1012" s="102" t="str">
        <f t="shared" si="70"/>
        <v/>
      </c>
      <c r="L1012" s="103"/>
      <c r="M1012" s="131"/>
    </row>
    <row r="1013" ht="22" customHeight="1" spans="1:13">
      <c r="A1013" s="126"/>
      <c r="B1013" s="127" t="str">
        <f t="shared" si="67"/>
        <v/>
      </c>
      <c r="C1013" s="127" t="str">
        <f t="shared" si="68"/>
        <v/>
      </c>
      <c r="D1013" s="127" t="str">
        <f t="shared" si="69"/>
        <v/>
      </c>
      <c r="E1013" s="128"/>
      <c r="F1013" s="102" t="str">
        <f>IFERROR(VLOOKUP(E1013,商品参数!A:E,2,FALSE),"")</f>
        <v/>
      </c>
      <c r="G1013" s="102" t="str">
        <f>IFERROR(VLOOKUP(E1013,商品参数!A:E,3,FALSE),"")</f>
        <v/>
      </c>
      <c r="H1013" s="102" t="str">
        <f>IFERROR(VLOOKUP(E1013,商品参数!A:E,4,FALSE),"")</f>
        <v/>
      </c>
      <c r="I1013" s="130"/>
      <c r="J1013" s="130"/>
      <c r="K1013" s="102" t="str">
        <f t="shared" si="70"/>
        <v/>
      </c>
      <c r="L1013" s="103"/>
      <c r="M1013" s="131"/>
    </row>
    <row r="1014" ht="22" customHeight="1" spans="1:13">
      <c r="A1014" s="126"/>
      <c r="B1014" s="127" t="str">
        <f t="shared" si="67"/>
        <v/>
      </c>
      <c r="C1014" s="127" t="str">
        <f t="shared" si="68"/>
        <v/>
      </c>
      <c r="D1014" s="127" t="str">
        <f t="shared" si="69"/>
        <v/>
      </c>
      <c r="E1014" s="128"/>
      <c r="F1014" s="102" t="str">
        <f>IFERROR(VLOOKUP(E1014,商品参数!A:E,2,FALSE),"")</f>
        <v/>
      </c>
      <c r="G1014" s="102" t="str">
        <f>IFERROR(VLOOKUP(E1014,商品参数!A:E,3,FALSE),"")</f>
        <v/>
      </c>
      <c r="H1014" s="102" t="str">
        <f>IFERROR(VLOOKUP(E1014,商品参数!A:E,4,FALSE),"")</f>
        <v/>
      </c>
      <c r="I1014" s="130"/>
      <c r="J1014" s="130"/>
      <c r="K1014" s="102" t="str">
        <f t="shared" si="70"/>
        <v/>
      </c>
      <c r="L1014" s="103"/>
      <c r="M1014" s="131"/>
    </row>
    <row r="1015" ht="22" customHeight="1" spans="1:13">
      <c r="A1015" s="126"/>
      <c r="B1015" s="127" t="str">
        <f t="shared" si="67"/>
        <v/>
      </c>
      <c r="C1015" s="127" t="str">
        <f t="shared" si="68"/>
        <v/>
      </c>
      <c r="D1015" s="127" t="str">
        <f t="shared" si="69"/>
        <v/>
      </c>
      <c r="E1015" s="128"/>
      <c r="F1015" s="102" t="str">
        <f>IFERROR(VLOOKUP(E1015,商品参数!A:E,2,FALSE),"")</f>
        <v/>
      </c>
      <c r="G1015" s="102" t="str">
        <f>IFERROR(VLOOKUP(E1015,商品参数!A:E,3,FALSE),"")</f>
        <v/>
      </c>
      <c r="H1015" s="102" t="str">
        <f>IFERROR(VLOOKUP(E1015,商品参数!A:E,4,FALSE),"")</f>
        <v/>
      </c>
      <c r="I1015" s="130"/>
      <c r="J1015" s="130"/>
      <c r="K1015" s="102" t="str">
        <f t="shared" si="70"/>
        <v/>
      </c>
      <c r="L1015" s="103"/>
      <c r="M1015" s="131"/>
    </row>
    <row r="1016" ht="22" customHeight="1" spans="1:13">
      <c r="A1016" s="126"/>
      <c r="B1016" s="127" t="str">
        <f t="shared" si="67"/>
        <v/>
      </c>
      <c r="C1016" s="127" t="str">
        <f t="shared" si="68"/>
        <v/>
      </c>
      <c r="D1016" s="127" t="str">
        <f t="shared" si="69"/>
        <v/>
      </c>
      <c r="E1016" s="128"/>
      <c r="F1016" s="102" t="str">
        <f>IFERROR(VLOOKUP(E1016,商品参数!A:E,2,FALSE),"")</f>
        <v/>
      </c>
      <c r="G1016" s="102" t="str">
        <f>IFERROR(VLOOKUP(E1016,商品参数!A:E,3,FALSE),"")</f>
        <v/>
      </c>
      <c r="H1016" s="102" t="str">
        <f>IFERROR(VLOOKUP(E1016,商品参数!A:E,4,FALSE),"")</f>
        <v/>
      </c>
      <c r="I1016" s="130"/>
      <c r="J1016" s="130"/>
      <c r="K1016" s="102" t="str">
        <f t="shared" si="70"/>
        <v/>
      </c>
      <c r="L1016" s="103"/>
      <c r="M1016" s="131"/>
    </row>
    <row r="1017" ht="22" customHeight="1" spans="1:13">
      <c r="A1017" s="126"/>
      <c r="B1017" s="127" t="str">
        <f t="shared" si="67"/>
        <v/>
      </c>
      <c r="C1017" s="127" t="str">
        <f t="shared" si="68"/>
        <v/>
      </c>
      <c r="D1017" s="127" t="str">
        <f t="shared" si="69"/>
        <v/>
      </c>
      <c r="E1017" s="128"/>
      <c r="F1017" s="102" t="str">
        <f>IFERROR(VLOOKUP(E1017,商品参数!A:E,2,FALSE),"")</f>
        <v/>
      </c>
      <c r="G1017" s="102" t="str">
        <f>IFERROR(VLOOKUP(E1017,商品参数!A:E,3,FALSE),"")</f>
        <v/>
      </c>
      <c r="H1017" s="102" t="str">
        <f>IFERROR(VLOOKUP(E1017,商品参数!A:E,4,FALSE),"")</f>
        <v/>
      </c>
      <c r="I1017" s="130"/>
      <c r="J1017" s="130"/>
      <c r="K1017" s="102" t="str">
        <f t="shared" si="70"/>
        <v/>
      </c>
      <c r="L1017" s="103"/>
      <c r="M1017" s="131"/>
    </row>
    <row r="1018" ht="22" customHeight="1" spans="1:13">
      <c r="A1018" s="126"/>
      <c r="B1018" s="127" t="str">
        <f t="shared" si="67"/>
        <v/>
      </c>
      <c r="C1018" s="127" t="str">
        <f t="shared" si="68"/>
        <v/>
      </c>
      <c r="D1018" s="127" t="str">
        <f t="shared" si="69"/>
        <v/>
      </c>
      <c r="E1018" s="128"/>
      <c r="F1018" s="102" t="str">
        <f>IFERROR(VLOOKUP(E1018,商品参数!A:E,2,FALSE),"")</f>
        <v/>
      </c>
      <c r="G1018" s="102" t="str">
        <f>IFERROR(VLOOKUP(E1018,商品参数!A:E,3,FALSE),"")</f>
        <v/>
      </c>
      <c r="H1018" s="102" t="str">
        <f>IFERROR(VLOOKUP(E1018,商品参数!A:E,4,FALSE),"")</f>
        <v/>
      </c>
      <c r="I1018" s="130"/>
      <c r="J1018" s="130"/>
      <c r="K1018" s="102" t="str">
        <f t="shared" si="70"/>
        <v/>
      </c>
      <c r="L1018" s="103"/>
      <c r="M1018" s="131"/>
    </row>
    <row r="1019" ht="22" customHeight="1" spans="1:13">
      <c r="A1019" s="126"/>
      <c r="B1019" s="127" t="str">
        <f t="shared" si="67"/>
        <v/>
      </c>
      <c r="C1019" s="127" t="str">
        <f t="shared" si="68"/>
        <v/>
      </c>
      <c r="D1019" s="127" t="str">
        <f t="shared" si="69"/>
        <v/>
      </c>
      <c r="E1019" s="128"/>
      <c r="F1019" s="102" t="str">
        <f>IFERROR(VLOOKUP(E1019,商品参数!A:E,2,FALSE),"")</f>
        <v/>
      </c>
      <c r="G1019" s="102" t="str">
        <f>IFERROR(VLOOKUP(E1019,商品参数!A:E,3,FALSE),"")</f>
        <v/>
      </c>
      <c r="H1019" s="102" t="str">
        <f>IFERROR(VLOOKUP(E1019,商品参数!A:E,4,FALSE),"")</f>
        <v/>
      </c>
      <c r="I1019" s="130"/>
      <c r="J1019" s="130"/>
      <c r="K1019" s="102" t="str">
        <f t="shared" si="70"/>
        <v/>
      </c>
      <c r="L1019" s="103"/>
      <c r="M1019" s="131"/>
    </row>
    <row r="1020" ht="22" customHeight="1" spans="1:13">
      <c r="A1020" s="126"/>
      <c r="B1020" s="127" t="str">
        <f t="shared" si="67"/>
        <v/>
      </c>
      <c r="C1020" s="127" t="str">
        <f t="shared" si="68"/>
        <v/>
      </c>
      <c r="D1020" s="127" t="str">
        <f t="shared" si="69"/>
        <v/>
      </c>
      <c r="E1020" s="128"/>
      <c r="F1020" s="102" t="str">
        <f>IFERROR(VLOOKUP(E1020,商品参数!A:E,2,FALSE),"")</f>
        <v/>
      </c>
      <c r="G1020" s="102" t="str">
        <f>IFERROR(VLOOKUP(E1020,商品参数!A:E,3,FALSE),"")</f>
        <v/>
      </c>
      <c r="H1020" s="102" t="str">
        <f>IFERROR(VLOOKUP(E1020,商品参数!A:E,4,FALSE),"")</f>
        <v/>
      </c>
      <c r="I1020" s="130"/>
      <c r="J1020" s="130"/>
      <c r="K1020" s="102" t="str">
        <f t="shared" si="70"/>
        <v/>
      </c>
      <c r="L1020" s="103"/>
      <c r="M1020" s="131"/>
    </row>
    <row r="1021" ht="22" customHeight="1" spans="1:13">
      <c r="A1021" s="126"/>
      <c r="B1021" s="127" t="str">
        <f t="shared" si="67"/>
        <v/>
      </c>
      <c r="C1021" s="127" t="str">
        <f t="shared" si="68"/>
        <v/>
      </c>
      <c r="D1021" s="127" t="str">
        <f t="shared" si="69"/>
        <v/>
      </c>
      <c r="E1021" s="128"/>
      <c r="F1021" s="102" t="str">
        <f>IFERROR(VLOOKUP(E1021,商品参数!A:E,2,FALSE),"")</f>
        <v/>
      </c>
      <c r="G1021" s="102" t="str">
        <f>IFERROR(VLOOKUP(E1021,商品参数!A:E,3,FALSE),"")</f>
        <v/>
      </c>
      <c r="H1021" s="102" t="str">
        <f>IFERROR(VLOOKUP(E1021,商品参数!A:E,4,FALSE),"")</f>
        <v/>
      </c>
      <c r="I1021" s="130"/>
      <c r="J1021" s="130"/>
      <c r="K1021" s="102" t="str">
        <f t="shared" si="70"/>
        <v/>
      </c>
      <c r="L1021" s="103"/>
      <c r="M1021" s="131"/>
    </row>
    <row r="1022" ht="22" customHeight="1" spans="1:13">
      <c r="A1022" s="126"/>
      <c r="B1022" s="127" t="str">
        <f t="shared" si="67"/>
        <v/>
      </c>
      <c r="C1022" s="127" t="str">
        <f t="shared" si="68"/>
        <v/>
      </c>
      <c r="D1022" s="127" t="str">
        <f t="shared" si="69"/>
        <v/>
      </c>
      <c r="E1022" s="128"/>
      <c r="F1022" s="102" t="str">
        <f>IFERROR(VLOOKUP(E1022,商品参数!A:E,2,FALSE),"")</f>
        <v/>
      </c>
      <c r="G1022" s="102" t="str">
        <f>IFERROR(VLOOKUP(E1022,商品参数!A:E,3,FALSE),"")</f>
        <v/>
      </c>
      <c r="H1022" s="102" t="str">
        <f>IFERROR(VLOOKUP(E1022,商品参数!A:E,4,FALSE),"")</f>
        <v/>
      </c>
      <c r="I1022" s="130"/>
      <c r="J1022" s="130"/>
      <c r="K1022" s="102" t="str">
        <f t="shared" si="70"/>
        <v/>
      </c>
      <c r="L1022" s="103"/>
      <c r="M1022" s="131"/>
    </row>
    <row r="1023" ht="22" customHeight="1" spans="1:13">
      <c r="A1023" s="126"/>
      <c r="B1023" s="127" t="str">
        <f t="shared" si="67"/>
        <v/>
      </c>
      <c r="C1023" s="127" t="str">
        <f t="shared" si="68"/>
        <v/>
      </c>
      <c r="D1023" s="127" t="str">
        <f t="shared" si="69"/>
        <v/>
      </c>
      <c r="E1023" s="128"/>
      <c r="F1023" s="102" t="str">
        <f>IFERROR(VLOOKUP(E1023,商品参数!A:E,2,FALSE),"")</f>
        <v/>
      </c>
      <c r="G1023" s="102" t="str">
        <f>IFERROR(VLOOKUP(E1023,商品参数!A:E,3,FALSE),"")</f>
        <v/>
      </c>
      <c r="H1023" s="102" t="str">
        <f>IFERROR(VLOOKUP(E1023,商品参数!A:E,4,FALSE),"")</f>
        <v/>
      </c>
      <c r="I1023" s="130"/>
      <c r="J1023" s="130"/>
      <c r="K1023" s="102" t="str">
        <f t="shared" si="70"/>
        <v/>
      </c>
      <c r="L1023" s="103"/>
      <c r="M1023" s="131"/>
    </row>
    <row r="1024" ht="22" customHeight="1" spans="1:13">
      <c r="A1024" s="126"/>
      <c r="B1024" s="127" t="str">
        <f t="shared" si="67"/>
        <v/>
      </c>
      <c r="C1024" s="127" t="str">
        <f t="shared" si="68"/>
        <v/>
      </c>
      <c r="D1024" s="127" t="str">
        <f t="shared" si="69"/>
        <v/>
      </c>
      <c r="E1024" s="128"/>
      <c r="F1024" s="102" t="str">
        <f>IFERROR(VLOOKUP(E1024,商品参数!A:E,2,FALSE),"")</f>
        <v/>
      </c>
      <c r="G1024" s="102" t="str">
        <f>IFERROR(VLOOKUP(E1024,商品参数!A:E,3,FALSE),"")</f>
        <v/>
      </c>
      <c r="H1024" s="102" t="str">
        <f>IFERROR(VLOOKUP(E1024,商品参数!A:E,4,FALSE),"")</f>
        <v/>
      </c>
      <c r="I1024" s="130"/>
      <c r="J1024" s="130"/>
      <c r="K1024" s="102" t="str">
        <f t="shared" si="70"/>
        <v/>
      </c>
      <c r="L1024" s="103"/>
      <c r="M1024" s="131"/>
    </row>
    <row r="1025" ht="22" customHeight="1" spans="1:13">
      <c r="A1025" s="126"/>
      <c r="B1025" s="127" t="str">
        <f t="shared" si="67"/>
        <v/>
      </c>
      <c r="C1025" s="127" t="str">
        <f t="shared" si="68"/>
        <v/>
      </c>
      <c r="D1025" s="127" t="str">
        <f t="shared" si="69"/>
        <v/>
      </c>
      <c r="E1025" s="128"/>
      <c r="F1025" s="102" t="str">
        <f>IFERROR(VLOOKUP(E1025,商品参数!A:E,2,FALSE),"")</f>
        <v/>
      </c>
      <c r="G1025" s="102" t="str">
        <f>IFERROR(VLOOKUP(E1025,商品参数!A:E,3,FALSE),"")</f>
        <v/>
      </c>
      <c r="H1025" s="102" t="str">
        <f>IFERROR(VLOOKUP(E1025,商品参数!A:E,4,FALSE),"")</f>
        <v/>
      </c>
      <c r="I1025" s="130"/>
      <c r="J1025" s="130"/>
      <c r="K1025" s="102" t="str">
        <f t="shared" si="70"/>
        <v/>
      </c>
      <c r="L1025" s="103"/>
      <c r="M1025" s="131"/>
    </row>
    <row r="1026" ht="22" customHeight="1" spans="1:13">
      <c r="A1026" s="126"/>
      <c r="B1026" s="127" t="str">
        <f t="shared" si="67"/>
        <v/>
      </c>
      <c r="C1026" s="127" t="str">
        <f t="shared" si="68"/>
        <v/>
      </c>
      <c r="D1026" s="127" t="str">
        <f t="shared" si="69"/>
        <v/>
      </c>
      <c r="E1026" s="128"/>
      <c r="F1026" s="102" t="str">
        <f>IFERROR(VLOOKUP(E1026,商品参数!A:E,2,FALSE),"")</f>
        <v/>
      </c>
      <c r="G1026" s="102" t="str">
        <f>IFERROR(VLOOKUP(E1026,商品参数!A:E,3,FALSE),"")</f>
        <v/>
      </c>
      <c r="H1026" s="102" t="str">
        <f>IFERROR(VLOOKUP(E1026,商品参数!A:E,4,FALSE),"")</f>
        <v/>
      </c>
      <c r="I1026" s="130"/>
      <c r="J1026" s="130"/>
      <c r="K1026" s="102" t="str">
        <f t="shared" si="70"/>
        <v/>
      </c>
      <c r="L1026" s="103"/>
      <c r="M1026" s="131"/>
    </row>
    <row r="1027" ht="22" customHeight="1" spans="1:13">
      <c r="A1027" s="126"/>
      <c r="B1027" s="127" t="str">
        <f t="shared" si="67"/>
        <v/>
      </c>
      <c r="C1027" s="127" t="str">
        <f t="shared" si="68"/>
        <v/>
      </c>
      <c r="D1027" s="127" t="str">
        <f t="shared" si="69"/>
        <v/>
      </c>
      <c r="E1027" s="128"/>
      <c r="F1027" s="102" t="str">
        <f>IFERROR(VLOOKUP(E1027,商品参数!A:E,2,FALSE),"")</f>
        <v/>
      </c>
      <c r="G1027" s="102" t="str">
        <f>IFERROR(VLOOKUP(E1027,商品参数!A:E,3,FALSE),"")</f>
        <v/>
      </c>
      <c r="H1027" s="102" t="str">
        <f>IFERROR(VLOOKUP(E1027,商品参数!A:E,4,FALSE),"")</f>
        <v/>
      </c>
      <c r="I1027" s="130"/>
      <c r="J1027" s="130"/>
      <c r="K1027" s="102" t="str">
        <f t="shared" si="70"/>
        <v/>
      </c>
      <c r="L1027" s="103"/>
      <c r="M1027" s="131"/>
    </row>
    <row r="1028" ht="22" customHeight="1" spans="1:13">
      <c r="A1028" s="126"/>
      <c r="B1028" s="127" t="str">
        <f t="shared" si="67"/>
        <v/>
      </c>
      <c r="C1028" s="127" t="str">
        <f t="shared" si="68"/>
        <v/>
      </c>
      <c r="D1028" s="127" t="str">
        <f t="shared" si="69"/>
        <v/>
      </c>
      <c r="E1028" s="128"/>
      <c r="F1028" s="102" t="str">
        <f>IFERROR(VLOOKUP(E1028,商品参数!A:E,2,FALSE),"")</f>
        <v/>
      </c>
      <c r="G1028" s="102" t="str">
        <f>IFERROR(VLOOKUP(E1028,商品参数!A:E,3,FALSE),"")</f>
        <v/>
      </c>
      <c r="H1028" s="102" t="str">
        <f>IFERROR(VLOOKUP(E1028,商品参数!A:E,4,FALSE),"")</f>
        <v/>
      </c>
      <c r="I1028" s="130"/>
      <c r="J1028" s="130"/>
      <c r="K1028" s="102" t="str">
        <f t="shared" si="70"/>
        <v/>
      </c>
      <c r="L1028" s="103"/>
      <c r="M1028" s="131"/>
    </row>
    <row r="1029" ht="22" customHeight="1" spans="1:13">
      <c r="A1029" s="126"/>
      <c r="B1029" s="127" t="str">
        <f t="shared" si="67"/>
        <v/>
      </c>
      <c r="C1029" s="127" t="str">
        <f t="shared" si="68"/>
        <v/>
      </c>
      <c r="D1029" s="127" t="str">
        <f t="shared" si="69"/>
        <v/>
      </c>
      <c r="E1029" s="128"/>
      <c r="F1029" s="102" t="str">
        <f>IFERROR(VLOOKUP(E1029,商品参数!A:E,2,FALSE),"")</f>
        <v/>
      </c>
      <c r="G1029" s="102" t="str">
        <f>IFERROR(VLOOKUP(E1029,商品参数!A:E,3,FALSE),"")</f>
        <v/>
      </c>
      <c r="H1029" s="102" t="str">
        <f>IFERROR(VLOOKUP(E1029,商品参数!A:E,4,FALSE),"")</f>
        <v/>
      </c>
      <c r="I1029" s="130"/>
      <c r="J1029" s="130"/>
      <c r="K1029" s="102" t="str">
        <f t="shared" si="70"/>
        <v/>
      </c>
      <c r="L1029" s="103"/>
      <c r="M1029" s="131"/>
    </row>
    <row r="1030" ht="22" customHeight="1" spans="1:13">
      <c r="A1030" s="126"/>
      <c r="B1030" s="127" t="str">
        <f t="shared" si="67"/>
        <v/>
      </c>
      <c r="C1030" s="127" t="str">
        <f t="shared" si="68"/>
        <v/>
      </c>
      <c r="D1030" s="127" t="str">
        <f t="shared" si="69"/>
        <v/>
      </c>
      <c r="E1030" s="128"/>
      <c r="F1030" s="102" t="str">
        <f>IFERROR(VLOOKUP(E1030,商品参数!A:E,2,FALSE),"")</f>
        <v/>
      </c>
      <c r="G1030" s="102" t="str">
        <f>IFERROR(VLOOKUP(E1030,商品参数!A:E,3,FALSE),"")</f>
        <v/>
      </c>
      <c r="H1030" s="102" t="str">
        <f>IFERROR(VLOOKUP(E1030,商品参数!A:E,4,FALSE),"")</f>
        <v/>
      </c>
      <c r="I1030" s="130"/>
      <c r="J1030" s="130"/>
      <c r="K1030" s="102" t="str">
        <f t="shared" si="70"/>
        <v/>
      </c>
      <c r="L1030" s="103"/>
      <c r="M1030" s="131"/>
    </row>
    <row r="1031" ht="22" customHeight="1" spans="1:13">
      <c r="A1031" s="126"/>
      <c r="B1031" s="127" t="str">
        <f t="shared" si="67"/>
        <v/>
      </c>
      <c r="C1031" s="127" t="str">
        <f t="shared" si="68"/>
        <v/>
      </c>
      <c r="D1031" s="127" t="str">
        <f t="shared" si="69"/>
        <v/>
      </c>
      <c r="E1031" s="128"/>
      <c r="F1031" s="102" t="str">
        <f>IFERROR(VLOOKUP(E1031,商品参数!A:E,2,FALSE),"")</f>
        <v/>
      </c>
      <c r="G1031" s="102" t="str">
        <f>IFERROR(VLOOKUP(E1031,商品参数!A:E,3,FALSE),"")</f>
        <v/>
      </c>
      <c r="H1031" s="102" t="str">
        <f>IFERROR(VLOOKUP(E1031,商品参数!A:E,4,FALSE),"")</f>
        <v/>
      </c>
      <c r="I1031" s="130"/>
      <c r="J1031" s="130"/>
      <c r="K1031" s="102" t="str">
        <f t="shared" si="70"/>
        <v/>
      </c>
      <c r="L1031" s="103"/>
      <c r="M1031" s="131"/>
    </row>
    <row r="1032" ht="22" customHeight="1" spans="1:13">
      <c r="A1032" s="126"/>
      <c r="B1032" s="127" t="str">
        <f t="shared" si="67"/>
        <v/>
      </c>
      <c r="C1032" s="127" t="str">
        <f t="shared" si="68"/>
        <v/>
      </c>
      <c r="D1032" s="127" t="str">
        <f t="shared" si="69"/>
        <v/>
      </c>
      <c r="E1032" s="128"/>
      <c r="F1032" s="102" t="str">
        <f>IFERROR(VLOOKUP(E1032,商品参数!A:E,2,FALSE),"")</f>
        <v/>
      </c>
      <c r="G1032" s="102" t="str">
        <f>IFERROR(VLOOKUP(E1032,商品参数!A:E,3,FALSE),"")</f>
        <v/>
      </c>
      <c r="H1032" s="102" t="str">
        <f>IFERROR(VLOOKUP(E1032,商品参数!A:E,4,FALSE),"")</f>
        <v/>
      </c>
      <c r="I1032" s="130"/>
      <c r="J1032" s="130"/>
      <c r="K1032" s="102" t="str">
        <f t="shared" si="70"/>
        <v/>
      </c>
      <c r="L1032" s="103"/>
      <c r="M1032" s="131"/>
    </row>
    <row r="1033" ht="22" customHeight="1" spans="1:13">
      <c r="A1033" s="126"/>
      <c r="B1033" s="127" t="str">
        <f t="shared" si="67"/>
        <v/>
      </c>
      <c r="C1033" s="127" t="str">
        <f t="shared" si="68"/>
        <v/>
      </c>
      <c r="D1033" s="127" t="str">
        <f t="shared" si="69"/>
        <v/>
      </c>
      <c r="E1033" s="128"/>
      <c r="F1033" s="102" t="str">
        <f>IFERROR(VLOOKUP(E1033,商品参数!A:E,2,FALSE),"")</f>
        <v/>
      </c>
      <c r="G1033" s="102" t="str">
        <f>IFERROR(VLOOKUP(E1033,商品参数!A:E,3,FALSE),"")</f>
        <v/>
      </c>
      <c r="H1033" s="102" t="str">
        <f>IFERROR(VLOOKUP(E1033,商品参数!A:E,4,FALSE),"")</f>
        <v/>
      </c>
      <c r="I1033" s="130"/>
      <c r="J1033" s="130"/>
      <c r="K1033" s="102" t="str">
        <f t="shared" si="70"/>
        <v/>
      </c>
      <c r="L1033" s="103"/>
      <c r="M1033" s="131"/>
    </row>
    <row r="1034" ht="22" customHeight="1" spans="1:13">
      <c r="A1034" s="126"/>
      <c r="B1034" s="127" t="str">
        <f t="shared" si="67"/>
        <v/>
      </c>
      <c r="C1034" s="127" t="str">
        <f t="shared" si="68"/>
        <v/>
      </c>
      <c r="D1034" s="127" t="str">
        <f t="shared" si="69"/>
        <v/>
      </c>
      <c r="E1034" s="128"/>
      <c r="F1034" s="102" t="str">
        <f>IFERROR(VLOOKUP(E1034,商品参数!A:E,2,FALSE),"")</f>
        <v/>
      </c>
      <c r="G1034" s="102" t="str">
        <f>IFERROR(VLOOKUP(E1034,商品参数!A:E,3,FALSE),"")</f>
        <v/>
      </c>
      <c r="H1034" s="102" t="str">
        <f>IFERROR(VLOOKUP(E1034,商品参数!A:E,4,FALSE),"")</f>
        <v/>
      </c>
      <c r="I1034" s="130"/>
      <c r="J1034" s="130"/>
      <c r="K1034" s="102" t="str">
        <f t="shared" si="70"/>
        <v/>
      </c>
      <c r="L1034" s="103"/>
      <c r="M1034" s="131"/>
    </row>
    <row r="1035" ht="22" customHeight="1" spans="1:13">
      <c r="A1035" s="126"/>
      <c r="B1035" s="127" t="str">
        <f t="shared" si="67"/>
        <v/>
      </c>
      <c r="C1035" s="127" t="str">
        <f t="shared" si="68"/>
        <v/>
      </c>
      <c r="D1035" s="127" t="str">
        <f t="shared" si="69"/>
        <v/>
      </c>
      <c r="E1035" s="128"/>
      <c r="F1035" s="102" t="str">
        <f>IFERROR(VLOOKUP(E1035,商品参数!A:E,2,FALSE),"")</f>
        <v/>
      </c>
      <c r="G1035" s="102" t="str">
        <f>IFERROR(VLOOKUP(E1035,商品参数!A:E,3,FALSE),"")</f>
        <v/>
      </c>
      <c r="H1035" s="102" t="str">
        <f>IFERROR(VLOOKUP(E1035,商品参数!A:E,4,FALSE),"")</f>
        <v/>
      </c>
      <c r="I1035" s="130"/>
      <c r="J1035" s="130"/>
      <c r="K1035" s="102" t="str">
        <f t="shared" si="70"/>
        <v/>
      </c>
      <c r="L1035" s="103"/>
      <c r="M1035" s="131"/>
    </row>
    <row r="1036" ht="22" customHeight="1" spans="1:13">
      <c r="A1036" s="126"/>
      <c r="B1036" s="127" t="str">
        <f t="shared" si="67"/>
        <v/>
      </c>
      <c r="C1036" s="127" t="str">
        <f t="shared" si="68"/>
        <v/>
      </c>
      <c r="D1036" s="127" t="str">
        <f t="shared" si="69"/>
        <v/>
      </c>
      <c r="E1036" s="128"/>
      <c r="F1036" s="102" t="str">
        <f>IFERROR(VLOOKUP(E1036,商品参数!A:E,2,FALSE),"")</f>
        <v/>
      </c>
      <c r="G1036" s="102" t="str">
        <f>IFERROR(VLOOKUP(E1036,商品参数!A:E,3,FALSE),"")</f>
        <v/>
      </c>
      <c r="H1036" s="102" t="str">
        <f>IFERROR(VLOOKUP(E1036,商品参数!A:E,4,FALSE),"")</f>
        <v/>
      </c>
      <c r="I1036" s="130"/>
      <c r="J1036" s="130"/>
      <c r="K1036" s="102" t="str">
        <f t="shared" si="70"/>
        <v/>
      </c>
      <c r="L1036" s="103"/>
      <c r="M1036" s="131"/>
    </row>
    <row r="1037" ht="22" customHeight="1" spans="1:13">
      <c r="A1037" s="126"/>
      <c r="B1037" s="127" t="str">
        <f t="shared" si="67"/>
        <v/>
      </c>
      <c r="C1037" s="127" t="str">
        <f t="shared" si="68"/>
        <v/>
      </c>
      <c r="D1037" s="127" t="str">
        <f t="shared" si="69"/>
        <v/>
      </c>
      <c r="E1037" s="128"/>
      <c r="F1037" s="102" t="str">
        <f>IFERROR(VLOOKUP(E1037,商品参数!A:E,2,FALSE),"")</f>
        <v/>
      </c>
      <c r="G1037" s="102" t="str">
        <f>IFERROR(VLOOKUP(E1037,商品参数!A:E,3,FALSE),"")</f>
        <v/>
      </c>
      <c r="H1037" s="102" t="str">
        <f>IFERROR(VLOOKUP(E1037,商品参数!A:E,4,FALSE),"")</f>
        <v/>
      </c>
      <c r="I1037" s="130"/>
      <c r="J1037" s="130"/>
      <c r="K1037" s="102" t="str">
        <f t="shared" si="70"/>
        <v/>
      </c>
      <c r="L1037" s="103"/>
      <c r="M1037" s="131"/>
    </row>
    <row r="1038" ht="22" customHeight="1" spans="1:13">
      <c r="A1038" s="126"/>
      <c r="B1038" s="127" t="str">
        <f t="shared" si="67"/>
        <v/>
      </c>
      <c r="C1038" s="127" t="str">
        <f t="shared" si="68"/>
        <v/>
      </c>
      <c r="D1038" s="127" t="str">
        <f t="shared" si="69"/>
        <v/>
      </c>
      <c r="E1038" s="128"/>
      <c r="F1038" s="102" t="str">
        <f>IFERROR(VLOOKUP(E1038,商品参数!A:E,2,FALSE),"")</f>
        <v/>
      </c>
      <c r="G1038" s="102" t="str">
        <f>IFERROR(VLOOKUP(E1038,商品参数!A:E,3,FALSE),"")</f>
        <v/>
      </c>
      <c r="H1038" s="102" t="str">
        <f>IFERROR(VLOOKUP(E1038,商品参数!A:E,4,FALSE),"")</f>
        <v/>
      </c>
      <c r="I1038" s="130"/>
      <c r="J1038" s="130"/>
      <c r="K1038" s="102" t="str">
        <f t="shared" si="70"/>
        <v/>
      </c>
      <c r="L1038" s="103"/>
      <c r="M1038" s="131"/>
    </row>
    <row r="1039" ht="22" customHeight="1" spans="1:13">
      <c r="A1039" s="126"/>
      <c r="B1039" s="127" t="str">
        <f t="shared" si="67"/>
        <v/>
      </c>
      <c r="C1039" s="127" t="str">
        <f t="shared" si="68"/>
        <v/>
      </c>
      <c r="D1039" s="127" t="str">
        <f t="shared" si="69"/>
        <v/>
      </c>
      <c r="E1039" s="128"/>
      <c r="F1039" s="102" t="str">
        <f>IFERROR(VLOOKUP(E1039,商品参数!A:E,2,FALSE),"")</f>
        <v/>
      </c>
      <c r="G1039" s="102" t="str">
        <f>IFERROR(VLOOKUP(E1039,商品参数!A:E,3,FALSE),"")</f>
        <v/>
      </c>
      <c r="H1039" s="102" t="str">
        <f>IFERROR(VLOOKUP(E1039,商品参数!A:E,4,FALSE),"")</f>
        <v/>
      </c>
      <c r="I1039" s="130"/>
      <c r="J1039" s="130"/>
      <c r="K1039" s="102" t="str">
        <f t="shared" si="70"/>
        <v/>
      </c>
      <c r="L1039" s="103"/>
      <c r="M1039" s="131"/>
    </row>
    <row r="1040" ht="22" customHeight="1" spans="1:13">
      <c r="A1040" s="126"/>
      <c r="B1040" s="127" t="str">
        <f t="shared" si="67"/>
        <v/>
      </c>
      <c r="C1040" s="127" t="str">
        <f t="shared" si="68"/>
        <v/>
      </c>
      <c r="D1040" s="127" t="str">
        <f t="shared" si="69"/>
        <v/>
      </c>
      <c r="E1040" s="128"/>
      <c r="F1040" s="102" t="str">
        <f>IFERROR(VLOOKUP(E1040,商品参数!A:E,2,FALSE),"")</f>
        <v/>
      </c>
      <c r="G1040" s="102" t="str">
        <f>IFERROR(VLOOKUP(E1040,商品参数!A:E,3,FALSE),"")</f>
        <v/>
      </c>
      <c r="H1040" s="102" t="str">
        <f>IFERROR(VLOOKUP(E1040,商品参数!A:E,4,FALSE),"")</f>
        <v/>
      </c>
      <c r="I1040" s="130"/>
      <c r="J1040" s="130"/>
      <c r="K1040" s="102" t="str">
        <f t="shared" si="70"/>
        <v/>
      </c>
      <c r="L1040" s="103"/>
      <c r="M1040" s="131"/>
    </row>
    <row r="1041" ht="22" customHeight="1" spans="1:13">
      <c r="A1041" s="126"/>
      <c r="B1041" s="127" t="str">
        <f t="shared" si="67"/>
        <v/>
      </c>
      <c r="C1041" s="127" t="str">
        <f t="shared" si="68"/>
        <v/>
      </c>
      <c r="D1041" s="127" t="str">
        <f t="shared" si="69"/>
        <v/>
      </c>
      <c r="E1041" s="128"/>
      <c r="F1041" s="102" t="str">
        <f>IFERROR(VLOOKUP(E1041,商品参数!A:E,2,FALSE),"")</f>
        <v/>
      </c>
      <c r="G1041" s="102" t="str">
        <f>IFERROR(VLOOKUP(E1041,商品参数!A:E,3,FALSE),"")</f>
        <v/>
      </c>
      <c r="H1041" s="102" t="str">
        <f>IFERROR(VLOOKUP(E1041,商品参数!A:E,4,FALSE),"")</f>
        <v/>
      </c>
      <c r="I1041" s="130"/>
      <c r="J1041" s="130"/>
      <c r="K1041" s="102" t="str">
        <f t="shared" si="70"/>
        <v/>
      </c>
      <c r="L1041" s="103"/>
      <c r="M1041" s="131"/>
    </row>
    <row r="1042" ht="22" customHeight="1" spans="1:13">
      <c r="A1042" s="126"/>
      <c r="B1042" s="127" t="str">
        <f t="shared" si="67"/>
        <v/>
      </c>
      <c r="C1042" s="127" t="str">
        <f t="shared" si="68"/>
        <v/>
      </c>
      <c r="D1042" s="127" t="str">
        <f t="shared" si="69"/>
        <v/>
      </c>
      <c r="E1042" s="128"/>
      <c r="F1042" s="102" t="str">
        <f>IFERROR(VLOOKUP(E1042,商品参数!A:E,2,FALSE),"")</f>
        <v/>
      </c>
      <c r="G1042" s="102" t="str">
        <f>IFERROR(VLOOKUP(E1042,商品参数!A:E,3,FALSE),"")</f>
        <v/>
      </c>
      <c r="H1042" s="102" t="str">
        <f>IFERROR(VLOOKUP(E1042,商品参数!A:E,4,FALSE),"")</f>
        <v/>
      </c>
      <c r="I1042" s="130"/>
      <c r="J1042" s="130"/>
      <c r="K1042" s="102" t="str">
        <f t="shared" si="70"/>
        <v/>
      </c>
      <c r="L1042" s="103"/>
      <c r="M1042" s="131"/>
    </row>
    <row r="1043" ht="22" customHeight="1" spans="1:13">
      <c r="A1043" s="126"/>
      <c r="B1043" s="127" t="str">
        <f t="shared" si="67"/>
        <v/>
      </c>
      <c r="C1043" s="127" t="str">
        <f t="shared" si="68"/>
        <v/>
      </c>
      <c r="D1043" s="127" t="str">
        <f t="shared" si="69"/>
        <v/>
      </c>
      <c r="E1043" s="128"/>
      <c r="F1043" s="102" t="str">
        <f>IFERROR(VLOOKUP(E1043,商品参数!A:E,2,FALSE),"")</f>
        <v/>
      </c>
      <c r="G1043" s="102" t="str">
        <f>IFERROR(VLOOKUP(E1043,商品参数!A:E,3,FALSE),"")</f>
        <v/>
      </c>
      <c r="H1043" s="102" t="str">
        <f>IFERROR(VLOOKUP(E1043,商品参数!A:E,4,FALSE),"")</f>
        <v/>
      </c>
      <c r="I1043" s="130"/>
      <c r="J1043" s="130"/>
      <c r="K1043" s="102" t="str">
        <f t="shared" si="70"/>
        <v/>
      </c>
      <c r="L1043" s="103"/>
      <c r="M1043" s="131"/>
    </row>
    <row r="1044" ht="22" customHeight="1" spans="1:13">
      <c r="A1044" s="126"/>
      <c r="B1044" s="127" t="str">
        <f t="shared" si="67"/>
        <v/>
      </c>
      <c r="C1044" s="127" t="str">
        <f t="shared" si="68"/>
        <v/>
      </c>
      <c r="D1044" s="127" t="str">
        <f t="shared" si="69"/>
        <v/>
      </c>
      <c r="E1044" s="128"/>
      <c r="F1044" s="102" t="str">
        <f>IFERROR(VLOOKUP(E1044,商品参数!A:E,2,FALSE),"")</f>
        <v/>
      </c>
      <c r="G1044" s="102" t="str">
        <f>IFERROR(VLOOKUP(E1044,商品参数!A:E,3,FALSE),"")</f>
        <v/>
      </c>
      <c r="H1044" s="102" t="str">
        <f>IFERROR(VLOOKUP(E1044,商品参数!A:E,4,FALSE),"")</f>
        <v/>
      </c>
      <c r="I1044" s="130"/>
      <c r="J1044" s="130"/>
      <c r="K1044" s="102" t="str">
        <f t="shared" si="70"/>
        <v/>
      </c>
      <c r="L1044" s="103"/>
      <c r="M1044" s="131"/>
    </row>
    <row r="1045" ht="22" customHeight="1" spans="1:13">
      <c r="A1045" s="126"/>
      <c r="B1045" s="127" t="str">
        <f t="shared" si="67"/>
        <v/>
      </c>
      <c r="C1045" s="127" t="str">
        <f t="shared" si="68"/>
        <v/>
      </c>
      <c r="D1045" s="127" t="str">
        <f t="shared" si="69"/>
        <v/>
      </c>
      <c r="E1045" s="128"/>
      <c r="F1045" s="102" t="str">
        <f>IFERROR(VLOOKUP(E1045,商品参数!A:E,2,FALSE),"")</f>
        <v/>
      </c>
      <c r="G1045" s="102" t="str">
        <f>IFERROR(VLOOKUP(E1045,商品参数!A:E,3,FALSE),"")</f>
        <v/>
      </c>
      <c r="H1045" s="102" t="str">
        <f>IFERROR(VLOOKUP(E1045,商品参数!A:E,4,FALSE),"")</f>
        <v/>
      </c>
      <c r="I1045" s="130"/>
      <c r="J1045" s="130"/>
      <c r="K1045" s="102" t="str">
        <f t="shared" si="70"/>
        <v/>
      </c>
      <c r="L1045" s="103"/>
      <c r="M1045" s="131"/>
    </row>
    <row r="1046" ht="22" customHeight="1" spans="1:13">
      <c r="A1046" s="126"/>
      <c r="B1046" s="127" t="str">
        <f t="shared" si="67"/>
        <v/>
      </c>
      <c r="C1046" s="127" t="str">
        <f t="shared" si="68"/>
        <v/>
      </c>
      <c r="D1046" s="127" t="str">
        <f t="shared" si="69"/>
        <v/>
      </c>
      <c r="E1046" s="128"/>
      <c r="F1046" s="102" t="str">
        <f>IFERROR(VLOOKUP(E1046,商品参数!A:E,2,FALSE),"")</f>
        <v/>
      </c>
      <c r="G1046" s="102" t="str">
        <f>IFERROR(VLOOKUP(E1046,商品参数!A:E,3,FALSE),"")</f>
        <v/>
      </c>
      <c r="H1046" s="102" t="str">
        <f>IFERROR(VLOOKUP(E1046,商品参数!A:E,4,FALSE),"")</f>
        <v/>
      </c>
      <c r="I1046" s="130"/>
      <c r="J1046" s="130"/>
      <c r="K1046" s="102" t="str">
        <f t="shared" si="70"/>
        <v/>
      </c>
      <c r="L1046" s="103"/>
      <c r="M1046" s="131"/>
    </row>
    <row r="1047" ht="22" customHeight="1" spans="1:13">
      <c r="A1047" s="126"/>
      <c r="B1047" s="127" t="str">
        <f t="shared" si="67"/>
        <v/>
      </c>
      <c r="C1047" s="127" t="str">
        <f t="shared" si="68"/>
        <v/>
      </c>
      <c r="D1047" s="127" t="str">
        <f t="shared" si="69"/>
        <v/>
      </c>
      <c r="E1047" s="128"/>
      <c r="F1047" s="102" t="str">
        <f>IFERROR(VLOOKUP(E1047,商品参数!A:E,2,FALSE),"")</f>
        <v/>
      </c>
      <c r="G1047" s="102" t="str">
        <f>IFERROR(VLOOKUP(E1047,商品参数!A:E,3,FALSE),"")</f>
        <v/>
      </c>
      <c r="H1047" s="102" t="str">
        <f>IFERROR(VLOOKUP(E1047,商品参数!A:E,4,FALSE),"")</f>
        <v/>
      </c>
      <c r="I1047" s="130"/>
      <c r="J1047" s="130"/>
      <c r="K1047" s="102" t="str">
        <f t="shared" si="70"/>
        <v/>
      </c>
      <c r="L1047" s="103"/>
      <c r="M1047" s="131"/>
    </row>
    <row r="1048" ht="22" customHeight="1" spans="1:13">
      <c r="A1048" s="126"/>
      <c r="B1048" s="127" t="str">
        <f t="shared" si="67"/>
        <v/>
      </c>
      <c r="C1048" s="127" t="str">
        <f t="shared" si="68"/>
        <v/>
      </c>
      <c r="D1048" s="127" t="str">
        <f t="shared" si="69"/>
        <v/>
      </c>
      <c r="E1048" s="128"/>
      <c r="F1048" s="102" t="str">
        <f>IFERROR(VLOOKUP(E1048,商品参数!A:E,2,FALSE),"")</f>
        <v/>
      </c>
      <c r="G1048" s="102" t="str">
        <f>IFERROR(VLOOKUP(E1048,商品参数!A:E,3,FALSE),"")</f>
        <v/>
      </c>
      <c r="H1048" s="102" t="str">
        <f>IFERROR(VLOOKUP(E1048,商品参数!A:E,4,FALSE),"")</f>
        <v/>
      </c>
      <c r="I1048" s="130"/>
      <c r="J1048" s="130"/>
      <c r="K1048" s="102" t="str">
        <f t="shared" si="70"/>
        <v/>
      </c>
      <c r="L1048" s="103"/>
      <c r="M1048" s="131"/>
    </row>
    <row r="1049" ht="22" customHeight="1" spans="1:13">
      <c r="A1049" s="126"/>
      <c r="B1049" s="127" t="str">
        <f t="shared" si="67"/>
        <v/>
      </c>
      <c r="C1049" s="127" t="str">
        <f t="shared" si="68"/>
        <v/>
      </c>
      <c r="D1049" s="127" t="str">
        <f t="shared" si="69"/>
        <v/>
      </c>
      <c r="E1049" s="128"/>
      <c r="F1049" s="102" t="str">
        <f>IFERROR(VLOOKUP(E1049,商品参数!A:E,2,FALSE),"")</f>
        <v/>
      </c>
      <c r="G1049" s="102" t="str">
        <f>IFERROR(VLOOKUP(E1049,商品参数!A:E,3,FALSE),"")</f>
        <v/>
      </c>
      <c r="H1049" s="102" t="str">
        <f>IFERROR(VLOOKUP(E1049,商品参数!A:E,4,FALSE),"")</f>
        <v/>
      </c>
      <c r="I1049" s="130"/>
      <c r="J1049" s="130"/>
      <c r="K1049" s="102" t="str">
        <f t="shared" si="70"/>
        <v/>
      </c>
      <c r="L1049" s="103"/>
      <c r="M1049" s="131"/>
    </row>
    <row r="1050" ht="22" customHeight="1" spans="1:13">
      <c r="A1050" s="126"/>
      <c r="B1050" s="127" t="str">
        <f t="shared" si="67"/>
        <v/>
      </c>
      <c r="C1050" s="127" t="str">
        <f t="shared" si="68"/>
        <v/>
      </c>
      <c r="D1050" s="127" t="str">
        <f t="shared" si="69"/>
        <v/>
      </c>
      <c r="E1050" s="128"/>
      <c r="F1050" s="102" t="str">
        <f>IFERROR(VLOOKUP(E1050,商品参数!A:E,2,FALSE),"")</f>
        <v/>
      </c>
      <c r="G1050" s="102" t="str">
        <f>IFERROR(VLOOKUP(E1050,商品参数!A:E,3,FALSE),"")</f>
        <v/>
      </c>
      <c r="H1050" s="102" t="str">
        <f>IFERROR(VLOOKUP(E1050,商品参数!A:E,4,FALSE),"")</f>
        <v/>
      </c>
      <c r="I1050" s="130"/>
      <c r="J1050" s="130"/>
      <c r="K1050" s="102" t="str">
        <f t="shared" si="70"/>
        <v/>
      </c>
      <c r="L1050" s="103"/>
      <c r="M1050" s="131"/>
    </row>
    <row r="1051" ht="22" customHeight="1" spans="1:13">
      <c r="A1051" s="126"/>
      <c r="B1051" s="127" t="str">
        <f t="shared" si="67"/>
        <v/>
      </c>
      <c r="C1051" s="127" t="str">
        <f t="shared" si="68"/>
        <v/>
      </c>
      <c r="D1051" s="127" t="str">
        <f t="shared" si="69"/>
        <v/>
      </c>
      <c r="E1051" s="128"/>
      <c r="F1051" s="102" t="str">
        <f>IFERROR(VLOOKUP(E1051,商品参数!A:E,2,FALSE),"")</f>
        <v/>
      </c>
      <c r="G1051" s="102" t="str">
        <f>IFERROR(VLOOKUP(E1051,商品参数!A:E,3,FALSE),"")</f>
        <v/>
      </c>
      <c r="H1051" s="102" t="str">
        <f>IFERROR(VLOOKUP(E1051,商品参数!A:E,4,FALSE),"")</f>
        <v/>
      </c>
      <c r="I1051" s="130"/>
      <c r="J1051" s="130"/>
      <c r="K1051" s="102" t="str">
        <f t="shared" si="70"/>
        <v/>
      </c>
      <c r="L1051" s="103"/>
      <c r="M1051" s="131"/>
    </row>
    <row r="1052" ht="22" customHeight="1" spans="1:13">
      <c r="A1052" s="126"/>
      <c r="B1052" s="127" t="str">
        <f t="shared" si="67"/>
        <v/>
      </c>
      <c r="C1052" s="127" t="str">
        <f t="shared" si="68"/>
        <v/>
      </c>
      <c r="D1052" s="127" t="str">
        <f t="shared" si="69"/>
        <v/>
      </c>
      <c r="E1052" s="128"/>
      <c r="F1052" s="102" t="str">
        <f>IFERROR(VLOOKUP(E1052,商品参数!A:E,2,FALSE),"")</f>
        <v/>
      </c>
      <c r="G1052" s="102" t="str">
        <f>IFERROR(VLOOKUP(E1052,商品参数!A:E,3,FALSE),"")</f>
        <v/>
      </c>
      <c r="H1052" s="102" t="str">
        <f>IFERROR(VLOOKUP(E1052,商品参数!A:E,4,FALSE),"")</f>
        <v/>
      </c>
      <c r="I1052" s="130"/>
      <c r="J1052" s="130"/>
      <c r="K1052" s="102" t="str">
        <f t="shared" si="70"/>
        <v/>
      </c>
      <c r="L1052" s="103"/>
      <c r="M1052" s="131"/>
    </row>
    <row r="1053" ht="22" customHeight="1" spans="1:13">
      <c r="A1053" s="126"/>
      <c r="B1053" s="127" t="str">
        <f t="shared" si="67"/>
        <v/>
      </c>
      <c r="C1053" s="127" t="str">
        <f t="shared" si="68"/>
        <v/>
      </c>
      <c r="D1053" s="127" t="str">
        <f t="shared" si="69"/>
        <v/>
      </c>
      <c r="E1053" s="128"/>
      <c r="F1053" s="102" t="str">
        <f>IFERROR(VLOOKUP(E1053,商品参数!A:E,2,FALSE),"")</f>
        <v/>
      </c>
      <c r="G1053" s="102" t="str">
        <f>IFERROR(VLOOKUP(E1053,商品参数!A:E,3,FALSE),"")</f>
        <v/>
      </c>
      <c r="H1053" s="102" t="str">
        <f>IFERROR(VLOOKUP(E1053,商品参数!A:E,4,FALSE),"")</f>
        <v/>
      </c>
      <c r="I1053" s="130"/>
      <c r="J1053" s="130"/>
      <c r="K1053" s="102" t="str">
        <f t="shared" si="70"/>
        <v/>
      </c>
      <c r="L1053" s="103"/>
      <c r="M1053" s="131"/>
    </row>
    <row r="1054" ht="22" customHeight="1" spans="1:13">
      <c r="A1054" s="126"/>
      <c r="B1054" s="127" t="str">
        <f t="shared" si="67"/>
        <v/>
      </c>
      <c r="C1054" s="127" t="str">
        <f t="shared" si="68"/>
        <v/>
      </c>
      <c r="D1054" s="127" t="str">
        <f t="shared" si="69"/>
        <v/>
      </c>
      <c r="E1054" s="128"/>
      <c r="F1054" s="102" t="str">
        <f>IFERROR(VLOOKUP(E1054,商品参数!A:E,2,FALSE),"")</f>
        <v/>
      </c>
      <c r="G1054" s="102" t="str">
        <f>IFERROR(VLOOKUP(E1054,商品参数!A:E,3,FALSE),"")</f>
        <v/>
      </c>
      <c r="H1054" s="102" t="str">
        <f>IFERROR(VLOOKUP(E1054,商品参数!A:E,4,FALSE),"")</f>
        <v/>
      </c>
      <c r="I1054" s="130"/>
      <c r="J1054" s="130"/>
      <c r="K1054" s="102" t="str">
        <f t="shared" si="70"/>
        <v/>
      </c>
      <c r="L1054" s="103"/>
      <c r="M1054" s="131"/>
    </row>
    <row r="1055" ht="22" customHeight="1" spans="1:13">
      <c r="A1055" s="126"/>
      <c r="B1055" s="127" t="str">
        <f t="shared" si="67"/>
        <v/>
      </c>
      <c r="C1055" s="127" t="str">
        <f t="shared" si="68"/>
        <v/>
      </c>
      <c r="D1055" s="127" t="str">
        <f t="shared" si="69"/>
        <v/>
      </c>
      <c r="E1055" s="128"/>
      <c r="F1055" s="102" t="str">
        <f>IFERROR(VLOOKUP(E1055,商品参数!A:E,2,FALSE),"")</f>
        <v/>
      </c>
      <c r="G1055" s="102" t="str">
        <f>IFERROR(VLOOKUP(E1055,商品参数!A:E,3,FALSE),"")</f>
        <v/>
      </c>
      <c r="H1055" s="102" t="str">
        <f>IFERROR(VLOOKUP(E1055,商品参数!A:E,4,FALSE),"")</f>
        <v/>
      </c>
      <c r="I1055" s="130"/>
      <c r="J1055" s="130"/>
      <c r="K1055" s="102" t="str">
        <f t="shared" si="70"/>
        <v/>
      </c>
      <c r="L1055" s="103"/>
      <c r="M1055" s="131"/>
    </row>
    <row r="1056" ht="22" customHeight="1" spans="1:13">
      <c r="A1056" s="126"/>
      <c r="B1056" s="127" t="str">
        <f t="shared" si="67"/>
        <v/>
      </c>
      <c r="C1056" s="127" t="str">
        <f t="shared" si="68"/>
        <v/>
      </c>
      <c r="D1056" s="127" t="str">
        <f t="shared" si="69"/>
        <v/>
      </c>
      <c r="E1056" s="128"/>
      <c r="F1056" s="102" t="str">
        <f>IFERROR(VLOOKUP(E1056,商品参数!A:E,2,FALSE),"")</f>
        <v/>
      </c>
      <c r="G1056" s="102" t="str">
        <f>IFERROR(VLOOKUP(E1056,商品参数!A:E,3,FALSE),"")</f>
        <v/>
      </c>
      <c r="H1056" s="102" t="str">
        <f>IFERROR(VLOOKUP(E1056,商品参数!A:E,4,FALSE),"")</f>
        <v/>
      </c>
      <c r="I1056" s="130"/>
      <c r="J1056" s="130"/>
      <c r="K1056" s="102" t="str">
        <f t="shared" si="70"/>
        <v/>
      </c>
      <c r="L1056" s="103"/>
      <c r="M1056" s="131"/>
    </row>
    <row r="1057" ht="22" customHeight="1" spans="1:13">
      <c r="A1057" s="126"/>
      <c r="B1057" s="127" t="str">
        <f t="shared" si="67"/>
        <v/>
      </c>
      <c r="C1057" s="127" t="str">
        <f t="shared" si="68"/>
        <v/>
      </c>
      <c r="D1057" s="127" t="str">
        <f t="shared" si="69"/>
        <v/>
      </c>
      <c r="E1057" s="128"/>
      <c r="F1057" s="102" t="str">
        <f>IFERROR(VLOOKUP(E1057,商品参数!A:E,2,FALSE),"")</f>
        <v/>
      </c>
      <c r="G1057" s="102" t="str">
        <f>IFERROR(VLOOKUP(E1057,商品参数!A:E,3,FALSE),"")</f>
        <v/>
      </c>
      <c r="H1057" s="102" t="str">
        <f>IFERROR(VLOOKUP(E1057,商品参数!A:E,4,FALSE),"")</f>
        <v/>
      </c>
      <c r="I1057" s="130"/>
      <c r="J1057" s="130"/>
      <c r="K1057" s="102" t="str">
        <f t="shared" si="70"/>
        <v/>
      </c>
      <c r="L1057" s="103"/>
      <c r="M1057" s="131"/>
    </row>
    <row r="1058" ht="22" customHeight="1" spans="1:13">
      <c r="A1058" s="126"/>
      <c r="B1058" s="127" t="str">
        <f t="shared" si="67"/>
        <v/>
      </c>
      <c r="C1058" s="127" t="str">
        <f t="shared" si="68"/>
        <v/>
      </c>
      <c r="D1058" s="127" t="str">
        <f t="shared" si="69"/>
        <v/>
      </c>
      <c r="E1058" s="128"/>
      <c r="F1058" s="102" t="str">
        <f>IFERROR(VLOOKUP(E1058,商品参数!A:E,2,FALSE),"")</f>
        <v/>
      </c>
      <c r="G1058" s="102" t="str">
        <f>IFERROR(VLOOKUP(E1058,商品参数!A:E,3,FALSE),"")</f>
        <v/>
      </c>
      <c r="H1058" s="102" t="str">
        <f>IFERROR(VLOOKUP(E1058,商品参数!A:E,4,FALSE),"")</f>
        <v/>
      </c>
      <c r="I1058" s="130"/>
      <c r="J1058" s="130"/>
      <c r="K1058" s="102" t="str">
        <f t="shared" si="70"/>
        <v/>
      </c>
      <c r="L1058" s="103"/>
      <c r="M1058" s="131"/>
    </row>
    <row r="1059" ht="22" customHeight="1" spans="1:13">
      <c r="A1059" s="126"/>
      <c r="B1059" s="127" t="str">
        <f t="shared" si="67"/>
        <v/>
      </c>
      <c r="C1059" s="127" t="str">
        <f t="shared" si="68"/>
        <v/>
      </c>
      <c r="D1059" s="127" t="str">
        <f t="shared" si="69"/>
        <v/>
      </c>
      <c r="E1059" s="128"/>
      <c r="F1059" s="102" t="str">
        <f>IFERROR(VLOOKUP(E1059,商品参数!A:E,2,FALSE),"")</f>
        <v/>
      </c>
      <c r="G1059" s="102" t="str">
        <f>IFERROR(VLOOKUP(E1059,商品参数!A:E,3,FALSE),"")</f>
        <v/>
      </c>
      <c r="H1059" s="102" t="str">
        <f>IFERROR(VLOOKUP(E1059,商品参数!A:E,4,FALSE),"")</f>
        <v/>
      </c>
      <c r="I1059" s="130"/>
      <c r="J1059" s="130"/>
      <c r="K1059" s="102" t="str">
        <f t="shared" si="70"/>
        <v/>
      </c>
      <c r="L1059" s="103"/>
      <c r="M1059" s="131"/>
    </row>
    <row r="1060" ht="22" customHeight="1" spans="1:13">
      <c r="A1060" s="126"/>
      <c r="B1060" s="127" t="str">
        <f t="shared" si="67"/>
        <v/>
      </c>
      <c r="C1060" s="127" t="str">
        <f t="shared" si="68"/>
        <v/>
      </c>
      <c r="D1060" s="127" t="str">
        <f t="shared" si="69"/>
        <v/>
      </c>
      <c r="E1060" s="128"/>
      <c r="F1060" s="102" t="str">
        <f>IFERROR(VLOOKUP(E1060,商品参数!A:E,2,FALSE),"")</f>
        <v/>
      </c>
      <c r="G1060" s="102" t="str">
        <f>IFERROR(VLOOKUP(E1060,商品参数!A:E,3,FALSE),"")</f>
        <v/>
      </c>
      <c r="H1060" s="102" t="str">
        <f>IFERROR(VLOOKUP(E1060,商品参数!A:E,4,FALSE),"")</f>
        <v/>
      </c>
      <c r="I1060" s="130"/>
      <c r="J1060" s="130"/>
      <c r="K1060" s="102" t="str">
        <f t="shared" si="70"/>
        <v/>
      </c>
      <c r="L1060" s="103"/>
      <c r="M1060" s="131"/>
    </row>
    <row r="1061" ht="22" customHeight="1" spans="1:13">
      <c r="A1061" s="126"/>
      <c r="B1061" s="127" t="str">
        <f t="shared" si="67"/>
        <v/>
      </c>
      <c r="C1061" s="127" t="str">
        <f t="shared" si="68"/>
        <v/>
      </c>
      <c r="D1061" s="127" t="str">
        <f t="shared" si="69"/>
        <v/>
      </c>
      <c r="E1061" s="128"/>
      <c r="F1061" s="102" t="str">
        <f>IFERROR(VLOOKUP(E1061,商品参数!A:E,2,FALSE),"")</f>
        <v/>
      </c>
      <c r="G1061" s="102" t="str">
        <f>IFERROR(VLOOKUP(E1061,商品参数!A:E,3,FALSE),"")</f>
        <v/>
      </c>
      <c r="H1061" s="102" t="str">
        <f>IFERROR(VLOOKUP(E1061,商品参数!A:E,4,FALSE),"")</f>
        <v/>
      </c>
      <c r="I1061" s="130"/>
      <c r="J1061" s="130"/>
      <c r="K1061" s="102" t="str">
        <f t="shared" si="70"/>
        <v/>
      </c>
      <c r="L1061" s="103"/>
      <c r="M1061" s="131"/>
    </row>
    <row r="1062" ht="22" customHeight="1" spans="1:13">
      <c r="A1062" s="126"/>
      <c r="B1062" s="127" t="str">
        <f t="shared" si="67"/>
        <v/>
      </c>
      <c r="C1062" s="127" t="str">
        <f t="shared" si="68"/>
        <v/>
      </c>
      <c r="D1062" s="127" t="str">
        <f t="shared" si="69"/>
        <v/>
      </c>
      <c r="E1062" s="128"/>
      <c r="F1062" s="102" t="str">
        <f>IFERROR(VLOOKUP(E1062,商品参数!A:E,2,FALSE),"")</f>
        <v/>
      </c>
      <c r="G1062" s="102" t="str">
        <f>IFERROR(VLOOKUP(E1062,商品参数!A:E,3,FALSE),"")</f>
        <v/>
      </c>
      <c r="H1062" s="102" t="str">
        <f>IFERROR(VLOOKUP(E1062,商品参数!A:E,4,FALSE),"")</f>
        <v/>
      </c>
      <c r="I1062" s="130"/>
      <c r="J1062" s="130"/>
      <c r="K1062" s="102" t="str">
        <f t="shared" si="70"/>
        <v/>
      </c>
      <c r="L1062" s="103"/>
      <c r="M1062" s="131"/>
    </row>
    <row r="1063" ht="22" customHeight="1" spans="1:13">
      <c r="A1063" s="126"/>
      <c r="B1063" s="127" t="str">
        <f t="shared" si="67"/>
        <v/>
      </c>
      <c r="C1063" s="127" t="str">
        <f t="shared" si="68"/>
        <v/>
      </c>
      <c r="D1063" s="127" t="str">
        <f t="shared" si="69"/>
        <v/>
      </c>
      <c r="E1063" s="128"/>
      <c r="F1063" s="102" t="str">
        <f>IFERROR(VLOOKUP(E1063,商品参数!A:E,2,FALSE),"")</f>
        <v/>
      </c>
      <c r="G1063" s="102" t="str">
        <f>IFERROR(VLOOKUP(E1063,商品参数!A:E,3,FALSE),"")</f>
        <v/>
      </c>
      <c r="H1063" s="102" t="str">
        <f>IFERROR(VLOOKUP(E1063,商品参数!A:E,4,FALSE),"")</f>
        <v/>
      </c>
      <c r="I1063" s="130"/>
      <c r="J1063" s="130"/>
      <c r="K1063" s="102" t="str">
        <f t="shared" si="70"/>
        <v/>
      </c>
      <c r="L1063" s="103"/>
      <c r="M1063" s="131"/>
    </row>
    <row r="1064" ht="22" customHeight="1" spans="1:13">
      <c r="A1064" s="126"/>
      <c r="B1064" s="127" t="str">
        <f t="shared" ref="B1064:B1127" si="71">IF(A1064&lt;&gt;"",YEAR(A1064),"")</f>
        <v/>
      </c>
      <c r="C1064" s="127" t="str">
        <f t="shared" ref="C1064:C1127" si="72">IF(A1064&lt;&gt;"",MONTH(A1064),"")</f>
        <v/>
      </c>
      <c r="D1064" s="127" t="str">
        <f t="shared" ref="D1064:D1127" si="73">IF(A1064&lt;&gt;"",DAY(A1064),"")</f>
        <v/>
      </c>
      <c r="E1064" s="128"/>
      <c r="F1064" s="102" t="str">
        <f>IFERROR(VLOOKUP(E1064,商品参数!A:E,2,FALSE),"")</f>
        <v/>
      </c>
      <c r="G1064" s="102" t="str">
        <f>IFERROR(VLOOKUP(E1064,商品参数!A:E,3,FALSE),"")</f>
        <v/>
      </c>
      <c r="H1064" s="102" t="str">
        <f>IFERROR(VLOOKUP(E1064,商品参数!A:E,4,FALSE),"")</f>
        <v/>
      </c>
      <c r="I1064" s="130"/>
      <c r="J1064" s="130"/>
      <c r="K1064" s="102" t="str">
        <f t="shared" ref="K1064:K1127" si="74">IF(E1064&lt;&gt;"",I1064*J1064,"")</f>
        <v/>
      </c>
      <c r="L1064" s="103"/>
      <c r="M1064" s="131"/>
    </row>
    <row r="1065" ht="22" customHeight="1" spans="1:13">
      <c r="A1065" s="126"/>
      <c r="B1065" s="127" t="str">
        <f t="shared" si="71"/>
        <v/>
      </c>
      <c r="C1065" s="127" t="str">
        <f t="shared" si="72"/>
        <v/>
      </c>
      <c r="D1065" s="127" t="str">
        <f t="shared" si="73"/>
        <v/>
      </c>
      <c r="E1065" s="128"/>
      <c r="F1065" s="102" t="str">
        <f>IFERROR(VLOOKUP(E1065,商品参数!A:E,2,FALSE),"")</f>
        <v/>
      </c>
      <c r="G1065" s="102" t="str">
        <f>IFERROR(VLOOKUP(E1065,商品参数!A:E,3,FALSE),"")</f>
        <v/>
      </c>
      <c r="H1065" s="102" t="str">
        <f>IFERROR(VLOOKUP(E1065,商品参数!A:E,4,FALSE),"")</f>
        <v/>
      </c>
      <c r="I1065" s="130"/>
      <c r="J1065" s="130"/>
      <c r="K1065" s="102" t="str">
        <f t="shared" si="74"/>
        <v/>
      </c>
      <c r="L1065" s="103"/>
      <c r="M1065" s="131"/>
    </row>
    <row r="1066" ht="22" customHeight="1" spans="1:13">
      <c r="A1066" s="126"/>
      <c r="B1066" s="127" t="str">
        <f t="shared" si="71"/>
        <v/>
      </c>
      <c r="C1066" s="127" t="str">
        <f t="shared" si="72"/>
        <v/>
      </c>
      <c r="D1066" s="127" t="str">
        <f t="shared" si="73"/>
        <v/>
      </c>
      <c r="E1066" s="128"/>
      <c r="F1066" s="102" t="str">
        <f>IFERROR(VLOOKUP(E1066,商品参数!A:E,2,FALSE),"")</f>
        <v/>
      </c>
      <c r="G1066" s="102" t="str">
        <f>IFERROR(VLOOKUP(E1066,商品参数!A:E,3,FALSE),"")</f>
        <v/>
      </c>
      <c r="H1066" s="102" t="str">
        <f>IFERROR(VLOOKUP(E1066,商品参数!A:E,4,FALSE),"")</f>
        <v/>
      </c>
      <c r="I1066" s="130"/>
      <c r="J1066" s="130"/>
      <c r="K1066" s="102" t="str">
        <f t="shared" si="74"/>
        <v/>
      </c>
      <c r="L1066" s="103"/>
      <c r="M1066" s="131"/>
    </row>
    <row r="1067" ht="22" customHeight="1" spans="1:13">
      <c r="A1067" s="126"/>
      <c r="B1067" s="127" t="str">
        <f t="shared" si="71"/>
        <v/>
      </c>
      <c r="C1067" s="127" t="str">
        <f t="shared" si="72"/>
        <v/>
      </c>
      <c r="D1067" s="127" t="str">
        <f t="shared" si="73"/>
        <v/>
      </c>
      <c r="E1067" s="128"/>
      <c r="F1067" s="102" t="str">
        <f>IFERROR(VLOOKUP(E1067,商品参数!A:E,2,FALSE),"")</f>
        <v/>
      </c>
      <c r="G1067" s="102" t="str">
        <f>IFERROR(VLOOKUP(E1067,商品参数!A:E,3,FALSE),"")</f>
        <v/>
      </c>
      <c r="H1067" s="102" t="str">
        <f>IFERROR(VLOOKUP(E1067,商品参数!A:E,4,FALSE),"")</f>
        <v/>
      </c>
      <c r="I1067" s="130"/>
      <c r="J1067" s="130"/>
      <c r="K1067" s="102" t="str">
        <f t="shared" si="74"/>
        <v/>
      </c>
      <c r="L1067" s="103"/>
      <c r="M1067" s="131"/>
    </row>
    <row r="1068" ht="22" customHeight="1" spans="1:13">
      <c r="A1068" s="126"/>
      <c r="B1068" s="127" t="str">
        <f t="shared" si="71"/>
        <v/>
      </c>
      <c r="C1068" s="127" t="str">
        <f t="shared" si="72"/>
        <v/>
      </c>
      <c r="D1068" s="127" t="str">
        <f t="shared" si="73"/>
        <v/>
      </c>
      <c r="E1068" s="128"/>
      <c r="F1068" s="102" t="str">
        <f>IFERROR(VLOOKUP(E1068,商品参数!A:E,2,FALSE),"")</f>
        <v/>
      </c>
      <c r="G1068" s="102" t="str">
        <f>IFERROR(VLOOKUP(E1068,商品参数!A:E,3,FALSE),"")</f>
        <v/>
      </c>
      <c r="H1068" s="102" t="str">
        <f>IFERROR(VLOOKUP(E1068,商品参数!A:E,4,FALSE),"")</f>
        <v/>
      </c>
      <c r="I1068" s="130"/>
      <c r="J1068" s="130"/>
      <c r="K1068" s="102" t="str">
        <f t="shared" si="74"/>
        <v/>
      </c>
      <c r="L1068" s="103"/>
      <c r="M1068" s="131"/>
    </row>
    <row r="1069" ht="22" customHeight="1" spans="1:13">
      <c r="A1069" s="126"/>
      <c r="B1069" s="127" t="str">
        <f t="shared" si="71"/>
        <v/>
      </c>
      <c r="C1069" s="127" t="str">
        <f t="shared" si="72"/>
        <v/>
      </c>
      <c r="D1069" s="127" t="str">
        <f t="shared" si="73"/>
        <v/>
      </c>
      <c r="E1069" s="128"/>
      <c r="F1069" s="102" t="str">
        <f>IFERROR(VLOOKUP(E1069,商品参数!A:E,2,FALSE),"")</f>
        <v/>
      </c>
      <c r="G1069" s="102" t="str">
        <f>IFERROR(VLOOKUP(E1069,商品参数!A:E,3,FALSE),"")</f>
        <v/>
      </c>
      <c r="H1069" s="102" t="str">
        <f>IFERROR(VLOOKUP(E1069,商品参数!A:E,4,FALSE),"")</f>
        <v/>
      </c>
      <c r="I1069" s="130"/>
      <c r="J1069" s="130"/>
      <c r="K1069" s="102" t="str">
        <f t="shared" si="74"/>
        <v/>
      </c>
      <c r="L1069" s="103"/>
      <c r="M1069" s="131"/>
    </row>
    <row r="1070" ht="22" customHeight="1" spans="1:13">
      <c r="A1070" s="126"/>
      <c r="B1070" s="127" t="str">
        <f t="shared" si="71"/>
        <v/>
      </c>
      <c r="C1070" s="127" t="str">
        <f t="shared" si="72"/>
        <v/>
      </c>
      <c r="D1070" s="127" t="str">
        <f t="shared" si="73"/>
        <v/>
      </c>
      <c r="E1070" s="128"/>
      <c r="F1070" s="102" t="str">
        <f>IFERROR(VLOOKUP(E1070,商品参数!A:E,2,FALSE),"")</f>
        <v/>
      </c>
      <c r="G1070" s="102" t="str">
        <f>IFERROR(VLOOKUP(E1070,商品参数!A:E,3,FALSE),"")</f>
        <v/>
      </c>
      <c r="H1070" s="102" t="str">
        <f>IFERROR(VLOOKUP(E1070,商品参数!A:E,4,FALSE),"")</f>
        <v/>
      </c>
      <c r="I1070" s="130"/>
      <c r="J1070" s="130"/>
      <c r="K1070" s="102" t="str">
        <f t="shared" si="74"/>
        <v/>
      </c>
      <c r="L1070" s="103"/>
      <c r="M1070" s="131"/>
    </row>
    <row r="1071" ht="22" customHeight="1" spans="1:13">
      <c r="A1071" s="126"/>
      <c r="B1071" s="127" t="str">
        <f t="shared" si="71"/>
        <v/>
      </c>
      <c r="C1071" s="127" t="str">
        <f t="shared" si="72"/>
        <v/>
      </c>
      <c r="D1071" s="127" t="str">
        <f t="shared" si="73"/>
        <v/>
      </c>
      <c r="E1071" s="128"/>
      <c r="F1071" s="102" t="str">
        <f>IFERROR(VLOOKUP(E1071,商品参数!A:E,2,FALSE),"")</f>
        <v/>
      </c>
      <c r="G1071" s="102" t="str">
        <f>IFERROR(VLOOKUP(E1071,商品参数!A:E,3,FALSE),"")</f>
        <v/>
      </c>
      <c r="H1071" s="102" t="str">
        <f>IFERROR(VLOOKUP(E1071,商品参数!A:E,4,FALSE),"")</f>
        <v/>
      </c>
      <c r="I1071" s="130"/>
      <c r="J1071" s="130"/>
      <c r="K1071" s="102" t="str">
        <f t="shared" si="74"/>
        <v/>
      </c>
      <c r="L1071" s="103"/>
      <c r="M1071" s="131"/>
    </row>
    <row r="1072" ht="22" customHeight="1" spans="1:13">
      <c r="A1072" s="126"/>
      <c r="B1072" s="127" t="str">
        <f t="shared" si="71"/>
        <v/>
      </c>
      <c r="C1072" s="127" t="str">
        <f t="shared" si="72"/>
        <v/>
      </c>
      <c r="D1072" s="127" t="str">
        <f t="shared" si="73"/>
        <v/>
      </c>
      <c r="E1072" s="128"/>
      <c r="F1072" s="102" t="str">
        <f>IFERROR(VLOOKUP(E1072,商品参数!A:E,2,FALSE),"")</f>
        <v/>
      </c>
      <c r="G1072" s="102" t="str">
        <f>IFERROR(VLOOKUP(E1072,商品参数!A:E,3,FALSE),"")</f>
        <v/>
      </c>
      <c r="H1072" s="102" t="str">
        <f>IFERROR(VLOOKUP(E1072,商品参数!A:E,4,FALSE),"")</f>
        <v/>
      </c>
      <c r="I1072" s="130"/>
      <c r="J1072" s="130"/>
      <c r="K1072" s="102" t="str">
        <f t="shared" si="74"/>
        <v/>
      </c>
      <c r="L1072" s="103"/>
      <c r="M1072" s="131"/>
    </row>
    <row r="1073" ht="22" customHeight="1" spans="1:13">
      <c r="A1073" s="126"/>
      <c r="B1073" s="127" t="str">
        <f t="shared" si="71"/>
        <v/>
      </c>
      <c r="C1073" s="127" t="str">
        <f t="shared" si="72"/>
        <v/>
      </c>
      <c r="D1073" s="127" t="str">
        <f t="shared" si="73"/>
        <v/>
      </c>
      <c r="E1073" s="128"/>
      <c r="F1073" s="102" t="str">
        <f>IFERROR(VLOOKUP(E1073,商品参数!A:E,2,FALSE),"")</f>
        <v/>
      </c>
      <c r="G1073" s="102" t="str">
        <f>IFERROR(VLOOKUP(E1073,商品参数!A:E,3,FALSE),"")</f>
        <v/>
      </c>
      <c r="H1073" s="102" t="str">
        <f>IFERROR(VLOOKUP(E1073,商品参数!A:E,4,FALSE),"")</f>
        <v/>
      </c>
      <c r="I1073" s="130"/>
      <c r="J1073" s="130"/>
      <c r="K1073" s="102" t="str">
        <f t="shared" si="74"/>
        <v/>
      </c>
      <c r="L1073" s="103"/>
      <c r="M1073" s="131"/>
    </row>
    <row r="1074" ht="22" customHeight="1" spans="1:13">
      <c r="A1074" s="126"/>
      <c r="B1074" s="127" t="str">
        <f t="shared" si="71"/>
        <v/>
      </c>
      <c r="C1074" s="127" t="str">
        <f t="shared" si="72"/>
        <v/>
      </c>
      <c r="D1074" s="127" t="str">
        <f t="shared" si="73"/>
        <v/>
      </c>
      <c r="E1074" s="128"/>
      <c r="F1074" s="102" t="str">
        <f>IFERROR(VLOOKUP(E1074,商品参数!A:E,2,FALSE),"")</f>
        <v/>
      </c>
      <c r="G1074" s="102" t="str">
        <f>IFERROR(VLOOKUP(E1074,商品参数!A:E,3,FALSE),"")</f>
        <v/>
      </c>
      <c r="H1074" s="102" t="str">
        <f>IFERROR(VLOOKUP(E1074,商品参数!A:E,4,FALSE),"")</f>
        <v/>
      </c>
      <c r="I1074" s="130"/>
      <c r="J1074" s="130"/>
      <c r="K1074" s="102" t="str">
        <f t="shared" si="74"/>
        <v/>
      </c>
      <c r="L1074" s="103"/>
      <c r="M1074" s="131"/>
    </row>
    <row r="1075" ht="22" customHeight="1" spans="1:13">
      <c r="A1075" s="126"/>
      <c r="B1075" s="127" t="str">
        <f t="shared" si="71"/>
        <v/>
      </c>
      <c r="C1075" s="127" t="str">
        <f t="shared" si="72"/>
        <v/>
      </c>
      <c r="D1075" s="127" t="str">
        <f t="shared" si="73"/>
        <v/>
      </c>
      <c r="E1075" s="128"/>
      <c r="F1075" s="102" t="str">
        <f>IFERROR(VLOOKUP(E1075,商品参数!A:E,2,FALSE),"")</f>
        <v/>
      </c>
      <c r="G1075" s="102" t="str">
        <f>IFERROR(VLOOKUP(E1075,商品参数!A:E,3,FALSE),"")</f>
        <v/>
      </c>
      <c r="H1075" s="102" t="str">
        <f>IFERROR(VLOOKUP(E1075,商品参数!A:E,4,FALSE),"")</f>
        <v/>
      </c>
      <c r="I1075" s="130"/>
      <c r="J1075" s="130"/>
      <c r="K1075" s="102" t="str">
        <f t="shared" si="74"/>
        <v/>
      </c>
      <c r="L1075" s="103"/>
      <c r="M1075" s="131"/>
    </row>
    <row r="1076" ht="22" customHeight="1" spans="1:13">
      <c r="A1076" s="126"/>
      <c r="B1076" s="127" t="str">
        <f t="shared" si="71"/>
        <v/>
      </c>
      <c r="C1076" s="127" t="str">
        <f t="shared" si="72"/>
        <v/>
      </c>
      <c r="D1076" s="127" t="str">
        <f t="shared" si="73"/>
        <v/>
      </c>
      <c r="E1076" s="128"/>
      <c r="F1076" s="102" t="str">
        <f>IFERROR(VLOOKUP(E1076,商品参数!A:E,2,FALSE),"")</f>
        <v/>
      </c>
      <c r="G1076" s="102" t="str">
        <f>IFERROR(VLOOKUP(E1076,商品参数!A:E,3,FALSE),"")</f>
        <v/>
      </c>
      <c r="H1076" s="102" t="str">
        <f>IFERROR(VLOOKUP(E1076,商品参数!A:E,4,FALSE),"")</f>
        <v/>
      </c>
      <c r="I1076" s="130"/>
      <c r="J1076" s="130"/>
      <c r="K1076" s="102" t="str">
        <f t="shared" si="74"/>
        <v/>
      </c>
      <c r="L1076" s="103"/>
      <c r="M1076" s="131"/>
    </row>
    <row r="1077" ht="22" customHeight="1" spans="1:13">
      <c r="A1077" s="126"/>
      <c r="B1077" s="127" t="str">
        <f t="shared" si="71"/>
        <v/>
      </c>
      <c r="C1077" s="127" t="str">
        <f t="shared" si="72"/>
        <v/>
      </c>
      <c r="D1077" s="127" t="str">
        <f t="shared" si="73"/>
        <v/>
      </c>
      <c r="E1077" s="128"/>
      <c r="F1077" s="102" t="str">
        <f>IFERROR(VLOOKUP(E1077,商品参数!A:E,2,FALSE),"")</f>
        <v/>
      </c>
      <c r="G1077" s="102" t="str">
        <f>IFERROR(VLOOKUP(E1077,商品参数!A:E,3,FALSE),"")</f>
        <v/>
      </c>
      <c r="H1077" s="102" t="str">
        <f>IFERROR(VLOOKUP(E1077,商品参数!A:E,4,FALSE),"")</f>
        <v/>
      </c>
      <c r="I1077" s="130"/>
      <c r="J1077" s="130"/>
      <c r="K1077" s="102" t="str">
        <f t="shared" si="74"/>
        <v/>
      </c>
      <c r="L1077" s="103"/>
      <c r="M1077" s="131"/>
    </row>
    <row r="1078" ht="22" customHeight="1" spans="1:13">
      <c r="A1078" s="126"/>
      <c r="B1078" s="127" t="str">
        <f t="shared" si="71"/>
        <v/>
      </c>
      <c r="C1078" s="127" t="str">
        <f t="shared" si="72"/>
        <v/>
      </c>
      <c r="D1078" s="127" t="str">
        <f t="shared" si="73"/>
        <v/>
      </c>
      <c r="E1078" s="128"/>
      <c r="F1078" s="102" t="str">
        <f>IFERROR(VLOOKUP(E1078,商品参数!A:E,2,FALSE),"")</f>
        <v/>
      </c>
      <c r="G1078" s="102" t="str">
        <f>IFERROR(VLOOKUP(E1078,商品参数!A:E,3,FALSE),"")</f>
        <v/>
      </c>
      <c r="H1078" s="102" t="str">
        <f>IFERROR(VLOOKUP(E1078,商品参数!A:E,4,FALSE),"")</f>
        <v/>
      </c>
      <c r="I1078" s="130"/>
      <c r="J1078" s="130"/>
      <c r="K1078" s="102" t="str">
        <f t="shared" si="74"/>
        <v/>
      </c>
      <c r="L1078" s="103"/>
      <c r="M1078" s="131"/>
    </row>
    <row r="1079" ht="22" customHeight="1" spans="1:13">
      <c r="A1079" s="126"/>
      <c r="B1079" s="127" t="str">
        <f t="shared" si="71"/>
        <v/>
      </c>
      <c r="C1079" s="127" t="str">
        <f t="shared" si="72"/>
        <v/>
      </c>
      <c r="D1079" s="127" t="str">
        <f t="shared" si="73"/>
        <v/>
      </c>
      <c r="E1079" s="128"/>
      <c r="F1079" s="102" t="str">
        <f>IFERROR(VLOOKUP(E1079,商品参数!A:E,2,FALSE),"")</f>
        <v/>
      </c>
      <c r="G1079" s="102" t="str">
        <f>IFERROR(VLOOKUP(E1079,商品参数!A:E,3,FALSE),"")</f>
        <v/>
      </c>
      <c r="H1079" s="102" t="str">
        <f>IFERROR(VLOOKUP(E1079,商品参数!A:E,4,FALSE),"")</f>
        <v/>
      </c>
      <c r="I1079" s="130"/>
      <c r="J1079" s="130"/>
      <c r="K1079" s="102" t="str">
        <f t="shared" si="74"/>
        <v/>
      </c>
      <c r="L1079" s="103"/>
      <c r="M1079" s="131"/>
    </row>
    <row r="1080" ht="22" customHeight="1" spans="1:13">
      <c r="A1080" s="126"/>
      <c r="B1080" s="127" t="str">
        <f t="shared" si="71"/>
        <v/>
      </c>
      <c r="C1080" s="127" t="str">
        <f t="shared" si="72"/>
        <v/>
      </c>
      <c r="D1080" s="127" t="str">
        <f t="shared" si="73"/>
        <v/>
      </c>
      <c r="E1080" s="128"/>
      <c r="F1080" s="102" t="str">
        <f>IFERROR(VLOOKUP(E1080,商品参数!A:E,2,FALSE),"")</f>
        <v/>
      </c>
      <c r="G1080" s="102" t="str">
        <f>IFERROR(VLOOKUP(E1080,商品参数!A:E,3,FALSE),"")</f>
        <v/>
      </c>
      <c r="H1080" s="102" t="str">
        <f>IFERROR(VLOOKUP(E1080,商品参数!A:E,4,FALSE),"")</f>
        <v/>
      </c>
      <c r="I1080" s="130"/>
      <c r="J1080" s="130"/>
      <c r="K1080" s="102" t="str">
        <f t="shared" si="74"/>
        <v/>
      </c>
      <c r="L1080" s="103"/>
      <c r="M1080" s="131"/>
    </row>
    <row r="1081" ht="22" customHeight="1" spans="1:13">
      <c r="A1081" s="126"/>
      <c r="B1081" s="127" t="str">
        <f t="shared" si="71"/>
        <v/>
      </c>
      <c r="C1081" s="127" t="str">
        <f t="shared" si="72"/>
        <v/>
      </c>
      <c r="D1081" s="127" t="str">
        <f t="shared" si="73"/>
        <v/>
      </c>
      <c r="E1081" s="128"/>
      <c r="F1081" s="102" t="str">
        <f>IFERROR(VLOOKUP(E1081,商品参数!A:E,2,FALSE),"")</f>
        <v/>
      </c>
      <c r="G1081" s="102" t="str">
        <f>IFERROR(VLOOKUP(E1081,商品参数!A:E,3,FALSE),"")</f>
        <v/>
      </c>
      <c r="H1081" s="102" t="str">
        <f>IFERROR(VLOOKUP(E1081,商品参数!A:E,4,FALSE),"")</f>
        <v/>
      </c>
      <c r="I1081" s="130"/>
      <c r="J1081" s="130"/>
      <c r="K1081" s="102" t="str">
        <f t="shared" si="74"/>
        <v/>
      </c>
      <c r="L1081" s="103"/>
      <c r="M1081" s="131"/>
    </row>
    <row r="1082" ht="22" customHeight="1" spans="1:13">
      <c r="A1082" s="126"/>
      <c r="B1082" s="127" t="str">
        <f t="shared" si="71"/>
        <v/>
      </c>
      <c r="C1082" s="127" t="str">
        <f t="shared" si="72"/>
        <v/>
      </c>
      <c r="D1082" s="127" t="str">
        <f t="shared" si="73"/>
        <v/>
      </c>
      <c r="E1082" s="128"/>
      <c r="F1082" s="102" t="str">
        <f>IFERROR(VLOOKUP(E1082,商品参数!A:E,2,FALSE),"")</f>
        <v/>
      </c>
      <c r="G1082" s="102" t="str">
        <f>IFERROR(VLOOKUP(E1082,商品参数!A:E,3,FALSE),"")</f>
        <v/>
      </c>
      <c r="H1082" s="102" t="str">
        <f>IFERROR(VLOOKUP(E1082,商品参数!A:E,4,FALSE),"")</f>
        <v/>
      </c>
      <c r="I1082" s="130"/>
      <c r="J1082" s="130"/>
      <c r="K1082" s="102" t="str">
        <f t="shared" si="74"/>
        <v/>
      </c>
      <c r="L1082" s="103"/>
      <c r="M1082" s="131"/>
    </row>
    <row r="1083" ht="22" customHeight="1" spans="1:13">
      <c r="A1083" s="126"/>
      <c r="B1083" s="127" t="str">
        <f t="shared" si="71"/>
        <v/>
      </c>
      <c r="C1083" s="127" t="str">
        <f t="shared" si="72"/>
        <v/>
      </c>
      <c r="D1083" s="127" t="str">
        <f t="shared" si="73"/>
        <v/>
      </c>
      <c r="E1083" s="128"/>
      <c r="F1083" s="102" t="str">
        <f>IFERROR(VLOOKUP(E1083,商品参数!A:E,2,FALSE),"")</f>
        <v/>
      </c>
      <c r="G1083" s="102" t="str">
        <f>IFERROR(VLOOKUP(E1083,商品参数!A:E,3,FALSE),"")</f>
        <v/>
      </c>
      <c r="H1083" s="102" t="str">
        <f>IFERROR(VLOOKUP(E1083,商品参数!A:E,4,FALSE),"")</f>
        <v/>
      </c>
      <c r="I1083" s="130"/>
      <c r="J1083" s="130"/>
      <c r="K1083" s="102" t="str">
        <f t="shared" si="74"/>
        <v/>
      </c>
      <c r="L1083" s="103"/>
      <c r="M1083" s="131"/>
    </row>
    <row r="1084" ht="22" customHeight="1" spans="1:13">
      <c r="A1084" s="126"/>
      <c r="B1084" s="127" t="str">
        <f t="shared" si="71"/>
        <v/>
      </c>
      <c r="C1084" s="127" t="str">
        <f t="shared" si="72"/>
        <v/>
      </c>
      <c r="D1084" s="127" t="str">
        <f t="shared" si="73"/>
        <v/>
      </c>
      <c r="E1084" s="128"/>
      <c r="F1084" s="102" t="str">
        <f>IFERROR(VLOOKUP(E1084,商品参数!A:E,2,FALSE),"")</f>
        <v/>
      </c>
      <c r="G1084" s="102" t="str">
        <f>IFERROR(VLOOKUP(E1084,商品参数!A:E,3,FALSE),"")</f>
        <v/>
      </c>
      <c r="H1084" s="102" t="str">
        <f>IFERROR(VLOOKUP(E1084,商品参数!A:E,4,FALSE),"")</f>
        <v/>
      </c>
      <c r="I1084" s="130"/>
      <c r="J1084" s="130"/>
      <c r="K1084" s="102" t="str">
        <f t="shared" si="74"/>
        <v/>
      </c>
      <c r="L1084" s="103"/>
      <c r="M1084" s="131"/>
    </row>
    <row r="1085" ht="22" customHeight="1" spans="1:13">
      <c r="A1085" s="126"/>
      <c r="B1085" s="127" t="str">
        <f t="shared" si="71"/>
        <v/>
      </c>
      <c r="C1085" s="127" t="str">
        <f t="shared" si="72"/>
        <v/>
      </c>
      <c r="D1085" s="127" t="str">
        <f t="shared" si="73"/>
        <v/>
      </c>
      <c r="E1085" s="128"/>
      <c r="F1085" s="102" t="str">
        <f>IFERROR(VLOOKUP(E1085,商品参数!A:E,2,FALSE),"")</f>
        <v/>
      </c>
      <c r="G1085" s="102" t="str">
        <f>IFERROR(VLOOKUP(E1085,商品参数!A:E,3,FALSE),"")</f>
        <v/>
      </c>
      <c r="H1085" s="102" t="str">
        <f>IFERROR(VLOOKUP(E1085,商品参数!A:E,4,FALSE),"")</f>
        <v/>
      </c>
      <c r="I1085" s="130"/>
      <c r="J1085" s="130"/>
      <c r="K1085" s="102" t="str">
        <f t="shared" si="74"/>
        <v/>
      </c>
      <c r="L1085" s="103"/>
      <c r="M1085" s="131"/>
    </row>
    <row r="1086" ht="22" customHeight="1" spans="1:13">
      <c r="A1086" s="126"/>
      <c r="B1086" s="127" t="str">
        <f t="shared" si="71"/>
        <v/>
      </c>
      <c r="C1086" s="127" t="str">
        <f t="shared" si="72"/>
        <v/>
      </c>
      <c r="D1086" s="127" t="str">
        <f t="shared" si="73"/>
        <v/>
      </c>
      <c r="E1086" s="128"/>
      <c r="F1086" s="102" t="str">
        <f>IFERROR(VLOOKUP(E1086,商品参数!A:E,2,FALSE),"")</f>
        <v/>
      </c>
      <c r="G1086" s="102" t="str">
        <f>IFERROR(VLOOKUP(E1086,商品参数!A:E,3,FALSE),"")</f>
        <v/>
      </c>
      <c r="H1086" s="102" t="str">
        <f>IFERROR(VLOOKUP(E1086,商品参数!A:E,4,FALSE),"")</f>
        <v/>
      </c>
      <c r="I1086" s="130"/>
      <c r="J1086" s="130"/>
      <c r="K1086" s="102" t="str">
        <f t="shared" si="74"/>
        <v/>
      </c>
      <c r="L1086" s="103"/>
      <c r="M1086" s="131"/>
    </row>
    <row r="1087" ht="22" customHeight="1" spans="1:13">
      <c r="A1087" s="126"/>
      <c r="B1087" s="127" t="str">
        <f t="shared" si="71"/>
        <v/>
      </c>
      <c r="C1087" s="127" t="str">
        <f t="shared" si="72"/>
        <v/>
      </c>
      <c r="D1087" s="127" t="str">
        <f t="shared" si="73"/>
        <v/>
      </c>
      <c r="E1087" s="128"/>
      <c r="F1087" s="102" t="str">
        <f>IFERROR(VLOOKUP(E1087,商品参数!A:E,2,FALSE),"")</f>
        <v/>
      </c>
      <c r="G1087" s="102" t="str">
        <f>IFERROR(VLOOKUP(E1087,商品参数!A:E,3,FALSE),"")</f>
        <v/>
      </c>
      <c r="H1087" s="102" t="str">
        <f>IFERROR(VLOOKUP(E1087,商品参数!A:E,4,FALSE),"")</f>
        <v/>
      </c>
      <c r="I1087" s="130"/>
      <c r="J1087" s="130"/>
      <c r="K1087" s="102" t="str">
        <f t="shared" si="74"/>
        <v/>
      </c>
      <c r="L1087" s="103"/>
      <c r="M1087" s="131"/>
    </row>
    <row r="1088" ht="22" customHeight="1" spans="1:13">
      <c r="A1088" s="126"/>
      <c r="B1088" s="127" t="str">
        <f t="shared" si="71"/>
        <v/>
      </c>
      <c r="C1088" s="127" t="str">
        <f t="shared" si="72"/>
        <v/>
      </c>
      <c r="D1088" s="127" t="str">
        <f t="shared" si="73"/>
        <v/>
      </c>
      <c r="E1088" s="128"/>
      <c r="F1088" s="102" t="str">
        <f>IFERROR(VLOOKUP(E1088,商品参数!A:E,2,FALSE),"")</f>
        <v/>
      </c>
      <c r="G1088" s="102" t="str">
        <f>IFERROR(VLOOKUP(E1088,商品参数!A:E,3,FALSE),"")</f>
        <v/>
      </c>
      <c r="H1088" s="102" t="str">
        <f>IFERROR(VLOOKUP(E1088,商品参数!A:E,4,FALSE),"")</f>
        <v/>
      </c>
      <c r="I1088" s="130"/>
      <c r="J1088" s="130"/>
      <c r="K1088" s="102" t="str">
        <f t="shared" si="74"/>
        <v/>
      </c>
      <c r="L1088" s="103"/>
      <c r="M1088" s="131"/>
    </row>
    <row r="1089" ht="22" customHeight="1" spans="1:13">
      <c r="A1089" s="126"/>
      <c r="B1089" s="127" t="str">
        <f t="shared" si="71"/>
        <v/>
      </c>
      <c r="C1089" s="127" t="str">
        <f t="shared" si="72"/>
        <v/>
      </c>
      <c r="D1089" s="127" t="str">
        <f t="shared" si="73"/>
        <v/>
      </c>
      <c r="E1089" s="128"/>
      <c r="F1089" s="102" t="str">
        <f>IFERROR(VLOOKUP(E1089,商品参数!A:E,2,FALSE),"")</f>
        <v/>
      </c>
      <c r="G1089" s="102" t="str">
        <f>IFERROR(VLOOKUP(E1089,商品参数!A:E,3,FALSE),"")</f>
        <v/>
      </c>
      <c r="H1089" s="102" t="str">
        <f>IFERROR(VLOOKUP(E1089,商品参数!A:E,4,FALSE),"")</f>
        <v/>
      </c>
      <c r="I1089" s="130"/>
      <c r="J1089" s="130"/>
      <c r="K1089" s="102" t="str">
        <f t="shared" si="74"/>
        <v/>
      </c>
      <c r="L1089" s="103"/>
      <c r="M1089" s="131"/>
    </row>
    <row r="1090" ht="22" customHeight="1" spans="1:13">
      <c r="A1090" s="126"/>
      <c r="B1090" s="127" t="str">
        <f t="shared" si="71"/>
        <v/>
      </c>
      <c r="C1090" s="127" t="str">
        <f t="shared" si="72"/>
        <v/>
      </c>
      <c r="D1090" s="127" t="str">
        <f t="shared" si="73"/>
        <v/>
      </c>
      <c r="E1090" s="128"/>
      <c r="F1090" s="102" t="str">
        <f>IFERROR(VLOOKUP(E1090,商品参数!A:E,2,FALSE),"")</f>
        <v/>
      </c>
      <c r="G1090" s="102" t="str">
        <f>IFERROR(VLOOKUP(E1090,商品参数!A:E,3,FALSE),"")</f>
        <v/>
      </c>
      <c r="H1090" s="102" t="str">
        <f>IFERROR(VLOOKUP(E1090,商品参数!A:E,4,FALSE),"")</f>
        <v/>
      </c>
      <c r="I1090" s="130"/>
      <c r="J1090" s="130"/>
      <c r="K1090" s="102" t="str">
        <f t="shared" si="74"/>
        <v/>
      </c>
      <c r="L1090" s="103"/>
      <c r="M1090" s="131"/>
    </row>
    <row r="1091" ht="22" customHeight="1" spans="1:13">
      <c r="A1091" s="126"/>
      <c r="B1091" s="127" t="str">
        <f t="shared" si="71"/>
        <v/>
      </c>
      <c r="C1091" s="127" t="str">
        <f t="shared" si="72"/>
        <v/>
      </c>
      <c r="D1091" s="127" t="str">
        <f t="shared" si="73"/>
        <v/>
      </c>
      <c r="E1091" s="128"/>
      <c r="F1091" s="102" t="str">
        <f>IFERROR(VLOOKUP(E1091,商品参数!A:E,2,FALSE),"")</f>
        <v/>
      </c>
      <c r="G1091" s="102" t="str">
        <f>IFERROR(VLOOKUP(E1091,商品参数!A:E,3,FALSE),"")</f>
        <v/>
      </c>
      <c r="H1091" s="102" t="str">
        <f>IFERROR(VLOOKUP(E1091,商品参数!A:E,4,FALSE),"")</f>
        <v/>
      </c>
      <c r="I1091" s="130"/>
      <c r="J1091" s="130"/>
      <c r="K1091" s="102" t="str">
        <f t="shared" si="74"/>
        <v/>
      </c>
      <c r="L1091" s="103"/>
      <c r="M1091" s="131"/>
    </row>
    <row r="1092" ht="22" customHeight="1" spans="1:13">
      <c r="A1092" s="126"/>
      <c r="B1092" s="127" t="str">
        <f t="shared" si="71"/>
        <v/>
      </c>
      <c r="C1092" s="127" t="str">
        <f t="shared" si="72"/>
        <v/>
      </c>
      <c r="D1092" s="127" t="str">
        <f t="shared" si="73"/>
        <v/>
      </c>
      <c r="E1092" s="128"/>
      <c r="F1092" s="102" t="str">
        <f>IFERROR(VLOOKUP(E1092,商品参数!A:E,2,FALSE),"")</f>
        <v/>
      </c>
      <c r="G1092" s="102" t="str">
        <f>IFERROR(VLOOKUP(E1092,商品参数!A:E,3,FALSE),"")</f>
        <v/>
      </c>
      <c r="H1092" s="102" t="str">
        <f>IFERROR(VLOOKUP(E1092,商品参数!A:E,4,FALSE),"")</f>
        <v/>
      </c>
      <c r="I1092" s="130"/>
      <c r="J1092" s="130"/>
      <c r="K1092" s="102" t="str">
        <f t="shared" si="74"/>
        <v/>
      </c>
      <c r="L1092" s="103"/>
      <c r="M1092" s="131"/>
    </row>
    <row r="1093" ht="22" customHeight="1" spans="1:13">
      <c r="A1093" s="126"/>
      <c r="B1093" s="127" t="str">
        <f t="shared" si="71"/>
        <v/>
      </c>
      <c r="C1093" s="127" t="str">
        <f t="shared" si="72"/>
        <v/>
      </c>
      <c r="D1093" s="127" t="str">
        <f t="shared" si="73"/>
        <v/>
      </c>
      <c r="E1093" s="128"/>
      <c r="F1093" s="102" t="str">
        <f>IFERROR(VLOOKUP(E1093,商品参数!A:E,2,FALSE),"")</f>
        <v/>
      </c>
      <c r="G1093" s="102" t="str">
        <f>IFERROR(VLOOKUP(E1093,商品参数!A:E,3,FALSE),"")</f>
        <v/>
      </c>
      <c r="H1093" s="102" t="str">
        <f>IFERROR(VLOOKUP(E1093,商品参数!A:E,4,FALSE),"")</f>
        <v/>
      </c>
      <c r="I1093" s="130"/>
      <c r="J1093" s="130"/>
      <c r="K1093" s="102" t="str">
        <f t="shared" si="74"/>
        <v/>
      </c>
      <c r="L1093" s="103"/>
      <c r="M1093" s="131"/>
    </row>
    <row r="1094" ht="22" customHeight="1" spans="1:13">
      <c r="A1094" s="126"/>
      <c r="B1094" s="127" t="str">
        <f t="shared" si="71"/>
        <v/>
      </c>
      <c r="C1094" s="127" t="str">
        <f t="shared" si="72"/>
        <v/>
      </c>
      <c r="D1094" s="127" t="str">
        <f t="shared" si="73"/>
        <v/>
      </c>
      <c r="E1094" s="128"/>
      <c r="F1094" s="102" t="str">
        <f>IFERROR(VLOOKUP(E1094,商品参数!A:E,2,FALSE),"")</f>
        <v/>
      </c>
      <c r="G1094" s="102" t="str">
        <f>IFERROR(VLOOKUP(E1094,商品参数!A:E,3,FALSE),"")</f>
        <v/>
      </c>
      <c r="H1094" s="102" t="str">
        <f>IFERROR(VLOOKUP(E1094,商品参数!A:E,4,FALSE),"")</f>
        <v/>
      </c>
      <c r="I1094" s="130"/>
      <c r="J1094" s="130"/>
      <c r="K1094" s="102" t="str">
        <f t="shared" si="74"/>
        <v/>
      </c>
      <c r="L1094" s="103"/>
      <c r="M1094" s="131"/>
    </row>
    <row r="1095" ht="22" customHeight="1" spans="1:13">
      <c r="A1095" s="126"/>
      <c r="B1095" s="127" t="str">
        <f t="shared" si="71"/>
        <v/>
      </c>
      <c r="C1095" s="127" t="str">
        <f t="shared" si="72"/>
        <v/>
      </c>
      <c r="D1095" s="127" t="str">
        <f t="shared" si="73"/>
        <v/>
      </c>
      <c r="E1095" s="128"/>
      <c r="F1095" s="102" t="str">
        <f>IFERROR(VLOOKUP(E1095,商品参数!A:E,2,FALSE),"")</f>
        <v/>
      </c>
      <c r="G1095" s="102" t="str">
        <f>IFERROR(VLOOKUP(E1095,商品参数!A:E,3,FALSE),"")</f>
        <v/>
      </c>
      <c r="H1095" s="102" t="str">
        <f>IFERROR(VLOOKUP(E1095,商品参数!A:E,4,FALSE),"")</f>
        <v/>
      </c>
      <c r="I1095" s="130"/>
      <c r="J1095" s="130"/>
      <c r="K1095" s="102" t="str">
        <f t="shared" si="74"/>
        <v/>
      </c>
      <c r="L1095" s="103"/>
      <c r="M1095" s="131"/>
    </row>
    <row r="1096" ht="22" customHeight="1" spans="1:13">
      <c r="A1096" s="126"/>
      <c r="B1096" s="127" t="str">
        <f t="shared" si="71"/>
        <v/>
      </c>
      <c r="C1096" s="127" t="str">
        <f t="shared" si="72"/>
        <v/>
      </c>
      <c r="D1096" s="127" t="str">
        <f t="shared" si="73"/>
        <v/>
      </c>
      <c r="E1096" s="128"/>
      <c r="F1096" s="102" t="str">
        <f>IFERROR(VLOOKUP(E1096,商品参数!A:E,2,FALSE),"")</f>
        <v/>
      </c>
      <c r="G1096" s="102" t="str">
        <f>IFERROR(VLOOKUP(E1096,商品参数!A:E,3,FALSE),"")</f>
        <v/>
      </c>
      <c r="H1096" s="102" t="str">
        <f>IFERROR(VLOOKUP(E1096,商品参数!A:E,4,FALSE),"")</f>
        <v/>
      </c>
      <c r="I1096" s="130"/>
      <c r="J1096" s="130"/>
      <c r="K1096" s="102" t="str">
        <f t="shared" si="74"/>
        <v/>
      </c>
      <c r="L1096" s="103"/>
      <c r="M1096" s="131"/>
    </row>
    <row r="1097" ht="22" customHeight="1" spans="1:13">
      <c r="A1097" s="126"/>
      <c r="B1097" s="127" t="str">
        <f t="shared" si="71"/>
        <v/>
      </c>
      <c r="C1097" s="127" t="str">
        <f t="shared" si="72"/>
        <v/>
      </c>
      <c r="D1097" s="127" t="str">
        <f t="shared" si="73"/>
        <v/>
      </c>
      <c r="E1097" s="128"/>
      <c r="F1097" s="102" t="str">
        <f>IFERROR(VLOOKUP(E1097,商品参数!A:E,2,FALSE),"")</f>
        <v/>
      </c>
      <c r="G1097" s="102" t="str">
        <f>IFERROR(VLOOKUP(E1097,商品参数!A:E,3,FALSE),"")</f>
        <v/>
      </c>
      <c r="H1097" s="102" t="str">
        <f>IFERROR(VLOOKUP(E1097,商品参数!A:E,4,FALSE),"")</f>
        <v/>
      </c>
      <c r="I1097" s="130"/>
      <c r="J1097" s="130"/>
      <c r="K1097" s="102" t="str">
        <f t="shared" si="74"/>
        <v/>
      </c>
      <c r="L1097" s="103"/>
      <c r="M1097" s="131"/>
    </row>
    <row r="1098" ht="22" customHeight="1" spans="1:13">
      <c r="A1098" s="126"/>
      <c r="B1098" s="127" t="str">
        <f t="shared" si="71"/>
        <v/>
      </c>
      <c r="C1098" s="127" t="str">
        <f t="shared" si="72"/>
        <v/>
      </c>
      <c r="D1098" s="127" t="str">
        <f t="shared" si="73"/>
        <v/>
      </c>
      <c r="E1098" s="128"/>
      <c r="F1098" s="102" t="str">
        <f>IFERROR(VLOOKUP(E1098,商品参数!A:E,2,FALSE),"")</f>
        <v/>
      </c>
      <c r="G1098" s="102" t="str">
        <f>IFERROR(VLOOKUP(E1098,商品参数!A:E,3,FALSE),"")</f>
        <v/>
      </c>
      <c r="H1098" s="102" t="str">
        <f>IFERROR(VLOOKUP(E1098,商品参数!A:E,4,FALSE),"")</f>
        <v/>
      </c>
      <c r="I1098" s="130"/>
      <c r="J1098" s="130"/>
      <c r="K1098" s="102" t="str">
        <f t="shared" si="74"/>
        <v/>
      </c>
      <c r="L1098" s="103"/>
      <c r="M1098" s="131"/>
    </row>
    <row r="1099" ht="22" customHeight="1" spans="1:13">
      <c r="A1099" s="126"/>
      <c r="B1099" s="127" t="str">
        <f t="shared" si="71"/>
        <v/>
      </c>
      <c r="C1099" s="127" t="str">
        <f t="shared" si="72"/>
        <v/>
      </c>
      <c r="D1099" s="127" t="str">
        <f t="shared" si="73"/>
        <v/>
      </c>
      <c r="E1099" s="128"/>
      <c r="F1099" s="102" t="str">
        <f>IFERROR(VLOOKUP(E1099,商品参数!A:E,2,FALSE),"")</f>
        <v/>
      </c>
      <c r="G1099" s="102" t="str">
        <f>IFERROR(VLOOKUP(E1099,商品参数!A:E,3,FALSE),"")</f>
        <v/>
      </c>
      <c r="H1099" s="102" t="str">
        <f>IFERROR(VLOOKUP(E1099,商品参数!A:E,4,FALSE),"")</f>
        <v/>
      </c>
      <c r="I1099" s="130"/>
      <c r="J1099" s="130"/>
      <c r="K1099" s="102" t="str">
        <f t="shared" si="74"/>
        <v/>
      </c>
      <c r="L1099" s="103"/>
      <c r="M1099" s="131"/>
    </row>
    <row r="1100" ht="22" customHeight="1" spans="1:13">
      <c r="A1100" s="126"/>
      <c r="B1100" s="127" t="str">
        <f t="shared" si="71"/>
        <v/>
      </c>
      <c r="C1100" s="127" t="str">
        <f t="shared" si="72"/>
        <v/>
      </c>
      <c r="D1100" s="127" t="str">
        <f t="shared" si="73"/>
        <v/>
      </c>
      <c r="E1100" s="128"/>
      <c r="F1100" s="102" t="str">
        <f>IFERROR(VLOOKUP(E1100,商品参数!A:E,2,FALSE),"")</f>
        <v/>
      </c>
      <c r="G1100" s="102" t="str">
        <f>IFERROR(VLOOKUP(E1100,商品参数!A:E,3,FALSE),"")</f>
        <v/>
      </c>
      <c r="H1100" s="102" t="str">
        <f>IFERROR(VLOOKUP(E1100,商品参数!A:E,4,FALSE),"")</f>
        <v/>
      </c>
      <c r="I1100" s="130"/>
      <c r="J1100" s="130"/>
      <c r="K1100" s="102" t="str">
        <f t="shared" si="74"/>
        <v/>
      </c>
      <c r="L1100" s="103"/>
      <c r="M1100" s="131"/>
    </row>
    <row r="1101" ht="22" customHeight="1" spans="1:13">
      <c r="A1101" s="126"/>
      <c r="B1101" s="127" t="str">
        <f t="shared" si="71"/>
        <v/>
      </c>
      <c r="C1101" s="127" t="str">
        <f t="shared" si="72"/>
        <v/>
      </c>
      <c r="D1101" s="127" t="str">
        <f t="shared" si="73"/>
        <v/>
      </c>
      <c r="E1101" s="128"/>
      <c r="F1101" s="102" t="str">
        <f>IFERROR(VLOOKUP(E1101,商品参数!A:E,2,FALSE),"")</f>
        <v/>
      </c>
      <c r="G1101" s="102" t="str">
        <f>IFERROR(VLOOKUP(E1101,商品参数!A:E,3,FALSE),"")</f>
        <v/>
      </c>
      <c r="H1101" s="102" t="str">
        <f>IFERROR(VLOOKUP(E1101,商品参数!A:E,4,FALSE),"")</f>
        <v/>
      </c>
      <c r="I1101" s="130"/>
      <c r="J1101" s="130"/>
      <c r="K1101" s="102" t="str">
        <f t="shared" si="74"/>
        <v/>
      </c>
      <c r="L1101" s="103"/>
      <c r="M1101" s="131"/>
    </row>
    <row r="1102" ht="22" customHeight="1" spans="1:13">
      <c r="A1102" s="126"/>
      <c r="B1102" s="127" t="str">
        <f t="shared" si="71"/>
        <v/>
      </c>
      <c r="C1102" s="127" t="str">
        <f t="shared" si="72"/>
        <v/>
      </c>
      <c r="D1102" s="127" t="str">
        <f t="shared" si="73"/>
        <v/>
      </c>
      <c r="E1102" s="128"/>
      <c r="F1102" s="102" t="str">
        <f>IFERROR(VLOOKUP(E1102,商品参数!A:E,2,FALSE),"")</f>
        <v/>
      </c>
      <c r="G1102" s="102" t="str">
        <f>IFERROR(VLOOKUP(E1102,商品参数!A:E,3,FALSE),"")</f>
        <v/>
      </c>
      <c r="H1102" s="102" t="str">
        <f>IFERROR(VLOOKUP(E1102,商品参数!A:E,4,FALSE),"")</f>
        <v/>
      </c>
      <c r="I1102" s="130"/>
      <c r="J1102" s="130"/>
      <c r="K1102" s="102" t="str">
        <f t="shared" si="74"/>
        <v/>
      </c>
      <c r="L1102" s="103"/>
      <c r="M1102" s="131"/>
    </row>
    <row r="1103" ht="22" customHeight="1" spans="1:13">
      <c r="A1103" s="126"/>
      <c r="B1103" s="127" t="str">
        <f t="shared" si="71"/>
        <v/>
      </c>
      <c r="C1103" s="127" t="str">
        <f t="shared" si="72"/>
        <v/>
      </c>
      <c r="D1103" s="127" t="str">
        <f t="shared" si="73"/>
        <v/>
      </c>
      <c r="E1103" s="128"/>
      <c r="F1103" s="102" t="str">
        <f>IFERROR(VLOOKUP(E1103,商品参数!A:E,2,FALSE),"")</f>
        <v/>
      </c>
      <c r="G1103" s="102" t="str">
        <f>IFERROR(VLOOKUP(E1103,商品参数!A:E,3,FALSE),"")</f>
        <v/>
      </c>
      <c r="H1103" s="102" t="str">
        <f>IFERROR(VLOOKUP(E1103,商品参数!A:E,4,FALSE),"")</f>
        <v/>
      </c>
      <c r="I1103" s="130"/>
      <c r="J1103" s="130"/>
      <c r="K1103" s="102" t="str">
        <f t="shared" si="74"/>
        <v/>
      </c>
      <c r="L1103" s="103"/>
      <c r="M1103" s="131"/>
    </row>
    <row r="1104" ht="22" customHeight="1" spans="1:13">
      <c r="A1104" s="126"/>
      <c r="B1104" s="127" t="str">
        <f t="shared" si="71"/>
        <v/>
      </c>
      <c r="C1104" s="127" t="str">
        <f t="shared" si="72"/>
        <v/>
      </c>
      <c r="D1104" s="127" t="str">
        <f t="shared" si="73"/>
        <v/>
      </c>
      <c r="E1104" s="128"/>
      <c r="F1104" s="102" t="str">
        <f>IFERROR(VLOOKUP(E1104,商品参数!A:E,2,FALSE),"")</f>
        <v/>
      </c>
      <c r="G1104" s="102" t="str">
        <f>IFERROR(VLOOKUP(E1104,商品参数!A:E,3,FALSE),"")</f>
        <v/>
      </c>
      <c r="H1104" s="102" t="str">
        <f>IFERROR(VLOOKUP(E1104,商品参数!A:E,4,FALSE),"")</f>
        <v/>
      </c>
      <c r="I1104" s="130"/>
      <c r="J1104" s="130"/>
      <c r="K1104" s="102" t="str">
        <f t="shared" si="74"/>
        <v/>
      </c>
      <c r="L1104" s="103"/>
      <c r="M1104" s="131"/>
    </row>
    <row r="1105" ht="22" customHeight="1" spans="1:13">
      <c r="A1105" s="126"/>
      <c r="B1105" s="127" t="str">
        <f t="shared" si="71"/>
        <v/>
      </c>
      <c r="C1105" s="127" t="str">
        <f t="shared" si="72"/>
        <v/>
      </c>
      <c r="D1105" s="127" t="str">
        <f t="shared" si="73"/>
        <v/>
      </c>
      <c r="E1105" s="128"/>
      <c r="F1105" s="102" t="str">
        <f>IFERROR(VLOOKUP(E1105,商品参数!A:E,2,FALSE),"")</f>
        <v/>
      </c>
      <c r="G1105" s="102" t="str">
        <f>IFERROR(VLOOKUP(E1105,商品参数!A:E,3,FALSE),"")</f>
        <v/>
      </c>
      <c r="H1105" s="102" t="str">
        <f>IFERROR(VLOOKUP(E1105,商品参数!A:E,4,FALSE),"")</f>
        <v/>
      </c>
      <c r="I1105" s="130"/>
      <c r="J1105" s="130"/>
      <c r="K1105" s="102" t="str">
        <f t="shared" si="74"/>
        <v/>
      </c>
      <c r="L1105" s="103"/>
      <c r="M1105" s="131"/>
    </row>
    <row r="1106" ht="22" customHeight="1" spans="1:13">
      <c r="A1106" s="126"/>
      <c r="B1106" s="127" t="str">
        <f t="shared" si="71"/>
        <v/>
      </c>
      <c r="C1106" s="127" t="str">
        <f t="shared" si="72"/>
        <v/>
      </c>
      <c r="D1106" s="127" t="str">
        <f t="shared" si="73"/>
        <v/>
      </c>
      <c r="E1106" s="128"/>
      <c r="F1106" s="102" t="str">
        <f>IFERROR(VLOOKUP(E1106,商品参数!A:E,2,FALSE),"")</f>
        <v/>
      </c>
      <c r="G1106" s="102" t="str">
        <f>IFERROR(VLOOKUP(E1106,商品参数!A:E,3,FALSE),"")</f>
        <v/>
      </c>
      <c r="H1106" s="102" t="str">
        <f>IFERROR(VLOOKUP(E1106,商品参数!A:E,4,FALSE),"")</f>
        <v/>
      </c>
      <c r="I1106" s="130"/>
      <c r="J1106" s="130"/>
      <c r="K1106" s="102" t="str">
        <f t="shared" si="74"/>
        <v/>
      </c>
      <c r="L1106" s="103"/>
      <c r="M1106" s="131"/>
    </row>
    <row r="1107" ht="22" customHeight="1" spans="1:13">
      <c r="A1107" s="126"/>
      <c r="B1107" s="127" t="str">
        <f t="shared" si="71"/>
        <v/>
      </c>
      <c r="C1107" s="127" t="str">
        <f t="shared" si="72"/>
        <v/>
      </c>
      <c r="D1107" s="127" t="str">
        <f t="shared" si="73"/>
        <v/>
      </c>
      <c r="E1107" s="128"/>
      <c r="F1107" s="102" t="str">
        <f>IFERROR(VLOOKUP(E1107,商品参数!A:E,2,FALSE),"")</f>
        <v/>
      </c>
      <c r="G1107" s="102" t="str">
        <f>IFERROR(VLOOKUP(E1107,商品参数!A:E,3,FALSE),"")</f>
        <v/>
      </c>
      <c r="H1107" s="102" t="str">
        <f>IFERROR(VLOOKUP(E1107,商品参数!A:E,4,FALSE),"")</f>
        <v/>
      </c>
      <c r="I1107" s="130"/>
      <c r="J1107" s="130"/>
      <c r="K1107" s="102" t="str">
        <f t="shared" si="74"/>
        <v/>
      </c>
      <c r="L1107" s="103"/>
      <c r="M1107" s="131"/>
    </row>
    <row r="1108" ht="22" customHeight="1" spans="1:13">
      <c r="A1108" s="126"/>
      <c r="B1108" s="127" t="str">
        <f t="shared" si="71"/>
        <v/>
      </c>
      <c r="C1108" s="127" t="str">
        <f t="shared" si="72"/>
        <v/>
      </c>
      <c r="D1108" s="127" t="str">
        <f t="shared" si="73"/>
        <v/>
      </c>
      <c r="E1108" s="128"/>
      <c r="F1108" s="102" t="str">
        <f>IFERROR(VLOOKUP(E1108,商品参数!A:E,2,FALSE),"")</f>
        <v/>
      </c>
      <c r="G1108" s="102" t="str">
        <f>IFERROR(VLOOKUP(E1108,商品参数!A:E,3,FALSE),"")</f>
        <v/>
      </c>
      <c r="H1108" s="102" t="str">
        <f>IFERROR(VLOOKUP(E1108,商品参数!A:E,4,FALSE),"")</f>
        <v/>
      </c>
      <c r="I1108" s="130"/>
      <c r="J1108" s="130"/>
      <c r="K1108" s="102" t="str">
        <f t="shared" si="74"/>
        <v/>
      </c>
      <c r="L1108" s="103"/>
      <c r="M1108" s="131"/>
    </row>
    <row r="1109" ht="22" customHeight="1" spans="1:13">
      <c r="A1109" s="126"/>
      <c r="B1109" s="127" t="str">
        <f t="shared" si="71"/>
        <v/>
      </c>
      <c r="C1109" s="127" t="str">
        <f t="shared" si="72"/>
        <v/>
      </c>
      <c r="D1109" s="127" t="str">
        <f t="shared" si="73"/>
        <v/>
      </c>
      <c r="E1109" s="128"/>
      <c r="F1109" s="102" t="str">
        <f>IFERROR(VLOOKUP(E1109,商品参数!A:E,2,FALSE),"")</f>
        <v/>
      </c>
      <c r="G1109" s="102" t="str">
        <f>IFERROR(VLOOKUP(E1109,商品参数!A:E,3,FALSE),"")</f>
        <v/>
      </c>
      <c r="H1109" s="102" t="str">
        <f>IFERROR(VLOOKUP(E1109,商品参数!A:E,4,FALSE),"")</f>
        <v/>
      </c>
      <c r="I1109" s="130"/>
      <c r="J1109" s="130"/>
      <c r="K1109" s="102" t="str">
        <f t="shared" si="74"/>
        <v/>
      </c>
      <c r="L1109" s="103"/>
      <c r="M1109" s="131"/>
    </row>
    <row r="1110" ht="22" customHeight="1" spans="1:13">
      <c r="A1110" s="126"/>
      <c r="B1110" s="127" t="str">
        <f t="shared" si="71"/>
        <v/>
      </c>
      <c r="C1110" s="127" t="str">
        <f t="shared" si="72"/>
        <v/>
      </c>
      <c r="D1110" s="127" t="str">
        <f t="shared" si="73"/>
        <v/>
      </c>
      <c r="E1110" s="128"/>
      <c r="F1110" s="102" t="str">
        <f>IFERROR(VLOOKUP(E1110,商品参数!A:E,2,FALSE),"")</f>
        <v/>
      </c>
      <c r="G1110" s="102" t="str">
        <f>IFERROR(VLOOKUP(E1110,商品参数!A:E,3,FALSE),"")</f>
        <v/>
      </c>
      <c r="H1110" s="102" t="str">
        <f>IFERROR(VLOOKUP(E1110,商品参数!A:E,4,FALSE),"")</f>
        <v/>
      </c>
      <c r="I1110" s="130"/>
      <c r="J1110" s="130"/>
      <c r="K1110" s="102" t="str">
        <f t="shared" si="74"/>
        <v/>
      </c>
      <c r="L1110" s="103"/>
      <c r="M1110" s="131"/>
    </row>
    <row r="1111" ht="22" customHeight="1" spans="1:13">
      <c r="A1111" s="126"/>
      <c r="B1111" s="127" t="str">
        <f t="shared" si="71"/>
        <v/>
      </c>
      <c r="C1111" s="127" t="str">
        <f t="shared" si="72"/>
        <v/>
      </c>
      <c r="D1111" s="127" t="str">
        <f t="shared" si="73"/>
        <v/>
      </c>
      <c r="E1111" s="128"/>
      <c r="F1111" s="102" t="str">
        <f>IFERROR(VLOOKUP(E1111,商品参数!A:E,2,FALSE),"")</f>
        <v/>
      </c>
      <c r="G1111" s="102" t="str">
        <f>IFERROR(VLOOKUP(E1111,商品参数!A:E,3,FALSE),"")</f>
        <v/>
      </c>
      <c r="H1111" s="102" t="str">
        <f>IFERROR(VLOOKUP(E1111,商品参数!A:E,4,FALSE),"")</f>
        <v/>
      </c>
      <c r="I1111" s="130"/>
      <c r="J1111" s="130"/>
      <c r="K1111" s="102" t="str">
        <f t="shared" si="74"/>
        <v/>
      </c>
      <c r="L1111" s="103"/>
      <c r="M1111" s="131"/>
    </row>
    <row r="1112" ht="22" customHeight="1" spans="1:13">
      <c r="A1112" s="126"/>
      <c r="B1112" s="127" t="str">
        <f t="shared" si="71"/>
        <v/>
      </c>
      <c r="C1112" s="127" t="str">
        <f t="shared" si="72"/>
        <v/>
      </c>
      <c r="D1112" s="127" t="str">
        <f t="shared" si="73"/>
        <v/>
      </c>
      <c r="E1112" s="128"/>
      <c r="F1112" s="102" t="str">
        <f>IFERROR(VLOOKUP(E1112,商品参数!A:E,2,FALSE),"")</f>
        <v/>
      </c>
      <c r="G1112" s="102" t="str">
        <f>IFERROR(VLOOKUP(E1112,商品参数!A:E,3,FALSE),"")</f>
        <v/>
      </c>
      <c r="H1112" s="102" t="str">
        <f>IFERROR(VLOOKUP(E1112,商品参数!A:E,4,FALSE),"")</f>
        <v/>
      </c>
      <c r="I1112" s="130"/>
      <c r="J1112" s="130"/>
      <c r="K1112" s="102" t="str">
        <f t="shared" si="74"/>
        <v/>
      </c>
      <c r="L1112" s="103"/>
      <c r="M1112" s="131"/>
    </row>
    <row r="1113" ht="22" customHeight="1" spans="1:13">
      <c r="A1113" s="126"/>
      <c r="B1113" s="127" t="str">
        <f t="shared" si="71"/>
        <v/>
      </c>
      <c r="C1113" s="127" t="str">
        <f t="shared" si="72"/>
        <v/>
      </c>
      <c r="D1113" s="127" t="str">
        <f t="shared" si="73"/>
        <v/>
      </c>
      <c r="E1113" s="128"/>
      <c r="F1113" s="102" t="str">
        <f>IFERROR(VLOOKUP(E1113,商品参数!A:E,2,FALSE),"")</f>
        <v/>
      </c>
      <c r="G1113" s="102" t="str">
        <f>IFERROR(VLOOKUP(E1113,商品参数!A:E,3,FALSE),"")</f>
        <v/>
      </c>
      <c r="H1113" s="102" t="str">
        <f>IFERROR(VLOOKUP(E1113,商品参数!A:E,4,FALSE),"")</f>
        <v/>
      </c>
      <c r="I1113" s="130"/>
      <c r="J1113" s="130"/>
      <c r="K1113" s="102" t="str">
        <f t="shared" si="74"/>
        <v/>
      </c>
      <c r="L1113" s="103"/>
      <c r="M1113" s="131"/>
    </row>
    <row r="1114" ht="22" customHeight="1" spans="1:13">
      <c r="A1114" s="126"/>
      <c r="B1114" s="127" t="str">
        <f t="shared" si="71"/>
        <v/>
      </c>
      <c r="C1114" s="127" t="str">
        <f t="shared" si="72"/>
        <v/>
      </c>
      <c r="D1114" s="127" t="str">
        <f t="shared" si="73"/>
        <v/>
      </c>
      <c r="E1114" s="128"/>
      <c r="F1114" s="102" t="str">
        <f>IFERROR(VLOOKUP(E1114,商品参数!A:E,2,FALSE),"")</f>
        <v/>
      </c>
      <c r="G1114" s="102" t="str">
        <f>IFERROR(VLOOKUP(E1114,商品参数!A:E,3,FALSE),"")</f>
        <v/>
      </c>
      <c r="H1114" s="102" t="str">
        <f>IFERROR(VLOOKUP(E1114,商品参数!A:E,4,FALSE),"")</f>
        <v/>
      </c>
      <c r="I1114" s="130"/>
      <c r="J1114" s="130"/>
      <c r="K1114" s="102" t="str">
        <f t="shared" si="74"/>
        <v/>
      </c>
      <c r="L1114" s="103"/>
      <c r="M1114" s="131"/>
    </row>
    <row r="1115" ht="22" customHeight="1" spans="1:13">
      <c r="A1115" s="126"/>
      <c r="B1115" s="127" t="str">
        <f t="shared" si="71"/>
        <v/>
      </c>
      <c r="C1115" s="127" t="str">
        <f t="shared" si="72"/>
        <v/>
      </c>
      <c r="D1115" s="127" t="str">
        <f t="shared" si="73"/>
        <v/>
      </c>
      <c r="E1115" s="128"/>
      <c r="F1115" s="102" t="str">
        <f>IFERROR(VLOOKUP(E1115,商品参数!A:E,2,FALSE),"")</f>
        <v/>
      </c>
      <c r="G1115" s="102" t="str">
        <f>IFERROR(VLOOKUP(E1115,商品参数!A:E,3,FALSE),"")</f>
        <v/>
      </c>
      <c r="H1115" s="102" t="str">
        <f>IFERROR(VLOOKUP(E1115,商品参数!A:E,4,FALSE),"")</f>
        <v/>
      </c>
      <c r="I1115" s="130"/>
      <c r="J1115" s="130"/>
      <c r="K1115" s="102" t="str">
        <f t="shared" si="74"/>
        <v/>
      </c>
      <c r="L1115" s="103"/>
      <c r="M1115" s="131"/>
    </row>
    <row r="1116" ht="22" customHeight="1" spans="1:13">
      <c r="A1116" s="126"/>
      <c r="B1116" s="127" t="str">
        <f t="shared" si="71"/>
        <v/>
      </c>
      <c r="C1116" s="127" t="str">
        <f t="shared" si="72"/>
        <v/>
      </c>
      <c r="D1116" s="127" t="str">
        <f t="shared" si="73"/>
        <v/>
      </c>
      <c r="E1116" s="128"/>
      <c r="F1116" s="102" t="str">
        <f>IFERROR(VLOOKUP(E1116,商品参数!A:E,2,FALSE),"")</f>
        <v/>
      </c>
      <c r="G1116" s="102" t="str">
        <f>IFERROR(VLOOKUP(E1116,商品参数!A:E,3,FALSE),"")</f>
        <v/>
      </c>
      <c r="H1116" s="102" t="str">
        <f>IFERROR(VLOOKUP(E1116,商品参数!A:E,4,FALSE),"")</f>
        <v/>
      </c>
      <c r="I1116" s="130"/>
      <c r="J1116" s="130"/>
      <c r="K1116" s="102" t="str">
        <f t="shared" si="74"/>
        <v/>
      </c>
      <c r="L1116" s="103"/>
      <c r="M1116" s="131"/>
    </row>
    <row r="1117" ht="22" customHeight="1" spans="1:13">
      <c r="A1117" s="126"/>
      <c r="B1117" s="127" t="str">
        <f t="shared" si="71"/>
        <v/>
      </c>
      <c r="C1117" s="127" t="str">
        <f t="shared" si="72"/>
        <v/>
      </c>
      <c r="D1117" s="127" t="str">
        <f t="shared" si="73"/>
        <v/>
      </c>
      <c r="E1117" s="128"/>
      <c r="F1117" s="102" t="str">
        <f>IFERROR(VLOOKUP(E1117,商品参数!A:E,2,FALSE),"")</f>
        <v/>
      </c>
      <c r="G1117" s="102" t="str">
        <f>IFERROR(VLOOKUP(E1117,商品参数!A:E,3,FALSE),"")</f>
        <v/>
      </c>
      <c r="H1117" s="102" t="str">
        <f>IFERROR(VLOOKUP(E1117,商品参数!A:E,4,FALSE),"")</f>
        <v/>
      </c>
      <c r="I1117" s="130"/>
      <c r="J1117" s="130"/>
      <c r="K1117" s="102" t="str">
        <f t="shared" si="74"/>
        <v/>
      </c>
      <c r="L1117" s="103"/>
      <c r="M1117" s="131"/>
    </row>
    <row r="1118" ht="22" customHeight="1" spans="1:13">
      <c r="A1118" s="126"/>
      <c r="B1118" s="127" t="str">
        <f t="shared" si="71"/>
        <v/>
      </c>
      <c r="C1118" s="127" t="str">
        <f t="shared" si="72"/>
        <v/>
      </c>
      <c r="D1118" s="127" t="str">
        <f t="shared" si="73"/>
        <v/>
      </c>
      <c r="E1118" s="128"/>
      <c r="F1118" s="102" t="str">
        <f>IFERROR(VLOOKUP(E1118,商品参数!A:E,2,FALSE),"")</f>
        <v/>
      </c>
      <c r="G1118" s="102" t="str">
        <f>IFERROR(VLOOKUP(E1118,商品参数!A:E,3,FALSE),"")</f>
        <v/>
      </c>
      <c r="H1118" s="102" t="str">
        <f>IFERROR(VLOOKUP(E1118,商品参数!A:E,4,FALSE),"")</f>
        <v/>
      </c>
      <c r="I1118" s="130"/>
      <c r="J1118" s="130"/>
      <c r="K1118" s="102" t="str">
        <f t="shared" si="74"/>
        <v/>
      </c>
      <c r="L1118" s="103"/>
      <c r="M1118" s="131"/>
    </row>
    <row r="1119" ht="22" customHeight="1" spans="1:13">
      <c r="A1119" s="126"/>
      <c r="B1119" s="127" t="str">
        <f t="shared" si="71"/>
        <v/>
      </c>
      <c r="C1119" s="127" t="str">
        <f t="shared" si="72"/>
        <v/>
      </c>
      <c r="D1119" s="127" t="str">
        <f t="shared" si="73"/>
        <v/>
      </c>
      <c r="E1119" s="128"/>
      <c r="F1119" s="102" t="str">
        <f>IFERROR(VLOOKUP(E1119,商品参数!A:E,2,FALSE),"")</f>
        <v/>
      </c>
      <c r="G1119" s="102" t="str">
        <f>IFERROR(VLOOKUP(E1119,商品参数!A:E,3,FALSE),"")</f>
        <v/>
      </c>
      <c r="H1119" s="102" t="str">
        <f>IFERROR(VLOOKUP(E1119,商品参数!A:E,4,FALSE),"")</f>
        <v/>
      </c>
      <c r="I1119" s="130"/>
      <c r="J1119" s="130"/>
      <c r="K1119" s="102" t="str">
        <f t="shared" si="74"/>
        <v/>
      </c>
      <c r="L1119" s="103"/>
      <c r="M1119" s="131"/>
    </row>
    <row r="1120" ht="22" customHeight="1" spans="1:13">
      <c r="A1120" s="126"/>
      <c r="B1120" s="127" t="str">
        <f t="shared" si="71"/>
        <v/>
      </c>
      <c r="C1120" s="127" t="str">
        <f t="shared" si="72"/>
        <v/>
      </c>
      <c r="D1120" s="127" t="str">
        <f t="shared" si="73"/>
        <v/>
      </c>
      <c r="E1120" s="128"/>
      <c r="F1120" s="102" t="str">
        <f>IFERROR(VLOOKUP(E1120,商品参数!A:E,2,FALSE),"")</f>
        <v/>
      </c>
      <c r="G1120" s="102" t="str">
        <f>IFERROR(VLOOKUP(E1120,商品参数!A:E,3,FALSE),"")</f>
        <v/>
      </c>
      <c r="H1120" s="102" t="str">
        <f>IFERROR(VLOOKUP(E1120,商品参数!A:E,4,FALSE),"")</f>
        <v/>
      </c>
      <c r="I1120" s="130"/>
      <c r="J1120" s="130"/>
      <c r="K1120" s="102" t="str">
        <f t="shared" si="74"/>
        <v/>
      </c>
      <c r="L1120" s="103"/>
      <c r="M1120" s="131"/>
    </row>
    <row r="1121" ht="22" customHeight="1" spans="1:13">
      <c r="A1121" s="126"/>
      <c r="B1121" s="127" t="str">
        <f t="shared" si="71"/>
        <v/>
      </c>
      <c r="C1121" s="127" t="str">
        <f t="shared" si="72"/>
        <v/>
      </c>
      <c r="D1121" s="127" t="str">
        <f t="shared" si="73"/>
        <v/>
      </c>
      <c r="E1121" s="128"/>
      <c r="F1121" s="102" t="str">
        <f>IFERROR(VLOOKUP(E1121,商品参数!A:E,2,FALSE),"")</f>
        <v/>
      </c>
      <c r="G1121" s="102" t="str">
        <f>IFERROR(VLOOKUP(E1121,商品参数!A:E,3,FALSE),"")</f>
        <v/>
      </c>
      <c r="H1121" s="102" t="str">
        <f>IFERROR(VLOOKUP(E1121,商品参数!A:E,4,FALSE),"")</f>
        <v/>
      </c>
      <c r="I1121" s="130"/>
      <c r="J1121" s="130"/>
      <c r="K1121" s="102" t="str">
        <f t="shared" si="74"/>
        <v/>
      </c>
      <c r="L1121" s="103"/>
      <c r="M1121" s="131"/>
    </row>
    <row r="1122" ht="22" customHeight="1" spans="1:13">
      <c r="A1122" s="126"/>
      <c r="B1122" s="127" t="str">
        <f t="shared" si="71"/>
        <v/>
      </c>
      <c r="C1122" s="127" t="str">
        <f t="shared" si="72"/>
        <v/>
      </c>
      <c r="D1122" s="127" t="str">
        <f t="shared" si="73"/>
        <v/>
      </c>
      <c r="E1122" s="128"/>
      <c r="F1122" s="102" t="str">
        <f>IFERROR(VLOOKUP(E1122,商品参数!A:E,2,FALSE),"")</f>
        <v/>
      </c>
      <c r="G1122" s="102" t="str">
        <f>IFERROR(VLOOKUP(E1122,商品参数!A:E,3,FALSE),"")</f>
        <v/>
      </c>
      <c r="H1122" s="102" t="str">
        <f>IFERROR(VLOOKUP(E1122,商品参数!A:E,4,FALSE),"")</f>
        <v/>
      </c>
      <c r="I1122" s="130"/>
      <c r="J1122" s="130"/>
      <c r="K1122" s="102" t="str">
        <f t="shared" si="74"/>
        <v/>
      </c>
      <c r="L1122" s="103"/>
      <c r="M1122" s="131"/>
    </row>
    <row r="1123" ht="22" customHeight="1" spans="1:13">
      <c r="A1123" s="126"/>
      <c r="B1123" s="127" t="str">
        <f t="shared" si="71"/>
        <v/>
      </c>
      <c r="C1123" s="127" t="str">
        <f t="shared" si="72"/>
        <v/>
      </c>
      <c r="D1123" s="127" t="str">
        <f t="shared" si="73"/>
        <v/>
      </c>
      <c r="E1123" s="128"/>
      <c r="F1123" s="102" t="str">
        <f>IFERROR(VLOOKUP(E1123,商品参数!A:E,2,FALSE),"")</f>
        <v/>
      </c>
      <c r="G1123" s="102" t="str">
        <f>IFERROR(VLOOKUP(E1123,商品参数!A:E,3,FALSE),"")</f>
        <v/>
      </c>
      <c r="H1123" s="102" t="str">
        <f>IFERROR(VLOOKUP(E1123,商品参数!A:E,4,FALSE),"")</f>
        <v/>
      </c>
      <c r="I1123" s="130"/>
      <c r="J1123" s="130"/>
      <c r="K1123" s="102" t="str">
        <f t="shared" si="74"/>
        <v/>
      </c>
      <c r="L1123" s="103"/>
      <c r="M1123" s="131"/>
    </row>
    <row r="1124" ht="22" customHeight="1" spans="1:13">
      <c r="A1124" s="126"/>
      <c r="B1124" s="127" t="str">
        <f t="shared" si="71"/>
        <v/>
      </c>
      <c r="C1124" s="127" t="str">
        <f t="shared" si="72"/>
        <v/>
      </c>
      <c r="D1124" s="127" t="str">
        <f t="shared" si="73"/>
        <v/>
      </c>
      <c r="E1124" s="128"/>
      <c r="F1124" s="102" t="str">
        <f>IFERROR(VLOOKUP(E1124,商品参数!A:E,2,FALSE),"")</f>
        <v/>
      </c>
      <c r="G1124" s="102" t="str">
        <f>IFERROR(VLOOKUP(E1124,商品参数!A:E,3,FALSE),"")</f>
        <v/>
      </c>
      <c r="H1124" s="102" t="str">
        <f>IFERROR(VLOOKUP(E1124,商品参数!A:E,4,FALSE),"")</f>
        <v/>
      </c>
      <c r="I1124" s="130"/>
      <c r="J1124" s="130"/>
      <c r="K1124" s="102" t="str">
        <f t="shared" si="74"/>
        <v/>
      </c>
      <c r="L1124" s="103"/>
      <c r="M1124" s="131"/>
    </row>
    <row r="1125" ht="22" customHeight="1" spans="1:13">
      <c r="A1125" s="126"/>
      <c r="B1125" s="127" t="str">
        <f t="shared" si="71"/>
        <v/>
      </c>
      <c r="C1125" s="127" t="str">
        <f t="shared" si="72"/>
        <v/>
      </c>
      <c r="D1125" s="127" t="str">
        <f t="shared" si="73"/>
        <v/>
      </c>
      <c r="E1125" s="128"/>
      <c r="F1125" s="102" t="str">
        <f>IFERROR(VLOOKUP(E1125,商品参数!A:E,2,FALSE),"")</f>
        <v/>
      </c>
      <c r="G1125" s="102" t="str">
        <f>IFERROR(VLOOKUP(E1125,商品参数!A:E,3,FALSE),"")</f>
        <v/>
      </c>
      <c r="H1125" s="102" t="str">
        <f>IFERROR(VLOOKUP(E1125,商品参数!A:E,4,FALSE),"")</f>
        <v/>
      </c>
      <c r="I1125" s="130"/>
      <c r="J1125" s="130"/>
      <c r="K1125" s="102" t="str">
        <f t="shared" si="74"/>
        <v/>
      </c>
      <c r="L1125" s="103"/>
      <c r="M1125" s="131"/>
    </row>
    <row r="1126" ht="22" customHeight="1" spans="1:13">
      <c r="A1126" s="126"/>
      <c r="B1126" s="127" t="str">
        <f t="shared" si="71"/>
        <v/>
      </c>
      <c r="C1126" s="127" t="str">
        <f t="shared" si="72"/>
        <v/>
      </c>
      <c r="D1126" s="127" t="str">
        <f t="shared" si="73"/>
        <v/>
      </c>
      <c r="E1126" s="128"/>
      <c r="F1126" s="102" t="str">
        <f>IFERROR(VLOOKUP(E1126,商品参数!A:E,2,FALSE),"")</f>
        <v/>
      </c>
      <c r="G1126" s="102" t="str">
        <f>IFERROR(VLOOKUP(E1126,商品参数!A:E,3,FALSE),"")</f>
        <v/>
      </c>
      <c r="H1126" s="102" t="str">
        <f>IFERROR(VLOOKUP(E1126,商品参数!A:E,4,FALSE),"")</f>
        <v/>
      </c>
      <c r="I1126" s="130"/>
      <c r="J1126" s="130"/>
      <c r="K1126" s="102" t="str">
        <f t="shared" si="74"/>
        <v/>
      </c>
      <c r="L1126" s="103"/>
      <c r="M1126" s="131"/>
    </row>
    <row r="1127" ht="22" customHeight="1" spans="1:13">
      <c r="A1127" s="126"/>
      <c r="B1127" s="127" t="str">
        <f t="shared" si="71"/>
        <v/>
      </c>
      <c r="C1127" s="127" t="str">
        <f t="shared" si="72"/>
        <v/>
      </c>
      <c r="D1127" s="127" t="str">
        <f t="shared" si="73"/>
        <v/>
      </c>
      <c r="E1127" s="128"/>
      <c r="F1127" s="102" t="str">
        <f>IFERROR(VLOOKUP(E1127,商品参数!A:E,2,FALSE),"")</f>
        <v/>
      </c>
      <c r="G1127" s="102" t="str">
        <f>IFERROR(VLOOKUP(E1127,商品参数!A:E,3,FALSE),"")</f>
        <v/>
      </c>
      <c r="H1127" s="102" t="str">
        <f>IFERROR(VLOOKUP(E1127,商品参数!A:E,4,FALSE),"")</f>
        <v/>
      </c>
      <c r="I1127" s="130"/>
      <c r="J1127" s="130"/>
      <c r="K1127" s="102" t="str">
        <f t="shared" si="74"/>
        <v/>
      </c>
      <c r="L1127" s="103"/>
      <c r="M1127" s="131"/>
    </row>
    <row r="1128" ht="22" customHeight="1" spans="1:13">
      <c r="A1128" s="126"/>
      <c r="B1128" s="127" t="str">
        <f t="shared" ref="B1128:B1191" si="75">IF(A1128&lt;&gt;"",YEAR(A1128),"")</f>
        <v/>
      </c>
      <c r="C1128" s="127" t="str">
        <f t="shared" ref="C1128:C1191" si="76">IF(A1128&lt;&gt;"",MONTH(A1128),"")</f>
        <v/>
      </c>
      <c r="D1128" s="127" t="str">
        <f t="shared" ref="D1128:D1191" si="77">IF(A1128&lt;&gt;"",DAY(A1128),"")</f>
        <v/>
      </c>
      <c r="E1128" s="128"/>
      <c r="F1128" s="102" t="str">
        <f>IFERROR(VLOOKUP(E1128,商品参数!A:E,2,FALSE),"")</f>
        <v/>
      </c>
      <c r="G1128" s="102" t="str">
        <f>IFERROR(VLOOKUP(E1128,商品参数!A:E,3,FALSE),"")</f>
        <v/>
      </c>
      <c r="H1128" s="102" t="str">
        <f>IFERROR(VLOOKUP(E1128,商品参数!A:E,4,FALSE),"")</f>
        <v/>
      </c>
      <c r="I1128" s="130"/>
      <c r="J1128" s="130"/>
      <c r="K1128" s="102" t="str">
        <f t="shared" ref="K1128:K1191" si="78">IF(E1128&lt;&gt;"",I1128*J1128,"")</f>
        <v/>
      </c>
      <c r="L1128" s="103"/>
      <c r="M1128" s="131"/>
    </row>
    <row r="1129" ht="22" customHeight="1" spans="1:13">
      <c r="A1129" s="126"/>
      <c r="B1129" s="127" t="str">
        <f t="shared" si="75"/>
        <v/>
      </c>
      <c r="C1129" s="127" t="str">
        <f t="shared" si="76"/>
        <v/>
      </c>
      <c r="D1129" s="127" t="str">
        <f t="shared" si="77"/>
        <v/>
      </c>
      <c r="E1129" s="128"/>
      <c r="F1129" s="102" t="str">
        <f>IFERROR(VLOOKUP(E1129,商品参数!A:E,2,FALSE),"")</f>
        <v/>
      </c>
      <c r="G1129" s="102" t="str">
        <f>IFERROR(VLOOKUP(E1129,商品参数!A:E,3,FALSE),"")</f>
        <v/>
      </c>
      <c r="H1129" s="102" t="str">
        <f>IFERROR(VLOOKUP(E1129,商品参数!A:E,4,FALSE),"")</f>
        <v/>
      </c>
      <c r="I1129" s="130"/>
      <c r="J1129" s="130"/>
      <c r="K1129" s="102" t="str">
        <f t="shared" si="78"/>
        <v/>
      </c>
      <c r="L1129" s="103"/>
      <c r="M1129" s="131"/>
    </row>
    <row r="1130" ht="22" customHeight="1" spans="1:13">
      <c r="A1130" s="126"/>
      <c r="B1130" s="127" t="str">
        <f t="shared" si="75"/>
        <v/>
      </c>
      <c r="C1130" s="127" t="str">
        <f t="shared" si="76"/>
        <v/>
      </c>
      <c r="D1130" s="127" t="str">
        <f t="shared" si="77"/>
        <v/>
      </c>
      <c r="E1130" s="128"/>
      <c r="F1130" s="102" t="str">
        <f>IFERROR(VLOOKUP(E1130,商品参数!A:E,2,FALSE),"")</f>
        <v/>
      </c>
      <c r="G1130" s="102" t="str">
        <f>IFERROR(VLOOKUP(E1130,商品参数!A:E,3,FALSE),"")</f>
        <v/>
      </c>
      <c r="H1130" s="102" t="str">
        <f>IFERROR(VLOOKUP(E1130,商品参数!A:E,4,FALSE),"")</f>
        <v/>
      </c>
      <c r="I1130" s="130"/>
      <c r="J1130" s="130"/>
      <c r="K1130" s="102" t="str">
        <f t="shared" si="78"/>
        <v/>
      </c>
      <c r="L1130" s="103"/>
      <c r="M1130" s="131"/>
    </row>
    <row r="1131" ht="22" customHeight="1" spans="1:13">
      <c r="A1131" s="126"/>
      <c r="B1131" s="127" t="str">
        <f t="shared" si="75"/>
        <v/>
      </c>
      <c r="C1131" s="127" t="str">
        <f t="shared" si="76"/>
        <v/>
      </c>
      <c r="D1131" s="127" t="str">
        <f t="shared" si="77"/>
        <v/>
      </c>
      <c r="E1131" s="128"/>
      <c r="F1131" s="102" t="str">
        <f>IFERROR(VLOOKUP(E1131,商品参数!A:E,2,FALSE),"")</f>
        <v/>
      </c>
      <c r="G1131" s="102" t="str">
        <f>IFERROR(VLOOKUP(E1131,商品参数!A:E,3,FALSE),"")</f>
        <v/>
      </c>
      <c r="H1131" s="102" t="str">
        <f>IFERROR(VLOOKUP(E1131,商品参数!A:E,4,FALSE),"")</f>
        <v/>
      </c>
      <c r="I1131" s="130"/>
      <c r="J1131" s="130"/>
      <c r="K1131" s="102" t="str">
        <f t="shared" si="78"/>
        <v/>
      </c>
      <c r="L1131" s="103"/>
      <c r="M1131" s="131"/>
    </row>
    <row r="1132" ht="22" customHeight="1" spans="1:13">
      <c r="A1132" s="126"/>
      <c r="B1132" s="127" t="str">
        <f t="shared" si="75"/>
        <v/>
      </c>
      <c r="C1132" s="127" t="str">
        <f t="shared" si="76"/>
        <v/>
      </c>
      <c r="D1132" s="127" t="str">
        <f t="shared" si="77"/>
        <v/>
      </c>
      <c r="E1132" s="128"/>
      <c r="F1132" s="102" t="str">
        <f>IFERROR(VLOOKUP(E1132,商品参数!A:E,2,FALSE),"")</f>
        <v/>
      </c>
      <c r="G1132" s="102" t="str">
        <f>IFERROR(VLOOKUP(E1132,商品参数!A:E,3,FALSE),"")</f>
        <v/>
      </c>
      <c r="H1132" s="102" t="str">
        <f>IFERROR(VLOOKUP(E1132,商品参数!A:E,4,FALSE),"")</f>
        <v/>
      </c>
      <c r="I1132" s="130"/>
      <c r="J1132" s="130"/>
      <c r="K1132" s="102" t="str">
        <f t="shared" si="78"/>
        <v/>
      </c>
      <c r="L1132" s="103"/>
      <c r="M1132" s="131"/>
    </row>
    <row r="1133" ht="22" customHeight="1" spans="1:13">
      <c r="A1133" s="126"/>
      <c r="B1133" s="127" t="str">
        <f t="shared" si="75"/>
        <v/>
      </c>
      <c r="C1133" s="127" t="str">
        <f t="shared" si="76"/>
        <v/>
      </c>
      <c r="D1133" s="127" t="str">
        <f t="shared" si="77"/>
        <v/>
      </c>
      <c r="E1133" s="128"/>
      <c r="F1133" s="102" t="str">
        <f>IFERROR(VLOOKUP(E1133,商品参数!A:E,2,FALSE),"")</f>
        <v/>
      </c>
      <c r="G1133" s="102" t="str">
        <f>IFERROR(VLOOKUP(E1133,商品参数!A:E,3,FALSE),"")</f>
        <v/>
      </c>
      <c r="H1133" s="102" t="str">
        <f>IFERROR(VLOOKUP(E1133,商品参数!A:E,4,FALSE),"")</f>
        <v/>
      </c>
      <c r="I1133" s="130"/>
      <c r="J1133" s="130"/>
      <c r="K1133" s="102" t="str">
        <f t="shared" si="78"/>
        <v/>
      </c>
      <c r="L1133" s="103"/>
      <c r="M1133" s="131"/>
    </row>
    <row r="1134" ht="22" customHeight="1" spans="1:13">
      <c r="A1134" s="126"/>
      <c r="B1134" s="127" t="str">
        <f t="shared" si="75"/>
        <v/>
      </c>
      <c r="C1134" s="127" t="str">
        <f t="shared" si="76"/>
        <v/>
      </c>
      <c r="D1134" s="127" t="str">
        <f t="shared" si="77"/>
        <v/>
      </c>
      <c r="E1134" s="128"/>
      <c r="F1134" s="102" t="str">
        <f>IFERROR(VLOOKUP(E1134,商品参数!A:E,2,FALSE),"")</f>
        <v/>
      </c>
      <c r="G1134" s="102" t="str">
        <f>IFERROR(VLOOKUP(E1134,商品参数!A:E,3,FALSE),"")</f>
        <v/>
      </c>
      <c r="H1134" s="102" t="str">
        <f>IFERROR(VLOOKUP(E1134,商品参数!A:E,4,FALSE),"")</f>
        <v/>
      </c>
      <c r="I1134" s="130"/>
      <c r="J1134" s="130"/>
      <c r="K1134" s="102" t="str">
        <f t="shared" si="78"/>
        <v/>
      </c>
      <c r="L1134" s="103"/>
      <c r="M1134" s="131"/>
    </row>
    <row r="1135" ht="22" customHeight="1" spans="1:13">
      <c r="A1135" s="126"/>
      <c r="B1135" s="127" t="str">
        <f t="shared" si="75"/>
        <v/>
      </c>
      <c r="C1135" s="127" t="str">
        <f t="shared" si="76"/>
        <v/>
      </c>
      <c r="D1135" s="127" t="str">
        <f t="shared" si="77"/>
        <v/>
      </c>
      <c r="E1135" s="128"/>
      <c r="F1135" s="102" t="str">
        <f>IFERROR(VLOOKUP(E1135,商品参数!A:E,2,FALSE),"")</f>
        <v/>
      </c>
      <c r="G1135" s="102" t="str">
        <f>IFERROR(VLOOKUP(E1135,商品参数!A:E,3,FALSE),"")</f>
        <v/>
      </c>
      <c r="H1135" s="102" t="str">
        <f>IFERROR(VLOOKUP(E1135,商品参数!A:E,4,FALSE),"")</f>
        <v/>
      </c>
      <c r="I1135" s="130"/>
      <c r="J1135" s="130"/>
      <c r="K1135" s="102" t="str">
        <f t="shared" si="78"/>
        <v/>
      </c>
      <c r="L1135" s="103"/>
      <c r="M1135" s="131"/>
    </row>
    <row r="1136" ht="22" customHeight="1" spans="1:13">
      <c r="A1136" s="126"/>
      <c r="B1136" s="127" t="str">
        <f t="shared" si="75"/>
        <v/>
      </c>
      <c r="C1136" s="127" t="str">
        <f t="shared" si="76"/>
        <v/>
      </c>
      <c r="D1136" s="127" t="str">
        <f t="shared" si="77"/>
        <v/>
      </c>
      <c r="E1136" s="128"/>
      <c r="F1136" s="102" t="str">
        <f>IFERROR(VLOOKUP(E1136,商品参数!A:E,2,FALSE),"")</f>
        <v/>
      </c>
      <c r="G1136" s="102" t="str">
        <f>IFERROR(VLOOKUP(E1136,商品参数!A:E,3,FALSE),"")</f>
        <v/>
      </c>
      <c r="H1136" s="102" t="str">
        <f>IFERROR(VLOOKUP(E1136,商品参数!A:E,4,FALSE),"")</f>
        <v/>
      </c>
      <c r="I1136" s="130"/>
      <c r="J1136" s="130"/>
      <c r="K1136" s="102" t="str">
        <f t="shared" si="78"/>
        <v/>
      </c>
      <c r="L1136" s="103"/>
      <c r="M1136" s="131"/>
    </row>
    <row r="1137" ht="22" customHeight="1" spans="1:13">
      <c r="A1137" s="126"/>
      <c r="B1137" s="127" t="str">
        <f t="shared" si="75"/>
        <v/>
      </c>
      <c r="C1137" s="127" t="str">
        <f t="shared" si="76"/>
        <v/>
      </c>
      <c r="D1137" s="127" t="str">
        <f t="shared" si="77"/>
        <v/>
      </c>
      <c r="E1137" s="128"/>
      <c r="F1137" s="102" t="str">
        <f>IFERROR(VLOOKUP(E1137,商品参数!A:E,2,FALSE),"")</f>
        <v/>
      </c>
      <c r="G1137" s="102" t="str">
        <f>IFERROR(VLOOKUP(E1137,商品参数!A:E,3,FALSE),"")</f>
        <v/>
      </c>
      <c r="H1137" s="102" t="str">
        <f>IFERROR(VLOOKUP(E1137,商品参数!A:E,4,FALSE),"")</f>
        <v/>
      </c>
      <c r="I1137" s="130"/>
      <c r="J1137" s="130"/>
      <c r="K1137" s="102" t="str">
        <f t="shared" si="78"/>
        <v/>
      </c>
      <c r="L1137" s="103"/>
      <c r="M1137" s="131"/>
    </row>
    <row r="1138" ht="22" customHeight="1" spans="1:13">
      <c r="A1138" s="126"/>
      <c r="B1138" s="127" t="str">
        <f t="shared" si="75"/>
        <v/>
      </c>
      <c r="C1138" s="127" t="str">
        <f t="shared" si="76"/>
        <v/>
      </c>
      <c r="D1138" s="127" t="str">
        <f t="shared" si="77"/>
        <v/>
      </c>
      <c r="E1138" s="128"/>
      <c r="F1138" s="102" t="str">
        <f>IFERROR(VLOOKUP(E1138,商品参数!A:E,2,FALSE),"")</f>
        <v/>
      </c>
      <c r="G1138" s="102" t="str">
        <f>IFERROR(VLOOKUP(E1138,商品参数!A:E,3,FALSE),"")</f>
        <v/>
      </c>
      <c r="H1138" s="102" t="str">
        <f>IFERROR(VLOOKUP(E1138,商品参数!A:E,4,FALSE),"")</f>
        <v/>
      </c>
      <c r="I1138" s="130"/>
      <c r="J1138" s="130"/>
      <c r="K1138" s="102" t="str">
        <f t="shared" si="78"/>
        <v/>
      </c>
      <c r="L1138" s="103"/>
      <c r="M1138" s="131"/>
    </row>
    <row r="1139" ht="22" customHeight="1" spans="1:13">
      <c r="A1139" s="126"/>
      <c r="B1139" s="127" t="str">
        <f t="shared" si="75"/>
        <v/>
      </c>
      <c r="C1139" s="127" t="str">
        <f t="shared" si="76"/>
        <v/>
      </c>
      <c r="D1139" s="127" t="str">
        <f t="shared" si="77"/>
        <v/>
      </c>
      <c r="E1139" s="128"/>
      <c r="F1139" s="102" t="str">
        <f>IFERROR(VLOOKUP(E1139,商品参数!A:E,2,FALSE),"")</f>
        <v/>
      </c>
      <c r="G1139" s="102" t="str">
        <f>IFERROR(VLOOKUP(E1139,商品参数!A:E,3,FALSE),"")</f>
        <v/>
      </c>
      <c r="H1139" s="102" t="str">
        <f>IFERROR(VLOOKUP(E1139,商品参数!A:E,4,FALSE),"")</f>
        <v/>
      </c>
      <c r="I1139" s="130"/>
      <c r="J1139" s="130"/>
      <c r="K1139" s="102" t="str">
        <f t="shared" si="78"/>
        <v/>
      </c>
      <c r="L1139" s="103"/>
      <c r="M1139" s="131"/>
    </row>
    <row r="1140" ht="22" customHeight="1" spans="1:13">
      <c r="A1140" s="126"/>
      <c r="B1140" s="127" t="str">
        <f t="shared" si="75"/>
        <v/>
      </c>
      <c r="C1140" s="127" t="str">
        <f t="shared" si="76"/>
        <v/>
      </c>
      <c r="D1140" s="127" t="str">
        <f t="shared" si="77"/>
        <v/>
      </c>
      <c r="E1140" s="128"/>
      <c r="F1140" s="102" t="str">
        <f>IFERROR(VLOOKUP(E1140,商品参数!A:E,2,FALSE),"")</f>
        <v/>
      </c>
      <c r="G1140" s="102" t="str">
        <f>IFERROR(VLOOKUP(E1140,商品参数!A:E,3,FALSE),"")</f>
        <v/>
      </c>
      <c r="H1140" s="102" t="str">
        <f>IFERROR(VLOOKUP(E1140,商品参数!A:E,4,FALSE),"")</f>
        <v/>
      </c>
      <c r="I1140" s="130"/>
      <c r="J1140" s="130"/>
      <c r="K1140" s="102" t="str">
        <f t="shared" si="78"/>
        <v/>
      </c>
      <c r="L1140" s="103"/>
      <c r="M1140" s="131"/>
    </row>
    <row r="1141" ht="22" customHeight="1" spans="1:13">
      <c r="A1141" s="126"/>
      <c r="B1141" s="127" t="str">
        <f t="shared" si="75"/>
        <v/>
      </c>
      <c r="C1141" s="127" t="str">
        <f t="shared" si="76"/>
        <v/>
      </c>
      <c r="D1141" s="127" t="str">
        <f t="shared" si="77"/>
        <v/>
      </c>
      <c r="E1141" s="128"/>
      <c r="F1141" s="102" t="str">
        <f>IFERROR(VLOOKUP(E1141,商品参数!A:E,2,FALSE),"")</f>
        <v/>
      </c>
      <c r="G1141" s="102" t="str">
        <f>IFERROR(VLOOKUP(E1141,商品参数!A:E,3,FALSE),"")</f>
        <v/>
      </c>
      <c r="H1141" s="102" t="str">
        <f>IFERROR(VLOOKUP(E1141,商品参数!A:E,4,FALSE),"")</f>
        <v/>
      </c>
      <c r="I1141" s="130"/>
      <c r="J1141" s="130"/>
      <c r="K1141" s="102" t="str">
        <f t="shared" si="78"/>
        <v/>
      </c>
      <c r="L1141" s="103"/>
      <c r="M1141" s="131"/>
    </row>
    <row r="1142" ht="22" customHeight="1" spans="1:13">
      <c r="A1142" s="126"/>
      <c r="B1142" s="127" t="str">
        <f t="shared" si="75"/>
        <v/>
      </c>
      <c r="C1142" s="127" t="str">
        <f t="shared" si="76"/>
        <v/>
      </c>
      <c r="D1142" s="127" t="str">
        <f t="shared" si="77"/>
        <v/>
      </c>
      <c r="E1142" s="128"/>
      <c r="F1142" s="102" t="str">
        <f>IFERROR(VLOOKUP(E1142,商品参数!A:E,2,FALSE),"")</f>
        <v/>
      </c>
      <c r="G1142" s="102" t="str">
        <f>IFERROR(VLOOKUP(E1142,商品参数!A:E,3,FALSE),"")</f>
        <v/>
      </c>
      <c r="H1142" s="102" t="str">
        <f>IFERROR(VLOOKUP(E1142,商品参数!A:E,4,FALSE),"")</f>
        <v/>
      </c>
      <c r="I1142" s="130"/>
      <c r="J1142" s="130"/>
      <c r="K1142" s="102" t="str">
        <f t="shared" si="78"/>
        <v/>
      </c>
      <c r="L1142" s="103"/>
      <c r="M1142" s="131"/>
    </row>
    <row r="1143" ht="22" customHeight="1" spans="1:13">
      <c r="A1143" s="126"/>
      <c r="B1143" s="127" t="str">
        <f t="shared" si="75"/>
        <v/>
      </c>
      <c r="C1143" s="127" t="str">
        <f t="shared" si="76"/>
        <v/>
      </c>
      <c r="D1143" s="127" t="str">
        <f t="shared" si="77"/>
        <v/>
      </c>
      <c r="E1143" s="128"/>
      <c r="F1143" s="102" t="str">
        <f>IFERROR(VLOOKUP(E1143,商品参数!A:E,2,FALSE),"")</f>
        <v/>
      </c>
      <c r="G1143" s="102" t="str">
        <f>IFERROR(VLOOKUP(E1143,商品参数!A:E,3,FALSE),"")</f>
        <v/>
      </c>
      <c r="H1143" s="102" t="str">
        <f>IFERROR(VLOOKUP(E1143,商品参数!A:E,4,FALSE),"")</f>
        <v/>
      </c>
      <c r="I1143" s="130"/>
      <c r="J1143" s="130"/>
      <c r="K1143" s="102" t="str">
        <f t="shared" si="78"/>
        <v/>
      </c>
      <c r="L1143" s="103"/>
      <c r="M1143" s="131"/>
    </row>
    <row r="1144" ht="22" customHeight="1" spans="1:13">
      <c r="A1144" s="126"/>
      <c r="B1144" s="127" t="str">
        <f t="shared" si="75"/>
        <v/>
      </c>
      <c r="C1144" s="127" t="str">
        <f t="shared" si="76"/>
        <v/>
      </c>
      <c r="D1144" s="127" t="str">
        <f t="shared" si="77"/>
        <v/>
      </c>
      <c r="E1144" s="128"/>
      <c r="F1144" s="102" t="str">
        <f>IFERROR(VLOOKUP(E1144,商品参数!A:E,2,FALSE),"")</f>
        <v/>
      </c>
      <c r="G1144" s="102" t="str">
        <f>IFERROR(VLOOKUP(E1144,商品参数!A:E,3,FALSE),"")</f>
        <v/>
      </c>
      <c r="H1144" s="102" t="str">
        <f>IFERROR(VLOOKUP(E1144,商品参数!A:E,4,FALSE),"")</f>
        <v/>
      </c>
      <c r="I1144" s="130"/>
      <c r="J1144" s="130"/>
      <c r="K1144" s="102" t="str">
        <f t="shared" si="78"/>
        <v/>
      </c>
      <c r="L1144" s="103"/>
      <c r="M1144" s="131"/>
    </row>
    <row r="1145" ht="22" customHeight="1" spans="1:13">
      <c r="A1145" s="126"/>
      <c r="B1145" s="127" t="str">
        <f t="shared" si="75"/>
        <v/>
      </c>
      <c r="C1145" s="127" t="str">
        <f t="shared" si="76"/>
        <v/>
      </c>
      <c r="D1145" s="127" t="str">
        <f t="shared" si="77"/>
        <v/>
      </c>
      <c r="E1145" s="128"/>
      <c r="F1145" s="102" t="str">
        <f>IFERROR(VLOOKUP(E1145,商品参数!A:E,2,FALSE),"")</f>
        <v/>
      </c>
      <c r="G1145" s="102" t="str">
        <f>IFERROR(VLOOKUP(E1145,商品参数!A:E,3,FALSE),"")</f>
        <v/>
      </c>
      <c r="H1145" s="102" t="str">
        <f>IFERROR(VLOOKUP(E1145,商品参数!A:E,4,FALSE),"")</f>
        <v/>
      </c>
      <c r="I1145" s="130"/>
      <c r="J1145" s="130"/>
      <c r="K1145" s="102" t="str">
        <f t="shared" si="78"/>
        <v/>
      </c>
      <c r="L1145" s="103"/>
      <c r="M1145" s="131"/>
    </row>
    <row r="1146" ht="22" customHeight="1" spans="1:13">
      <c r="A1146" s="126"/>
      <c r="B1146" s="127" t="str">
        <f t="shared" si="75"/>
        <v/>
      </c>
      <c r="C1146" s="127" t="str">
        <f t="shared" si="76"/>
        <v/>
      </c>
      <c r="D1146" s="127" t="str">
        <f t="shared" si="77"/>
        <v/>
      </c>
      <c r="E1146" s="128"/>
      <c r="F1146" s="102" t="str">
        <f>IFERROR(VLOOKUP(E1146,商品参数!A:E,2,FALSE),"")</f>
        <v/>
      </c>
      <c r="G1146" s="102" t="str">
        <f>IFERROR(VLOOKUP(E1146,商品参数!A:E,3,FALSE),"")</f>
        <v/>
      </c>
      <c r="H1146" s="102" t="str">
        <f>IFERROR(VLOOKUP(E1146,商品参数!A:E,4,FALSE),"")</f>
        <v/>
      </c>
      <c r="I1146" s="130"/>
      <c r="J1146" s="130"/>
      <c r="K1146" s="102" t="str">
        <f t="shared" si="78"/>
        <v/>
      </c>
      <c r="L1146" s="103"/>
      <c r="M1146" s="131"/>
    </row>
    <row r="1147" ht="22" customHeight="1" spans="1:13">
      <c r="A1147" s="126"/>
      <c r="B1147" s="127" t="str">
        <f t="shared" si="75"/>
        <v/>
      </c>
      <c r="C1147" s="127" t="str">
        <f t="shared" si="76"/>
        <v/>
      </c>
      <c r="D1147" s="127" t="str">
        <f t="shared" si="77"/>
        <v/>
      </c>
      <c r="E1147" s="128"/>
      <c r="F1147" s="102" t="str">
        <f>IFERROR(VLOOKUP(E1147,商品参数!A:E,2,FALSE),"")</f>
        <v/>
      </c>
      <c r="G1147" s="102" t="str">
        <f>IFERROR(VLOOKUP(E1147,商品参数!A:E,3,FALSE),"")</f>
        <v/>
      </c>
      <c r="H1147" s="102" t="str">
        <f>IFERROR(VLOOKUP(E1147,商品参数!A:E,4,FALSE),"")</f>
        <v/>
      </c>
      <c r="I1147" s="130"/>
      <c r="J1147" s="130"/>
      <c r="K1147" s="102" t="str">
        <f t="shared" si="78"/>
        <v/>
      </c>
      <c r="L1147" s="103"/>
      <c r="M1147" s="131"/>
    </row>
    <row r="1148" ht="22" customHeight="1" spans="1:13">
      <c r="A1148" s="126"/>
      <c r="B1148" s="127" t="str">
        <f t="shared" si="75"/>
        <v/>
      </c>
      <c r="C1148" s="127" t="str">
        <f t="shared" si="76"/>
        <v/>
      </c>
      <c r="D1148" s="127" t="str">
        <f t="shared" si="77"/>
        <v/>
      </c>
      <c r="E1148" s="128"/>
      <c r="F1148" s="102" t="str">
        <f>IFERROR(VLOOKUP(E1148,商品参数!A:E,2,FALSE),"")</f>
        <v/>
      </c>
      <c r="G1148" s="102" t="str">
        <f>IFERROR(VLOOKUP(E1148,商品参数!A:E,3,FALSE),"")</f>
        <v/>
      </c>
      <c r="H1148" s="102" t="str">
        <f>IFERROR(VLOOKUP(E1148,商品参数!A:E,4,FALSE),"")</f>
        <v/>
      </c>
      <c r="I1148" s="130"/>
      <c r="J1148" s="130"/>
      <c r="K1148" s="102" t="str">
        <f t="shared" si="78"/>
        <v/>
      </c>
      <c r="L1148" s="103"/>
      <c r="M1148" s="131"/>
    </row>
    <row r="1149" ht="22" customHeight="1" spans="1:13">
      <c r="A1149" s="126"/>
      <c r="B1149" s="127" t="str">
        <f t="shared" si="75"/>
        <v/>
      </c>
      <c r="C1149" s="127" t="str">
        <f t="shared" si="76"/>
        <v/>
      </c>
      <c r="D1149" s="127" t="str">
        <f t="shared" si="77"/>
        <v/>
      </c>
      <c r="E1149" s="128"/>
      <c r="F1149" s="102" t="str">
        <f>IFERROR(VLOOKUP(E1149,商品参数!A:E,2,FALSE),"")</f>
        <v/>
      </c>
      <c r="G1149" s="102" t="str">
        <f>IFERROR(VLOOKUP(E1149,商品参数!A:E,3,FALSE),"")</f>
        <v/>
      </c>
      <c r="H1149" s="102" t="str">
        <f>IFERROR(VLOOKUP(E1149,商品参数!A:E,4,FALSE),"")</f>
        <v/>
      </c>
      <c r="I1149" s="130"/>
      <c r="J1149" s="130"/>
      <c r="K1149" s="102" t="str">
        <f t="shared" si="78"/>
        <v/>
      </c>
      <c r="L1149" s="103"/>
      <c r="M1149" s="131"/>
    </row>
    <row r="1150" ht="22" customHeight="1" spans="1:13">
      <c r="A1150" s="126"/>
      <c r="B1150" s="127" t="str">
        <f t="shared" si="75"/>
        <v/>
      </c>
      <c r="C1150" s="127" t="str">
        <f t="shared" si="76"/>
        <v/>
      </c>
      <c r="D1150" s="127" t="str">
        <f t="shared" si="77"/>
        <v/>
      </c>
      <c r="E1150" s="128"/>
      <c r="F1150" s="102" t="str">
        <f>IFERROR(VLOOKUP(E1150,商品参数!A:E,2,FALSE),"")</f>
        <v/>
      </c>
      <c r="G1150" s="102" t="str">
        <f>IFERROR(VLOOKUP(E1150,商品参数!A:E,3,FALSE),"")</f>
        <v/>
      </c>
      <c r="H1150" s="102" t="str">
        <f>IFERROR(VLOOKUP(E1150,商品参数!A:E,4,FALSE),"")</f>
        <v/>
      </c>
      <c r="I1150" s="130"/>
      <c r="J1150" s="130"/>
      <c r="K1150" s="102" t="str">
        <f t="shared" si="78"/>
        <v/>
      </c>
      <c r="L1150" s="103"/>
      <c r="M1150" s="131"/>
    </row>
    <row r="1151" ht="22" customHeight="1" spans="1:13">
      <c r="A1151" s="126"/>
      <c r="B1151" s="127" t="str">
        <f t="shared" si="75"/>
        <v/>
      </c>
      <c r="C1151" s="127" t="str">
        <f t="shared" si="76"/>
        <v/>
      </c>
      <c r="D1151" s="127" t="str">
        <f t="shared" si="77"/>
        <v/>
      </c>
      <c r="E1151" s="128"/>
      <c r="F1151" s="102" t="str">
        <f>IFERROR(VLOOKUP(E1151,商品参数!A:E,2,FALSE),"")</f>
        <v/>
      </c>
      <c r="G1151" s="102" t="str">
        <f>IFERROR(VLOOKUP(E1151,商品参数!A:E,3,FALSE),"")</f>
        <v/>
      </c>
      <c r="H1151" s="102" t="str">
        <f>IFERROR(VLOOKUP(E1151,商品参数!A:E,4,FALSE),"")</f>
        <v/>
      </c>
      <c r="I1151" s="130"/>
      <c r="J1151" s="130"/>
      <c r="K1151" s="102" t="str">
        <f t="shared" si="78"/>
        <v/>
      </c>
      <c r="L1151" s="103"/>
      <c r="M1151" s="131"/>
    </row>
    <row r="1152" ht="22" customHeight="1" spans="1:13">
      <c r="A1152" s="126"/>
      <c r="B1152" s="127" t="str">
        <f t="shared" si="75"/>
        <v/>
      </c>
      <c r="C1152" s="127" t="str">
        <f t="shared" si="76"/>
        <v/>
      </c>
      <c r="D1152" s="127" t="str">
        <f t="shared" si="77"/>
        <v/>
      </c>
      <c r="E1152" s="128"/>
      <c r="F1152" s="102" t="str">
        <f>IFERROR(VLOOKUP(E1152,商品参数!A:E,2,FALSE),"")</f>
        <v/>
      </c>
      <c r="G1152" s="102" t="str">
        <f>IFERROR(VLOOKUP(E1152,商品参数!A:E,3,FALSE),"")</f>
        <v/>
      </c>
      <c r="H1152" s="102" t="str">
        <f>IFERROR(VLOOKUP(E1152,商品参数!A:E,4,FALSE),"")</f>
        <v/>
      </c>
      <c r="I1152" s="130"/>
      <c r="J1152" s="130"/>
      <c r="K1152" s="102" t="str">
        <f t="shared" si="78"/>
        <v/>
      </c>
      <c r="L1152" s="103"/>
      <c r="M1152" s="131"/>
    </row>
    <row r="1153" ht="22" customHeight="1" spans="1:13">
      <c r="A1153" s="126"/>
      <c r="B1153" s="127" t="str">
        <f t="shared" si="75"/>
        <v/>
      </c>
      <c r="C1153" s="127" t="str">
        <f t="shared" si="76"/>
        <v/>
      </c>
      <c r="D1153" s="127" t="str">
        <f t="shared" si="77"/>
        <v/>
      </c>
      <c r="E1153" s="128"/>
      <c r="F1153" s="102" t="str">
        <f>IFERROR(VLOOKUP(E1153,商品参数!A:E,2,FALSE),"")</f>
        <v/>
      </c>
      <c r="G1153" s="102" t="str">
        <f>IFERROR(VLOOKUP(E1153,商品参数!A:E,3,FALSE),"")</f>
        <v/>
      </c>
      <c r="H1153" s="102" t="str">
        <f>IFERROR(VLOOKUP(E1153,商品参数!A:E,4,FALSE),"")</f>
        <v/>
      </c>
      <c r="I1153" s="130"/>
      <c r="J1153" s="130"/>
      <c r="K1153" s="102" t="str">
        <f t="shared" si="78"/>
        <v/>
      </c>
      <c r="L1153" s="103"/>
      <c r="M1153" s="131"/>
    </row>
    <row r="1154" ht="22" customHeight="1" spans="1:13">
      <c r="A1154" s="126"/>
      <c r="B1154" s="127" t="str">
        <f t="shared" si="75"/>
        <v/>
      </c>
      <c r="C1154" s="127" t="str">
        <f t="shared" si="76"/>
        <v/>
      </c>
      <c r="D1154" s="127" t="str">
        <f t="shared" si="77"/>
        <v/>
      </c>
      <c r="E1154" s="128"/>
      <c r="F1154" s="102" t="str">
        <f>IFERROR(VLOOKUP(E1154,商品参数!A:E,2,FALSE),"")</f>
        <v/>
      </c>
      <c r="G1154" s="102" t="str">
        <f>IFERROR(VLOOKUP(E1154,商品参数!A:E,3,FALSE),"")</f>
        <v/>
      </c>
      <c r="H1154" s="102" t="str">
        <f>IFERROR(VLOOKUP(E1154,商品参数!A:E,4,FALSE),"")</f>
        <v/>
      </c>
      <c r="I1154" s="130"/>
      <c r="J1154" s="130"/>
      <c r="K1154" s="102" t="str">
        <f t="shared" si="78"/>
        <v/>
      </c>
      <c r="L1154" s="103"/>
      <c r="M1154" s="131"/>
    </row>
    <row r="1155" ht="22" customHeight="1" spans="1:13">
      <c r="A1155" s="126"/>
      <c r="B1155" s="127" t="str">
        <f t="shared" si="75"/>
        <v/>
      </c>
      <c r="C1155" s="127" t="str">
        <f t="shared" si="76"/>
        <v/>
      </c>
      <c r="D1155" s="127" t="str">
        <f t="shared" si="77"/>
        <v/>
      </c>
      <c r="E1155" s="128"/>
      <c r="F1155" s="102" t="str">
        <f>IFERROR(VLOOKUP(E1155,商品参数!A:E,2,FALSE),"")</f>
        <v/>
      </c>
      <c r="G1155" s="102" t="str">
        <f>IFERROR(VLOOKUP(E1155,商品参数!A:E,3,FALSE),"")</f>
        <v/>
      </c>
      <c r="H1155" s="102" t="str">
        <f>IFERROR(VLOOKUP(E1155,商品参数!A:E,4,FALSE),"")</f>
        <v/>
      </c>
      <c r="I1155" s="130"/>
      <c r="J1155" s="130"/>
      <c r="K1155" s="102" t="str">
        <f t="shared" si="78"/>
        <v/>
      </c>
      <c r="L1155" s="103"/>
      <c r="M1155" s="131"/>
    </row>
    <row r="1156" ht="22" customHeight="1" spans="1:13">
      <c r="A1156" s="126"/>
      <c r="B1156" s="127" t="str">
        <f t="shared" si="75"/>
        <v/>
      </c>
      <c r="C1156" s="127" t="str">
        <f t="shared" si="76"/>
        <v/>
      </c>
      <c r="D1156" s="127" t="str">
        <f t="shared" si="77"/>
        <v/>
      </c>
      <c r="E1156" s="128"/>
      <c r="F1156" s="102" t="str">
        <f>IFERROR(VLOOKUP(E1156,商品参数!A:E,2,FALSE),"")</f>
        <v/>
      </c>
      <c r="G1156" s="102" t="str">
        <f>IFERROR(VLOOKUP(E1156,商品参数!A:E,3,FALSE),"")</f>
        <v/>
      </c>
      <c r="H1156" s="102" t="str">
        <f>IFERROR(VLOOKUP(E1156,商品参数!A:E,4,FALSE),"")</f>
        <v/>
      </c>
      <c r="I1156" s="130"/>
      <c r="J1156" s="130"/>
      <c r="K1156" s="102" t="str">
        <f t="shared" si="78"/>
        <v/>
      </c>
      <c r="L1156" s="103"/>
      <c r="M1156" s="131"/>
    </row>
    <row r="1157" ht="22" customHeight="1" spans="1:13">
      <c r="A1157" s="126"/>
      <c r="B1157" s="127" t="str">
        <f t="shared" si="75"/>
        <v/>
      </c>
      <c r="C1157" s="127" t="str">
        <f t="shared" si="76"/>
        <v/>
      </c>
      <c r="D1157" s="127" t="str">
        <f t="shared" si="77"/>
        <v/>
      </c>
      <c r="E1157" s="128"/>
      <c r="F1157" s="102" t="str">
        <f>IFERROR(VLOOKUP(E1157,商品参数!A:E,2,FALSE),"")</f>
        <v/>
      </c>
      <c r="G1157" s="102" t="str">
        <f>IFERROR(VLOOKUP(E1157,商品参数!A:E,3,FALSE),"")</f>
        <v/>
      </c>
      <c r="H1157" s="102" t="str">
        <f>IFERROR(VLOOKUP(E1157,商品参数!A:E,4,FALSE),"")</f>
        <v/>
      </c>
      <c r="I1157" s="130"/>
      <c r="J1157" s="130"/>
      <c r="K1157" s="102" t="str">
        <f t="shared" si="78"/>
        <v/>
      </c>
      <c r="L1157" s="103"/>
      <c r="M1157" s="131"/>
    </row>
    <row r="1158" ht="22" customHeight="1" spans="1:13">
      <c r="A1158" s="126"/>
      <c r="B1158" s="127" t="str">
        <f t="shared" si="75"/>
        <v/>
      </c>
      <c r="C1158" s="127" t="str">
        <f t="shared" si="76"/>
        <v/>
      </c>
      <c r="D1158" s="127" t="str">
        <f t="shared" si="77"/>
        <v/>
      </c>
      <c r="E1158" s="128"/>
      <c r="F1158" s="102" t="str">
        <f>IFERROR(VLOOKUP(E1158,商品参数!A:E,2,FALSE),"")</f>
        <v/>
      </c>
      <c r="G1158" s="102" t="str">
        <f>IFERROR(VLOOKUP(E1158,商品参数!A:E,3,FALSE),"")</f>
        <v/>
      </c>
      <c r="H1158" s="102" t="str">
        <f>IFERROR(VLOOKUP(E1158,商品参数!A:E,4,FALSE),"")</f>
        <v/>
      </c>
      <c r="I1158" s="130"/>
      <c r="J1158" s="130"/>
      <c r="K1158" s="102" t="str">
        <f t="shared" si="78"/>
        <v/>
      </c>
      <c r="L1158" s="103"/>
      <c r="M1158" s="131"/>
    </row>
    <row r="1159" ht="22" customHeight="1" spans="1:13">
      <c r="A1159" s="126"/>
      <c r="B1159" s="127" t="str">
        <f t="shared" si="75"/>
        <v/>
      </c>
      <c r="C1159" s="127" t="str">
        <f t="shared" si="76"/>
        <v/>
      </c>
      <c r="D1159" s="127" t="str">
        <f t="shared" si="77"/>
        <v/>
      </c>
      <c r="E1159" s="128"/>
      <c r="F1159" s="102" t="str">
        <f>IFERROR(VLOOKUP(E1159,商品参数!A:E,2,FALSE),"")</f>
        <v/>
      </c>
      <c r="G1159" s="102" t="str">
        <f>IFERROR(VLOOKUP(E1159,商品参数!A:E,3,FALSE),"")</f>
        <v/>
      </c>
      <c r="H1159" s="102" t="str">
        <f>IFERROR(VLOOKUP(E1159,商品参数!A:E,4,FALSE),"")</f>
        <v/>
      </c>
      <c r="I1159" s="130"/>
      <c r="J1159" s="130"/>
      <c r="K1159" s="102" t="str">
        <f t="shared" si="78"/>
        <v/>
      </c>
      <c r="L1159" s="103"/>
      <c r="M1159" s="131"/>
    </row>
    <row r="1160" ht="22" customHeight="1" spans="1:13">
      <c r="A1160" s="126"/>
      <c r="B1160" s="127" t="str">
        <f t="shared" si="75"/>
        <v/>
      </c>
      <c r="C1160" s="127" t="str">
        <f t="shared" si="76"/>
        <v/>
      </c>
      <c r="D1160" s="127" t="str">
        <f t="shared" si="77"/>
        <v/>
      </c>
      <c r="E1160" s="128"/>
      <c r="F1160" s="102" t="str">
        <f>IFERROR(VLOOKUP(E1160,商品参数!A:E,2,FALSE),"")</f>
        <v/>
      </c>
      <c r="G1160" s="102" t="str">
        <f>IFERROR(VLOOKUP(E1160,商品参数!A:E,3,FALSE),"")</f>
        <v/>
      </c>
      <c r="H1160" s="102" t="str">
        <f>IFERROR(VLOOKUP(E1160,商品参数!A:E,4,FALSE),"")</f>
        <v/>
      </c>
      <c r="I1160" s="130"/>
      <c r="J1160" s="130"/>
      <c r="K1160" s="102" t="str">
        <f t="shared" si="78"/>
        <v/>
      </c>
      <c r="L1160" s="103"/>
      <c r="M1160" s="131"/>
    </row>
    <row r="1161" ht="22" customHeight="1" spans="1:13">
      <c r="A1161" s="126"/>
      <c r="B1161" s="127" t="str">
        <f t="shared" si="75"/>
        <v/>
      </c>
      <c r="C1161" s="127" t="str">
        <f t="shared" si="76"/>
        <v/>
      </c>
      <c r="D1161" s="127" t="str">
        <f t="shared" si="77"/>
        <v/>
      </c>
      <c r="E1161" s="128"/>
      <c r="F1161" s="102" t="str">
        <f>IFERROR(VLOOKUP(E1161,商品参数!A:E,2,FALSE),"")</f>
        <v/>
      </c>
      <c r="G1161" s="102" t="str">
        <f>IFERROR(VLOOKUP(E1161,商品参数!A:E,3,FALSE),"")</f>
        <v/>
      </c>
      <c r="H1161" s="102" t="str">
        <f>IFERROR(VLOOKUP(E1161,商品参数!A:E,4,FALSE),"")</f>
        <v/>
      </c>
      <c r="I1161" s="130"/>
      <c r="J1161" s="130"/>
      <c r="K1161" s="102" t="str">
        <f t="shared" si="78"/>
        <v/>
      </c>
      <c r="L1161" s="103"/>
      <c r="M1161" s="131"/>
    </row>
    <row r="1162" ht="22" customHeight="1" spans="1:13">
      <c r="A1162" s="126"/>
      <c r="B1162" s="127" t="str">
        <f t="shared" si="75"/>
        <v/>
      </c>
      <c r="C1162" s="127" t="str">
        <f t="shared" si="76"/>
        <v/>
      </c>
      <c r="D1162" s="127" t="str">
        <f t="shared" si="77"/>
        <v/>
      </c>
      <c r="E1162" s="128"/>
      <c r="F1162" s="102" t="str">
        <f>IFERROR(VLOOKUP(E1162,商品参数!A:E,2,FALSE),"")</f>
        <v/>
      </c>
      <c r="G1162" s="102" t="str">
        <f>IFERROR(VLOOKUP(E1162,商品参数!A:E,3,FALSE),"")</f>
        <v/>
      </c>
      <c r="H1162" s="102" t="str">
        <f>IFERROR(VLOOKUP(E1162,商品参数!A:E,4,FALSE),"")</f>
        <v/>
      </c>
      <c r="I1162" s="130"/>
      <c r="J1162" s="130"/>
      <c r="K1162" s="102" t="str">
        <f t="shared" si="78"/>
        <v/>
      </c>
      <c r="L1162" s="103"/>
      <c r="M1162" s="131"/>
    </row>
    <row r="1163" ht="22" customHeight="1" spans="1:13">
      <c r="A1163" s="126"/>
      <c r="B1163" s="127" t="str">
        <f t="shared" si="75"/>
        <v/>
      </c>
      <c r="C1163" s="127" t="str">
        <f t="shared" si="76"/>
        <v/>
      </c>
      <c r="D1163" s="127" t="str">
        <f t="shared" si="77"/>
        <v/>
      </c>
      <c r="E1163" s="128"/>
      <c r="F1163" s="102" t="str">
        <f>IFERROR(VLOOKUP(E1163,商品参数!A:E,2,FALSE),"")</f>
        <v/>
      </c>
      <c r="G1163" s="102" t="str">
        <f>IFERROR(VLOOKUP(E1163,商品参数!A:E,3,FALSE),"")</f>
        <v/>
      </c>
      <c r="H1163" s="102" t="str">
        <f>IFERROR(VLOOKUP(E1163,商品参数!A:E,4,FALSE),"")</f>
        <v/>
      </c>
      <c r="I1163" s="130"/>
      <c r="J1163" s="130"/>
      <c r="K1163" s="102" t="str">
        <f t="shared" si="78"/>
        <v/>
      </c>
      <c r="L1163" s="103"/>
      <c r="M1163" s="131"/>
    </row>
    <row r="1164" ht="22" customHeight="1" spans="1:13">
      <c r="A1164" s="126"/>
      <c r="B1164" s="127" t="str">
        <f t="shared" si="75"/>
        <v/>
      </c>
      <c r="C1164" s="127" t="str">
        <f t="shared" si="76"/>
        <v/>
      </c>
      <c r="D1164" s="127" t="str">
        <f t="shared" si="77"/>
        <v/>
      </c>
      <c r="E1164" s="128"/>
      <c r="F1164" s="102" t="str">
        <f>IFERROR(VLOOKUP(E1164,商品参数!A:E,2,FALSE),"")</f>
        <v/>
      </c>
      <c r="G1164" s="102" t="str">
        <f>IFERROR(VLOOKUP(E1164,商品参数!A:E,3,FALSE),"")</f>
        <v/>
      </c>
      <c r="H1164" s="102" t="str">
        <f>IFERROR(VLOOKUP(E1164,商品参数!A:E,4,FALSE),"")</f>
        <v/>
      </c>
      <c r="I1164" s="130"/>
      <c r="J1164" s="130"/>
      <c r="K1164" s="102" t="str">
        <f t="shared" si="78"/>
        <v/>
      </c>
      <c r="L1164" s="103"/>
      <c r="M1164" s="131"/>
    </row>
    <row r="1165" ht="22" customHeight="1" spans="1:13">
      <c r="A1165" s="126"/>
      <c r="B1165" s="127" t="str">
        <f t="shared" si="75"/>
        <v/>
      </c>
      <c r="C1165" s="127" t="str">
        <f t="shared" si="76"/>
        <v/>
      </c>
      <c r="D1165" s="127" t="str">
        <f t="shared" si="77"/>
        <v/>
      </c>
      <c r="E1165" s="128"/>
      <c r="F1165" s="102" t="str">
        <f>IFERROR(VLOOKUP(E1165,商品参数!A:E,2,FALSE),"")</f>
        <v/>
      </c>
      <c r="G1165" s="102" t="str">
        <f>IFERROR(VLOOKUP(E1165,商品参数!A:E,3,FALSE),"")</f>
        <v/>
      </c>
      <c r="H1165" s="102" t="str">
        <f>IFERROR(VLOOKUP(E1165,商品参数!A:E,4,FALSE),"")</f>
        <v/>
      </c>
      <c r="I1165" s="130"/>
      <c r="J1165" s="130"/>
      <c r="K1165" s="102" t="str">
        <f t="shared" si="78"/>
        <v/>
      </c>
      <c r="L1165" s="103"/>
      <c r="M1165" s="131"/>
    </row>
    <row r="1166" ht="22" customHeight="1" spans="1:13">
      <c r="A1166" s="126"/>
      <c r="B1166" s="127" t="str">
        <f t="shared" si="75"/>
        <v/>
      </c>
      <c r="C1166" s="127" t="str">
        <f t="shared" si="76"/>
        <v/>
      </c>
      <c r="D1166" s="127" t="str">
        <f t="shared" si="77"/>
        <v/>
      </c>
      <c r="E1166" s="128"/>
      <c r="F1166" s="102" t="str">
        <f>IFERROR(VLOOKUP(E1166,商品参数!A:E,2,FALSE),"")</f>
        <v/>
      </c>
      <c r="G1166" s="102" t="str">
        <f>IFERROR(VLOOKUP(E1166,商品参数!A:E,3,FALSE),"")</f>
        <v/>
      </c>
      <c r="H1166" s="102" t="str">
        <f>IFERROR(VLOOKUP(E1166,商品参数!A:E,4,FALSE),"")</f>
        <v/>
      </c>
      <c r="I1166" s="130"/>
      <c r="J1166" s="130"/>
      <c r="K1166" s="102" t="str">
        <f t="shared" si="78"/>
        <v/>
      </c>
      <c r="L1166" s="103"/>
      <c r="M1166" s="131"/>
    </row>
    <row r="1167" ht="22" customHeight="1" spans="1:13">
      <c r="A1167" s="126"/>
      <c r="B1167" s="127" t="str">
        <f t="shared" si="75"/>
        <v/>
      </c>
      <c r="C1167" s="127" t="str">
        <f t="shared" si="76"/>
        <v/>
      </c>
      <c r="D1167" s="127" t="str">
        <f t="shared" si="77"/>
        <v/>
      </c>
      <c r="E1167" s="128"/>
      <c r="F1167" s="102" t="str">
        <f>IFERROR(VLOOKUP(E1167,商品参数!A:E,2,FALSE),"")</f>
        <v/>
      </c>
      <c r="G1167" s="102" t="str">
        <f>IFERROR(VLOOKUP(E1167,商品参数!A:E,3,FALSE),"")</f>
        <v/>
      </c>
      <c r="H1167" s="102" t="str">
        <f>IFERROR(VLOOKUP(E1167,商品参数!A:E,4,FALSE),"")</f>
        <v/>
      </c>
      <c r="I1167" s="130"/>
      <c r="J1167" s="130"/>
      <c r="K1167" s="102" t="str">
        <f t="shared" si="78"/>
        <v/>
      </c>
      <c r="L1167" s="103"/>
      <c r="M1167" s="131"/>
    </row>
    <row r="1168" ht="22" customHeight="1" spans="1:13">
      <c r="A1168" s="126"/>
      <c r="B1168" s="127" t="str">
        <f t="shared" si="75"/>
        <v/>
      </c>
      <c r="C1168" s="127" t="str">
        <f t="shared" si="76"/>
        <v/>
      </c>
      <c r="D1168" s="127" t="str">
        <f t="shared" si="77"/>
        <v/>
      </c>
      <c r="E1168" s="128"/>
      <c r="F1168" s="102" t="str">
        <f>IFERROR(VLOOKUP(E1168,商品参数!A:E,2,FALSE),"")</f>
        <v/>
      </c>
      <c r="G1168" s="102" t="str">
        <f>IFERROR(VLOOKUP(E1168,商品参数!A:E,3,FALSE),"")</f>
        <v/>
      </c>
      <c r="H1168" s="102" t="str">
        <f>IFERROR(VLOOKUP(E1168,商品参数!A:E,4,FALSE),"")</f>
        <v/>
      </c>
      <c r="I1168" s="130"/>
      <c r="J1168" s="130"/>
      <c r="K1168" s="102" t="str">
        <f t="shared" si="78"/>
        <v/>
      </c>
      <c r="L1168" s="103"/>
      <c r="M1168" s="131"/>
    </row>
    <row r="1169" ht="22" customHeight="1" spans="1:13">
      <c r="A1169" s="126"/>
      <c r="B1169" s="127" t="str">
        <f t="shared" si="75"/>
        <v/>
      </c>
      <c r="C1169" s="127" t="str">
        <f t="shared" si="76"/>
        <v/>
      </c>
      <c r="D1169" s="127" t="str">
        <f t="shared" si="77"/>
        <v/>
      </c>
      <c r="E1169" s="128"/>
      <c r="F1169" s="102" t="str">
        <f>IFERROR(VLOOKUP(E1169,商品参数!A:E,2,FALSE),"")</f>
        <v/>
      </c>
      <c r="G1169" s="102" t="str">
        <f>IFERROR(VLOOKUP(E1169,商品参数!A:E,3,FALSE),"")</f>
        <v/>
      </c>
      <c r="H1169" s="102" t="str">
        <f>IFERROR(VLOOKUP(E1169,商品参数!A:E,4,FALSE),"")</f>
        <v/>
      </c>
      <c r="I1169" s="130"/>
      <c r="J1169" s="130"/>
      <c r="K1169" s="102" t="str">
        <f t="shared" si="78"/>
        <v/>
      </c>
      <c r="L1169" s="103"/>
      <c r="M1169" s="131"/>
    </row>
    <row r="1170" ht="22" customHeight="1" spans="1:13">
      <c r="A1170" s="126"/>
      <c r="B1170" s="127" t="str">
        <f t="shared" si="75"/>
        <v/>
      </c>
      <c r="C1170" s="127" t="str">
        <f t="shared" si="76"/>
        <v/>
      </c>
      <c r="D1170" s="127" t="str">
        <f t="shared" si="77"/>
        <v/>
      </c>
      <c r="E1170" s="128"/>
      <c r="F1170" s="102" t="str">
        <f>IFERROR(VLOOKUP(E1170,商品参数!A:E,2,FALSE),"")</f>
        <v/>
      </c>
      <c r="G1170" s="102" t="str">
        <f>IFERROR(VLOOKUP(E1170,商品参数!A:E,3,FALSE),"")</f>
        <v/>
      </c>
      <c r="H1170" s="102" t="str">
        <f>IFERROR(VLOOKUP(E1170,商品参数!A:E,4,FALSE),"")</f>
        <v/>
      </c>
      <c r="I1170" s="130"/>
      <c r="J1170" s="130"/>
      <c r="K1170" s="102" t="str">
        <f t="shared" si="78"/>
        <v/>
      </c>
      <c r="L1170" s="103"/>
      <c r="M1170" s="131"/>
    </row>
    <row r="1171" ht="22" customHeight="1" spans="1:13">
      <c r="A1171" s="126"/>
      <c r="B1171" s="127" t="str">
        <f t="shared" si="75"/>
        <v/>
      </c>
      <c r="C1171" s="127" t="str">
        <f t="shared" si="76"/>
        <v/>
      </c>
      <c r="D1171" s="127" t="str">
        <f t="shared" si="77"/>
        <v/>
      </c>
      <c r="E1171" s="128"/>
      <c r="F1171" s="102" t="str">
        <f>IFERROR(VLOOKUP(E1171,商品参数!A:E,2,FALSE),"")</f>
        <v/>
      </c>
      <c r="G1171" s="102" t="str">
        <f>IFERROR(VLOOKUP(E1171,商品参数!A:E,3,FALSE),"")</f>
        <v/>
      </c>
      <c r="H1171" s="102" t="str">
        <f>IFERROR(VLOOKUP(E1171,商品参数!A:E,4,FALSE),"")</f>
        <v/>
      </c>
      <c r="I1171" s="130"/>
      <c r="J1171" s="130"/>
      <c r="K1171" s="102" t="str">
        <f t="shared" si="78"/>
        <v/>
      </c>
      <c r="L1171" s="103"/>
      <c r="M1171" s="131"/>
    </row>
    <row r="1172" ht="22" customHeight="1" spans="1:13">
      <c r="A1172" s="126"/>
      <c r="B1172" s="127" t="str">
        <f t="shared" si="75"/>
        <v/>
      </c>
      <c r="C1172" s="127" t="str">
        <f t="shared" si="76"/>
        <v/>
      </c>
      <c r="D1172" s="127" t="str">
        <f t="shared" si="77"/>
        <v/>
      </c>
      <c r="E1172" s="128"/>
      <c r="F1172" s="102" t="str">
        <f>IFERROR(VLOOKUP(E1172,商品参数!A:E,2,FALSE),"")</f>
        <v/>
      </c>
      <c r="G1172" s="102" t="str">
        <f>IFERROR(VLOOKUP(E1172,商品参数!A:E,3,FALSE),"")</f>
        <v/>
      </c>
      <c r="H1172" s="102" t="str">
        <f>IFERROR(VLOOKUP(E1172,商品参数!A:E,4,FALSE),"")</f>
        <v/>
      </c>
      <c r="I1172" s="130"/>
      <c r="J1172" s="130"/>
      <c r="K1172" s="102" t="str">
        <f t="shared" si="78"/>
        <v/>
      </c>
      <c r="L1172" s="103"/>
      <c r="M1172" s="131"/>
    </row>
    <row r="1173" ht="22" customHeight="1" spans="1:13">
      <c r="A1173" s="126"/>
      <c r="B1173" s="127" t="str">
        <f t="shared" si="75"/>
        <v/>
      </c>
      <c r="C1173" s="127" t="str">
        <f t="shared" si="76"/>
        <v/>
      </c>
      <c r="D1173" s="127" t="str">
        <f t="shared" si="77"/>
        <v/>
      </c>
      <c r="E1173" s="128"/>
      <c r="F1173" s="102" t="str">
        <f>IFERROR(VLOOKUP(E1173,商品参数!A:E,2,FALSE),"")</f>
        <v/>
      </c>
      <c r="G1173" s="102" t="str">
        <f>IFERROR(VLOOKUP(E1173,商品参数!A:E,3,FALSE),"")</f>
        <v/>
      </c>
      <c r="H1173" s="102" t="str">
        <f>IFERROR(VLOOKUP(E1173,商品参数!A:E,4,FALSE),"")</f>
        <v/>
      </c>
      <c r="I1173" s="130"/>
      <c r="J1173" s="130"/>
      <c r="K1173" s="102" t="str">
        <f t="shared" si="78"/>
        <v/>
      </c>
      <c r="L1173" s="103"/>
      <c r="M1173" s="131"/>
    </row>
    <row r="1174" ht="22" customHeight="1" spans="1:13">
      <c r="A1174" s="126"/>
      <c r="B1174" s="127" t="str">
        <f t="shared" si="75"/>
        <v/>
      </c>
      <c r="C1174" s="127" t="str">
        <f t="shared" si="76"/>
        <v/>
      </c>
      <c r="D1174" s="127" t="str">
        <f t="shared" si="77"/>
        <v/>
      </c>
      <c r="E1174" s="128"/>
      <c r="F1174" s="102" t="str">
        <f>IFERROR(VLOOKUP(E1174,商品参数!A:E,2,FALSE),"")</f>
        <v/>
      </c>
      <c r="G1174" s="102" t="str">
        <f>IFERROR(VLOOKUP(E1174,商品参数!A:E,3,FALSE),"")</f>
        <v/>
      </c>
      <c r="H1174" s="102" t="str">
        <f>IFERROR(VLOOKUP(E1174,商品参数!A:E,4,FALSE),"")</f>
        <v/>
      </c>
      <c r="I1174" s="130"/>
      <c r="J1174" s="130"/>
      <c r="K1174" s="102" t="str">
        <f t="shared" si="78"/>
        <v/>
      </c>
      <c r="L1174" s="103"/>
      <c r="M1174" s="131"/>
    </row>
    <row r="1175" ht="22" customHeight="1" spans="1:13">
      <c r="A1175" s="126"/>
      <c r="B1175" s="127" t="str">
        <f t="shared" si="75"/>
        <v/>
      </c>
      <c r="C1175" s="127" t="str">
        <f t="shared" si="76"/>
        <v/>
      </c>
      <c r="D1175" s="127" t="str">
        <f t="shared" si="77"/>
        <v/>
      </c>
      <c r="E1175" s="128"/>
      <c r="F1175" s="102" t="str">
        <f>IFERROR(VLOOKUP(E1175,商品参数!A:E,2,FALSE),"")</f>
        <v/>
      </c>
      <c r="G1175" s="102" t="str">
        <f>IFERROR(VLOOKUP(E1175,商品参数!A:E,3,FALSE),"")</f>
        <v/>
      </c>
      <c r="H1175" s="102" t="str">
        <f>IFERROR(VLOOKUP(E1175,商品参数!A:E,4,FALSE),"")</f>
        <v/>
      </c>
      <c r="I1175" s="130"/>
      <c r="J1175" s="130"/>
      <c r="K1175" s="102" t="str">
        <f t="shared" si="78"/>
        <v/>
      </c>
      <c r="L1175" s="103"/>
      <c r="M1175" s="131"/>
    </row>
    <row r="1176" ht="22" customHeight="1" spans="1:13">
      <c r="A1176" s="126"/>
      <c r="B1176" s="127" t="str">
        <f t="shared" si="75"/>
        <v/>
      </c>
      <c r="C1176" s="127" t="str">
        <f t="shared" si="76"/>
        <v/>
      </c>
      <c r="D1176" s="127" t="str">
        <f t="shared" si="77"/>
        <v/>
      </c>
      <c r="E1176" s="128"/>
      <c r="F1176" s="102" t="str">
        <f>IFERROR(VLOOKUP(E1176,商品参数!A:E,2,FALSE),"")</f>
        <v/>
      </c>
      <c r="G1176" s="102" t="str">
        <f>IFERROR(VLOOKUP(E1176,商品参数!A:E,3,FALSE),"")</f>
        <v/>
      </c>
      <c r="H1176" s="102" t="str">
        <f>IFERROR(VLOOKUP(E1176,商品参数!A:E,4,FALSE),"")</f>
        <v/>
      </c>
      <c r="I1176" s="130"/>
      <c r="J1176" s="130"/>
      <c r="K1176" s="102" t="str">
        <f t="shared" si="78"/>
        <v/>
      </c>
      <c r="L1176" s="103"/>
      <c r="M1176" s="131"/>
    </row>
    <row r="1177" ht="22" customHeight="1" spans="1:13">
      <c r="A1177" s="126"/>
      <c r="B1177" s="127" t="str">
        <f t="shared" si="75"/>
        <v/>
      </c>
      <c r="C1177" s="127" t="str">
        <f t="shared" si="76"/>
        <v/>
      </c>
      <c r="D1177" s="127" t="str">
        <f t="shared" si="77"/>
        <v/>
      </c>
      <c r="E1177" s="128"/>
      <c r="F1177" s="102" t="str">
        <f>IFERROR(VLOOKUP(E1177,商品参数!A:E,2,FALSE),"")</f>
        <v/>
      </c>
      <c r="G1177" s="102" t="str">
        <f>IFERROR(VLOOKUP(E1177,商品参数!A:E,3,FALSE),"")</f>
        <v/>
      </c>
      <c r="H1177" s="102" t="str">
        <f>IFERROR(VLOOKUP(E1177,商品参数!A:E,4,FALSE),"")</f>
        <v/>
      </c>
      <c r="I1177" s="130"/>
      <c r="J1177" s="130"/>
      <c r="K1177" s="102" t="str">
        <f t="shared" si="78"/>
        <v/>
      </c>
      <c r="L1177" s="103"/>
      <c r="M1177" s="131"/>
    </row>
    <row r="1178" ht="22" customHeight="1" spans="1:13">
      <c r="A1178" s="126"/>
      <c r="B1178" s="127" t="str">
        <f t="shared" si="75"/>
        <v/>
      </c>
      <c r="C1178" s="127" t="str">
        <f t="shared" si="76"/>
        <v/>
      </c>
      <c r="D1178" s="127" t="str">
        <f t="shared" si="77"/>
        <v/>
      </c>
      <c r="E1178" s="128"/>
      <c r="F1178" s="102" t="str">
        <f>IFERROR(VLOOKUP(E1178,商品参数!A:E,2,FALSE),"")</f>
        <v/>
      </c>
      <c r="G1178" s="102" t="str">
        <f>IFERROR(VLOOKUP(E1178,商品参数!A:E,3,FALSE),"")</f>
        <v/>
      </c>
      <c r="H1178" s="102" t="str">
        <f>IFERROR(VLOOKUP(E1178,商品参数!A:E,4,FALSE),"")</f>
        <v/>
      </c>
      <c r="I1178" s="130"/>
      <c r="J1178" s="130"/>
      <c r="K1178" s="102" t="str">
        <f t="shared" si="78"/>
        <v/>
      </c>
      <c r="L1178" s="103"/>
      <c r="M1178" s="131"/>
    </row>
    <row r="1179" ht="22" customHeight="1" spans="1:13">
      <c r="A1179" s="126"/>
      <c r="B1179" s="127" t="str">
        <f t="shared" si="75"/>
        <v/>
      </c>
      <c r="C1179" s="127" t="str">
        <f t="shared" si="76"/>
        <v/>
      </c>
      <c r="D1179" s="127" t="str">
        <f t="shared" si="77"/>
        <v/>
      </c>
      <c r="E1179" s="128"/>
      <c r="F1179" s="102" t="str">
        <f>IFERROR(VLOOKUP(E1179,商品参数!A:E,2,FALSE),"")</f>
        <v/>
      </c>
      <c r="G1179" s="102" t="str">
        <f>IFERROR(VLOOKUP(E1179,商品参数!A:E,3,FALSE),"")</f>
        <v/>
      </c>
      <c r="H1179" s="102" t="str">
        <f>IFERROR(VLOOKUP(E1179,商品参数!A:E,4,FALSE),"")</f>
        <v/>
      </c>
      <c r="I1179" s="130"/>
      <c r="J1179" s="130"/>
      <c r="K1179" s="102" t="str">
        <f t="shared" si="78"/>
        <v/>
      </c>
      <c r="L1179" s="103"/>
      <c r="M1179" s="131"/>
    </row>
    <row r="1180" ht="22" customHeight="1" spans="1:13">
      <c r="A1180" s="126"/>
      <c r="B1180" s="127" t="str">
        <f t="shared" si="75"/>
        <v/>
      </c>
      <c r="C1180" s="127" t="str">
        <f t="shared" si="76"/>
        <v/>
      </c>
      <c r="D1180" s="127" t="str">
        <f t="shared" si="77"/>
        <v/>
      </c>
      <c r="E1180" s="128"/>
      <c r="F1180" s="102" t="str">
        <f>IFERROR(VLOOKUP(E1180,商品参数!A:E,2,FALSE),"")</f>
        <v/>
      </c>
      <c r="G1180" s="102" t="str">
        <f>IFERROR(VLOOKUP(E1180,商品参数!A:E,3,FALSE),"")</f>
        <v/>
      </c>
      <c r="H1180" s="102" t="str">
        <f>IFERROR(VLOOKUP(E1180,商品参数!A:E,4,FALSE),"")</f>
        <v/>
      </c>
      <c r="I1180" s="130"/>
      <c r="J1180" s="130"/>
      <c r="K1180" s="102" t="str">
        <f t="shared" si="78"/>
        <v/>
      </c>
      <c r="L1180" s="103"/>
      <c r="M1180" s="131"/>
    </row>
    <row r="1181" ht="22" customHeight="1" spans="1:13">
      <c r="A1181" s="126"/>
      <c r="B1181" s="127" t="str">
        <f t="shared" si="75"/>
        <v/>
      </c>
      <c r="C1181" s="127" t="str">
        <f t="shared" si="76"/>
        <v/>
      </c>
      <c r="D1181" s="127" t="str">
        <f t="shared" si="77"/>
        <v/>
      </c>
      <c r="E1181" s="128"/>
      <c r="F1181" s="102" t="str">
        <f>IFERROR(VLOOKUP(E1181,商品参数!A:E,2,FALSE),"")</f>
        <v/>
      </c>
      <c r="G1181" s="102" t="str">
        <f>IFERROR(VLOOKUP(E1181,商品参数!A:E,3,FALSE),"")</f>
        <v/>
      </c>
      <c r="H1181" s="102" t="str">
        <f>IFERROR(VLOOKUP(E1181,商品参数!A:E,4,FALSE),"")</f>
        <v/>
      </c>
      <c r="I1181" s="130"/>
      <c r="J1181" s="130"/>
      <c r="K1181" s="102" t="str">
        <f t="shared" si="78"/>
        <v/>
      </c>
      <c r="L1181" s="103"/>
      <c r="M1181" s="131"/>
    </row>
    <row r="1182" ht="22" customHeight="1" spans="1:13">
      <c r="A1182" s="126"/>
      <c r="B1182" s="127" t="str">
        <f t="shared" si="75"/>
        <v/>
      </c>
      <c r="C1182" s="127" t="str">
        <f t="shared" si="76"/>
        <v/>
      </c>
      <c r="D1182" s="127" t="str">
        <f t="shared" si="77"/>
        <v/>
      </c>
      <c r="E1182" s="128"/>
      <c r="F1182" s="102" t="str">
        <f>IFERROR(VLOOKUP(E1182,商品参数!A:E,2,FALSE),"")</f>
        <v/>
      </c>
      <c r="G1182" s="102" t="str">
        <f>IFERROR(VLOOKUP(E1182,商品参数!A:E,3,FALSE),"")</f>
        <v/>
      </c>
      <c r="H1182" s="102" t="str">
        <f>IFERROR(VLOOKUP(E1182,商品参数!A:E,4,FALSE),"")</f>
        <v/>
      </c>
      <c r="I1182" s="130"/>
      <c r="J1182" s="130"/>
      <c r="K1182" s="102" t="str">
        <f t="shared" si="78"/>
        <v/>
      </c>
      <c r="L1182" s="103"/>
      <c r="M1182" s="131"/>
    </row>
    <row r="1183" ht="22" customHeight="1" spans="1:13">
      <c r="A1183" s="126"/>
      <c r="B1183" s="127" t="str">
        <f t="shared" si="75"/>
        <v/>
      </c>
      <c r="C1183" s="127" t="str">
        <f t="shared" si="76"/>
        <v/>
      </c>
      <c r="D1183" s="127" t="str">
        <f t="shared" si="77"/>
        <v/>
      </c>
      <c r="E1183" s="128"/>
      <c r="F1183" s="102" t="str">
        <f>IFERROR(VLOOKUP(E1183,商品参数!A:E,2,FALSE),"")</f>
        <v/>
      </c>
      <c r="G1183" s="102" t="str">
        <f>IFERROR(VLOOKUP(E1183,商品参数!A:E,3,FALSE),"")</f>
        <v/>
      </c>
      <c r="H1183" s="102" t="str">
        <f>IFERROR(VLOOKUP(E1183,商品参数!A:E,4,FALSE),"")</f>
        <v/>
      </c>
      <c r="I1183" s="130"/>
      <c r="J1183" s="130"/>
      <c r="K1183" s="102" t="str">
        <f t="shared" si="78"/>
        <v/>
      </c>
      <c r="L1183" s="103"/>
      <c r="M1183" s="131"/>
    </row>
    <row r="1184" ht="22" customHeight="1" spans="1:13">
      <c r="A1184" s="126"/>
      <c r="B1184" s="127" t="str">
        <f t="shared" si="75"/>
        <v/>
      </c>
      <c r="C1184" s="127" t="str">
        <f t="shared" si="76"/>
        <v/>
      </c>
      <c r="D1184" s="127" t="str">
        <f t="shared" si="77"/>
        <v/>
      </c>
      <c r="E1184" s="128"/>
      <c r="F1184" s="102" t="str">
        <f>IFERROR(VLOOKUP(E1184,商品参数!A:E,2,FALSE),"")</f>
        <v/>
      </c>
      <c r="G1184" s="102" t="str">
        <f>IFERROR(VLOOKUP(E1184,商品参数!A:E,3,FALSE),"")</f>
        <v/>
      </c>
      <c r="H1184" s="102" t="str">
        <f>IFERROR(VLOOKUP(E1184,商品参数!A:E,4,FALSE),"")</f>
        <v/>
      </c>
      <c r="I1184" s="130"/>
      <c r="J1184" s="130"/>
      <c r="K1184" s="102" t="str">
        <f t="shared" si="78"/>
        <v/>
      </c>
      <c r="L1184" s="103"/>
      <c r="M1184" s="131"/>
    </row>
    <row r="1185" ht="22" customHeight="1" spans="1:13">
      <c r="A1185" s="126"/>
      <c r="B1185" s="127" t="str">
        <f t="shared" si="75"/>
        <v/>
      </c>
      <c r="C1185" s="127" t="str">
        <f t="shared" si="76"/>
        <v/>
      </c>
      <c r="D1185" s="127" t="str">
        <f t="shared" si="77"/>
        <v/>
      </c>
      <c r="E1185" s="128"/>
      <c r="F1185" s="102" t="str">
        <f>IFERROR(VLOOKUP(E1185,商品参数!A:E,2,FALSE),"")</f>
        <v/>
      </c>
      <c r="G1185" s="102" t="str">
        <f>IFERROR(VLOOKUP(E1185,商品参数!A:E,3,FALSE),"")</f>
        <v/>
      </c>
      <c r="H1185" s="102" t="str">
        <f>IFERROR(VLOOKUP(E1185,商品参数!A:E,4,FALSE),"")</f>
        <v/>
      </c>
      <c r="I1185" s="130"/>
      <c r="J1185" s="130"/>
      <c r="K1185" s="102" t="str">
        <f t="shared" si="78"/>
        <v/>
      </c>
      <c r="L1185" s="103"/>
      <c r="M1185" s="131"/>
    </row>
    <row r="1186" ht="22" customHeight="1" spans="1:13">
      <c r="A1186" s="126"/>
      <c r="B1186" s="127" t="str">
        <f t="shared" si="75"/>
        <v/>
      </c>
      <c r="C1186" s="127" t="str">
        <f t="shared" si="76"/>
        <v/>
      </c>
      <c r="D1186" s="127" t="str">
        <f t="shared" si="77"/>
        <v/>
      </c>
      <c r="E1186" s="128"/>
      <c r="F1186" s="102" t="str">
        <f>IFERROR(VLOOKUP(E1186,商品参数!A:E,2,FALSE),"")</f>
        <v/>
      </c>
      <c r="G1186" s="102" t="str">
        <f>IFERROR(VLOOKUP(E1186,商品参数!A:E,3,FALSE),"")</f>
        <v/>
      </c>
      <c r="H1186" s="102" t="str">
        <f>IFERROR(VLOOKUP(E1186,商品参数!A:E,4,FALSE),"")</f>
        <v/>
      </c>
      <c r="I1186" s="130"/>
      <c r="J1186" s="130"/>
      <c r="K1186" s="102" t="str">
        <f t="shared" si="78"/>
        <v/>
      </c>
      <c r="L1186" s="103"/>
      <c r="M1186" s="131"/>
    </row>
    <row r="1187" ht="22" customHeight="1" spans="1:13">
      <c r="A1187" s="126"/>
      <c r="B1187" s="127" t="str">
        <f t="shared" si="75"/>
        <v/>
      </c>
      <c r="C1187" s="127" t="str">
        <f t="shared" si="76"/>
        <v/>
      </c>
      <c r="D1187" s="127" t="str">
        <f t="shared" si="77"/>
        <v/>
      </c>
      <c r="E1187" s="128"/>
      <c r="F1187" s="102" t="str">
        <f>IFERROR(VLOOKUP(E1187,商品参数!A:E,2,FALSE),"")</f>
        <v/>
      </c>
      <c r="G1187" s="102" t="str">
        <f>IFERROR(VLOOKUP(E1187,商品参数!A:E,3,FALSE),"")</f>
        <v/>
      </c>
      <c r="H1187" s="102" t="str">
        <f>IFERROR(VLOOKUP(E1187,商品参数!A:E,4,FALSE),"")</f>
        <v/>
      </c>
      <c r="I1187" s="130"/>
      <c r="J1187" s="130"/>
      <c r="K1187" s="102" t="str">
        <f t="shared" si="78"/>
        <v/>
      </c>
      <c r="L1187" s="103"/>
      <c r="M1187" s="131"/>
    </row>
    <row r="1188" ht="22" customHeight="1" spans="1:13">
      <c r="A1188" s="126"/>
      <c r="B1188" s="127" t="str">
        <f t="shared" si="75"/>
        <v/>
      </c>
      <c r="C1188" s="127" t="str">
        <f t="shared" si="76"/>
        <v/>
      </c>
      <c r="D1188" s="127" t="str">
        <f t="shared" si="77"/>
        <v/>
      </c>
      <c r="E1188" s="128"/>
      <c r="F1188" s="102" t="str">
        <f>IFERROR(VLOOKUP(E1188,商品参数!A:E,2,FALSE),"")</f>
        <v/>
      </c>
      <c r="G1188" s="102" t="str">
        <f>IFERROR(VLOOKUP(E1188,商品参数!A:E,3,FALSE),"")</f>
        <v/>
      </c>
      <c r="H1188" s="102" t="str">
        <f>IFERROR(VLOOKUP(E1188,商品参数!A:E,4,FALSE),"")</f>
        <v/>
      </c>
      <c r="I1188" s="130"/>
      <c r="J1188" s="130"/>
      <c r="K1188" s="102" t="str">
        <f t="shared" si="78"/>
        <v/>
      </c>
      <c r="L1188" s="103"/>
      <c r="M1188" s="131"/>
    </row>
    <row r="1189" ht="22" customHeight="1" spans="1:13">
      <c r="A1189" s="126"/>
      <c r="B1189" s="127" t="str">
        <f t="shared" si="75"/>
        <v/>
      </c>
      <c r="C1189" s="127" t="str">
        <f t="shared" si="76"/>
        <v/>
      </c>
      <c r="D1189" s="127" t="str">
        <f t="shared" si="77"/>
        <v/>
      </c>
      <c r="E1189" s="128"/>
      <c r="F1189" s="102" t="str">
        <f>IFERROR(VLOOKUP(E1189,商品参数!A:E,2,FALSE),"")</f>
        <v/>
      </c>
      <c r="G1189" s="102" t="str">
        <f>IFERROR(VLOOKUP(E1189,商品参数!A:E,3,FALSE),"")</f>
        <v/>
      </c>
      <c r="H1189" s="102" t="str">
        <f>IFERROR(VLOOKUP(E1189,商品参数!A:E,4,FALSE),"")</f>
        <v/>
      </c>
      <c r="I1189" s="130"/>
      <c r="J1189" s="130"/>
      <c r="K1189" s="102" t="str">
        <f t="shared" si="78"/>
        <v/>
      </c>
      <c r="L1189" s="103"/>
      <c r="M1189" s="131"/>
    </row>
    <row r="1190" ht="22" customHeight="1" spans="1:13">
      <c r="A1190" s="126"/>
      <c r="B1190" s="127" t="str">
        <f t="shared" si="75"/>
        <v/>
      </c>
      <c r="C1190" s="127" t="str">
        <f t="shared" si="76"/>
        <v/>
      </c>
      <c r="D1190" s="127" t="str">
        <f t="shared" si="77"/>
        <v/>
      </c>
      <c r="E1190" s="128"/>
      <c r="F1190" s="102" t="str">
        <f>IFERROR(VLOOKUP(E1190,商品参数!A:E,2,FALSE),"")</f>
        <v/>
      </c>
      <c r="G1190" s="102" t="str">
        <f>IFERROR(VLOOKUP(E1190,商品参数!A:E,3,FALSE),"")</f>
        <v/>
      </c>
      <c r="H1190" s="102" t="str">
        <f>IFERROR(VLOOKUP(E1190,商品参数!A:E,4,FALSE),"")</f>
        <v/>
      </c>
      <c r="I1190" s="130"/>
      <c r="J1190" s="130"/>
      <c r="K1190" s="102" t="str">
        <f t="shared" si="78"/>
        <v/>
      </c>
      <c r="L1190" s="103"/>
      <c r="M1190" s="131"/>
    </row>
    <row r="1191" ht="22" customHeight="1" spans="1:13">
      <c r="A1191" s="126"/>
      <c r="B1191" s="127" t="str">
        <f t="shared" si="75"/>
        <v/>
      </c>
      <c r="C1191" s="127" t="str">
        <f t="shared" si="76"/>
        <v/>
      </c>
      <c r="D1191" s="127" t="str">
        <f t="shared" si="77"/>
        <v/>
      </c>
      <c r="E1191" s="128"/>
      <c r="F1191" s="102" t="str">
        <f>IFERROR(VLOOKUP(E1191,商品参数!A:E,2,FALSE),"")</f>
        <v/>
      </c>
      <c r="G1191" s="102" t="str">
        <f>IFERROR(VLOOKUP(E1191,商品参数!A:E,3,FALSE),"")</f>
        <v/>
      </c>
      <c r="H1191" s="102" t="str">
        <f>IFERROR(VLOOKUP(E1191,商品参数!A:E,4,FALSE),"")</f>
        <v/>
      </c>
      <c r="I1191" s="130"/>
      <c r="J1191" s="130"/>
      <c r="K1191" s="102" t="str">
        <f t="shared" si="78"/>
        <v/>
      </c>
      <c r="L1191" s="103"/>
      <c r="M1191" s="131"/>
    </row>
    <row r="1192" ht="22" customHeight="1" spans="1:13">
      <c r="A1192" s="126"/>
      <c r="B1192" s="127" t="str">
        <f t="shared" ref="B1192:B1255" si="79">IF(A1192&lt;&gt;"",YEAR(A1192),"")</f>
        <v/>
      </c>
      <c r="C1192" s="127" t="str">
        <f t="shared" ref="C1192:C1255" si="80">IF(A1192&lt;&gt;"",MONTH(A1192),"")</f>
        <v/>
      </c>
      <c r="D1192" s="127" t="str">
        <f t="shared" ref="D1192:D1255" si="81">IF(A1192&lt;&gt;"",DAY(A1192),"")</f>
        <v/>
      </c>
      <c r="E1192" s="128"/>
      <c r="F1192" s="102" t="str">
        <f>IFERROR(VLOOKUP(E1192,商品参数!A:E,2,FALSE),"")</f>
        <v/>
      </c>
      <c r="G1192" s="102" t="str">
        <f>IFERROR(VLOOKUP(E1192,商品参数!A:E,3,FALSE),"")</f>
        <v/>
      </c>
      <c r="H1192" s="102" t="str">
        <f>IFERROR(VLOOKUP(E1192,商品参数!A:E,4,FALSE),"")</f>
        <v/>
      </c>
      <c r="I1192" s="130"/>
      <c r="J1192" s="130"/>
      <c r="K1192" s="102" t="str">
        <f t="shared" ref="K1192:K1255" si="82">IF(E1192&lt;&gt;"",I1192*J1192,"")</f>
        <v/>
      </c>
      <c r="L1192" s="103"/>
      <c r="M1192" s="131"/>
    </row>
    <row r="1193" ht="22" customHeight="1" spans="1:13">
      <c r="A1193" s="126"/>
      <c r="B1193" s="127" t="str">
        <f t="shared" si="79"/>
        <v/>
      </c>
      <c r="C1193" s="127" t="str">
        <f t="shared" si="80"/>
        <v/>
      </c>
      <c r="D1193" s="127" t="str">
        <f t="shared" si="81"/>
        <v/>
      </c>
      <c r="E1193" s="128"/>
      <c r="F1193" s="102" t="str">
        <f>IFERROR(VLOOKUP(E1193,商品参数!A:E,2,FALSE),"")</f>
        <v/>
      </c>
      <c r="G1193" s="102" t="str">
        <f>IFERROR(VLOOKUP(E1193,商品参数!A:E,3,FALSE),"")</f>
        <v/>
      </c>
      <c r="H1193" s="102" t="str">
        <f>IFERROR(VLOOKUP(E1193,商品参数!A:E,4,FALSE),"")</f>
        <v/>
      </c>
      <c r="I1193" s="130"/>
      <c r="J1193" s="130"/>
      <c r="K1193" s="102" t="str">
        <f t="shared" si="82"/>
        <v/>
      </c>
      <c r="L1193" s="103"/>
      <c r="M1193" s="131"/>
    </row>
    <row r="1194" ht="22" customHeight="1" spans="1:13">
      <c r="A1194" s="126"/>
      <c r="B1194" s="127" t="str">
        <f t="shared" si="79"/>
        <v/>
      </c>
      <c r="C1194" s="127" t="str">
        <f t="shared" si="80"/>
        <v/>
      </c>
      <c r="D1194" s="127" t="str">
        <f t="shared" si="81"/>
        <v/>
      </c>
      <c r="E1194" s="128"/>
      <c r="F1194" s="102" t="str">
        <f>IFERROR(VLOOKUP(E1194,商品参数!A:E,2,FALSE),"")</f>
        <v/>
      </c>
      <c r="G1194" s="102" t="str">
        <f>IFERROR(VLOOKUP(E1194,商品参数!A:E,3,FALSE),"")</f>
        <v/>
      </c>
      <c r="H1194" s="102" t="str">
        <f>IFERROR(VLOOKUP(E1194,商品参数!A:E,4,FALSE),"")</f>
        <v/>
      </c>
      <c r="I1194" s="130"/>
      <c r="J1194" s="130"/>
      <c r="K1194" s="102" t="str">
        <f t="shared" si="82"/>
        <v/>
      </c>
      <c r="L1194" s="103"/>
      <c r="M1194" s="131"/>
    </row>
    <row r="1195" ht="22" customHeight="1" spans="1:13">
      <c r="A1195" s="126"/>
      <c r="B1195" s="127" t="str">
        <f t="shared" si="79"/>
        <v/>
      </c>
      <c r="C1195" s="127" t="str">
        <f t="shared" si="80"/>
        <v/>
      </c>
      <c r="D1195" s="127" t="str">
        <f t="shared" si="81"/>
        <v/>
      </c>
      <c r="E1195" s="128"/>
      <c r="F1195" s="102" t="str">
        <f>IFERROR(VLOOKUP(E1195,商品参数!A:E,2,FALSE),"")</f>
        <v/>
      </c>
      <c r="G1195" s="102" t="str">
        <f>IFERROR(VLOOKUP(E1195,商品参数!A:E,3,FALSE),"")</f>
        <v/>
      </c>
      <c r="H1195" s="102" t="str">
        <f>IFERROR(VLOOKUP(E1195,商品参数!A:E,4,FALSE),"")</f>
        <v/>
      </c>
      <c r="I1195" s="130"/>
      <c r="J1195" s="130"/>
      <c r="K1195" s="102" t="str">
        <f t="shared" si="82"/>
        <v/>
      </c>
      <c r="L1195" s="103"/>
      <c r="M1195" s="131"/>
    </row>
    <row r="1196" ht="22" customHeight="1" spans="1:13">
      <c r="A1196" s="126"/>
      <c r="B1196" s="127" t="str">
        <f t="shared" si="79"/>
        <v/>
      </c>
      <c r="C1196" s="127" t="str">
        <f t="shared" si="80"/>
        <v/>
      </c>
      <c r="D1196" s="127" t="str">
        <f t="shared" si="81"/>
        <v/>
      </c>
      <c r="E1196" s="128"/>
      <c r="F1196" s="102" t="str">
        <f>IFERROR(VLOOKUP(E1196,商品参数!A:E,2,FALSE),"")</f>
        <v/>
      </c>
      <c r="G1196" s="102" t="str">
        <f>IFERROR(VLOOKUP(E1196,商品参数!A:E,3,FALSE),"")</f>
        <v/>
      </c>
      <c r="H1196" s="102" t="str">
        <f>IFERROR(VLOOKUP(E1196,商品参数!A:E,4,FALSE),"")</f>
        <v/>
      </c>
      <c r="I1196" s="130"/>
      <c r="J1196" s="130"/>
      <c r="K1196" s="102" t="str">
        <f t="shared" si="82"/>
        <v/>
      </c>
      <c r="L1196" s="103"/>
      <c r="M1196" s="131"/>
    </row>
    <row r="1197" ht="22" customHeight="1" spans="1:13">
      <c r="A1197" s="126"/>
      <c r="B1197" s="127" t="str">
        <f t="shared" si="79"/>
        <v/>
      </c>
      <c r="C1197" s="127" t="str">
        <f t="shared" si="80"/>
        <v/>
      </c>
      <c r="D1197" s="127" t="str">
        <f t="shared" si="81"/>
        <v/>
      </c>
      <c r="E1197" s="128"/>
      <c r="F1197" s="102" t="str">
        <f>IFERROR(VLOOKUP(E1197,商品参数!A:E,2,FALSE),"")</f>
        <v/>
      </c>
      <c r="G1197" s="102" t="str">
        <f>IFERROR(VLOOKUP(E1197,商品参数!A:E,3,FALSE),"")</f>
        <v/>
      </c>
      <c r="H1197" s="102" t="str">
        <f>IFERROR(VLOOKUP(E1197,商品参数!A:E,4,FALSE),"")</f>
        <v/>
      </c>
      <c r="I1197" s="130"/>
      <c r="J1197" s="130"/>
      <c r="K1197" s="102" t="str">
        <f t="shared" si="82"/>
        <v/>
      </c>
      <c r="L1197" s="103"/>
      <c r="M1197" s="131"/>
    </row>
    <row r="1198" ht="22" customHeight="1" spans="1:13">
      <c r="A1198" s="126"/>
      <c r="B1198" s="127" t="str">
        <f t="shared" si="79"/>
        <v/>
      </c>
      <c r="C1198" s="127" t="str">
        <f t="shared" si="80"/>
        <v/>
      </c>
      <c r="D1198" s="127" t="str">
        <f t="shared" si="81"/>
        <v/>
      </c>
      <c r="E1198" s="128"/>
      <c r="F1198" s="102" t="str">
        <f>IFERROR(VLOOKUP(E1198,商品参数!A:E,2,FALSE),"")</f>
        <v/>
      </c>
      <c r="G1198" s="102" t="str">
        <f>IFERROR(VLOOKUP(E1198,商品参数!A:E,3,FALSE),"")</f>
        <v/>
      </c>
      <c r="H1198" s="102" t="str">
        <f>IFERROR(VLOOKUP(E1198,商品参数!A:E,4,FALSE),"")</f>
        <v/>
      </c>
      <c r="I1198" s="130"/>
      <c r="J1198" s="130"/>
      <c r="K1198" s="102" t="str">
        <f t="shared" si="82"/>
        <v/>
      </c>
      <c r="L1198" s="103"/>
      <c r="M1198" s="131"/>
    </row>
    <row r="1199" ht="22" customHeight="1" spans="1:13">
      <c r="A1199" s="126"/>
      <c r="B1199" s="127" t="str">
        <f t="shared" si="79"/>
        <v/>
      </c>
      <c r="C1199" s="127" t="str">
        <f t="shared" si="80"/>
        <v/>
      </c>
      <c r="D1199" s="127" t="str">
        <f t="shared" si="81"/>
        <v/>
      </c>
      <c r="E1199" s="128"/>
      <c r="F1199" s="102" t="str">
        <f>IFERROR(VLOOKUP(E1199,商品参数!A:E,2,FALSE),"")</f>
        <v/>
      </c>
      <c r="G1199" s="102" t="str">
        <f>IFERROR(VLOOKUP(E1199,商品参数!A:E,3,FALSE),"")</f>
        <v/>
      </c>
      <c r="H1199" s="102" t="str">
        <f>IFERROR(VLOOKUP(E1199,商品参数!A:E,4,FALSE),"")</f>
        <v/>
      </c>
      <c r="I1199" s="130"/>
      <c r="J1199" s="130"/>
      <c r="K1199" s="102" t="str">
        <f t="shared" si="82"/>
        <v/>
      </c>
      <c r="L1199" s="103"/>
      <c r="M1199" s="131"/>
    </row>
    <row r="1200" ht="22" customHeight="1" spans="1:13">
      <c r="A1200" s="126"/>
      <c r="B1200" s="127" t="str">
        <f t="shared" si="79"/>
        <v/>
      </c>
      <c r="C1200" s="127" t="str">
        <f t="shared" si="80"/>
        <v/>
      </c>
      <c r="D1200" s="127" t="str">
        <f t="shared" si="81"/>
        <v/>
      </c>
      <c r="E1200" s="128"/>
      <c r="F1200" s="102" t="str">
        <f>IFERROR(VLOOKUP(E1200,商品参数!A:E,2,FALSE),"")</f>
        <v/>
      </c>
      <c r="G1200" s="102" t="str">
        <f>IFERROR(VLOOKUP(E1200,商品参数!A:E,3,FALSE),"")</f>
        <v/>
      </c>
      <c r="H1200" s="102" t="str">
        <f>IFERROR(VLOOKUP(E1200,商品参数!A:E,4,FALSE),"")</f>
        <v/>
      </c>
      <c r="I1200" s="130"/>
      <c r="J1200" s="130"/>
      <c r="K1200" s="102" t="str">
        <f t="shared" si="82"/>
        <v/>
      </c>
      <c r="L1200" s="103"/>
      <c r="M1200" s="131"/>
    </row>
    <row r="1201" ht="22" customHeight="1" spans="1:13">
      <c r="A1201" s="126"/>
      <c r="B1201" s="127" t="str">
        <f t="shared" si="79"/>
        <v/>
      </c>
      <c r="C1201" s="127" t="str">
        <f t="shared" si="80"/>
        <v/>
      </c>
      <c r="D1201" s="127" t="str">
        <f t="shared" si="81"/>
        <v/>
      </c>
      <c r="E1201" s="128"/>
      <c r="F1201" s="102" t="str">
        <f>IFERROR(VLOOKUP(E1201,商品参数!A:E,2,FALSE),"")</f>
        <v/>
      </c>
      <c r="G1201" s="102" t="str">
        <f>IFERROR(VLOOKUP(E1201,商品参数!A:E,3,FALSE),"")</f>
        <v/>
      </c>
      <c r="H1201" s="102" t="str">
        <f>IFERROR(VLOOKUP(E1201,商品参数!A:E,4,FALSE),"")</f>
        <v/>
      </c>
      <c r="I1201" s="130"/>
      <c r="J1201" s="130"/>
      <c r="K1201" s="102" t="str">
        <f t="shared" si="82"/>
        <v/>
      </c>
      <c r="L1201" s="103"/>
      <c r="M1201" s="131"/>
    </row>
    <row r="1202" ht="22" customHeight="1" spans="1:13">
      <c r="A1202" s="126"/>
      <c r="B1202" s="127" t="str">
        <f t="shared" si="79"/>
        <v/>
      </c>
      <c r="C1202" s="127" t="str">
        <f t="shared" si="80"/>
        <v/>
      </c>
      <c r="D1202" s="127" t="str">
        <f t="shared" si="81"/>
        <v/>
      </c>
      <c r="E1202" s="128"/>
      <c r="F1202" s="102" t="str">
        <f>IFERROR(VLOOKUP(E1202,商品参数!A:E,2,FALSE),"")</f>
        <v/>
      </c>
      <c r="G1202" s="102" t="str">
        <f>IFERROR(VLOOKUP(E1202,商品参数!A:E,3,FALSE),"")</f>
        <v/>
      </c>
      <c r="H1202" s="102" t="str">
        <f>IFERROR(VLOOKUP(E1202,商品参数!A:E,4,FALSE),"")</f>
        <v/>
      </c>
      <c r="I1202" s="130"/>
      <c r="J1202" s="130"/>
      <c r="K1202" s="102" t="str">
        <f t="shared" si="82"/>
        <v/>
      </c>
      <c r="L1202" s="103"/>
      <c r="M1202" s="131"/>
    </row>
    <row r="1203" ht="22" customHeight="1" spans="1:13">
      <c r="A1203" s="126"/>
      <c r="B1203" s="127" t="str">
        <f t="shared" si="79"/>
        <v/>
      </c>
      <c r="C1203" s="127" t="str">
        <f t="shared" si="80"/>
        <v/>
      </c>
      <c r="D1203" s="127" t="str">
        <f t="shared" si="81"/>
        <v/>
      </c>
      <c r="E1203" s="128"/>
      <c r="F1203" s="102" t="str">
        <f>IFERROR(VLOOKUP(E1203,商品参数!A:E,2,FALSE),"")</f>
        <v/>
      </c>
      <c r="G1203" s="102" t="str">
        <f>IFERROR(VLOOKUP(E1203,商品参数!A:E,3,FALSE),"")</f>
        <v/>
      </c>
      <c r="H1203" s="102" t="str">
        <f>IFERROR(VLOOKUP(E1203,商品参数!A:E,4,FALSE),"")</f>
        <v/>
      </c>
      <c r="I1203" s="130"/>
      <c r="J1203" s="130"/>
      <c r="K1203" s="102" t="str">
        <f t="shared" si="82"/>
        <v/>
      </c>
      <c r="L1203" s="103"/>
      <c r="M1203" s="131"/>
    </row>
    <row r="1204" ht="22" customHeight="1" spans="1:13">
      <c r="A1204" s="126"/>
      <c r="B1204" s="127" t="str">
        <f t="shared" si="79"/>
        <v/>
      </c>
      <c r="C1204" s="127" t="str">
        <f t="shared" si="80"/>
        <v/>
      </c>
      <c r="D1204" s="127" t="str">
        <f t="shared" si="81"/>
        <v/>
      </c>
      <c r="E1204" s="128"/>
      <c r="F1204" s="102" t="str">
        <f>IFERROR(VLOOKUP(E1204,商品参数!A:E,2,FALSE),"")</f>
        <v/>
      </c>
      <c r="G1204" s="102" t="str">
        <f>IFERROR(VLOOKUP(E1204,商品参数!A:E,3,FALSE),"")</f>
        <v/>
      </c>
      <c r="H1204" s="102" t="str">
        <f>IFERROR(VLOOKUP(E1204,商品参数!A:E,4,FALSE),"")</f>
        <v/>
      </c>
      <c r="I1204" s="130"/>
      <c r="J1204" s="130"/>
      <c r="K1204" s="102" t="str">
        <f t="shared" si="82"/>
        <v/>
      </c>
      <c r="L1204" s="103"/>
      <c r="M1204" s="131"/>
    </row>
    <row r="1205" ht="22" customHeight="1" spans="1:13">
      <c r="A1205" s="126"/>
      <c r="B1205" s="127" t="str">
        <f t="shared" si="79"/>
        <v/>
      </c>
      <c r="C1205" s="127" t="str">
        <f t="shared" si="80"/>
        <v/>
      </c>
      <c r="D1205" s="127" t="str">
        <f t="shared" si="81"/>
        <v/>
      </c>
      <c r="E1205" s="128"/>
      <c r="F1205" s="102" t="str">
        <f>IFERROR(VLOOKUP(E1205,商品参数!A:E,2,FALSE),"")</f>
        <v/>
      </c>
      <c r="G1205" s="102" t="str">
        <f>IFERROR(VLOOKUP(E1205,商品参数!A:E,3,FALSE),"")</f>
        <v/>
      </c>
      <c r="H1205" s="102" t="str">
        <f>IFERROR(VLOOKUP(E1205,商品参数!A:E,4,FALSE),"")</f>
        <v/>
      </c>
      <c r="I1205" s="130"/>
      <c r="J1205" s="130"/>
      <c r="K1205" s="102" t="str">
        <f t="shared" si="82"/>
        <v/>
      </c>
      <c r="L1205" s="103"/>
      <c r="M1205" s="131"/>
    </row>
    <row r="1206" ht="22" customHeight="1" spans="1:13">
      <c r="A1206" s="126"/>
      <c r="B1206" s="127" t="str">
        <f t="shared" si="79"/>
        <v/>
      </c>
      <c r="C1206" s="127" t="str">
        <f t="shared" si="80"/>
        <v/>
      </c>
      <c r="D1206" s="127" t="str">
        <f t="shared" si="81"/>
        <v/>
      </c>
      <c r="E1206" s="128"/>
      <c r="F1206" s="102" t="str">
        <f>IFERROR(VLOOKUP(E1206,商品参数!A:E,2,FALSE),"")</f>
        <v/>
      </c>
      <c r="G1206" s="102" t="str">
        <f>IFERROR(VLOOKUP(E1206,商品参数!A:E,3,FALSE),"")</f>
        <v/>
      </c>
      <c r="H1206" s="102" t="str">
        <f>IFERROR(VLOOKUP(E1206,商品参数!A:E,4,FALSE),"")</f>
        <v/>
      </c>
      <c r="I1206" s="130"/>
      <c r="J1206" s="130"/>
      <c r="K1206" s="102" t="str">
        <f t="shared" si="82"/>
        <v/>
      </c>
      <c r="L1206" s="103"/>
      <c r="M1206" s="131"/>
    </row>
    <row r="1207" ht="22" customHeight="1" spans="1:13">
      <c r="A1207" s="126"/>
      <c r="B1207" s="127" t="str">
        <f t="shared" si="79"/>
        <v/>
      </c>
      <c r="C1207" s="127" t="str">
        <f t="shared" si="80"/>
        <v/>
      </c>
      <c r="D1207" s="127" t="str">
        <f t="shared" si="81"/>
        <v/>
      </c>
      <c r="E1207" s="128"/>
      <c r="F1207" s="102" t="str">
        <f>IFERROR(VLOOKUP(E1207,商品参数!A:E,2,FALSE),"")</f>
        <v/>
      </c>
      <c r="G1207" s="102" t="str">
        <f>IFERROR(VLOOKUP(E1207,商品参数!A:E,3,FALSE),"")</f>
        <v/>
      </c>
      <c r="H1207" s="102" t="str">
        <f>IFERROR(VLOOKUP(E1207,商品参数!A:E,4,FALSE),"")</f>
        <v/>
      </c>
      <c r="I1207" s="130"/>
      <c r="J1207" s="130"/>
      <c r="K1207" s="102" t="str">
        <f t="shared" si="82"/>
        <v/>
      </c>
      <c r="L1207" s="103"/>
      <c r="M1207" s="131"/>
    </row>
    <row r="1208" ht="22" customHeight="1" spans="1:13">
      <c r="A1208" s="126"/>
      <c r="B1208" s="127" t="str">
        <f t="shared" si="79"/>
        <v/>
      </c>
      <c r="C1208" s="127" t="str">
        <f t="shared" si="80"/>
        <v/>
      </c>
      <c r="D1208" s="127" t="str">
        <f t="shared" si="81"/>
        <v/>
      </c>
      <c r="E1208" s="128"/>
      <c r="F1208" s="102" t="str">
        <f>IFERROR(VLOOKUP(E1208,商品参数!A:E,2,FALSE),"")</f>
        <v/>
      </c>
      <c r="G1208" s="102" t="str">
        <f>IFERROR(VLOOKUP(E1208,商品参数!A:E,3,FALSE),"")</f>
        <v/>
      </c>
      <c r="H1208" s="102" t="str">
        <f>IFERROR(VLOOKUP(E1208,商品参数!A:E,4,FALSE),"")</f>
        <v/>
      </c>
      <c r="I1208" s="130"/>
      <c r="J1208" s="130"/>
      <c r="K1208" s="102" t="str">
        <f t="shared" si="82"/>
        <v/>
      </c>
      <c r="L1208" s="103"/>
      <c r="M1208" s="131"/>
    </row>
    <row r="1209" ht="22" customHeight="1" spans="1:13">
      <c r="A1209" s="126"/>
      <c r="B1209" s="127" t="str">
        <f t="shared" si="79"/>
        <v/>
      </c>
      <c r="C1209" s="127" t="str">
        <f t="shared" si="80"/>
        <v/>
      </c>
      <c r="D1209" s="127" t="str">
        <f t="shared" si="81"/>
        <v/>
      </c>
      <c r="E1209" s="128"/>
      <c r="F1209" s="102" t="str">
        <f>IFERROR(VLOOKUP(E1209,商品参数!A:E,2,FALSE),"")</f>
        <v/>
      </c>
      <c r="G1209" s="102" t="str">
        <f>IFERROR(VLOOKUP(E1209,商品参数!A:E,3,FALSE),"")</f>
        <v/>
      </c>
      <c r="H1209" s="102" t="str">
        <f>IFERROR(VLOOKUP(E1209,商品参数!A:E,4,FALSE),"")</f>
        <v/>
      </c>
      <c r="I1209" s="130"/>
      <c r="J1209" s="130"/>
      <c r="K1209" s="102" t="str">
        <f t="shared" si="82"/>
        <v/>
      </c>
      <c r="L1209" s="103"/>
      <c r="M1209" s="131"/>
    </row>
    <row r="1210" ht="22" customHeight="1" spans="1:13">
      <c r="A1210" s="126"/>
      <c r="B1210" s="127" t="str">
        <f t="shared" si="79"/>
        <v/>
      </c>
      <c r="C1210" s="127" t="str">
        <f t="shared" si="80"/>
        <v/>
      </c>
      <c r="D1210" s="127" t="str">
        <f t="shared" si="81"/>
        <v/>
      </c>
      <c r="E1210" s="128"/>
      <c r="F1210" s="102" t="str">
        <f>IFERROR(VLOOKUP(E1210,商品参数!A:E,2,FALSE),"")</f>
        <v/>
      </c>
      <c r="G1210" s="102" t="str">
        <f>IFERROR(VLOOKUP(E1210,商品参数!A:E,3,FALSE),"")</f>
        <v/>
      </c>
      <c r="H1210" s="102" t="str">
        <f>IFERROR(VLOOKUP(E1210,商品参数!A:E,4,FALSE),"")</f>
        <v/>
      </c>
      <c r="I1210" s="130"/>
      <c r="J1210" s="130"/>
      <c r="K1210" s="102" t="str">
        <f t="shared" si="82"/>
        <v/>
      </c>
      <c r="L1210" s="103"/>
      <c r="M1210" s="131"/>
    </row>
    <row r="1211" ht="22" customHeight="1" spans="1:13">
      <c r="A1211" s="126"/>
      <c r="B1211" s="127" t="str">
        <f t="shared" si="79"/>
        <v/>
      </c>
      <c r="C1211" s="127" t="str">
        <f t="shared" si="80"/>
        <v/>
      </c>
      <c r="D1211" s="127" t="str">
        <f t="shared" si="81"/>
        <v/>
      </c>
      <c r="E1211" s="128"/>
      <c r="F1211" s="102" t="str">
        <f>IFERROR(VLOOKUP(E1211,商品参数!A:E,2,FALSE),"")</f>
        <v/>
      </c>
      <c r="G1211" s="102" t="str">
        <f>IFERROR(VLOOKUP(E1211,商品参数!A:E,3,FALSE),"")</f>
        <v/>
      </c>
      <c r="H1211" s="102" t="str">
        <f>IFERROR(VLOOKUP(E1211,商品参数!A:E,4,FALSE),"")</f>
        <v/>
      </c>
      <c r="I1211" s="130"/>
      <c r="J1211" s="130"/>
      <c r="K1211" s="102" t="str">
        <f t="shared" si="82"/>
        <v/>
      </c>
      <c r="L1211" s="103"/>
      <c r="M1211" s="131"/>
    </row>
    <row r="1212" ht="22" customHeight="1" spans="1:13">
      <c r="A1212" s="126"/>
      <c r="B1212" s="127" t="str">
        <f t="shared" si="79"/>
        <v/>
      </c>
      <c r="C1212" s="127" t="str">
        <f t="shared" si="80"/>
        <v/>
      </c>
      <c r="D1212" s="127" t="str">
        <f t="shared" si="81"/>
        <v/>
      </c>
      <c r="E1212" s="128"/>
      <c r="F1212" s="102" t="str">
        <f>IFERROR(VLOOKUP(E1212,商品参数!A:E,2,FALSE),"")</f>
        <v/>
      </c>
      <c r="G1212" s="102" t="str">
        <f>IFERROR(VLOOKUP(E1212,商品参数!A:E,3,FALSE),"")</f>
        <v/>
      </c>
      <c r="H1212" s="102" t="str">
        <f>IFERROR(VLOOKUP(E1212,商品参数!A:E,4,FALSE),"")</f>
        <v/>
      </c>
      <c r="I1212" s="130"/>
      <c r="J1212" s="130"/>
      <c r="K1212" s="102" t="str">
        <f t="shared" si="82"/>
        <v/>
      </c>
      <c r="L1212" s="103"/>
      <c r="M1212" s="131"/>
    </row>
    <row r="1213" ht="22" customHeight="1" spans="1:13">
      <c r="A1213" s="126"/>
      <c r="B1213" s="127" t="str">
        <f t="shared" si="79"/>
        <v/>
      </c>
      <c r="C1213" s="127" t="str">
        <f t="shared" si="80"/>
        <v/>
      </c>
      <c r="D1213" s="127" t="str">
        <f t="shared" si="81"/>
        <v/>
      </c>
      <c r="E1213" s="128"/>
      <c r="F1213" s="102" t="str">
        <f>IFERROR(VLOOKUP(E1213,商品参数!A:E,2,FALSE),"")</f>
        <v/>
      </c>
      <c r="G1213" s="102" t="str">
        <f>IFERROR(VLOOKUP(E1213,商品参数!A:E,3,FALSE),"")</f>
        <v/>
      </c>
      <c r="H1213" s="102" t="str">
        <f>IFERROR(VLOOKUP(E1213,商品参数!A:E,4,FALSE),"")</f>
        <v/>
      </c>
      <c r="I1213" s="130"/>
      <c r="J1213" s="130"/>
      <c r="K1213" s="102" t="str">
        <f t="shared" si="82"/>
        <v/>
      </c>
      <c r="L1213" s="103"/>
      <c r="M1213" s="131"/>
    </row>
    <row r="1214" ht="22" customHeight="1" spans="1:13">
      <c r="A1214" s="126"/>
      <c r="B1214" s="127" t="str">
        <f t="shared" si="79"/>
        <v/>
      </c>
      <c r="C1214" s="127" t="str">
        <f t="shared" si="80"/>
        <v/>
      </c>
      <c r="D1214" s="127" t="str">
        <f t="shared" si="81"/>
        <v/>
      </c>
      <c r="E1214" s="128"/>
      <c r="F1214" s="102" t="str">
        <f>IFERROR(VLOOKUP(E1214,商品参数!A:E,2,FALSE),"")</f>
        <v/>
      </c>
      <c r="G1214" s="102" t="str">
        <f>IFERROR(VLOOKUP(E1214,商品参数!A:E,3,FALSE),"")</f>
        <v/>
      </c>
      <c r="H1214" s="102" t="str">
        <f>IFERROR(VLOOKUP(E1214,商品参数!A:E,4,FALSE),"")</f>
        <v/>
      </c>
      <c r="I1214" s="130"/>
      <c r="J1214" s="130"/>
      <c r="K1214" s="102" t="str">
        <f t="shared" si="82"/>
        <v/>
      </c>
      <c r="L1214" s="103"/>
      <c r="M1214" s="131"/>
    </row>
    <row r="1215" ht="22" customHeight="1" spans="1:13">
      <c r="A1215" s="126"/>
      <c r="B1215" s="127" t="str">
        <f t="shared" si="79"/>
        <v/>
      </c>
      <c r="C1215" s="127" t="str">
        <f t="shared" si="80"/>
        <v/>
      </c>
      <c r="D1215" s="127" t="str">
        <f t="shared" si="81"/>
        <v/>
      </c>
      <c r="E1215" s="128"/>
      <c r="F1215" s="102" t="str">
        <f>IFERROR(VLOOKUP(E1215,商品参数!A:E,2,FALSE),"")</f>
        <v/>
      </c>
      <c r="G1215" s="102" t="str">
        <f>IFERROR(VLOOKUP(E1215,商品参数!A:E,3,FALSE),"")</f>
        <v/>
      </c>
      <c r="H1215" s="102" t="str">
        <f>IFERROR(VLOOKUP(E1215,商品参数!A:E,4,FALSE),"")</f>
        <v/>
      </c>
      <c r="I1215" s="130"/>
      <c r="J1215" s="130"/>
      <c r="K1215" s="102" t="str">
        <f t="shared" si="82"/>
        <v/>
      </c>
      <c r="L1215" s="103"/>
      <c r="M1215" s="131"/>
    </row>
    <row r="1216" ht="22" customHeight="1" spans="1:13">
      <c r="A1216" s="126"/>
      <c r="B1216" s="127" t="str">
        <f t="shared" si="79"/>
        <v/>
      </c>
      <c r="C1216" s="127" t="str">
        <f t="shared" si="80"/>
        <v/>
      </c>
      <c r="D1216" s="127" t="str">
        <f t="shared" si="81"/>
        <v/>
      </c>
      <c r="E1216" s="128"/>
      <c r="F1216" s="102" t="str">
        <f>IFERROR(VLOOKUP(E1216,商品参数!A:E,2,FALSE),"")</f>
        <v/>
      </c>
      <c r="G1216" s="102" t="str">
        <f>IFERROR(VLOOKUP(E1216,商品参数!A:E,3,FALSE),"")</f>
        <v/>
      </c>
      <c r="H1216" s="102" t="str">
        <f>IFERROR(VLOOKUP(E1216,商品参数!A:E,4,FALSE),"")</f>
        <v/>
      </c>
      <c r="I1216" s="130"/>
      <c r="J1216" s="130"/>
      <c r="K1216" s="102" t="str">
        <f t="shared" si="82"/>
        <v/>
      </c>
      <c r="L1216" s="103"/>
      <c r="M1216" s="131"/>
    </row>
    <row r="1217" ht="22" customHeight="1" spans="1:13">
      <c r="A1217" s="126"/>
      <c r="B1217" s="127" t="str">
        <f t="shared" si="79"/>
        <v/>
      </c>
      <c r="C1217" s="127" t="str">
        <f t="shared" si="80"/>
        <v/>
      </c>
      <c r="D1217" s="127" t="str">
        <f t="shared" si="81"/>
        <v/>
      </c>
      <c r="E1217" s="128"/>
      <c r="F1217" s="102" t="str">
        <f>IFERROR(VLOOKUP(E1217,商品参数!A:E,2,FALSE),"")</f>
        <v/>
      </c>
      <c r="G1217" s="102" t="str">
        <f>IFERROR(VLOOKUP(E1217,商品参数!A:E,3,FALSE),"")</f>
        <v/>
      </c>
      <c r="H1217" s="102" t="str">
        <f>IFERROR(VLOOKUP(E1217,商品参数!A:E,4,FALSE),"")</f>
        <v/>
      </c>
      <c r="I1217" s="130"/>
      <c r="J1217" s="130"/>
      <c r="K1217" s="102" t="str">
        <f t="shared" si="82"/>
        <v/>
      </c>
      <c r="L1217" s="103"/>
      <c r="M1217" s="131"/>
    </row>
    <row r="1218" ht="22" customHeight="1" spans="1:13">
      <c r="A1218" s="126"/>
      <c r="B1218" s="127" t="str">
        <f t="shared" si="79"/>
        <v/>
      </c>
      <c r="C1218" s="127" t="str">
        <f t="shared" si="80"/>
        <v/>
      </c>
      <c r="D1218" s="127" t="str">
        <f t="shared" si="81"/>
        <v/>
      </c>
      <c r="E1218" s="128"/>
      <c r="F1218" s="102" t="str">
        <f>IFERROR(VLOOKUP(E1218,商品参数!A:E,2,FALSE),"")</f>
        <v/>
      </c>
      <c r="G1218" s="102" t="str">
        <f>IFERROR(VLOOKUP(E1218,商品参数!A:E,3,FALSE),"")</f>
        <v/>
      </c>
      <c r="H1218" s="102" t="str">
        <f>IFERROR(VLOOKUP(E1218,商品参数!A:E,4,FALSE),"")</f>
        <v/>
      </c>
      <c r="I1218" s="130"/>
      <c r="J1218" s="130"/>
      <c r="K1218" s="102" t="str">
        <f t="shared" si="82"/>
        <v/>
      </c>
      <c r="L1218" s="103"/>
      <c r="M1218" s="131"/>
    </row>
    <row r="1219" ht="22" customHeight="1" spans="1:13">
      <c r="A1219" s="126"/>
      <c r="B1219" s="127" t="str">
        <f t="shared" si="79"/>
        <v/>
      </c>
      <c r="C1219" s="127" t="str">
        <f t="shared" si="80"/>
        <v/>
      </c>
      <c r="D1219" s="127" t="str">
        <f t="shared" si="81"/>
        <v/>
      </c>
      <c r="E1219" s="128"/>
      <c r="F1219" s="102" t="str">
        <f>IFERROR(VLOOKUP(E1219,商品参数!A:E,2,FALSE),"")</f>
        <v/>
      </c>
      <c r="G1219" s="102" t="str">
        <f>IFERROR(VLOOKUP(E1219,商品参数!A:E,3,FALSE),"")</f>
        <v/>
      </c>
      <c r="H1219" s="102" t="str">
        <f>IFERROR(VLOOKUP(E1219,商品参数!A:E,4,FALSE),"")</f>
        <v/>
      </c>
      <c r="I1219" s="130"/>
      <c r="J1219" s="130"/>
      <c r="K1219" s="102" t="str">
        <f t="shared" si="82"/>
        <v/>
      </c>
      <c r="L1219" s="103"/>
      <c r="M1219" s="131"/>
    </row>
    <row r="1220" ht="22" customHeight="1" spans="1:13">
      <c r="A1220" s="126"/>
      <c r="B1220" s="127" t="str">
        <f t="shared" si="79"/>
        <v/>
      </c>
      <c r="C1220" s="127" t="str">
        <f t="shared" si="80"/>
        <v/>
      </c>
      <c r="D1220" s="127" t="str">
        <f t="shared" si="81"/>
        <v/>
      </c>
      <c r="E1220" s="128"/>
      <c r="F1220" s="102" t="str">
        <f>IFERROR(VLOOKUP(E1220,商品参数!A:E,2,FALSE),"")</f>
        <v/>
      </c>
      <c r="G1220" s="102" t="str">
        <f>IFERROR(VLOOKUP(E1220,商品参数!A:E,3,FALSE),"")</f>
        <v/>
      </c>
      <c r="H1220" s="102" t="str">
        <f>IFERROR(VLOOKUP(E1220,商品参数!A:E,4,FALSE),"")</f>
        <v/>
      </c>
      <c r="I1220" s="130"/>
      <c r="J1220" s="130"/>
      <c r="K1220" s="102" t="str">
        <f t="shared" si="82"/>
        <v/>
      </c>
      <c r="L1220" s="103"/>
      <c r="M1220" s="131"/>
    </row>
    <row r="1221" ht="22" customHeight="1" spans="1:13">
      <c r="A1221" s="126"/>
      <c r="B1221" s="127" t="str">
        <f t="shared" si="79"/>
        <v/>
      </c>
      <c r="C1221" s="127" t="str">
        <f t="shared" si="80"/>
        <v/>
      </c>
      <c r="D1221" s="127" t="str">
        <f t="shared" si="81"/>
        <v/>
      </c>
      <c r="E1221" s="128"/>
      <c r="F1221" s="102" t="str">
        <f>IFERROR(VLOOKUP(E1221,商品参数!A:E,2,FALSE),"")</f>
        <v/>
      </c>
      <c r="G1221" s="102" t="str">
        <f>IFERROR(VLOOKUP(E1221,商品参数!A:E,3,FALSE),"")</f>
        <v/>
      </c>
      <c r="H1221" s="102" t="str">
        <f>IFERROR(VLOOKUP(E1221,商品参数!A:E,4,FALSE),"")</f>
        <v/>
      </c>
      <c r="I1221" s="130"/>
      <c r="J1221" s="130"/>
      <c r="K1221" s="102" t="str">
        <f t="shared" si="82"/>
        <v/>
      </c>
      <c r="L1221" s="103"/>
      <c r="M1221" s="131"/>
    </row>
    <row r="1222" ht="22" customHeight="1" spans="1:13">
      <c r="A1222" s="126"/>
      <c r="B1222" s="127" t="str">
        <f t="shared" si="79"/>
        <v/>
      </c>
      <c r="C1222" s="127" t="str">
        <f t="shared" si="80"/>
        <v/>
      </c>
      <c r="D1222" s="127" t="str">
        <f t="shared" si="81"/>
        <v/>
      </c>
      <c r="E1222" s="128"/>
      <c r="F1222" s="102" t="str">
        <f>IFERROR(VLOOKUP(E1222,商品参数!A:E,2,FALSE),"")</f>
        <v/>
      </c>
      <c r="G1222" s="102" t="str">
        <f>IFERROR(VLOOKUP(E1222,商品参数!A:E,3,FALSE),"")</f>
        <v/>
      </c>
      <c r="H1222" s="102" t="str">
        <f>IFERROR(VLOOKUP(E1222,商品参数!A:E,4,FALSE),"")</f>
        <v/>
      </c>
      <c r="I1222" s="130"/>
      <c r="J1222" s="130"/>
      <c r="K1222" s="102" t="str">
        <f t="shared" si="82"/>
        <v/>
      </c>
      <c r="L1222" s="103"/>
      <c r="M1222" s="131"/>
    </row>
    <row r="1223" ht="22" customHeight="1" spans="1:13">
      <c r="A1223" s="126"/>
      <c r="B1223" s="127" t="str">
        <f t="shared" si="79"/>
        <v/>
      </c>
      <c r="C1223" s="127" t="str">
        <f t="shared" si="80"/>
        <v/>
      </c>
      <c r="D1223" s="127" t="str">
        <f t="shared" si="81"/>
        <v/>
      </c>
      <c r="E1223" s="128"/>
      <c r="F1223" s="102" t="str">
        <f>IFERROR(VLOOKUP(E1223,商品参数!A:E,2,FALSE),"")</f>
        <v/>
      </c>
      <c r="G1223" s="102" t="str">
        <f>IFERROR(VLOOKUP(E1223,商品参数!A:E,3,FALSE),"")</f>
        <v/>
      </c>
      <c r="H1223" s="102" t="str">
        <f>IFERROR(VLOOKUP(E1223,商品参数!A:E,4,FALSE),"")</f>
        <v/>
      </c>
      <c r="I1223" s="130"/>
      <c r="J1223" s="130"/>
      <c r="K1223" s="102" t="str">
        <f t="shared" si="82"/>
        <v/>
      </c>
      <c r="L1223" s="103"/>
      <c r="M1223" s="131"/>
    </row>
    <row r="1224" ht="22" customHeight="1" spans="1:13">
      <c r="A1224" s="126"/>
      <c r="B1224" s="127" t="str">
        <f t="shared" si="79"/>
        <v/>
      </c>
      <c r="C1224" s="127" t="str">
        <f t="shared" si="80"/>
        <v/>
      </c>
      <c r="D1224" s="127" t="str">
        <f t="shared" si="81"/>
        <v/>
      </c>
      <c r="E1224" s="128"/>
      <c r="F1224" s="102" t="str">
        <f>IFERROR(VLOOKUP(E1224,商品参数!A:E,2,FALSE),"")</f>
        <v/>
      </c>
      <c r="G1224" s="102" t="str">
        <f>IFERROR(VLOOKUP(E1224,商品参数!A:E,3,FALSE),"")</f>
        <v/>
      </c>
      <c r="H1224" s="102" t="str">
        <f>IFERROR(VLOOKUP(E1224,商品参数!A:E,4,FALSE),"")</f>
        <v/>
      </c>
      <c r="I1224" s="130"/>
      <c r="J1224" s="130"/>
      <c r="K1224" s="102" t="str">
        <f t="shared" si="82"/>
        <v/>
      </c>
      <c r="L1224" s="103"/>
      <c r="M1224" s="131"/>
    </row>
    <row r="1225" ht="22" customHeight="1" spans="1:13">
      <c r="A1225" s="126"/>
      <c r="B1225" s="127" t="str">
        <f t="shared" si="79"/>
        <v/>
      </c>
      <c r="C1225" s="127" t="str">
        <f t="shared" si="80"/>
        <v/>
      </c>
      <c r="D1225" s="127" t="str">
        <f t="shared" si="81"/>
        <v/>
      </c>
      <c r="E1225" s="128"/>
      <c r="F1225" s="102" t="str">
        <f>IFERROR(VLOOKUP(E1225,商品参数!A:E,2,FALSE),"")</f>
        <v/>
      </c>
      <c r="G1225" s="102" t="str">
        <f>IFERROR(VLOOKUP(E1225,商品参数!A:E,3,FALSE),"")</f>
        <v/>
      </c>
      <c r="H1225" s="102" t="str">
        <f>IFERROR(VLOOKUP(E1225,商品参数!A:E,4,FALSE),"")</f>
        <v/>
      </c>
      <c r="I1225" s="130"/>
      <c r="J1225" s="130"/>
      <c r="K1225" s="102" t="str">
        <f t="shared" si="82"/>
        <v/>
      </c>
      <c r="L1225" s="103"/>
      <c r="M1225" s="131"/>
    </row>
    <row r="1226" ht="22" customHeight="1" spans="1:13">
      <c r="A1226" s="126"/>
      <c r="B1226" s="127" t="str">
        <f t="shared" si="79"/>
        <v/>
      </c>
      <c r="C1226" s="127" t="str">
        <f t="shared" si="80"/>
        <v/>
      </c>
      <c r="D1226" s="127" t="str">
        <f t="shared" si="81"/>
        <v/>
      </c>
      <c r="E1226" s="128"/>
      <c r="F1226" s="102" t="str">
        <f>IFERROR(VLOOKUP(E1226,商品参数!A:E,2,FALSE),"")</f>
        <v/>
      </c>
      <c r="G1226" s="102" t="str">
        <f>IFERROR(VLOOKUP(E1226,商品参数!A:E,3,FALSE),"")</f>
        <v/>
      </c>
      <c r="H1226" s="102" t="str">
        <f>IFERROR(VLOOKUP(E1226,商品参数!A:E,4,FALSE),"")</f>
        <v/>
      </c>
      <c r="I1226" s="130"/>
      <c r="J1226" s="130"/>
      <c r="K1226" s="102" t="str">
        <f t="shared" si="82"/>
        <v/>
      </c>
      <c r="L1226" s="103"/>
      <c r="M1226" s="131"/>
    </row>
    <row r="1227" ht="22" customHeight="1" spans="1:13">
      <c r="A1227" s="126"/>
      <c r="B1227" s="127" t="str">
        <f t="shared" si="79"/>
        <v/>
      </c>
      <c r="C1227" s="127" t="str">
        <f t="shared" si="80"/>
        <v/>
      </c>
      <c r="D1227" s="127" t="str">
        <f t="shared" si="81"/>
        <v/>
      </c>
      <c r="E1227" s="128"/>
      <c r="F1227" s="102" t="str">
        <f>IFERROR(VLOOKUP(E1227,商品参数!A:E,2,FALSE),"")</f>
        <v/>
      </c>
      <c r="G1227" s="102" t="str">
        <f>IFERROR(VLOOKUP(E1227,商品参数!A:E,3,FALSE),"")</f>
        <v/>
      </c>
      <c r="H1227" s="102" t="str">
        <f>IFERROR(VLOOKUP(E1227,商品参数!A:E,4,FALSE),"")</f>
        <v/>
      </c>
      <c r="I1227" s="130"/>
      <c r="J1227" s="130"/>
      <c r="K1227" s="102" t="str">
        <f t="shared" si="82"/>
        <v/>
      </c>
      <c r="L1227" s="103"/>
      <c r="M1227" s="131"/>
    </row>
    <row r="1228" ht="22" customHeight="1" spans="1:13">
      <c r="A1228" s="126"/>
      <c r="B1228" s="127" t="str">
        <f t="shared" si="79"/>
        <v/>
      </c>
      <c r="C1228" s="127" t="str">
        <f t="shared" si="80"/>
        <v/>
      </c>
      <c r="D1228" s="127" t="str">
        <f t="shared" si="81"/>
        <v/>
      </c>
      <c r="E1228" s="128"/>
      <c r="F1228" s="102" t="str">
        <f>IFERROR(VLOOKUP(E1228,商品参数!A:E,2,FALSE),"")</f>
        <v/>
      </c>
      <c r="G1228" s="102" t="str">
        <f>IFERROR(VLOOKUP(E1228,商品参数!A:E,3,FALSE),"")</f>
        <v/>
      </c>
      <c r="H1228" s="102" t="str">
        <f>IFERROR(VLOOKUP(E1228,商品参数!A:E,4,FALSE),"")</f>
        <v/>
      </c>
      <c r="I1228" s="130"/>
      <c r="J1228" s="130"/>
      <c r="K1228" s="102" t="str">
        <f t="shared" si="82"/>
        <v/>
      </c>
      <c r="L1228" s="103"/>
      <c r="M1228" s="131"/>
    </row>
    <row r="1229" ht="22" customHeight="1" spans="1:13">
      <c r="A1229" s="126"/>
      <c r="B1229" s="127" t="str">
        <f t="shared" si="79"/>
        <v/>
      </c>
      <c r="C1229" s="127" t="str">
        <f t="shared" si="80"/>
        <v/>
      </c>
      <c r="D1229" s="127" t="str">
        <f t="shared" si="81"/>
        <v/>
      </c>
      <c r="E1229" s="128"/>
      <c r="F1229" s="102" t="str">
        <f>IFERROR(VLOOKUP(E1229,商品参数!A:E,2,FALSE),"")</f>
        <v/>
      </c>
      <c r="G1229" s="102" t="str">
        <f>IFERROR(VLOOKUP(E1229,商品参数!A:E,3,FALSE),"")</f>
        <v/>
      </c>
      <c r="H1229" s="102" t="str">
        <f>IFERROR(VLOOKUP(E1229,商品参数!A:E,4,FALSE),"")</f>
        <v/>
      </c>
      <c r="I1229" s="130"/>
      <c r="J1229" s="130"/>
      <c r="K1229" s="102" t="str">
        <f t="shared" si="82"/>
        <v/>
      </c>
      <c r="L1229" s="103"/>
      <c r="M1229" s="131"/>
    </row>
    <row r="1230" ht="22" customHeight="1" spans="1:13">
      <c r="A1230" s="126"/>
      <c r="B1230" s="127" t="str">
        <f t="shared" si="79"/>
        <v/>
      </c>
      <c r="C1230" s="127" t="str">
        <f t="shared" si="80"/>
        <v/>
      </c>
      <c r="D1230" s="127" t="str">
        <f t="shared" si="81"/>
        <v/>
      </c>
      <c r="E1230" s="128"/>
      <c r="F1230" s="102" t="str">
        <f>IFERROR(VLOOKUP(E1230,商品参数!A:E,2,FALSE),"")</f>
        <v/>
      </c>
      <c r="G1230" s="102" t="str">
        <f>IFERROR(VLOOKUP(E1230,商品参数!A:E,3,FALSE),"")</f>
        <v/>
      </c>
      <c r="H1230" s="102" t="str">
        <f>IFERROR(VLOOKUP(E1230,商品参数!A:E,4,FALSE),"")</f>
        <v/>
      </c>
      <c r="I1230" s="130"/>
      <c r="J1230" s="130"/>
      <c r="K1230" s="102" t="str">
        <f t="shared" si="82"/>
        <v/>
      </c>
      <c r="L1230" s="103"/>
      <c r="M1230" s="131"/>
    </row>
    <row r="1231" ht="22" customHeight="1" spans="1:13">
      <c r="A1231" s="126"/>
      <c r="B1231" s="127" t="str">
        <f t="shared" si="79"/>
        <v/>
      </c>
      <c r="C1231" s="127" t="str">
        <f t="shared" si="80"/>
        <v/>
      </c>
      <c r="D1231" s="127" t="str">
        <f t="shared" si="81"/>
        <v/>
      </c>
      <c r="E1231" s="128"/>
      <c r="F1231" s="102" t="str">
        <f>IFERROR(VLOOKUP(E1231,商品参数!A:E,2,FALSE),"")</f>
        <v/>
      </c>
      <c r="G1231" s="102" t="str">
        <f>IFERROR(VLOOKUP(E1231,商品参数!A:E,3,FALSE),"")</f>
        <v/>
      </c>
      <c r="H1231" s="102" t="str">
        <f>IFERROR(VLOOKUP(E1231,商品参数!A:E,4,FALSE),"")</f>
        <v/>
      </c>
      <c r="I1231" s="130"/>
      <c r="J1231" s="130"/>
      <c r="K1231" s="102" t="str">
        <f t="shared" si="82"/>
        <v/>
      </c>
      <c r="L1231" s="103"/>
      <c r="M1231" s="131"/>
    </row>
    <row r="1232" ht="22" customHeight="1" spans="1:13">
      <c r="A1232" s="126"/>
      <c r="B1232" s="127" t="str">
        <f t="shared" si="79"/>
        <v/>
      </c>
      <c r="C1232" s="127" t="str">
        <f t="shared" si="80"/>
        <v/>
      </c>
      <c r="D1232" s="127" t="str">
        <f t="shared" si="81"/>
        <v/>
      </c>
      <c r="E1232" s="128"/>
      <c r="F1232" s="102" t="str">
        <f>IFERROR(VLOOKUP(E1232,商品参数!A:E,2,FALSE),"")</f>
        <v/>
      </c>
      <c r="G1232" s="102" t="str">
        <f>IFERROR(VLOOKUP(E1232,商品参数!A:E,3,FALSE),"")</f>
        <v/>
      </c>
      <c r="H1232" s="102" t="str">
        <f>IFERROR(VLOOKUP(E1232,商品参数!A:E,4,FALSE),"")</f>
        <v/>
      </c>
      <c r="I1232" s="130"/>
      <c r="J1232" s="130"/>
      <c r="K1232" s="102" t="str">
        <f t="shared" si="82"/>
        <v/>
      </c>
      <c r="L1232" s="103"/>
      <c r="M1232" s="131"/>
    </row>
    <row r="1233" ht="22" customHeight="1" spans="1:13">
      <c r="A1233" s="126"/>
      <c r="B1233" s="127" t="str">
        <f t="shared" si="79"/>
        <v/>
      </c>
      <c r="C1233" s="127" t="str">
        <f t="shared" si="80"/>
        <v/>
      </c>
      <c r="D1233" s="127" t="str">
        <f t="shared" si="81"/>
        <v/>
      </c>
      <c r="E1233" s="128"/>
      <c r="F1233" s="102" t="str">
        <f>IFERROR(VLOOKUP(E1233,商品参数!A:E,2,FALSE),"")</f>
        <v/>
      </c>
      <c r="G1233" s="102" t="str">
        <f>IFERROR(VLOOKUP(E1233,商品参数!A:E,3,FALSE),"")</f>
        <v/>
      </c>
      <c r="H1233" s="102" t="str">
        <f>IFERROR(VLOOKUP(E1233,商品参数!A:E,4,FALSE),"")</f>
        <v/>
      </c>
      <c r="I1233" s="130"/>
      <c r="J1233" s="130"/>
      <c r="K1233" s="102" t="str">
        <f t="shared" si="82"/>
        <v/>
      </c>
      <c r="L1233" s="103"/>
      <c r="M1233" s="131"/>
    </row>
    <row r="1234" ht="22" customHeight="1" spans="1:13">
      <c r="A1234" s="126"/>
      <c r="B1234" s="127" t="str">
        <f t="shared" si="79"/>
        <v/>
      </c>
      <c r="C1234" s="127" t="str">
        <f t="shared" si="80"/>
        <v/>
      </c>
      <c r="D1234" s="127" t="str">
        <f t="shared" si="81"/>
        <v/>
      </c>
      <c r="E1234" s="128"/>
      <c r="F1234" s="102" t="str">
        <f>IFERROR(VLOOKUP(E1234,商品参数!A:E,2,FALSE),"")</f>
        <v/>
      </c>
      <c r="G1234" s="102" t="str">
        <f>IFERROR(VLOOKUP(E1234,商品参数!A:E,3,FALSE),"")</f>
        <v/>
      </c>
      <c r="H1234" s="102" t="str">
        <f>IFERROR(VLOOKUP(E1234,商品参数!A:E,4,FALSE),"")</f>
        <v/>
      </c>
      <c r="I1234" s="130"/>
      <c r="J1234" s="130"/>
      <c r="K1234" s="102" t="str">
        <f t="shared" si="82"/>
        <v/>
      </c>
      <c r="L1234" s="103"/>
      <c r="M1234" s="131"/>
    </row>
    <row r="1235" ht="22" customHeight="1" spans="1:13">
      <c r="A1235" s="126"/>
      <c r="B1235" s="127" t="str">
        <f t="shared" si="79"/>
        <v/>
      </c>
      <c r="C1235" s="127" t="str">
        <f t="shared" si="80"/>
        <v/>
      </c>
      <c r="D1235" s="127" t="str">
        <f t="shared" si="81"/>
        <v/>
      </c>
      <c r="E1235" s="128"/>
      <c r="F1235" s="102" t="str">
        <f>IFERROR(VLOOKUP(E1235,商品参数!A:E,2,FALSE),"")</f>
        <v/>
      </c>
      <c r="G1235" s="102" t="str">
        <f>IFERROR(VLOOKUP(E1235,商品参数!A:E,3,FALSE),"")</f>
        <v/>
      </c>
      <c r="H1235" s="102" t="str">
        <f>IFERROR(VLOOKUP(E1235,商品参数!A:E,4,FALSE),"")</f>
        <v/>
      </c>
      <c r="I1235" s="130"/>
      <c r="J1235" s="130"/>
      <c r="K1235" s="102" t="str">
        <f t="shared" si="82"/>
        <v/>
      </c>
      <c r="L1235" s="103"/>
      <c r="M1235" s="131"/>
    </row>
    <row r="1236" ht="22" customHeight="1" spans="1:13">
      <c r="A1236" s="126"/>
      <c r="B1236" s="127" t="str">
        <f t="shared" si="79"/>
        <v/>
      </c>
      <c r="C1236" s="127" t="str">
        <f t="shared" si="80"/>
        <v/>
      </c>
      <c r="D1236" s="127" t="str">
        <f t="shared" si="81"/>
        <v/>
      </c>
      <c r="E1236" s="128"/>
      <c r="F1236" s="102" t="str">
        <f>IFERROR(VLOOKUP(E1236,商品参数!A:E,2,FALSE),"")</f>
        <v/>
      </c>
      <c r="G1236" s="102" t="str">
        <f>IFERROR(VLOOKUP(E1236,商品参数!A:E,3,FALSE),"")</f>
        <v/>
      </c>
      <c r="H1236" s="102" t="str">
        <f>IFERROR(VLOOKUP(E1236,商品参数!A:E,4,FALSE),"")</f>
        <v/>
      </c>
      <c r="I1236" s="130"/>
      <c r="J1236" s="130"/>
      <c r="K1236" s="102" t="str">
        <f t="shared" si="82"/>
        <v/>
      </c>
      <c r="L1236" s="103"/>
      <c r="M1236" s="131"/>
    </row>
    <row r="1237" ht="22" customHeight="1" spans="1:13">
      <c r="A1237" s="126"/>
      <c r="B1237" s="127" t="str">
        <f t="shared" si="79"/>
        <v/>
      </c>
      <c r="C1237" s="127" t="str">
        <f t="shared" si="80"/>
        <v/>
      </c>
      <c r="D1237" s="127" t="str">
        <f t="shared" si="81"/>
        <v/>
      </c>
      <c r="E1237" s="128"/>
      <c r="F1237" s="102" t="str">
        <f>IFERROR(VLOOKUP(E1237,商品参数!A:E,2,FALSE),"")</f>
        <v/>
      </c>
      <c r="G1237" s="102" t="str">
        <f>IFERROR(VLOOKUP(E1237,商品参数!A:E,3,FALSE),"")</f>
        <v/>
      </c>
      <c r="H1237" s="102" t="str">
        <f>IFERROR(VLOOKUP(E1237,商品参数!A:E,4,FALSE),"")</f>
        <v/>
      </c>
      <c r="I1237" s="130"/>
      <c r="J1237" s="130"/>
      <c r="K1237" s="102" t="str">
        <f t="shared" si="82"/>
        <v/>
      </c>
      <c r="L1237" s="103"/>
      <c r="M1237" s="131"/>
    </row>
    <row r="1238" ht="22" customHeight="1" spans="1:13">
      <c r="A1238" s="126"/>
      <c r="B1238" s="127" t="str">
        <f t="shared" si="79"/>
        <v/>
      </c>
      <c r="C1238" s="127" t="str">
        <f t="shared" si="80"/>
        <v/>
      </c>
      <c r="D1238" s="127" t="str">
        <f t="shared" si="81"/>
        <v/>
      </c>
      <c r="E1238" s="128"/>
      <c r="F1238" s="102" t="str">
        <f>IFERROR(VLOOKUP(E1238,商品参数!A:E,2,FALSE),"")</f>
        <v/>
      </c>
      <c r="G1238" s="102" t="str">
        <f>IFERROR(VLOOKUP(E1238,商品参数!A:E,3,FALSE),"")</f>
        <v/>
      </c>
      <c r="H1238" s="102" t="str">
        <f>IFERROR(VLOOKUP(E1238,商品参数!A:E,4,FALSE),"")</f>
        <v/>
      </c>
      <c r="I1238" s="130"/>
      <c r="J1238" s="130"/>
      <c r="K1238" s="102" t="str">
        <f t="shared" si="82"/>
        <v/>
      </c>
      <c r="L1238" s="103"/>
      <c r="M1238" s="131"/>
    </row>
    <row r="1239" ht="22" customHeight="1" spans="1:13">
      <c r="A1239" s="126"/>
      <c r="B1239" s="127" t="str">
        <f t="shared" si="79"/>
        <v/>
      </c>
      <c r="C1239" s="127" t="str">
        <f t="shared" si="80"/>
        <v/>
      </c>
      <c r="D1239" s="127" t="str">
        <f t="shared" si="81"/>
        <v/>
      </c>
      <c r="E1239" s="128"/>
      <c r="F1239" s="102" t="str">
        <f>IFERROR(VLOOKUP(E1239,商品参数!A:E,2,FALSE),"")</f>
        <v/>
      </c>
      <c r="G1239" s="102" t="str">
        <f>IFERROR(VLOOKUP(E1239,商品参数!A:E,3,FALSE),"")</f>
        <v/>
      </c>
      <c r="H1239" s="102" t="str">
        <f>IFERROR(VLOOKUP(E1239,商品参数!A:E,4,FALSE),"")</f>
        <v/>
      </c>
      <c r="I1239" s="130"/>
      <c r="J1239" s="130"/>
      <c r="K1239" s="102" t="str">
        <f t="shared" si="82"/>
        <v/>
      </c>
      <c r="L1239" s="103"/>
      <c r="M1239" s="131"/>
    </row>
    <row r="1240" ht="22" customHeight="1" spans="1:13">
      <c r="A1240" s="126"/>
      <c r="B1240" s="127" t="str">
        <f t="shared" si="79"/>
        <v/>
      </c>
      <c r="C1240" s="127" t="str">
        <f t="shared" si="80"/>
        <v/>
      </c>
      <c r="D1240" s="127" t="str">
        <f t="shared" si="81"/>
        <v/>
      </c>
      <c r="E1240" s="128"/>
      <c r="F1240" s="102" t="str">
        <f>IFERROR(VLOOKUP(E1240,商品参数!A:E,2,FALSE),"")</f>
        <v/>
      </c>
      <c r="G1240" s="102" t="str">
        <f>IFERROR(VLOOKUP(E1240,商品参数!A:E,3,FALSE),"")</f>
        <v/>
      </c>
      <c r="H1240" s="102" t="str">
        <f>IFERROR(VLOOKUP(E1240,商品参数!A:E,4,FALSE),"")</f>
        <v/>
      </c>
      <c r="I1240" s="130"/>
      <c r="J1240" s="130"/>
      <c r="K1240" s="102" t="str">
        <f t="shared" si="82"/>
        <v/>
      </c>
      <c r="L1240" s="103"/>
      <c r="M1240" s="131"/>
    </row>
    <row r="1241" ht="22" customHeight="1" spans="1:13">
      <c r="A1241" s="126"/>
      <c r="B1241" s="127" t="str">
        <f t="shared" si="79"/>
        <v/>
      </c>
      <c r="C1241" s="127" t="str">
        <f t="shared" si="80"/>
        <v/>
      </c>
      <c r="D1241" s="127" t="str">
        <f t="shared" si="81"/>
        <v/>
      </c>
      <c r="E1241" s="128"/>
      <c r="F1241" s="102" t="str">
        <f>IFERROR(VLOOKUP(E1241,商品参数!A:E,2,FALSE),"")</f>
        <v/>
      </c>
      <c r="G1241" s="102" t="str">
        <f>IFERROR(VLOOKUP(E1241,商品参数!A:E,3,FALSE),"")</f>
        <v/>
      </c>
      <c r="H1241" s="102" t="str">
        <f>IFERROR(VLOOKUP(E1241,商品参数!A:E,4,FALSE),"")</f>
        <v/>
      </c>
      <c r="I1241" s="130"/>
      <c r="J1241" s="130"/>
      <c r="K1241" s="102" t="str">
        <f t="shared" si="82"/>
        <v/>
      </c>
      <c r="L1241" s="103"/>
      <c r="M1241" s="131"/>
    </row>
    <row r="1242" ht="22" customHeight="1" spans="1:13">
      <c r="A1242" s="126"/>
      <c r="B1242" s="127" t="str">
        <f t="shared" si="79"/>
        <v/>
      </c>
      <c r="C1242" s="127" t="str">
        <f t="shared" si="80"/>
        <v/>
      </c>
      <c r="D1242" s="127" t="str">
        <f t="shared" si="81"/>
        <v/>
      </c>
      <c r="E1242" s="128"/>
      <c r="F1242" s="102" t="str">
        <f>IFERROR(VLOOKUP(E1242,商品参数!A:E,2,FALSE),"")</f>
        <v/>
      </c>
      <c r="G1242" s="102" t="str">
        <f>IFERROR(VLOOKUP(E1242,商品参数!A:E,3,FALSE),"")</f>
        <v/>
      </c>
      <c r="H1242" s="102" t="str">
        <f>IFERROR(VLOOKUP(E1242,商品参数!A:E,4,FALSE),"")</f>
        <v/>
      </c>
      <c r="I1242" s="130"/>
      <c r="J1242" s="130"/>
      <c r="K1242" s="102" t="str">
        <f t="shared" si="82"/>
        <v/>
      </c>
      <c r="L1242" s="103"/>
      <c r="M1242" s="131"/>
    </row>
    <row r="1243" ht="22" customHeight="1" spans="1:13">
      <c r="A1243" s="126"/>
      <c r="B1243" s="127" t="str">
        <f t="shared" si="79"/>
        <v/>
      </c>
      <c r="C1243" s="127" t="str">
        <f t="shared" si="80"/>
        <v/>
      </c>
      <c r="D1243" s="127" t="str">
        <f t="shared" si="81"/>
        <v/>
      </c>
      <c r="E1243" s="128"/>
      <c r="F1243" s="102" t="str">
        <f>IFERROR(VLOOKUP(E1243,商品参数!A:E,2,FALSE),"")</f>
        <v/>
      </c>
      <c r="G1243" s="102" t="str">
        <f>IFERROR(VLOOKUP(E1243,商品参数!A:E,3,FALSE),"")</f>
        <v/>
      </c>
      <c r="H1243" s="102" t="str">
        <f>IFERROR(VLOOKUP(E1243,商品参数!A:E,4,FALSE),"")</f>
        <v/>
      </c>
      <c r="I1243" s="130"/>
      <c r="J1243" s="130"/>
      <c r="K1243" s="102" t="str">
        <f t="shared" si="82"/>
        <v/>
      </c>
      <c r="L1243" s="103"/>
      <c r="M1243" s="131"/>
    </row>
    <row r="1244" ht="22" customHeight="1" spans="1:13">
      <c r="A1244" s="126"/>
      <c r="B1244" s="127" t="str">
        <f t="shared" si="79"/>
        <v/>
      </c>
      <c r="C1244" s="127" t="str">
        <f t="shared" si="80"/>
        <v/>
      </c>
      <c r="D1244" s="127" t="str">
        <f t="shared" si="81"/>
        <v/>
      </c>
      <c r="E1244" s="128"/>
      <c r="F1244" s="102" t="str">
        <f>IFERROR(VLOOKUP(E1244,商品参数!A:E,2,FALSE),"")</f>
        <v/>
      </c>
      <c r="G1244" s="102" t="str">
        <f>IFERROR(VLOOKUP(E1244,商品参数!A:E,3,FALSE),"")</f>
        <v/>
      </c>
      <c r="H1244" s="102" t="str">
        <f>IFERROR(VLOOKUP(E1244,商品参数!A:E,4,FALSE),"")</f>
        <v/>
      </c>
      <c r="I1244" s="130"/>
      <c r="J1244" s="130"/>
      <c r="K1244" s="102" t="str">
        <f t="shared" si="82"/>
        <v/>
      </c>
      <c r="L1244" s="103"/>
      <c r="M1244" s="131"/>
    </row>
    <row r="1245" ht="22" customHeight="1" spans="1:13">
      <c r="A1245" s="126"/>
      <c r="B1245" s="127" t="str">
        <f t="shared" si="79"/>
        <v/>
      </c>
      <c r="C1245" s="127" t="str">
        <f t="shared" si="80"/>
        <v/>
      </c>
      <c r="D1245" s="127" t="str">
        <f t="shared" si="81"/>
        <v/>
      </c>
      <c r="E1245" s="128"/>
      <c r="F1245" s="102" t="str">
        <f>IFERROR(VLOOKUP(E1245,商品参数!A:E,2,FALSE),"")</f>
        <v/>
      </c>
      <c r="G1245" s="102" t="str">
        <f>IFERROR(VLOOKUP(E1245,商品参数!A:E,3,FALSE),"")</f>
        <v/>
      </c>
      <c r="H1245" s="102" t="str">
        <f>IFERROR(VLOOKUP(E1245,商品参数!A:E,4,FALSE),"")</f>
        <v/>
      </c>
      <c r="I1245" s="130"/>
      <c r="J1245" s="130"/>
      <c r="K1245" s="102" t="str">
        <f t="shared" si="82"/>
        <v/>
      </c>
      <c r="L1245" s="103"/>
      <c r="M1245" s="131"/>
    </row>
    <row r="1246" ht="22" customHeight="1" spans="1:13">
      <c r="A1246" s="126"/>
      <c r="B1246" s="127" t="str">
        <f t="shared" si="79"/>
        <v/>
      </c>
      <c r="C1246" s="127" t="str">
        <f t="shared" si="80"/>
        <v/>
      </c>
      <c r="D1246" s="127" t="str">
        <f t="shared" si="81"/>
        <v/>
      </c>
      <c r="E1246" s="128"/>
      <c r="F1246" s="102" t="str">
        <f>IFERROR(VLOOKUP(E1246,商品参数!A:E,2,FALSE),"")</f>
        <v/>
      </c>
      <c r="G1246" s="102" t="str">
        <f>IFERROR(VLOOKUP(E1246,商品参数!A:E,3,FALSE),"")</f>
        <v/>
      </c>
      <c r="H1246" s="102" t="str">
        <f>IFERROR(VLOOKUP(E1246,商品参数!A:E,4,FALSE),"")</f>
        <v/>
      </c>
      <c r="I1246" s="130"/>
      <c r="J1246" s="130"/>
      <c r="K1246" s="102" t="str">
        <f t="shared" si="82"/>
        <v/>
      </c>
      <c r="L1246" s="103"/>
      <c r="M1246" s="131"/>
    </row>
    <row r="1247" ht="22" customHeight="1" spans="1:13">
      <c r="A1247" s="126"/>
      <c r="B1247" s="127" t="str">
        <f t="shared" si="79"/>
        <v/>
      </c>
      <c r="C1247" s="127" t="str">
        <f t="shared" si="80"/>
        <v/>
      </c>
      <c r="D1247" s="127" t="str">
        <f t="shared" si="81"/>
        <v/>
      </c>
      <c r="E1247" s="128"/>
      <c r="F1247" s="102" t="str">
        <f>IFERROR(VLOOKUP(E1247,商品参数!A:E,2,FALSE),"")</f>
        <v/>
      </c>
      <c r="G1247" s="102" t="str">
        <f>IFERROR(VLOOKUP(E1247,商品参数!A:E,3,FALSE),"")</f>
        <v/>
      </c>
      <c r="H1247" s="102" t="str">
        <f>IFERROR(VLOOKUP(E1247,商品参数!A:E,4,FALSE),"")</f>
        <v/>
      </c>
      <c r="I1247" s="130"/>
      <c r="J1247" s="130"/>
      <c r="K1247" s="102" t="str">
        <f t="shared" si="82"/>
        <v/>
      </c>
      <c r="L1247" s="103"/>
      <c r="M1247" s="131"/>
    </row>
    <row r="1248" ht="22" customHeight="1" spans="1:13">
      <c r="A1248" s="126"/>
      <c r="B1248" s="127" t="str">
        <f t="shared" si="79"/>
        <v/>
      </c>
      <c r="C1248" s="127" t="str">
        <f t="shared" si="80"/>
        <v/>
      </c>
      <c r="D1248" s="127" t="str">
        <f t="shared" si="81"/>
        <v/>
      </c>
      <c r="E1248" s="128"/>
      <c r="F1248" s="102" t="str">
        <f>IFERROR(VLOOKUP(E1248,商品参数!A:E,2,FALSE),"")</f>
        <v/>
      </c>
      <c r="G1248" s="102" t="str">
        <f>IFERROR(VLOOKUP(E1248,商品参数!A:E,3,FALSE),"")</f>
        <v/>
      </c>
      <c r="H1248" s="102" t="str">
        <f>IFERROR(VLOOKUP(E1248,商品参数!A:E,4,FALSE),"")</f>
        <v/>
      </c>
      <c r="I1248" s="130"/>
      <c r="J1248" s="130"/>
      <c r="K1248" s="102" t="str">
        <f t="shared" si="82"/>
        <v/>
      </c>
      <c r="L1248" s="103"/>
      <c r="M1248" s="131"/>
    </row>
    <row r="1249" ht="22" customHeight="1" spans="1:13">
      <c r="A1249" s="126"/>
      <c r="B1249" s="127" t="str">
        <f t="shared" si="79"/>
        <v/>
      </c>
      <c r="C1249" s="127" t="str">
        <f t="shared" si="80"/>
        <v/>
      </c>
      <c r="D1249" s="127" t="str">
        <f t="shared" si="81"/>
        <v/>
      </c>
      <c r="E1249" s="128"/>
      <c r="F1249" s="102" t="str">
        <f>IFERROR(VLOOKUP(E1249,商品参数!A:E,2,FALSE),"")</f>
        <v/>
      </c>
      <c r="G1249" s="102" t="str">
        <f>IFERROR(VLOOKUP(E1249,商品参数!A:E,3,FALSE),"")</f>
        <v/>
      </c>
      <c r="H1249" s="102" t="str">
        <f>IFERROR(VLOOKUP(E1249,商品参数!A:E,4,FALSE),"")</f>
        <v/>
      </c>
      <c r="I1249" s="130"/>
      <c r="J1249" s="130"/>
      <c r="K1249" s="102" t="str">
        <f t="shared" si="82"/>
        <v/>
      </c>
      <c r="L1249" s="103"/>
      <c r="M1249" s="131"/>
    </row>
    <row r="1250" ht="22" customHeight="1" spans="1:13">
      <c r="A1250" s="126"/>
      <c r="B1250" s="127" t="str">
        <f t="shared" si="79"/>
        <v/>
      </c>
      <c r="C1250" s="127" t="str">
        <f t="shared" si="80"/>
        <v/>
      </c>
      <c r="D1250" s="127" t="str">
        <f t="shared" si="81"/>
        <v/>
      </c>
      <c r="E1250" s="128"/>
      <c r="F1250" s="102" t="str">
        <f>IFERROR(VLOOKUP(E1250,商品参数!A:E,2,FALSE),"")</f>
        <v/>
      </c>
      <c r="G1250" s="102" t="str">
        <f>IFERROR(VLOOKUP(E1250,商品参数!A:E,3,FALSE),"")</f>
        <v/>
      </c>
      <c r="H1250" s="102" t="str">
        <f>IFERROR(VLOOKUP(E1250,商品参数!A:E,4,FALSE),"")</f>
        <v/>
      </c>
      <c r="I1250" s="130"/>
      <c r="J1250" s="130"/>
      <c r="K1250" s="102" t="str">
        <f t="shared" si="82"/>
        <v/>
      </c>
      <c r="L1250" s="103"/>
      <c r="M1250" s="131"/>
    </row>
    <row r="1251" ht="22" customHeight="1" spans="1:13">
      <c r="A1251" s="126"/>
      <c r="B1251" s="127" t="str">
        <f t="shared" si="79"/>
        <v/>
      </c>
      <c r="C1251" s="127" t="str">
        <f t="shared" si="80"/>
        <v/>
      </c>
      <c r="D1251" s="127" t="str">
        <f t="shared" si="81"/>
        <v/>
      </c>
      <c r="E1251" s="128"/>
      <c r="F1251" s="102" t="str">
        <f>IFERROR(VLOOKUP(E1251,商品参数!A:E,2,FALSE),"")</f>
        <v/>
      </c>
      <c r="G1251" s="102" t="str">
        <f>IFERROR(VLOOKUP(E1251,商品参数!A:E,3,FALSE),"")</f>
        <v/>
      </c>
      <c r="H1251" s="102" t="str">
        <f>IFERROR(VLOOKUP(E1251,商品参数!A:E,4,FALSE),"")</f>
        <v/>
      </c>
      <c r="I1251" s="130"/>
      <c r="J1251" s="130"/>
      <c r="K1251" s="102" t="str">
        <f t="shared" si="82"/>
        <v/>
      </c>
      <c r="L1251" s="103"/>
      <c r="M1251" s="131"/>
    </row>
    <row r="1252" ht="22" customHeight="1" spans="1:13">
      <c r="A1252" s="126"/>
      <c r="B1252" s="127" t="str">
        <f t="shared" si="79"/>
        <v/>
      </c>
      <c r="C1252" s="127" t="str">
        <f t="shared" si="80"/>
        <v/>
      </c>
      <c r="D1252" s="127" t="str">
        <f t="shared" si="81"/>
        <v/>
      </c>
      <c r="E1252" s="128"/>
      <c r="F1252" s="102" t="str">
        <f>IFERROR(VLOOKUP(E1252,商品参数!A:E,2,FALSE),"")</f>
        <v/>
      </c>
      <c r="G1252" s="102" t="str">
        <f>IFERROR(VLOOKUP(E1252,商品参数!A:E,3,FALSE),"")</f>
        <v/>
      </c>
      <c r="H1252" s="102" t="str">
        <f>IFERROR(VLOOKUP(E1252,商品参数!A:E,4,FALSE),"")</f>
        <v/>
      </c>
      <c r="I1252" s="130"/>
      <c r="J1252" s="130"/>
      <c r="K1252" s="102" t="str">
        <f t="shared" si="82"/>
        <v/>
      </c>
      <c r="L1252" s="103"/>
      <c r="M1252" s="131"/>
    </row>
    <row r="1253" ht="22" customHeight="1" spans="1:13">
      <c r="A1253" s="126"/>
      <c r="B1253" s="127" t="str">
        <f t="shared" si="79"/>
        <v/>
      </c>
      <c r="C1253" s="127" t="str">
        <f t="shared" si="80"/>
        <v/>
      </c>
      <c r="D1253" s="127" t="str">
        <f t="shared" si="81"/>
        <v/>
      </c>
      <c r="E1253" s="128"/>
      <c r="F1253" s="102" t="str">
        <f>IFERROR(VLOOKUP(E1253,商品参数!A:E,2,FALSE),"")</f>
        <v/>
      </c>
      <c r="G1253" s="102" t="str">
        <f>IFERROR(VLOOKUP(E1253,商品参数!A:E,3,FALSE),"")</f>
        <v/>
      </c>
      <c r="H1253" s="102" t="str">
        <f>IFERROR(VLOOKUP(E1253,商品参数!A:E,4,FALSE),"")</f>
        <v/>
      </c>
      <c r="I1253" s="130"/>
      <c r="J1253" s="130"/>
      <c r="K1253" s="102" t="str">
        <f t="shared" si="82"/>
        <v/>
      </c>
      <c r="L1253" s="103"/>
      <c r="M1253" s="131"/>
    </row>
    <row r="1254" ht="22" customHeight="1" spans="1:13">
      <c r="A1254" s="126"/>
      <c r="B1254" s="127" t="str">
        <f t="shared" si="79"/>
        <v/>
      </c>
      <c r="C1254" s="127" t="str">
        <f t="shared" si="80"/>
        <v/>
      </c>
      <c r="D1254" s="127" t="str">
        <f t="shared" si="81"/>
        <v/>
      </c>
      <c r="E1254" s="128"/>
      <c r="F1254" s="102" t="str">
        <f>IFERROR(VLOOKUP(E1254,商品参数!A:E,2,FALSE),"")</f>
        <v/>
      </c>
      <c r="G1254" s="102" t="str">
        <f>IFERROR(VLOOKUP(E1254,商品参数!A:E,3,FALSE),"")</f>
        <v/>
      </c>
      <c r="H1254" s="102" t="str">
        <f>IFERROR(VLOOKUP(E1254,商品参数!A:E,4,FALSE),"")</f>
        <v/>
      </c>
      <c r="I1254" s="130"/>
      <c r="J1254" s="130"/>
      <c r="K1254" s="102" t="str">
        <f t="shared" si="82"/>
        <v/>
      </c>
      <c r="L1254" s="103"/>
      <c r="M1254" s="131"/>
    </row>
    <row r="1255" ht="22" customHeight="1" spans="1:13">
      <c r="A1255" s="126"/>
      <c r="B1255" s="127" t="str">
        <f t="shared" si="79"/>
        <v/>
      </c>
      <c r="C1255" s="127" t="str">
        <f t="shared" si="80"/>
        <v/>
      </c>
      <c r="D1255" s="127" t="str">
        <f t="shared" si="81"/>
        <v/>
      </c>
      <c r="E1255" s="128"/>
      <c r="F1255" s="102" t="str">
        <f>IFERROR(VLOOKUP(E1255,商品参数!A:E,2,FALSE),"")</f>
        <v/>
      </c>
      <c r="G1255" s="102" t="str">
        <f>IFERROR(VLOOKUP(E1255,商品参数!A:E,3,FALSE),"")</f>
        <v/>
      </c>
      <c r="H1255" s="102" t="str">
        <f>IFERROR(VLOOKUP(E1255,商品参数!A:E,4,FALSE),"")</f>
        <v/>
      </c>
      <c r="I1255" s="130"/>
      <c r="J1255" s="130"/>
      <c r="K1255" s="102" t="str">
        <f t="shared" si="82"/>
        <v/>
      </c>
      <c r="L1255" s="103"/>
      <c r="M1255" s="131"/>
    </row>
    <row r="1256" ht="22" customHeight="1" spans="1:13">
      <c r="A1256" s="126"/>
      <c r="B1256" s="127" t="str">
        <f t="shared" ref="B1256:B1319" si="83">IF(A1256&lt;&gt;"",YEAR(A1256),"")</f>
        <v/>
      </c>
      <c r="C1256" s="127" t="str">
        <f t="shared" ref="C1256:C1319" si="84">IF(A1256&lt;&gt;"",MONTH(A1256),"")</f>
        <v/>
      </c>
      <c r="D1256" s="127" t="str">
        <f t="shared" ref="D1256:D1319" si="85">IF(A1256&lt;&gt;"",DAY(A1256),"")</f>
        <v/>
      </c>
      <c r="E1256" s="128"/>
      <c r="F1256" s="102" t="str">
        <f>IFERROR(VLOOKUP(E1256,商品参数!A:E,2,FALSE),"")</f>
        <v/>
      </c>
      <c r="G1256" s="102" t="str">
        <f>IFERROR(VLOOKUP(E1256,商品参数!A:E,3,FALSE),"")</f>
        <v/>
      </c>
      <c r="H1256" s="102" t="str">
        <f>IFERROR(VLOOKUP(E1256,商品参数!A:E,4,FALSE),"")</f>
        <v/>
      </c>
      <c r="I1256" s="130"/>
      <c r="J1256" s="130"/>
      <c r="K1256" s="102" t="str">
        <f t="shared" ref="K1256:K1319" si="86">IF(E1256&lt;&gt;"",I1256*J1256,"")</f>
        <v/>
      </c>
      <c r="L1256" s="103"/>
      <c r="M1256" s="131"/>
    </row>
    <row r="1257" ht="22" customHeight="1" spans="1:13">
      <c r="A1257" s="126"/>
      <c r="B1257" s="127" t="str">
        <f t="shared" si="83"/>
        <v/>
      </c>
      <c r="C1257" s="127" t="str">
        <f t="shared" si="84"/>
        <v/>
      </c>
      <c r="D1257" s="127" t="str">
        <f t="shared" si="85"/>
        <v/>
      </c>
      <c r="E1257" s="128"/>
      <c r="F1257" s="102" t="str">
        <f>IFERROR(VLOOKUP(E1257,商品参数!A:E,2,FALSE),"")</f>
        <v/>
      </c>
      <c r="G1257" s="102" t="str">
        <f>IFERROR(VLOOKUP(E1257,商品参数!A:E,3,FALSE),"")</f>
        <v/>
      </c>
      <c r="H1257" s="102" t="str">
        <f>IFERROR(VLOOKUP(E1257,商品参数!A:E,4,FALSE),"")</f>
        <v/>
      </c>
      <c r="I1257" s="130"/>
      <c r="J1257" s="130"/>
      <c r="K1257" s="102" t="str">
        <f t="shared" si="86"/>
        <v/>
      </c>
      <c r="L1257" s="103"/>
      <c r="M1257" s="131"/>
    </row>
    <row r="1258" ht="22" customHeight="1" spans="1:13">
      <c r="A1258" s="126"/>
      <c r="B1258" s="127" t="str">
        <f t="shared" si="83"/>
        <v/>
      </c>
      <c r="C1258" s="127" t="str">
        <f t="shared" si="84"/>
        <v/>
      </c>
      <c r="D1258" s="127" t="str">
        <f t="shared" si="85"/>
        <v/>
      </c>
      <c r="E1258" s="128"/>
      <c r="F1258" s="102" t="str">
        <f>IFERROR(VLOOKUP(E1258,商品参数!A:E,2,FALSE),"")</f>
        <v/>
      </c>
      <c r="G1258" s="102" t="str">
        <f>IFERROR(VLOOKUP(E1258,商品参数!A:E,3,FALSE),"")</f>
        <v/>
      </c>
      <c r="H1258" s="102" t="str">
        <f>IFERROR(VLOOKUP(E1258,商品参数!A:E,4,FALSE),"")</f>
        <v/>
      </c>
      <c r="I1258" s="130"/>
      <c r="J1258" s="130"/>
      <c r="K1258" s="102" t="str">
        <f t="shared" si="86"/>
        <v/>
      </c>
      <c r="L1258" s="103"/>
      <c r="M1258" s="131"/>
    </row>
    <row r="1259" ht="22" customHeight="1" spans="1:13">
      <c r="A1259" s="126"/>
      <c r="B1259" s="127" t="str">
        <f t="shared" si="83"/>
        <v/>
      </c>
      <c r="C1259" s="127" t="str">
        <f t="shared" si="84"/>
        <v/>
      </c>
      <c r="D1259" s="127" t="str">
        <f t="shared" si="85"/>
        <v/>
      </c>
      <c r="E1259" s="128"/>
      <c r="F1259" s="102" t="str">
        <f>IFERROR(VLOOKUP(E1259,商品参数!A:E,2,FALSE),"")</f>
        <v/>
      </c>
      <c r="G1259" s="102" t="str">
        <f>IFERROR(VLOOKUP(E1259,商品参数!A:E,3,FALSE),"")</f>
        <v/>
      </c>
      <c r="H1259" s="102" t="str">
        <f>IFERROR(VLOOKUP(E1259,商品参数!A:E,4,FALSE),"")</f>
        <v/>
      </c>
      <c r="I1259" s="130"/>
      <c r="J1259" s="130"/>
      <c r="K1259" s="102" t="str">
        <f t="shared" si="86"/>
        <v/>
      </c>
      <c r="L1259" s="103"/>
      <c r="M1259" s="131"/>
    </row>
    <row r="1260" ht="22" customHeight="1" spans="1:13">
      <c r="A1260" s="126"/>
      <c r="B1260" s="127" t="str">
        <f t="shared" si="83"/>
        <v/>
      </c>
      <c r="C1260" s="127" t="str">
        <f t="shared" si="84"/>
        <v/>
      </c>
      <c r="D1260" s="127" t="str">
        <f t="shared" si="85"/>
        <v/>
      </c>
      <c r="E1260" s="128"/>
      <c r="F1260" s="102" t="str">
        <f>IFERROR(VLOOKUP(E1260,商品参数!A:E,2,FALSE),"")</f>
        <v/>
      </c>
      <c r="G1260" s="102" t="str">
        <f>IFERROR(VLOOKUP(E1260,商品参数!A:E,3,FALSE),"")</f>
        <v/>
      </c>
      <c r="H1260" s="102" t="str">
        <f>IFERROR(VLOOKUP(E1260,商品参数!A:E,4,FALSE),"")</f>
        <v/>
      </c>
      <c r="I1260" s="130"/>
      <c r="J1260" s="130"/>
      <c r="K1260" s="102" t="str">
        <f t="shared" si="86"/>
        <v/>
      </c>
      <c r="L1260" s="103"/>
      <c r="M1260" s="131"/>
    </row>
    <row r="1261" ht="22" customHeight="1" spans="1:13">
      <c r="A1261" s="126"/>
      <c r="B1261" s="127" t="str">
        <f t="shared" si="83"/>
        <v/>
      </c>
      <c r="C1261" s="127" t="str">
        <f t="shared" si="84"/>
        <v/>
      </c>
      <c r="D1261" s="127" t="str">
        <f t="shared" si="85"/>
        <v/>
      </c>
      <c r="E1261" s="128"/>
      <c r="F1261" s="102" t="str">
        <f>IFERROR(VLOOKUP(E1261,商品参数!A:E,2,FALSE),"")</f>
        <v/>
      </c>
      <c r="G1261" s="102" t="str">
        <f>IFERROR(VLOOKUP(E1261,商品参数!A:E,3,FALSE),"")</f>
        <v/>
      </c>
      <c r="H1261" s="102" t="str">
        <f>IFERROR(VLOOKUP(E1261,商品参数!A:E,4,FALSE),"")</f>
        <v/>
      </c>
      <c r="I1261" s="130"/>
      <c r="J1261" s="130"/>
      <c r="K1261" s="102" t="str">
        <f t="shared" si="86"/>
        <v/>
      </c>
      <c r="L1261" s="103"/>
      <c r="M1261" s="131"/>
    </row>
    <row r="1262" ht="22" customHeight="1" spans="1:13">
      <c r="A1262" s="126"/>
      <c r="B1262" s="127" t="str">
        <f t="shared" si="83"/>
        <v/>
      </c>
      <c r="C1262" s="127" t="str">
        <f t="shared" si="84"/>
        <v/>
      </c>
      <c r="D1262" s="127" t="str">
        <f t="shared" si="85"/>
        <v/>
      </c>
      <c r="E1262" s="128"/>
      <c r="F1262" s="102" t="str">
        <f>IFERROR(VLOOKUP(E1262,商品参数!A:E,2,FALSE),"")</f>
        <v/>
      </c>
      <c r="G1262" s="102" t="str">
        <f>IFERROR(VLOOKUP(E1262,商品参数!A:E,3,FALSE),"")</f>
        <v/>
      </c>
      <c r="H1262" s="102" t="str">
        <f>IFERROR(VLOOKUP(E1262,商品参数!A:E,4,FALSE),"")</f>
        <v/>
      </c>
      <c r="I1262" s="130"/>
      <c r="J1262" s="130"/>
      <c r="K1262" s="102" t="str">
        <f t="shared" si="86"/>
        <v/>
      </c>
      <c r="L1262" s="103"/>
      <c r="M1262" s="131"/>
    </row>
    <row r="1263" ht="22" customHeight="1" spans="1:13">
      <c r="A1263" s="126"/>
      <c r="B1263" s="127" t="str">
        <f t="shared" si="83"/>
        <v/>
      </c>
      <c r="C1263" s="127" t="str">
        <f t="shared" si="84"/>
        <v/>
      </c>
      <c r="D1263" s="127" t="str">
        <f t="shared" si="85"/>
        <v/>
      </c>
      <c r="E1263" s="128"/>
      <c r="F1263" s="102" t="str">
        <f>IFERROR(VLOOKUP(E1263,商品参数!A:E,2,FALSE),"")</f>
        <v/>
      </c>
      <c r="G1263" s="102" t="str">
        <f>IFERROR(VLOOKUP(E1263,商品参数!A:E,3,FALSE),"")</f>
        <v/>
      </c>
      <c r="H1263" s="102" t="str">
        <f>IFERROR(VLOOKUP(E1263,商品参数!A:E,4,FALSE),"")</f>
        <v/>
      </c>
      <c r="I1263" s="130"/>
      <c r="J1263" s="130"/>
      <c r="K1263" s="102" t="str">
        <f t="shared" si="86"/>
        <v/>
      </c>
      <c r="L1263" s="103"/>
      <c r="M1263" s="131"/>
    </row>
    <row r="1264" ht="22" customHeight="1" spans="1:13">
      <c r="A1264" s="126"/>
      <c r="B1264" s="127" t="str">
        <f t="shared" si="83"/>
        <v/>
      </c>
      <c r="C1264" s="127" t="str">
        <f t="shared" si="84"/>
        <v/>
      </c>
      <c r="D1264" s="127" t="str">
        <f t="shared" si="85"/>
        <v/>
      </c>
      <c r="E1264" s="128"/>
      <c r="F1264" s="102" t="str">
        <f>IFERROR(VLOOKUP(E1264,商品参数!A:E,2,FALSE),"")</f>
        <v/>
      </c>
      <c r="G1264" s="102" t="str">
        <f>IFERROR(VLOOKUP(E1264,商品参数!A:E,3,FALSE),"")</f>
        <v/>
      </c>
      <c r="H1264" s="102" t="str">
        <f>IFERROR(VLOOKUP(E1264,商品参数!A:E,4,FALSE),"")</f>
        <v/>
      </c>
      <c r="I1264" s="130"/>
      <c r="J1264" s="130"/>
      <c r="K1264" s="102" t="str">
        <f t="shared" si="86"/>
        <v/>
      </c>
      <c r="L1264" s="103"/>
      <c r="M1264" s="131"/>
    </row>
    <row r="1265" ht="22" customHeight="1" spans="1:13">
      <c r="A1265" s="126"/>
      <c r="B1265" s="127" t="str">
        <f t="shared" si="83"/>
        <v/>
      </c>
      <c r="C1265" s="127" t="str">
        <f t="shared" si="84"/>
        <v/>
      </c>
      <c r="D1265" s="127" t="str">
        <f t="shared" si="85"/>
        <v/>
      </c>
      <c r="E1265" s="128"/>
      <c r="F1265" s="102" t="str">
        <f>IFERROR(VLOOKUP(E1265,商品参数!A:E,2,FALSE),"")</f>
        <v/>
      </c>
      <c r="G1265" s="102" t="str">
        <f>IFERROR(VLOOKUP(E1265,商品参数!A:E,3,FALSE),"")</f>
        <v/>
      </c>
      <c r="H1265" s="102" t="str">
        <f>IFERROR(VLOOKUP(E1265,商品参数!A:E,4,FALSE),"")</f>
        <v/>
      </c>
      <c r="I1265" s="130"/>
      <c r="J1265" s="130"/>
      <c r="K1265" s="102" t="str">
        <f t="shared" si="86"/>
        <v/>
      </c>
      <c r="L1265" s="103"/>
      <c r="M1265" s="131"/>
    </row>
    <row r="1266" ht="22" customHeight="1" spans="1:13">
      <c r="A1266" s="126"/>
      <c r="B1266" s="127" t="str">
        <f t="shared" si="83"/>
        <v/>
      </c>
      <c r="C1266" s="127" t="str">
        <f t="shared" si="84"/>
        <v/>
      </c>
      <c r="D1266" s="127" t="str">
        <f t="shared" si="85"/>
        <v/>
      </c>
      <c r="E1266" s="128"/>
      <c r="F1266" s="102" t="str">
        <f>IFERROR(VLOOKUP(E1266,商品参数!A:E,2,FALSE),"")</f>
        <v/>
      </c>
      <c r="G1266" s="102" t="str">
        <f>IFERROR(VLOOKUP(E1266,商品参数!A:E,3,FALSE),"")</f>
        <v/>
      </c>
      <c r="H1266" s="102" t="str">
        <f>IFERROR(VLOOKUP(E1266,商品参数!A:E,4,FALSE),"")</f>
        <v/>
      </c>
      <c r="I1266" s="130"/>
      <c r="J1266" s="130"/>
      <c r="K1266" s="102" t="str">
        <f t="shared" si="86"/>
        <v/>
      </c>
      <c r="L1266" s="103"/>
      <c r="M1266" s="131"/>
    </row>
    <row r="1267" ht="22" customHeight="1" spans="1:13">
      <c r="A1267" s="126"/>
      <c r="B1267" s="127" t="str">
        <f t="shared" si="83"/>
        <v/>
      </c>
      <c r="C1267" s="127" t="str">
        <f t="shared" si="84"/>
        <v/>
      </c>
      <c r="D1267" s="127" t="str">
        <f t="shared" si="85"/>
        <v/>
      </c>
      <c r="E1267" s="128"/>
      <c r="F1267" s="102" t="str">
        <f>IFERROR(VLOOKUP(E1267,商品参数!A:E,2,FALSE),"")</f>
        <v/>
      </c>
      <c r="G1267" s="102" t="str">
        <f>IFERROR(VLOOKUP(E1267,商品参数!A:E,3,FALSE),"")</f>
        <v/>
      </c>
      <c r="H1267" s="102" t="str">
        <f>IFERROR(VLOOKUP(E1267,商品参数!A:E,4,FALSE),"")</f>
        <v/>
      </c>
      <c r="I1267" s="130"/>
      <c r="J1267" s="130"/>
      <c r="K1267" s="102" t="str">
        <f t="shared" si="86"/>
        <v/>
      </c>
      <c r="L1267" s="103"/>
      <c r="M1267" s="131"/>
    </row>
    <row r="1268" ht="22" customHeight="1" spans="1:13">
      <c r="A1268" s="126"/>
      <c r="B1268" s="127" t="str">
        <f t="shared" si="83"/>
        <v/>
      </c>
      <c r="C1268" s="127" t="str">
        <f t="shared" si="84"/>
        <v/>
      </c>
      <c r="D1268" s="127" t="str">
        <f t="shared" si="85"/>
        <v/>
      </c>
      <c r="E1268" s="128"/>
      <c r="F1268" s="102" t="str">
        <f>IFERROR(VLOOKUP(E1268,商品参数!A:E,2,FALSE),"")</f>
        <v/>
      </c>
      <c r="G1268" s="102" t="str">
        <f>IFERROR(VLOOKUP(E1268,商品参数!A:E,3,FALSE),"")</f>
        <v/>
      </c>
      <c r="H1268" s="102" t="str">
        <f>IFERROR(VLOOKUP(E1268,商品参数!A:E,4,FALSE),"")</f>
        <v/>
      </c>
      <c r="I1268" s="130"/>
      <c r="J1268" s="130"/>
      <c r="K1268" s="102" t="str">
        <f t="shared" si="86"/>
        <v/>
      </c>
      <c r="L1268" s="103"/>
      <c r="M1268" s="131"/>
    </row>
    <row r="1269" ht="22" customHeight="1" spans="1:13">
      <c r="A1269" s="126"/>
      <c r="B1269" s="127" t="str">
        <f t="shared" si="83"/>
        <v/>
      </c>
      <c r="C1269" s="127" t="str">
        <f t="shared" si="84"/>
        <v/>
      </c>
      <c r="D1269" s="127" t="str">
        <f t="shared" si="85"/>
        <v/>
      </c>
      <c r="E1269" s="128"/>
      <c r="F1269" s="102" t="str">
        <f>IFERROR(VLOOKUP(E1269,商品参数!A:E,2,FALSE),"")</f>
        <v/>
      </c>
      <c r="G1269" s="102" t="str">
        <f>IFERROR(VLOOKUP(E1269,商品参数!A:E,3,FALSE),"")</f>
        <v/>
      </c>
      <c r="H1269" s="102" t="str">
        <f>IFERROR(VLOOKUP(E1269,商品参数!A:E,4,FALSE),"")</f>
        <v/>
      </c>
      <c r="I1269" s="130"/>
      <c r="J1269" s="130"/>
      <c r="K1269" s="102" t="str">
        <f t="shared" si="86"/>
        <v/>
      </c>
      <c r="L1269" s="103"/>
      <c r="M1269" s="131"/>
    </row>
    <row r="1270" ht="22" customHeight="1" spans="1:13">
      <c r="A1270" s="126"/>
      <c r="B1270" s="127" t="str">
        <f t="shared" si="83"/>
        <v/>
      </c>
      <c r="C1270" s="127" t="str">
        <f t="shared" si="84"/>
        <v/>
      </c>
      <c r="D1270" s="127" t="str">
        <f t="shared" si="85"/>
        <v/>
      </c>
      <c r="E1270" s="128"/>
      <c r="F1270" s="102" t="str">
        <f>IFERROR(VLOOKUP(E1270,商品参数!A:E,2,FALSE),"")</f>
        <v/>
      </c>
      <c r="G1270" s="102" t="str">
        <f>IFERROR(VLOOKUP(E1270,商品参数!A:E,3,FALSE),"")</f>
        <v/>
      </c>
      <c r="H1270" s="102" t="str">
        <f>IFERROR(VLOOKUP(E1270,商品参数!A:E,4,FALSE),"")</f>
        <v/>
      </c>
      <c r="I1270" s="130"/>
      <c r="J1270" s="130"/>
      <c r="K1270" s="102" t="str">
        <f t="shared" si="86"/>
        <v/>
      </c>
      <c r="L1270" s="103"/>
      <c r="M1270" s="131"/>
    </row>
    <row r="1271" ht="22" customHeight="1" spans="1:13">
      <c r="A1271" s="126"/>
      <c r="B1271" s="127" t="str">
        <f t="shared" si="83"/>
        <v/>
      </c>
      <c r="C1271" s="127" t="str">
        <f t="shared" si="84"/>
        <v/>
      </c>
      <c r="D1271" s="127" t="str">
        <f t="shared" si="85"/>
        <v/>
      </c>
      <c r="E1271" s="128"/>
      <c r="F1271" s="102" t="str">
        <f>IFERROR(VLOOKUP(E1271,商品参数!A:E,2,FALSE),"")</f>
        <v/>
      </c>
      <c r="G1271" s="102" t="str">
        <f>IFERROR(VLOOKUP(E1271,商品参数!A:E,3,FALSE),"")</f>
        <v/>
      </c>
      <c r="H1271" s="102" t="str">
        <f>IFERROR(VLOOKUP(E1271,商品参数!A:E,4,FALSE),"")</f>
        <v/>
      </c>
      <c r="I1271" s="130"/>
      <c r="J1271" s="130"/>
      <c r="K1271" s="102" t="str">
        <f t="shared" si="86"/>
        <v/>
      </c>
      <c r="L1271" s="103"/>
      <c r="M1271" s="131"/>
    </row>
    <row r="1272" ht="22" customHeight="1" spans="1:13">
      <c r="A1272" s="126"/>
      <c r="B1272" s="127" t="str">
        <f t="shared" si="83"/>
        <v/>
      </c>
      <c r="C1272" s="127" t="str">
        <f t="shared" si="84"/>
        <v/>
      </c>
      <c r="D1272" s="127" t="str">
        <f t="shared" si="85"/>
        <v/>
      </c>
      <c r="E1272" s="128"/>
      <c r="F1272" s="102" t="str">
        <f>IFERROR(VLOOKUP(E1272,商品参数!A:E,2,FALSE),"")</f>
        <v/>
      </c>
      <c r="G1272" s="102" t="str">
        <f>IFERROR(VLOOKUP(E1272,商品参数!A:E,3,FALSE),"")</f>
        <v/>
      </c>
      <c r="H1272" s="102" t="str">
        <f>IFERROR(VLOOKUP(E1272,商品参数!A:E,4,FALSE),"")</f>
        <v/>
      </c>
      <c r="I1272" s="130"/>
      <c r="J1272" s="130"/>
      <c r="K1272" s="102" t="str">
        <f t="shared" si="86"/>
        <v/>
      </c>
      <c r="L1272" s="103"/>
      <c r="M1272" s="131"/>
    </row>
    <row r="1273" ht="22" customHeight="1" spans="1:13">
      <c r="A1273" s="126"/>
      <c r="B1273" s="127" t="str">
        <f t="shared" si="83"/>
        <v/>
      </c>
      <c r="C1273" s="127" t="str">
        <f t="shared" si="84"/>
        <v/>
      </c>
      <c r="D1273" s="127" t="str">
        <f t="shared" si="85"/>
        <v/>
      </c>
      <c r="E1273" s="128"/>
      <c r="F1273" s="102" t="str">
        <f>IFERROR(VLOOKUP(E1273,商品参数!A:E,2,FALSE),"")</f>
        <v/>
      </c>
      <c r="G1273" s="102" t="str">
        <f>IFERROR(VLOOKUP(E1273,商品参数!A:E,3,FALSE),"")</f>
        <v/>
      </c>
      <c r="H1273" s="102" t="str">
        <f>IFERROR(VLOOKUP(E1273,商品参数!A:E,4,FALSE),"")</f>
        <v/>
      </c>
      <c r="I1273" s="130"/>
      <c r="J1273" s="130"/>
      <c r="K1273" s="102" t="str">
        <f t="shared" si="86"/>
        <v/>
      </c>
      <c r="L1273" s="103"/>
      <c r="M1273" s="131"/>
    </row>
    <row r="1274" ht="22" customHeight="1" spans="1:13">
      <c r="A1274" s="126"/>
      <c r="B1274" s="127" t="str">
        <f t="shared" si="83"/>
        <v/>
      </c>
      <c r="C1274" s="127" t="str">
        <f t="shared" si="84"/>
        <v/>
      </c>
      <c r="D1274" s="127" t="str">
        <f t="shared" si="85"/>
        <v/>
      </c>
      <c r="E1274" s="128"/>
      <c r="F1274" s="102" t="str">
        <f>IFERROR(VLOOKUP(E1274,商品参数!A:E,2,FALSE),"")</f>
        <v/>
      </c>
      <c r="G1274" s="102" t="str">
        <f>IFERROR(VLOOKUP(E1274,商品参数!A:E,3,FALSE),"")</f>
        <v/>
      </c>
      <c r="H1274" s="102" t="str">
        <f>IFERROR(VLOOKUP(E1274,商品参数!A:E,4,FALSE),"")</f>
        <v/>
      </c>
      <c r="I1274" s="130"/>
      <c r="J1274" s="130"/>
      <c r="K1274" s="102" t="str">
        <f t="shared" si="86"/>
        <v/>
      </c>
      <c r="L1274" s="103"/>
      <c r="M1274" s="131"/>
    </row>
    <row r="1275" ht="22" customHeight="1" spans="1:13">
      <c r="A1275" s="126"/>
      <c r="B1275" s="127" t="str">
        <f t="shared" si="83"/>
        <v/>
      </c>
      <c r="C1275" s="127" t="str">
        <f t="shared" si="84"/>
        <v/>
      </c>
      <c r="D1275" s="127" t="str">
        <f t="shared" si="85"/>
        <v/>
      </c>
      <c r="E1275" s="128"/>
      <c r="F1275" s="102" t="str">
        <f>IFERROR(VLOOKUP(E1275,商品参数!A:E,2,FALSE),"")</f>
        <v/>
      </c>
      <c r="G1275" s="102" t="str">
        <f>IFERROR(VLOOKUP(E1275,商品参数!A:E,3,FALSE),"")</f>
        <v/>
      </c>
      <c r="H1275" s="102" t="str">
        <f>IFERROR(VLOOKUP(E1275,商品参数!A:E,4,FALSE),"")</f>
        <v/>
      </c>
      <c r="I1275" s="130"/>
      <c r="J1275" s="130"/>
      <c r="K1275" s="102" t="str">
        <f t="shared" si="86"/>
        <v/>
      </c>
      <c r="L1275" s="103"/>
      <c r="M1275" s="131"/>
    </row>
    <row r="1276" ht="22" customHeight="1" spans="1:13">
      <c r="A1276" s="126"/>
      <c r="B1276" s="127" t="str">
        <f t="shared" si="83"/>
        <v/>
      </c>
      <c r="C1276" s="127" t="str">
        <f t="shared" si="84"/>
        <v/>
      </c>
      <c r="D1276" s="127" t="str">
        <f t="shared" si="85"/>
        <v/>
      </c>
      <c r="E1276" s="128"/>
      <c r="F1276" s="102" t="str">
        <f>IFERROR(VLOOKUP(E1276,商品参数!A:E,2,FALSE),"")</f>
        <v/>
      </c>
      <c r="G1276" s="102" t="str">
        <f>IFERROR(VLOOKUP(E1276,商品参数!A:E,3,FALSE),"")</f>
        <v/>
      </c>
      <c r="H1276" s="102" t="str">
        <f>IFERROR(VLOOKUP(E1276,商品参数!A:E,4,FALSE),"")</f>
        <v/>
      </c>
      <c r="I1276" s="130"/>
      <c r="J1276" s="130"/>
      <c r="K1276" s="102" t="str">
        <f t="shared" si="86"/>
        <v/>
      </c>
      <c r="L1276" s="103"/>
      <c r="M1276" s="131"/>
    </row>
    <row r="1277" ht="22" customHeight="1" spans="1:13">
      <c r="A1277" s="126"/>
      <c r="B1277" s="127" t="str">
        <f t="shared" si="83"/>
        <v/>
      </c>
      <c r="C1277" s="127" t="str">
        <f t="shared" si="84"/>
        <v/>
      </c>
      <c r="D1277" s="127" t="str">
        <f t="shared" si="85"/>
        <v/>
      </c>
      <c r="E1277" s="128"/>
      <c r="F1277" s="102" t="str">
        <f>IFERROR(VLOOKUP(E1277,商品参数!A:E,2,FALSE),"")</f>
        <v/>
      </c>
      <c r="G1277" s="102" t="str">
        <f>IFERROR(VLOOKUP(E1277,商品参数!A:E,3,FALSE),"")</f>
        <v/>
      </c>
      <c r="H1277" s="102" t="str">
        <f>IFERROR(VLOOKUP(E1277,商品参数!A:E,4,FALSE),"")</f>
        <v/>
      </c>
      <c r="I1277" s="130"/>
      <c r="J1277" s="130"/>
      <c r="K1277" s="102" t="str">
        <f t="shared" si="86"/>
        <v/>
      </c>
      <c r="L1277" s="103"/>
      <c r="M1277" s="131"/>
    </row>
    <row r="1278" ht="22" customHeight="1" spans="1:13">
      <c r="A1278" s="126"/>
      <c r="B1278" s="127" t="str">
        <f t="shared" si="83"/>
        <v/>
      </c>
      <c r="C1278" s="127" t="str">
        <f t="shared" si="84"/>
        <v/>
      </c>
      <c r="D1278" s="127" t="str">
        <f t="shared" si="85"/>
        <v/>
      </c>
      <c r="E1278" s="128"/>
      <c r="F1278" s="102" t="str">
        <f>IFERROR(VLOOKUP(E1278,商品参数!A:E,2,FALSE),"")</f>
        <v/>
      </c>
      <c r="G1278" s="102" t="str">
        <f>IFERROR(VLOOKUP(E1278,商品参数!A:E,3,FALSE),"")</f>
        <v/>
      </c>
      <c r="H1278" s="102" t="str">
        <f>IFERROR(VLOOKUP(E1278,商品参数!A:E,4,FALSE),"")</f>
        <v/>
      </c>
      <c r="I1278" s="130"/>
      <c r="J1278" s="130"/>
      <c r="K1278" s="102" t="str">
        <f t="shared" si="86"/>
        <v/>
      </c>
      <c r="L1278" s="103"/>
      <c r="M1278" s="131"/>
    </row>
    <row r="1279" ht="22" customHeight="1" spans="1:13">
      <c r="A1279" s="126"/>
      <c r="B1279" s="127" t="str">
        <f t="shared" si="83"/>
        <v/>
      </c>
      <c r="C1279" s="127" t="str">
        <f t="shared" si="84"/>
        <v/>
      </c>
      <c r="D1279" s="127" t="str">
        <f t="shared" si="85"/>
        <v/>
      </c>
      <c r="E1279" s="128"/>
      <c r="F1279" s="102" t="str">
        <f>IFERROR(VLOOKUP(E1279,商品参数!A:E,2,FALSE),"")</f>
        <v/>
      </c>
      <c r="G1279" s="102" t="str">
        <f>IFERROR(VLOOKUP(E1279,商品参数!A:E,3,FALSE),"")</f>
        <v/>
      </c>
      <c r="H1279" s="102" t="str">
        <f>IFERROR(VLOOKUP(E1279,商品参数!A:E,4,FALSE),"")</f>
        <v/>
      </c>
      <c r="I1279" s="130"/>
      <c r="J1279" s="130"/>
      <c r="K1279" s="102" t="str">
        <f t="shared" si="86"/>
        <v/>
      </c>
      <c r="L1279" s="103"/>
      <c r="M1279" s="131"/>
    </row>
    <row r="1280" ht="22" customHeight="1" spans="1:13">
      <c r="A1280" s="126"/>
      <c r="B1280" s="127" t="str">
        <f t="shared" si="83"/>
        <v/>
      </c>
      <c r="C1280" s="127" t="str">
        <f t="shared" si="84"/>
        <v/>
      </c>
      <c r="D1280" s="127" t="str">
        <f t="shared" si="85"/>
        <v/>
      </c>
      <c r="E1280" s="128"/>
      <c r="F1280" s="102" t="str">
        <f>IFERROR(VLOOKUP(E1280,商品参数!A:E,2,FALSE),"")</f>
        <v/>
      </c>
      <c r="G1280" s="102" t="str">
        <f>IFERROR(VLOOKUP(E1280,商品参数!A:E,3,FALSE),"")</f>
        <v/>
      </c>
      <c r="H1280" s="102" t="str">
        <f>IFERROR(VLOOKUP(E1280,商品参数!A:E,4,FALSE),"")</f>
        <v/>
      </c>
      <c r="I1280" s="130"/>
      <c r="J1280" s="130"/>
      <c r="K1280" s="102" t="str">
        <f t="shared" si="86"/>
        <v/>
      </c>
      <c r="L1280" s="103"/>
      <c r="M1280" s="131"/>
    </row>
    <row r="1281" ht="22" customHeight="1" spans="1:13">
      <c r="A1281" s="126"/>
      <c r="B1281" s="127" t="str">
        <f t="shared" si="83"/>
        <v/>
      </c>
      <c r="C1281" s="127" t="str">
        <f t="shared" si="84"/>
        <v/>
      </c>
      <c r="D1281" s="127" t="str">
        <f t="shared" si="85"/>
        <v/>
      </c>
      <c r="E1281" s="128"/>
      <c r="F1281" s="102" t="str">
        <f>IFERROR(VLOOKUP(E1281,商品参数!A:E,2,FALSE),"")</f>
        <v/>
      </c>
      <c r="G1281" s="102" t="str">
        <f>IFERROR(VLOOKUP(E1281,商品参数!A:E,3,FALSE),"")</f>
        <v/>
      </c>
      <c r="H1281" s="102" t="str">
        <f>IFERROR(VLOOKUP(E1281,商品参数!A:E,4,FALSE),"")</f>
        <v/>
      </c>
      <c r="I1281" s="130"/>
      <c r="J1281" s="130"/>
      <c r="K1281" s="102" t="str">
        <f t="shared" si="86"/>
        <v/>
      </c>
      <c r="L1281" s="103"/>
      <c r="M1281" s="131"/>
    </row>
    <row r="1282" ht="22" customHeight="1" spans="1:13">
      <c r="A1282" s="126"/>
      <c r="B1282" s="127" t="str">
        <f t="shared" si="83"/>
        <v/>
      </c>
      <c r="C1282" s="127" t="str">
        <f t="shared" si="84"/>
        <v/>
      </c>
      <c r="D1282" s="127" t="str">
        <f t="shared" si="85"/>
        <v/>
      </c>
      <c r="E1282" s="128"/>
      <c r="F1282" s="102" t="str">
        <f>IFERROR(VLOOKUP(E1282,商品参数!A:E,2,FALSE),"")</f>
        <v/>
      </c>
      <c r="G1282" s="102" t="str">
        <f>IFERROR(VLOOKUP(E1282,商品参数!A:E,3,FALSE),"")</f>
        <v/>
      </c>
      <c r="H1282" s="102" t="str">
        <f>IFERROR(VLOOKUP(E1282,商品参数!A:E,4,FALSE),"")</f>
        <v/>
      </c>
      <c r="I1282" s="130"/>
      <c r="J1282" s="130"/>
      <c r="K1282" s="102" t="str">
        <f t="shared" si="86"/>
        <v/>
      </c>
      <c r="L1282" s="103"/>
      <c r="M1282" s="131"/>
    </row>
    <row r="1283" ht="22" customHeight="1" spans="1:13">
      <c r="A1283" s="126"/>
      <c r="B1283" s="127" t="str">
        <f t="shared" si="83"/>
        <v/>
      </c>
      <c r="C1283" s="127" t="str">
        <f t="shared" si="84"/>
        <v/>
      </c>
      <c r="D1283" s="127" t="str">
        <f t="shared" si="85"/>
        <v/>
      </c>
      <c r="E1283" s="128"/>
      <c r="F1283" s="102" t="str">
        <f>IFERROR(VLOOKUP(E1283,商品参数!A:E,2,FALSE),"")</f>
        <v/>
      </c>
      <c r="G1283" s="102" t="str">
        <f>IFERROR(VLOOKUP(E1283,商品参数!A:E,3,FALSE),"")</f>
        <v/>
      </c>
      <c r="H1283" s="102" t="str">
        <f>IFERROR(VLOOKUP(E1283,商品参数!A:E,4,FALSE),"")</f>
        <v/>
      </c>
      <c r="I1283" s="130"/>
      <c r="J1283" s="130"/>
      <c r="K1283" s="102" t="str">
        <f t="shared" si="86"/>
        <v/>
      </c>
      <c r="L1283" s="103"/>
      <c r="M1283" s="131"/>
    </row>
    <row r="1284" ht="22" customHeight="1" spans="1:13">
      <c r="A1284" s="126"/>
      <c r="B1284" s="127" t="str">
        <f t="shared" si="83"/>
        <v/>
      </c>
      <c r="C1284" s="127" t="str">
        <f t="shared" si="84"/>
        <v/>
      </c>
      <c r="D1284" s="127" t="str">
        <f t="shared" si="85"/>
        <v/>
      </c>
      <c r="E1284" s="128"/>
      <c r="F1284" s="102" t="str">
        <f>IFERROR(VLOOKUP(E1284,商品参数!A:E,2,FALSE),"")</f>
        <v/>
      </c>
      <c r="G1284" s="102" t="str">
        <f>IFERROR(VLOOKUP(E1284,商品参数!A:E,3,FALSE),"")</f>
        <v/>
      </c>
      <c r="H1284" s="102" t="str">
        <f>IFERROR(VLOOKUP(E1284,商品参数!A:E,4,FALSE),"")</f>
        <v/>
      </c>
      <c r="I1284" s="130"/>
      <c r="J1284" s="130"/>
      <c r="K1284" s="102" t="str">
        <f t="shared" si="86"/>
        <v/>
      </c>
      <c r="L1284" s="103"/>
      <c r="M1284" s="131"/>
    </row>
    <row r="1285" ht="22" customHeight="1" spans="1:13">
      <c r="A1285" s="126"/>
      <c r="B1285" s="127" t="str">
        <f t="shared" si="83"/>
        <v/>
      </c>
      <c r="C1285" s="127" t="str">
        <f t="shared" si="84"/>
        <v/>
      </c>
      <c r="D1285" s="127" t="str">
        <f t="shared" si="85"/>
        <v/>
      </c>
      <c r="E1285" s="128"/>
      <c r="F1285" s="102" t="str">
        <f>IFERROR(VLOOKUP(E1285,商品参数!A:E,2,FALSE),"")</f>
        <v/>
      </c>
      <c r="G1285" s="102" t="str">
        <f>IFERROR(VLOOKUP(E1285,商品参数!A:E,3,FALSE),"")</f>
        <v/>
      </c>
      <c r="H1285" s="102" t="str">
        <f>IFERROR(VLOOKUP(E1285,商品参数!A:E,4,FALSE),"")</f>
        <v/>
      </c>
      <c r="I1285" s="130"/>
      <c r="J1285" s="130"/>
      <c r="K1285" s="102" t="str">
        <f t="shared" si="86"/>
        <v/>
      </c>
      <c r="L1285" s="103"/>
      <c r="M1285" s="131"/>
    </row>
    <row r="1286" ht="22" customHeight="1" spans="1:13">
      <c r="A1286" s="126"/>
      <c r="B1286" s="127" t="str">
        <f t="shared" si="83"/>
        <v/>
      </c>
      <c r="C1286" s="127" t="str">
        <f t="shared" si="84"/>
        <v/>
      </c>
      <c r="D1286" s="127" t="str">
        <f t="shared" si="85"/>
        <v/>
      </c>
      <c r="E1286" s="128"/>
      <c r="F1286" s="102" t="str">
        <f>IFERROR(VLOOKUP(E1286,商品参数!A:E,2,FALSE),"")</f>
        <v/>
      </c>
      <c r="G1286" s="102" t="str">
        <f>IFERROR(VLOOKUP(E1286,商品参数!A:E,3,FALSE),"")</f>
        <v/>
      </c>
      <c r="H1286" s="102" t="str">
        <f>IFERROR(VLOOKUP(E1286,商品参数!A:E,4,FALSE),"")</f>
        <v/>
      </c>
      <c r="I1286" s="130"/>
      <c r="J1286" s="130"/>
      <c r="K1286" s="102" t="str">
        <f t="shared" si="86"/>
        <v/>
      </c>
      <c r="L1286" s="103"/>
      <c r="M1286" s="131"/>
    </row>
    <row r="1287" ht="22" customHeight="1" spans="1:13">
      <c r="A1287" s="126"/>
      <c r="B1287" s="127" t="str">
        <f t="shared" si="83"/>
        <v/>
      </c>
      <c r="C1287" s="127" t="str">
        <f t="shared" si="84"/>
        <v/>
      </c>
      <c r="D1287" s="127" t="str">
        <f t="shared" si="85"/>
        <v/>
      </c>
      <c r="E1287" s="128"/>
      <c r="F1287" s="102" t="str">
        <f>IFERROR(VLOOKUP(E1287,商品参数!A:E,2,FALSE),"")</f>
        <v/>
      </c>
      <c r="G1287" s="102" t="str">
        <f>IFERROR(VLOOKUP(E1287,商品参数!A:E,3,FALSE),"")</f>
        <v/>
      </c>
      <c r="H1287" s="102" t="str">
        <f>IFERROR(VLOOKUP(E1287,商品参数!A:E,4,FALSE),"")</f>
        <v/>
      </c>
      <c r="I1287" s="130"/>
      <c r="J1287" s="130"/>
      <c r="K1287" s="102" t="str">
        <f t="shared" si="86"/>
        <v/>
      </c>
      <c r="L1287" s="103"/>
      <c r="M1287" s="131"/>
    </row>
    <row r="1288" ht="22" customHeight="1" spans="1:13">
      <c r="A1288" s="126"/>
      <c r="B1288" s="127" t="str">
        <f t="shared" si="83"/>
        <v/>
      </c>
      <c r="C1288" s="127" t="str">
        <f t="shared" si="84"/>
        <v/>
      </c>
      <c r="D1288" s="127" t="str">
        <f t="shared" si="85"/>
        <v/>
      </c>
      <c r="E1288" s="128"/>
      <c r="F1288" s="102" t="str">
        <f>IFERROR(VLOOKUP(E1288,商品参数!A:E,2,FALSE),"")</f>
        <v/>
      </c>
      <c r="G1288" s="102" t="str">
        <f>IFERROR(VLOOKUP(E1288,商品参数!A:E,3,FALSE),"")</f>
        <v/>
      </c>
      <c r="H1288" s="102" t="str">
        <f>IFERROR(VLOOKUP(E1288,商品参数!A:E,4,FALSE),"")</f>
        <v/>
      </c>
      <c r="I1288" s="130"/>
      <c r="J1288" s="130"/>
      <c r="K1288" s="102" t="str">
        <f t="shared" si="86"/>
        <v/>
      </c>
      <c r="L1288" s="103"/>
      <c r="M1288" s="131"/>
    </row>
    <row r="1289" ht="22" customHeight="1" spans="1:13">
      <c r="A1289" s="126"/>
      <c r="B1289" s="127" t="str">
        <f t="shared" si="83"/>
        <v/>
      </c>
      <c r="C1289" s="127" t="str">
        <f t="shared" si="84"/>
        <v/>
      </c>
      <c r="D1289" s="127" t="str">
        <f t="shared" si="85"/>
        <v/>
      </c>
      <c r="E1289" s="128"/>
      <c r="F1289" s="102" t="str">
        <f>IFERROR(VLOOKUP(E1289,商品参数!A:E,2,FALSE),"")</f>
        <v/>
      </c>
      <c r="G1289" s="102" t="str">
        <f>IFERROR(VLOOKUP(E1289,商品参数!A:E,3,FALSE),"")</f>
        <v/>
      </c>
      <c r="H1289" s="102" t="str">
        <f>IFERROR(VLOOKUP(E1289,商品参数!A:E,4,FALSE),"")</f>
        <v/>
      </c>
      <c r="I1289" s="130"/>
      <c r="J1289" s="130"/>
      <c r="K1289" s="102" t="str">
        <f t="shared" si="86"/>
        <v/>
      </c>
      <c r="L1289" s="103"/>
      <c r="M1289" s="131"/>
    </row>
    <row r="1290" ht="22" customHeight="1" spans="1:13">
      <c r="A1290" s="126"/>
      <c r="B1290" s="127" t="str">
        <f t="shared" si="83"/>
        <v/>
      </c>
      <c r="C1290" s="127" t="str">
        <f t="shared" si="84"/>
        <v/>
      </c>
      <c r="D1290" s="127" t="str">
        <f t="shared" si="85"/>
        <v/>
      </c>
      <c r="E1290" s="128"/>
      <c r="F1290" s="102" t="str">
        <f>IFERROR(VLOOKUP(E1290,商品参数!A:E,2,FALSE),"")</f>
        <v/>
      </c>
      <c r="G1290" s="102" t="str">
        <f>IFERROR(VLOOKUP(E1290,商品参数!A:E,3,FALSE),"")</f>
        <v/>
      </c>
      <c r="H1290" s="102" t="str">
        <f>IFERROR(VLOOKUP(E1290,商品参数!A:E,4,FALSE),"")</f>
        <v/>
      </c>
      <c r="I1290" s="130"/>
      <c r="J1290" s="130"/>
      <c r="K1290" s="102" t="str">
        <f t="shared" si="86"/>
        <v/>
      </c>
      <c r="L1290" s="103"/>
      <c r="M1290" s="131"/>
    </row>
    <row r="1291" ht="22" customHeight="1" spans="1:13">
      <c r="A1291" s="126"/>
      <c r="B1291" s="127" t="str">
        <f t="shared" si="83"/>
        <v/>
      </c>
      <c r="C1291" s="127" t="str">
        <f t="shared" si="84"/>
        <v/>
      </c>
      <c r="D1291" s="127" t="str">
        <f t="shared" si="85"/>
        <v/>
      </c>
      <c r="E1291" s="128"/>
      <c r="F1291" s="102" t="str">
        <f>IFERROR(VLOOKUP(E1291,商品参数!A:E,2,FALSE),"")</f>
        <v/>
      </c>
      <c r="G1291" s="102" t="str">
        <f>IFERROR(VLOOKUP(E1291,商品参数!A:E,3,FALSE),"")</f>
        <v/>
      </c>
      <c r="H1291" s="102" t="str">
        <f>IFERROR(VLOOKUP(E1291,商品参数!A:E,4,FALSE),"")</f>
        <v/>
      </c>
      <c r="I1291" s="130"/>
      <c r="J1291" s="130"/>
      <c r="K1291" s="102" t="str">
        <f t="shared" si="86"/>
        <v/>
      </c>
      <c r="L1291" s="103"/>
      <c r="M1291" s="131"/>
    </row>
    <row r="1292" ht="22" customHeight="1" spans="1:13">
      <c r="A1292" s="126"/>
      <c r="B1292" s="127" t="str">
        <f t="shared" si="83"/>
        <v/>
      </c>
      <c r="C1292" s="127" t="str">
        <f t="shared" si="84"/>
        <v/>
      </c>
      <c r="D1292" s="127" t="str">
        <f t="shared" si="85"/>
        <v/>
      </c>
      <c r="E1292" s="128"/>
      <c r="F1292" s="102" t="str">
        <f>IFERROR(VLOOKUP(E1292,商品参数!A:E,2,FALSE),"")</f>
        <v/>
      </c>
      <c r="G1292" s="102" t="str">
        <f>IFERROR(VLOOKUP(E1292,商品参数!A:E,3,FALSE),"")</f>
        <v/>
      </c>
      <c r="H1292" s="102" t="str">
        <f>IFERROR(VLOOKUP(E1292,商品参数!A:E,4,FALSE),"")</f>
        <v/>
      </c>
      <c r="I1292" s="130"/>
      <c r="J1292" s="130"/>
      <c r="K1292" s="102" t="str">
        <f t="shared" si="86"/>
        <v/>
      </c>
      <c r="L1292" s="103"/>
      <c r="M1292" s="131"/>
    </row>
    <row r="1293" ht="22" customHeight="1" spans="1:13">
      <c r="A1293" s="126"/>
      <c r="B1293" s="127" t="str">
        <f t="shared" si="83"/>
        <v/>
      </c>
      <c r="C1293" s="127" t="str">
        <f t="shared" si="84"/>
        <v/>
      </c>
      <c r="D1293" s="127" t="str">
        <f t="shared" si="85"/>
        <v/>
      </c>
      <c r="E1293" s="128"/>
      <c r="F1293" s="102" t="str">
        <f>IFERROR(VLOOKUP(E1293,商品参数!A:E,2,FALSE),"")</f>
        <v/>
      </c>
      <c r="G1293" s="102" t="str">
        <f>IFERROR(VLOOKUP(E1293,商品参数!A:E,3,FALSE),"")</f>
        <v/>
      </c>
      <c r="H1293" s="102" t="str">
        <f>IFERROR(VLOOKUP(E1293,商品参数!A:E,4,FALSE),"")</f>
        <v/>
      </c>
      <c r="I1293" s="130"/>
      <c r="J1293" s="130"/>
      <c r="K1293" s="102" t="str">
        <f t="shared" si="86"/>
        <v/>
      </c>
      <c r="L1293" s="103"/>
      <c r="M1293" s="131"/>
    </row>
    <row r="1294" ht="22" customHeight="1" spans="1:13">
      <c r="A1294" s="126"/>
      <c r="B1294" s="127" t="str">
        <f t="shared" si="83"/>
        <v/>
      </c>
      <c r="C1294" s="127" t="str">
        <f t="shared" si="84"/>
        <v/>
      </c>
      <c r="D1294" s="127" t="str">
        <f t="shared" si="85"/>
        <v/>
      </c>
      <c r="E1294" s="128"/>
      <c r="F1294" s="102" t="str">
        <f>IFERROR(VLOOKUP(E1294,商品参数!A:E,2,FALSE),"")</f>
        <v/>
      </c>
      <c r="G1294" s="102" t="str">
        <f>IFERROR(VLOOKUP(E1294,商品参数!A:E,3,FALSE),"")</f>
        <v/>
      </c>
      <c r="H1294" s="102" t="str">
        <f>IFERROR(VLOOKUP(E1294,商品参数!A:E,4,FALSE),"")</f>
        <v/>
      </c>
      <c r="I1294" s="130"/>
      <c r="J1294" s="130"/>
      <c r="K1294" s="102" t="str">
        <f t="shared" si="86"/>
        <v/>
      </c>
      <c r="L1294" s="103"/>
      <c r="M1294" s="131"/>
    </row>
    <row r="1295" ht="22" customHeight="1" spans="1:13">
      <c r="A1295" s="126"/>
      <c r="B1295" s="127" t="str">
        <f t="shared" si="83"/>
        <v/>
      </c>
      <c r="C1295" s="127" t="str">
        <f t="shared" si="84"/>
        <v/>
      </c>
      <c r="D1295" s="127" t="str">
        <f t="shared" si="85"/>
        <v/>
      </c>
      <c r="E1295" s="128"/>
      <c r="F1295" s="102" t="str">
        <f>IFERROR(VLOOKUP(E1295,商品参数!A:E,2,FALSE),"")</f>
        <v/>
      </c>
      <c r="G1295" s="102" t="str">
        <f>IFERROR(VLOOKUP(E1295,商品参数!A:E,3,FALSE),"")</f>
        <v/>
      </c>
      <c r="H1295" s="102" t="str">
        <f>IFERROR(VLOOKUP(E1295,商品参数!A:E,4,FALSE),"")</f>
        <v/>
      </c>
      <c r="I1295" s="130"/>
      <c r="J1295" s="130"/>
      <c r="K1295" s="102" t="str">
        <f t="shared" si="86"/>
        <v/>
      </c>
      <c r="L1295" s="103"/>
      <c r="M1295" s="131"/>
    </row>
    <row r="1296" ht="22" customHeight="1" spans="1:13">
      <c r="A1296" s="126"/>
      <c r="B1296" s="127" t="str">
        <f t="shared" si="83"/>
        <v/>
      </c>
      <c r="C1296" s="127" t="str">
        <f t="shared" si="84"/>
        <v/>
      </c>
      <c r="D1296" s="127" t="str">
        <f t="shared" si="85"/>
        <v/>
      </c>
      <c r="E1296" s="128"/>
      <c r="F1296" s="102" t="str">
        <f>IFERROR(VLOOKUP(E1296,商品参数!A:E,2,FALSE),"")</f>
        <v/>
      </c>
      <c r="G1296" s="102" t="str">
        <f>IFERROR(VLOOKUP(E1296,商品参数!A:E,3,FALSE),"")</f>
        <v/>
      </c>
      <c r="H1296" s="102" t="str">
        <f>IFERROR(VLOOKUP(E1296,商品参数!A:E,4,FALSE),"")</f>
        <v/>
      </c>
      <c r="I1296" s="130"/>
      <c r="J1296" s="130"/>
      <c r="K1296" s="102" t="str">
        <f t="shared" si="86"/>
        <v/>
      </c>
      <c r="L1296" s="103"/>
      <c r="M1296" s="131"/>
    </row>
    <row r="1297" ht="22" customHeight="1" spans="1:13">
      <c r="A1297" s="126"/>
      <c r="B1297" s="127" t="str">
        <f t="shared" si="83"/>
        <v/>
      </c>
      <c r="C1297" s="127" t="str">
        <f t="shared" si="84"/>
        <v/>
      </c>
      <c r="D1297" s="127" t="str">
        <f t="shared" si="85"/>
        <v/>
      </c>
      <c r="E1297" s="128"/>
      <c r="F1297" s="102" t="str">
        <f>IFERROR(VLOOKUP(E1297,商品参数!A:E,2,FALSE),"")</f>
        <v/>
      </c>
      <c r="G1297" s="102" t="str">
        <f>IFERROR(VLOOKUP(E1297,商品参数!A:E,3,FALSE),"")</f>
        <v/>
      </c>
      <c r="H1297" s="102" t="str">
        <f>IFERROR(VLOOKUP(E1297,商品参数!A:E,4,FALSE),"")</f>
        <v/>
      </c>
      <c r="I1297" s="130"/>
      <c r="J1297" s="130"/>
      <c r="K1297" s="102" t="str">
        <f t="shared" si="86"/>
        <v/>
      </c>
      <c r="L1297" s="103"/>
      <c r="M1297" s="131"/>
    </row>
    <row r="1298" ht="22" customHeight="1" spans="1:13">
      <c r="A1298" s="126"/>
      <c r="B1298" s="127" t="str">
        <f t="shared" si="83"/>
        <v/>
      </c>
      <c r="C1298" s="127" t="str">
        <f t="shared" si="84"/>
        <v/>
      </c>
      <c r="D1298" s="127" t="str">
        <f t="shared" si="85"/>
        <v/>
      </c>
      <c r="E1298" s="128"/>
      <c r="F1298" s="102" t="str">
        <f>IFERROR(VLOOKUP(E1298,商品参数!A:E,2,FALSE),"")</f>
        <v/>
      </c>
      <c r="G1298" s="102" t="str">
        <f>IFERROR(VLOOKUP(E1298,商品参数!A:E,3,FALSE),"")</f>
        <v/>
      </c>
      <c r="H1298" s="102" t="str">
        <f>IFERROR(VLOOKUP(E1298,商品参数!A:E,4,FALSE),"")</f>
        <v/>
      </c>
      <c r="I1298" s="130"/>
      <c r="J1298" s="130"/>
      <c r="K1298" s="102" t="str">
        <f t="shared" si="86"/>
        <v/>
      </c>
      <c r="L1298" s="103"/>
      <c r="M1298" s="131"/>
    </row>
    <row r="1299" ht="22" customHeight="1" spans="1:13">
      <c r="A1299" s="126"/>
      <c r="B1299" s="127" t="str">
        <f t="shared" si="83"/>
        <v/>
      </c>
      <c r="C1299" s="127" t="str">
        <f t="shared" si="84"/>
        <v/>
      </c>
      <c r="D1299" s="127" t="str">
        <f t="shared" si="85"/>
        <v/>
      </c>
      <c r="E1299" s="128"/>
      <c r="F1299" s="102" t="str">
        <f>IFERROR(VLOOKUP(E1299,商品参数!A:E,2,FALSE),"")</f>
        <v/>
      </c>
      <c r="G1299" s="102" t="str">
        <f>IFERROR(VLOOKUP(E1299,商品参数!A:E,3,FALSE),"")</f>
        <v/>
      </c>
      <c r="H1299" s="102" t="str">
        <f>IFERROR(VLOOKUP(E1299,商品参数!A:E,4,FALSE),"")</f>
        <v/>
      </c>
      <c r="I1299" s="130"/>
      <c r="J1299" s="130"/>
      <c r="K1299" s="102" t="str">
        <f t="shared" si="86"/>
        <v/>
      </c>
      <c r="L1299" s="103"/>
      <c r="M1299" s="131"/>
    </row>
    <row r="1300" ht="22" customHeight="1" spans="1:13">
      <c r="A1300" s="126"/>
      <c r="B1300" s="127" t="str">
        <f t="shared" si="83"/>
        <v/>
      </c>
      <c r="C1300" s="127" t="str">
        <f t="shared" si="84"/>
        <v/>
      </c>
      <c r="D1300" s="127" t="str">
        <f t="shared" si="85"/>
        <v/>
      </c>
      <c r="E1300" s="128"/>
      <c r="F1300" s="102" t="str">
        <f>IFERROR(VLOOKUP(E1300,商品参数!A:E,2,FALSE),"")</f>
        <v/>
      </c>
      <c r="G1300" s="102" t="str">
        <f>IFERROR(VLOOKUP(E1300,商品参数!A:E,3,FALSE),"")</f>
        <v/>
      </c>
      <c r="H1300" s="102" t="str">
        <f>IFERROR(VLOOKUP(E1300,商品参数!A:E,4,FALSE),"")</f>
        <v/>
      </c>
      <c r="I1300" s="130"/>
      <c r="J1300" s="130"/>
      <c r="K1300" s="102" t="str">
        <f t="shared" si="86"/>
        <v/>
      </c>
      <c r="L1300" s="103"/>
      <c r="M1300" s="131"/>
    </row>
    <row r="1301" ht="22" customHeight="1" spans="1:13">
      <c r="A1301" s="126"/>
      <c r="B1301" s="127" t="str">
        <f t="shared" si="83"/>
        <v/>
      </c>
      <c r="C1301" s="127" t="str">
        <f t="shared" si="84"/>
        <v/>
      </c>
      <c r="D1301" s="127" t="str">
        <f t="shared" si="85"/>
        <v/>
      </c>
      <c r="E1301" s="128"/>
      <c r="F1301" s="102" t="str">
        <f>IFERROR(VLOOKUP(E1301,商品参数!A:E,2,FALSE),"")</f>
        <v/>
      </c>
      <c r="G1301" s="102" t="str">
        <f>IFERROR(VLOOKUP(E1301,商品参数!A:E,3,FALSE),"")</f>
        <v/>
      </c>
      <c r="H1301" s="102" t="str">
        <f>IFERROR(VLOOKUP(E1301,商品参数!A:E,4,FALSE),"")</f>
        <v/>
      </c>
      <c r="I1301" s="130"/>
      <c r="J1301" s="130"/>
      <c r="K1301" s="102" t="str">
        <f t="shared" si="86"/>
        <v/>
      </c>
      <c r="L1301" s="103"/>
      <c r="M1301" s="131"/>
    </row>
    <row r="1302" ht="22" customHeight="1" spans="1:13">
      <c r="A1302" s="126"/>
      <c r="B1302" s="127" t="str">
        <f t="shared" si="83"/>
        <v/>
      </c>
      <c r="C1302" s="127" t="str">
        <f t="shared" si="84"/>
        <v/>
      </c>
      <c r="D1302" s="127" t="str">
        <f t="shared" si="85"/>
        <v/>
      </c>
      <c r="E1302" s="128"/>
      <c r="F1302" s="102" t="str">
        <f>IFERROR(VLOOKUP(E1302,商品参数!A:E,2,FALSE),"")</f>
        <v/>
      </c>
      <c r="G1302" s="102" t="str">
        <f>IFERROR(VLOOKUP(E1302,商品参数!A:E,3,FALSE),"")</f>
        <v/>
      </c>
      <c r="H1302" s="102" t="str">
        <f>IFERROR(VLOOKUP(E1302,商品参数!A:E,4,FALSE),"")</f>
        <v/>
      </c>
      <c r="I1302" s="130"/>
      <c r="J1302" s="130"/>
      <c r="K1302" s="102" t="str">
        <f t="shared" si="86"/>
        <v/>
      </c>
      <c r="L1302" s="103"/>
      <c r="M1302" s="131"/>
    </row>
    <row r="1303" ht="22" customHeight="1" spans="1:13">
      <c r="A1303" s="126"/>
      <c r="B1303" s="127" t="str">
        <f t="shared" si="83"/>
        <v/>
      </c>
      <c r="C1303" s="127" t="str">
        <f t="shared" si="84"/>
        <v/>
      </c>
      <c r="D1303" s="127" t="str">
        <f t="shared" si="85"/>
        <v/>
      </c>
      <c r="E1303" s="128"/>
      <c r="F1303" s="102" t="str">
        <f>IFERROR(VLOOKUP(E1303,商品参数!A:E,2,FALSE),"")</f>
        <v/>
      </c>
      <c r="G1303" s="102" t="str">
        <f>IFERROR(VLOOKUP(E1303,商品参数!A:E,3,FALSE),"")</f>
        <v/>
      </c>
      <c r="H1303" s="102" t="str">
        <f>IFERROR(VLOOKUP(E1303,商品参数!A:E,4,FALSE),"")</f>
        <v/>
      </c>
      <c r="I1303" s="130"/>
      <c r="J1303" s="130"/>
      <c r="K1303" s="102" t="str">
        <f t="shared" si="86"/>
        <v/>
      </c>
      <c r="L1303" s="103"/>
      <c r="M1303" s="131"/>
    </row>
    <row r="1304" ht="22" customHeight="1" spans="1:13">
      <c r="A1304" s="126"/>
      <c r="B1304" s="127" t="str">
        <f t="shared" si="83"/>
        <v/>
      </c>
      <c r="C1304" s="127" t="str">
        <f t="shared" si="84"/>
        <v/>
      </c>
      <c r="D1304" s="127" t="str">
        <f t="shared" si="85"/>
        <v/>
      </c>
      <c r="E1304" s="128"/>
      <c r="F1304" s="102" t="str">
        <f>IFERROR(VLOOKUP(E1304,商品参数!A:E,2,FALSE),"")</f>
        <v/>
      </c>
      <c r="G1304" s="102" t="str">
        <f>IFERROR(VLOOKUP(E1304,商品参数!A:E,3,FALSE),"")</f>
        <v/>
      </c>
      <c r="H1304" s="102" t="str">
        <f>IFERROR(VLOOKUP(E1304,商品参数!A:E,4,FALSE),"")</f>
        <v/>
      </c>
      <c r="I1304" s="130"/>
      <c r="J1304" s="130"/>
      <c r="K1304" s="102" t="str">
        <f t="shared" si="86"/>
        <v/>
      </c>
      <c r="L1304" s="103"/>
      <c r="M1304" s="131"/>
    </row>
    <row r="1305" ht="22" customHeight="1" spans="1:13">
      <c r="A1305" s="126"/>
      <c r="B1305" s="127" t="str">
        <f t="shared" si="83"/>
        <v/>
      </c>
      <c r="C1305" s="127" t="str">
        <f t="shared" si="84"/>
        <v/>
      </c>
      <c r="D1305" s="127" t="str">
        <f t="shared" si="85"/>
        <v/>
      </c>
      <c r="E1305" s="128"/>
      <c r="F1305" s="102" t="str">
        <f>IFERROR(VLOOKUP(E1305,商品参数!A:E,2,FALSE),"")</f>
        <v/>
      </c>
      <c r="G1305" s="102" t="str">
        <f>IFERROR(VLOOKUP(E1305,商品参数!A:E,3,FALSE),"")</f>
        <v/>
      </c>
      <c r="H1305" s="102" t="str">
        <f>IFERROR(VLOOKUP(E1305,商品参数!A:E,4,FALSE),"")</f>
        <v/>
      </c>
      <c r="I1305" s="130"/>
      <c r="J1305" s="130"/>
      <c r="K1305" s="102" t="str">
        <f t="shared" si="86"/>
        <v/>
      </c>
      <c r="L1305" s="103"/>
      <c r="M1305" s="131"/>
    </row>
    <row r="1306" ht="22" customHeight="1" spans="1:13">
      <c r="A1306" s="126"/>
      <c r="B1306" s="127" t="str">
        <f t="shared" si="83"/>
        <v/>
      </c>
      <c r="C1306" s="127" t="str">
        <f t="shared" si="84"/>
        <v/>
      </c>
      <c r="D1306" s="127" t="str">
        <f t="shared" si="85"/>
        <v/>
      </c>
      <c r="E1306" s="128"/>
      <c r="F1306" s="102" t="str">
        <f>IFERROR(VLOOKUP(E1306,商品参数!A:E,2,FALSE),"")</f>
        <v/>
      </c>
      <c r="G1306" s="102" t="str">
        <f>IFERROR(VLOOKUP(E1306,商品参数!A:E,3,FALSE),"")</f>
        <v/>
      </c>
      <c r="H1306" s="102" t="str">
        <f>IFERROR(VLOOKUP(E1306,商品参数!A:E,4,FALSE),"")</f>
        <v/>
      </c>
      <c r="I1306" s="130"/>
      <c r="J1306" s="130"/>
      <c r="K1306" s="102" t="str">
        <f t="shared" si="86"/>
        <v/>
      </c>
      <c r="L1306" s="103"/>
      <c r="M1306" s="131"/>
    </row>
    <row r="1307" ht="22" customHeight="1" spans="1:13">
      <c r="A1307" s="126"/>
      <c r="B1307" s="127" t="str">
        <f t="shared" si="83"/>
        <v/>
      </c>
      <c r="C1307" s="127" t="str">
        <f t="shared" si="84"/>
        <v/>
      </c>
      <c r="D1307" s="127" t="str">
        <f t="shared" si="85"/>
        <v/>
      </c>
      <c r="E1307" s="128"/>
      <c r="F1307" s="102" t="str">
        <f>IFERROR(VLOOKUP(E1307,商品参数!A:E,2,FALSE),"")</f>
        <v/>
      </c>
      <c r="G1307" s="102" t="str">
        <f>IFERROR(VLOOKUP(E1307,商品参数!A:E,3,FALSE),"")</f>
        <v/>
      </c>
      <c r="H1307" s="102" t="str">
        <f>IFERROR(VLOOKUP(E1307,商品参数!A:E,4,FALSE),"")</f>
        <v/>
      </c>
      <c r="I1307" s="130"/>
      <c r="J1307" s="130"/>
      <c r="K1307" s="102" t="str">
        <f t="shared" si="86"/>
        <v/>
      </c>
      <c r="L1307" s="103"/>
      <c r="M1307" s="131"/>
    </row>
    <row r="1308" ht="22" customHeight="1" spans="1:13">
      <c r="A1308" s="126"/>
      <c r="B1308" s="127" t="str">
        <f t="shared" si="83"/>
        <v/>
      </c>
      <c r="C1308" s="127" t="str">
        <f t="shared" si="84"/>
        <v/>
      </c>
      <c r="D1308" s="127" t="str">
        <f t="shared" si="85"/>
        <v/>
      </c>
      <c r="E1308" s="128"/>
      <c r="F1308" s="102" t="str">
        <f>IFERROR(VLOOKUP(E1308,商品参数!A:E,2,FALSE),"")</f>
        <v/>
      </c>
      <c r="G1308" s="102" t="str">
        <f>IFERROR(VLOOKUP(E1308,商品参数!A:E,3,FALSE),"")</f>
        <v/>
      </c>
      <c r="H1308" s="102" t="str">
        <f>IFERROR(VLOOKUP(E1308,商品参数!A:E,4,FALSE),"")</f>
        <v/>
      </c>
      <c r="I1308" s="130"/>
      <c r="J1308" s="130"/>
      <c r="K1308" s="102" t="str">
        <f t="shared" si="86"/>
        <v/>
      </c>
      <c r="L1308" s="103"/>
      <c r="M1308" s="131"/>
    </row>
    <row r="1309" ht="22" customHeight="1" spans="1:13">
      <c r="A1309" s="126"/>
      <c r="B1309" s="127" t="str">
        <f t="shared" si="83"/>
        <v/>
      </c>
      <c r="C1309" s="127" t="str">
        <f t="shared" si="84"/>
        <v/>
      </c>
      <c r="D1309" s="127" t="str">
        <f t="shared" si="85"/>
        <v/>
      </c>
      <c r="E1309" s="128"/>
      <c r="F1309" s="102" t="str">
        <f>IFERROR(VLOOKUP(E1309,商品参数!A:E,2,FALSE),"")</f>
        <v/>
      </c>
      <c r="G1309" s="102" t="str">
        <f>IFERROR(VLOOKUP(E1309,商品参数!A:E,3,FALSE),"")</f>
        <v/>
      </c>
      <c r="H1309" s="102" t="str">
        <f>IFERROR(VLOOKUP(E1309,商品参数!A:E,4,FALSE),"")</f>
        <v/>
      </c>
      <c r="I1309" s="130"/>
      <c r="J1309" s="130"/>
      <c r="K1309" s="102" t="str">
        <f t="shared" si="86"/>
        <v/>
      </c>
      <c r="L1309" s="103"/>
      <c r="M1309" s="131"/>
    </row>
    <row r="1310" ht="22" customHeight="1" spans="1:13">
      <c r="A1310" s="126"/>
      <c r="B1310" s="127" t="str">
        <f t="shared" si="83"/>
        <v/>
      </c>
      <c r="C1310" s="127" t="str">
        <f t="shared" si="84"/>
        <v/>
      </c>
      <c r="D1310" s="127" t="str">
        <f t="shared" si="85"/>
        <v/>
      </c>
      <c r="E1310" s="128"/>
      <c r="F1310" s="102" t="str">
        <f>IFERROR(VLOOKUP(E1310,商品参数!A:E,2,FALSE),"")</f>
        <v/>
      </c>
      <c r="G1310" s="102" t="str">
        <f>IFERROR(VLOOKUP(E1310,商品参数!A:E,3,FALSE),"")</f>
        <v/>
      </c>
      <c r="H1310" s="102" t="str">
        <f>IFERROR(VLOOKUP(E1310,商品参数!A:E,4,FALSE),"")</f>
        <v/>
      </c>
      <c r="I1310" s="130"/>
      <c r="J1310" s="130"/>
      <c r="K1310" s="102" t="str">
        <f t="shared" si="86"/>
        <v/>
      </c>
      <c r="L1310" s="103"/>
      <c r="M1310" s="131"/>
    </row>
    <row r="1311" ht="22" customHeight="1" spans="1:13">
      <c r="A1311" s="126"/>
      <c r="B1311" s="127" t="str">
        <f t="shared" si="83"/>
        <v/>
      </c>
      <c r="C1311" s="127" t="str">
        <f t="shared" si="84"/>
        <v/>
      </c>
      <c r="D1311" s="127" t="str">
        <f t="shared" si="85"/>
        <v/>
      </c>
      <c r="E1311" s="128"/>
      <c r="F1311" s="102" t="str">
        <f>IFERROR(VLOOKUP(E1311,商品参数!A:E,2,FALSE),"")</f>
        <v/>
      </c>
      <c r="G1311" s="102" t="str">
        <f>IFERROR(VLOOKUP(E1311,商品参数!A:E,3,FALSE),"")</f>
        <v/>
      </c>
      <c r="H1311" s="102" t="str">
        <f>IFERROR(VLOOKUP(E1311,商品参数!A:E,4,FALSE),"")</f>
        <v/>
      </c>
      <c r="I1311" s="130"/>
      <c r="J1311" s="130"/>
      <c r="K1311" s="102" t="str">
        <f t="shared" si="86"/>
        <v/>
      </c>
      <c r="L1311" s="103"/>
      <c r="M1311" s="131"/>
    </row>
    <row r="1312" ht="22" customHeight="1" spans="1:13">
      <c r="A1312" s="126"/>
      <c r="B1312" s="127" t="str">
        <f t="shared" si="83"/>
        <v/>
      </c>
      <c r="C1312" s="127" t="str">
        <f t="shared" si="84"/>
        <v/>
      </c>
      <c r="D1312" s="127" t="str">
        <f t="shared" si="85"/>
        <v/>
      </c>
      <c r="E1312" s="128"/>
      <c r="F1312" s="102" t="str">
        <f>IFERROR(VLOOKUP(E1312,商品参数!A:E,2,FALSE),"")</f>
        <v/>
      </c>
      <c r="G1312" s="102" t="str">
        <f>IFERROR(VLOOKUP(E1312,商品参数!A:E,3,FALSE),"")</f>
        <v/>
      </c>
      <c r="H1312" s="102" t="str">
        <f>IFERROR(VLOOKUP(E1312,商品参数!A:E,4,FALSE),"")</f>
        <v/>
      </c>
      <c r="I1312" s="130"/>
      <c r="J1312" s="130"/>
      <c r="K1312" s="102" t="str">
        <f t="shared" si="86"/>
        <v/>
      </c>
      <c r="L1312" s="103"/>
      <c r="M1312" s="131"/>
    </row>
    <row r="1313" ht="22" customHeight="1" spans="1:13">
      <c r="A1313" s="126"/>
      <c r="B1313" s="127" t="str">
        <f t="shared" si="83"/>
        <v/>
      </c>
      <c r="C1313" s="127" t="str">
        <f t="shared" si="84"/>
        <v/>
      </c>
      <c r="D1313" s="127" t="str">
        <f t="shared" si="85"/>
        <v/>
      </c>
      <c r="E1313" s="128"/>
      <c r="F1313" s="102" t="str">
        <f>IFERROR(VLOOKUP(E1313,商品参数!A:E,2,FALSE),"")</f>
        <v/>
      </c>
      <c r="G1313" s="102" t="str">
        <f>IFERROR(VLOOKUP(E1313,商品参数!A:E,3,FALSE),"")</f>
        <v/>
      </c>
      <c r="H1313" s="102" t="str">
        <f>IFERROR(VLOOKUP(E1313,商品参数!A:E,4,FALSE),"")</f>
        <v/>
      </c>
      <c r="I1313" s="130"/>
      <c r="J1313" s="130"/>
      <c r="K1313" s="102" t="str">
        <f t="shared" si="86"/>
        <v/>
      </c>
      <c r="L1313" s="103"/>
      <c r="M1313" s="131"/>
    </row>
    <row r="1314" ht="22" customHeight="1" spans="1:13">
      <c r="A1314" s="126"/>
      <c r="B1314" s="127" t="str">
        <f t="shared" si="83"/>
        <v/>
      </c>
      <c r="C1314" s="127" t="str">
        <f t="shared" si="84"/>
        <v/>
      </c>
      <c r="D1314" s="127" t="str">
        <f t="shared" si="85"/>
        <v/>
      </c>
      <c r="E1314" s="128"/>
      <c r="F1314" s="102" t="str">
        <f>IFERROR(VLOOKUP(E1314,商品参数!A:E,2,FALSE),"")</f>
        <v/>
      </c>
      <c r="G1314" s="102" t="str">
        <f>IFERROR(VLOOKUP(E1314,商品参数!A:E,3,FALSE),"")</f>
        <v/>
      </c>
      <c r="H1314" s="102" t="str">
        <f>IFERROR(VLOOKUP(E1314,商品参数!A:E,4,FALSE),"")</f>
        <v/>
      </c>
      <c r="I1314" s="130"/>
      <c r="J1314" s="130"/>
      <c r="K1314" s="102" t="str">
        <f t="shared" si="86"/>
        <v/>
      </c>
      <c r="L1314" s="103"/>
      <c r="M1314" s="131"/>
    </row>
    <row r="1315" ht="22" customHeight="1" spans="1:13">
      <c r="A1315" s="126"/>
      <c r="B1315" s="127" t="str">
        <f t="shared" si="83"/>
        <v/>
      </c>
      <c r="C1315" s="127" t="str">
        <f t="shared" si="84"/>
        <v/>
      </c>
      <c r="D1315" s="127" t="str">
        <f t="shared" si="85"/>
        <v/>
      </c>
      <c r="E1315" s="128"/>
      <c r="F1315" s="102" t="str">
        <f>IFERROR(VLOOKUP(E1315,商品参数!A:E,2,FALSE),"")</f>
        <v/>
      </c>
      <c r="G1315" s="102" t="str">
        <f>IFERROR(VLOOKUP(E1315,商品参数!A:E,3,FALSE),"")</f>
        <v/>
      </c>
      <c r="H1315" s="102" t="str">
        <f>IFERROR(VLOOKUP(E1315,商品参数!A:E,4,FALSE),"")</f>
        <v/>
      </c>
      <c r="I1315" s="130"/>
      <c r="J1315" s="130"/>
      <c r="K1315" s="102" t="str">
        <f t="shared" si="86"/>
        <v/>
      </c>
      <c r="L1315" s="103"/>
      <c r="M1315" s="131"/>
    </row>
    <row r="1316" ht="22" customHeight="1" spans="1:13">
      <c r="A1316" s="126"/>
      <c r="B1316" s="127" t="str">
        <f t="shared" si="83"/>
        <v/>
      </c>
      <c r="C1316" s="127" t="str">
        <f t="shared" si="84"/>
        <v/>
      </c>
      <c r="D1316" s="127" t="str">
        <f t="shared" si="85"/>
        <v/>
      </c>
      <c r="E1316" s="128"/>
      <c r="F1316" s="102" t="str">
        <f>IFERROR(VLOOKUP(E1316,商品参数!A:E,2,FALSE),"")</f>
        <v/>
      </c>
      <c r="G1316" s="102" t="str">
        <f>IFERROR(VLOOKUP(E1316,商品参数!A:E,3,FALSE),"")</f>
        <v/>
      </c>
      <c r="H1316" s="102" t="str">
        <f>IFERROR(VLOOKUP(E1316,商品参数!A:E,4,FALSE),"")</f>
        <v/>
      </c>
      <c r="I1316" s="130"/>
      <c r="J1316" s="130"/>
      <c r="K1316" s="102" t="str">
        <f t="shared" si="86"/>
        <v/>
      </c>
      <c r="L1316" s="103"/>
      <c r="M1316" s="131"/>
    </row>
    <row r="1317" ht="22" customHeight="1" spans="1:13">
      <c r="A1317" s="126"/>
      <c r="B1317" s="127" t="str">
        <f t="shared" si="83"/>
        <v/>
      </c>
      <c r="C1317" s="127" t="str">
        <f t="shared" si="84"/>
        <v/>
      </c>
      <c r="D1317" s="127" t="str">
        <f t="shared" si="85"/>
        <v/>
      </c>
      <c r="E1317" s="128"/>
      <c r="F1317" s="102" t="str">
        <f>IFERROR(VLOOKUP(E1317,商品参数!A:E,2,FALSE),"")</f>
        <v/>
      </c>
      <c r="G1317" s="102" t="str">
        <f>IFERROR(VLOOKUP(E1317,商品参数!A:E,3,FALSE),"")</f>
        <v/>
      </c>
      <c r="H1317" s="102" t="str">
        <f>IFERROR(VLOOKUP(E1317,商品参数!A:E,4,FALSE),"")</f>
        <v/>
      </c>
      <c r="I1317" s="130"/>
      <c r="J1317" s="130"/>
      <c r="K1317" s="102" t="str">
        <f t="shared" si="86"/>
        <v/>
      </c>
      <c r="L1317" s="103"/>
      <c r="M1317" s="131"/>
    </row>
    <row r="1318" ht="22" customHeight="1" spans="1:13">
      <c r="A1318" s="126"/>
      <c r="B1318" s="127" t="str">
        <f t="shared" si="83"/>
        <v/>
      </c>
      <c r="C1318" s="127" t="str">
        <f t="shared" si="84"/>
        <v/>
      </c>
      <c r="D1318" s="127" t="str">
        <f t="shared" si="85"/>
        <v/>
      </c>
      <c r="E1318" s="128"/>
      <c r="F1318" s="102" t="str">
        <f>IFERROR(VLOOKUP(E1318,商品参数!A:E,2,FALSE),"")</f>
        <v/>
      </c>
      <c r="G1318" s="102" t="str">
        <f>IFERROR(VLOOKUP(E1318,商品参数!A:E,3,FALSE),"")</f>
        <v/>
      </c>
      <c r="H1318" s="102" t="str">
        <f>IFERROR(VLOOKUP(E1318,商品参数!A:E,4,FALSE),"")</f>
        <v/>
      </c>
      <c r="I1318" s="130"/>
      <c r="J1318" s="130"/>
      <c r="K1318" s="102" t="str">
        <f t="shared" si="86"/>
        <v/>
      </c>
      <c r="L1318" s="103"/>
      <c r="M1318" s="131"/>
    </row>
    <row r="1319" ht="22" customHeight="1" spans="1:13">
      <c r="A1319" s="126"/>
      <c r="B1319" s="127" t="str">
        <f t="shared" si="83"/>
        <v/>
      </c>
      <c r="C1319" s="127" t="str">
        <f t="shared" si="84"/>
        <v/>
      </c>
      <c r="D1319" s="127" t="str">
        <f t="shared" si="85"/>
        <v/>
      </c>
      <c r="E1319" s="128"/>
      <c r="F1319" s="102" t="str">
        <f>IFERROR(VLOOKUP(E1319,商品参数!A:E,2,FALSE),"")</f>
        <v/>
      </c>
      <c r="G1319" s="102" t="str">
        <f>IFERROR(VLOOKUP(E1319,商品参数!A:E,3,FALSE),"")</f>
        <v/>
      </c>
      <c r="H1319" s="102" t="str">
        <f>IFERROR(VLOOKUP(E1319,商品参数!A:E,4,FALSE),"")</f>
        <v/>
      </c>
      <c r="I1319" s="130"/>
      <c r="J1319" s="130"/>
      <c r="K1319" s="102" t="str">
        <f t="shared" si="86"/>
        <v/>
      </c>
      <c r="L1319" s="103"/>
      <c r="M1319" s="131"/>
    </row>
    <row r="1320" ht="22" customHeight="1" spans="1:13">
      <c r="A1320" s="126"/>
      <c r="B1320" s="127" t="str">
        <f t="shared" ref="B1320:B1383" si="87">IF(A1320&lt;&gt;"",YEAR(A1320),"")</f>
        <v/>
      </c>
      <c r="C1320" s="127" t="str">
        <f t="shared" ref="C1320:C1383" si="88">IF(A1320&lt;&gt;"",MONTH(A1320),"")</f>
        <v/>
      </c>
      <c r="D1320" s="127" t="str">
        <f t="shared" ref="D1320:D1383" si="89">IF(A1320&lt;&gt;"",DAY(A1320),"")</f>
        <v/>
      </c>
      <c r="E1320" s="128"/>
      <c r="F1320" s="102" t="str">
        <f>IFERROR(VLOOKUP(E1320,商品参数!A:E,2,FALSE),"")</f>
        <v/>
      </c>
      <c r="G1320" s="102" t="str">
        <f>IFERROR(VLOOKUP(E1320,商品参数!A:E,3,FALSE),"")</f>
        <v/>
      </c>
      <c r="H1320" s="102" t="str">
        <f>IFERROR(VLOOKUP(E1320,商品参数!A:E,4,FALSE),"")</f>
        <v/>
      </c>
      <c r="I1320" s="130"/>
      <c r="J1320" s="130"/>
      <c r="K1320" s="102" t="str">
        <f t="shared" ref="K1320:K1383" si="90">IF(E1320&lt;&gt;"",I1320*J1320,"")</f>
        <v/>
      </c>
      <c r="L1320" s="103"/>
      <c r="M1320" s="131"/>
    </row>
    <row r="1321" ht="22" customHeight="1" spans="1:13">
      <c r="A1321" s="126"/>
      <c r="B1321" s="127" t="str">
        <f t="shared" si="87"/>
        <v/>
      </c>
      <c r="C1321" s="127" t="str">
        <f t="shared" si="88"/>
        <v/>
      </c>
      <c r="D1321" s="127" t="str">
        <f t="shared" si="89"/>
        <v/>
      </c>
      <c r="E1321" s="128"/>
      <c r="F1321" s="102" t="str">
        <f>IFERROR(VLOOKUP(E1321,商品参数!A:E,2,FALSE),"")</f>
        <v/>
      </c>
      <c r="G1321" s="102" t="str">
        <f>IFERROR(VLOOKUP(E1321,商品参数!A:E,3,FALSE),"")</f>
        <v/>
      </c>
      <c r="H1321" s="102" t="str">
        <f>IFERROR(VLOOKUP(E1321,商品参数!A:E,4,FALSE),"")</f>
        <v/>
      </c>
      <c r="I1321" s="130"/>
      <c r="J1321" s="130"/>
      <c r="K1321" s="102" t="str">
        <f t="shared" si="90"/>
        <v/>
      </c>
      <c r="L1321" s="103"/>
      <c r="M1321" s="131"/>
    </row>
    <row r="1322" ht="22" customHeight="1" spans="1:13">
      <c r="A1322" s="126"/>
      <c r="B1322" s="127" t="str">
        <f t="shared" si="87"/>
        <v/>
      </c>
      <c r="C1322" s="127" t="str">
        <f t="shared" si="88"/>
        <v/>
      </c>
      <c r="D1322" s="127" t="str">
        <f t="shared" si="89"/>
        <v/>
      </c>
      <c r="E1322" s="128"/>
      <c r="F1322" s="102" t="str">
        <f>IFERROR(VLOOKUP(E1322,商品参数!A:E,2,FALSE),"")</f>
        <v/>
      </c>
      <c r="G1322" s="102" t="str">
        <f>IFERROR(VLOOKUP(E1322,商品参数!A:E,3,FALSE),"")</f>
        <v/>
      </c>
      <c r="H1322" s="102" t="str">
        <f>IFERROR(VLOOKUP(E1322,商品参数!A:E,4,FALSE),"")</f>
        <v/>
      </c>
      <c r="I1322" s="130"/>
      <c r="J1322" s="130"/>
      <c r="K1322" s="102" t="str">
        <f t="shared" si="90"/>
        <v/>
      </c>
      <c r="L1322" s="103"/>
      <c r="M1322" s="131"/>
    </row>
    <row r="1323" ht="22" customHeight="1" spans="1:13">
      <c r="A1323" s="126"/>
      <c r="B1323" s="127" t="str">
        <f t="shared" si="87"/>
        <v/>
      </c>
      <c r="C1323" s="127" t="str">
        <f t="shared" si="88"/>
        <v/>
      </c>
      <c r="D1323" s="127" t="str">
        <f t="shared" si="89"/>
        <v/>
      </c>
      <c r="E1323" s="128"/>
      <c r="F1323" s="102" t="str">
        <f>IFERROR(VLOOKUP(E1323,商品参数!A:E,2,FALSE),"")</f>
        <v/>
      </c>
      <c r="G1323" s="102" t="str">
        <f>IFERROR(VLOOKUP(E1323,商品参数!A:E,3,FALSE),"")</f>
        <v/>
      </c>
      <c r="H1323" s="102" t="str">
        <f>IFERROR(VLOOKUP(E1323,商品参数!A:E,4,FALSE),"")</f>
        <v/>
      </c>
      <c r="I1323" s="130"/>
      <c r="J1323" s="130"/>
      <c r="K1323" s="102" t="str">
        <f t="shared" si="90"/>
        <v/>
      </c>
      <c r="L1323" s="103"/>
      <c r="M1323" s="131"/>
    </row>
    <row r="1324" ht="22" customHeight="1" spans="1:13">
      <c r="A1324" s="126"/>
      <c r="B1324" s="127" t="str">
        <f t="shared" si="87"/>
        <v/>
      </c>
      <c r="C1324" s="127" t="str">
        <f t="shared" si="88"/>
        <v/>
      </c>
      <c r="D1324" s="127" t="str">
        <f t="shared" si="89"/>
        <v/>
      </c>
      <c r="E1324" s="128"/>
      <c r="F1324" s="102" t="str">
        <f>IFERROR(VLOOKUP(E1324,商品参数!A:E,2,FALSE),"")</f>
        <v/>
      </c>
      <c r="G1324" s="102" t="str">
        <f>IFERROR(VLOOKUP(E1324,商品参数!A:E,3,FALSE),"")</f>
        <v/>
      </c>
      <c r="H1324" s="102" t="str">
        <f>IFERROR(VLOOKUP(E1324,商品参数!A:E,4,FALSE),"")</f>
        <v/>
      </c>
      <c r="I1324" s="130"/>
      <c r="J1324" s="130"/>
      <c r="K1324" s="102" t="str">
        <f t="shared" si="90"/>
        <v/>
      </c>
      <c r="L1324" s="103"/>
      <c r="M1324" s="131"/>
    </row>
    <row r="1325" ht="22" customHeight="1" spans="1:13">
      <c r="A1325" s="126"/>
      <c r="B1325" s="127" t="str">
        <f t="shared" si="87"/>
        <v/>
      </c>
      <c r="C1325" s="127" t="str">
        <f t="shared" si="88"/>
        <v/>
      </c>
      <c r="D1325" s="127" t="str">
        <f t="shared" si="89"/>
        <v/>
      </c>
      <c r="E1325" s="128"/>
      <c r="F1325" s="102" t="str">
        <f>IFERROR(VLOOKUP(E1325,商品参数!A:E,2,FALSE),"")</f>
        <v/>
      </c>
      <c r="G1325" s="102" t="str">
        <f>IFERROR(VLOOKUP(E1325,商品参数!A:E,3,FALSE),"")</f>
        <v/>
      </c>
      <c r="H1325" s="102" t="str">
        <f>IFERROR(VLOOKUP(E1325,商品参数!A:E,4,FALSE),"")</f>
        <v/>
      </c>
      <c r="I1325" s="130"/>
      <c r="J1325" s="130"/>
      <c r="K1325" s="102" t="str">
        <f t="shared" si="90"/>
        <v/>
      </c>
      <c r="L1325" s="103"/>
      <c r="M1325" s="131"/>
    </row>
    <row r="1326" ht="22" customHeight="1" spans="1:13">
      <c r="A1326" s="126"/>
      <c r="B1326" s="127" t="str">
        <f t="shared" si="87"/>
        <v/>
      </c>
      <c r="C1326" s="127" t="str">
        <f t="shared" si="88"/>
        <v/>
      </c>
      <c r="D1326" s="127" t="str">
        <f t="shared" si="89"/>
        <v/>
      </c>
      <c r="E1326" s="128"/>
      <c r="F1326" s="102" t="str">
        <f>IFERROR(VLOOKUP(E1326,商品参数!A:E,2,FALSE),"")</f>
        <v/>
      </c>
      <c r="G1326" s="102" t="str">
        <f>IFERROR(VLOOKUP(E1326,商品参数!A:E,3,FALSE),"")</f>
        <v/>
      </c>
      <c r="H1326" s="102" t="str">
        <f>IFERROR(VLOOKUP(E1326,商品参数!A:E,4,FALSE),"")</f>
        <v/>
      </c>
      <c r="I1326" s="130"/>
      <c r="J1326" s="130"/>
      <c r="K1326" s="102" t="str">
        <f t="shared" si="90"/>
        <v/>
      </c>
      <c r="L1326" s="103"/>
      <c r="M1326" s="131"/>
    </row>
    <row r="1327" ht="22" customHeight="1" spans="1:13">
      <c r="A1327" s="126"/>
      <c r="B1327" s="127" t="str">
        <f t="shared" si="87"/>
        <v/>
      </c>
      <c r="C1327" s="127" t="str">
        <f t="shared" si="88"/>
        <v/>
      </c>
      <c r="D1327" s="127" t="str">
        <f t="shared" si="89"/>
        <v/>
      </c>
      <c r="E1327" s="128"/>
      <c r="F1327" s="102" t="str">
        <f>IFERROR(VLOOKUP(E1327,商品参数!A:E,2,FALSE),"")</f>
        <v/>
      </c>
      <c r="G1327" s="102" t="str">
        <f>IFERROR(VLOOKUP(E1327,商品参数!A:E,3,FALSE),"")</f>
        <v/>
      </c>
      <c r="H1327" s="102" t="str">
        <f>IFERROR(VLOOKUP(E1327,商品参数!A:E,4,FALSE),"")</f>
        <v/>
      </c>
      <c r="I1327" s="130"/>
      <c r="J1327" s="130"/>
      <c r="K1327" s="102" t="str">
        <f t="shared" si="90"/>
        <v/>
      </c>
      <c r="L1327" s="103"/>
      <c r="M1327" s="131"/>
    </row>
    <row r="1328" ht="22" customHeight="1" spans="1:13">
      <c r="A1328" s="126"/>
      <c r="B1328" s="127" t="str">
        <f t="shared" si="87"/>
        <v/>
      </c>
      <c r="C1328" s="127" t="str">
        <f t="shared" si="88"/>
        <v/>
      </c>
      <c r="D1328" s="127" t="str">
        <f t="shared" si="89"/>
        <v/>
      </c>
      <c r="E1328" s="128"/>
      <c r="F1328" s="102" t="str">
        <f>IFERROR(VLOOKUP(E1328,商品参数!A:E,2,FALSE),"")</f>
        <v/>
      </c>
      <c r="G1328" s="102" t="str">
        <f>IFERROR(VLOOKUP(E1328,商品参数!A:E,3,FALSE),"")</f>
        <v/>
      </c>
      <c r="H1328" s="102" t="str">
        <f>IFERROR(VLOOKUP(E1328,商品参数!A:E,4,FALSE),"")</f>
        <v/>
      </c>
      <c r="I1328" s="130"/>
      <c r="J1328" s="130"/>
      <c r="K1328" s="102" t="str">
        <f t="shared" si="90"/>
        <v/>
      </c>
      <c r="L1328" s="103"/>
      <c r="M1328" s="131"/>
    </row>
    <row r="1329" ht="22" customHeight="1" spans="1:13">
      <c r="A1329" s="126"/>
      <c r="B1329" s="127" t="str">
        <f t="shared" si="87"/>
        <v/>
      </c>
      <c r="C1329" s="127" t="str">
        <f t="shared" si="88"/>
        <v/>
      </c>
      <c r="D1329" s="127" t="str">
        <f t="shared" si="89"/>
        <v/>
      </c>
      <c r="E1329" s="128"/>
      <c r="F1329" s="102" t="str">
        <f>IFERROR(VLOOKUP(E1329,商品参数!A:E,2,FALSE),"")</f>
        <v/>
      </c>
      <c r="G1329" s="102" t="str">
        <f>IFERROR(VLOOKUP(E1329,商品参数!A:E,3,FALSE),"")</f>
        <v/>
      </c>
      <c r="H1329" s="102" t="str">
        <f>IFERROR(VLOOKUP(E1329,商品参数!A:E,4,FALSE),"")</f>
        <v/>
      </c>
      <c r="I1329" s="130"/>
      <c r="J1329" s="130"/>
      <c r="K1329" s="102" t="str">
        <f t="shared" si="90"/>
        <v/>
      </c>
      <c r="L1329" s="103"/>
      <c r="M1329" s="131"/>
    </row>
    <row r="1330" ht="22" customHeight="1" spans="1:13">
      <c r="A1330" s="126"/>
      <c r="B1330" s="127" t="str">
        <f t="shared" si="87"/>
        <v/>
      </c>
      <c r="C1330" s="127" t="str">
        <f t="shared" si="88"/>
        <v/>
      </c>
      <c r="D1330" s="127" t="str">
        <f t="shared" si="89"/>
        <v/>
      </c>
      <c r="E1330" s="128"/>
      <c r="F1330" s="102" t="str">
        <f>IFERROR(VLOOKUP(E1330,商品参数!A:E,2,FALSE),"")</f>
        <v/>
      </c>
      <c r="G1330" s="102" t="str">
        <f>IFERROR(VLOOKUP(E1330,商品参数!A:E,3,FALSE),"")</f>
        <v/>
      </c>
      <c r="H1330" s="102" t="str">
        <f>IFERROR(VLOOKUP(E1330,商品参数!A:E,4,FALSE),"")</f>
        <v/>
      </c>
      <c r="I1330" s="130"/>
      <c r="J1330" s="130"/>
      <c r="K1330" s="102" t="str">
        <f t="shared" si="90"/>
        <v/>
      </c>
      <c r="L1330" s="103"/>
      <c r="M1330" s="131"/>
    </row>
    <row r="1331" ht="22" customHeight="1" spans="1:13">
      <c r="A1331" s="126"/>
      <c r="B1331" s="127" t="str">
        <f t="shared" si="87"/>
        <v/>
      </c>
      <c r="C1331" s="127" t="str">
        <f t="shared" si="88"/>
        <v/>
      </c>
      <c r="D1331" s="127" t="str">
        <f t="shared" si="89"/>
        <v/>
      </c>
      <c r="E1331" s="128"/>
      <c r="F1331" s="102" t="str">
        <f>IFERROR(VLOOKUP(E1331,商品参数!A:E,2,FALSE),"")</f>
        <v/>
      </c>
      <c r="G1331" s="102" t="str">
        <f>IFERROR(VLOOKUP(E1331,商品参数!A:E,3,FALSE),"")</f>
        <v/>
      </c>
      <c r="H1331" s="102" t="str">
        <f>IFERROR(VLOOKUP(E1331,商品参数!A:E,4,FALSE),"")</f>
        <v/>
      </c>
      <c r="I1331" s="130"/>
      <c r="J1331" s="130"/>
      <c r="K1331" s="102" t="str">
        <f t="shared" si="90"/>
        <v/>
      </c>
      <c r="L1331" s="103"/>
      <c r="M1331" s="131"/>
    </row>
    <row r="1332" ht="22" customHeight="1" spans="1:13">
      <c r="A1332" s="126"/>
      <c r="B1332" s="127" t="str">
        <f t="shared" si="87"/>
        <v/>
      </c>
      <c r="C1332" s="127" t="str">
        <f t="shared" si="88"/>
        <v/>
      </c>
      <c r="D1332" s="127" t="str">
        <f t="shared" si="89"/>
        <v/>
      </c>
      <c r="E1332" s="128"/>
      <c r="F1332" s="102" t="str">
        <f>IFERROR(VLOOKUP(E1332,商品参数!A:E,2,FALSE),"")</f>
        <v/>
      </c>
      <c r="G1332" s="102" t="str">
        <f>IFERROR(VLOOKUP(E1332,商品参数!A:E,3,FALSE),"")</f>
        <v/>
      </c>
      <c r="H1332" s="102" t="str">
        <f>IFERROR(VLOOKUP(E1332,商品参数!A:E,4,FALSE),"")</f>
        <v/>
      </c>
      <c r="I1332" s="130"/>
      <c r="J1332" s="130"/>
      <c r="K1332" s="102" t="str">
        <f t="shared" si="90"/>
        <v/>
      </c>
      <c r="L1332" s="103"/>
      <c r="M1332" s="131"/>
    </row>
    <row r="1333" ht="22" customHeight="1" spans="1:13">
      <c r="A1333" s="126"/>
      <c r="B1333" s="127" t="str">
        <f t="shared" si="87"/>
        <v/>
      </c>
      <c r="C1333" s="127" t="str">
        <f t="shared" si="88"/>
        <v/>
      </c>
      <c r="D1333" s="127" t="str">
        <f t="shared" si="89"/>
        <v/>
      </c>
      <c r="E1333" s="128"/>
      <c r="F1333" s="102" t="str">
        <f>IFERROR(VLOOKUP(E1333,商品参数!A:E,2,FALSE),"")</f>
        <v/>
      </c>
      <c r="G1333" s="102" t="str">
        <f>IFERROR(VLOOKUP(E1333,商品参数!A:E,3,FALSE),"")</f>
        <v/>
      </c>
      <c r="H1333" s="102" t="str">
        <f>IFERROR(VLOOKUP(E1333,商品参数!A:E,4,FALSE),"")</f>
        <v/>
      </c>
      <c r="I1333" s="130"/>
      <c r="J1333" s="130"/>
      <c r="K1333" s="102" t="str">
        <f t="shared" si="90"/>
        <v/>
      </c>
      <c r="L1333" s="103"/>
      <c r="M1333" s="131"/>
    </row>
    <row r="1334" ht="22" customHeight="1" spans="1:13">
      <c r="A1334" s="126"/>
      <c r="B1334" s="127" t="str">
        <f t="shared" si="87"/>
        <v/>
      </c>
      <c r="C1334" s="127" t="str">
        <f t="shared" si="88"/>
        <v/>
      </c>
      <c r="D1334" s="127" t="str">
        <f t="shared" si="89"/>
        <v/>
      </c>
      <c r="E1334" s="128"/>
      <c r="F1334" s="102" t="str">
        <f>IFERROR(VLOOKUP(E1334,商品参数!A:E,2,FALSE),"")</f>
        <v/>
      </c>
      <c r="G1334" s="102" t="str">
        <f>IFERROR(VLOOKUP(E1334,商品参数!A:E,3,FALSE),"")</f>
        <v/>
      </c>
      <c r="H1334" s="102" t="str">
        <f>IFERROR(VLOOKUP(E1334,商品参数!A:E,4,FALSE),"")</f>
        <v/>
      </c>
      <c r="I1334" s="130"/>
      <c r="J1334" s="130"/>
      <c r="K1334" s="102" t="str">
        <f t="shared" si="90"/>
        <v/>
      </c>
      <c r="L1334" s="103"/>
      <c r="M1334" s="131"/>
    </row>
    <row r="1335" ht="22" customHeight="1" spans="1:13">
      <c r="A1335" s="126"/>
      <c r="B1335" s="127" t="str">
        <f t="shared" si="87"/>
        <v/>
      </c>
      <c r="C1335" s="127" t="str">
        <f t="shared" si="88"/>
        <v/>
      </c>
      <c r="D1335" s="127" t="str">
        <f t="shared" si="89"/>
        <v/>
      </c>
      <c r="E1335" s="128"/>
      <c r="F1335" s="102" t="str">
        <f>IFERROR(VLOOKUP(E1335,商品参数!A:E,2,FALSE),"")</f>
        <v/>
      </c>
      <c r="G1335" s="102" t="str">
        <f>IFERROR(VLOOKUP(E1335,商品参数!A:E,3,FALSE),"")</f>
        <v/>
      </c>
      <c r="H1335" s="102" t="str">
        <f>IFERROR(VLOOKUP(E1335,商品参数!A:E,4,FALSE),"")</f>
        <v/>
      </c>
      <c r="I1335" s="130"/>
      <c r="J1335" s="130"/>
      <c r="K1335" s="102" t="str">
        <f t="shared" si="90"/>
        <v/>
      </c>
      <c r="L1335" s="103"/>
      <c r="M1335" s="131"/>
    </row>
    <row r="1336" ht="22" customHeight="1" spans="1:13">
      <c r="A1336" s="126"/>
      <c r="B1336" s="127" t="str">
        <f t="shared" si="87"/>
        <v/>
      </c>
      <c r="C1336" s="127" t="str">
        <f t="shared" si="88"/>
        <v/>
      </c>
      <c r="D1336" s="127" t="str">
        <f t="shared" si="89"/>
        <v/>
      </c>
      <c r="E1336" s="128"/>
      <c r="F1336" s="102" t="str">
        <f>IFERROR(VLOOKUP(E1336,商品参数!A:E,2,FALSE),"")</f>
        <v/>
      </c>
      <c r="G1336" s="102" t="str">
        <f>IFERROR(VLOOKUP(E1336,商品参数!A:E,3,FALSE),"")</f>
        <v/>
      </c>
      <c r="H1336" s="102" t="str">
        <f>IFERROR(VLOOKUP(E1336,商品参数!A:E,4,FALSE),"")</f>
        <v/>
      </c>
      <c r="I1336" s="130"/>
      <c r="J1336" s="130"/>
      <c r="K1336" s="102" t="str">
        <f t="shared" si="90"/>
        <v/>
      </c>
      <c r="L1336" s="103"/>
      <c r="M1336" s="131"/>
    </row>
    <row r="1337" ht="22" customHeight="1" spans="1:13">
      <c r="A1337" s="126"/>
      <c r="B1337" s="127" t="str">
        <f t="shared" si="87"/>
        <v/>
      </c>
      <c r="C1337" s="127" t="str">
        <f t="shared" si="88"/>
        <v/>
      </c>
      <c r="D1337" s="127" t="str">
        <f t="shared" si="89"/>
        <v/>
      </c>
      <c r="E1337" s="128"/>
      <c r="F1337" s="102" t="str">
        <f>IFERROR(VLOOKUP(E1337,商品参数!A:E,2,FALSE),"")</f>
        <v/>
      </c>
      <c r="G1337" s="102" t="str">
        <f>IFERROR(VLOOKUP(E1337,商品参数!A:E,3,FALSE),"")</f>
        <v/>
      </c>
      <c r="H1337" s="102" t="str">
        <f>IFERROR(VLOOKUP(E1337,商品参数!A:E,4,FALSE),"")</f>
        <v/>
      </c>
      <c r="I1337" s="130"/>
      <c r="J1337" s="130"/>
      <c r="K1337" s="102" t="str">
        <f t="shared" si="90"/>
        <v/>
      </c>
      <c r="L1337" s="103"/>
      <c r="M1337" s="131"/>
    </row>
    <row r="1338" ht="22" customHeight="1" spans="1:13">
      <c r="A1338" s="126"/>
      <c r="B1338" s="127" t="str">
        <f t="shared" si="87"/>
        <v/>
      </c>
      <c r="C1338" s="127" t="str">
        <f t="shared" si="88"/>
        <v/>
      </c>
      <c r="D1338" s="127" t="str">
        <f t="shared" si="89"/>
        <v/>
      </c>
      <c r="E1338" s="128"/>
      <c r="F1338" s="102" t="str">
        <f>IFERROR(VLOOKUP(E1338,商品参数!A:E,2,FALSE),"")</f>
        <v/>
      </c>
      <c r="G1338" s="102" t="str">
        <f>IFERROR(VLOOKUP(E1338,商品参数!A:E,3,FALSE),"")</f>
        <v/>
      </c>
      <c r="H1338" s="102" t="str">
        <f>IFERROR(VLOOKUP(E1338,商品参数!A:E,4,FALSE),"")</f>
        <v/>
      </c>
      <c r="I1338" s="130"/>
      <c r="J1338" s="130"/>
      <c r="K1338" s="102" t="str">
        <f t="shared" si="90"/>
        <v/>
      </c>
      <c r="L1338" s="103"/>
      <c r="M1338" s="131"/>
    </row>
    <row r="1339" ht="22" customHeight="1" spans="1:13">
      <c r="A1339" s="126"/>
      <c r="B1339" s="127" t="str">
        <f t="shared" si="87"/>
        <v/>
      </c>
      <c r="C1339" s="127" t="str">
        <f t="shared" si="88"/>
        <v/>
      </c>
      <c r="D1339" s="127" t="str">
        <f t="shared" si="89"/>
        <v/>
      </c>
      <c r="E1339" s="128"/>
      <c r="F1339" s="102" t="str">
        <f>IFERROR(VLOOKUP(E1339,商品参数!A:E,2,FALSE),"")</f>
        <v/>
      </c>
      <c r="G1339" s="102" t="str">
        <f>IFERROR(VLOOKUP(E1339,商品参数!A:E,3,FALSE),"")</f>
        <v/>
      </c>
      <c r="H1339" s="102" t="str">
        <f>IFERROR(VLOOKUP(E1339,商品参数!A:E,4,FALSE),"")</f>
        <v/>
      </c>
      <c r="I1339" s="130"/>
      <c r="J1339" s="130"/>
      <c r="K1339" s="102" t="str">
        <f t="shared" si="90"/>
        <v/>
      </c>
      <c r="L1339" s="103"/>
      <c r="M1339" s="131"/>
    </row>
    <row r="1340" ht="22" customHeight="1" spans="1:13">
      <c r="A1340" s="126"/>
      <c r="B1340" s="127" t="str">
        <f t="shared" si="87"/>
        <v/>
      </c>
      <c r="C1340" s="127" t="str">
        <f t="shared" si="88"/>
        <v/>
      </c>
      <c r="D1340" s="127" t="str">
        <f t="shared" si="89"/>
        <v/>
      </c>
      <c r="E1340" s="128"/>
      <c r="F1340" s="102" t="str">
        <f>IFERROR(VLOOKUP(E1340,商品参数!A:E,2,FALSE),"")</f>
        <v/>
      </c>
      <c r="G1340" s="102" t="str">
        <f>IFERROR(VLOOKUP(E1340,商品参数!A:E,3,FALSE),"")</f>
        <v/>
      </c>
      <c r="H1340" s="102" t="str">
        <f>IFERROR(VLOOKUP(E1340,商品参数!A:E,4,FALSE),"")</f>
        <v/>
      </c>
      <c r="I1340" s="130"/>
      <c r="J1340" s="130"/>
      <c r="K1340" s="102" t="str">
        <f t="shared" si="90"/>
        <v/>
      </c>
      <c r="L1340" s="103"/>
      <c r="M1340" s="131"/>
    </row>
    <row r="1341" ht="22" customHeight="1" spans="1:13">
      <c r="A1341" s="126"/>
      <c r="B1341" s="127" t="str">
        <f t="shared" si="87"/>
        <v/>
      </c>
      <c r="C1341" s="127" t="str">
        <f t="shared" si="88"/>
        <v/>
      </c>
      <c r="D1341" s="127" t="str">
        <f t="shared" si="89"/>
        <v/>
      </c>
      <c r="E1341" s="128"/>
      <c r="F1341" s="102" t="str">
        <f>IFERROR(VLOOKUP(E1341,商品参数!A:E,2,FALSE),"")</f>
        <v/>
      </c>
      <c r="G1341" s="102" t="str">
        <f>IFERROR(VLOOKUP(E1341,商品参数!A:E,3,FALSE),"")</f>
        <v/>
      </c>
      <c r="H1341" s="102" t="str">
        <f>IFERROR(VLOOKUP(E1341,商品参数!A:E,4,FALSE),"")</f>
        <v/>
      </c>
      <c r="I1341" s="130"/>
      <c r="J1341" s="130"/>
      <c r="K1341" s="102" t="str">
        <f t="shared" si="90"/>
        <v/>
      </c>
      <c r="L1341" s="103"/>
      <c r="M1341" s="131"/>
    </row>
    <row r="1342" ht="22" customHeight="1" spans="1:13">
      <c r="A1342" s="126"/>
      <c r="B1342" s="127" t="str">
        <f t="shared" si="87"/>
        <v/>
      </c>
      <c r="C1342" s="127" t="str">
        <f t="shared" si="88"/>
        <v/>
      </c>
      <c r="D1342" s="127" t="str">
        <f t="shared" si="89"/>
        <v/>
      </c>
      <c r="E1342" s="128"/>
      <c r="F1342" s="102" t="str">
        <f>IFERROR(VLOOKUP(E1342,商品参数!A:E,2,FALSE),"")</f>
        <v/>
      </c>
      <c r="G1342" s="102" t="str">
        <f>IFERROR(VLOOKUP(E1342,商品参数!A:E,3,FALSE),"")</f>
        <v/>
      </c>
      <c r="H1342" s="102" t="str">
        <f>IFERROR(VLOOKUP(E1342,商品参数!A:E,4,FALSE),"")</f>
        <v/>
      </c>
      <c r="I1342" s="130"/>
      <c r="J1342" s="130"/>
      <c r="K1342" s="102" t="str">
        <f t="shared" si="90"/>
        <v/>
      </c>
      <c r="L1342" s="103"/>
      <c r="M1342" s="131"/>
    </row>
    <row r="1343" ht="22" customHeight="1" spans="1:13">
      <c r="A1343" s="126"/>
      <c r="B1343" s="127" t="str">
        <f t="shared" si="87"/>
        <v/>
      </c>
      <c r="C1343" s="127" t="str">
        <f t="shared" si="88"/>
        <v/>
      </c>
      <c r="D1343" s="127" t="str">
        <f t="shared" si="89"/>
        <v/>
      </c>
      <c r="E1343" s="128"/>
      <c r="F1343" s="102" t="str">
        <f>IFERROR(VLOOKUP(E1343,商品参数!A:E,2,FALSE),"")</f>
        <v/>
      </c>
      <c r="G1343" s="102" t="str">
        <f>IFERROR(VLOOKUP(E1343,商品参数!A:E,3,FALSE),"")</f>
        <v/>
      </c>
      <c r="H1343" s="102" t="str">
        <f>IFERROR(VLOOKUP(E1343,商品参数!A:E,4,FALSE),"")</f>
        <v/>
      </c>
      <c r="I1343" s="130"/>
      <c r="J1343" s="130"/>
      <c r="K1343" s="102" t="str">
        <f t="shared" si="90"/>
        <v/>
      </c>
      <c r="L1343" s="103"/>
      <c r="M1343" s="131"/>
    </row>
    <row r="1344" ht="22" customHeight="1" spans="1:13">
      <c r="A1344" s="126"/>
      <c r="B1344" s="127" t="str">
        <f t="shared" si="87"/>
        <v/>
      </c>
      <c r="C1344" s="127" t="str">
        <f t="shared" si="88"/>
        <v/>
      </c>
      <c r="D1344" s="127" t="str">
        <f t="shared" si="89"/>
        <v/>
      </c>
      <c r="E1344" s="128"/>
      <c r="F1344" s="102" t="str">
        <f>IFERROR(VLOOKUP(E1344,商品参数!A:E,2,FALSE),"")</f>
        <v/>
      </c>
      <c r="G1344" s="102" t="str">
        <f>IFERROR(VLOOKUP(E1344,商品参数!A:E,3,FALSE),"")</f>
        <v/>
      </c>
      <c r="H1344" s="102" t="str">
        <f>IFERROR(VLOOKUP(E1344,商品参数!A:E,4,FALSE),"")</f>
        <v/>
      </c>
      <c r="I1344" s="130"/>
      <c r="J1344" s="130"/>
      <c r="K1344" s="102" t="str">
        <f t="shared" si="90"/>
        <v/>
      </c>
      <c r="L1344" s="103"/>
      <c r="M1344" s="131"/>
    </row>
    <row r="1345" ht="22" customHeight="1" spans="1:13">
      <c r="A1345" s="126"/>
      <c r="B1345" s="127" t="str">
        <f t="shared" si="87"/>
        <v/>
      </c>
      <c r="C1345" s="127" t="str">
        <f t="shared" si="88"/>
        <v/>
      </c>
      <c r="D1345" s="127" t="str">
        <f t="shared" si="89"/>
        <v/>
      </c>
      <c r="E1345" s="128"/>
      <c r="F1345" s="102" t="str">
        <f>IFERROR(VLOOKUP(E1345,商品参数!A:E,2,FALSE),"")</f>
        <v/>
      </c>
      <c r="G1345" s="102" t="str">
        <f>IFERROR(VLOOKUP(E1345,商品参数!A:E,3,FALSE),"")</f>
        <v/>
      </c>
      <c r="H1345" s="102" t="str">
        <f>IFERROR(VLOOKUP(E1345,商品参数!A:E,4,FALSE),"")</f>
        <v/>
      </c>
      <c r="I1345" s="130"/>
      <c r="J1345" s="130"/>
      <c r="K1345" s="102" t="str">
        <f t="shared" si="90"/>
        <v/>
      </c>
      <c r="L1345" s="103"/>
      <c r="M1345" s="131"/>
    </row>
    <row r="1346" ht="22" customHeight="1" spans="1:13">
      <c r="A1346" s="126"/>
      <c r="B1346" s="127" t="str">
        <f t="shared" si="87"/>
        <v/>
      </c>
      <c r="C1346" s="127" t="str">
        <f t="shared" si="88"/>
        <v/>
      </c>
      <c r="D1346" s="127" t="str">
        <f t="shared" si="89"/>
        <v/>
      </c>
      <c r="E1346" s="128"/>
      <c r="F1346" s="102" t="str">
        <f>IFERROR(VLOOKUP(E1346,商品参数!A:E,2,FALSE),"")</f>
        <v/>
      </c>
      <c r="G1346" s="102" t="str">
        <f>IFERROR(VLOOKUP(E1346,商品参数!A:E,3,FALSE),"")</f>
        <v/>
      </c>
      <c r="H1346" s="102" t="str">
        <f>IFERROR(VLOOKUP(E1346,商品参数!A:E,4,FALSE),"")</f>
        <v/>
      </c>
      <c r="I1346" s="130"/>
      <c r="J1346" s="130"/>
      <c r="K1346" s="102" t="str">
        <f t="shared" si="90"/>
        <v/>
      </c>
      <c r="L1346" s="103"/>
      <c r="M1346" s="131"/>
    </row>
    <row r="1347" ht="22" customHeight="1" spans="1:13">
      <c r="A1347" s="126"/>
      <c r="B1347" s="127" t="str">
        <f t="shared" si="87"/>
        <v/>
      </c>
      <c r="C1347" s="127" t="str">
        <f t="shared" si="88"/>
        <v/>
      </c>
      <c r="D1347" s="127" t="str">
        <f t="shared" si="89"/>
        <v/>
      </c>
      <c r="E1347" s="128"/>
      <c r="F1347" s="102" t="str">
        <f>IFERROR(VLOOKUP(E1347,商品参数!A:E,2,FALSE),"")</f>
        <v/>
      </c>
      <c r="G1347" s="102" t="str">
        <f>IFERROR(VLOOKUP(E1347,商品参数!A:E,3,FALSE),"")</f>
        <v/>
      </c>
      <c r="H1347" s="102" t="str">
        <f>IFERROR(VLOOKUP(E1347,商品参数!A:E,4,FALSE),"")</f>
        <v/>
      </c>
      <c r="I1347" s="130"/>
      <c r="J1347" s="130"/>
      <c r="K1347" s="102" t="str">
        <f t="shared" si="90"/>
        <v/>
      </c>
      <c r="L1347" s="103"/>
      <c r="M1347" s="131"/>
    </row>
    <row r="1348" ht="22" customHeight="1" spans="1:13">
      <c r="A1348" s="126"/>
      <c r="B1348" s="127" t="str">
        <f t="shared" si="87"/>
        <v/>
      </c>
      <c r="C1348" s="127" t="str">
        <f t="shared" si="88"/>
        <v/>
      </c>
      <c r="D1348" s="127" t="str">
        <f t="shared" si="89"/>
        <v/>
      </c>
      <c r="E1348" s="128"/>
      <c r="F1348" s="102" t="str">
        <f>IFERROR(VLOOKUP(E1348,商品参数!A:E,2,FALSE),"")</f>
        <v/>
      </c>
      <c r="G1348" s="102" t="str">
        <f>IFERROR(VLOOKUP(E1348,商品参数!A:E,3,FALSE),"")</f>
        <v/>
      </c>
      <c r="H1348" s="102" t="str">
        <f>IFERROR(VLOOKUP(E1348,商品参数!A:E,4,FALSE),"")</f>
        <v/>
      </c>
      <c r="I1348" s="130"/>
      <c r="J1348" s="130"/>
      <c r="K1348" s="102" t="str">
        <f t="shared" si="90"/>
        <v/>
      </c>
      <c r="L1348" s="103"/>
      <c r="M1348" s="131"/>
    </row>
    <row r="1349" ht="22" customHeight="1" spans="1:13">
      <c r="A1349" s="126"/>
      <c r="B1349" s="127" t="str">
        <f t="shared" si="87"/>
        <v/>
      </c>
      <c r="C1349" s="127" t="str">
        <f t="shared" si="88"/>
        <v/>
      </c>
      <c r="D1349" s="127" t="str">
        <f t="shared" si="89"/>
        <v/>
      </c>
      <c r="E1349" s="128"/>
      <c r="F1349" s="102" t="str">
        <f>IFERROR(VLOOKUP(E1349,商品参数!A:E,2,FALSE),"")</f>
        <v/>
      </c>
      <c r="G1349" s="102" t="str">
        <f>IFERROR(VLOOKUP(E1349,商品参数!A:E,3,FALSE),"")</f>
        <v/>
      </c>
      <c r="H1349" s="102" t="str">
        <f>IFERROR(VLOOKUP(E1349,商品参数!A:E,4,FALSE),"")</f>
        <v/>
      </c>
      <c r="I1349" s="130"/>
      <c r="J1349" s="130"/>
      <c r="K1349" s="102" t="str">
        <f t="shared" si="90"/>
        <v/>
      </c>
      <c r="L1349" s="103"/>
      <c r="M1349" s="131"/>
    </row>
    <row r="1350" ht="22" customHeight="1" spans="1:13">
      <c r="A1350" s="126"/>
      <c r="B1350" s="127" t="str">
        <f t="shared" si="87"/>
        <v/>
      </c>
      <c r="C1350" s="127" t="str">
        <f t="shared" si="88"/>
        <v/>
      </c>
      <c r="D1350" s="127" t="str">
        <f t="shared" si="89"/>
        <v/>
      </c>
      <c r="E1350" s="128"/>
      <c r="F1350" s="102" t="str">
        <f>IFERROR(VLOOKUP(E1350,商品参数!A:E,2,FALSE),"")</f>
        <v/>
      </c>
      <c r="G1350" s="102" t="str">
        <f>IFERROR(VLOOKUP(E1350,商品参数!A:E,3,FALSE),"")</f>
        <v/>
      </c>
      <c r="H1350" s="102" t="str">
        <f>IFERROR(VLOOKUP(E1350,商品参数!A:E,4,FALSE),"")</f>
        <v/>
      </c>
      <c r="I1350" s="130"/>
      <c r="J1350" s="130"/>
      <c r="K1350" s="102" t="str">
        <f t="shared" si="90"/>
        <v/>
      </c>
      <c r="L1350" s="103"/>
      <c r="M1350" s="131"/>
    </row>
    <row r="1351" ht="22" customHeight="1" spans="1:13">
      <c r="A1351" s="126"/>
      <c r="B1351" s="127" t="str">
        <f t="shared" si="87"/>
        <v/>
      </c>
      <c r="C1351" s="127" t="str">
        <f t="shared" si="88"/>
        <v/>
      </c>
      <c r="D1351" s="127" t="str">
        <f t="shared" si="89"/>
        <v/>
      </c>
      <c r="E1351" s="128"/>
      <c r="F1351" s="102" t="str">
        <f>IFERROR(VLOOKUP(E1351,商品参数!A:E,2,FALSE),"")</f>
        <v/>
      </c>
      <c r="G1351" s="102" t="str">
        <f>IFERROR(VLOOKUP(E1351,商品参数!A:E,3,FALSE),"")</f>
        <v/>
      </c>
      <c r="H1351" s="102" t="str">
        <f>IFERROR(VLOOKUP(E1351,商品参数!A:E,4,FALSE),"")</f>
        <v/>
      </c>
      <c r="I1351" s="130"/>
      <c r="J1351" s="130"/>
      <c r="K1351" s="102" t="str">
        <f t="shared" si="90"/>
        <v/>
      </c>
      <c r="L1351" s="103"/>
      <c r="M1351" s="131"/>
    </row>
    <row r="1352" ht="22" customHeight="1" spans="1:13">
      <c r="A1352" s="126"/>
      <c r="B1352" s="127" t="str">
        <f t="shared" si="87"/>
        <v/>
      </c>
      <c r="C1352" s="127" t="str">
        <f t="shared" si="88"/>
        <v/>
      </c>
      <c r="D1352" s="127" t="str">
        <f t="shared" si="89"/>
        <v/>
      </c>
      <c r="E1352" s="128"/>
      <c r="F1352" s="102" t="str">
        <f>IFERROR(VLOOKUP(E1352,商品参数!A:E,2,FALSE),"")</f>
        <v/>
      </c>
      <c r="G1352" s="102" t="str">
        <f>IFERROR(VLOOKUP(E1352,商品参数!A:E,3,FALSE),"")</f>
        <v/>
      </c>
      <c r="H1352" s="102" t="str">
        <f>IFERROR(VLOOKUP(E1352,商品参数!A:E,4,FALSE),"")</f>
        <v/>
      </c>
      <c r="I1352" s="130"/>
      <c r="J1352" s="130"/>
      <c r="K1352" s="102" t="str">
        <f t="shared" si="90"/>
        <v/>
      </c>
      <c r="L1352" s="103"/>
      <c r="M1352" s="131"/>
    </row>
    <row r="1353" ht="22" customHeight="1" spans="1:13">
      <c r="A1353" s="126"/>
      <c r="B1353" s="127" t="str">
        <f t="shared" si="87"/>
        <v/>
      </c>
      <c r="C1353" s="127" t="str">
        <f t="shared" si="88"/>
        <v/>
      </c>
      <c r="D1353" s="127" t="str">
        <f t="shared" si="89"/>
        <v/>
      </c>
      <c r="E1353" s="128"/>
      <c r="F1353" s="102" t="str">
        <f>IFERROR(VLOOKUP(E1353,商品参数!A:E,2,FALSE),"")</f>
        <v/>
      </c>
      <c r="G1353" s="102" t="str">
        <f>IFERROR(VLOOKUP(E1353,商品参数!A:E,3,FALSE),"")</f>
        <v/>
      </c>
      <c r="H1353" s="102" t="str">
        <f>IFERROR(VLOOKUP(E1353,商品参数!A:E,4,FALSE),"")</f>
        <v/>
      </c>
      <c r="I1353" s="130"/>
      <c r="J1353" s="130"/>
      <c r="K1353" s="102" t="str">
        <f t="shared" si="90"/>
        <v/>
      </c>
      <c r="L1353" s="103"/>
      <c r="M1353" s="131"/>
    </row>
    <row r="1354" ht="22" customHeight="1" spans="1:13">
      <c r="A1354" s="126"/>
      <c r="B1354" s="127" t="str">
        <f t="shared" si="87"/>
        <v/>
      </c>
      <c r="C1354" s="127" t="str">
        <f t="shared" si="88"/>
        <v/>
      </c>
      <c r="D1354" s="127" t="str">
        <f t="shared" si="89"/>
        <v/>
      </c>
      <c r="E1354" s="128"/>
      <c r="F1354" s="102" t="str">
        <f>IFERROR(VLOOKUP(E1354,商品参数!A:E,2,FALSE),"")</f>
        <v/>
      </c>
      <c r="G1354" s="102" t="str">
        <f>IFERROR(VLOOKUP(E1354,商品参数!A:E,3,FALSE),"")</f>
        <v/>
      </c>
      <c r="H1354" s="102" t="str">
        <f>IFERROR(VLOOKUP(E1354,商品参数!A:E,4,FALSE),"")</f>
        <v/>
      </c>
      <c r="I1354" s="130"/>
      <c r="J1354" s="130"/>
      <c r="K1354" s="102" t="str">
        <f t="shared" si="90"/>
        <v/>
      </c>
      <c r="L1354" s="103"/>
      <c r="M1354" s="131"/>
    </row>
    <row r="1355" ht="22" customHeight="1" spans="1:13">
      <c r="A1355" s="126"/>
      <c r="B1355" s="127" t="str">
        <f t="shared" si="87"/>
        <v/>
      </c>
      <c r="C1355" s="127" t="str">
        <f t="shared" si="88"/>
        <v/>
      </c>
      <c r="D1355" s="127" t="str">
        <f t="shared" si="89"/>
        <v/>
      </c>
      <c r="E1355" s="128"/>
      <c r="F1355" s="102" t="str">
        <f>IFERROR(VLOOKUP(E1355,商品参数!A:E,2,FALSE),"")</f>
        <v/>
      </c>
      <c r="G1355" s="102" t="str">
        <f>IFERROR(VLOOKUP(E1355,商品参数!A:E,3,FALSE),"")</f>
        <v/>
      </c>
      <c r="H1355" s="102" t="str">
        <f>IFERROR(VLOOKUP(E1355,商品参数!A:E,4,FALSE),"")</f>
        <v/>
      </c>
      <c r="I1355" s="130"/>
      <c r="J1355" s="130"/>
      <c r="K1355" s="102" t="str">
        <f t="shared" si="90"/>
        <v/>
      </c>
      <c r="L1355" s="103"/>
      <c r="M1355" s="131"/>
    </row>
    <row r="1356" ht="22" customHeight="1" spans="1:13">
      <c r="A1356" s="126"/>
      <c r="B1356" s="127" t="str">
        <f t="shared" si="87"/>
        <v/>
      </c>
      <c r="C1356" s="127" t="str">
        <f t="shared" si="88"/>
        <v/>
      </c>
      <c r="D1356" s="127" t="str">
        <f t="shared" si="89"/>
        <v/>
      </c>
      <c r="E1356" s="128"/>
      <c r="F1356" s="102" t="str">
        <f>IFERROR(VLOOKUP(E1356,商品参数!A:E,2,FALSE),"")</f>
        <v/>
      </c>
      <c r="G1356" s="102" t="str">
        <f>IFERROR(VLOOKUP(E1356,商品参数!A:E,3,FALSE),"")</f>
        <v/>
      </c>
      <c r="H1356" s="102" t="str">
        <f>IFERROR(VLOOKUP(E1356,商品参数!A:E,4,FALSE),"")</f>
        <v/>
      </c>
      <c r="I1356" s="130"/>
      <c r="J1356" s="130"/>
      <c r="K1356" s="102" t="str">
        <f t="shared" si="90"/>
        <v/>
      </c>
      <c r="L1356" s="103"/>
      <c r="M1356" s="131"/>
    </row>
    <row r="1357" ht="22" customHeight="1" spans="1:13">
      <c r="A1357" s="126"/>
      <c r="B1357" s="127" t="str">
        <f t="shared" si="87"/>
        <v/>
      </c>
      <c r="C1357" s="127" t="str">
        <f t="shared" si="88"/>
        <v/>
      </c>
      <c r="D1357" s="127" t="str">
        <f t="shared" si="89"/>
        <v/>
      </c>
      <c r="E1357" s="128"/>
      <c r="F1357" s="102" t="str">
        <f>IFERROR(VLOOKUP(E1357,商品参数!A:E,2,FALSE),"")</f>
        <v/>
      </c>
      <c r="G1357" s="102" t="str">
        <f>IFERROR(VLOOKUP(E1357,商品参数!A:E,3,FALSE),"")</f>
        <v/>
      </c>
      <c r="H1357" s="102" t="str">
        <f>IFERROR(VLOOKUP(E1357,商品参数!A:E,4,FALSE),"")</f>
        <v/>
      </c>
      <c r="I1357" s="130"/>
      <c r="J1357" s="130"/>
      <c r="K1357" s="102" t="str">
        <f t="shared" si="90"/>
        <v/>
      </c>
      <c r="L1357" s="103"/>
      <c r="M1357" s="131"/>
    </row>
    <row r="1358" ht="22" customHeight="1" spans="1:13">
      <c r="A1358" s="126"/>
      <c r="B1358" s="127" t="str">
        <f t="shared" si="87"/>
        <v/>
      </c>
      <c r="C1358" s="127" t="str">
        <f t="shared" si="88"/>
        <v/>
      </c>
      <c r="D1358" s="127" t="str">
        <f t="shared" si="89"/>
        <v/>
      </c>
      <c r="E1358" s="128"/>
      <c r="F1358" s="102" t="str">
        <f>IFERROR(VLOOKUP(E1358,商品参数!A:E,2,FALSE),"")</f>
        <v/>
      </c>
      <c r="G1358" s="102" t="str">
        <f>IFERROR(VLOOKUP(E1358,商品参数!A:E,3,FALSE),"")</f>
        <v/>
      </c>
      <c r="H1358" s="102" t="str">
        <f>IFERROR(VLOOKUP(E1358,商品参数!A:E,4,FALSE),"")</f>
        <v/>
      </c>
      <c r="I1358" s="130"/>
      <c r="J1358" s="130"/>
      <c r="K1358" s="102" t="str">
        <f t="shared" si="90"/>
        <v/>
      </c>
      <c r="L1358" s="103"/>
      <c r="M1358" s="131"/>
    </row>
    <row r="1359" ht="22" customHeight="1" spans="1:13">
      <c r="A1359" s="126"/>
      <c r="B1359" s="127" t="str">
        <f t="shared" si="87"/>
        <v/>
      </c>
      <c r="C1359" s="127" t="str">
        <f t="shared" si="88"/>
        <v/>
      </c>
      <c r="D1359" s="127" t="str">
        <f t="shared" si="89"/>
        <v/>
      </c>
      <c r="E1359" s="128"/>
      <c r="F1359" s="102" t="str">
        <f>IFERROR(VLOOKUP(E1359,商品参数!A:E,2,FALSE),"")</f>
        <v/>
      </c>
      <c r="G1359" s="102" t="str">
        <f>IFERROR(VLOOKUP(E1359,商品参数!A:E,3,FALSE),"")</f>
        <v/>
      </c>
      <c r="H1359" s="102" t="str">
        <f>IFERROR(VLOOKUP(E1359,商品参数!A:E,4,FALSE),"")</f>
        <v/>
      </c>
      <c r="I1359" s="130"/>
      <c r="J1359" s="130"/>
      <c r="K1359" s="102" t="str">
        <f t="shared" si="90"/>
        <v/>
      </c>
      <c r="L1359" s="103"/>
      <c r="M1359" s="131"/>
    </row>
    <row r="1360" ht="22" customHeight="1" spans="1:13">
      <c r="A1360" s="126"/>
      <c r="B1360" s="127" t="str">
        <f t="shared" si="87"/>
        <v/>
      </c>
      <c r="C1360" s="127" t="str">
        <f t="shared" si="88"/>
        <v/>
      </c>
      <c r="D1360" s="127" t="str">
        <f t="shared" si="89"/>
        <v/>
      </c>
      <c r="E1360" s="128"/>
      <c r="F1360" s="102" t="str">
        <f>IFERROR(VLOOKUP(E1360,商品参数!A:E,2,FALSE),"")</f>
        <v/>
      </c>
      <c r="G1360" s="102" t="str">
        <f>IFERROR(VLOOKUP(E1360,商品参数!A:E,3,FALSE),"")</f>
        <v/>
      </c>
      <c r="H1360" s="102" t="str">
        <f>IFERROR(VLOOKUP(E1360,商品参数!A:E,4,FALSE),"")</f>
        <v/>
      </c>
      <c r="I1360" s="130"/>
      <c r="J1360" s="130"/>
      <c r="K1360" s="102" t="str">
        <f t="shared" si="90"/>
        <v/>
      </c>
      <c r="L1360" s="103"/>
      <c r="M1360" s="131"/>
    </row>
    <row r="1361" ht="22" customHeight="1" spans="1:13">
      <c r="A1361" s="126"/>
      <c r="B1361" s="127" t="str">
        <f t="shared" si="87"/>
        <v/>
      </c>
      <c r="C1361" s="127" t="str">
        <f t="shared" si="88"/>
        <v/>
      </c>
      <c r="D1361" s="127" t="str">
        <f t="shared" si="89"/>
        <v/>
      </c>
      <c r="E1361" s="128"/>
      <c r="F1361" s="102" t="str">
        <f>IFERROR(VLOOKUP(E1361,商品参数!A:E,2,FALSE),"")</f>
        <v/>
      </c>
      <c r="G1361" s="102" t="str">
        <f>IFERROR(VLOOKUP(E1361,商品参数!A:E,3,FALSE),"")</f>
        <v/>
      </c>
      <c r="H1361" s="102" t="str">
        <f>IFERROR(VLOOKUP(E1361,商品参数!A:E,4,FALSE),"")</f>
        <v/>
      </c>
      <c r="I1361" s="130"/>
      <c r="J1361" s="130"/>
      <c r="K1361" s="102" t="str">
        <f t="shared" si="90"/>
        <v/>
      </c>
      <c r="L1361" s="103"/>
      <c r="M1361" s="131"/>
    </row>
    <row r="1362" ht="22" customHeight="1" spans="1:13">
      <c r="A1362" s="126"/>
      <c r="B1362" s="127" t="str">
        <f t="shared" si="87"/>
        <v/>
      </c>
      <c r="C1362" s="127" t="str">
        <f t="shared" si="88"/>
        <v/>
      </c>
      <c r="D1362" s="127" t="str">
        <f t="shared" si="89"/>
        <v/>
      </c>
      <c r="E1362" s="128"/>
      <c r="F1362" s="102" t="str">
        <f>IFERROR(VLOOKUP(E1362,商品参数!A:E,2,FALSE),"")</f>
        <v/>
      </c>
      <c r="G1362" s="102" t="str">
        <f>IFERROR(VLOOKUP(E1362,商品参数!A:E,3,FALSE),"")</f>
        <v/>
      </c>
      <c r="H1362" s="102" t="str">
        <f>IFERROR(VLOOKUP(E1362,商品参数!A:E,4,FALSE),"")</f>
        <v/>
      </c>
      <c r="I1362" s="130"/>
      <c r="J1362" s="130"/>
      <c r="K1362" s="102" t="str">
        <f t="shared" si="90"/>
        <v/>
      </c>
      <c r="L1362" s="103"/>
      <c r="M1362" s="131"/>
    </row>
    <row r="1363" ht="22" customHeight="1" spans="1:13">
      <c r="A1363" s="126"/>
      <c r="B1363" s="127" t="str">
        <f t="shared" si="87"/>
        <v/>
      </c>
      <c r="C1363" s="127" t="str">
        <f t="shared" si="88"/>
        <v/>
      </c>
      <c r="D1363" s="127" t="str">
        <f t="shared" si="89"/>
        <v/>
      </c>
      <c r="E1363" s="128"/>
      <c r="F1363" s="102" t="str">
        <f>IFERROR(VLOOKUP(E1363,商品参数!A:E,2,FALSE),"")</f>
        <v/>
      </c>
      <c r="G1363" s="102" t="str">
        <f>IFERROR(VLOOKUP(E1363,商品参数!A:E,3,FALSE),"")</f>
        <v/>
      </c>
      <c r="H1363" s="102" t="str">
        <f>IFERROR(VLOOKUP(E1363,商品参数!A:E,4,FALSE),"")</f>
        <v/>
      </c>
      <c r="I1363" s="130"/>
      <c r="J1363" s="130"/>
      <c r="K1363" s="102" t="str">
        <f t="shared" si="90"/>
        <v/>
      </c>
      <c r="L1363" s="103"/>
      <c r="M1363" s="131"/>
    </row>
    <row r="1364" ht="22" customHeight="1" spans="1:13">
      <c r="A1364" s="126"/>
      <c r="B1364" s="127" t="str">
        <f t="shared" si="87"/>
        <v/>
      </c>
      <c r="C1364" s="127" t="str">
        <f t="shared" si="88"/>
        <v/>
      </c>
      <c r="D1364" s="127" t="str">
        <f t="shared" si="89"/>
        <v/>
      </c>
      <c r="E1364" s="128"/>
      <c r="F1364" s="102" t="str">
        <f>IFERROR(VLOOKUP(E1364,商品参数!A:E,2,FALSE),"")</f>
        <v/>
      </c>
      <c r="G1364" s="102" t="str">
        <f>IFERROR(VLOOKUP(E1364,商品参数!A:E,3,FALSE),"")</f>
        <v/>
      </c>
      <c r="H1364" s="102" t="str">
        <f>IFERROR(VLOOKUP(E1364,商品参数!A:E,4,FALSE),"")</f>
        <v/>
      </c>
      <c r="I1364" s="130"/>
      <c r="J1364" s="130"/>
      <c r="K1364" s="102" t="str">
        <f t="shared" si="90"/>
        <v/>
      </c>
      <c r="L1364" s="103"/>
      <c r="M1364" s="131"/>
    </row>
    <row r="1365" ht="22" customHeight="1" spans="1:13">
      <c r="A1365" s="126"/>
      <c r="B1365" s="127" t="str">
        <f t="shared" si="87"/>
        <v/>
      </c>
      <c r="C1365" s="127" t="str">
        <f t="shared" si="88"/>
        <v/>
      </c>
      <c r="D1365" s="127" t="str">
        <f t="shared" si="89"/>
        <v/>
      </c>
      <c r="E1365" s="128"/>
      <c r="F1365" s="102" t="str">
        <f>IFERROR(VLOOKUP(E1365,商品参数!A:E,2,FALSE),"")</f>
        <v/>
      </c>
      <c r="G1365" s="102" t="str">
        <f>IFERROR(VLOOKUP(E1365,商品参数!A:E,3,FALSE),"")</f>
        <v/>
      </c>
      <c r="H1365" s="102" t="str">
        <f>IFERROR(VLOOKUP(E1365,商品参数!A:E,4,FALSE),"")</f>
        <v/>
      </c>
      <c r="I1365" s="130"/>
      <c r="J1365" s="130"/>
      <c r="K1365" s="102" t="str">
        <f t="shared" si="90"/>
        <v/>
      </c>
      <c r="L1365" s="103"/>
      <c r="M1365" s="131"/>
    </row>
    <row r="1366" ht="22" customHeight="1" spans="1:13">
      <c r="A1366" s="126"/>
      <c r="B1366" s="127" t="str">
        <f t="shared" si="87"/>
        <v/>
      </c>
      <c r="C1366" s="127" t="str">
        <f t="shared" si="88"/>
        <v/>
      </c>
      <c r="D1366" s="127" t="str">
        <f t="shared" si="89"/>
        <v/>
      </c>
      <c r="E1366" s="128"/>
      <c r="F1366" s="102" t="str">
        <f>IFERROR(VLOOKUP(E1366,商品参数!A:E,2,FALSE),"")</f>
        <v/>
      </c>
      <c r="G1366" s="102" t="str">
        <f>IFERROR(VLOOKUP(E1366,商品参数!A:E,3,FALSE),"")</f>
        <v/>
      </c>
      <c r="H1366" s="102" t="str">
        <f>IFERROR(VLOOKUP(E1366,商品参数!A:E,4,FALSE),"")</f>
        <v/>
      </c>
      <c r="I1366" s="130"/>
      <c r="J1366" s="130"/>
      <c r="K1366" s="102" t="str">
        <f t="shared" si="90"/>
        <v/>
      </c>
      <c r="L1366" s="103"/>
      <c r="M1366" s="131"/>
    </row>
    <row r="1367" ht="22" customHeight="1" spans="1:13">
      <c r="A1367" s="126"/>
      <c r="B1367" s="127" t="str">
        <f t="shared" si="87"/>
        <v/>
      </c>
      <c r="C1367" s="127" t="str">
        <f t="shared" si="88"/>
        <v/>
      </c>
      <c r="D1367" s="127" t="str">
        <f t="shared" si="89"/>
        <v/>
      </c>
      <c r="E1367" s="128"/>
      <c r="F1367" s="102" t="str">
        <f>IFERROR(VLOOKUP(E1367,商品参数!A:E,2,FALSE),"")</f>
        <v/>
      </c>
      <c r="G1367" s="102" t="str">
        <f>IFERROR(VLOOKUP(E1367,商品参数!A:E,3,FALSE),"")</f>
        <v/>
      </c>
      <c r="H1367" s="102" t="str">
        <f>IFERROR(VLOOKUP(E1367,商品参数!A:E,4,FALSE),"")</f>
        <v/>
      </c>
      <c r="I1367" s="130"/>
      <c r="J1367" s="130"/>
      <c r="K1367" s="102" t="str">
        <f t="shared" si="90"/>
        <v/>
      </c>
      <c r="L1367" s="103"/>
      <c r="M1367" s="131"/>
    </row>
    <row r="1368" ht="22" customHeight="1" spans="1:13">
      <c r="A1368" s="126"/>
      <c r="B1368" s="127" t="str">
        <f t="shared" si="87"/>
        <v/>
      </c>
      <c r="C1368" s="127" t="str">
        <f t="shared" si="88"/>
        <v/>
      </c>
      <c r="D1368" s="127" t="str">
        <f t="shared" si="89"/>
        <v/>
      </c>
      <c r="E1368" s="128"/>
      <c r="F1368" s="102" t="str">
        <f>IFERROR(VLOOKUP(E1368,商品参数!A:E,2,FALSE),"")</f>
        <v/>
      </c>
      <c r="G1368" s="102" t="str">
        <f>IFERROR(VLOOKUP(E1368,商品参数!A:E,3,FALSE),"")</f>
        <v/>
      </c>
      <c r="H1368" s="102" t="str">
        <f>IFERROR(VLOOKUP(E1368,商品参数!A:E,4,FALSE),"")</f>
        <v/>
      </c>
      <c r="I1368" s="130"/>
      <c r="J1368" s="130"/>
      <c r="K1368" s="102" t="str">
        <f t="shared" si="90"/>
        <v/>
      </c>
      <c r="L1368" s="103"/>
      <c r="M1368" s="131"/>
    </row>
    <row r="1369" ht="22" customHeight="1" spans="1:13">
      <c r="A1369" s="126"/>
      <c r="B1369" s="127" t="str">
        <f t="shared" si="87"/>
        <v/>
      </c>
      <c r="C1369" s="127" t="str">
        <f t="shared" si="88"/>
        <v/>
      </c>
      <c r="D1369" s="127" t="str">
        <f t="shared" si="89"/>
        <v/>
      </c>
      <c r="E1369" s="128"/>
      <c r="F1369" s="102" t="str">
        <f>IFERROR(VLOOKUP(E1369,商品参数!A:E,2,FALSE),"")</f>
        <v/>
      </c>
      <c r="G1369" s="102" t="str">
        <f>IFERROR(VLOOKUP(E1369,商品参数!A:E,3,FALSE),"")</f>
        <v/>
      </c>
      <c r="H1369" s="102" t="str">
        <f>IFERROR(VLOOKUP(E1369,商品参数!A:E,4,FALSE),"")</f>
        <v/>
      </c>
      <c r="I1369" s="130"/>
      <c r="J1369" s="130"/>
      <c r="K1369" s="102" t="str">
        <f t="shared" si="90"/>
        <v/>
      </c>
      <c r="L1369" s="103"/>
      <c r="M1369" s="131"/>
    </row>
    <row r="1370" ht="22" customHeight="1" spans="1:13">
      <c r="A1370" s="126"/>
      <c r="B1370" s="127" t="str">
        <f t="shared" si="87"/>
        <v/>
      </c>
      <c r="C1370" s="127" t="str">
        <f t="shared" si="88"/>
        <v/>
      </c>
      <c r="D1370" s="127" t="str">
        <f t="shared" si="89"/>
        <v/>
      </c>
      <c r="E1370" s="128"/>
      <c r="F1370" s="102" t="str">
        <f>IFERROR(VLOOKUP(E1370,商品参数!A:E,2,FALSE),"")</f>
        <v/>
      </c>
      <c r="G1370" s="102" t="str">
        <f>IFERROR(VLOOKUP(E1370,商品参数!A:E,3,FALSE),"")</f>
        <v/>
      </c>
      <c r="H1370" s="102" t="str">
        <f>IFERROR(VLOOKUP(E1370,商品参数!A:E,4,FALSE),"")</f>
        <v/>
      </c>
      <c r="I1370" s="130"/>
      <c r="J1370" s="130"/>
      <c r="K1370" s="102" t="str">
        <f t="shared" si="90"/>
        <v/>
      </c>
      <c r="L1370" s="103"/>
      <c r="M1370" s="131"/>
    </row>
    <row r="1371" ht="22" customHeight="1" spans="1:13">
      <c r="A1371" s="126"/>
      <c r="B1371" s="127" t="str">
        <f t="shared" si="87"/>
        <v/>
      </c>
      <c r="C1371" s="127" t="str">
        <f t="shared" si="88"/>
        <v/>
      </c>
      <c r="D1371" s="127" t="str">
        <f t="shared" si="89"/>
        <v/>
      </c>
      <c r="E1371" s="128"/>
      <c r="F1371" s="102" t="str">
        <f>IFERROR(VLOOKUP(E1371,商品参数!A:E,2,FALSE),"")</f>
        <v/>
      </c>
      <c r="G1371" s="102" t="str">
        <f>IFERROR(VLOOKUP(E1371,商品参数!A:E,3,FALSE),"")</f>
        <v/>
      </c>
      <c r="H1371" s="102" t="str">
        <f>IFERROR(VLOOKUP(E1371,商品参数!A:E,4,FALSE),"")</f>
        <v/>
      </c>
      <c r="I1371" s="130"/>
      <c r="J1371" s="130"/>
      <c r="K1371" s="102" t="str">
        <f t="shared" si="90"/>
        <v/>
      </c>
      <c r="L1371" s="103"/>
      <c r="M1371" s="131"/>
    </row>
    <row r="1372" ht="22" customHeight="1" spans="1:13">
      <c r="A1372" s="126"/>
      <c r="B1372" s="127" t="str">
        <f t="shared" si="87"/>
        <v/>
      </c>
      <c r="C1372" s="127" t="str">
        <f t="shared" si="88"/>
        <v/>
      </c>
      <c r="D1372" s="127" t="str">
        <f t="shared" si="89"/>
        <v/>
      </c>
      <c r="E1372" s="128"/>
      <c r="F1372" s="102" t="str">
        <f>IFERROR(VLOOKUP(E1372,商品参数!A:E,2,FALSE),"")</f>
        <v/>
      </c>
      <c r="G1372" s="102" t="str">
        <f>IFERROR(VLOOKUP(E1372,商品参数!A:E,3,FALSE),"")</f>
        <v/>
      </c>
      <c r="H1372" s="102" t="str">
        <f>IFERROR(VLOOKUP(E1372,商品参数!A:E,4,FALSE),"")</f>
        <v/>
      </c>
      <c r="I1372" s="130"/>
      <c r="J1372" s="130"/>
      <c r="K1372" s="102" t="str">
        <f t="shared" si="90"/>
        <v/>
      </c>
      <c r="L1372" s="103"/>
      <c r="M1372" s="131"/>
    </row>
    <row r="1373" ht="22" customHeight="1" spans="1:13">
      <c r="A1373" s="126"/>
      <c r="B1373" s="127" t="str">
        <f t="shared" si="87"/>
        <v/>
      </c>
      <c r="C1373" s="127" t="str">
        <f t="shared" si="88"/>
        <v/>
      </c>
      <c r="D1373" s="127" t="str">
        <f t="shared" si="89"/>
        <v/>
      </c>
      <c r="E1373" s="128"/>
      <c r="F1373" s="102" t="str">
        <f>IFERROR(VLOOKUP(E1373,商品参数!A:E,2,FALSE),"")</f>
        <v/>
      </c>
      <c r="G1373" s="102" t="str">
        <f>IFERROR(VLOOKUP(E1373,商品参数!A:E,3,FALSE),"")</f>
        <v/>
      </c>
      <c r="H1373" s="102" t="str">
        <f>IFERROR(VLOOKUP(E1373,商品参数!A:E,4,FALSE),"")</f>
        <v/>
      </c>
      <c r="I1373" s="130"/>
      <c r="J1373" s="130"/>
      <c r="K1373" s="102" t="str">
        <f t="shared" si="90"/>
        <v/>
      </c>
      <c r="L1373" s="103"/>
      <c r="M1373" s="131"/>
    </row>
    <row r="1374" ht="22" customHeight="1" spans="1:13">
      <c r="A1374" s="126"/>
      <c r="B1374" s="127" t="str">
        <f t="shared" si="87"/>
        <v/>
      </c>
      <c r="C1374" s="127" t="str">
        <f t="shared" si="88"/>
        <v/>
      </c>
      <c r="D1374" s="127" t="str">
        <f t="shared" si="89"/>
        <v/>
      </c>
      <c r="E1374" s="128"/>
      <c r="F1374" s="102" t="str">
        <f>IFERROR(VLOOKUP(E1374,商品参数!A:E,2,FALSE),"")</f>
        <v/>
      </c>
      <c r="G1374" s="102" t="str">
        <f>IFERROR(VLOOKUP(E1374,商品参数!A:E,3,FALSE),"")</f>
        <v/>
      </c>
      <c r="H1374" s="102" t="str">
        <f>IFERROR(VLOOKUP(E1374,商品参数!A:E,4,FALSE),"")</f>
        <v/>
      </c>
      <c r="I1374" s="130"/>
      <c r="J1374" s="130"/>
      <c r="K1374" s="102" t="str">
        <f t="shared" si="90"/>
        <v/>
      </c>
      <c r="L1374" s="103"/>
      <c r="M1374" s="131"/>
    </row>
    <row r="1375" ht="22" customHeight="1" spans="1:13">
      <c r="A1375" s="126"/>
      <c r="B1375" s="127" t="str">
        <f t="shared" si="87"/>
        <v/>
      </c>
      <c r="C1375" s="127" t="str">
        <f t="shared" si="88"/>
        <v/>
      </c>
      <c r="D1375" s="127" t="str">
        <f t="shared" si="89"/>
        <v/>
      </c>
      <c r="E1375" s="128"/>
      <c r="F1375" s="102" t="str">
        <f>IFERROR(VLOOKUP(E1375,商品参数!A:E,2,FALSE),"")</f>
        <v/>
      </c>
      <c r="G1375" s="102" t="str">
        <f>IFERROR(VLOOKUP(E1375,商品参数!A:E,3,FALSE),"")</f>
        <v/>
      </c>
      <c r="H1375" s="102" t="str">
        <f>IFERROR(VLOOKUP(E1375,商品参数!A:E,4,FALSE),"")</f>
        <v/>
      </c>
      <c r="I1375" s="130"/>
      <c r="J1375" s="130"/>
      <c r="K1375" s="102" t="str">
        <f t="shared" si="90"/>
        <v/>
      </c>
      <c r="L1375" s="103"/>
      <c r="M1375" s="131"/>
    </row>
    <row r="1376" ht="22" customHeight="1" spans="1:13">
      <c r="A1376" s="126"/>
      <c r="B1376" s="127" t="str">
        <f t="shared" si="87"/>
        <v/>
      </c>
      <c r="C1376" s="127" t="str">
        <f t="shared" si="88"/>
        <v/>
      </c>
      <c r="D1376" s="127" t="str">
        <f t="shared" si="89"/>
        <v/>
      </c>
      <c r="E1376" s="128"/>
      <c r="F1376" s="102" t="str">
        <f>IFERROR(VLOOKUP(E1376,商品参数!A:E,2,FALSE),"")</f>
        <v/>
      </c>
      <c r="G1376" s="102" t="str">
        <f>IFERROR(VLOOKUP(E1376,商品参数!A:E,3,FALSE),"")</f>
        <v/>
      </c>
      <c r="H1376" s="102" t="str">
        <f>IFERROR(VLOOKUP(E1376,商品参数!A:E,4,FALSE),"")</f>
        <v/>
      </c>
      <c r="I1376" s="130"/>
      <c r="J1376" s="130"/>
      <c r="K1376" s="102" t="str">
        <f t="shared" si="90"/>
        <v/>
      </c>
      <c r="L1376" s="103"/>
      <c r="M1376" s="131"/>
    </row>
    <row r="1377" ht="22" customHeight="1" spans="1:13">
      <c r="A1377" s="126"/>
      <c r="B1377" s="127" t="str">
        <f t="shared" si="87"/>
        <v/>
      </c>
      <c r="C1377" s="127" t="str">
        <f t="shared" si="88"/>
        <v/>
      </c>
      <c r="D1377" s="127" t="str">
        <f t="shared" si="89"/>
        <v/>
      </c>
      <c r="E1377" s="128"/>
      <c r="F1377" s="102" t="str">
        <f>IFERROR(VLOOKUP(E1377,商品参数!A:E,2,FALSE),"")</f>
        <v/>
      </c>
      <c r="G1377" s="102" t="str">
        <f>IFERROR(VLOOKUP(E1377,商品参数!A:E,3,FALSE),"")</f>
        <v/>
      </c>
      <c r="H1377" s="102" t="str">
        <f>IFERROR(VLOOKUP(E1377,商品参数!A:E,4,FALSE),"")</f>
        <v/>
      </c>
      <c r="I1377" s="130"/>
      <c r="J1377" s="130"/>
      <c r="K1377" s="102" t="str">
        <f t="shared" si="90"/>
        <v/>
      </c>
      <c r="L1377" s="103"/>
      <c r="M1377" s="131"/>
    </row>
    <row r="1378" ht="22" customHeight="1" spans="1:13">
      <c r="A1378" s="126"/>
      <c r="B1378" s="127" t="str">
        <f t="shared" si="87"/>
        <v/>
      </c>
      <c r="C1378" s="127" t="str">
        <f t="shared" si="88"/>
        <v/>
      </c>
      <c r="D1378" s="127" t="str">
        <f t="shared" si="89"/>
        <v/>
      </c>
      <c r="E1378" s="128"/>
      <c r="F1378" s="102" t="str">
        <f>IFERROR(VLOOKUP(E1378,商品参数!A:E,2,FALSE),"")</f>
        <v/>
      </c>
      <c r="G1378" s="102" t="str">
        <f>IFERROR(VLOOKUP(E1378,商品参数!A:E,3,FALSE),"")</f>
        <v/>
      </c>
      <c r="H1378" s="102" t="str">
        <f>IFERROR(VLOOKUP(E1378,商品参数!A:E,4,FALSE),"")</f>
        <v/>
      </c>
      <c r="I1378" s="130"/>
      <c r="J1378" s="130"/>
      <c r="K1378" s="102" t="str">
        <f t="shared" si="90"/>
        <v/>
      </c>
      <c r="L1378" s="103"/>
      <c r="M1378" s="131"/>
    </row>
    <row r="1379" ht="22" customHeight="1" spans="1:13">
      <c r="A1379" s="126"/>
      <c r="B1379" s="127" t="str">
        <f t="shared" si="87"/>
        <v/>
      </c>
      <c r="C1379" s="127" t="str">
        <f t="shared" si="88"/>
        <v/>
      </c>
      <c r="D1379" s="127" t="str">
        <f t="shared" si="89"/>
        <v/>
      </c>
      <c r="E1379" s="128"/>
      <c r="F1379" s="102" t="str">
        <f>IFERROR(VLOOKUP(E1379,商品参数!A:E,2,FALSE),"")</f>
        <v/>
      </c>
      <c r="G1379" s="102" t="str">
        <f>IFERROR(VLOOKUP(E1379,商品参数!A:E,3,FALSE),"")</f>
        <v/>
      </c>
      <c r="H1379" s="102" t="str">
        <f>IFERROR(VLOOKUP(E1379,商品参数!A:E,4,FALSE),"")</f>
        <v/>
      </c>
      <c r="I1379" s="130"/>
      <c r="J1379" s="130"/>
      <c r="K1379" s="102" t="str">
        <f t="shared" si="90"/>
        <v/>
      </c>
      <c r="L1379" s="103"/>
      <c r="M1379" s="131"/>
    </row>
    <row r="1380" ht="22" customHeight="1" spans="1:13">
      <c r="A1380" s="126"/>
      <c r="B1380" s="127" t="str">
        <f t="shared" si="87"/>
        <v/>
      </c>
      <c r="C1380" s="127" t="str">
        <f t="shared" si="88"/>
        <v/>
      </c>
      <c r="D1380" s="127" t="str">
        <f t="shared" si="89"/>
        <v/>
      </c>
      <c r="E1380" s="128"/>
      <c r="F1380" s="102" t="str">
        <f>IFERROR(VLOOKUP(E1380,商品参数!A:E,2,FALSE),"")</f>
        <v/>
      </c>
      <c r="G1380" s="102" t="str">
        <f>IFERROR(VLOOKUP(E1380,商品参数!A:E,3,FALSE),"")</f>
        <v/>
      </c>
      <c r="H1380" s="102" t="str">
        <f>IFERROR(VLOOKUP(E1380,商品参数!A:E,4,FALSE),"")</f>
        <v/>
      </c>
      <c r="I1380" s="130"/>
      <c r="J1380" s="130"/>
      <c r="K1380" s="102" t="str">
        <f t="shared" si="90"/>
        <v/>
      </c>
      <c r="L1380" s="103"/>
      <c r="M1380" s="131"/>
    </row>
    <row r="1381" ht="22" customHeight="1" spans="1:13">
      <c r="A1381" s="126"/>
      <c r="B1381" s="127" t="str">
        <f t="shared" si="87"/>
        <v/>
      </c>
      <c r="C1381" s="127" t="str">
        <f t="shared" si="88"/>
        <v/>
      </c>
      <c r="D1381" s="127" t="str">
        <f t="shared" si="89"/>
        <v/>
      </c>
      <c r="E1381" s="128"/>
      <c r="F1381" s="102" t="str">
        <f>IFERROR(VLOOKUP(E1381,商品参数!A:E,2,FALSE),"")</f>
        <v/>
      </c>
      <c r="G1381" s="102" t="str">
        <f>IFERROR(VLOOKUP(E1381,商品参数!A:E,3,FALSE),"")</f>
        <v/>
      </c>
      <c r="H1381" s="102" t="str">
        <f>IFERROR(VLOOKUP(E1381,商品参数!A:E,4,FALSE),"")</f>
        <v/>
      </c>
      <c r="I1381" s="130"/>
      <c r="J1381" s="130"/>
      <c r="K1381" s="102" t="str">
        <f t="shared" si="90"/>
        <v/>
      </c>
      <c r="L1381" s="103"/>
      <c r="M1381" s="131"/>
    </row>
    <row r="1382" ht="22" customHeight="1" spans="1:13">
      <c r="A1382" s="126"/>
      <c r="B1382" s="127" t="str">
        <f t="shared" si="87"/>
        <v/>
      </c>
      <c r="C1382" s="127" t="str">
        <f t="shared" si="88"/>
        <v/>
      </c>
      <c r="D1382" s="127" t="str">
        <f t="shared" si="89"/>
        <v/>
      </c>
      <c r="E1382" s="128"/>
      <c r="F1382" s="102" t="str">
        <f>IFERROR(VLOOKUP(E1382,商品参数!A:E,2,FALSE),"")</f>
        <v/>
      </c>
      <c r="G1382" s="102" t="str">
        <f>IFERROR(VLOOKUP(E1382,商品参数!A:E,3,FALSE),"")</f>
        <v/>
      </c>
      <c r="H1382" s="102" t="str">
        <f>IFERROR(VLOOKUP(E1382,商品参数!A:E,4,FALSE),"")</f>
        <v/>
      </c>
      <c r="I1382" s="130"/>
      <c r="J1382" s="130"/>
      <c r="K1382" s="102" t="str">
        <f t="shared" si="90"/>
        <v/>
      </c>
      <c r="L1382" s="103"/>
      <c r="M1382" s="131"/>
    </row>
    <row r="1383" ht="22" customHeight="1" spans="1:13">
      <c r="A1383" s="126"/>
      <c r="B1383" s="127" t="str">
        <f t="shared" si="87"/>
        <v/>
      </c>
      <c r="C1383" s="127" t="str">
        <f t="shared" si="88"/>
        <v/>
      </c>
      <c r="D1383" s="127" t="str">
        <f t="shared" si="89"/>
        <v/>
      </c>
      <c r="E1383" s="128"/>
      <c r="F1383" s="102" t="str">
        <f>IFERROR(VLOOKUP(E1383,商品参数!A:E,2,FALSE),"")</f>
        <v/>
      </c>
      <c r="G1383" s="102" t="str">
        <f>IFERROR(VLOOKUP(E1383,商品参数!A:E,3,FALSE),"")</f>
        <v/>
      </c>
      <c r="H1383" s="102" t="str">
        <f>IFERROR(VLOOKUP(E1383,商品参数!A:E,4,FALSE),"")</f>
        <v/>
      </c>
      <c r="I1383" s="130"/>
      <c r="J1383" s="130"/>
      <c r="K1383" s="102" t="str">
        <f t="shared" si="90"/>
        <v/>
      </c>
      <c r="L1383" s="103"/>
      <c r="M1383" s="131"/>
    </row>
    <row r="1384" ht="22" customHeight="1" spans="1:13">
      <c r="A1384" s="126"/>
      <c r="B1384" s="127" t="str">
        <f t="shared" ref="B1384:B1447" si="91">IF(A1384&lt;&gt;"",YEAR(A1384),"")</f>
        <v/>
      </c>
      <c r="C1384" s="127" t="str">
        <f t="shared" ref="C1384:C1447" si="92">IF(A1384&lt;&gt;"",MONTH(A1384),"")</f>
        <v/>
      </c>
      <c r="D1384" s="127" t="str">
        <f t="shared" ref="D1384:D1447" si="93">IF(A1384&lt;&gt;"",DAY(A1384),"")</f>
        <v/>
      </c>
      <c r="E1384" s="128"/>
      <c r="F1384" s="102" t="str">
        <f>IFERROR(VLOOKUP(E1384,商品参数!A:E,2,FALSE),"")</f>
        <v/>
      </c>
      <c r="G1384" s="102" t="str">
        <f>IFERROR(VLOOKUP(E1384,商品参数!A:E,3,FALSE),"")</f>
        <v/>
      </c>
      <c r="H1384" s="102" t="str">
        <f>IFERROR(VLOOKUP(E1384,商品参数!A:E,4,FALSE),"")</f>
        <v/>
      </c>
      <c r="I1384" s="130"/>
      <c r="J1384" s="130"/>
      <c r="K1384" s="102" t="str">
        <f t="shared" ref="K1384:K1447" si="94">IF(E1384&lt;&gt;"",I1384*J1384,"")</f>
        <v/>
      </c>
      <c r="L1384" s="103"/>
      <c r="M1384" s="131"/>
    </row>
    <row r="1385" ht="22" customHeight="1" spans="1:13">
      <c r="A1385" s="126"/>
      <c r="B1385" s="127" t="str">
        <f t="shared" si="91"/>
        <v/>
      </c>
      <c r="C1385" s="127" t="str">
        <f t="shared" si="92"/>
        <v/>
      </c>
      <c r="D1385" s="127" t="str">
        <f t="shared" si="93"/>
        <v/>
      </c>
      <c r="E1385" s="128"/>
      <c r="F1385" s="102" t="str">
        <f>IFERROR(VLOOKUP(E1385,商品参数!A:E,2,FALSE),"")</f>
        <v/>
      </c>
      <c r="G1385" s="102" t="str">
        <f>IFERROR(VLOOKUP(E1385,商品参数!A:E,3,FALSE),"")</f>
        <v/>
      </c>
      <c r="H1385" s="102" t="str">
        <f>IFERROR(VLOOKUP(E1385,商品参数!A:E,4,FALSE),"")</f>
        <v/>
      </c>
      <c r="I1385" s="130"/>
      <c r="J1385" s="130"/>
      <c r="K1385" s="102" t="str">
        <f t="shared" si="94"/>
        <v/>
      </c>
      <c r="L1385" s="103"/>
      <c r="M1385" s="131"/>
    </row>
    <row r="1386" ht="22" customHeight="1" spans="1:13">
      <c r="A1386" s="126"/>
      <c r="B1386" s="127" t="str">
        <f t="shared" si="91"/>
        <v/>
      </c>
      <c r="C1386" s="127" t="str">
        <f t="shared" si="92"/>
        <v/>
      </c>
      <c r="D1386" s="127" t="str">
        <f t="shared" si="93"/>
        <v/>
      </c>
      <c r="E1386" s="128"/>
      <c r="F1386" s="102" t="str">
        <f>IFERROR(VLOOKUP(E1386,商品参数!A:E,2,FALSE),"")</f>
        <v/>
      </c>
      <c r="G1386" s="102" t="str">
        <f>IFERROR(VLOOKUP(E1386,商品参数!A:E,3,FALSE),"")</f>
        <v/>
      </c>
      <c r="H1386" s="102" t="str">
        <f>IFERROR(VLOOKUP(E1386,商品参数!A:E,4,FALSE),"")</f>
        <v/>
      </c>
      <c r="I1386" s="130"/>
      <c r="J1386" s="130"/>
      <c r="K1386" s="102" t="str">
        <f t="shared" si="94"/>
        <v/>
      </c>
      <c r="L1386" s="103"/>
      <c r="M1386" s="131"/>
    </row>
    <row r="1387" ht="22" customHeight="1" spans="1:13">
      <c r="A1387" s="126"/>
      <c r="B1387" s="127" t="str">
        <f t="shared" si="91"/>
        <v/>
      </c>
      <c r="C1387" s="127" t="str">
        <f t="shared" si="92"/>
        <v/>
      </c>
      <c r="D1387" s="127" t="str">
        <f t="shared" si="93"/>
        <v/>
      </c>
      <c r="E1387" s="128"/>
      <c r="F1387" s="102" t="str">
        <f>IFERROR(VLOOKUP(E1387,商品参数!A:E,2,FALSE),"")</f>
        <v/>
      </c>
      <c r="G1387" s="102" t="str">
        <f>IFERROR(VLOOKUP(E1387,商品参数!A:E,3,FALSE),"")</f>
        <v/>
      </c>
      <c r="H1387" s="102" t="str">
        <f>IFERROR(VLOOKUP(E1387,商品参数!A:E,4,FALSE),"")</f>
        <v/>
      </c>
      <c r="I1387" s="130"/>
      <c r="J1387" s="130"/>
      <c r="K1387" s="102" t="str">
        <f t="shared" si="94"/>
        <v/>
      </c>
      <c r="L1387" s="103"/>
      <c r="M1387" s="131"/>
    </row>
    <row r="1388" ht="22" customHeight="1" spans="1:13">
      <c r="A1388" s="126"/>
      <c r="B1388" s="127" t="str">
        <f t="shared" si="91"/>
        <v/>
      </c>
      <c r="C1388" s="127" t="str">
        <f t="shared" si="92"/>
        <v/>
      </c>
      <c r="D1388" s="127" t="str">
        <f t="shared" si="93"/>
        <v/>
      </c>
      <c r="E1388" s="128"/>
      <c r="F1388" s="102" t="str">
        <f>IFERROR(VLOOKUP(E1388,商品参数!A:E,2,FALSE),"")</f>
        <v/>
      </c>
      <c r="G1388" s="102" t="str">
        <f>IFERROR(VLOOKUP(E1388,商品参数!A:E,3,FALSE),"")</f>
        <v/>
      </c>
      <c r="H1388" s="102" t="str">
        <f>IFERROR(VLOOKUP(E1388,商品参数!A:E,4,FALSE),"")</f>
        <v/>
      </c>
      <c r="I1388" s="130"/>
      <c r="J1388" s="130"/>
      <c r="K1388" s="102" t="str">
        <f t="shared" si="94"/>
        <v/>
      </c>
      <c r="L1388" s="103"/>
      <c r="M1388" s="131"/>
    </row>
    <row r="1389" ht="22" customHeight="1" spans="1:13">
      <c r="A1389" s="126"/>
      <c r="B1389" s="127" t="str">
        <f t="shared" si="91"/>
        <v/>
      </c>
      <c r="C1389" s="127" t="str">
        <f t="shared" si="92"/>
        <v/>
      </c>
      <c r="D1389" s="127" t="str">
        <f t="shared" si="93"/>
        <v/>
      </c>
      <c r="E1389" s="128"/>
      <c r="F1389" s="102" t="str">
        <f>IFERROR(VLOOKUP(E1389,商品参数!A:E,2,FALSE),"")</f>
        <v/>
      </c>
      <c r="G1389" s="102" t="str">
        <f>IFERROR(VLOOKUP(E1389,商品参数!A:E,3,FALSE),"")</f>
        <v/>
      </c>
      <c r="H1389" s="102" t="str">
        <f>IFERROR(VLOOKUP(E1389,商品参数!A:E,4,FALSE),"")</f>
        <v/>
      </c>
      <c r="I1389" s="130"/>
      <c r="J1389" s="130"/>
      <c r="K1389" s="102" t="str">
        <f t="shared" si="94"/>
        <v/>
      </c>
      <c r="L1389" s="103"/>
      <c r="M1389" s="131"/>
    </row>
    <row r="1390" ht="22" customHeight="1" spans="1:13">
      <c r="A1390" s="126"/>
      <c r="B1390" s="127" t="str">
        <f t="shared" si="91"/>
        <v/>
      </c>
      <c r="C1390" s="127" t="str">
        <f t="shared" si="92"/>
        <v/>
      </c>
      <c r="D1390" s="127" t="str">
        <f t="shared" si="93"/>
        <v/>
      </c>
      <c r="E1390" s="128"/>
      <c r="F1390" s="102" t="str">
        <f>IFERROR(VLOOKUP(E1390,商品参数!A:E,2,FALSE),"")</f>
        <v/>
      </c>
      <c r="G1390" s="102" t="str">
        <f>IFERROR(VLOOKUP(E1390,商品参数!A:E,3,FALSE),"")</f>
        <v/>
      </c>
      <c r="H1390" s="102" t="str">
        <f>IFERROR(VLOOKUP(E1390,商品参数!A:E,4,FALSE),"")</f>
        <v/>
      </c>
      <c r="I1390" s="130"/>
      <c r="J1390" s="130"/>
      <c r="K1390" s="102" t="str">
        <f t="shared" si="94"/>
        <v/>
      </c>
      <c r="L1390" s="103"/>
      <c r="M1390" s="131"/>
    </row>
    <row r="1391" ht="22" customHeight="1" spans="1:13">
      <c r="A1391" s="126"/>
      <c r="B1391" s="127" t="str">
        <f t="shared" si="91"/>
        <v/>
      </c>
      <c r="C1391" s="127" t="str">
        <f t="shared" si="92"/>
        <v/>
      </c>
      <c r="D1391" s="127" t="str">
        <f t="shared" si="93"/>
        <v/>
      </c>
      <c r="E1391" s="128"/>
      <c r="F1391" s="102" t="str">
        <f>IFERROR(VLOOKUP(E1391,商品参数!A:E,2,FALSE),"")</f>
        <v/>
      </c>
      <c r="G1391" s="102" t="str">
        <f>IFERROR(VLOOKUP(E1391,商品参数!A:E,3,FALSE),"")</f>
        <v/>
      </c>
      <c r="H1391" s="102" t="str">
        <f>IFERROR(VLOOKUP(E1391,商品参数!A:E,4,FALSE),"")</f>
        <v/>
      </c>
      <c r="I1391" s="130"/>
      <c r="J1391" s="130"/>
      <c r="K1391" s="102" t="str">
        <f t="shared" si="94"/>
        <v/>
      </c>
      <c r="L1391" s="103"/>
      <c r="M1391" s="131"/>
    </row>
    <row r="1392" ht="22" customHeight="1" spans="1:13">
      <c r="A1392" s="126"/>
      <c r="B1392" s="127" t="str">
        <f t="shared" si="91"/>
        <v/>
      </c>
      <c r="C1392" s="127" t="str">
        <f t="shared" si="92"/>
        <v/>
      </c>
      <c r="D1392" s="127" t="str">
        <f t="shared" si="93"/>
        <v/>
      </c>
      <c r="E1392" s="128"/>
      <c r="F1392" s="102" t="str">
        <f>IFERROR(VLOOKUP(E1392,商品参数!A:E,2,FALSE),"")</f>
        <v/>
      </c>
      <c r="G1392" s="102" t="str">
        <f>IFERROR(VLOOKUP(E1392,商品参数!A:E,3,FALSE),"")</f>
        <v/>
      </c>
      <c r="H1392" s="102" t="str">
        <f>IFERROR(VLOOKUP(E1392,商品参数!A:E,4,FALSE),"")</f>
        <v/>
      </c>
      <c r="I1392" s="130"/>
      <c r="J1392" s="130"/>
      <c r="K1392" s="102" t="str">
        <f t="shared" si="94"/>
        <v/>
      </c>
      <c r="L1392" s="103"/>
      <c r="M1392" s="131"/>
    </row>
    <row r="1393" ht="22" customHeight="1" spans="1:13">
      <c r="A1393" s="126"/>
      <c r="B1393" s="127" t="str">
        <f t="shared" si="91"/>
        <v/>
      </c>
      <c r="C1393" s="127" t="str">
        <f t="shared" si="92"/>
        <v/>
      </c>
      <c r="D1393" s="127" t="str">
        <f t="shared" si="93"/>
        <v/>
      </c>
      <c r="E1393" s="128"/>
      <c r="F1393" s="102" t="str">
        <f>IFERROR(VLOOKUP(E1393,商品参数!A:E,2,FALSE),"")</f>
        <v/>
      </c>
      <c r="G1393" s="102" t="str">
        <f>IFERROR(VLOOKUP(E1393,商品参数!A:E,3,FALSE),"")</f>
        <v/>
      </c>
      <c r="H1393" s="102" t="str">
        <f>IFERROR(VLOOKUP(E1393,商品参数!A:E,4,FALSE),"")</f>
        <v/>
      </c>
      <c r="I1393" s="130"/>
      <c r="J1393" s="130"/>
      <c r="K1393" s="102" t="str">
        <f t="shared" si="94"/>
        <v/>
      </c>
      <c r="L1393" s="103"/>
      <c r="M1393" s="131"/>
    </row>
    <row r="1394" ht="22" customHeight="1" spans="1:13">
      <c r="A1394" s="126"/>
      <c r="B1394" s="127" t="str">
        <f t="shared" si="91"/>
        <v/>
      </c>
      <c r="C1394" s="127" t="str">
        <f t="shared" si="92"/>
        <v/>
      </c>
      <c r="D1394" s="127" t="str">
        <f t="shared" si="93"/>
        <v/>
      </c>
      <c r="E1394" s="128"/>
      <c r="F1394" s="102" t="str">
        <f>IFERROR(VLOOKUP(E1394,商品参数!A:E,2,FALSE),"")</f>
        <v/>
      </c>
      <c r="G1394" s="102" t="str">
        <f>IFERROR(VLOOKUP(E1394,商品参数!A:E,3,FALSE),"")</f>
        <v/>
      </c>
      <c r="H1394" s="102" t="str">
        <f>IFERROR(VLOOKUP(E1394,商品参数!A:E,4,FALSE),"")</f>
        <v/>
      </c>
      <c r="I1394" s="130"/>
      <c r="J1394" s="130"/>
      <c r="K1394" s="102" t="str">
        <f t="shared" si="94"/>
        <v/>
      </c>
      <c r="L1394" s="103"/>
      <c r="M1394" s="131"/>
    </row>
    <row r="1395" ht="22" customHeight="1" spans="1:13">
      <c r="A1395" s="126"/>
      <c r="B1395" s="127" t="str">
        <f t="shared" si="91"/>
        <v/>
      </c>
      <c r="C1395" s="127" t="str">
        <f t="shared" si="92"/>
        <v/>
      </c>
      <c r="D1395" s="127" t="str">
        <f t="shared" si="93"/>
        <v/>
      </c>
      <c r="E1395" s="128"/>
      <c r="F1395" s="102" t="str">
        <f>IFERROR(VLOOKUP(E1395,商品参数!A:E,2,FALSE),"")</f>
        <v/>
      </c>
      <c r="G1395" s="102" t="str">
        <f>IFERROR(VLOOKUP(E1395,商品参数!A:E,3,FALSE),"")</f>
        <v/>
      </c>
      <c r="H1395" s="102" t="str">
        <f>IFERROR(VLOOKUP(E1395,商品参数!A:E,4,FALSE),"")</f>
        <v/>
      </c>
      <c r="I1395" s="130"/>
      <c r="J1395" s="130"/>
      <c r="K1395" s="102" t="str">
        <f t="shared" si="94"/>
        <v/>
      </c>
      <c r="L1395" s="103"/>
      <c r="M1395" s="131"/>
    </row>
    <row r="1396" ht="22" customHeight="1" spans="1:13">
      <c r="A1396" s="126"/>
      <c r="B1396" s="127" t="str">
        <f t="shared" si="91"/>
        <v/>
      </c>
      <c r="C1396" s="127" t="str">
        <f t="shared" si="92"/>
        <v/>
      </c>
      <c r="D1396" s="127" t="str">
        <f t="shared" si="93"/>
        <v/>
      </c>
      <c r="E1396" s="128"/>
      <c r="F1396" s="102" t="str">
        <f>IFERROR(VLOOKUP(E1396,商品参数!A:E,2,FALSE),"")</f>
        <v/>
      </c>
      <c r="G1396" s="102" t="str">
        <f>IFERROR(VLOOKUP(E1396,商品参数!A:E,3,FALSE),"")</f>
        <v/>
      </c>
      <c r="H1396" s="102" t="str">
        <f>IFERROR(VLOOKUP(E1396,商品参数!A:E,4,FALSE),"")</f>
        <v/>
      </c>
      <c r="I1396" s="130"/>
      <c r="J1396" s="130"/>
      <c r="K1396" s="102" t="str">
        <f t="shared" si="94"/>
        <v/>
      </c>
      <c r="L1396" s="103"/>
      <c r="M1396" s="131"/>
    </row>
    <row r="1397" ht="22" customHeight="1" spans="1:13">
      <c r="A1397" s="126"/>
      <c r="B1397" s="127" t="str">
        <f t="shared" si="91"/>
        <v/>
      </c>
      <c r="C1397" s="127" t="str">
        <f t="shared" si="92"/>
        <v/>
      </c>
      <c r="D1397" s="127" t="str">
        <f t="shared" si="93"/>
        <v/>
      </c>
      <c r="E1397" s="128"/>
      <c r="F1397" s="102" t="str">
        <f>IFERROR(VLOOKUP(E1397,商品参数!A:E,2,FALSE),"")</f>
        <v/>
      </c>
      <c r="G1397" s="102" t="str">
        <f>IFERROR(VLOOKUP(E1397,商品参数!A:E,3,FALSE),"")</f>
        <v/>
      </c>
      <c r="H1397" s="102" t="str">
        <f>IFERROR(VLOOKUP(E1397,商品参数!A:E,4,FALSE),"")</f>
        <v/>
      </c>
      <c r="I1397" s="130"/>
      <c r="J1397" s="130"/>
      <c r="K1397" s="102" t="str">
        <f t="shared" si="94"/>
        <v/>
      </c>
      <c r="L1397" s="103"/>
      <c r="M1397" s="131"/>
    </row>
    <row r="1398" ht="22" customHeight="1" spans="1:13">
      <c r="A1398" s="126"/>
      <c r="B1398" s="127" t="str">
        <f t="shared" si="91"/>
        <v/>
      </c>
      <c r="C1398" s="127" t="str">
        <f t="shared" si="92"/>
        <v/>
      </c>
      <c r="D1398" s="127" t="str">
        <f t="shared" si="93"/>
        <v/>
      </c>
      <c r="E1398" s="128"/>
      <c r="F1398" s="102" t="str">
        <f>IFERROR(VLOOKUP(E1398,商品参数!A:E,2,FALSE),"")</f>
        <v/>
      </c>
      <c r="G1398" s="102" t="str">
        <f>IFERROR(VLOOKUP(E1398,商品参数!A:E,3,FALSE),"")</f>
        <v/>
      </c>
      <c r="H1398" s="102" t="str">
        <f>IFERROR(VLOOKUP(E1398,商品参数!A:E,4,FALSE),"")</f>
        <v/>
      </c>
      <c r="I1398" s="130"/>
      <c r="J1398" s="130"/>
      <c r="K1398" s="102" t="str">
        <f t="shared" si="94"/>
        <v/>
      </c>
      <c r="L1398" s="103"/>
      <c r="M1398" s="131"/>
    </row>
    <row r="1399" ht="22" customHeight="1" spans="1:13">
      <c r="A1399" s="126"/>
      <c r="B1399" s="127" t="str">
        <f t="shared" si="91"/>
        <v/>
      </c>
      <c r="C1399" s="127" t="str">
        <f t="shared" si="92"/>
        <v/>
      </c>
      <c r="D1399" s="127" t="str">
        <f t="shared" si="93"/>
        <v/>
      </c>
      <c r="E1399" s="128"/>
      <c r="F1399" s="102" t="str">
        <f>IFERROR(VLOOKUP(E1399,商品参数!A:E,2,FALSE),"")</f>
        <v/>
      </c>
      <c r="G1399" s="102" t="str">
        <f>IFERROR(VLOOKUP(E1399,商品参数!A:E,3,FALSE),"")</f>
        <v/>
      </c>
      <c r="H1399" s="102" t="str">
        <f>IFERROR(VLOOKUP(E1399,商品参数!A:E,4,FALSE),"")</f>
        <v/>
      </c>
      <c r="I1399" s="130"/>
      <c r="J1399" s="130"/>
      <c r="K1399" s="102" t="str">
        <f t="shared" si="94"/>
        <v/>
      </c>
      <c r="L1399" s="103"/>
      <c r="M1399" s="131"/>
    </row>
    <row r="1400" ht="22" customHeight="1" spans="1:13">
      <c r="A1400" s="126"/>
      <c r="B1400" s="127" t="str">
        <f t="shared" si="91"/>
        <v/>
      </c>
      <c r="C1400" s="127" t="str">
        <f t="shared" si="92"/>
        <v/>
      </c>
      <c r="D1400" s="127" t="str">
        <f t="shared" si="93"/>
        <v/>
      </c>
      <c r="E1400" s="128"/>
      <c r="F1400" s="102" t="str">
        <f>IFERROR(VLOOKUP(E1400,商品参数!A:E,2,FALSE),"")</f>
        <v/>
      </c>
      <c r="G1400" s="102" t="str">
        <f>IFERROR(VLOOKUP(E1400,商品参数!A:E,3,FALSE),"")</f>
        <v/>
      </c>
      <c r="H1400" s="102" t="str">
        <f>IFERROR(VLOOKUP(E1400,商品参数!A:E,4,FALSE),"")</f>
        <v/>
      </c>
      <c r="I1400" s="130"/>
      <c r="J1400" s="130"/>
      <c r="K1400" s="102" t="str">
        <f t="shared" si="94"/>
        <v/>
      </c>
      <c r="L1400" s="103"/>
      <c r="M1400" s="131"/>
    </row>
    <row r="1401" ht="22" customHeight="1" spans="1:13">
      <c r="A1401" s="126"/>
      <c r="B1401" s="127" t="str">
        <f t="shared" si="91"/>
        <v/>
      </c>
      <c r="C1401" s="127" t="str">
        <f t="shared" si="92"/>
        <v/>
      </c>
      <c r="D1401" s="127" t="str">
        <f t="shared" si="93"/>
        <v/>
      </c>
      <c r="E1401" s="128"/>
      <c r="F1401" s="102" t="str">
        <f>IFERROR(VLOOKUP(E1401,商品参数!A:E,2,FALSE),"")</f>
        <v/>
      </c>
      <c r="G1401" s="102" t="str">
        <f>IFERROR(VLOOKUP(E1401,商品参数!A:E,3,FALSE),"")</f>
        <v/>
      </c>
      <c r="H1401" s="102" t="str">
        <f>IFERROR(VLOOKUP(E1401,商品参数!A:E,4,FALSE),"")</f>
        <v/>
      </c>
      <c r="I1401" s="130"/>
      <c r="J1401" s="130"/>
      <c r="K1401" s="102" t="str">
        <f t="shared" si="94"/>
        <v/>
      </c>
      <c r="L1401" s="103"/>
      <c r="M1401" s="131"/>
    </row>
    <row r="1402" ht="22" customHeight="1" spans="1:13">
      <c r="A1402" s="126"/>
      <c r="B1402" s="127" t="str">
        <f t="shared" si="91"/>
        <v/>
      </c>
      <c r="C1402" s="127" t="str">
        <f t="shared" si="92"/>
        <v/>
      </c>
      <c r="D1402" s="127" t="str">
        <f t="shared" si="93"/>
        <v/>
      </c>
      <c r="E1402" s="128"/>
      <c r="F1402" s="102" t="str">
        <f>IFERROR(VLOOKUP(E1402,商品参数!A:E,2,FALSE),"")</f>
        <v/>
      </c>
      <c r="G1402" s="102" t="str">
        <f>IFERROR(VLOOKUP(E1402,商品参数!A:E,3,FALSE),"")</f>
        <v/>
      </c>
      <c r="H1402" s="102" t="str">
        <f>IFERROR(VLOOKUP(E1402,商品参数!A:E,4,FALSE),"")</f>
        <v/>
      </c>
      <c r="I1402" s="130"/>
      <c r="J1402" s="130"/>
      <c r="K1402" s="102" t="str">
        <f t="shared" si="94"/>
        <v/>
      </c>
      <c r="L1402" s="103"/>
      <c r="M1402" s="131"/>
    </row>
    <row r="1403" ht="22" customHeight="1" spans="1:13">
      <c r="A1403" s="126"/>
      <c r="B1403" s="127" t="str">
        <f t="shared" si="91"/>
        <v/>
      </c>
      <c r="C1403" s="127" t="str">
        <f t="shared" si="92"/>
        <v/>
      </c>
      <c r="D1403" s="127" t="str">
        <f t="shared" si="93"/>
        <v/>
      </c>
      <c r="E1403" s="128"/>
      <c r="F1403" s="102" t="str">
        <f>IFERROR(VLOOKUP(E1403,商品参数!A:E,2,FALSE),"")</f>
        <v/>
      </c>
      <c r="G1403" s="102" t="str">
        <f>IFERROR(VLOOKUP(E1403,商品参数!A:E,3,FALSE),"")</f>
        <v/>
      </c>
      <c r="H1403" s="102" t="str">
        <f>IFERROR(VLOOKUP(E1403,商品参数!A:E,4,FALSE),"")</f>
        <v/>
      </c>
      <c r="I1403" s="130"/>
      <c r="J1403" s="130"/>
      <c r="K1403" s="102" t="str">
        <f t="shared" si="94"/>
        <v/>
      </c>
      <c r="L1403" s="103"/>
      <c r="M1403" s="131"/>
    </row>
    <row r="1404" ht="22" customHeight="1" spans="1:13">
      <c r="A1404" s="126"/>
      <c r="B1404" s="127" t="str">
        <f t="shared" si="91"/>
        <v/>
      </c>
      <c r="C1404" s="127" t="str">
        <f t="shared" si="92"/>
        <v/>
      </c>
      <c r="D1404" s="127" t="str">
        <f t="shared" si="93"/>
        <v/>
      </c>
      <c r="E1404" s="128"/>
      <c r="F1404" s="102" t="str">
        <f>IFERROR(VLOOKUP(E1404,商品参数!A:E,2,FALSE),"")</f>
        <v/>
      </c>
      <c r="G1404" s="102" t="str">
        <f>IFERROR(VLOOKUP(E1404,商品参数!A:E,3,FALSE),"")</f>
        <v/>
      </c>
      <c r="H1404" s="102" t="str">
        <f>IFERROR(VLOOKUP(E1404,商品参数!A:E,4,FALSE),"")</f>
        <v/>
      </c>
      <c r="I1404" s="130"/>
      <c r="J1404" s="130"/>
      <c r="K1404" s="102" t="str">
        <f t="shared" si="94"/>
        <v/>
      </c>
      <c r="L1404" s="103"/>
      <c r="M1404" s="131"/>
    </row>
    <row r="1405" ht="22" customHeight="1" spans="1:13">
      <c r="A1405" s="126"/>
      <c r="B1405" s="127" t="str">
        <f t="shared" si="91"/>
        <v/>
      </c>
      <c r="C1405" s="127" t="str">
        <f t="shared" si="92"/>
        <v/>
      </c>
      <c r="D1405" s="127" t="str">
        <f t="shared" si="93"/>
        <v/>
      </c>
      <c r="E1405" s="128"/>
      <c r="F1405" s="102" t="str">
        <f>IFERROR(VLOOKUP(E1405,商品参数!A:E,2,FALSE),"")</f>
        <v/>
      </c>
      <c r="G1405" s="102" t="str">
        <f>IFERROR(VLOOKUP(E1405,商品参数!A:E,3,FALSE),"")</f>
        <v/>
      </c>
      <c r="H1405" s="102" t="str">
        <f>IFERROR(VLOOKUP(E1405,商品参数!A:E,4,FALSE),"")</f>
        <v/>
      </c>
      <c r="I1405" s="130"/>
      <c r="J1405" s="130"/>
      <c r="K1405" s="102" t="str">
        <f t="shared" si="94"/>
        <v/>
      </c>
      <c r="L1405" s="103"/>
      <c r="M1405" s="131"/>
    </row>
    <row r="1406" ht="22" customHeight="1" spans="1:13">
      <c r="A1406" s="126"/>
      <c r="B1406" s="127" t="str">
        <f t="shared" si="91"/>
        <v/>
      </c>
      <c r="C1406" s="127" t="str">
        <f t="shared" si="92"/>
        <v/>
      </c>
      <c r="D1406" s="127" t="str">
        <f t="shared" si="93"/>
        <v/>
      </c>
      <c r="E1406" s="128"/>
      <c r="F1406" s="102" t="str">
        <f>IFERROR(VLOOKUP(E1406,商品参数!A:E,2,FALSE),"")</f>
        <v/>
      </c>
      <c r="G1406" s="102" t="str">
        <f>IFERROR(VLOOKUP(E1406,商品参数!A:E,3,FALSE),"")</f>
        <v/>
      </c>
      <c r="H1406" s="102" t="str">
        <f>IFERROR(VLOOKUP(E1406,商品参数!A:E,4,FALSE),"")</f>
        <v/>
      </c>
      <c r="I1406" s="130"/>
      <c r="J1406" s="130"/>
      <c r="K1406" s="102" t="str">
        <f t="shared" si="94"/>
        <v/>
      </c>
      <c r="L1406" s="103"/>
      <c r="M1406" s="131"/>
    </row>
    <row r="1407" ht="22" customHeight="1" spans="1:13">
      <c r="A1407" s="126"/>
      <c r="B1407" s="127" t="str">
        <f t="shared" si="91"/>
        <v/>
      </c>
      <c r="C1407" s="127" t="str">
        <f t="shared" si="92"/>
        <v/>
      </c>
      <c r="D1407" s="127" t="str">
        <f t="shared" si="93"/>
        <v/>
      </c>
      <c r="E1407" s="128"/>
      <c r="F1407" s="102" t="str">
        <f>IFERROR(VLOOKUP(E1407,商品参数!A:E,2,FALSE),"")</f>
        <v/>
      </c>
      <c r="G1407" s="102" t="str">
        <f>IFERROR(VLOOKUP(E1407,商品参数!A:E,3,FALSE),"")</f>
        <v/>
      </c>
      <c r="H1407" s="102" t="str">
        <f>IFERROR(VLOOKUP(E1407,商品参数!A:E,4,FALSE),"")</f>
        <v/>
      </c>
      <c r="I1407" s="130"/>
      <c r="J1407" s="130"/>
      <c r="K1407" s="102" t="str">
        <f t="shared" si="94"/>
        <v/>
      </c>
      <c r="L1407" s="103"/>
      <c r="M1407" s="131"/>
    </row>
    <row r="1408" ht="22" customHeight="1" spans="1:13">
      <c r="A1408" s="126"/>
      <c r="B1408" s="127" t="str">
        <f t="shared" si="91"/>
        <v/>
      </c>
      <c r="C1408" s="127" t="str">
        <f t="shared" si="92"/>
        <v/>
      </c>
      <c r="D1408" s="127" t="str">
        <f t="shared" si="93"/>
        <v/>
      </c>
      <c r="E1408" s="128"/>
      <c r="F1408" s="102" t="str">
        <f>IFERROR(VLOOKUP(E1408,商品参数!A:E,2,FALSE),"")</f>
        <v/>
      </c>
      <c r="G1408" s="102" t="str">
        <f>IFERROR(VLOOKUP(E1408,商品参数!A:E,3,FALSE),"")</f>
        <v/>
      </c>
      <c r="H1408" s="102" t="str">
        <f>IFERROR(VLOOKUP(E1408,商品参数!A:E,4,FALSE),"")</f>
        <v/>
      </c>
      <c r="I1408" s="130"/>
      <c r="J1408" s="130"/>
      <c r="K1408" s="102" t="str">
        <f t="shared" si="94"/>
        <v/>
      </c>
      <c r="L1408" s="103"/>
      <c r="M1408" s="131"/>
    </row>
    <row r="1409" ht="22" customHeight="1" spans="1:13">
      <c r="A1409" s="126"/>
      <c r="B1409" s="127" t="str">
        <f t="shared" si="91"/>
        <v/>
      </c>
      <c r="C1409" s="127" t="str">
        <f t="shared" si="92"/>
        <v/>
      </c>
      <c r="D1409" s="127" t="str">
        <f t="shared" si="93"/>
        <v/>
      </c>
      <c r="E1409" s="128"/>
      <c r="F1409" s="102" t="str">
        <f>IFERROR(VLOOKUP(E1409,商品参数!A:E,2,FALSE),"")</f>
        <v/>
      </c>
      <c r="G1409" s="102" t="str">
        <f>IFERROR(VLOOKUP(E1409,商品参数!A:E,3,FALSE),"")</f>
        <v/>
      </c>
      <c r="H1409" s="102" t="str">
        <f>IFERROR(VLOOKUP(E1409,商品参数!A:E,4,FALSE),"")</f>
        <v/>
      </c>
      <c r="I1409" s="130"/>
      <c r="J1409" s="130"/>
      <c r="K1409" s="102" t="str">
        <f t="shared" si="94"/>
        <v/>
      </c>
      <c r="L1409" s="103"/>
      <c r="M1409" s="131"/>
    </row>
    <row r="1410" ht="22" customHeight="1" spans="1:13">
      <c r="A1410" s="126"/>
      <c r="B1410" s="127" t="str">
        <f t="shared" si="91"/>
        <v/>
      </c>
      <c r="C1410" s="127" t="str">
        <f t="shared" si="92"/>
        <v/>
      </c>
      <c r="D1410" s="127" t="str">
        <f t="shared" si="93"/>
        <v/>
      </c>
      <c r="E1410" s="128"/>
      <c r="F1410" s="102" t="str">
        <f>IFERROR(VLOOKUP(E1410,商品参数!A:E,2,FALSE),"")</f>
        <v/>
      </c>
      <c r="G1410" s="102" t="str">
        <f>IFERROR(VLOOKUP(E1410,商品参数!A:E,3,FALSE),"")</f>
        <v/>
      </c>
      <c r="H1410" s="102" t="str">
        <f>IFERROR(VLOOKUP(E1410,商品参数!A:E,4,FALSE),"")</f>
        <v/>
      </c>
      <c r="I1410" s="130"/>
      <c r="J1410" s="130"/>
      <c r="K1410" s="102" t="str">
        <f t="shared" si="94"/>
        <v/>
      </c>
      <c r="L1410" s="103"/>
      <c r="M1410" s="131"/>
    </row>
    <row r="1411" ht="22" customHeight="1" spans="1:13">
      <c r="A1411" s="126"/>
      <c r="B1411" s="127" t="str">
        <f t="shared" si="91"/>
        <v/>
      </c>
      <c r="C1411" s="127" t="str">
        <f t="shared" si="92"/>
        <v/>
      </c>
      <c r="D1411" s="127" t="str">
        <f t="shared" si="93"/>
        <v/>
      </c>
      <c r="E1411" s="128"/>
      <c r="F1411" s="102" t="str">
        <f>IFERROR(VLOOKUP(E1411,商品参数!A:E,2,FALSE),"")</f>
        <v/>
      </c>
      <c r="G1411" s="102" t="str">
        <f>IFERROR(VLOOKUP(E1411,商品参数!A:E,3,FALSE),"")</f>
        <v/>
      </c>
      <c r="H1411" s="102" t="str">
        <f>IFERROR(VLOOKUP(E1411,商品参数!A:E,4,FALSE),"")</f>
        <v/>
      </c>
      <c r="I1411" s="130"/>
      <c r="J1411" s="130"/>
      <c r="K1411" s="102" t="str">
        <f t="shared" si="94"/>
        <v/>
      </c>
      <c r="L1411" s="103"/>
      <c r="M1411" s="131"/>
    </row>
    <row r="1412" ht="22" customHeight="1" spans="1:13">
      <c r="A1412" s="126"/>
      <c r="B1412" s="127" t="str">
        <f t="shared" si="91"/>
        <v/>
      </c>
      <c r="C1412" s="127" t="str">
        <f t="shared" si="92"/>
        <v/>
      </c>
      <c r="D1412" s="127" t="str">
        <f t="shared" si="93"/>
        <v/>
      </c>
      <c r="E1412" s="128"/>
      <c r="F1412" s="102" t="str">
        <f>IFERROR(VLOOKUP(E1412,商品参数!A:E,2,FALSE),"")</f>
        <v/>
      </c>
      <c r="G1412" s="102" t="str">
        <f>IFERROR(VLOOKUP(E1412,商品参数!A:E,3,FALSE),"")</f>
        <v/>
      </c>
      <c r="H1412" s="102" t="str">
        <f>IFERROR(VLOOKUP(E1412,商品参数!A:E,4,FALSE),"")</f>
        <v/>
      </c>
      <c r="I1412" s="130"/>
      <c r="J1412" s="130"/>
      <c r="K1412" s="102" t="str">
        <f t="shared" si="94"/>
        <v/>
      </c>
      <c r="L1412" s="103"/>
      <c r="M1412" s="131"/>
    </row>
    <row r="1413" ht="22" customHeight="1" spans="1:13">
      <c r="A1413" s="126"/>
      <c r="B1413" s="127" t="str">
        <f t="shared" si="91"/>
        <v/>
      </c>
      <c r="C1413" s="127" t="str">
        <f t="shared" si="92"/>
        <v/>
      </c>
      <c r="D1413" s="127" t="str">
        <f t="shared" si="93"/>
        <v/>
      </c>
      <c r="E1413" s="128"/>
      <c r="F1413" s="102" t="str">
        <f>IFERROR(VLOOKUP(E1413,商品参数!A:E,2,FALSE),"")</f>
        <v/>
      </c>
      <c r="G1413" s="102" t="str">
        <f>IFERROR(VLOOKUP(E1413,商品参数!A:E,3,FALSE),"")</f>
        <v/>
      </c>
      <c r="H1413" s="102" t="str">
        <f>IFERROR(VLOOKUP(E1413,商品参数!A:E,4,FALSE),"")</f>
        <v/>
      </c>
      <c r="I1413" s="130"/>
      <c r="J1413" s="130"/>
      <c r="K1413" s="102" t="str">
        <f t="shared" si="94"/>
        <v/>
      </c>
      <c r="L1413" s="103"/>
      <c r="M1413" s="131"/>
    </row>
    <row r="1414" ht="22" customHeight="1" spans="1:13">
      <c r="A1414" s="126"/>
      <c r="B1414" s="127" t="str">
        <f t="shared" si="91"/>
        <v/>
      </c>
      <c r="C1414" s="127" t="str">
        <f t="shared" si="92"/>
        <v/>
      </c>
      <c r="D1414" s="127" t="str">
        <f t="shared" si="93"/>
        <v/>
      </c>
      <c r="E1414" s="128"/>
      <c r="F1414" s="102" t="str">
        <f>IFERROR(VLOOKUP(E1414,商品参数!A:E,2,FALSE),"")</f>
        <v/>
      </c>
      <c r="G1414" s="102" t="str">
        <f>IFERROR(VLOOKUP(E1414,商品参数!A:E,3,FALSE),"")</f>
        <v/>
      </c>
      <c r="H1414" s="102" t="str">
        <f>IFERROR(VLOOKUP(E1414,商品参数!A:E,4,FALSE),"")</f>
        <v/>
      </c>
      <c r="I1414" s="130"/>
      <c r="J1414" s="130"/>
      <c r="K1414" s="102" t="str">
        <f t="shared" si="94"/>
        <v/>
      </c>
      <c r="L1414" s="103"/>
      <c r="M1414" s="131"/>
    </row>
    <row r="1415" ht="22" customHeight="1" spans="1:13">
      <c r="A1415" s="126"/>
      <c r="B1415" s="127" t="str">
        <f t="shared" si="91"/>
        <v/>
      </c>
      <c r="C1415" s="127" t="str">
        <f t="shared" si="92"/>
        <v/>
      </c>
      <c r="D1415" s="127" t="str">
        <f t="shared" si="93"/>
        <v/>
      </c>
      <c r="E1415" s="128"/>
      <c r="F1415" s="102" t="str">
        <f>IFERROR(VLOOKUP(E1415,商品参数!A:E,2,FALSE),"")</f>
        <v/>
      </c>
      <c r="G1415" s="102" t="str">
        <f>IFERROR(VLOOKUP(E1415,商品参数!A:E,3,FALSE),"")</f>
        <v/>
      </c>
      <c r="H1415" s="102" t="str">
        <f>IFERROR(VLOOKUP(E1415,商品参数!A:E,4,FALSE),"")</f>
        <v/>
      </c>
      <c r="I1415" s="130"/>
      <c r="J1415" s="130"/>
      <c r="K1415" s="102" t="str">
        <f t="shared" si="94"/>
        <v/>
      </c>
      <c r="L1415" s="103"/>
      <c r="M1415" s="131"/>
    </row>
    <row r="1416" ht="22" customHeight="1" spans="1:13">
      <c r="A1416" s="126"/>
      <c r="B1416" s="127" t="str">
        <f t="shared" si="91"/>
        <v/>
      </c>
      <c r="C1416" s="127" t="str">
        <f t="shared" si="92"/>
        <v/>
      </c>
      <c r="D1416" s="127" t="str">
        <f t="shared" si="93"/>
        <v/>
      </c>
      <c r="E1416" s="128"/>
      <c r="F1416" s="102" t="str">
        <f>IFERROR(VLOOKUP(E1416,商品参数!A:E,2,FALSE),"")</f>
        <v/>
      </c>
      <c r="G1416" s="102" t="str">
        <f>IFERROR(VLOOKUP(E1416,商品参数!A:E,3,FALSE),"")</f>
        <v/>
      </c>
      <c r="H1416" s="102" t="str">
        <f>IFERROR(VLOOKUP(E1416,商品参数!A:E,4,FALSE),"")</f>
        <v/>
      </c>
      <c r="I1416" s="130"/>
      <c r="J1416" s="130"/>
      <c r="K1416" s="102" t="str">
        <f t="shared" si="94"/>
        <v/>
      </c>
      <c r="L1416" s="103"/>
      <c r="M1416" s="131"/>
    </row>
    <row r="1417" ht="22" customHeight="1" spans="1:13">
      <c r="A1417" s="126"/>
      <c r="B1417" s="127" t="str">
        <f t="shared" si="91"/>
        <v/>
      </c>
      <c r="C1417" s="127" t="str">
        <f t="shared" si="92"/>
        <v/>
      </c>
      <c r="D1417" s="127" t="str">
        <f t="shared" si="93"/>
        <v/>
      </c>
      <c r="E1417" s="128"/>
      <c r="F1417" s="102" t="str">
        <f>IFERROR(VLOOKUP(E1417,商品参数!A:E,2,FALSE),"")</f>
        <v/>
      </c>
      <c r="G1417" s="102" t="str">
        <f>IFERROR(VLOOKUP(E1417,商品参数!A:E,3,FALSE),"")</f>
        <v/>
      </c>
      <c r="H1417" s="102" t="str">
        <f>IFERROR(VLOOKUP(E1417,商品参数!A:E,4,FALSE),"")</f>
        <v/>
      </c>
      <c r="I1417" s="130"/>
      <c r="J1417" s="130"/>
      <c r="K1417" s="102" t="str">
        <f t="shared" si="94"/>
        <v/>
      </c>
      <c r="L1417" s="103"/>
      <c r="M1417" s="131"/>
    </row>
    <row r="1418" ht="22" customHeight="1" spans="1:13">
      <c r="A1418" s="126"/>
      <c r="B1418" s="127" t="str">
        <f t="shared" si="91"/>
        <v/>
      </c>
      <c r="C1418" s="127" t="str">
        <f t="shared" si="92"/>
        <v/>
      </c>
      <c r="D1418" s="127" t="str">
        <f t="shared" si="93"/>
        <v/>
      </c>
      <c r="E1418" s="128"/>
      <c r="F1418" s="102" t="str">
        <f>IFERROR(VLOOKUP(E1418,商品参数!A:E,2,FALSE),"")</f>
        <v/>
      </c>
      <c r="G1418" s="102" t="str">
        <f>IFERROR(VLOOKUP(E1418,商品参数!A:E,3,FALSE),"")</f>
        <v/>
      </c>
      <c r="H1418" s="102" t="str">
        <f>IFERROR(VLOOKUP(E1418,商品参数!A:E,4,FALSE),"")</f>
        <v/>
      </c>
      <c r="I1418" s="130"/>
      <c r="J1418" s="130"/>
      <c r="K1418" s="102" t="str">
        <f t="shared" si="94"/>
        <v/>
      </c>
      <c r="L1418" s="103"/>
      <c r="M1418" s="131"/>
    </row>
    <row r="1419" ht="22" customHeight="1" spans="1:13">
      <c r="A1419" s="126"/>
      <c r="B1419" s="127" t="str">
        <f t="shared" si="91"/>
        <v/>
      </c>
      <c r="C1419" s="127" t="str">
        <f t="shared" si="92"/>
        <v/>
      </c>
      <c r="D1419" s="127" t="str">
        <f t="shared" si="93"/>
        <v/>
      </c>
      <c r="E1419" s="128"/>
      <c r="F1419" s="102" t="str">
        <f>IFERROR(VLOOKUP(E1419,商品参数!A:E,2,FALSE),"")</f>
        <v/>
      </c>
      <c r="G1419" s="102" t="str">
        <f>IFERROR(VLOOKUP(E1419,商品参数!A:E,3,FALSE),"")</f>
        <v/>
      </c>
      <c r="H1419" s="102" t="str">
        <f>IFERROR(VLOOKUP(E1419,商品参数!A:E,4,FALSE),"")</f>
        <v/>
      </c>
      <c r="I1419" s="130"/>
      <c r="J1419" s="130"/>
      <c r="K1419" s="102" t="str">
        <f t="shared" si="94"/>
        <v/>
      </c>
      <c r="L1419" s="103"/>
      <c r="M1419" s="131"/>
    </row>
    <row r="1420" ht="22" customHeight="1" spans="1:13">
      <c r="A1420" s="126"/>
      <c r="B1420" s="127" t="str">
        <f t="shared" si="91"/>
        <v/>
      </c>
      <c r="C1420" s="127" t="str">
        <f t="shared" si="92"/>
        <v/>
      </c>
      <c r="D1420" s="127" t="str">
        <f t="shared" si="93"/>
        <v/>
      </c>
      <c r="E1420" s="128"/>
      <c r="F1420" s="102" t="str">
        <f>IFERROR(VLOOKUP(E1420,商品参数!A:E,2,FALSE),"")</f>
        <v/>
      </c>
      <c r="G1420" s="102" t="str">
        <f>IFERROR(VLOOKUP(E1420,商品参数!A:E,3,FALSE),"")</f>
        <v/>
      </c>
      <c r="H1420" s="102" t="str">
        <f>IFERROR(VLOOKUP(E1420,商品参数!A:E,4,FALSE),"")</f>
        <v/>
      </c>
      <c r="I1420" s="130"/>
      <c r="J1420" s="130"/>
      <c r="K1420" s="102" t="str">
        <f t="shared" si="94"/>
        <v/>
      </c>
      <c r="L1420" s="103"/>
      <c r="M1420" s="131"/>
    </row>
    <row r="1421" ht="22" customHeight="1" spans="1:13">
      <c r="A1421" s="126"/>
      <c r="B1421" s="127" t="str">
        <f t="shared" si="91"/>
        <v/>
      </c>
      <c r="C1421" s="127" t="str">
        <f t="shared" si="92"/>
        <v/>
      </c>
      <c r="D1421" s="127" t="str">
        <f t="shared" si="93"/>
        <v/>
      </c>
      <c r="E1421" s="128"/>
      <c r="F1421" s="102" t="str">
        <f>IFERROR(VLOOKUP(E1421,商品参数!A:E,2,FALSE),"")</f>
        <v/>
      </c>
      <c r="G1421" s="102" t="str">
        <f>IFERROR(VLOOKUP(E1421,商品参数!A:E,3,FALSE),"")</f>
        <v/>
      </c>
      <c r="H1421" s="102" t="str">
        <f>IFERROR(VLOOKUP(E1421,商品参数!A:E,4,FALSE),"")</f>
        <v/>
      </c>
      <c r="I1421" s="130"/>
      <c r="J1421" s="130"/>
      <c r="K1421" s="102" t="str">
        <f t="shared" si="94"/>
        <v/>
      </c>
      <c r="L1421" s="103"/>
      <c r="M1421" s="131"/>
    </row>
    <row r="1422" ht="22" customHeight="1" spans="1:13">
      <c r="A1422" s="126"/>
      <c r="B1422" s="127" t="str">
        <f t="shared" si="91"/>
        <v/>
      </c>
      <c r="C1422" s="127" t="str">
        <f t="shared" si="92"/>
        <v/>
      </c>
      <c r="D1422" s="127" t="str">
        <f t="shared" si="93"/>
        <v/>
      </c>
      <c r="E1422" s="128"/>
      <c r="F1422" s="102" t="str">
        <f>IFERROR(VLOOKUP(E1422,商品参数!A:E,2,FALSE),"")</f>
        <v/>
      </c>
      <c r="G1422" s="102" t="str">
        <f>IFERROR(VLOOKUP(E1422,商品参数!A:E,3,FALSE),"")</f>
        <v/>
      </c>
      <c r="H1422" s="102" t="str">
        <f>IFERROR(VLOOKUP(E1422,商品参数!A:E,4,FALSE),"")</f>
        <v/>
      </c>
      <c r="I1422" s="130"/>
      <c r="J1422" s="130"/>
      <c r="K1422" s="102" t="str">
        <f t="shared" si="94"/>
        <v/>
      </c>
      <c r="L1422" s="103"/>
      <c r="M1422" s="131"/>
    </row>
    <row r="1423" ht="22" customHeight="1" spans="1:13">
      <c r="A1423" s="126"/>
      <c r="B1423" s="127" t="str">
        <f t="shared" si="91"/>
        <v/>
      </c>
      <c r="C1423" s="127" t="str">
        <f t="shared" si="92"/>
        <v/>
      </c>
      <c r="D1423" s="127" t="str">
        <f t="shared" si="93"/>
        <v/>
      </c>
      <c r="E1423" s="128"/>
      <c r="F1423" s="102" t="str">
        <f>IFERROR(VLOOKUP(E1423,商品参数!A:E,2,FALSE),"")</f>
        <v/>
      </c>
      <c r="G1423" s="102" t="str">
        <f>IFERROR(VLOOKUP(E1423,商品参数!A:E,3,FALSE),"")</f>
        <v/>
      </c>
      <c r="H1423" s="102" t="str">
        <f>IFERROR(VLOOKUP(E1423,商品参数!A:E,4,FALSE),"")</f>
        <v/>
      </c>
      <c r="I1423" s="130"/>
      <c r="J1423" s="130"/>
      <c r="K1423" s="102" t="str">
        <f t="shared" si="94"/>
        <v/>
      </c>
      <c r="L1423" s="103"/>
      <c r="M1423" s="131"/>
    </row>
    <row r="1424" ht="22" customHeight="1" spans="1:13">
      <c r="A1424" s="126"/>
      <c r="B1424" s="127" t="str">
        <f t="shared" si="91"/>
        <v/>
      </c>
      <c r="C1424" s="127" t="str">
        <f t="shared" si="92"/>
        <v/>
      </c>
      <c r="D1424" s="127" t="str">
        <f t="shared" si="93"/>
        <v/>
      </c>
      <c r="E1424" s="128"/>
      <c r="F1424" s="102" t="str">
        <f>IFERROR(VLOOKUP(E1424,商品参数!A:E,2,FALSE),"")</f>
        <v/>
      </c>
      <c r="G1424" s="102" t="str">
        <f>IFERROR(VLOOKUP(E1424,商品参数!A:E,3,FALSE),"")</f>
        <v/>
      </c>
      <c r="H1424" s="102" t="str">
        <f>IFERROR(VLOOKUP(E1424,商品参数!A:E,4,FALSE),"")</f>
        <v/>
      </c>
      <c r="I1424" s="130"/>
      <c r="J1424" s="130"/>
      <c r="K1424" s="102" t="str">
        <f t="shared" si="94"/>
        <v/>
      </c>
      <c r="L1424" s="103"/>
      <c r="M1424" s="131"/>
    </row>
    <row r="1425" ht="22" customHeight="1" spans="1:13">
      <c r="A1425" s="126"/>
      <c r="B1425" s="127" t="str">
        <f t="shared" si="91"/>
        <v/>
      </c>
      <c r="C1425" s="127" t="str">
        <f t="shared" si="92"/>
        <v/>
      </c>
      <c r="D1425" s="127" t="str">
        <f t="shared" si="93"/>
        <v/>
      </c>
      <c r="E1425" s="128"/>
      <c r="F1425" s="102" t="str">
        <f>IFERROR(VLOOKUP(E1425,商品参数!A:E,2,FALSE),"")</f>
        <v/>
      </c>
      <c r="G1425" s="102" t="str">
        <f>IFERROR(VLOOKUP(E1425,商品参数!A:E,3,FALSE),"")</f>
        <v/>
      </c>
      <c r="H1425" s="102" t="str">
        <f>IFERROR(VLOOKUP(E1425,商品参数!A:E,4,FALSE),"")</f>
        <v/>
      </c>
      <c r="I1425" s="130"/>
      <c r="J1425" s="130"/>
      <c r="K1425" s="102" t="str">
        <f t="shared" si="94"/>
        <v/>
      </c>
      <c r="L1425" s="103"/>
      <c r="M1425" s="131"/>
    </row>
    <row r="1426" ht="22" customHeight="1" spans="1:13">
      <c r="A1426" s="126"/>
      <c r="B1426" s="127" t="str">
        <f t="shared" si="91"/>
        <v/>
      </c>
      <c r="C1426" s="127" t="str">
        <f t="shared" si="92"/>
        <v/>
      </c>
      <c r="D1426" s="127" t="str">
        <f t="shared" si="93"/>
        <v/>
      </c>
      <c r="E1426" s="128"/>
      <c r="F1426" s="102" t="str">
        <f>IFERROR(VLOOKUP(E1426,商品参数!A:E,2,FALSE),"")</f>
        <v/>
      </c>
      <c r="G1426" s="102" t="str">
        <f>IFERROR(VLOOKUP(E1426,商品参数!A:E,3,FALSE),"")</f>
        <v/>
      </c>
      <c r="H1426" s="102" t="str">
        <f>IFERROR(VLOOKUP(E1426,商品参数!A:E,4,FALSE),"")</f>
        <v/>
      </c>
      <c r="I1426" s="130"/>
      <c r="J1426" s="130"/>
      <c r="K1426" s="102" t="str">
        <f t="shared" si="94"/>
        <v/>
      </c>
      <c r="L1426" s="103"/>
      <c r="M1426" s="131"/>
    </row>
    <row r="1427" ht="22" customHeight="1" spans="1:13">
      <c r="A1427" s="126"/>
      <c r="B1427" s="127" t="str">
        <f t="shared" si="91"/>
        <v/>
      </c>
      <c r="C1427" s="127" t="str">
        <f t="shared" si="92"/>
        <v/>
      </c>
      <c r="D1427" s="127" t="str">
        <f t="shared" si="93"/>
        <v/>
      </c>
      <c r="E1427" s="128"/>
      <c r="F1427" s="102" t="str">
        <f>IFERROR(VLOOKUP(E1427,商品参数!A:E,2,FALSE),"")</f>
        <v/>
      </c>
      <c r="G1427" s="102" t="str">
        <f>IFERROR(VLOOKUP(E1427,商品参数!A:E,3,FALSE),"")</f>
        <v/>
      </c>
      <c r="H1427" s="102" t="str">
        <f>IFERROR(VLOOKUP(E1427,商品参数!A:E,4,FALSE),"")</f>
        <v/>
      </c>
      <c r="I1427" s="130"/>
      <c r="J1427" s="130"/>
      <c r="K1427" s="102" t="str">
        <f t="shared" si="94"/>
        <v/>
      </c>
      <c r="L1427" s="103"/>
      <c r="M1427" s="131"/>
    </row>
    <row r="1428" ht="22" customHeight="1" spans="1:13">
      <c r="A1428" s="126"/>
      <c r="B1428" s="127" t="str">
        <f t="shared" si="91"/>
        <v/>
      </c>
      <c r="C1428" s="127" t="str">
        <f t="shared" si="92"/>
        <v/>
      </c>
      <c r="D1428" s="127" t="str">
        <f t="shared" si="93"/>
        <v/>
      </c>
      <c r="E1428" s="128"/>
      <c r="F1428" s="102" t="str">
        <f>IFERROR(VLOOKUP(E1428,商品参数!A:E,2,FALSE),"")</f>
        <v/>
      </c>
      <c r="G1428" s="102" t="str">
        <f>IFERROR(VLOOKUP(E1428,商品参数!A:E,3,FALSE),"")</f>
        <v/>
      </c>
      <c r="H1428" s="102" t="str">
        <f>IFERROR(VLOOKUP(E1428,商品参数!A:E,4,FALSE),"")</f>
        <v/>
      </c>
      <c r="I1428" s="130"/>
      <c r="J1428" s="130"/>
      <c r="K1428" s="102" t="str">
        <f t="shared" si="94"/>
        <v/>
      </c>
      <c r="L1428" s="103"/>
      <c r="M1428" s="131"/>
    </row>
    <row r="1429" ht="22" customHeight="1" spans="1:13">
      <c r="A1429" s="126"/>
      <c r="B1429" s="127" t="str">
        <f t="shared" si="91"/>
        <v/>
      </c>
      <c r="C1429" s="127" t="str">
        <f t="shared" si="92"/>
        <v/>
      </c>
      <c r="D1429" s="127" t="str">
        <f t="shared" si="93"/>
        <v/>
      </c>
      <c r="E1429" s="128"/>
      <c r="F1429" s="102" t="str">
        <f>IFERROR(VLOOKUP(E1429,商品参数!A:E,2,FALSE),"")</f>
        <v/>
      </c>
      <c r="G1429" s="102" t="str">
        <f>IFERROR(VLOOKUP(E1429,商品参数!A:E,3,FALSE),"")</f>
        <v/>
      </c>
      <c r="H1429" s="102" t="str">
        <f>IFERROR(VLOOKUP(E1429,商品参数!A:E,4,FALSE),"")</f>
        <v/>
      </c>
      <c r="I1429" s="130"/>
      <c r="J1429" s="130"/>
      <c r="K1429" s="102" t="str">
        <f t="shared" si="94"/>
        <v/>
      </c>
      <c r="L1429" s="103"/>
      <c r="M1429" s="131"/>
    </row>
    <row r="1430" ht="22" customHeight="1" spans="1:13">
      <c r="A1430" s="126"/>
      <c r="B1430" s="127" t="str">
        <f t="shared" si="91"/>
        <v/>
      </c>
      <c r="C1430" s="127" t="str">
        <f t="shared" si="92"/>
        <v/>
      </c>
      <c r="D1430" s="127" t="str">
        <f t="shared" si="93"/>
        <v/>
      </c>
      <c r="E1430" s="128"/>
      <c r="F1430" s="102" t="str">
        <f>IFERROR(VLOOKUP(E1430,商品参数!A:E,2,FALSE),"")</f>
        <v/>
      </c>
      <c r="G1430" s="102" t="str">
        <f>IFERROR(VLOOKUP(E1430,商品参数!A:E,3,FALSE),"")</f>
        <v/>
      </c>
      <c r="H1430" s="102" t="str">
        <f>IFERROR(VLOOKUP(E1430,商品参数!A:E,4,FALSE),"")</f>
        <v/>
      </c>
      <c r="I1430" s="130"/>
      <c r="J1430" s="130"/>
      <c r="K1430" s="102" t="str">
        <f t="shared" si="94"/>
        <v/>
      </c>
      <c r="L1430" s="103"/>
      <c r="M1430" s="131"/>
    </row>
    <row r="1431" ht="22" customHeight="1" spans="1:13">
      <c r="A1431" s="126"/>
      <c r="B1431" s="127" t="str">
        <f t="shared" si="91"/>
        <v/>
      </c>
      <c r="C1431" s="127" t="str">
        <f t="shared" si="92"/>
        <v/>
      </c>
      <c r="D1431" s="127" t="str">
        <f t="shared" si="93"/>
        <v/>
      </c>
      <c r="E1431" s="128"/>
      <c r="F1431" s="102" t="str">
        <f>IFERROR(VLOOKUP(E1431,商品参数!A:E,2,FALSE),"")</f>
        <v/>
      </c>
      <c r="G1431" s="102" t="str">
        <f>IFERROR(VLOOKUP(E1431,商品参数!A:E,3,FALSE),"")</f>
        <v/>
      </c>
      <c r="H1431" s="102" t="str">
        <f>IFERROR(VLOOKUP(E1431,商品参数!A:E,4,FALSE),"")</f>
        <v/>
      </c>
      <c r="I1431" s="130"/>
      <c r="J1431" s="130"/>
      <c r="K1431" s="102" t="str">
        <f t="shared" si="94"/>
        <v/>
      </c>
      <c r="L1431" s="103"/>
      <c r="M1431" s="131"/>
    </row>
    <row r="1432" ht="22" customHeight="1" spans="1:13">
      <c r="A1432" s="126"/>
      <c r="B1432" s="127" t="str">
        <f t="shared" si="91"/>
        <v/>
      </c>
      <c r="C1432" s="127" t="str">
        <f t="shared" si="92"/>
        <v/>
      </c>
      <c r="D1432" s="127" t="str">
        <f t="shared" si="93"/>
        <v/>
      </c>
      <c r="E1432" s="128"/>
      <c r="F1432" s="102" t="str">
        <f>IFERROR(VLOOKUP(E1432,商品参数!A:E,2,FALSE),"")</f>
        <v/>
      </c>
      <c r="G1432" s="102" t="str">
        <f>IFERROR(VLOOKUP(E1432,商品参数!A:E,3,FALSE),"")</f>
        <v/>
      </c>
      <c r="H1432" s="102" t="str">
        <f>IFERROR(VLOOKUP(E1432,商品参数!A:E,4,FALSE),"")</f>
        <v/>
      </c>
      <c r="I1432" s="130"/>
      <c r="J1432" s="130"/>
      <c r="K1432" s="102" t="str">
        <f t="shared" si="94"/>
        <v/>
      </c>
      <c r="L1432" s="103"/>
      <c r="M1432" s="131"/>
    </row>
    <row r="1433" ht="22" customHeight="1" spans="1:13">
      <c r="A1433" s="126"/>
      <c r="B1433" s="127" t="str">
        <f t="shared" si="91"/>
        <v/>
      </c>
      <c r="C1433" s="127" t="str">
        <f t="shared" si="92"/>
        <v/>
      </c>
      <c r="D1433" s="127" t="str">
        <f t="shared" si="93"/>
        <v/>
      </c>
      <c r="E1433" s="128"/>
      <c r="F1433" s="102" t="str">
        <f>IFERROR(VLOOKUP(E1433,商品参数!A:E,2,FALSE),"")</f>
        <v/>
      </c>
      <c r="G1433" s="102" t="str">
        <f>IFERROR(VLOOKUP(E1433,商品参数!A:E,3,FALSE),"")</f>
        <v/>
      </c>
      <c r="H1433" s="102" t="str">
        <f>IFERROR(VLOOKUP(E1433,商品参数!A:E,4,FALSE),"")</f>
        <v/>
      </c>
      <c r="I1433" s="130"/>
      <c r="J1433" s="130"/>
      <c r="K1433" s="102" t="str">
        <f t="shared" si="94"/>
        <v/>
      </c>
      <c r="L1433" s="103"/>
      <c r="M1433" s="131"/>
    </row>
    <row r="1434" ht="22" customHeight="1" spans="1:13">
      <c r="A1434" s="126"/>
      <c r="B1434" s="127" t="str">
        <f t="shared" si="91"/>
        <v/>
      </c>
      <c r="C1434" s="127" t="str">
        <f t="shared" si="92"/>
        <v/>
      </c>
      <c r="D1434" s="127" t="str">
        <f t="shared" si="93"/>
        <v/>
      </c>
      <c r="E1434" s="128"/>
      <c r="F1434" s="102" t="str">
        <f>IFERROR(VLOOKUP(E1434,商品参数!A:E,2,FALSE),"")</f>
        <v/>
      </c>
      <c r="G1434" s="102" t="str">
        <f>IFERROR(VLOOKUP(E1434,商品参数!A:E,3,FALSE),"")</f>
        <v/>
      </c>
      <c r="H1434" s="102" t="str">
        <f>IFERROR(VLOOKUP(E1434,商品参数!A:E,4,FALSE),"")</f>
        <v/>
      </c>
      <c r="I1434" s="130"/>
      <c r="J1434" s="130"/>
      <c r="K1434" s="102" t="str">
        <f t="shared" si="94"/>
        <v/>
      </c>
      <c r="L1434" s="103"/>
      <c r="M1434" s="131"/>
    </row>
    <row r="1435" ht="22" customHeight="1" spans="1:13">
      <c r="A1435" s="126"/>
      <c r="B1435" s="127" t="str">
        <f t="shared" si="91"/>
        <v/>
      </c>
      <c r="C1435" s="127" t="str">
        <f t="shared" si="92"/>
        <v/>
      </c>
      <c r="D1435" s="127" t="str">
        <f t="shared" si="93"/>
        <v/>
      </c>
      <c r="E1435" s="128"/>
      <c r="F1435" s="102" t="str">
        <f>IFERROR(VLOOKUP(E1435,商品参数!A:E,2,FALSE),"")</f>
        <v/>
      </c>
      <c r="G1435" s="102" t="str">
        <f>IFERROR(VLOOKUP(E1435,商品参数!A:E,3,FALSE),"")</f>
        <v/>
      </c>
      <c r="H1435" s="102" t="str">
        <f>IFERROR(VLOOKUP(E1435,商品参数!A:E,4,FALSE),"")</f>
        <v/>
      </c>
      <c r="I1435" s="130"/>
      <c r="J1435" s="130"/>
      <c r="K1435" s="102" t="str">
        <f t="shared" si="94"/>
        <v/>
      </c>
      <c r="L1435" s="103"/>
      <c r="M1435" s="131"/>
    </row>
    <row r="1436" ht="22" customHeight="1" spans="1:13">
      <c r="A1436" s="126"/>
      <c r="B1436" s="127" t="str">
        <f t="shared" si="91"/>
        <v/>
      </c>
      <c r="C1436" s="127" t="str">
        <f t="shared" si="92"/>
        <v/>
      </c>
      <c r="D1436" s="127" t="str">
        <f t="shared" si="93"/>
        <v/>
      </c>
      <c r="E1436" s="128"/>
      <c r="F1436" s="102" t="str">
        <f>IFERROR(VLOOKUP(E1436,商品参数!A:E,2,FALSE),"")</f>
        <v/>
      </c>
      <c r="G1436" s="102" t="str">
        <f>IFERROR(VLOOKUP(E1436,商品参数!A:E,3,FALSE),"")</f>
        <v/>
      </c>
      <c r="H1436" s="102" t="str">
        <f>IFERROR(VLOOKUP(E1436,商品参数!A:E,4,FALSE),"")</f>
        <v/>
      </c>
      <c r="I1436" s="130"/>
      <c r="J1436" s="130"/>
      <c r="K1436" s="102" t="str">
        <f t="shared" si="94"/>
        <v/>
      </c>
      <c r="L1436" s="103"/>
      <c r="M1436" s="131"/>
    </row>
    <row r="1437" ht="22" customHeight="1" spans="1:13">
      <c r="A1437" s="126"/>
      <c r="B1437" s="127" t="str">
        <f t="shared" si="91"/>
        <v/>
      </c>
      <c r="C1437" s="127" t="str">
        <f t="shared" si="92"/>
        <v/>
      </c>
      <c r="D1437" s="127" t="str">
        <f t="shared" si="93"/>
        <v/>
      </c>
      <c r="E1437" s="128"/>
      <c r="F1437" s="102" t="str">
        <f>IFERROR(VLOOKUP(E1437,商品参数!A:E,2,FALSE),"")</f>
        <v/>
      </c>
      <c r="G1437" s="102" t="str">
        <f>IFERROR(VLOOKUP(E1437,商品参数!A:E,3,FALSE),"")</f>
        <v/>
      </c>
      <c r="H1437" s="102" t="str">
        <f>IFERROR(VLOOKUP(E1437,商品参数!A:E,4,FALSE),"")</f>
        <v/>
      </c>
      <c r="I1437" s="130"/>
      <c r="J1437" s="130"/>
      <c r="K1437" s="102" t="str">
        <f t="shared" si="94"/>
        <v/>
      </c>
      <c r="L1437" s="103"/>
      <c r="M1437" s="131"/>
    </row>
    <row r="1438" ht="22" customHeight="1" spans="1:13">
      <c r="A1438" s="126"/>
      <c r="B1438" s="127" t="str">
        <f t="shared" si="91"/>
        <v/>
      </c>
      <c r="C1438" s="127" t="str">
        <f t="shared" si="92"/>
        <v/>
      </c>
      <c r="D1438" s="127" t="str">
        <f t="shared" si="93"/>
        <v/>
      </c>
      <c r="E1438" s="128"/>
      <c r="F1438" s="102" t="str">
        <f>IFERROR(VLOOKUP(E1438,商品参数!A:E,2,FALSE),"")</f>
        <v/>
      </c>
      <c r="G1438" s="102" t="str">
        <f>IFERROR(VLOOKUP(E1438,商品参数!A:E,3,FALSE),"")</f>
        <v/>
      </c>
      <c r="H1438" s="102" t="str">
        <f>IFERROR(VLOOKUP(E1438,商品参数!A:E,4,FALSE),"")</f>
        <v/>
      </c>
      <c r="I1438" s="130"/>
      <c r="J1438" s="130"/>
      <c r="K1438" s="102" t="str">
        <f t="shared" si="94"/>
        <v/>
      </c>
      <c r="L1438" s="103"/>
      <c r="M1438" s="131"/>
    </row>
    <row r="1439" ht="22" customHeight="1" spans="1:13">
      <c r="A1439" s="126"/>
      <c r="B1439" s="127" t="str">
        <f t="shared" si="91"/>
        <v/>
      </c>
      <c r="C1439" s="127" t="str">
        <f t="shared" si="92"/>
        <v/>
      </c>
      <c r="D1439" s="127" t="str">
        <f t="shared" si="93"/>
        <v/>
      </c>
      <c r="E1439" s="128"/>
      <c r="F1439" s="102" t="str">
        <f>IFERROR(VLOOKUP(E1439,商品参数!A:E,2,FALSE),"")</f>
        <v/>
      </c>
      <c r="G1439" s="102" t="str">
        <f>IFERROR(VLOOKUP(E1439,商品参数!A:E,3,FALSE),"")</f>
        <v/>
      </c>
      <c r="H1439" s="102" t="str">
        <f>IFERROR(VLOOKUP(E1439,商品参数!A:E,4,FALSE),"")</f>
        <v/>
      </c>
      <c r="I1439" s="130"/>
      <c r="J1439" s="130"/>
      <c r="K1439" s="102" t="str">
        <f t="shared" si="94"/>
        <v/>
      </c>
      <c r="L1439" s="103"/>
      <c r="M1439" s="131"/>
    </row>
    <row r="1440" ht="22" customHeight="1" spans="1:13">
      <c r="A1440" s="126"/>
      <c r="B1440" s="127" t="str">
        <f t="shared" si="91"/>
        <v/>
      </c>
      <c r="C1440" s="127" t="str">
        <f t="shared" si="92"/>
        <v/>
      </c>
      <c r="D1440" s="127" t="str">
        <f t="shared" si="93"/>
        <v/>
      </c>
      <c r="E1440" s="128"/>
      <c r="F1440" s="102" t="str">
        <f>IFERROR(VLOOKUP(E1440,商品参数!A:E,2,FALSE),"")</f>
        <v/>
      </c>
      <c r="G1440" s="102" t="str">
        <f>IFERROR(VLOOKUP(E1440,商品参数!A:E,3,FALSE),"")</f>
        <v/>
      </c>
      <c r="H1440" s="102" t="str">
        <f>IFERROR(VLOOKUP(E1440,商品参数!A:E,4,FALSE),"")</f>
        <v/>
      </c>
      <c r="I1440" s="130"/>
      <c r="J1440" s="130"/>
      <c r="K1440" s="102" t="str">
        <f t="shared" si="94"/>
        <v/>
      </c>
      <c r="L1440" s="103"/>
      <c r="M1440" s="131"/>
    </row>
    <row r="1441" ht="22" customHeight="1" spans="1:13">
      <c r="A1441" s="126"/>
      <c r="B1441" s="127" t="str">
        <f t="shared" si="91"/>
        <v/>
      </c>
      <c r="C1441" s="127" t="str">
        <f t="shared" si="92"/>
        <v/>
      </c>
      <c r="D1441" s="127" t="str">
        <f t="shared" si="93"/>
        <v/>
      </c>
      <c r="E1441" s="128"/>
      <c r="F1441" s="102" t="str">
        <f>IFERROR(VLOOKUP(E1441,商品参数!A:E,2,FALSE),"")</f>
        <v/>
      </c>
      <c r="G1441" s="102" t="str">
        <f>IFERROR(VLOOKUP(E1441,商品参数!A:E,3,FALSE),"")</f>
        <v/>
      </c>
      <c r="H1441" s="102" t="str">
        <f>IFERROR(VLOOKUP(E1441,商品参数!A:E,4,FALSE),"")</f>
        <v/>
      </c>
      <c r="I1441" s="130"/>
      <c r="J1441" s="130"/>
      <c r="K1441" s="102" t="str">
        <f t="shared" si="94"/>
        <v/>
      </c>
      <c r="L1441" s="103"/>
      <c r="M1441" s="131"/>
    </row>
    <row r="1442" ht="22" customHeight="1" spans="1:13">
      <c r="A1442" s="126"/>
      <c r="B1442" s="127" t="str">
        <f t="shared" si="91"/>
        <v/>
      </c>
      <c r="C1442" s="127" t="str">
        <f t="shared" si="92"/>
        <v/>
      </c>
      <c r="D1442" s="127" t="str">
        <f t="shared" si="93"/>
        <v/>
      </c>
      <c r="E1442" s="128"/>
      <c r="F1442" s="102" t="str">
        <f>IFERROR(VLOOKUP(E1442,商品参数!A:E,2,FALSE),"")</f>
        <v/>
      </c>
      <c r="G1442" s="102" t="str">
        <f>IFERROR(VLOOKUP(E1442,商品参数!A:E,3,FALSE),"")</f>
        <v/>
      </c>
      <c r="H1442" s="102" t="str">
        <f>IFERROR(VLOOKUP(E1442,商品参数!A:E,4,FALSE),"")</f>
        <v/>
      </c>
      <c r="I1442" s="130"/>
      <c r="J1442" s="130"/>
      <c r="K1442" s="102" t="str">
        <f t="shared" si="94"/>
        <v/>
      </c>
      <c r="L1442" s="103"/>
      <c r="M1442" s="131"/>
    </row>
    <row r="1443" ht="22" customHeight="1" spans="1:13">
      <c r="A1443" s="126"/>
      <c r="B1443" s="127" t="str">
        <f t="shared" si="91"/>
        <v/>
      </c>
      <c r="C1443" s="127" t="str">
        <f t="shared" si="92"/>
        <v/>
      </c>
      <c r="D1443" s="127" t="str">
        <f t="shared" si="93"/>
        <v/>
      </c>
      <c r="E1443" s="128"/>
      <c r="F1443" s="102" t="str">
        <f>IFERROR(VLOOKUP(E1443,商品参数!A:E,2,FALSE),"")</f>
        <v/>
      </c>
      <c r="G1443" s="102" t="str">
        <f>IFERROR(VLOOKUP(E1443,商品参数!A:E,3,FALSE),"")</f>
        <v/>
      </c>
      <c r="H1443" s="102" t="str">
        <f>IFERROR(VLOOKUP(E1443,商品参数!A:E,4,FALSE),"")</f>
        <v/>
      </c>
      <c r="I1443" s="130"/>
      <c r="J1443" s="130"/>
      <c r="K1443" s="102" t="str">
        <f t="shared" si="94"/>
        <v/>
      </c>
      <c r="L1443" s="103"/>
      <c r="M1443" s="131"/>
    </row>
    <row r="1444" ht="22" customHeight="1" spans="1:13">
      <c r="A1444" s="126"/>
      <c r="B1444" s="127" t="str">
        <f t="shared" si="91"/>
        <v/>
      </c>
      <c r="C1444" s="127" t="str">
        <f t="shared" si="92"/>
        <v/>
      </c>
      <c r="D1444" s="127" t="str">
        <f t="shared" si="93"/>
        <v/>
      </c>
      <c r="E1444" s="128"/>
      <c r="F1444" s="102" t="str">
        <f>IFERROR(VLOOKUP(E1444,商品参数!A:E,2,FALSE),"")</f>
        <v/>
      </c>
      <c r="G1444" s="102" t="str">
        <f>IFERROR(VLOOKUP(E1444,商品参数!A:E,3,FALSE),"")</f>
        <v/>
      </c>
      <c r="H1444" s="102" t="str">
        <f>IFERROR(VLOOKUP(E1444,商品参数!A:E,4,FALSE),"")</f>
        <v/>
      </c>
      <c r="I1444" s="130"/>
      <c r="J1444" s="130"/>
      <c r="K1444" s="102" t="str">
        <f t="shared" si="94"/>
        <v/>
      </c>
      <c r="L1444" s="103"/>
      <c r="M1444" s="131"/>
    </row>
    <row r="1445" ht="22" customHeight="1" spans="1:13">
      <c r="A1445" s="126"/>
      <c r="B1445" s="127" t="str">
        <f t="shared" si="91"/>
        <v/>
      </c>
      <c r="C1445" s="127" t="str">
        <f t="shared" si="92"/>
        <v/>
      </c>
      <c r="D1445" s="127" t="str">
        <f t="shared" si="93"/>
        <v/>
      </c>
      <c r="E1445" s="128"/>
      <c r="F1445" s="102" t="str">
        <f>IFERROR(VLOOKUP(E1445,商品参数!A:E,2,FALSE),"")</f>
        <v/>
      </c>
      <c r="G1445" s="102" t="str">
        <f>IFERROR(VLOOKUP(E1445,商品参数!A:E,3,FALSE),"")</f>
        <v/>
      </c>
      <c r="H1445" s="102" t="str">
        <f>IFERROR(VLOOKUP(E1445,商品参数!A:E,4,FALSE),"")</f>
        <v/>
      </c>
      <c r="I1445" s="130"/>
      <c r="J1445" s="130"/>
      <c r="K1445" s="102" t="str">
        <f t="shared" si="94"/>
        <v/>
      </c>
      <c r="L1445" s="103"/>
      <c r="M1445" s="131"/>
    </row>
    <row r="1446" ht="22" customHeight="1" spans="1:13">
      <c r="A1446" s="126"/>
      <c r="B1446" s="127" t="str">
        <f t="shared" si="91"/>
        <v/>
      </c>
      <c r="C1446" s="127" t="str">
        <f t="shared" si="92"/>
        <v/>
      </c>
      <c r="D1446" s="127" t="str">
        <f t="shared" si="93"/>
        <v/>
      </c>
      <c r="E1446" s="128"/>
      <c r="F1446" s="102" t="str">
        <f>IFERROR(VLOOKUP(E1446,商品参数!A:E,2,FALSE),"")</f>
        <v/>
      </c>
      <c r="G1446" s="102" t="str">
        <f>IFERROR(VLOOKUP(E1446,商品参数!A:E,3,FALSE),"")</f>
        <v/>
      </c>
      <c r="H1446" s="102" t="str">
        <f>IFERROR(VLOOKUP(E1446,商品参数!A:E,4,FALSE),"")</f>
        <v/>
      </c>
      <c r="I1446" s="130"/>
      <c r="J1446" s="130"/>
      <c r="K1446" s="102" t="str">
        <f t="shared" si="94"/>
        <v/>
      </c>
      <c r="L1446" s="103"/>
      <c r="M1446" s="131"/>
    </row>
    <row r="1447" ht="22" customHeight="1" spans="1:13">
      <c r="A1447" s="126"/>
      <c r="B1447" s="127" t="str">
        <f t="shared" si="91"/>
        <v/>
      </c>
      <c r="C1447" s="127" t="str">
        <f t="shared" si="92"/>
        <v/>
      </c>
      <c r="D1447" s="127" t="str">
        <f t="shared" si="93"/>
        <v/>
      </c>
      <c r="E1447" s="128"/>
      <c r="F1447" s="102" t="str">
        <f>IFERROR(VLOOKUP(E1447,商品参数!A:E,2,FALSE),"")</f>
        <v/>
      </c>
      <c r="G1447" s="102" t="str">
        <f>IFERROR(VLOOKUP(E1447,商品参数!A:E,3,FALSE),"")</f>
        <v/>
      </c>
      <c r="H1447" s="102" t="str">
        <f>IFERROR(VLOOKUP(E1447,商品参数!A:E,4,FALSE),"")</f>
        <v/>
      </c>
      <c r="I1447" s="130"/>
      <c r="J1447" s="130"/>
      <c r="K1447" s="102" t="str">
        <f t="shared" si="94"/>
        <v/>
      </c>
      <c r="L1447" s="103"/>
      <c r="M1447" s="131"/>
    </row>
    <row r="1448" ht="22" customHeight="1" spans="1:13">
      <c r="A1448" s="126"/>
      <c r="B1448" s="127" t="str">
        <f t="shared" ref="B1448:B1511" si="95">IF(A1448&lt;&gt;"",YEAR(A1448),"")</f>
        <v/>
      </c>
      <c r="C1448" s="127" t="str">
        <f t="shared" ref="C1448:C1511" si="96">IF(A1448&lt;&gt;"",MONTH(A1448),"")</f>
        <v/>
      </c>
      <c r="D1448" s="127" t="str">
        <f t="shared" ref="D1448:D1511" si="97">IF(A1448&lt;&gt;"",DAY(A1448),"")</f>
        <v/>
      </c>
      <c r="E1448" s="128"/>
      <c r="F1448" s="102" t="str">
        <f>IFERROR(VLOOKUP(E1448,商品参数!A:E,2,FALSE),"")</f>
        <v/>
      </c>
      <c r="G1448" s="102" t="str">
        <f>IFERROR(VLOOKUP(E1448,商品参数!A:E,3,FALSE),"")</f>
        <v/>
      </c>
      <c r="H1448" s="102" t="str">
        <f>IFERROR(VLOOKUP(E1448,商品参数!A:E,4,FALSE),"")</f>
        <v/>
      </c>
      <c r="I1448" s="130"/>
      <c r="J1448" s="130"/>
      <c r="K1448" s="102" t="str">
        <f t="shared" ref="K1448:K1511" si="98">IF(E1448&lt;&gt;"",I1448*J1448,"")</f>
        <v/>
      </c>
      <c r="L1448" s="103"/>
      <c r="M1448" s="131"/>
    </row>
    <row r="1449" ht="22" customHeight="1" spans="1:13">
      <c r="A1449" s="126"/>
      <c r="B1449" s="127" t="str">
        <f t="shared" si="95"/>
        <v/>
      </c>
      <c r="C1449" s="127" t="str">
        <f t="shared" si="96"/>
        <v/>
      </c>
      <c r="D1449" s="127" t="str">
        <f t="shared" si="97"/>
        <v/>
      </c>
      <c r="E1449" s="128"/>
      <c r="F1449" s="102" t="str">
        <f>IFERROR(VLOOKUP(E1449,商品参数!A:E,2,FALSE),"")</f>
        <v/>
      </c>
      <c r="G1449" s="102" t="str">
        <f>IFERROR(VLOOKUP(E1449,商品参数!A:E,3,FALSE),"")</f>
        <v/>
      </c>
      <c r="H1449" s="102" t="str">
        <f>IFERROR(VLOOKUP(E1449,商品参数!A:E,4,FALSE),"")</f>
        <v/>
      </c>
      <c r="I1449" s="130"/>
      <c r="J1449" s="130"/>
      <c r="K1449" s="102" t="str">
        <f t="shared" si="98"/>
        <v/>
      </c>
      <c r="L1449" s="103"/>
      <c r="M1449" s="131"/>
    </row>
    <row r="1450" ht="22" customHeight="1" spans="1:13">
      <c r="A1450" s="126"/>
      <c r="B1450" s="127" t="str">
        <f t="shared" si="95"/>
        <v/>
      </c>
      <c r="C1450" s="127" t="str">
        <f t="shared" si="96"/>
        <v/>
      </c>
      <c r="D1450" s="127" t="str">
        <f t="shared" si="97"/>
        <v/>
      </c>
      <c r="E1450" s="128"/>
      <c r="F1450" s="102" t="str">
        <f>IFERROR(VLOOKUP(E1450,商品参数!A:E,2,FALSE),"")</f>
        <v/>
      </c>
      <c r="G1450" s="102" t="str">
        <f>IFERROR(VLOOKUP(E1450,商品参数!A:E,3,FALSE),"")</f>
        <v/>
      </c>
      <c r="H1450" s="102" t="str">
        <f>IFERROR(VLOOKUP(E1450,商品参数!A:E,4,FALSE),"")</f>
        <v/>
      </c>
      <c r="I1450" s="130"/>
      <c r="J1450" s="130"/>
      <c r="K1450" s="102" t="str">
        <f t="shared" si="98"/>
        <v/>
      </c>
      <c r="L1450" s="103"/>
      <c r="M1450" s="131"/>
    </row>
    <row r="1451" ht="22" customHeight="1" spans="1:13">
      <c r="A1451" s="126"/>
      <c r="B1451" s="127" t="str">
        <f t="shared" si="95"/>
        <v/>
      </c>
      <c r="C1451" s="127" t="str">
        <f t="shared" si="96"/>
        <v/>
      </c>
      <c r="D1451" s="127" t="str">
        <f t="shared" si="97"/>
        <v/>
      </c>
      <c r="E1451" s="128"/>
      <c r="F1451" s="102" t="str">
        <f>IFERROR(VLOOKUP(E1451,商品参数!A:E,2,FALSE),"")</f>
        <v/>
      </c>
      <c r="G1451" s="102" t="str">
        <f>IFERROR(VLOOKUP(E1451,商品参数!A:E,3,FALSE),"")</f>
        <v/>
      </c>
      <c r="H1451" s="102" t="str">
        <f>IFERROR(VLOOKUP(E1451,商品参数!A:E,4,FALSE),"")</f>
        <v/>
      </c>
      <c r="I1451" s="130"/>
      <c r="J1451" s="130"/>
      <c r="K1451" s="102" t="str">
        <f t="shared" si="98"/>
        <v/>
      </c>
      <c r="L1451" s="103"/>
      <c r="M1451" s="131"/>
    </row>
    <row r="1452" ht="22" customHeight="1" spans="1:13">
      <c r="A1452" s="126"/>
      <c r="B1452" s="127" t="str">
        <f t="shared" si="95"/>
        <v/>
      </c>
      <c r="C1452" s="127" t="str">
        <f t="shared" si="96"/>
        <v/>
      </c>
      <c r="D1452" s="127" t="str">
        <f t="shared" si="97"/>
        <v/>
      </c>
      <c r="E1452" s="128"/>
      <c r="F1452" s="102" t="str">
        <f>IFERROR(VLOOKUP(E1452,商品参数!A:E,2,FALSE),"")</f>
        <v/>
      </c>
      <c r="G1452" s="102" t="str">
        <f>IFERROR(VLOOKUP(E1452,商品参数!A:E,3,FALSE),"")</f>
        <v/>
      </c>
      <c r="H1452" s="102" t="str">
        <f>IFERROR(VLOOKUP(E1452,商品参数!A:E,4,FALSE),"")</f>
        <v/>
      </c>
      <c r="I1452" s="130"/>
      <c r="J1452" s="130"/>
      <c r="K1452" s="102" t="str">
        <f t="shared" si="98"/>
        <v/>
      </c>
      <c r="L1452" s="103"/>
      <c r="M1452" s="131"/>
    </row>
    <row r="1453" ht="22" customHeight="1" spans="1:13">
      <c r="A1453" s="126"/>
      <c r="B1453" s="127" t="str">
        <f t="shared" si="95"/>
        <v/>
      </c>
      <c r="C1453" s="127" t="str">
        <f t="shared" si="96"/>
        <v/>
      </c>
      <c r="D1453" s="127" t="str">
        <f t="shared" si="97"/>
        <v/>
      </c>
      <c r="E1453" s="128"/>
      <c r="F1453" s="102" t="str">
        <f>IFERROR(VLOOKUP(E1453,商品参数!A:E,2,FALSE),"")</f>
        <v/>
      </c>
      <c r="G1453" s="102" t="str">
        <f>IFERROR(VLOOKUP(E1453,商品参数!A:E,3,FALSE),"")</f>
        <v/>
      </c>
      <c r="H1453" s="102" t="str">
        <f>IFERROR(VLOOKUP(E1453,商品参数!A:E,4,FALSE),"")</f>
        <v/>
      </c>
      <c r="I1453" s="130"/>
      <c r="J1453" s="130"/>
      <c r="K1453" s="102" t="str">
        <f t="shared" si="98"/>
        <v/>
      </c>
      <c r="L1453" s="103"/>
      <c r="M1453" s="131"/>
    </row>
    <row r="1454" ht="22" customHeight="1" spans="1:13">
      <c r="A1454" s="126"/>
      <c r="B1454" s="127" t="str">
        <f t="shared" si="95"/>
        <v/>
      </c>
      <c r="C1454" s="127" t="str">
        <f t="shared" si="96"/>
        <v/>
      </c>
      <c r="D1454" s="127" t="str">
        <f t="shared" si="97"/>
        <v/>
      </c>
      <c r="E1454" s="128"/>
      <c r="F1454" s="102" t="str">
        <f>IFERROR(VLOOKUP(E1454,商品参数!A:E,2,FALSE),"")</f>
        <v/>
      </c>
      <c r="G1454" s="102" t="str">
        <f>IFERROR(VLOOKUP(E1454,商品参数!A:E,3,FALSE),"")</f>
        <v/>
      </c>
      <c r="H1454" s="102" t="str">
        <f>IFERROR(VLOOKUP(E1454,商品参数!A:E,4,FALSE),"")</f>
        <v/>
      </c>
      <c r="I1454" s="130"/>
      <c r="J1454" s="130"/>
      <c r="K1454" s="102" t="str">
        <f t="shared" si="98"/>
        <v/>
      </c>
      <c r="L1454" s="103"/>
      <c r="M1454" s="131"/>
    </row>
    <row r="1455" ht="22" customHeight="1" spans="1:13">
      <c r="A1455" s="126"/>
      <c r="B1455" s="127" t="str">
        <f t="shared" si="95"/>
        <v/>
      </c>
      <c r="C1455" s="127" t="str">
        <f t="shared" si="96"/>
        <v/>
      </c>
      <c r="D1455" s="127" t="str">
        <f t="shared" si="97"/>
        <v/>
      </c>
      <c r="E1455" s="128"/>
      <c r="F1455" s="102" t="str">
        <f>IFERROR(VLOOKUP(E1455,商品参数!A:E,2,FALSE),"")</f>
        <v/>
      </c>
      <c r="G1455" s="102" t="str">
        <f>IFERROR(VLOOKUP(E1455,商品参数!A:E,3,FALSE),"")</f>
        <v/>
      </c>
      <c r="H1455" s="102" t="str">
        <f>IFERROR(VLOOKUP(E1455,商品参数!A:E,4,FALSE),"")</f>
        <v/>
      </c>
      <c r="I1455" s="130"/>
      <c r="J1455" s="130"/>
      <c r="K1455" s="102" t="str">
        <f t="shared" si="98"/>
        <v/>
      </c>
      <c r="L1455" s="103"/>
      <c r="M1455" s="131"/>
    </row>
    <row r="1456" ht="22" customHeight="1" spans="1:13">
      <c r="A1456" s="126"/>
      <c r="B1456" s="127" t="str">
        <f t="shared" si="95"/>
        <v/>
      </c>
      <c r="C1456" s="127" t="str">
        <f t="shared" si="96"/>
        <v/>
      </c>
      <c r="D1456" s="127" t="str">
        <f t="shared" si="97"/>
        <v/>
      </c>
      <c r="E1456" s="128"/>
      <c r="F1456" s="102" t="str">
        <f>IFERROR(VLOOKUP(E1456,商品参数!A:E,2,FALSE),"")</f>
        <v/>
      </c>
      <c r="G1456" s="102" t="str">
        <f>IFERROR(VLOOKUP(E1456,商品参数!A:E,3,FALSE),"")</f>
        <v/>
      </c>
      <c r="H1456" s="102" t="str">
        <f>IFERROR(VLOOKUP(E1456,商品参数!A:E,4,FALSE),"")</f>
        <v/>
      </c>
      <c r="I1456" s="130"/>
      <c r="J1456" s="130"/>
      <c r="K1456" s="102" t="str">
        <f t="shared" si="98"/>
        <v/>
      </c>
      <c r="L1456" s="103"/>
      <c r="M1456" s="131"/>
    </row>
    <row r="1457" ht="22" customHeight="1" spans="1:13">
      <c r="A1457" s="126"/>
      <c r="B1457" s="127" t="str">
        <f t="shared" si="95"/>
        <v/>
      </c>
      <c r="C1457" s="127" t="str">
        <f t="shared" si="96"/>
        <v/>
      </c>
      <c r="D1457" s="127" t="str">
        <f t="shared" si="97"/>
        <v/>
      </c>
      <c r="E1457" s="128"/>
      <c r="F1457" s="102" t="str">
        <f>IFERROR(VLOOKUP(E1457,商品参数!A:E,2,FALSE),"")</f>
        <v/>
      </c>
      <c r="G1457" s="102" t="str">
        <f>IFERROR(VLOOKUP(E1457,商品参数!A:E,3,FALSE),"")</f>
        <v/>
      </c>
      <c r="H1457" s="102" t="str">
        <f>IFERROR(VLOOKUP(E1457,商品参数!A:E,4,FALSE),"")</f>
        <v/>
      </c>
      <c r="I1457" s="130"/>
      <c r="J1457" s="130"/>
      <c r="K1457" s="102" t="str">
        <f t="shared" si="98"/>
        <v/>
      </c>
      <c r="L1457" s="103"/>
      <c r="M1457" s="131"/>
    </row>
    <row r="1458" ht="22" customHeight="1" spans="1:13">
      <c r="A1458" s="126"/>
      <c r="B1458" s="127" t="str">
        <f t="shared" si="95"/>
        <v/>
      </c>
      <c r="C1458" s="127" t="str">
        <f t="shared" si="96"/>
        <v/>
      </c>
      <c r="D1458" s="127" t="str">
        <f t="shared" si="97"/>
        <v/>
      </c>
      <c r="E1458" s="128"/>
      <c r="F1458" s="102" t="str">
        <f>IFERROR(VLOOKUP(E1458,商品参数!A:E,2,FALSE),"")</f>
        <v/>
      </c>
      <c r="G1458" s="102" t="str">
        <f>IFERROR(VLOOKUP(E1458,商品参数!A:E,3,FALSE),"")</f>
        <v/>
      </c>
      <c r="H1458" s="102" t="str">
        <f>IFERROR(VLOOKUP(E1458,商品参数!A:E,4,FALSE),"")</f>
        <v/>
      </c>
      <c r="I1458" s="130"/>
      <c r="J1458" s="130"/>
      <c r="K1458" s="102" t="str">
        <f t="shared" si="98"/>
        <v/>
      </c>
      <c r="L1458" s="103"/>
      <c r="M1458" s="131"/>
    </row>
    <row r="1459" ht="22" customHeight="1" spans="1:13">
      <c r="A1459" s="126"/>
      <c r="B1459" s="127" t="str">
        <f t="shared" si="95"/>
        <v/>
      </c>
      <c r="C1459" s="127" t="str">
        <f t="shared" si="96"/>
        <v/>
      </c>
      <c r="D1459" s="127" t="str">
        <f t="shared" si="97"/>
        <v/>
      </c>
      <c r="E1459" s="128"/>
      <c r="F1459" s="102" t="str">
        <f>IFERROR(VLOOKUP(E1459,商品参数!A:E,2,FALSE),"")</f>
        <v/>
      </c>
      <c r="G1459" s="102" t="str">
        <f>IFERROR(VLOOKUP(E1459,商品参数!A:E,3,FALSE),"")</f>
        <v/>
      </c>
      <c r="H1459" s="102" t="str">
        <f>IFERROR(VLOOKUP(E1459,商品参数!A:E,4,FALSE),"")</f>
        <v/>
      </c>
      <c r="I1459" s="130"/>
      <c r="J1459" s="130"/>
      <c r="K1459" s="102" t="str">
        <f t="shared" si="98"/>
        <v/>
      </c>
      <c r="L1459" s="103"/>
      <c r="M1459" s="131"/>
    </row>
    <row r="1460" ht="22" customHeight="1" spans="1:13">
      <c r="A1460" s="126"/>
      <c r="B1460" s="127" t="str">
        <f t="shared" si="95"/>
        <v/>
      </c>
      <c r="C1460" s="127" t="str">
        <f t="shared" si="96"/>
        <v/>
      </c>
      <c r="D1460" s="127" t="str">
        <f t="shared" si="97"/>
        <v/>
      </c>
      <c r="E1460" s="128"/>
      <c r="F1460" s="102" t="str">
        <f>IFERROR(VLOOKUP(E1460,商品参数!A:E,2,FALSE),"")</f>
        <v/>
      </c>
      <c r="G1460" s="102" t="str">
        <f>IFERROR(VLOOKUP(E1460,商品参数!A:E,3,FALSE),"")</f>
        <v/>
      </c>
      <c r="H1460" s="102" t="str">
        <f>IFERROR(VLOOKUP(E1460,商品参数!A:E,4,FALSE),"")</f>
        <v/>
      </c>
      <c r="I1460" s="130"/>
      <c r="J1460" s="130"/>
      <c r="K1460" s="102" t="str">
        <f t="shared" si="98"/>
        <v/>
      </c>
      <c r="L1460" s="103"/>
      <c r="M1460" s="131"/>
    </row>
    <row r="1461" ht="22" customHeight="1" spans="1:13">
      <c r="A1461" s="126"/>
      <c r="B1461" s="127" t="str">
        <f t="shared" si="95"/>
        <v/>
      </c>
      <c r="C1461" s="127" t="str">
        <f t="shared" si="96"/>
        <v/>
      </c>
      <c r="D1461" s="127" t="str">
        <f t="shared" si="97"/>
        <v/>
      </c>
      <c r="E1461" s="128"/>
      <c r="F1461" s="102" t="str">
        <f>IFERROR(VLOOKUP(E1461,商品参数!A:E,2,FALSE),"")</f>
        <v/>
      </c>
      <c r="G1461" s="102" t="str">
        <f>IFERROR(VLOOKUP(E1461,商品参数!A:E,3,FALSE),"")</f>
        <v/>
      </c>
      <c r="H1461" s="102" t="str">
        <f>IFERROR(VLOOKUP(E1461,商品参数!A:E,4,FALSE),"")</f>
        <v/>
      </c>
      <c r="I1461" s="130"/>
      <c r="J1461" s="130"/>
      <c r="K1461" s="102" t="str">
        <f t="shared" si="98"/>
        <v/>
      </c>
      <c r="L1461" s="103"/>
      <c r="M1461" s="131"/>
    </row>
    <row r="1462" ht="22" customHeight="1" spans="1:13">
      <c r="A1462" s="126"/>
      <c r="B1462" s="127" t="str">
        <f t="shared" si="95"/>
        <v/>
      </c>
      <c r="C1462" s="127" t="str">
        <f t="shared" si="96"/>
        <v/>
      </c>
      <c r="D1462" s="127" t="str">
        <f t="shared" si="97"/>
        <v/>
      </c>
      <c r="E1462" s="128"/>
      <c r="F1462" s="102" t="str">
        <f>IFERROR(VLOOKUP(E1462,商品参数!A:E,2,FALSE),"")</f>
        <v/>
      </c>
      <c r="G1462" s="102" t="str">
        <f>IFERROR(VLOOKUP(E1462,商品参数!A:E,3,FALSE),"")</f>
        <v/>
      </c>
      <c r="H1462" s="102" t="str">
        <f>IFERROR(VLOOKUP(E1462,商品参数!A:E,4,FALSE),"")</f>
        <v/>
      </c>
      <c r="I1462" s="130"/>
      <c r="J1462" s="130"/>
      <c r="K1462" s="102" t="str">
        <f t="shared" si="98"/>
        <v/>
      </c>
      <c r="L1462" s="103"/>
      <c r="M1462" s="131"/>
    </row>
    <row r="1463" ht="22" customHeight="1" spans="1:13">
      <c r="A1463" s="126"/>
      <c r="B1463" s="127" t="str">
        <f t="shared" si="95"/>
        <v/>
      </c>
      <c r="C1463" s="127" t="str">
        <f t="shared" si="96"/>
        <v/>
      </c>
      <c r="D1463" s="127" t="str">
        <f t="shared" si="97"/>
        <v/>
      </c>
      <c r="E1463" s="128"/>
      <c r="F1463" s="102" t="str">
        <f>IFERROR(VLOOKUP(E1463,商品参数!A:E,2,FALSE),"")</f>
        <v/>
      </c>
      <c r="G1463" s="102" t="str">
        <f>IFERROR(VLOOKUP(E1463,商品参数!A:E,3,FALSE),"")</f>
        <v/>
      </c>
      <c r="H1463" s="102" t="str">
        <f>IFERROR(VLOOKUP(E1463,商品参数!A:E,4,FALSE),"")</f>
        <v/>
      </c>
      <c r="I1463" s="130"/>
      <c r="J1463" s="130"/>
      <c r="K1463" s="102" t="str">
        <f t="shared" si="98"/>
        <v/>
      </c>
      <c r="L1463" s="103"/>
      <c r="M1463" s="131"/>
    </row>
    <row r="1464" ht="22" customHeight="1" spans="1:13">
      <c r="A1464" s="126"/>
      <c r="B1464" s="127" t="str">
        <f t="shared" si="95"/>
        <v/>
      </c>
      <c r="C1464" s="127" t="str">
        <f t="shared" si="96"/>
        <v/>
      </c>
      <c r="D1464" s="127" t="str">
        <f t="shared" si="97"/>
        <v/>
      </c>
      <c r="E1464" s="128"/>
      <c r="F1464" s="102" t="str">
        <f>IFERROR(VLOOKUP(E1464,商品参数!A:E,2,FALSE),"")</f>
        <v/>
      </c>
      <c r="G1464" s="102" t="str">
        <f>IFERROR(VLOOKUP(E1464,商品参数!A:E,3,FALSE),"")</f>
        <v/>
      </c>
      <c r="H1464" s="102" t="str">
        <f>IFERROR(VLOOKUP(E1464,商品参数!A:E,4,FALSE),"")</f>
        <v/>
      </c>
      <c r="I1464" s="130"/>
      <c r="J1464" s="130"/>
      <c r="K1464" s="102" t="str">
        <f t="shared" si="98"/>
        <v/>
      </c>
      <c r="L1464" s="103"/>
      <c r="M1464" s="131"/>
    </row>
    <row r="1465" ht="22" customHeight="1" spans="1:13">
      <c r="A1465" s="126"/>
      <c r="B1465" s="127" t="str">
        <f t="shared" si="95"/>
        <v/>
      </c>
      <c r="C1465" s="127" t="str">
        <f t="shared" si="96"/>
        <v/>
      </c>
      <c r="D1465" s="127" t="str">
        <f t="shared" si="97"/>
        <v/>
      </c>
      <c r="E1465" s="128"/>
      <c r="F1465" s="102" t="str">
        <f>IFERROR(VLOOKUP(E1465,商品参数!A:E,2,FALSE),"")</f>
        <v/>
      </c>
      <c r="G1465" s="102" t="str">
        <f>IFERROR(VLOOKUP(E1465,商品参数!A:E,3,FALSE),"")</f>
        <v/>
      </c>
      <c r="H1465" s="102" t="str">
        <f>IFERROR(VLOOKUP(E1465,商品参数!A:E,4,FALSE),"")</f>
        <v/>
      </c>
      <c r="I1465" s="130"/>
      <c r="J1465" s="130"/>
      <c r="K1465" s="102" t="str">
        <f t="shared" si="98"/>
        <v/>
      </c>
      <c r="L1465" s="103"/>
      <c r="M1465" s="131"/>
    </row>
    <row r="1466" ht="22" customHeight="1" spans="1:13">
      <c r="A1466" s="126"/>
      <c r="B1466" s="127" t="str">
        <f t="shared" si="95"/>
        <v/>
      </c>
      <c r="C1466" s="127" t="str">
        <f t="shared" si="96"/>
        <v/>
      </c>
      <c r="D1466" s="127" t="str">
        <f t="shared" si="97"/>
        <v/>
      </c>
      <c r="E1466" s="128"/>
      <c r="F1466" s="102" t="str">
        <f>IFERROR(VLOOKUP(E1466,商品参数!A:E,2,FALSE),"")</f>
        <v/>
      </c>
      <c r="G1466" s="102" t="str">
        <f>IFERROR(VLOOKUP(E1466,商品参数!A:E,3,FALSE),"")</f>
        <v/>
      </c>
      <c r="H1466" s="102" t="str">
        <f>IFERROR(VLOOKUP(E1466,商品参数!A:E,4,FALSE),"")</f>
        <v/>
      </c>
      <c r="I1466" s="130"/>
      <c r="J1466" s="130"/>
      <c r="K1466" s="102" t="str">
        <f t="shared" si="98"/>
        <v/>
      </c>
      <c r="L1466" s="103"/>
      <c r="M1466" s="131"/>
    </row>
    <row r="1467" ht="22" customHeight="1" spans="1:13">
      <c r="A1467" s="126"/>
      <c r="B1467" s="127" t="str">
        <f t="shared" si="95"/>
        <v/>
      </c>
      <c r="C1467" s="127" t="str">
        <f t="shared" si="96"/>
        <v/>
      </c>
      <c r="D1467" s="127" t="str">
        <f t="shared" si="97"/>
        <v/>
      </c>
      <c r="E1467" s="128"/>
      <c r="F1467" s="102" t="str">
        <f>IFERROR(VLOOKUP(E1467,商品参数!A:E,2,FALSE),"")</f>
        <v/>
      </c>
      <c r="G1467" s="102" t="str">
        <f>IFERROR(VLOOKUP(E1467,商品参数!A:E,3,FALSE),"")</f>
        <v/>
      </c>
      <c r="H1467" s="102" t="str">
        <f>IFERROR(VLOOKUP(E1467,商品参数!A:E,4,FALSE),"")</f>
        <v/>
      </c>
      <c r="I1467" s="130"/>
      <c r="J1467" s="130"/>
      <c r="K1467" s="102" t="str">
        <f t="shared" si="98"/>
        <v/>
      </c>
      <c r="L1467" s="103"/>
      <c r="M1467" s="131"/>
    </row>
    <row r="1468" ht="22" customHeight="1" spans="1:13">
      <c r="A1468" s="126"/>
      <c r="B1468" s="127" t="str">
        <f t="shared" si="95"/>
        <v/>
      </c>
      <c r="C1468" s="127" t="str">
        <f t="shared" si="96"/>
        <v/>
      </c>
      <c r="D1468" s="127" t="str">
        <f t="shared" si="97"/>
        <v/>
      </c>
      <c r="E1468" s="128"/>
      <c r="F1468" s="102" t="str">
        <f>IFERROR(VLOOKUP(E1468,商品参数!A:E,2,FALSE),"")</f>
        <v/>
      </c>
      <c r="G1468" s="102" t="str">
        <f>IFERROR(VLOOKUP(E1468,商品参数!A:E,3,FALSE),"")</f>
        <v/>
      </c>
      <c r="H1468" s="102" t="str">
        <f>IFERROR(VLOOKUP(E1468,商品参数!A:E,4,FALSE),"")</f>
        <v/>
      </c>
      <c r="I1468" s="130"/>
      <c r="J1468" s="130"/>
      <c r="K1468" s="102" t="str">
        <f t="shared" si="98"/>
        <v/>
      </c>
      <c r="L1468" s="103"/>
      <c r="M1468" s="131"/>
    </row>
    <row r="1469" ht="22" customHeight="1" spans="1:13">
      <c r="A1469" s="126"/>
      <c r="B1469" s="127" t="str">
        <f t="shared" si="95"/>
        <v/>
      </c>
      <c r="C1469" s="127" t="str">
        <f t="shared" si="96"/>
        <v/>
      </c>
      <c r="D1469" s="127" t="str">
        <f t="shared" si="97"/>
        <v/>
      </c>
      <c r="E1469" s="128"/>
      <c r="F1469" s="102" t="str">
        <f>IFERROR(VLOOKUP(E1469,商品参数!A:E,2,FALSE),"")</f>
        <v/>
      </c>
      <c r="G1469" s="102" t="str">
        <f>IFERROR(VLOOKUP(E1469,商品参数!A:E,3,FALSE),"")</f>
        <v/>
      </c>
      <c r="H1469" s="102" t="str">
        <f>IFERROR(VLOOKUP(E1469,商品参数!A:E,4,FALSE),"")</f>
        <v/>
      </c>
      <c r="I1469" s="130"/>
      <c r="J1469" s="130"/>
      <c r="K1469" s="102" t="str">
        <f t="shared" si="98"/>
        <v/>
      </c>
      <c r="L1469" s="103"/>
      <c r="M1469" s="131"/>
    </row>
    <row r="1470" ht="22" customHeight="1" spans="1:13">
      <c r="A1470" s="126"/>
      <c r="B1470" s="127" t="str">
        <f t="shared" si="95"/>
        <v/>
      </c>
      <c r="C1470" s="127" t="str">
        <f t="shared" si="96"/>
        <v/>
      </c>
      <c r="D1470" s="127" t="str">
        <f t="shared" si="97"/>
        <v/>
      </c>
      <c r="E1470" s="128"/>
      <c r="F1470" s="102" t="str">
        <f>IFERROR(VLOOKUP(E1470,商品参数!A:E,2,FALSE),"")</f>
        <v/>
      </c>
      <c r="G1470" s="102" t="str">
        <f>IFERROR(VLOOKUP(E1470,商品参数!A:E,3,FALSE),"")</f>
        <v/>
      </c>
      <c r="H1470" s="102" t="str">
        <f>IFERROR(VLOOKUP(E1470,商品参数!A:E,4,FALSE),"")</f>
        <v/>
      </c>
      <c r="I1470" s="130"/>
      <c r="J1470" s="130"/>
      <c r="K1470" s="102" t="str">
        <f t="shared" si="98"/>
        <v/>
      </c>
      <c r="L1470" s="103"/>
      <c r="M1470" s="131"/>
    </row>
    <row r="1471" ht="22" customHeight="1" spans="1:13">
      <c r="A1471" s="126"/>
      <c r="B1471" s="127" t="str">
        <f t="shared" si="95"/>
        <v/>
      </c>
      <c r="C1471" s="127" t="str">
        <f t="shared" si="96"/>
        <v/>
      </c>
      <c r="D1471" s="127" t="str">
        <f t="shared" si="97"/>
        <v/>
      </c>
      <c r="E1471" s="128"/>
      <c r="F1471" s="102" t="str">
        <f>IFERROR(VLOOKUP(E1471,商品参数!A:E,2,FALSE),"")</f>
        <v/>
      </c>
      <c r="G1471" s="102" t="str">
        <f>IFERROR(VLOOKUP(E1471,商品参数!A:E,3,FALSE),"")</f>
        <v/>
      </c>
      <c r="H1471" s="102" t="str">
        <f>IFERROR(VLOOKUP(E1471,商品参数!A:E,4,FALSE),"")</f>
        <v/>
      </c>
      <c r="I1471" s="130"/>
      <c r="J1471" s="130"/>
      <c r="K1471" s="102" t="str">
        <f t="shared" si="98"/>
        <v/>
      </c>
      <c r="L1471" s="103"/>
      <c r="M1471" s="131"/>
    </row>
    <row r="1472" ht="22" customHeight="1" spans="1:13">
      <c r="A1472" s="126"/>
      <c r="B1472" s="127" t="str">
        <f t="shared" si="95"/>
        <v/>
      </c>
      <c r="C1472" s="127" t="str">
        <f t="shared" si="96"/>
        <v/>
      </c>
      <c r="D1472" s="127" t="str">
        <f t="shared" si="97"/>
        <v/>
      </c>
      <c r="E1472" s="128"/>
      <c r="F1472" s="102" t="str">
        <f>IFERROR(VLOOKUP(E1472,商品参数!A:E,2,FALSE),"")</f>
        <v/>
      </c>
      <c r="G1472" s="102" t="str">
        <f>IFERROR(VLOOKUP(E1472,商品参数!A:E,3,FALSE),"")</f>
        <v/>
      </c>
      <c r="H1472" s="102" t="str">
        <f>IFERROR(VLOOKUP(E1472,商品参数!A:E,4,FALSE),"")</f>
        <v/>
      </c>
      <c r="I1472" s="130"/>
      <c r="J1472" s="130"/>
      <c r="K1472" s="102" t="str">
        <f t="shared" si="98"/>
        <v/>
      </c>
      <c r="L1472" s="103"/>
      <c r="M1472" s="131"/>
    </row>
    <row r="1473" ht="22" customHeight="1" spans="1:13">
      <c r="A1473" s="126"/>
      <c r="B1473" s="127" t="str">
        <f t="shared" si="95"/>
        <v/>
      </c>
      <c r="C1473" s="127" t="str">
        <f t="shared" si="96"/>
        <v/>
      </c>
      <c r="D1473" s="127" t="str">
        <f t="shared" si="97"/>
        <v/>
      </c>
      <c r="E1473" s="128"/>
      <c r="F1473" s="102" t="str">
        <f>IFERROR(VLOOKUP(E1473,商品参数!A:E,2,FALSE),"")</f>
        <v/>
      </c>
      <c r="G1473" s="102" t="str">
        <f>IFERROR(VLOOKUP(E1473,商品参数!A:E,3,FALSE),"")</f>
        <v/>
      </c>
      <c r="H1473" s="102" t="str">
        <f>IFERROR(VLOOKUP(E1473,商品参数!A:E,4,FALSE),"")</f>
        <v/>
      </c>
      <c r="I1473" s="130"/>
      <c r="J1473" s="130"/>
      <c r="K1473" s="102" t="str">
        <f t="shared" si="98"/>
        <v/>
      </c>
      <c r="L1473" s="103"/>
      <c r="M1473" s="131"/>
    </row>
    <row r="1474" ht="22" customHeight="1" spans="1:13">
      <c r="A1474" s="126"/>
      <c r="B1474" s="127" t="str">
        <f t="shared" si="95"/>
        <v/>
      </c>
      <c r="C1474" s="127" t="str">
        <f t="shared" si="96"/>
        <v/>
      </c>
      <c r="D1474" s="127" t="str">
        <f t="shared" si="97"/>
        <v/>
      </c>
      <c r="E1474" s="128"/>
      <c r="F1474" s="102" t="str">
        <f>IFERROR(VLOOKUP(E1474,商品参数!A:E,2,FALSE),"")</f>
        <v/>
      </c>
      <c r="G1474" s="102" t="str">
        <f>IFERROR(VLOOKUP(E1474,商品参数!A:E,3,FALSE),"")</f>
        <v/>
      </c>
      <c r="H1474" s="102" t="str">
        <f>IFERROR(VLOOKUP(E1474,商品参数!A:E,4,FALSE),"")</f>
        <v/>
      </c>
      <c r="I1474" s="130"/>
      <c r="J1474" s="130"/>
      <c r="K1474" s="102" t="str">
        <f t="shared" si="98"/>
        <v/>
      </c>
      <c r="L1474" s="103"/>
      <c r="M1474" s="131"/>
    </row>
    <row r="1475" ht="22" customHeight="1" spans="1:13">
      <c r="A1475" s="126"/>
      <c r="B1475" s="127" t="str">
        <f t="shared" si="95"/>
        <v/>
      </c>
      <c r="C1475" s="127" t="str">
        <f t="shared" si="96"/>
        <v/>
      </c>
      <c r="D1475" s="127" t="str">
        <f t="shared" si="97"/>
        <v/>
      </c>
      <c r="E1475" s="128"/>
      <c r="F1475" s="102" t="str">
        <f>IFERROR(VLOOKUP(E1475,商品参数!A:E,2,FALSE),"")</f>
        <v/>
      </c>
      <c r="G1475" s="102" t="str">
        <f>IFERROR(VLOOKUP(E1475,商品参数!A:E,3,FALSE),"")</f>
        <v/>
      </c>
      <c r="H1475" s="102" t="str">
        <f>IFERROR(VLOOKUP(E1475,商品参数!A:E,4,FALSE),"")</f>
        <v/>
      </c>
      <c r="I1475" s="130"/>
      <c r="J1475" s="130"/>
      <c r="K1475" s="102" t="str">
        <f t="shared" si="98"/>
        <v/>
      </c>
      <c r="L1475" s="103"/>
      <c r="M1475" s="131"/>
    </row>
    <row r="1476" ht="22" customHeight="1" spans="1:13">
      <c r="A1476" s="126"/>
      <c r="B1476" s="127" t="str">
        <f t="shared" si="95"/>
        <v/>
      </c>
      <c r="C1476" s="127" t="str">
        <f t="shared" si="96"/>
        <v/>
      </c>
      <c r="D1476" s="127" t="str">
        <f t="shared" si="97"/>
        <v/>
      </c>
      <c r="E1476" s="128"/>
      <c r="F1476" s="102" t="str">
        <f>IFERROR(VLOOKUP(E1476,商品参数!A:E,2,FALSE),"")</f>
        <v/>
      </c>
      <c r="G1476" s="102" t="str">
        <f>IFERROR(VLOOKUP(E1476,商品参数!A:E,3,FALSE),"")</f>
        <v/>
      </c>
      <c r="H1476" s="102" t="str">
        <f>IFERROR(VLOOKUP(E1476,商品参数!A:E,4,FALSE),"")</f>
        <v/>
      </c>
      <c r="I1476" s="130"/>
      <c r="J1476" s="130"/>
      <c r="K1476" s="102" t="str">
        <f t="shared" si="98"/>
        <v/>
      </c>
      <c r="L1476" s="103"/>
      <c r="M1476" s="131"/>
    </row>
    <row r="1477" ht="22" customHeight="1" spans="1:13">
      <c r="A1477" s="126"/>
      <c r="B1477" s="127" t="str">
        <f t="shared" si="95"/>
        <v/>
      </c>
      <c r="C1477" s="127" t="str">
        <f t="shared" si="96"/>
        <v/>
      </c>
      <c r="D1477" s="127" t="str">
        <f t="shared" si="97"/>
        <v/>
      </c>
      <c r="E1477" s="128"/>
      <c r="F1477" s="102" t="str">
        <f>IFERROR(VLOOKUP(E1477,商品参数!A:E,2,FALSE),"")</f>
        <v/>
      </c>
      <c r="G1477" s="102" t="str">
        <f>IFERROR(VLOOKUP(E1477,商品参数!A:E,3,FALSE),"")</f>
        <v/>
      </c>
      <c r="H1477" s="102" t="str">
        <f>IFERROR(VLOOKUP(E1477,商品参数!A:E,4,FALSE),"")</f>
        <v/>
      </c>
      <c r="I1477" s="130"/>
      <c r="J1477" s="130"/>
      <c r="K1477" s="102" t="str">
        <f t="shared" si="98"/>
        <v/>
      </c>
      <c r="L1477" s="103"/>
      <c r="M1477" s="131"/>
    </row>
    <row r="1478" ht="22" customHeight="1" spans="1:13">
      <c r="A1478" s="126"/>
      <c r="B1478" s="127" t="str">
        <f t="shared" si="95"/>
        <v/>
      </c>
      <c r="C1478" s="127" t="str">
        <f t="shared" si="96"/>
        <v/>
      </c>
      <c r="D1478" s="127" t="str">
        <f t="shared" si="97"/>
        <v/>
      </c>
      <c r="E1478" s="128"/>
      <c r="F1478" s="102" t="str">
        <f>IFERROR(VLOOKUP(E1478,商品参数!A:E,2,FALSE),"")</f>
        <v/>
      </c>
      <c r="G1478" s="102" t="str">
        <f>IFERROR(VLOOKUP(E1478,商品参数!A:E,3,FALSE),"")</f>
        <v/>
      </c>
      <c r="H1478" s="102" t="str">
        <f>IFERROR(VLOOKUP(E1478,商品参数!A:E,4,FALSE),"")</f>
        <v/>
      </c>
      <c r="I1478" s="130"/>
      <c r="J1478" s="130"/>
      <c r="K1478" s="102" t="str">
        <f t="shared" si="98"/>
        <v/>
      </c>
      <c r="L1478" s="103"/>
      <c r="M1478" s="131"/>
    </row>
    <row r="1479" ht="22" customHeight="1" spans="1:13">
      <c r="A1479" s="126"/>
      <c r="B1479" s="127" t="str">
        <f t="shared" si="95"/>
        <v/>
      </c>
      <c r="C1479" s="127" t="str">
        <f t="shared" si="96"/>
        <v/>
      </c>
      <c r="D1479" s="127" t="str">
        <f t="shared" si="97"/>
        <v/>
      </c>
      <c r="E1479" s="128"/>
      <c r="F1479" s="102" t="str">
        <f>IFERROR(VLOOKUP(E1479,商品参数!A:E,2,FALSE),"")</f>
        <v/>
      </c>
      <c r="G1479" s="102" t="str">
        <f>IFERROR(VLOOKUP(E1479,商品参数!A:E,3,FALSE),"")</f>
        <v/>
      </c>
      <c r="H1479" s="102" t="str">
        <f>IFERROR(VLOOKUP(E1479,商品参数!A:E,4,FALSE),"")</f>
        <v/>
      </c>
      <c r="I1479" s="130"/>
      <c r="J1479" s="130"/>
      <c r="K1479" s="102" t="str">
        <f t="shared" si="98"/>
        <v/>
      </c>
      <c r="L1479" s="103"/>
      <c r="M1479" s="131"/>
    </row>
    <row r="1480" ht="22" customHeight="1" spans="1:13">
      <c r="A1480" s="126"/>
      <c r="B1480" s="127" t="str">
        <f t="shared" si="95"/>
        <v/>
      </c>
      <c r="C1480" s="127" t="str">
        <f t="shared" si="96"/>
        <v/>
      </c>
      <c r="D1480" s="127" t="str">
        <f t="shared" si="97"/>
        <v/>
      </c>
      <c r="E1480" s="128"/>
      <c r="F1480" s="102" t="str">
        <f>IFERROR(VLOOKUP(E1480,商品参数!A:E,2,FALSE),"")</f>
        <v/>
      </c>
      <c r="G1480" s="102" t="str">
        <f>IFERROR(VLOOKUP(E1480,商品参数!A:E,3,FALSE),"")</f>
        <v/>
      </c>
      <c r="H1480" s="102" t="str">
        <f>IFERROR(VLOOKUP(E1480,商品参数!A:E,4,FALSE),"")</f>
        <v/>
      </c>
      <c r="I1480" s="130"/>
      <c r="J1480" s="130"/>
      <c r="K1480" s="102" t="str">
        <f t="shared" si="98"/>
        <v/>
      </c>
      <c r="L1480" s="103"/>
      <c r="M1480" s="131"/>
    </row>
    <row r="1481" ht="22" customHeight="1" spans="1:13">
      <c r="A1481" s="126"/>
      <c r="B1481" s="127" t="str">
        <f t="shared" si="95"/>
        <v/>
      </c>
      <c r="C1481" s="127" t="str">
        <f t="shared" si="96"/>
        <v/>
      </c>
      <c r="D1481" s="127" t="str">
        <f t="shared" si="97"/>
        <v/>
      </c>
      <c r="E1481" s="128"/>
      <c r="F1481" s="102" t="str">
        <f>IFERROR(VLOOKUP(E1481,商品参数!A:E,2,FALSE),"")</f>
        <v/>
      </c>
      <c r="G1481" s="102" t="str">
        <f>IFERROR(VLOOKUP(E1481,商品参数!A:E,3,FALSE),"")</f>
        <v/>
      </c>
      <c r="H1481" s="102" t="str">
        <f>IFERROR(VLOOKUP(E1481,商品参数!A:E,4,FALSE),"")</f>
        <v/>
      </c>
      <c r="I1481" s="130"/>
      <c r="J1481" s="130"/>
      <c r="K1481" s="102" t="str">
        <f t="shared" si="98"/>
        <v/>
      </c>
      <c r="L1481" s="103"/>
      <c r="M1481" s="131"/>
    </row>
    <row r="1482" ht="22" customHeight="1" spans="1:13">
      <c r="A1482" s="126"/>
      <c r="B1482" s="127" t="str">
        <f t="shared" si="95"/>
        <v/>
      </c>
      <c r="C1482" s="127" t="str">
        <f t="shared" si="96"/>
        <v/>
      </c>
      <c r="D1482" s="127" t="str">
        <f t="shared" si="97"/>
        <v/>
      </c>
      <c r="E1482" s="128"/>
      <c r="F1482" s="102" t="str">
        <f>IFERROR(VLOOKUP(E1482,商品参数!A:E,2,FALSE),"")</f>
        <v/>
      </c>
      <c r="G1482" s="102" t="str">
        <f>IFERROR(VLOOKUP(E1482,商品参数!A:E,3,FALSE),"")</f>
        <v/>
      </c>
      <c r="H1482" s="102" t="str">
        <f>IFERROR(VLOOKUP(E1482,商品参数!A:E,4,FALSE),"")</f>
        <v/>
      </c>
      <c r="I1482" s="130"/>
      <c r="J1482" s="130"/>
      <c r="K1482" s="102" t="str">
        <f t="shared" si="98"/>
        <v/>
      </c>
      <c r="L1482" s="103"/>
      <c r="M1482" s="131"/>
    </row>
    <row r="1483" ht="22" customHeight="1" spans="1:13">
      <c r="A1483" s="126"/>
      <c r="B1483" s="127" t="str">
        <f t="shared" si="95"/>
        <v/>
      </c>
      <c r="C1483" s="127" t="str">
        <f t="shared" si="96"/>
        <v/>
      </c>
      <c r="D1483" s="127" t="str">
        <f t="shared" si="97"/>
        <v/>
      </c>
      <c r="E1483" s="128"/>
      <c r="F1483" s="102" t="str">
        <f>IFERROR(VLOOKUP(E1483,商品参数!A:E,2,FALSE),"")</f>
        <v/>
      </c>
      <c r="G1483" s="102" t="str">
        <f>IFERROR(VLOOKUP(E1483,商品参数!A:E,3,FALSE),"")</f>
        <v/>
      </c>
      <c r="H1483" s="102" t="str">
        <f>IFERROR(VLOOKUP(E1483,商品参数!A:E,4,FALSE),"")</f>
        <v/>
      </c>
      <c r="I1483" s="130"/>
      <c r="J1483" s="130"/>
      <c r="K1483" s="102" t="str">
        <f t="shared" si="98"/>
        <v/>
      </c>
      <c r="L1483" s="103"/>
      <c r="M1483" s="131"/>
    </row>
    <row r="1484" ht="22" customHeight="1" spans="1:13">
      <c r="A1484" s="126"/>
      <c r="B1484" s="127" t="str">
        <f t="shared" si="95"/>
        <v/>
      </c>
      <c r="C1484" s="127" t="str">
        <f t="shared" si="96"/>
        <v/>
      </c>
      <c r="D1484" s="127" t="str">
        <f t="shared" si="97"/>
        <v/>
      </c>
      <c r="E1484" s="128"/>
      <c r="F1484" s="102" t="str">
        <f>IFERROR(VLOOKUP(E1484,商品参数!A:E,2,FALSE),"")</f>
        <v/>
      </c>
      <c r="G1484" s="102" t="str">
        <f>IFERROR(VLOOKUP(E1484,商品参数!A:E,3,FALSE),"")</f>
        <v/>
      </c>
      <c r="H1484" s="102" t="str">
        <f>IFERROR(VLOOKUP(E1484,商品参数!A:E,4,FALSE),"")</f>
        <v/>
      </c>
      <c r="I1484" s="130"/>
      <c r="J1484" s="130"/>
      <c r="K1484" s="102" t="str">
        <f t="shared" si="98"/>
        <v/>
      </c>
      <c r="L1484" s="103"/>
      <c r="M1484" s="131"/>
    </row>
    <row r="1485" ht="22" customHeight="1" spans="1:13">
      <c r="A1485" s="126"/>
      <c r="B1485" s="127" t="str">
        <f t="shared" si="95"/>
        <v/>
      </c>
      <c r="C1485" s="127" t="str">
        <f t="shared" si="96"/>
        <v/>
      </c>
      <c r="D1485" s="127" t="str">
        <f t="shared" si="97"/>
        <v/>
      </c>
      <c r="E1485" s="128"/>
      <c r="F1485" s="102" t="str">
        <f>IFERROR(VLOOKUP(E1485,商品参数!A:E,2,FALSE),"")</f>
        <v/>
      </c>
      <c r="G1485" s="102" t="str">
        <f>IFERROR(VLOOKUP(E1485,商品参数!A:E,3,FALSE),"")</f>
        <v/>
      </c>
      <c r="H1485" s="102" t="str">
        <f>IFERROR(VLOOKUP(E1485,商品参数!A:E,4,FALSE),"")</f>
        <v/>
      </c>
      <c r="I1485" s="130"/>
      <c r="J1485" s="130"/>
      <c r="K1485" s="102" t="str">
        <f t="shared" si="98"/>
        <v/>
      </c>
      <c r="L1485" s="103"/>
      <c r="M1485" s="131"/>
    </row>
    <row r="1486" ht="22" customHeight="1" spans="1:13">
      <c r="A1486" s="126"/>
      <c r="B1486" s="127" t="str">
        <f t="shared" si="95"/>
        <v/>
      </c>
      <c r="C1486" s="127" t="str">
        <f t="shared" si="96"/>
        <v/>
      </c>
      <c r="D1486" s="127" t="str">
        <f t="shared" si="97"/>
        <v/>
      </c>
      <c r="E1486" s="128"/>
      <c r="F1486" s="102" t="str">
        <f>IFERROR(VLOOKUP(E1486,商品参数!A:E,2,FALSE),"")</f>
        <v/>
      </c>
      <c r="G1486" s="102" t="str">
        <f>IFERROR(VLOOKUP(E1486,商品参数!A:E,3,FALSE),"")</f>
        <v/>
      </c>
      <c r="H1486" s="102" t="str">
        <f>IFERROR(VLOOKUP(E1486,商品参数!A:E,4,FALSE),"")</f>
        <v/>
      </c>
      <c r="I1486" s="130"/>
      <c r="J1486" s="130"/>
      <c r="K1486" s="102" t="str">
        <f t="shared" si="98"/>
        <v/>
      </c>
      <c r="L1486" s="103"/>
      <c r="M1486" s="131"/>
    </row>
    <row r="1487" ht="22" customHeight="1" spans="1:13">
      <c r="A1487" s="126"/>
      <c r="B1487" s="127" t="str">
        <f t="shared" si="95"/>
        <v/>
      </c>
      <c r="C1487" s="127" t="str">
        <f t="shared" si="96"/>
        <v/>
      </c>
      <c r="D1487" s="127" t="str">
        <f t="shared" si="97"/>
        <v/>
      </c>
      <c r="E1487" s="128"/>
      <c r="F1487" s="102" t="str">
        <f>IFERROR(VLOOKUP(E1487,商品参数!A:E,2,FALSE),"")</f>
        <v/>
      </c>
      <c r="G1487" s="102" t="str">
        <f>IFERROR(VLOOKUP(E1487,商品参数!A:E,3,FALSE),"")</f>
        <v/>
      </c>
      <c r="H1487" s="102" t="str">
        <f>IFERROR(VLOOKUP(E1487,商品参数!A:E,4,FALSE),"")</f>
        <v/>
      </c>
      <c r="I1487" s="130"/>
      <c r="J1487" s="130"/>
      <c r="K1487" s="102" t="str">
        <f t="shared" si="98"/>
        <v/>
      </c>
      <c r="L1487" s="103"/>
      <c r="M1487" s="131"/>
    </row>
    <row r="1488" ht="22" customHeight="1" spans="1:13">
      <c r="A1488" s="126"/>
      <c r="B1488" s="127" t="str">
        <f t="shared" si="95"/>
        <v/>
      </c>
      <c r="C1488" s="127" t="str">
        <f t="shared" si="96"/>
        <v/>
      </c>
      <c r="D1488" s="127" t="str">
        <f t="shared" si="97"/>
        <v/>
      </c>
      <c r="E1488" s="128"/>
      <c r="F1488" s="102" t="str">
        <f>IFERROR(VLOOKUP(E1488,商品参数!A:E,2,FALSE),"")</f>
        <v/>
      </c>
      <c r="G1488" s="102" t="str">
        <f>IFERROR(VLOOKUP(E1488,商品参数!A:E,3,FALSE),"")</f>
        <v/>
      </c>
      <c r="H1488" s="102" t="str">
        <f>IFERROR(VLOOKUP(E1488,商品参数!A:E,4,FALSE),"")</f>
        <v/>
      </c>
      <c r="I1488" s="130"/>
      <c r="J1488" s="130"/>
      <c r="K1488" s="102" t="str">
        <f t="shared" si="98"/>
        <v/>
      </c>
      <c r="L1488" s="103"/>
      <c r="M1488" s="131"/>
    </row>
  </sheetData>
  <mergeCells count="1">
    <mergeCell ref="A1:M1"/>
  </mergeCells>
  <dataValidations count="1">
    <dataValidation type="list" allowBlank="1" showInputMessage="1" showErrorMessage="1" sqref="L1 L3:L1488 L1489:L1048576">
      <formula1>客户信息!$A$3:$A$1000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"/>
  <sheetViews>
    <sheetView workbookViewId="0">
      <selection activeCell="N8" sqref="N8"/>
    </sheetView>
  </sheetViews>
  <sheetFormatPr defaultColWidth="9" defaultRowHeight="16.5"/>
  <cols>
    <col min="1" max="1" width="12.625" style="8" customWidth="1"/>
    <col min="2" max="4" width="12.625" style="8" hidden="1" customWidth="1"/>
    <col min="5" max="5" width="12.625" style="105" customWidth="1"/>
    <col min="6" max="8" width="12.625" style="106" customWidth="1"/>
    <col min="9" max="9" width="12.625" style="23" customWidth="1"/>
    <col min="10" max="10" width="12.625" style="107" customWidth="1"/>
    <col min="11" max="20" width="9" style="10"/>
  </cols>
  <sheetData>
    <row r="1" ht="27" customHeight="1" spans="1:10">
      <c r="A1" s="108" t="s">
        <v>37</v>
      </c>
      <c r="B1" s="108"/>
      <c r="C1" s="108"/>
      <c r="D1" s="108"/>
      <c r="E1" s="109"/>
      <c r="F1" s="108"/>
      <c r="G1" s="108"/>
      <c r="H1" s="108"/>
      <c r="I1" s="108"/>
      <c r="J1" s="108"/>
    </row>
    <row r="2" ht="24" customHeight="1" spans="1:10">
      <c r="A2" s="14" t="s">
        <v>38</v>
      </c>
      <c r="B2" s="110" t="s">
        <v>16</v>
      </c>
      <c r="C2" s="110" t="s">
        <v>17</v>
      </c>
      <c r="D2" s="110" t="s">
        <v>18</v>
      </c>
      <c r="E2" s="27" t="s">
        <v>1</v>
      </c>
      <c r="F2" s="14" t="s">
        <v>2</v>
      </c>
      <c r="G2" s="14" t="s">
        <v>28</v>
      </c>
      <c r="H2" s="14" t="s">
        <v>4</v>
      </c>
      <c r="I2" s="14" t="s">
        <v>39</v>
      </c>
      <c r="J2" s="115" t="s">
        <v>40</v>
      </c>
    </row>
    <row r="3" ht="22" customHeight="1" spans="1:10">
      <c r="A3" s="111">
        <v>43161</v>
      </c>
      <c r="B3" s="112">
        <f>IF(A3&lt;&gt;"",YEAR(A3),"")</f>
        <v>2018</v>
      </c>
      <c r="C3" s="112">
        <f>IF(A3&lt;&gt;"",MONTH(A3),"")</f>
        <v>3</v>
      </c>
      <c r="D3" s="112">
        <f>IF(A3&lt;&gt;"",DAY(A3),"")</f>
        <v>2</v>
      </c>
      <c r="E3" s="113">
        <v>1001</v>
      </c>
      <c r="F3" s="39" t="str">
        <f>IFERROR(VLOOKUP(E3,商品参数!A:E,2,FALSE),"")</f>
        <v>青岛啤酒</v>
      </c>
      <c r="G3" s="39" t="str">
        <f>IFERROR(VLOOKUP(E3,商品参数!A:E,3,FALSE),"")</f>
        <v>500ml</v>
      </c>
      <c r="H3" s="39" t="str">
        <f>IFERROR(VLOOKUP(E3,商品参数!A:E,4,FALSE),"")</f>
        <v>箱</v>
      </c>
      <c r="I3" s="116">
        <v>1</v>
      </c>
      <c r="J3" s="117" t="s">
        <v>41</v>
      </c>
    </row>
    <row r="4" ht="22" customHeight="1" spans="1:10">
      <c r="A4" s="111"/>
      <c r="B4" s="112" t="str">
        <f t="shared" ref="B4:B67" si="0">IF(A4&lt;&gt;"",YEAR(A4),"")</f>
        <v/>
      </c>
      <c r="C4" s="112" t="str">
        <f t="shared" ref="C4:C67" si="1">IF(A4&lt;&gt;"",MONTH(A4),"")</f>
        <v/>
      </c>
      <c r="D4" s="112" t="str">
        <f t="shared" ref="D4:D67" si="2">IF(A4&lt;&gt;"",DAY(A4),"")</f>
        <v/>
      </c>
      <c r="E4" s="114"/>
      <c r="F4" s="39" t="str">
        <f>IFERROR(VLOOKUP(E4,商品参数!A:E,2,FALSE),"")</f>
        <v/>
      </c>
      <c r="G4" s="39" t="str">
        <f>IFERROR(VLOOKUP(E4,商品参数!A:E,3,FALSE),"")</f>
        <v/>
      </c>
      <c r="H4" s="39" t="str">
        <f>IFERROR(VLOOKUP(E4,商品参数!A:E,4,FALSE),"")</f>
        <v/>
      </c>
      <c r="I4" s="118"/>
      <c r="J4" s="117"/>
    </row>
    <row r="5" ht="22" customHeight="1" spans="1:10">
      <c r="A5" s="111"/>
      <c r="B5" s="112" t="str">
        <f t="shared" si="0"/>
        <v/>
      </c>
      <c r="C5" s="112" t="str">
        <f t="shared" si="1"/>
        <v/>
      </c>
      <c r="D5" s="112" t="str">
        <f t="shared" si="2"/>
        <v/>
      </c>
      <c r="E5" s="114"/>
      <c r="F5" s="39" t="str">
        <f>IFERROR(VLOOKUP(E5,商品参数!A:E,2,FALSE),"")</f>
        <v/>
      </c>
      <c r="G5" s="39" t="str">
        <f>IFERROR(VLOOKUP(E5,商品参数!A:E,3,FALSE),"")</f>
        <v/>
      </c>
      <c r="H5" s="39" t="str">
        <f>IFERROR(VLOOKUP(E5,商品参数!A:E,4,FALSE),"")</f>
        <v/>
      </c>
      <c r="I5" s="118"/>
      <c r="J5" s="117"/>
    </row>
    <row r="6" ht="22" customHeight="1" spans="1:10">
      <c r="A6" s="111"/>
      <c r="B6" s="112" t="str">
        <f t="shared" si="0"/>
        <v/>
      </c>
      <c r="C6" s="112" t="str">
        <f t="shared" si="1"/>
        <v/>
      </c>
      <c r="D6" s="112" t="str">
        <f t="shared" si="2"/>
        <v/>
      </c>
      <c r="E6" s="114"/>
      <c r="F6" s="39" t="str">
        <f>IFERROR(VLOOKUP(E6,商品参数!A:E,2,FALSE),"")</f>
        <v/>
      </c>
      <c r="G6" s="39" t="str">
        <f>IFERROR(VLOOKUP(E6,商品参数!A:E,3,FALSE),"")</f>
        <v/>
      </c>
      <c r="H6" s="39" t="str">
        <f>IFERROR(VLOOKUP(E6,商品参数!A:E,4,FALSE),"")</f>
        <v/>
      </c>
      <c r="I6" s="118"/>
      <c r="J6" s="117"/>
    </row>
    <row r="7" ht="22" customHeight="1" spans="1:10">
      <c r="A7" s="111"/>
      <c r="B7" s="112" t="str">
        <f t="shared" si="0"/>
        <v/>
      </c>
      <c r="C7" s="112" t="str">
        <f t="shared" si="1"/>
        <v/>
      </c>
      <c r="D7" s="112" t="str">
        <f t="shared" si="2"/>
        <v/>
      </c>
      <c r="E7" s="114"/>
      <c r="F7" s="39" t="str">
        <f>IFERROR(VLOOKUP(E7,商品参数!A:E,2,FALSE),"")</f>
        <v/>
      </c>
      <c r="G7" s="39" t="str">
        <f>IFERROR(VLOOKUP(E7,商品参数!A:E,3,FALSE),"")</f>
        <v/>
      </c>
      <c r="H7" s="39" t="str">
        <f>IFERROR(VLOOKUP(E7,商品参数!A:E,4,FALSE),"")</f>
        <v/>
      </c>
      <c r="I7" s="118"/>
      <c r="J7" s="117"/>
    </row>
    <row r="8" ht="22" customHeight="1" spans="1:10">
      <c r="A8" s="111"/>
      <c r="B8" s="112" t="str">
        <f t="shared" si="0"/>
        <v/>
      </c>
      <c r="C8" s="112" t="str">
        <f t="shared" si="1"/>
        <v/>
      </c>
      <c r="D8" s="112" t="str">
        <f t="shared" si="2"/>
        <v/>
      </c>
      <c r="E8" s="114"/>
      <c r="F8" s="39" t="str">
        <f>IFERROR(VLOOKUP(E8,商品参数!A:E,2,FALSE),"")</f>
        <v/>
      </c>
      <c r="G8" s="39" t="str">
        <f>IFERROR(VLOOKUP(E8,商品参数!A:E,3,FALSE),"")</f>
        <v/>
      </c>
      <c r="H8" s="39" t="str">
        <f>IFERROR(VLOOKUP(E8,商品参数!A:E,4,FALSE),"")</f>
        <v/>
      </c>
      <c r="I8" s="118"/>
      <c r="J8" s="117"/>
    </row>
    <row r="9" ht="22" customHeight="1" spans="1:10">
      <c r="A9" s="111"/>
      <c r="B9" s="112" t="str">
        <f t="shared" si="0"/>
        <v/>
      </c>
      <c r="C9" s="112" t="str">
        <f t="shared" si="1"/>
        <v/>
      </c>
      <c r="D9" s="112" t="str">
        <f t="shared" si="2"/>
        <v/>
      </c>
      <c r="E9" s="114"/>
      <c r="F9" s="39" t="str">
        <f>IFERROR(VLOOKUP(E9,商品参数!A:E,2,FALSE),"")</f>
        <v/>
      </c>
      <c r="G9" s="39" t="str">
        <f>IFERROR(VLOOKUP(E9,商品参数!A:E,3,FALSE),"")</f>
        <v/>
      </c>
      <c r="H9" s="39" t="str">
        <f>IFERROR(VLOOKUP(E9,商品参数!A:E,4,FALSE),"")</f>
        <v/>
      </c>
      <c r="I9" s="118"/>
      <c r="J9" s="117"/>
    </row>
    <row r="10" ht="22" customHeight="1" spans="1:10">
      <c r="A10" s="111"/>
      <c r="B10" s="112" t="str">
        <f t="shared" si="0"/>
        <v/>
      </c>
      <c r="C10" s="112" t="str">
        <f t="shared" si="1"/>
        <v/>
      </c>
      <c r="D10" s="112" t="str">
        <f t="shared" si="2"/>
        <v/>
      </c>
      <c r="E10" s="114"/>
      <c r="F10" s="39" t="str">
        <f>IFERROR(VLOOKUP(E10,商品参数!A:E,2,FALSE),"")</f>
        <v/>
      </c>
      <c r="G10" s="39" t="str">
        <f>IFERROR(VLOOKUP(E10,商品参数!A:E,3,FALSE),"")</f>
        <v/>
      </c>
      <c r="H10" s="39" t="str">
        <f>IFERROR(VLOOKUP(E10,商品参数!A:E,4,FALSE),"")</f>
        <v/>
      </c>
      <c r="I10" s="118"/>
      <c r="J10" s="117"/>
    </row>
    <row r="11" ht="22" customHeight="1" spans="1:10">
      <c r="A11" s="111"/>
      <c r="B11" s="112" t="str">
        <f t="shared" si="0"/>
        <v/>
      </c>
      <c r="C11" s="112" t="str">
        <f t="shared" si="1"/>
        <v/>
      </c>
      <c r="D11" s="112" t="str">
        <f t="shared" si="2"/>
        <v/>
      </c>
      <c r="E11" s="114"/>
      <c r="F11" s="39" t="str">
        <f>IFERROR(VLOOKUP(E11,商品参数!A:E,2,FALSE),"")</f>
        <v/>
      </c>
      <c r="G11" s="39" t="str">
        <f>IFERROR(VLOOKUP(E11,商品参数!A:E,3,FALSE),"")</f>
        <v/>
      </c>
      <c r="H11" s="39" t="str">
        <f>IFERROR(VLOOKUP(E11,商品参数!A:E,4,FALSE),"")</f>
        <v/>
      </c>
      <c r="I11" s="118"/>
      <c r="J11" s="117"/>
    </row>
    <row r="12" ht="22" customHeight="1" spans="1:10">
      <c r="A12" s="111"/>
      <c r="B12" s="112" t="str">
        <f t="shared" si="0"/>
        <v/>
      </c>
      <c r="C12" s="112" t="str">
        <f t="shared" si="1"/>
        <v/>
      </c>
      <c r="D12" s="112" t="str">
        <f t="shared" si="2"/>
        <v/>
      </c>
      <c r="E12" s="114"/>
      <c r="F12" s="39" t="str">
        <f>IFERROR(VLOOKUP(E12,商品参数!A:E,2,FALSE),"")</f>
        <v/>
      </c>
      <c r="G12" s="39" t="str">
        <f>IFERROR(VLOOKUP(E12,商品参数!A:E,3,FALSE),"")</f>
        <v/>
      </c>
      <c r="H12" s="39" t="str">
        <f>IFERROR(VLOOKUP(E12,商品参数!A:E,4,FALSE),"")</f>
        <v/>
      </c>
      <c r="I12" s="118"/>
      <c r="J12" s="117"/>
    </row>
    <row r="13" ht="22" customHeight="1" spans="1:10">
      <c r="A13" s="111"/>
      <c r="B13" s="112" t="str">
        <f t="shared" si="0"/>
        <v/>
      </c>
      <c r="C13" s="112" t="str">
        <f t="shared" si="1"/>
        <v/>
      </c>
      <c r="D13" s="112" t="str">
        <f t="shared" si="2"/>
        <v/>
      </c>
      <c r="E13" s="114"/>
      <c r="F13" s="39" t="str">
        <f>IFERROR(VLOOKUP(E13,商品参数!A:E,2,FALSE),"")</f>
        <v/>
      </c>
      <c r="G13" s="39" t="str">
        <f>IFERROR(VLOOKUP(E13,商品参数!A:E,3,FALSE),"")</f>
        <v/>
      </c>
      <c r="H13" s="39" t="str">
        <f>IFERROR(VLOOKUP(E13,商品参数!A:E,4,FALSE),"")</f>
        <v/>
      </c>
      <c r="I13" s="118"/>
      <c r="J13" s="117"/>
    </row>
    <row r="14" ht="22" customHeight="1" spans="1:10">
      <c r="A14" s="111"/>
      <c r="B14" s="112" t="str">
        <f t="shared" si="0"/>
        <v/>
      </c>
      <c r="C14" s="112" t="str">
        <f t="shared" si="1"/>
        <v/>
      </c>
      <c r="D14" s="112" t="str">
        <f t="shared" si="2"/>
        <v/>
      </c>
      <c r="E14" s="114"/>
      <c r="F14" s="39" t="str">
        <f>IFERROR(VLOOKUP(E14,商品参数!A:E,2,FALSE),"")</f>
        <v/>
      </c>
      <c r="G14" s="39" t="str">
        <f>IFERROR(VLOOKUP(E14,商品参数!A:E,3,FALSE),"")</f>
        <v/>
      </c>
      <c r="H14" s="39" t="str">
        <f>IFERROR(VLOOKUP(E14,商品参数!A:E,4,FALSE),"")</f>
        <v/>
      </c>
      <c r="I14" s="118"/>
      <c r="J14" s="117"/>
    </row>
    <row r="15" ht="22" customHeight="1" spans="1:10">
      <c r="A15" s="111"/>
      <c r="B15" s="112" t="str">
        <f t="shared" si="0"/>
        <v/>
      </c>
      <c r="C15" s="112" t="str">
        <f t="shared" si="1"/>
        <v/>
      </c>
      <c r="D15" s="112" t="str">
        <f t="shared" si="2"/>
        <v/>
      </c>
      <c r="E15" s="114"/>
      <c r="F15" s="39" t="str">
        <f>IFERROR(VLOOKUP(E15,商品参数!A:E,2,FALSE),"")</f>
        <v/>
      </c>
      <c r="G15" s="39" t="str">
        <f>IFERROR(VLOOKUP(E15,商品参数!A:E,3,FALSE),"")</f>
        <v/>
      </c>
      <c r="H15" s="39" t="str">
        <f>IFERROR(VLOOKUP(E15,商品参数!A:E,4,FALSE),"")</f>
        <v/>
      </c>
      <c r="I15" s="118"/>
      <c r="J15" s="117"/>
    </row>
    <row r="16" ht="22" customHeight="1" spans="1:10">
      <c r="A16" s="111"/>
      <c r="B16" s="112" t="str">
        <f t="shared" si="0"/>
        <v/>
      </c>
      <c r="C16" s="112" t="str">
        <f t="shared" si="1"/>
        <v/>
      </c>
      <c r="D16" s="112" t="str">
        <f t="shared" si="2"/>
        <v/>
      </c>
      <c r="E16" s="114"/>
      <c r="F16" s="39" t="str">
        <f>IFERROR(VLOOKUP(E16,商品参数!A:E,2,FALSE),"")</f>
        <v/>
      </c>
      <c r="G16" s="39" t="str">
        <f>IFERROR(VLOOKUP(E16,商品参数!A:E,3,FALSE),"")</f>
        <v/>
      </c>
      <c r="H16" s="39" t="str">
        <f>IFERROR(VLOOKUP(E16,商品参数!A:E,4,FALSE),"")</f>
        <v/>
      </c>
      <c r="I16" s="118"/>
      <c r="J16" s="117"/>
    </row>
    <row r="17" ht="22" customHeight="1" spans="1:10">
      <c r="A17" s="111"/>
      <c r="B17" s="112" t="str">
        <f t="shared" si="0"/>
        <v/>
      </c>
      <c r="C17" s="112" t="str">
        <f t="shared" si="1"/>
        <v/>
      </c>
      <c r="D17" s="112" t="str">
        <f t="shared" si="2"/>
        <v/>
      </c>
      <c r="E17" s="114"/>
      <c r="F17" s="39" t="str">
        <f>IFERROR(VLOOKUP(E17,商品参数!A:E,2,FALSE),"")</f>
        <v/>
      </c>
      <c r="G17" s="39" t="str">
        <f>IFERROR(VLOOKUP(E17,商品参数!A:E,3,FALSE),"")</f>
        <v/>
      </c>
      <c r="H17" s="39" t="str">
        <f>IFERROR(VLOOKUP(E17,商品参数!A:E,4,FALSE),"")</f>
        <v/>
      </c>
      <c r="I17" s="118"/>
      <c r="J17" s="117"/>
    </row>
    <row r="18" ht="22" customHeight="1" spans="1:10">
      <c r="A18" s="111"/>
      <c r="B18" s="112" t="str">
        <f t="shared" si="0"/>
        <v/>
      </c>
      <c r="C18" s="112" t="str">
        <f t="shared" si="1"/>
        <v/>
      </c>
      <c r="D18" s="112" t="str">
        <f t="shared" si="2"/>
        <v/>
      </c>
      <c r="E18" s="114"/>
      <c r="F18" s="39" t="str">
        <f>IFERROR(VLOOKUP(E18,商品参数!A:E,2,FALSE),"")</f>
        <v/>
      </c>
      <c r="G18" s="39" t="str">
        <f>IFERROR(VLOOKUP(E18,商品参数!A:E,3,FALSE),"")</f>
        <v/>
      </c>
      <c r="H18" s="39" t="str">
        <f>IFERROR(VLOOKUP(E18,商品参数!A:E,4,FALSE),"")</f>
        <v/>
      </c>
      <c r="I18" s="118"/>
      <c r="J18" s="117"/>
    </row>
    <row r="19" ht="22" customHeight="1" spans="1:10">
      <c r="A19" s="111"/>
      <c r="B19" s="112" t="str">
        <f t="shared" si="0"/>
        <v/>
      </c>
      <c r="C19" s="112" t="str">
        <f t="shared" si="1"/>
        <v/>
      </c>
      <c r="D19" s="112" t="str">
        <f t="shared" si="2"/>
        <v/>
      </c>
      <c r="E19" s="114"/>
      <c r="F19" s="39" t="str">
        <f>IFERROR(VLOOKUP(E19,商品参数!A:E,2,FALSE),"")</f>
        <v/>
      </c>
      <c r="G19" s="39" t="str">
        <f>IFERROR(VLOOKUP(E19,商品参数!A:E,3,FALSE),"")</f>
        <v/>
      </c>
      <c r="H19" s="39" t="str">
        <f>IFERROR(VLOOKUP(E19,商品参数!A:E,4,FALSE),"")</f>
        <v/>
      </c>
      <c r="I19" s="118"/>
      <c r="J19" s="117"/>
    </row>
    <row r="20" ht="22" customHeight="1" spans="1:10">
      <c r="A20" s="111"/>
      <c r="B20" s="112" t="str">
        <f t="shared" si="0"/>
        <v/>
      </c>
      <c r="C20" s="112" t="str">
        <f t="shared" si="1"/>
        <v/>
      </c>
      <c r="D20" s="112" t="str">
        <f t="shared" si="2"/>
        <v/>
      </c>
      <c r="E20" s="114"/>
      <c r="F20" s="39" t="str">
        <f>IFERROR(VLOOKUP(E20,商品参数!A:E,2,FALSE),"")</f>
        <v/>
      </c>
      <c r="G20" s="39" t="str">
        <f>IFERROR(VLOOKUP(E20,商品参数!A:E,3,FALSE),"")</f>
        <v/>
      </c>
      <c r="H20" s="39" t="str">
        <f>IFERROR(VLOOKUP(E20,商品参数!A:E,4,FALSE),"")</f>
        <v/>
      </c>
      <c r="I20" s="118"/>
      <c r="J20" s="117"/>
    </row>
    <row r="21" ht="22" customHeight="1" spans="1:10">
      <c r="A21" s="111"/>
      <c r="B21" s="112" t="str">
        <f t="shared" si="0"/>
        <v/>
      </c>
      <c r="C21" s="112" t="str">
        <f t="shared" si="1"/>
        <v/>
      </c>
      <c r="D21" s="112" t="str">
        <f t="shared" si="2"/>
        <v/>
      </c>
      <c r="E21" s="114"/>
      <c r="F21" s="39" t="str">
        <f>IFERROR(VLOOKUP(E21,商品参数!A:E,2,FALSE),"")</f>
        <v/>
      </c>
      <c r="G21" s="39" t="str">
        <f>IFERROR(VLOOKUP(E21,商品参数!A:E,3,FALSE),"")</f>
        <v/>
      </c>
      <c r="H21" s="39" t="str">
        <f>IFERROR(VLOOKUP(E21,商品参数!A:E,4,FALSE),"")</f>
        <v/>
      </c>
      <c r="I21" s="118"/>
      <c r="J21" s="117"/>
    </row>
    <row r="22" ht="22" customHeight="1" spans="1:10">
      <c r="A22" s="111"/>
      <c r="B22" s="112" t="str">
        <f t="shared" si="0"/>
        <v/>
      </c>
      <c r="C22" s="112" t="str">
        <f t="shared" si="1"/>
        <v/>
      </c>
      <c r="D22" s="112" t="str">
        <f t="shared" si="2"/>
        <v/>
      </c>
      <c r="E22" s="114"/>
      <c r="F22" s="39" t="str">
        <f>IFERROR(VLOOKUP(E22,商品参数!A:E,2,FALSE),"")</f>
        <v/>
      </c>
      <c r="G22" s="39" t="str">
        <f>IFERROR(VLOOKUP(E22,商品参数!A:E,3,FALSE),"")</f>
        <v/>
      </c>
      <c r="H22" s="39" t="str">
        <f>IFERROR(VLOOKUP(E22,商品参数!A:E,4,FALSE),"")</f>
        <v/>
      </c>
      <c r="I22" s="118"/>
      <c r="J22" s="117"/>
    </row>
    <row r="23" ht="22" customHeight="1" spans="1:10">
      <c r="A23" s="111"/>
      <c r="B23" s="112" t="str">
        <f t="shared" si="0"/>
        <v/>
      </c>
      <c r="C23" s="112" t="str">
        <f t="shared" si="1"/>
        <v/>
      </c>
      <c r="D23" s="112" t="str">
        <f t="shared" si="2"/>
        <v/>
      </c>
      <c r="E23" s="114"/>
      <c r="F23" s="39" t="str">
        <f>IFERROR(VLOOKUP(E23,商品参数!A:E,2,FALSE),"")</f>
        <v/>
      </c>
      <c r="G23" s="39" t="str">
        <f>IFERROR(VLOOKUP(E23,商品参数!A:E,3,FALSE),"")</f>
        <v/>
      </c>
      <c r="H23" s="39" t="str">
        <f>IFERROR(VLOOKUP(E23,商品参数!A:E,4,FALSE),"")</f>
        <v/>
      </c>
      <c r="I23" s="118"/>
      <c r="J23" s="117"/>
    </row>
    <row r="24" ht="22" customHeight="1" spans="1:10">
      <c r="A24" s="111"/>
      <c r="B24" s="112" t="str">
        <f t="shared" si="0"/>
        <v/>
      </c>
      <c r="C24" s="112" t="str">
        <f t="shared" si="1"/>
        <v/>
      </c>
      <c r="D24" s="112" t="str">
        <f t="shared" si="2"/>
        <v/>
      </c>
      <c r="E24" s="114"/>
      <c r="F24" s="39" t="str">
        <f>IFERROR(VLOOKUP(E24,商品参数!A:E,2,FALSE),"")</f>
        <v/>
      </c>
      <c r="G24" s="39" t="str">
        <f>IFERROR(VLOOKUP(E24,商品参数!A:E,3,FALSE),"")</f>
        <v/>
      </c>
      <c r="H24" s="39" t="str">
        <f>IFERROR(VLOOKUP(E24,商品参数!A:E,4,FALSE),"")</f>
        <v/>
      </c>
      <c r="I24" s="118"/>
      <c r="J24" s="117"/>
    </row>
    <row r="25" ht="22" customHeight="1" spans="1:10">
      <c r="A25" s="111"/>
      <c r="B25" s="112" t="str">
        <f t="shared" si="0"/>
        <v/>
      </c>
      <c r="C25" s="112" t="str">
        <f t="shared" si="1"/>
        <v/>
      </c>
      <c r="D25" s="112" t="str">
        <f t="shared" si="2"/>
        <v/>
      </c>
      <c r="E25" s="114"/>
      <c r="F25" s="39" t="str">
        <f>IFERROR(VLOOKUP(E25,商品参数!A:E,2,FALSE),"")</f>
        <v/>
      </c>
      <c r="G25" s="39" t="str">
        <f>IFERROR(VLOOKUP(E25,商品参数!A:E,3,FALSE),"")</f>
        <v/>
      </c>
      <c r="H25" s="39" t="str">
        <f>IFERROR(VLOOKUP(E25,商品参数!A:E,4,FALSE),"")</f>
        <v/>
      </c>
      <c r="I25" s="118"/>
      <c r="J25" s="117"/>
    </row>
    <row r="26" ht="22" customHeight="1" spans="1:10">
      <c r="A26" s="111"/>
      <c r="B26" s="112" t="str">
        <f t="shared" si="0"/>
        <v/>
      </c>
      <c r="C26" s="112" t="str">
        <f t="shared" si="1"/>
        <v/>
      </c>
      <c r="D26" s="112" t="str">
        <f t="shared" si="2"/>
        <v/>
      </c>
      <c r="E26" s="114"/>
      <c r="F26" s="39" t="str">
        <f>IFERROR(VLOOKUP(E26,商品参数!A:E,2,FALSE),"")</f>
        <v/>
      </c>
      <c r="G26" s="39" t="str">
        <f>IFERROR(VLOOKUP(E26,商品参数!A:E,3,FALSE),"")</f>
        <v/>
      </c>
      <c r="H26" s="39" t="str">
        <f>IFERROR(VLOOKUP(E26,商品参数!A:E,4,FALSE),"")</f>
        <v/>
      </c>
      <c r="I26" s="118"/>
      <c r="J26" s="117"/>
    </row>
    <row r="27" ht="22" customHeight="1" spans="1:10">
      <c r="A27" s="111"/>
      <c r="B27" s="112" t="str">
        <f t="shared" si="0"/>
        <v/>
      </c>
      <c r="C27" s="112" t="str">
        <f t="shared" si="1"/>
        <v/>
      </c>
      <c r="D27" s="112" t="str">
        <f t="shared" si="2"/>
        <v/>
      </c>
      <c r="E27" s="114"/>
      <c r="F27" s="39" t="str">
        <f>IFERROR(VLOOKUP(E27,商品参数!A:E,2,FALSE),"")</f>
        <v/>
      </c>
      <c r="G27" s="39" t="str">
        <f>IFERROR(VLOOKUP(E27,商品参数!A:E,3,FALSE),"")</f>
        <v/>
      </c>
      <c r="H27" s="39" t="str">
        <f>IFERROR(VLOOKUP(E27,商品参数!A:E,4,FALSE),"")</f>
        <v/>
      </c>
      <c r="I27" s="118"/>
      <c r="J27" s="117"/>
    </row>
    <row r="28" ht="22" customHeight="1" spans="1:10">
      <c r="A28" s="111"/>
      <c r="B28" s="112" t="str">
        <f t="shared" si="0"/>
        <v/>
      </c>
      <c r="C28" s="112" t="str">
        <f t="shared" si="1"/>
        <v/>
      </c>
      <c r="D28" s="112" t="str">
        <f t="shared" si="2"/>
        <v/>
      </c>
      <c r="E28" s="114"/>
      <c r="F28" s="39" t="str">
        <f>IFERROR(VLOOKUP(E28,商品参数!A:E,2,FALSE),"")</f>
        <v/>
      </c>
      <c r="G28" s="39" t="str">
        <f>IFERROR(VLOOKUP(E28,商品参数!A:E,3,FALSE),"")</f>
        <v/>
      </c>
      <c r="H28" s="39" t="str">
        <f>IFERROR(VLOOKUP(E28,商品参数!A:E,4,FALSE),"")</f>
        <v/>
      </c>
      <c r="I28" s="118"/>
      <c r="J28" s="117"/>
    </row>
    <row r="29" ht="22" customHeight="1" spans="1:10">
      <c r="A29" s="111"/>
      <c r="B29" s="112" t="str">
        <f t="shared" si="0"/>
        <v/>
      </c>
      <c r="C29" s="112" t="str">
        <f t="shared" si="1"/>
        <v/>
      </c>
      <c r="D29" s="112" t="str">
        <f t="shared" si="2"/>
        <v/>
      </c>
      <c r="E29" s="114"/>
      <c r="F29" s="39" t="str">
        <f>IFERROR(VLOOKUP(E29,商品参数!A:E,2,FALSE),"")</f>
        <v/>
      </c>
      <c r="G29" s="39" t="str">
        <f>IFERROR(VLOOKUP(E29,商品参数!A:E,3,FALSE),"")</f>
        <v/>
      </c>
      <c r="H29" s="39" t="str">
        <f>IFERROR(VLOOKUP(E29,商品参数!A:E,4,FALSE),"")</f>
        <v/>
      </c>
      <c r="I29" s="118"/>
      <c r="J29" s="117"/>
    </row>
    <row r="30" ht="22" customHeight="1" spans="1:10">
      <c r="A30" s="111"/>
      <c r="B30" s="112" t="str">
        <f t="shared" si="0"/>
        <v/>
      </c>
      <c r="C30" s="112" t="str">
        <f t="shared" si="1"/>
        <v/>
      </c>
      <c r="D30" s="112" t="str">
        <f t="shared" si="2"/>
        <v/>
      </c>
      <c r="E30" s="114"/>
      <c r="F30" s="39" t="str">
        <f>IFERROR(VLOOKUP(E30,商品参数!A:E,2,FALSE),"")</f>
        <v/>
      </c>
      <c r="G30" s="39" t="str">
        <f>IFERROR(VLOOKUP(E30,商品参数!A:E,3,FALSE),"")</f>
        <v/>
      </c>
      <c r="H30" s="39" t="str">
        <f>IFERROR(VLOOKUP(E30,商品参数!A:E,4,FALSE),"")</f>
        <v/>
      </c>
      <c r="I30" s="118"/>
      <c r="J30" s="117"/>
    </row>
    <row r="31" ht="22" customHeight="1" spans="1:10">
      <c r="A31" s="111"/>
      <c r="B31" s="112" t="str">
        <f t="shared" si="0"/>
        <v/>
      </c>
      <c r="C31" s="112" t="str">
        <f t="shared" si="1"/>
        <v/>
      </c>
      <c r="D31" s="112" t="str">
        <f t="shared" si="2"/>
        <v/>
      </c>
      <c r="E31" s="114"/>
      <c r="F31" s="39" t="str">
        <f>IFERROR(VLOOKUP(E31,商品参数!A:E,2,FALSE),"")</f>
        <v/>
      </c>
      <c r="G31" s="39" t="str">
        <f>IFERROR(VLOOKUP(E31,商品参数!A:E,3,FALSE),"")</f>
        <v/>
      </c>
      <c r="H31" s="39" t="str">
        <f>IFERROR(VLOOKUP(E31,商品参数!A:E,4,FALSE),"")</f>
        <v/>
      </c>
      <c r="I31" s="118"/>
      <c r="J31" s="117"/>
    </row>
    <row r="32" ht="22" customHeight="1" spans="1:10">
      <c r="A32" s="111"/>
      <c r="B32" s="112" t="str">
        <f t="shared" si="0"/>
        <v/>
      </c>
      <c r="C32" s="112" t="str">
        <f t="shared" si="1"/>
        <v/>
      </c>
      <c r="D32" s="112" t="str">
        <f t="shared" si="2"/>
        <v/>
      </c>
      <c r="E32" s="114"/>
      <c r="F32" s="39" t="str">
        <f>IFERROR(VLOOKUP(E32,商品参数!A:E,2,FALSE),"")</f>
        <v/>
      </c>
      <c r="G32" s="39" t="str">
        <f>IFERROR(VLOOKUP(E32,商品参数!A:E,3,FALSE),"")</f>
        <v/>
      </c>
      <c r="H32" s="39" t="str">
        <f>IFERROR(VLOOKUP(E32,商品参数!A:E,4,FALSE),"")</f>
        <v/>
      </c>
      <c r="I32" s="118"/>
      <c r="J32" s="117"/>
    </row>
    <row r="33" ht="22" customHeight="1" spans="1:10">
      <c r="A33" s="111"/>
      <c r="B33" s="112" t="str">
        <f t="shared" si="0"/>
        <v/>
      </c>
      <c r="C33" s="112" t="str">
        <f t="shared" si="1"/>
        <v/>
      </c>
      <c r="D33" s="112" t="str">
        <f t="shared" si="2"/>
        <v/>
      </c>
      <c r="E33" s="114"/>
      <c r="F33" s="39" t="str">
        <f>IFERROR(VLOOKUP(E33,商品参数!A:E,2,FALSE),"")</f>
        <v/>
      </c>
      <c r="G33" s="39" t="str">
        <f>IFERROR(VLOOKUP(E33,商品参数!A:E,3,FALSE),"")</f>
        <v/>
      </c>
      <c r="H33" s="39" t="str">
        <f>IFERROR(VLOOKUP(E33,商品参数!A:E,4,FALSE),"")</f>
        <v/>
      </c>
      <c r="I33" s="118"/>
      <c r="J33" s="117"/>
    </row>
    <row r="34" ht="22" customHeight="1" spans="1:10">
      <c r="A34" s="111"/>
      <c r="B34" s="112" t="str">
        <f t="shared" si="0"/>
        <v/>
      </c>
      <c r="C34" s="112" t="str">
        <f t="shared" si="1"/>
        <v/>
      </c>
      <c r="D34" s="112" t="str">
        <f t="shared" si="2"/>
        <v/>
      </c>
      <c r="E34" s="114"/>
      <c r="F34" s="39" t="str">
        <f>IFERROR(VLOOKUP(E34,商品参数!A:E,2,FALSE),"")</f>
        <v/>
      </c>
      <c r="G34" s="39" t="str">
        <f>IFERROR(VLOOKUP(E34,商品参数!A:E,3,FALSE),"")</f>
        <v/>
      </c>
      <c r="H34" s="39" t="str">
        <f>IFERROR(VLOOKUP(E34,商品参数!A:E,4,FALSE),"")</f>
        <v/>
      </c>
      <c r="I34" s="118"/>
      <c r="J34" s="117"/>
    </row>
    <row r="35" ht="22" customHeight="1" spans="1:10">
      <c r="A35" s="111"/>
      <c r="B35" s="112" t="str">
        <f t="shared" si="0"/>
        <v/>
      </c>
      <c r="C35" s="112" t="str">
        <f t="shared" si="1"/>
        <v/>
      </c>
      <c r="D35" s="112" t="str">
        <f t="shared" si="2"/>
        <v/>
      </c>
      <c r="E35" s="114"/>
      <c r="F35" s="39" t="str">
        <f>IFERROR(VLOOKUP(E35,商品参数!A:E,2,FALSE),"")</f>
        <v/>
      </c>
      <c r="G35" s="39" t="str">
        <f>IFERROR(VLOOKUP(E35,商品参数!A:E,3,FALSE),"")</f>
        <v/>
      </c>
      <c r="H35" s="39" t="str">
        <f>IFERROR(VLOOKUP(E35,商品参数!A:E,4,FALSE),"")</f>
        <v/>
      </c>
      <c r="I35" s="118"/>
      <c r="J35" s="117"/>
    </row>
    <row r="36" ht="22" customHeight="1" spans="1:10">
      <c r="A36" s="111"/>
      <c r="B36" s="112" t="str">
        <f t="shared" si="0"/>
        <v/>
      </c>
      <c r="C36" s="112" t="str">
        <f t="shared" si="1"/>
        <v/>
      </c>
      <c r="D36" s="112" t="str">
        <f t="shared" si="2"/>
        <v/>
      </c>
      <c r="E36" s="114"/>
      <c r="F36" s="39" t="str">
        <f>IFERROR(VLOOKUP(E36,商品参数!A:E,2,FALSE),"")</f>
        <v/>
      </c>
      <c r="G36" s="39" t="str">
        <f>IFERROR(VLOOKUP(E36,商品参数!A:E,3,FALSE),"")</f>
        <v/>
      </c>
      <c r="H36" s="39" t="str">
        <f>IFERROR(VLOOKUP(E36,商品参数!A:E,4,FALSE),"")</f>
        <v/>
      </c>
      <c r="I36" s="118"/>
      <c r="J36" s="117"/>
    </row>
    <row r="37" ht="22" customHeight="1" spans="1:10">
      <c r="A37" s="111"/>
      <c r="B37" s="112" t="str">
        <f t="shared" si="0"/>
        <v/>
      </c>
      <c r="C37" s="112" t="str">
        <f t="shared" si="1"/>
        <v/>
      </c>
      <c r="D37" s="112" t="str">
        <f t="shared" si="2"/>
        <v/>
      </c>
      <c r="E37" s="114"/>
      <c r="F37" s="39" t="str">
        <f>IFERROR(VLOOKUP(E37,商品参数!A:E,2,FALSE),"")</f>
        <v/>
      </c>
      <c r="G37" s="39" t="str">
        <f>IFERROR(VLOOKUP(E37,商品参数!A:E,3,FALSE),"")</f>
        <v/>
      </c>
      <c r="H37" s="39" t="str">
        <f>IFERROR(VLOOKUP(E37,商品参数!A:E,4,FALSE),"")</f>
        <v/>
      </c>
      <c r="I37" s="118"/>
      <c r="J37" s="117"/>
    </row>
    <row r="38" ht="22" customHeight="1" spans="1:10">
      <c r="A38" s="111"/>
      <c r="B38" s="112" t="str">
        <f t="shared" si="0"/>
        <v/>
      </c>
      <c r="C38" s="112" t="str">
        <f t="shared" si="1"/>
        <v/>
      </c>
      <c r="D38" s="112" t="str">
        <f t="shared" si="2"/>
        <v/>
      </c>
      <c r="E38" s="114"/>
      <c r="F38" s="39" t="str">
        <f>IFERROR(VLOOKUP(E38,商品参数!A:E,2,FALSE),"")</f>
        <v/>
      </c>
      <c r="G38" s="39" t="str">
        <f>IFERROR(VLOOKUP(E38,商品参数!A:E,3,FALSE),"")</f>
        <v/>
      </c>
      <c r="H38" s="39" t="str">
        <f>IFERROR(VLOOKUP(E38,商品参数!A:E,4,FALSE),"")</f>
        <v/>
      </c>
      <c r="I38" s="118"/>
      <c r="J38" s="117"/>
    </row>
    <row r="39" ht="22" customHeight="1" spans="1:10">
      <c r="A39" s="111"/>
      <c r="B39" s="112" t="str">
        <f t="shared" si="0"/>
        <v/>
      </c>
      <c r="C39" s="112" t="str">
        <f t="shared" si="1"/>
        <v/>
      </c>
      <c r="D39" s="112" t="str">
        <f t="shared" si="2"/>
        <v/>
      </c>
      <c r="E39" s="114"/>
      <c r="F39" s="39" t="str">
        <f>IFERROR(VLOOKUP(E39,商品参数!A:E,2,FALSE),"")</f>
        <v/>
      </c>
      <c r="G39" s="39" t="str">
        <f>IFERROR(VLOOKUP(E39,商品参数!A:E,3,FALSE),"")</f>
        <v/>
      </c>
      <c r="H39" s="39" t="str">
        <f>IFERROR(VLOOKUP(E39,商品参数!A:E,4,FALSE),"")</f>
        <v/>
      </c>
      <c r="I39" s="118"/>
      <c r="J39" s="117"/>
    </row>
    <row r="40" ht="22" customHeight="1" spans="1:10">
      <c r="A40" s="111"/>
      <c r="B40" s="112" t="str">
        <f t="shared" si="0"/>
        <v/>
      </c>
      <c r="C40" s="112" t="str">
        <f t="shared" si="1"/>
        <v/>
      </c>
      <c r="D40" s="112" t="str">
        <f t="shared" si="2"/>
        <v/>
      </c>
      <c r="E40" s="114"/>
      <c r="F40" s="39" t="str">
        <f>IFERROR(VLOOKUP(E40,商品参数!A:E,2,FALSE),"")</f>
        <v/>
      </c>
      <c r="G40" s="39" t="str">
        <f>IFERROR(VLOOKUP(E40,商品参数!A:E,3,FALSE),"")</f>
        <v/>
      </c>
      <c r="H40" s="39" t="str">
        <f>IFERROR(VLOOKUP(E40,商品参数!A:E,4,FALSE),"")</f>
        <v/>
      </c>
      <c r="I40" s="118"/>
      <c r="J40" s="117"/>
    </row>
    <row r="41" ht="22" customHeight="1" spans="1:10">
      <c r="A41" s="111"/>
      <c r="B41" s="112" t="str">
        <f t="shared" si="0"/>
        <v/>
      </c>
      <c r="C41" s="112" t="str">
        <f t="shared" si="1"/>
        <v/>
      </c>
      <c r="D41" s="112" t="str">
        <f t="shared" si="2"/>
        <v/>
      </c>
      <c r="E41" s="114"/>
      <c r="F41" s="39" t="str">
        <f>IFERROR(VLOOKUP(E41,商品参数!A:E,2,FALSE),"")</f>
        <v/>
      </c>
      <c r="G41" s="39" t="str">
        <f>IFERROR(VLOOKUP(E41,商品参数!A:E,3,FALSE),"")</f>
        <v/>
      </c>
      <c r="H41" s="39" t="str">
        <f>IFERROR(VLOOKUP(E41,商品参数!A:E,4,FALSE),"")</f>
        <v/>
      </c>
      <c r="I41" s="118"/>
      <c r="J41" s="117"/>
    </row>
    <row r="42" ht="22" customHeight="1" spans="1:10">
      <c r="A42" s="111"/>
      <c r="B42" s="112" t="str">
        <f t="shared" si="0"/>
        <v/>
      </c>
      <c r="C42" s="112" t="str">
        <f t="shared" si="1"/>
        <v/>
      </c>
      <c r="D42" s="112" t="str">
        <f t="shared" si="2"/>
        <v/>
      </c>
      <c r="E42" s="114"/>
      <c r="F42" s="39" t="str">
        <f>IFERROR(VLOOKUP(E42,商品参数!A:E,2,FALSE),"")</f>
        <v/>
      </c>
      <c r="G42" s="39" t="str">
        <f>IFERROR(VLOOKUP(E42,商品参数!A:E,3,FALSE),"")</f>
        <v/>
      </c>
      <c r="H42" s="39" t="str">
        <f>IFERROR(VLOOKUP(E42,商品参数!A:E,4,FALSE),"")</f>
        <v/>
      </c>
      <c r="I42" s="118"/>
      <c r="J42" s="117"/>
    </row>
    <row r="43" ht="22" customHeight="1" spans="1:10">
      <c r="A43" s="111"/>
      <c r="B43" s="112" t="str">
        <f t="shared" si="0"/>
        <v/>
      </c>
      <c r="C43" s="112" t="str">
        <f t="shared" si="1"/>
        <v/>
      </c>
      <c r="D43" s="112" t="str">
        <f t="shared" si="2"/>
        <v/>
      </c>
      <c r="E43" s="114"/>
      <c r="F43" s="39" t="str">
        <f>IFERROR(VLOOKUP(E43,商品参数!A:E,2,FALSE),"")</f>
        <v/>
      </c>
      <c r="G43" s="39" t="str">
        <f>IFERROR(VLOOKUP(E43,商品参数!A:E,3,FALSE),"")</f>
        <v/>
      </c>
      <c r="H43" s="39" t="str">
        <f>IFERROR(VLOOKUP(E43,商品参数!A:E,4,FALSE),"")</f>
        <v/>
      </c>
      <c r="I43" s="118"/>
      <c r="J43" s="117"/>
    </row>
    <row r="44" ht="22" customHeight="1" spans="1:10">
      <c r="A44" s="111"/>
      <c r="B44" s="112" t="str">
        <f t="shared" si="0"/>
        <v/>
      </c>
      <c r="C44" s="112" t="str">
        <f t="shared" si="1"/>
        <v/>
      </c>
      <c r="D44" s="112" t="str">
        <f t="shared" si="2"/>
        <v/>
      </c>
      <c r="E44" s="114"/>
      <c r="F44" s="39" t="str">
        <f>IFERROR(VLOOKUP(E44,商品参数!A:E,2,FALSE),"")</f>
        <v/>
      </c>
      <c r="G44" s="39" t="str">
        <f>IFERROR(VLOOKUP(E44,商品参数!A:E,3,FALSE),"")</f>
        <v/>
      </c>
      <c r="H44" s="39" t="str">
        <f>IFERROR(VLOOKUP(E44,商品参数!A:E,4,FALSE),"")</f>
        <v/>
      </c>
      <c r="I44" s="118"/>
      <c r="J44" s="117"/>
    </row>
    <row r="45" ht="22" customHeight="1" spans="1:10">
      <c r="A45" s="111"/>
      <c r="B45" s="112" t="str">
        <f t="shared" si="0"/>
        <v/>
      </c>
      <c r="C45" s="112" t="str">
        <f t="shared" si="1"/>
        <v/>
      </c>
      <c r="D45" s="112" t="str">
        <f t="shared" si="2"/>
        <v/>
      </c>
      <c r="E45" s="114"/>
      <c r="F45" s="39" t="str">
        <f>IFERROR(VLOOKUP(E45,商品参数!A:E,2,FALSE),"")</f>
        <v/>
      </c>
      <c r="G45" s="39" t="str">
        <f>IFERROR(VLOOKUP(E45,商品参数!A:E,3,FALSE),"")</f>
        <v/>
      </c>
      <c r="H45" s="39" t="str">
        <f>IFERROR(VLOOKUP(E45,商品参数!A:E,4,FALSE),"")</f>
        <v/>
      </c>
      <c r="I45" s="118"/>
      <c r="J45" s="117"/>
    </row>
    <row r="46" ht="22" customHeight="1" spans="1:10">
      <c r="A46" s="111"/>
      <c r="B46" s="112" t="str">
        <f t="shared" si="0"/>
        <v/>
      </c>
      <c r="C46" s="112" t="str">
        <f t="shared" si="1"/>
        <v/>
      </c>
      <c r="D46" s="112" t="str">
        <f t="shared" si="2"/>
        <v/>
      </c>
      <c r="E46" s="114"/>
      <c r="F46" s="39" t="str">
        <f>IFERROR(VLOOKUP(E46,商品参数!A:E,2,FALSE),"")</f>
        <v/>
      </c>
      <c r="G46" s="39" t="str">
        <f>IFERROR(VLOOKUP(E46,商品参数!A:E,3,FALSE),"")</f>
        <v/>
      </c>
      <c r="H46" s="39" t="str">
        <f>IFERROR(VLOOKUP(E46,商品参数!A:E,4,FALSE),"")</f>
        <v/>
      </c>
      <c r="I46" s="118"/>
      <c r="J46" s="117"/>
    </row>
    <row r="47" ht="22" customHeight="1" spans="1:10">
      <c r="A47" s="111"/>
      <c r="B47" s="112" t="str">
        <f t="shared" si="0"/>
        <v/>
      </c>
      <c r="C47" s="112" t="str">
        <f t="shared" si="1"/>
        <v/>
      </c>
      <c r="D47" s="112" t="str">
        <f t="shared" si="2"/>
        <v/>
      </c>
      <c r="E47" s="114"/>
      <c r="F47" s="39" t="str">
        <f>IFERROR(VLOOKUP(E47,商品参数!A:E,2,FALSE),"")</f>
        <v/>
      </c>
      <c r="G47" s="39" t="str">
        <f>IFERROR(VLOOKUP(E47,商品参数!A:E,3,FALSE),"")</f>
        <v/>
      </c>
      <c r="H47" s="39" t="str">
        <f>IFERROR(VLOOKUP(E47,商品参数!A:E,4,FALSE),"")</f>
        <v/>
      </c>
      <c r="I47" s="118"/>
      <c r="J47" s="117"/>
    </row>
    <row r="48" ht="22" customHeight="1" spans="1:10">
      <c r="A48" s="111"/>
      <c r="B48" s="112" t="str">
        <f t="shared" si="0"/>
        <v/>
      </c>
      <c r="C48" s="112" t="str">
        <f t="shared" si="1"/>
        <v/>
      </c>
      <c r="D48" s="112" t="str">
        <f t="shared" si="2"/>
        <v/>
      </c>
      <c r="E48" s="114"/>
      <c r="F48" s="39" t="str">
        <f>IFERROR(VLOOKUP(E48,商品参数!A:E,2,FALSE),"")</f>
        <v/>
      </c>
      <c r="G48" s="39" t="str">
        <f>IFERROR(VLOOKUP(E48,商品参数!A:E,3,FALSE),"")</f>
        <v/>
      </c>
      <c r="H48" s="39" t="str">
        <f>IFERROR(VLOOKUP(E48,商品参数!A:E,4,FALSE),"")</f>
        <v/>
      </c>
      <c r="I48" s="118"/>
      <c r="J48" s="117"/>
    </row>
    <row r="49" ht="22" customHeight="1" spans="1:10">
      <c r="A49" s="111"/>
      <c r="B49" s="112" t="str">
        <f t="shared" si="0"/>
        <v/>
      </c>
      <c r="C49" s="112" t="str">
        <f t="shared" si="1"/>
        <v/>
      </c>
      <c r="D49" s="112" t="str">
        <f t="shared" si="2"/>
        <v/>
      </c>
      <c r="E49" s="114"/>
      <c r="F49" s="39" t="str">
        <f>IFERROR(VLOOKUP(E49,商品参数!A:E,2,FALSE),"")</f>
        <v/>
      </c>
      <c r="G49" s="39" t="str">
        <f>IFERROR(VLOOKUP(E49,商品参数!A:E,3,FALSE),"")</f>
        <v/>
      </c>
      <c r="H49" s="39" t="str">
        <f>IFERROR(VLOOKUP(E49,商品参数!A:E,4,FALSE),"")</f>
        <v/>
      </c>
      <c r="I49" s="118"/>
      <c r="J49" s="117"/>
    </row>
    <row r="50" ht="22" customHeight="1" spans="1:10">
      <c r="A50" s="111"/>
      <c r="B50" s="112" t="str">
        <f t="shared" si="0"/>
        <v/>
      </c>
      <c r="C50" s="112" t="str">
        <f t="shared" si="1"/>
        <v/>
      </c>
      <c r="D50" s="112" t="str">
        <f t="shared" si="2"/>
        <v/>
      </c>
      <c r="E50" s="114"/>
      <c r="F50" s="39" t="str">
        <f>IFERROR(VLOOKUP(E50,商品参数!A:E,2,FALSE),"")</f>
        <v/>
      </c>
      <c r="G50" s="39" t="str">
        <f>IFERROR(VLOOKUP(E50,商品参数!A:E,3,FALSE),"")</f>
        <v/>
      </c>
      <c r="H50" s="39" t="str">
        <f>IFERROR(VLOOKUP(E50,商品参数!A:E,4,FALSE),"")</f>
        <v/>
      </c>
      <c r="I50" s="118"/>
      <c r="J50" s="117"/>
    </row>
    <row r="51" ht="22" customHeight="1" spans="1:10">
      <c r="A51" s="111"/>
      <c r="B51" s="112" t="str">
        <f t="shared" si="0"/>
        <v/>
      </c>
      <c r="C51" s="112" t="str">
        <f t="shared" si="1"/>
        <v/>
      </c>
      <c r="D51" s="112" t="str">
        <f t="shared" si="2"/>
        <v/>
      </c>
      <c r="E51" s="114"/>
      <c r="F51" s="39" t="str">
        <f>IFERROR(VLOOKUP(E51,商品参数!A:E,2,FALSE),"")</f>
        <v/>
      </c>
      <c r="G51" s="39" t="str">
        <f>IFERROR(VLOOKUP(E51,商品参数!A:E,3,FALSE),"")</f>
        <v/>
      </c>
      <c r="H51" s="39" t="str">
        <f>IFERROR(VLOOKUP(E51,商品参数!A:E,4,FALSE),"")</f>
        <v/>
      </c>
      <c r="I51" s="118"/>
      <c r="J51" s="117"/>
    </row>
    <row r="52" ht="22" customHeight="1" spans="1:10">
      <c r="A52" s="111"/>
      <c r="B52" s="112" t="str">
        <f t="shared" si="0"/>
        <v/>
      </c>
      <c r="C52" s="112" t="str">
        <f t="shared" si="1"/>
        <v/>
      </c>
      <c r="D52" s="112" t="str">
        <f t="shared" si="2"/>
        <v/>
      </c>
      <c r="E52" s="114"/>
      <c r="F52" s="39" t="str">
        <f>IFERROR(VLOOKUP(E52,商品参数!A:E,2,FALSE),"")</f>
        <v/>
      </c>
      <c r="G52" s="39" t="str">
        <f>IFERROR(VLOOKUP(E52,商品参数!A:E,3,FALSE),"")</f>
        <v/>
      </c>
      <c r="H52" s="39" t="str">
        <f>IFERROR(VLOOKUP(E52,商品参数!A:E,4,FALSE),"")</f>
        <v/>
      </c>
      <c r="I52" s="118"/>
      <c r="J52" s="117"/>
    </row>
    <row r="53" ht="22" customHeight="1" spans="1:10">
      <c r="A53" s="111"/>
      <c r="B53" s="112" t="str">
        <f t="shared" si="0"/>
        <v/>
      </c>
      <c r="C53" s="112" t="str">
        <f t="shared" si="1"/>
        <v/>
      </c>
      <c r="D53" s="112" t="str">
        <f t="shared" si="2"/>
        <v/>
      </c>
      <c r="E53" s="114"/>
      <c r="F53" s="39" t="str">
        <f>IFERROR(VLOOKUP(E53,商品参数!A:E,2,FALSE),"")</f>
        <v/>
      </c>
      <c r="G53" s="39" t="str">
        <f>IFERROR(VLOOKUP(E53,商品参数!A:E,3,FALSE),"")</f>
        <v/>
      </c>
      <c r="H53" s="39" t="str">
        <f>IFERROR(VLOOKUP(E53,商品参数!A:E,4,FALSE),"")</f>
        <v/>
      </c>
      <c r="I53" s="118"/>
      <c r="J53" s="117"/>
    </row>
    <row r="54" ht="22" customHeight="1" spans="1:10">
      <c r="A54" s="111"/>
      <c r="B54" s="112" t="str">
        <f t="shared" si="0"/>
        <v/>
      </c>
      <c r="C54" s="112" t="str">
        <f t="shared" si="1"/>
        <v/>
      </c>
      <c r="D54" s="112" t="str">
        <f t="shared" si="2"/>
        <v/>
      </c>
      <c r="E54" s="114"/>
      <c r="F54" s="39" t="str">
        <f>IFERROR(VLOOKUP(E54,商品参数!A:E,2,FALSE),"")</f>
        <v/>
      </c>
      <c r="G54" s="39" t="str">
        <f>IFERROR(VLOOKUP(E54,商品参数!A:E,3,FALSE),"")</f>
        <v/>
      </c>
      <c r="H54" s="39" t="str">
        <f>IFERROR(VLOOKUP(E54,商品参数!A:E,4,FALSE),"")</f>
        <v/>
      </c>
      <c r="I54" s="118"/>
      <c r="J54" s="117"/>
    </row>
    <row r="55" ht="22" customHeight="1" spans="1:10">
      <c r="A55" s="111"/>
      <c r="B55" s="112" t="str">
        <f t="shared" si="0"/>
        <v/>
      </c>
      <c r="C55" s="112" t="str">
        <f t="shared" si="1"/>
        <v/>
      </c>
      <c r="D55" s="112" t="str">
        <f t="shared" si="2"/>
        <v/>
      </c>
      <c r="E55" s="114"/>
      <c r="F55" s="39" t="str">
        <f>IFERROR(VLOOKUP(E55,商品参数!A:E,2,FALSE),"")</f>
        <v/>
      </c>
      <c r="G55" s="39" t="str">
        <f>IFERROR(VLOOKUP(E55,商品参数!A:E,3,FALSE),"")</f>
        <v/>
      </c>
      <c r="H55" s="39" t="str">
        <f>IFERROR(VLOOKUP(E55,商品参数!A:E,4,FALSE),"")</f>
        <v/>
      </c>
      <c r="I55" s="118"/>
      <c r="J55" s="117"/>
    </row>
    <row r="56" ht="22" customHeight="1" spans="1:10">
      <c r="A56" s="111"/>
      <c r="B56" s="112" t="str">
        <f t="shared" si="0"/>
        <v/>
      </c>
      <c r="C56" s="112" t="str">
        <f t="shared" si="1"/>
        <v/>
      </c>
      <c r="D56" s="112" t="str">
        <f t="shared" si="2"/>
        <v/>
      </c>
      <c r="E56" s="114"/>
      <c r="F56" s="39" t="str">
        <f>IFERROR(VLOOKUP(E56,商品参数!A:E,2,FALSE),"")</f>
        <v/>
      </c>
      <c r="G56" s="39" t="str">
        <f>IFERROR(VLOOKUP(E56,商品参数!A:E,3,FALSE),"")</f>
        <v/>
      </c>
      <c r="H56" s="39" t="str">
        <f>IFERROR(VLOOKUP(E56,商品参数!A:E,4,FALSE),"")</f>
        <v/>
      </c>
      <c r="I56" s="118"/>
      <c r="J56" s="117"/>
    </row>
    <row r="57" ht="22" customHeight="1" spans="1:10">
      <c r="A57" s="111"/>
      <c r="B57" s="112" t="str">
        <f t="shared" si="0"/>
        <v/>
      </c>
      <c r="C57" s="112" t="str">
        <f t="shared" si="1"/>
        <v/>
      </c>
      <c r="D57" s="112" t="str">
        <f t="shared" si="2"/>
        <v/>
      </c>
      <c r="E57" s="114"/>
      <c r="F57" s="39" t="str">
        <f>IFERROR(VLOOKUP(E57,商品参数!A:E,2,FALSE),"")</f>
        <v/>
      </c>
      <c r="G57" s="39" t="str">
        <f>IFERROR(VLOOKUP(E57,商品参数!A:E,3,FALSE),"")</f>
        <v/>
      </c>
      <c r="H57" s="39" t="str">
        <f>IFERROR(VLOOKUP(E57,商品参数!A:E,4,FALSE),"")</f>
        <v/>
      </c>
      <c r="I57" s="118"/>
      <c r="J57" s="117"/>
    </row>
    <row r="58" ht="22" customHeight="1" spans="1:10">
      <c r="A58" s="111"/>
      <c r="B58" s="112" t="str">
        <f t="shared" si="0"/>
        <v/>
      </c>
      <c r="C58" s="112" t="str">
        <f t="shared" si="1"/>
        <v/>
      </c>
      <c r="D58" s="112" t="str">
        <f t="shared" si="2"/>
        <v/>
      </c>
      <c r="E58" s="114"/>
      <c r="F58" s="39" t="str">
        <f>IFERROR(VLOOKUP(E58,商品参数!A:E,2,FALSE),"")</f>
        <v/>
      </c>
      <c r="G58" s="39" t="str">
        <f>IFERROR(VLOOKUP(E58,商品参数!A:E,3,FALSE),"")</f>
        <v/>
      </c>
      <c r="H58" s="39" t="str">
        <f>IFERROR(VLOOKUP(E58,商品参数!A:E,4,FALSE),"")</f>
        <v/>
      </c>
      <c r="I58" s="118"/>
      <c r="J58" s="117"/>
    </row>
    <row r="59" ht="22" customHeight="1" spans="1:10">
      <c r="A59" s="111"/>
      <c r="B59" s="112" t="str">
        <f t="shared" si="0"/>
        <v/>
      </c>
      <c r="C59" s="112" t="str">
        <f t="shared" si="1"/>
        <v/>
      </c>
      <c r="D59" s="112" t="str">
        <f t="shared" si="2"/>
        <v/>
      </c>
      <c r="E59" s="114"/>
      <c r="F59" s="39" t="str">
        <f>IFERROR(VLOOKUP(E59,商品参数!A:E,2,FALSE),"")</f>
        <v/>
      </c>
      <c r="G59" s="39" t="str">
        <f>IFERROR(VLOOKUP(E59,商品参数!A:E,3,FALSE),"")</f>
        <v/>
      </c>
      <c r="H59" s="39" t="str">
        <f>IFERROR(VLOOKUP(E59,商品参数!A:E,4,FALSE),"")</f>
        <v/>
      </c>
      <c r="I59" s="118"/>
      <c r="J59" s="117"/>
    </row>
    <row r="60" ht="22" customHeight="1" spans="1:10">
      <c r="A60" s="111"/>
      <c r="B60" s="112" t="str">
        <f t="shared" si="0"/>
        <v/>
      </c>
      <c r="C60" s="112" t="str">
        <f t="shared" si="1"/>
        <v/>
      </c>
      <c r="D60" s="112" t="str">
        <f t="shared" si="2"/>
        <v/>
      </c>
      <c r="E60" s="114"/>
      <c r="F60" s="39" t="str">
        <f>IFERROR(VLOOKUP(E60,商品参数!A:E,2,FALSE),"")</f>
        <v/>
      </c>
      <c r="G60" s="39" t="str">
        <f>IFERROR(VLOOKUP(E60,商品参数!A:E,3,FALSE),"")</f>
        <v/>
      </c>
      <c r="H60" s="39" t="str">
        <f>IFERROR(VLOOKUP(E60,商品参数!A:E,4,FALSE),"")</f>
        <v/>
      </c>
      <c r="I60" s="118"/>
      <c r="J60" s="117"/>
    </row>
    <row r="61" ht="22" customHeight="1" spans="1:10">
      <c r="A61" s="111"/>
      <c r="B61" s="112" t="str">
        <f t="shared" si="0"/>
        <v/>
      </c>
      <c r="C61" s="112" t="str">
        <f t="shared" si="1"/>
        <v/>
      </c>
      <c r="D61" s="112" t="str">
        <f t="shared" si="2"/>
        <v/>
      </c>
      <c r="E61" s="114"/>
      <c r="F61" s="39" t="str">
        <f>IFERROR(VLOOKUP(E61,商品参数!A:E,2,FALSE),"")</f>
        <v/>
      </c>
      <c r="G61" s="39" t="str">
        <f>IFERROR(VLOOKUP(E61,商品参数!A:E,3,FALSE),"")</f>
        <v/>
      </c>
      <c r="H61" s="39" t="str">
        <f>IFERROR(VLOOKUP(E61,商品参数!A:E,4,FALSE),"")</f>
        <v/>
      </c>
      <c r="I61" s="118"/>
      <c r="J61" s="117"/>
    </row>
    <row r="62" ht="22" customHeight="1" spans="1:10">
      <c r="A62" s="111"/>
      <c r="B62" s="112" t="str">
        <f t="shared" si="0"/>
        <v/>
      </c>
      <c r="C62" s="112" t="str">
        <f t="shared" si="1"/>
        <v/>
      </c>
      <c r="D62" s="112" t="str">
        <f t="shared" si="2"/>
        <v/>
      </c>
      <c r="E62" s="114"/>
      <c r="F62" s="39" t="str">
        <f>IFERROR(VLOOKUP(E62,商品参数!A:E,2,FALSE),"")</f>
        <v/>
      </c>
      <c r="G62" s="39" t="str">
        <f>IFERROR(VLOOKUP(E62,商品参数!A:E,3,FALSE),"")</f>
        <v/>
      </c>
      <c r="H62" s="39" t="str">
        <f>IFERROR(VLOOKUP(E62,商品参数!A:E,4,FALSE),"")</f>
        <v/>
      </c>
      <c r="I62" s="118"/>
      <c r="J62" s="117"/>
    </row>
    <row r="63" ht="22" customHeight="1" spans="1:10">
      <c r="A63" s="111"/>
      <c r="B63" s="112" t="str">
        <f t="shared" si="0"/>
        <v/>
      </c>
      <c r="C63" s="112" t="str">
        <f t="shared" si="1"/>
        <v/>
      </c>
      <c r="D63" s="112" t="str">
        <f t="shared" si="2"/>
        <v/>
      </c>
      <c r="E63" s="114"/>
      <c r="F63" s="39" t="str">
        <f>IFERROR(VLOOKUP(E63,商品参数!A:E,2,FALSE),"")</f>
        <v/>
      </c>
      <c r="G63" s="39" t="str">
        <f>IFERROR(VLOOKUP(E63,商品参数!A:E,3,FALSE),"")</f>
        <v/>
      </c>
      <c r="H63" s="39" t="str">
        <f>IFERROR(VLOOKUP(E63,商品参数!A:E,4,FALSE),"")</f>
        <v/>
      </c>
      <c r="I63" s="118"/>
      <c r="J63" s="117"/>
    </row>
    <row r="64" ht="22" customHeight="1" spans="1:10">
      <c r="A64" s="111"/>
      <c r="B64" s="112" t="str">
        <f t="shared" si="0"/>
        <v/>
      </c>
      <c r="C64" s="112" t="str">
        <f t="shared" si="1"/>
        <v/>
      </c>
      <c r="D64" s="112" t="str">
        <f t="shared" si="2"/>
        <v/>
      </c>
      <c r="E64" s="114"/>
      <c r="F64" s="39" t="str">
        <f>IFERROR(VLOOKUP(E64,商品参数!A:E,2,FALSE),"")</f>
        <v/>
      </c>
      <c r="G64" s="39" t="str">
        <f>IFERROR(VLOOKUP(E64,商品参数!A:E,3,FALSE),"")</f>
        <v/>
      </c>
      <c r="H64" s="39" t="str">
        <f>IFERROR(VLOOKUP(E64,商品参数!A:E,4,FALSE),"")</f>
        <v/>
      </c>
      <c r="I64" s="118"/>
      <c r="J64" s="117"/>
    </row>
    <row r="65" ht="22" customHeight="1" spans="1:10">
      <c r="A65" s="111"/>
      <c r="B65" s="112" t="str">
        <f t="shared" si="0"/>
        <v/>
      </c>
      <c r="C65" s="112" t="str">
        <f t="shared" si="1"/>
        <v/>
      </c>
      <c r="D65" s="112" t="str">
        <f t="shared" si="2"/>
        <v/>
      </c>
      <c r="E65" s="114"/>
      <c r="F65" s="39" t="str">
        <f>IFERROR(VLOOKUP(E65,商品参数!A:E,2,FALSE),"")</f>
        <v/>
      </c>
      <c r="G65" s="39" t="str">
        <f>IFERROR(VLOOKUP(E65,商品参数!A:E,3,FALSE),"")</f>
        <v/>
      </c>
      <c r="H65" s="39" t="str">
        <f>IFERROR(VLOOKUP(E65,商品参数!A:E,4,FALSE),"")</f>
        <v/>
      </c>
      <c r="I65" s="118"/>
      <c r="J65" s="117"/>
    </row>
    <row r="66" ht="22" customHeight="1" spans="1:10">
      <c r="A66" s="111"/>
      <c r="B66" s="112" t="str">
        <f t="shared" si="0"/>
        <v/>
      </c>
      <c r="C66" s="112" t="str">
        <f t="shared" si="1"/>
        <v/>
      </c>
      <c r="D66" s="112" t="str">
        <f t="shared" si="2"/>
        <v/>
      </c>
      <c r="E66" s="114"/>
      <c r="F66" s="39" t="str">
        <f>IFERROR(VLOOKUP(E66,商品参数!A:E,2,FALSE),"")</f>
        <v/>
      </c>
      <c r="G66" s="39" t="str">
        <f>IFERROR(VLOOKUP(E66,商品参数!A:E,3,FALSE),"")</f>
        <v/>
      </c>
      <c r="H66" s="39" t="str">
        <f>IFERROR(VLOOKUP(E66,商品参数!A:E,4,FALSE),"")</f>
        <v/>
      </c>
      <c r="I66" s="118"/>
      <c r="J66" s="117"/>
    </row>
    <row r="67" ht="22" customHeight="1" spans="1:10">
      <c r="A67" s="111"/>
      <c r="B67" s="112" t="str">
        <f t="shared" si="0"/>
        <v/>
      </c>
      <c r="C67" s="112" t="str">
        <f t="shared" si="1"/>
        <v/>
      </c>
      <c r="D67" s="112" t="str">
        <f t="shared" si="2"/>
        <v/>
      </c>
      <c r="E67" s="114"/>
      <c r="F67" s="39" t="str">
        <f>IFERROR(VLOOKUP(E67,商品参数!A:E,2,FALSE),"")</f>
        <v/>
      </c>
      <c r="G67" s="39" t="str">
        <f>IFERROR(VLOOKUP(E67,商品参数!A:E,3,FALSE),"")</f>
        <v/>
      </c>
      <c r="H67" s="39" t="str">
        <f>IFERROR(VLOOKUP(E67,商品参数!A:E,4,FALSE),"")</f>
        <v/>
      </c>
      <c r="I67" s="118"/>
      <c r="J67" s="117"/>
    </row>
    <row r="68" ht="22" customHeight="1" spans="1:10">
      <c r="A68" s="111"/>
      <c r="B68" s="112" t="str">
        <f t="shared" ref="B68:B99" si="3">IF(A68&lt;&gt;"",YEAR(A68),"")</f>
        <v/>
      </c>
      <c r="C68" s="112" t="str">
        <f t="shared" ref="C68:C99" si="4">IF(A68&lt;&gt;"",MONTH(A68),"")</f>
        <v/>
      </c>
      <c r="D68" s="112" t="str">
        <f t="shared" ref="D68:D99" si="5">IF(A68&lt;&gt;"",DAY(A68),"")</f>
        <v/>
      </c>
      <c r="E68" s="114"/>
      <c r="F68" s="39" t="str">
        <f>IFERROR(VLOOKUP(E68,商品参数!A:E,2,FALSE),"")</f>
        <v/>
      </c>
      <c r="G68" s="39" t="str">
        <f>IFERROR(VLOOKUP(E68,商品参数!A:E,3,FALSE),"")</f>
        <v/>
      </c>
      <c r="H68" s="39" t="str">
        <f>IFERROR(VLOOKUP(E68,商品参数!A:E,4,FALSE),"")</f>
        <v/>
      </c>
      <c r="I68" s="118"/>
      <c r="J68" s="117"/>
    </row>
    <row r="69" ht="22" customHeight="1" spans="1:10">
      <c r="A69" s="111"/>
      <c r="B69" s="112" t="str">
        <f t="shared" si="3"/>
        <v/>
      </c>
      <c r="C69" s="112" t="str">
        <f t="shared" si="4"/>
        <v/>
      </c>
      <c r="D69" s="112" t="str">
        <f t="shared" si="5"/>
        <v/>
      </c>
      <c r="E69" s="114"/>
      <c r="F69" s="39" t="str">
        <f>IFERROR(VLOOKUP(E69,商品参数!A:E,2,FALSE),"")</f>
        <v/>
      </c>
      <c r="G69" s="39" t="str">
        <f>IFERROR(VLOOKUP(E69,商品参数!A:E,3,FALSE),"")</f>
        <v/>
      </c>
      <c r="H69" s="39" t="str">
        <f>IFERROR(VLOOKUP(E69,商品参数!A:E,4,FALSE),"")</f>
        <v/>
      </c>
      <c r="I69" s="118"/>
      <c r="J69" s="117"/>
    </row>
    <row r="70" ht="22" customHeight="1" spans="1:10">
      <c r="A70" s="111"/>
      <c r="B70" s="112" t="str">
        <f t="shared" si="3"/>
        <v/>
      </c>
      <c r="C70" s="112" t="str">
        <f t="shared" si="4"/>
        <v/>
      </c>
      <c r="D70" s="112" t="str">
        <f t="shared" si="5"/>
        <v/>
      </c>
      <c r="E70" s="114"/>
      <c r="F70" s="39" t="str">
        <f>IFERROR(VLOOKUP(E70,商品参数!A:E,2,FALSE),"")</f>
        <v/>
      </c>
      <c r="G70" s="39" t="str">
        <f>IFERROR(VLOOKUP(E70,商品参数!A:E,3,FALSE),"")</f>
        <v/>
      </c>
      <c r="H70" s="39" t="str">
        <f>IFERROR(VLOOKUP(E70,商品参数!A:E,4,FALSE),"")</f>
        <v/>
      </c>
      <c r="I70" s="118"/>
      <c r="J70" s="117"/>
    </row>
    <row r="71" ht="22" customHeight="1" spans="1:10">
      <c r="A71" s="111"/>
      <c r="B71" s="112" t="str">
        <f t="shared" si="3"/>
        <v/>
      </c>
      <c r="C71" s="112" t="str">
        <f t="shared" si="4"/>
        <v/>
      </c>
      <c r="D71" s="112" t="str">
        <f t="shared" si="5"/>
        <v/>
      </c>
      <c r="E71" s="114"/>
      <c r="F71" s="39" t="str">
        <f>IFERROR(VLOOKUP(E71,商品参数!A:E,2,FALSE),"")</f>
        <v/>
      </c>
      <c r="G71" s="39" t="str">
        <f>IFERROR(VLOOKUP(E71,商品参数!A:E,3,FALSE),"")</f>
        <v/>
      </c>
      <c r="H71" s="39" t="str">
        <f>IFERROR(VLOOKUP(E71,商品参数!A:E,4,FALSE),"")</f>
        <v/>
      </c>
      <c r="I71" s="118"/>
      <c r="J71" s="117"/>
    </row>
    <row r="72" ht="22" customHeight="1" spans="1:10">
      <c r="A72" s="111"/>
      <c r="B72" s="112" t="str">
        <f t="shared" si="3"/>
        <v/>
      </c>
      <c r="C72" s="112" t="str">
        <f t="shared" si="4"/>
        <v/>
      </c>
      <c r="D72" s="112" t="str">
        <f t="shared" si="5"/>
        <v/>
      </c>
      <c r="E72" s="114"/>
      <c r="F72" s="39" t="str">
        <f>IFERROR(VLOOKUP(E72,商品参数!A:E,2,FALSE),"")</f>
        <v/>
      </c>
      <c r="G72" s="39" t="str">
        <f>IFERROR(VLOOKUP(E72,商品参数!A:E,3,FALSE),"")</f>
        <v/>
      </c>
      <c r="H72" s="39" t="str">
        <f>IFERROR(VLOOKUP(E72,商品参数!A:E,4,FALSE),"")</f>
        <v/>
      </c>
      <c r="I72" s="118"/>
      <c r="J72" s="117"/>
    </row>
    <row r="73" ht="22" customHeight="1" spans="1:10">
      <c r="A73" s="111"/>
      <c r="B73" s="112" t="str">
        <f t="shared" si="3"/>
        <v/>
      </c>
      <c r="C73" s="112" t="str">
        <f t="shared" si="4"/>
        <v/>
      </c>
      <c r="D73" s="112" t="str">
        <f t="shared" si="5"/>
        <v/>
      </c>
      <c r="E73" s="114"/>
      <c r="F73" s="39" t="str">
        <f>IFERROR(VLOOKUP(E73,商品参数!A:E,2,FALSE),"")</f>
        <v/>
      </c>
      <c r="G73" s="39" t="str">
        <f>IFERROR(VLOOKUP(E73,商品参数!A:E,3,FALSE),"")</f>
        <v/>
      </c>
      <c r="H73" s="39" t="str">
        <f>IFERROR(VLOOKUP(E73,商品参数!A:E,4,FALSE),"")</f>
        <v/>
      </c>
      <c r="I73" s="118"/>
      <c r="J73" s="117"/>
    </row>
    <row r="74" ht="22" customHeight="1" spans="1:10">
      <c r="A74" s="111"/>
      <c r="B74" s="112" t="str">
        <f t="shared" si="3"/>
        <v/>
      </c>
      <c r="C74" s="112" t="str">
        <f t="shared" si="4"/>
        <v/>
      </c>
      <c r="D74" s="112" t="str">
        <f t="shared" si="5"/>
        <v/>
      </c>
      <c r="E74" s="114"/>
      <c r="F74" s="39" t="str">
        <f>IFERROR(VLOOKUP(E74,商品参数!A:E,2,FALSE),"")</f>
        <v/>
      </c>
      <c r="G74" s="39" t="str">
        <f>IFERROR(VLOOKUP(E74,商品参数!A:E,3,FALSE),"")</f>
        <v/>
      </c>
      <c r="H74" s="39" t="str">
        <f>IFERROR(VLOOKUP(E74,商品参数!A:E,4,FALSE),"")</f>
        <v/>
      </c>
      <c r="I74" s="118"/>
      <c r="J74" s="117"/>
    </row>
    <row r="75" ht="22" customHeight="1" spans="1:10">
      <c r="A75" s="111"/>
      <c r="B75" s="112" t="str">
        <f t="shared" si="3"/>
        <v/>
      </c>
      <c r="C75" s="112" t="str">
        <f t="shared" si="4"/>
        <v/>
      </c>
      <c r="D75" s="112" t="str">
        <f t="shared" si="5"/>
        <v/>
      </c>
      <c r="E75" s="114"/>
      <c r="F75" s="39" t="str">
        <f>IFERROR(VLOOKUP(E75,商品参数!A:E,2,FALSE),"")</f>
        <v/>
      </c>
      <c r="G75" s="39" t="str">
        <f>IFERROR(VLOOKUP(E75,商品参数!A:E,3,FALSE),"")</f>
        <v/>
      </c>
      <c r="H75" s="39" t="str">
        <f>IFERROR(VLOOKUP(E75,商品参数!A:E,4,FALSE),"")</f>
        <v/>
      </c>
      <c r="I75" s="118"/>
      <c r="J75" s="117"/>
    </row>
    <row r="76" ht="22" customHeight="1" spans="1:10">
      <c r="A76" s="111"/>
      <c r="B76" s="112" t="str">
        <f t="shared" si="3"/>
        <v/>
      </c>
      <c r="C76" s="112" t="str">
        <f t="shared" si="4"/>
        <v/>
      </c>
      <c r="D76" s="112" t="str">
        <f t="shared" si="5"/>
        <v/>
      </c>
      <c r="E76" s="114"/>
      <c r="F76" s="39" t="str">
        <f>IFERROR(VLOOKUP(E76,商品参数!A:E,2,FALSE),"")</f>
        <v/>
      </c>
      <c r="G76" s="39" t="str">
        <f>IFERROR(VLOOKUP(E76,商品参数!A:E,3,FALSE),"")</f>
        <v/>
      </c>
      <c r="H76" s="39" t="str">
        <f>IFERROR(VLOOKUP(E76,商品参数!A:E,4,FALSE),"")</f>
        <v/>
      </c>
      <c r="I76" s="118"/>
      <c r="J76" s="117"/>
    </row>
    <row r="77" ht="22" customHeight="1" spans="1:10">
      <c r="A77" s="111"/>
      <c r="B77" s="112" t="str">
        <f t="shared" si="3"/>
        <v/>
      </c>
      <c r="C77" s="112" t="str">
        <f t="shared" si="4"/>
        <v/>
      </c>
      <c r="D77" s="112" t="str">
        <f t="shared" si="5"/>
        <v/>
      </c>
      <c r="E77" s="114"/>
      <c r="F77" s="39" t="str">
        <f>IFERROR(VLOOKUP(E77,商品参数!A:E,2,FALSE),"")</f>
        <v/>
      </c>
      <c r="G77" s="39" t="str">
        <f>IFERROR(VLOOKUP(E77,商品参数!A:E,3,FALSE),"")</f>
        <v/>
      </c>
      <c r="H77" s="39" t="str">
        <f>IFERROR(VLOOKUP(E77,商品参数!A:E,4,FALSE),"")</f>
        <v/>
      </c>
      <c r="I77" s="118"/>
      <c r="J77" s="117"/>
    </row>
    <row r="78" ht="22" customHeight="1" spans="1:10">
      <c r="A78" s="111"/>
      <c r="B78" s="112" t="str">
        <f t="shared" si="3"/>
        <v/>
      </c>
      <c r="C78" s="112" t="str">
        <f t="shared" si="4"/>
        <v/>
      </c>
      <c r="D78" s="112" t="str">
        <f t="shared" si="5"/>
        <v/>
      </c>
      <c r="E78" s="114"/>
      <c r="F78" s="39" t="str">
        <f>IFERROR(VLOOKUP(E78,商品参数!A:E,2,FALSE),"")</f>
        <v/>
      </c>
      <c r="G78" s="39" t="str">
        <f>IFERROR(VLOOKUP(E78,商品参数!A:E,3,FALSE),"")</f>
        <v/>
      </c>
      <c r="H78" s="39" t="str">
        <f>IFERROR(VLOOKUP(E78,商品参数!A:E,4,FALSE),"")</f>
        <v/>
      </c>
      <c r="I78" s="118"/>
      <c r="J78" s="117"/>
    </row>
    <row r="79" ht="22" customHeight="1" spans="1:10">
      <c r="A79" s="111"/>
      <c r="B79" s="112" t="str">
        <f t="shared" si="3"/>
        <v/>
      </c>
      <c r="C79" s="112" t="str">
        <f t="shared" si="4"/>
        <v/>
      </c>
      <c r="D79" s="112" t="str">
        <f t="shared" si="5"/>
        <v/>
      </c>
      <c r="E79" s="114"/>
      <c r="F79" s="39" t="str">
        <f>IFERROR(VLOOKUP(E79,商品参数!A:E,2,FALSE),"")</f>
        <v/>
      </c>
      <c r="G79" s="39" t="str">
        <f>IFERROR(VLOOKUP(E79,商品参数!A:E,3,FALSE),"")</f>
        <v/>
      </c>
      <c r="H79" s="39" t="str">
        <f>IFERROR(VLOOKUP(E79,商品参数!A:E,4,FALSE),"")</f>
        <v/>
      </c>
      <c r="I79" s="118"/>
      <c r="J79" s="117"/>
    </row>
    <row r="80" ht="22" customHeight="1" spans="1:10">
      <c r="A80" s="111"/>
      <c r="B80" s="112" t="str">
        <f t="shared" si="3"/>
        <v/>
      </c>
      <c r="C80" s="112" t="str">
        <f t="shared" si="4"/>
        <v/>
      </c>
      <c r="D80" s="112" t="str">
        <f t="shared" si="5"/>
        <v/>
      </c>
      <c r="E80" s="114"/>
      <c r="F80" s="39" t="str">
        <f>IFERROR(VLOOKUP(E80,商品参数!A:E,2,FALSE),"")</f>
        <v/>
      </c>
      <c r="G80" s="39" t="str">
        <f>IFERROR(VLOOKUP(E80,商品参数!A:E,3,FALSE),"")</f>
        <v/>
      </c>
      <c r="H80" s="39" t="str">
        <f>IFERROR(VLOOKUP(E80,商品参数!A:E,4,FALSE),"")</f>
        <v/>
      </c>
      <c r="I80" s="118"/>
      <c r="J80" s="117"/>
    </row>
    <row r="81" ht="22" customHeight="1" spans="1:10">
      <c r="A81" s="111"/>
      <c r="B81" s="112" t="str">
        <f t="shared" si="3"/>
        <v/>
      </c>
      <c r="C81" s="112" t="str">
        <f t="shared" si="4"/>
        <v/>
      </c>
      <c r="D81" s="112" t="str">
        <f t="shared" si="5"/>
        <v/>
      </c>
      <c r="E81" s="114"/>
      <c r="F81" s="39" t="str">
        <f>IFERROR(VLOOKUP(E81,商品参数!A:E,2,FALSE),"")</f>
        <v/>
      </c>
      <c r="G81" s="39" t="str">
        <f>IFERROR(VLOOKUP(E81,商品参数!A:E,3,FALSE),"")</f>
        <v/>
      </c>
      <c r="H81" s="39" t="str">
        <f>IFERROR(VLOOKUP(E81,商品参数!A:E,4,FALSE),"")</f>
        <v/>
      </c>
      <c r="I81" s="118"/>
      <c r="J81" s="117"/>
    </row>
    <row r="82" ht="22" customHeight="1" spans="1:10">
      <c r="A82" s="111"/>
      <c r="B82" s="112" t="str">
        <f t="shared" si="3"/>
        <v/>
      </c>
      <c r="C82" s="112" t="str">
        <f t="shared" si="4"/>
        <v/>
      </c>
      <c r="D82" s="112" t="str">
        <f t="shared" si="5"/>
        <v/>
      </c>
      <c r="E82" s="114"/>
      <c r="F82" s="39" t="str">
        <f>IFERROR(VLOOKUP(E82,商品参数!A:E,2,FALSE),"")</f>
        <v/>
      </c>
      <c r="G82" s="39" t="str">
        <f>IFERROR(VLOOKUP(E82,商品参数!A:E,3,FALSE),"")</f>
        <v/>
      </c>
      <c r="H82" s="39" t="str">
        <f>IFERROR(VLOOKUP(E82,商品参数!A:E,4,FALSE),"")</f>
        <v/>
      </c>
      <c r="I82" s="118"/>
      <c r="J82" s="117"/>
    </row>
    <row r="83" ht="22" customHeight="1" spans="1:10">
      <c r="A83" s="111"/>
      <c r="B83" s="112" t="str">
        <f t="shared" si="3"/>
        <v/>
      </c>
      <c r="C83" s="112" t="str">
        <f t="shared" si="4"/>
        <v/>
      </c>
      <c r="D83" s="112" t="str">
        <f t="shared" si="5"/>
        <v/>
      </c>
      <c r="E83" s="114"/>
      <c r="F83" s="39" t="str">
        <f>IFERROR(VLOOKUP(E83,商品参数!A:E,2,FALSE),"")</f>
        <v/>
      </c>
      <c r="G83" s="39" t="str">
        <f>IFERROR(VLOOKUP(E83,商品参数!A:E,3,FALSE),"")</f>
        <v/>
      </c>
      <c r="H83" s="39" t="str">
        <f>IFERROR(VLOOKUP(E83,商品参数!A:E,4,FALSE),"")</f>
        <v/>
      </c>
      <c r="I83" s="118"/>
      <c r="J83" s="117"/>
    </row>
    <row r="84" ht="22" customHeight="1" spans="1:10">
      <c r="A84" s="111"/>
      <c r="B84" s="112" t="str">
        <f t="shared" si="3"/>
        <v/>
      </c>
      <c r="C84" s="112" t="str">
        <f t="shared" si="4"/>
        <v/>
      </c>
      <c r="D84" s="112" t="str">
        <f t="shared" si="5"/>
        <v/>
      </c>
      <c r="E84" s="114"/>
      <c r="F84" s="39" t="str">
        <f>IFERROR(VLOOKUP(E84,商品参数!A:E,2,FALSE),"")</f>
        <v/>
      </c>
      <c r="G84" s="39" t="str">
        <f>IFERROR(VLOOKUP(E84,商品参数!A:E,3,FALSE),"")</f>
        <v/>
      </c>
      <c r="H84" s="39" t="str">
        <f>IFERROR(VLOOKUP(E84,商品参数!A:E,4,FALSE),"")</f>
        <v/>
      </c>
      <c r="I84" s="118"/>
      <c r="J84" s="117"/>
    </row>
    <row r="85" ht="22" customHeight="1" spans="1:10">
      <c r="A85" s="111"/>
      <c r="B85" s="112" t="str">
        <f t="shared" si="3"/>
        <v/>
      </c>
      <c r="C85" s="112" t="str">
        <f t="shared" si="4"/>
        <v/>
      </c>
      <c r="D85" s="112" t="str">
        <f t="shared" si="5"/>
        <v/>
      </c>
      <c r="E85" s="114"/>
      <c r="F85" s="39" t="str">
        <f>IFERROR(VLOOKUP(E85,商品参数!A:E,2,FALSE),"")</f>
        <v/>
      </c>
      <c r="G85" s="39" t="str">
        <f>IFERROR(VLOOKUP(E85,商品参数!A:E,3,FALSE),"")</f>
        <v/>
      </c>
      <c r="H85" s="39" t="str">
        <f>IFERROR(VLOOKUP(E85,商品参数!A:E,4,FALSE),"")</f>
        <v/>
      </c>
      <c r="I85" s="118"/>
      <c r="J85" s="117"/>
    </row>
    <row r="86" ht="22" customHeight="1" spans="1:10">
      <c r="A86" s="111"/>
      <c r="B86" s="112" t="str">
        <f t="shared" si="3"/>
        <v/>
      </c>
      <c r="C86" s="112" t="str">
        <f t="shared" si="4"/>
        <v/>
      </c>
      <c r="D86" s="112" t="str">
        <f t="shared" si="5"/>
        <v/>
      </c>
      <c r="E86" s="114"/>
      <c r="F86" s="39" t="str">
        <f>IFERROR(VLOOKUP(E86,商品参数!A:E,2,FALSE),"")</f>
        <v/>
      </c>
      <c r="G86" s="39" t="str">
        <f>IFERROR(VLOOKUP(E86,商品参数!A:E,3,FALSE),"")</f>
        <v/>
      </c>
      <c r="H86" s="39" t="str">
        <f>IFERROR(VLOOKUP(E86,商品参数!A:E,4,FALSE),"")</f>
        <v/>
      </c>
      <c r="I86" s="118"/>
      <c r="J86" s="117"/>
    </row>
    <row r="87" ht="22" customHeight="1" spans="1:10">
      <c r="A87" s="111"/>
      <c r="B87" s="112" t="str">
        <f t="shared" si="3"/>
        <v/>
      </c>
      <c r="C87" s="112" t="str">
        <f t="shared" si="4"/>
        <v/>
      </c>
      <c r="D87" s="112" t="str">
        <f t="shared" si="5"/>
        <v/>
      </c>
      <c r="E87" s="114"/>
      <c r="F87" s="39" t="str">
        <f>IFERROR(VLOOKUP(E87,商品参数!A:E,2,FALSE),"")</f>
        <v/>
      </c>
      <c r="G87" s="39" t="str">
        <f>IFERROR(VLOOKUP(E87,商品参数!A:E,3,FALSE),"")</f>
        <v/>
      </c>
      <c r="H87" s="39" t="str">
        <f>IFERROR(VLOOKUP(E87,商品参数!A:E,4,FALSE),"")</f>
        <v/>
      </c>
      <c r="I87" s="118"/>
      <c r="J87" s="117"/>
    </row>
    <row r="88" ht="22" customHeight="1" spans="1:10">
      <c r="A88" s="111"/>
      <c r="B88" s="112" t="str">
        <f t="shared" si="3"/>
        <v/>
      </c>
      <c r="C88" s="112" t="str">
        <f t="shared" si="4"/>
        <v/>
      </c>
      <c r="D88" s="112" t="str">
        <f t="shared" si="5"/>
        <v/>
      </c>
      <c r="E88" s="114"/>
      <c r="F88" s="39" t="str">
        <f>IFERROR(VLOOKUP(E88,商品参数!A:E,2,FALSE),"")</f>
        <v/>
      </c>
      <c r="G88" s="39" t="str">
        <f>IFERROR(VLOOKUP(E88,商品参数!A:E,3,FALSE),"")</f>
        <v/>
      </c>
      <c r="H88" s="39" t="str">
        <f>IFERROR(VLOOKUP(E88,商品参数!A:E,4,FALSE),"")</f>
        <v/>
      </c>
      <c r="I88" s="118"/>
      <c r="J88" s="117"/>
    </row>
    <row r="89" ht="22" customHeight="1" spans="1:10">
      <c r="A89" s="111"/>
      <c r="B89" s="112" t="str">
        <f t="shared" si="3"/>
        <v/>
      </c>
      <c r="C89" s="112" t="str">
        <f t="shared" si="4"/>
        <v/>
      </c>
      <c r="D89" s="112" t="str">
        <f t="shared" si="5"/>
        <v/>
      </c>
      <c r="E89" s="114"/>
      <c r="F89" s="39" t="str">
        <f>IFERROR(VLOOKUP(E89,商品参数!A:E,2,FALSE),"")</f>
        <v/>
      </c>
      <c r="G89" s="39" t="str">
        <f>IFERROR(VLOOKUP(E89,商品参数!A:E,3,FALSE),"")</f>
        <v/>
      </c>
      <c r="H89" s="39" t="str">
        <f>IFERROR(VLOOKUP(E89,商品参数!A:E,4,FALSE),"")</f>
        <v/>
      </c>
      <c r="I89" s="118"/>
      <c r="J89" s="117"/>
    </row>
    <row r="90" ht="22" customHeight="1" spans="1:10">
      <c r="A90" s="111"/>
      <c r="B90" s="112" t="str">
        <f t="shared" si="3"/>
        <v/>
      </c>
      <c r="C90" s="112" t="str">
        <f t="shared" si="4"/>
        <v/>
      </c>
      <c r="D90" s="112" t="str">
        <f t="shared" si="5"/>
        <v/>
      </c>
      <c r="E90" s="114"/>
      <c r="F90" s="39" t="str">
        <f>IFERROR(VLOOKUP(E90,商品参数!A:E,2,FALSE),"")</f>
        <v/>
      </c>
      <c r="G90" s="39" t="str">
        <f>IFERROR(VLOOKUP(E90,商品参数!A:E,3,FALSE),"")</f>
        <v/>
      </c>
      <c r="H90" s="39" t="str">
        <f>IFERROR(VLOOKUP(E90,商品参数!A:E,4,FALSE),"")</f>
        <v/>
      </c>
      <c r="I90" s="118"/>
      <c r="J90" s="117"/>
    </row>
    <row r="91" ht="22" customHeight="1" spans="1:10">
      <c r="A91" s="111"/>
      <c r="B91" s="112" t="str">
        <f t="shared" si="3"/>
        <v/>
      </c>
      <c r="C91" s="112" t="str">
        <f t="shared" si="4"/>
        <v/>
      </c>
      <c r="D91" s="112" t="str">
        <f t="shared" si="5"/>
        <v/>
      </c>
      <c r="E91" s="114"/>
      <c r="F91" s="39" t="str">
        <f>IFERROR(VLOOKUP(E91,商品参数!A:E,2,FALSE),"")</f>
        <v/>
      </c>
      <c r="G91" s="39" t="str">
        <f>IFERROR(VLOOKUP(E91,商品参数!A:E,3,FALSE),"")</f>
        <v/>
      </c>
      <c r="H91" s="39" t="str">
        <f>IFERROR(VLOOKUP(E91,商品参数!A:E,4,FALSE),"")</f>
        <v/>
      </c>
      <c r="I91" s="118"/>
      <c r="J91" s="117"/>
    </row>
    <row r="92" ht="22" customHeight="1" spans="1:10">
      <c r="A92" s="111"/>
      <c r="B92" s="112" t="str">
        <f t="shared" si="3"/>
        <v/>
      </c>
      <c r="C92" s="112" t="str">
        <f t="shared" si="4"/>
        <v/>
      </c>
      <c r="D92" s="112" t="str">
        <f t="shared" si="5"/>
        <v/>
      </c>
      <c r="E92" s="114"/>
      <c r="F92" s="39" t="str">
        <f>IFERROR(VLOOKUP(E92,商品参数!A:E,2,FALSE),"")</f>
        <v/>
      </c>
      <c r="G92" s="39" t="str">
        <f>IFERROR(VLOOKUP(E92,商品参数!A:E,3,FALSE),"")</f>
        <v/>
      </c>
      <c r="H92" s="39" t="str">
        <f>IFERROR(VLOOKUP(E92,商品参数!A:E,4,FALSE),"")</f>
        <v/>
      </c>
      <c r="I92" s="118"/>
      <c r="J92" s="117"/>
    </row>
    <row r="93" ht="22" customHeight="1" spans="1:10">
      <c r="A93" s="111"/>
      <c r="B93" s="112" t="str">
        <f t="shared" si="3"/>
        <v/>
      </c>
      <c r="C93" s="112" t="str">
        <f t="shared" si="4"/>
        <v/>
      </c>
      <c r="D93" s="112" t="str">
        <f t="shared" si="5"/>
        <v/>
      </c>
      <c r="E93" s="114"/>
      <c r="F93" s="39" t="str">
        <f>IFERROR(VLOOKUP(E93,商品参数!A:E,2,FALSE),"")</f>
        <v/>
      </c>
      <c r="G93" s="39" t="str">
        <f>IFERROR(VLOOKUP(E93,商品参数!A:E,3,FALSE),"")</f>
        <v/>
      </c>
      <c r="H93" s="39" t="str">
        <f>IFERROR(VLOOKUP(E93,商品参数!A:E,4,FALSE),"")</f>
        <v/>
      </c>
      <c r="I93" s="118"/>
      <c r="J93" s="117"/>
    </row>
    <row r="94" ht="22" customHeight="1" spans="1:10">
      <c r="A94" s="111"/>
      <c r="B94" s="112" t="str">
        <f t="shared" si="3"/>
        <v/>
      </c>
      <c r="C94" s="112" t="str">
        <f t="shared" si="4"/>
        <v/>
      </c>
      <c r="D94" s="112" t="str">
        <f t="shared" si="5"/>
        <v/>
      </c>
      <c r="E94" s="114"/>
      <c r="F94" s="39" t="str">
        <f>IFERROR(VLOOKUP(E94,商品参数!A:E,2,FALSE),"")</f>
        <v/>
      </c>
      <c r="G94" s="39" t="str">
        <f>IFERROR(VLOOKUP(E94,商品参数!A:E,3,FALSE),"")</f>
        <v/>
      </c>
      <c r="H94" s="39" t="str">
        <f>IFERROR(VLOOKUP(E94,商品参数!A:E,4,FALSE),"")</f>
        <v/>
      </c>
      <c r="I94" s="118"/>
      <c r="J94" s="117"/>
    </row>
    <row r="95" ht="22" customHeight="1" spans="1:10">
      <c r="A95" s="111"/>
      <c r="B95" s="112" t="str">
        <f t="shared" si="3"/>
        <v/>
      </c>
      <c r="C95" s="112" t="str">
        <f t="shared" si="4"/>
        <v/>
      </c>
      <c r="D95" s="112" t="str">
        <f t="shared" si="5"/>
        <v/>
      </c>
      <c r="E95" s="114"/>
      <c r="F95" s="39" t="str">
        <f>IFERROR(VLOOKUP(E95,商品参数!A:E,2,FALSE),"")</f>
        <v/>
      </c>
      <c r="G95" s="39" t="str">
        <f>IFERROR(VLOOKUP(E95,商品参数!A:E,3,FALSE),"")</f>
        <v/>
      </c>
      <c r="H95" s="39" t="str">
        <f>IFERROR(VLOOKUP(E95,商品参数!A:E,4,FALSE),"")</f>
        <v/>
      </c>
      <c r="I95" s="118"/>
      <c r="J95" s="117"/>
    </row>
    <row r="96" ht="22" customHeight="1" spans="1:10">
      <c r="A96" s="111"/>
      <c r="B96" s="112" t="str">
        <f t="shared" si="3"/>
        <v/>
      </c>
      <c r="C96" s="112" t="str">
        <f t="shared" si="4"/>
        <v/>
      </c>
      <c r="D96" s="112" t="str">
        <f t="shared" si="5"/>
        <v/>
      </c>
      <c r="E96" s="114"/>
      <c r="F96" s="39" t="str">
        <f>IFERROR(VLOOKUP(E96,商品参数!A:E,2,FALSE),"")</f>
        <v/>
      </c>
      <c r="G96" s="39" t="str">
        <f>IFERROR(VLOOKUP(E96,商品参数!A:E,3,FALSE),"")</f>
        <v/>
      </c>
      <c r="H96" s="39" t="str">
        <f>IFERROR(VLOOKUP(E96,商品参数!A:E,4,FALSE),"")</f>
        <v/>
      </c>
      <c r="I96" s="118"/>
      <c r="J96" s="117"/>
    </row>
    <row r="97" ht="22" customHeight="1" spans="1:10">
      <c r="A97" s="111"/>
      <c r="B97" s="112" t="str">
        <f t="shared" si="3"/>
        <v/>
      </c>
      <c r="C97" s="112" t="str">
        <f t="shared" si="4"/>
        <v/>
      </c>
      <c r="D97" s="112" t="str">
        <f t="shared" si="5"/>
        <v/>
      </c>
      <c r="E97" s="114"/>
      <c r="F97" s="39" t="str">
        <f>IFERROR(VLOOKUP(E97,商品参数!A:E,2,FALSE),"")</f>
        <v/>
      </c>
      <c r="G97" s="39" t="str">
        <f>IFERROR(VLOOKUP(E97,商品参数!A:E,3,FALSE),"")</f>
        <v/>
      </c>
      <c r="H97" s="39" t="str">
        <f>IFERROR(VLOOKUP(E97,商品参数!A:E,4,FALSE),"")</f>
        <v/>
      </c>
      <c r="I97" s="118"/>
      <c r="J97" s="117"/>
    </row>
    <row r="98" ht="22" customHeight="1" spans="1:10">
      <c r="A98" s="111"/>
      <c r="B98" s="112" t="str">
        <f t="shared" si="3"/>
        <v/>
      </c>
      <c r="C98" s="112" t="str">
        <f t="shared" si="4"/>
        <v/>
      </c>
      <c r="D98" s="112" t="str">
        <f t="shared" si="5"/>
        <v/>
      </c>
      <c r="E98" s="114"/>
      <c r="F98" s="39" t="str">
        <f>IFERROR(VLOOKUP(E98,商品参数!A:E,2,FALSE),"")</f>
        <v/>
      </c>
      <c r="G98" s="39" t="str">
        <f>IFERROR(VLOOKUP(E98,商品参数!A:E,3,FALSE),"")</f>
        <v/>
      </c>
      <c r="H98" s="39" t="str">
        <f>IFERROR(VLOOKUP(E98,商品参数!A:E,4,FALSE),"")</f>
        <v/>
      </c>
      <c r="I98" s="118"/>
      <c r="J98" s="117"/>
    </row>
    <row r="99" ht="22" customHeight="1" spans="1:10">
      <c r="A99" s="111"/>
      <c r="B99" s="112" t="str">
        <f t="shared" si="3"/>
        <v/>
      </c>
      <c r="C99" s="112" t="str">
        <f t="shared" si="4"/>
        <v/>
      </c>
      <c r="D99" s="112" t="str">
        <f t="shared" si="5"/>
        <v/>
      </c>
      <c r="E99" s="114"/>
      <c r="F99" s="39" t="str">
        <f>IFERROR(VLOOKUP(E99,商品参数!A:E,2,FALSE),"")</f>
        <v/>
      </c>
      <c r="G99" s="39" t="str">
        <f>IFERROR(VLOOKUP(E99,商品参数!A:E,3,FALSE),"")</f>
        <v/>
      </c>
      <c r="H99" s="39" t="str">
        <f>IFERROR(VLOOKUP(E99,商品参数!A:E,4,FALSE),"")</f>
        <v/>
      </c>
      <c r="I99" s="118"/>
      <c r="J99" s="117"/>
    </row>
  </sheetData>
  <mergeCells count="1">
    <mergeCell ref="A1:J1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8"/>
  <sheetViews>
    <sheetView workbookViewId="0">
      <selection activeCell="O18" sqref="O18"/>
    </sheetView>
  </sheetViews>
  <sheetFormatPr defaultColWidth="9" defaultRowHeight="17.25"/>
  <cols>
    <col min="1" max="4" width="10.625" style="98" customWidth="1"/>
    <col min="5" max="6" width="10.625" style="99" customWidth="1"/>
    <col min="7" max="10" width="10.625" style="98" customWidth="1"/>
    <col min="11" max="12" width="10.625" style="99" customWidth="1"/>
    <col min="13" max="18" width="9" style="99"/>
  </cols>
  <sheetData>
    <row r="1" ht="33" customHeight="1" spans="1:12">
      <c r="A1" s="18" t="s">
        <v>42</v>
      </c>
      <c r="B1" s="18"/>
      <c r="C1" s="18"/>
      <c r="D1" s="18"/>
      <c r="E1" s="100"/>
      <c r="F1" s="100"/>
      <c r="G1" s="18"/>
      <c r="H1" s="18"/>
      <c r="I1" s="18"/>
      <c r="J1" s="18"/>
      <c r="K1" s="18"/>
      <c r="L1" s="18"/>
    </row>
    <row r="2" ht="28" customHeight="1" spans="1:12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43</v>
      </c>
      <c r="F2" s="101" t="s">
        <v>44</v>
      </c>
      <c r="G2" s="101" t="s">
        <v>45</v>
      </c>
      <c r="H2" s="101" t="s">
        <v>46</v>
      </c>
      <c r="I2" s="101" t="s">
        <v>47</v>
      </c>
      <c r="J2" s="101" t="s">
        <v>48</v>
      </c>
      <c r="K2" s="104" t="s">
        <v>49</v>
      </c>
      <c r="L2" s="101" t="s">
        <v>22</v>
      </c>
    </row>
    <row r="3" ht="22" customHeight="1" spans="1:12">
      <c r="A3" s="102">
        <f>商品参数!A3</f>
        <v>1001</v>
      </c>
      <c r="B3" s="102" t="str">
        <f>IFERROR(VLOOKUP(A3,商品参数!A:E,2,FALSE),"")</f>
        <v>青岛啤酒</v>
      </c>
      <c r="C3" s="102" t="str">
        <f>IFERROR(VLOOKUP(A3,商品参数!A:E,3,FALSE),"")</f>
        <v>500ml</v>
      </c>
      <c r="D3" s="102" t="str">
        <f>IFERROR(VLOOKUP(A3,商品参数!A:E,4,FALSE),"")</f>
        <v>箱</v>
      </c>
      <c r="E3" s="103">
        <v>10</v>
      </c>
      <c r="F3" s="103">
        <v>10</v>
      </c>
      <c r="G3" s="102">
        <f>SUMIF(进货台账!E:E,A3,进货台账!I:I)</f>
        <v>20</v>
      </c>
      <c r="H3" s="102">
        <f>SUMIF(销售台账!E:E,A3,销售台账!I:I)</f>
        <v>11</v>
      </c>
      <c r="I3" s="102">
        <f>SUMIF(损耗登记!E:E,A3,损耗登记!I:I)</f>
        <v>1</v>
      </c>
      <c r="J3" s="102">
        <f>F3+G3-H3-I3</f>
        <v>18</v>
      </c>
      <c r="K3" s="103" t="str">
        <f>IF(E3="","",IF(J3&lt;E3,"报警","正常"))</f>
        <v>正常</v>
      </c>
      <c r="L3" s="103"/>
    </row>
    <row r="4" ht="22" customHeight="1" spans="1:12">
      <c r="A4" s="102">
        <f>商品参数!A4</f>
        <v>1002</v>
      </c>
      <c r="B4" s="102" t="str">
        <f>IFERROR(VLOOKUP(A4,商品参数!A:E,2,FALSE),"")</f>
        <v>雪花啤酒</v>
      </c>
      <c r="C4" s="102" t="str">
        <f>IFERROR(VLOOKUP(A4,商品参数!A:E,3,FALSE),"")</f>
        <v>480ml</v>
      </c>
      <c r="D4" s="102" t="str">
        <f>IFERROR(VLOOKUP(A4,商品参数!A:E,4,FALSE),"")</f>
        <v>箱</v>
      </c>
      <c r="E4" s="103">
        <v>10</v>
      </c>
      <c r="F4" s="103">
        <v>10</v>
      </c>
      <c r="G4" s="102">
        <f>SUMIF(进货台账!E:E,A4,进货台账!I:I)</f>
        <v>15</v>
      </c>
      <c r="H4" s="102">
        <f>SUMIF(销售台账!E:E,A4,销售台账!I:I)</f>
        <v>7</v>
      </c>
      <c r="I4" s="102">
        <f>SUMIF(损耗登记!E:E,A4,损耗登记!I:I)</f>
        <v>0</v>
      </c>
      <c r="J4" s="102">
        <f t="shared" ref="J4:J67" si="0">F4+G4-H4-I4</f>
        <v>18</v>
      </c>
      <c r="K4" s="103" t="str">
        <f t="shared" ref="K4:K67" si="1">IF(E4="","",IF(J4&lt;E4,"报警","正常"))</f>
        <v>正常</v>
      </c>
      <c r="L4" s="103"/>
    </row>
    <row r="5" ht="22" customHeight="1" spans="1:12">
      <c r="A5" s="102">
        <f>商品参数!A5</f>
        <v>1003</v>
      </c>
      <c r="B5" s="102" t="str">
        <f>IFERROR(VLOOKUP(A5,商品参数!A:E,2,FALSE),"")</f>
        <v>燕京啤酒</v>
      </c>
      <c r="C5" s="102" t="str">
        <f>IFERROR(VLOOKUP(A5,商品参数!A:E,3,FALSE),"")</f>
        <v>330ml</v>
      </c>
      <c r="D5" s="102" t="str">
        <f>IFERROR(VLOOKUP(A5,商品参数!A:E,4,FALSE),"")</f>
        <v>箱</v>
      </c>
      <c r="E5" s="103">
        <v>30</v>
      </c>
      <c r="F5" s="103">
        <v>10</v>
      </c>
      <c r="G5" s="102">
        <f>SUMIF(进货台账!E:E,A5,进货台账!I:I)</f>
        <v>21</v>
      </c>
      <c r="H5" s="102">
        <f>SUMIF(销售台账!E:E,A5,销售台账!I:I)</f>
        <v>8</v>
      </c>
      <c r="I5" s="102">
        <f>SUMIF(损耗登记!E:E,A5,损耗登记!I:I)</f>
        <v>0</v>
      </c>
      <c r="J5" s="102">
        <f t="shared" si="0"/>
        <v>23</v>
      </c>
      <c r="K5" s="103" t="str">
        <f t="shared" si="1"/>
        <v>报警</v>
      </c>
      <c r="L5" s="103"/>
    </row>
    <row r="6" ht="22" customHeight="1" spans="1:12">
      <c r="A6" s="102">
        <f>商品参数!A6</f>
        <v>1004</v>
      </c>
      <c r="B6" s="102" t="str">
        <f>IFERROR(VLOOKUP(A6,商品参数!A:E,2,FALSE),"")</f>
        <v>哈尔滨啤酒</v>
      </c>
      <c r="C6" s="102" t="str">
        <f>IFERROR(VLOOKUP(A6,商品参数!A:E,3,FALSE),"")</f>
        <v>500ml</v>
      </c>
      <c r="D6" s="102" t="str">
        <f>IFERROR(VLOOKUP(A6,商品参数!A:E,4,FALSE),"")</f>
        <v>箱</v>
      </c>
      <c r="E6" s="103">
        <v>20</v>
      </c>
      <c r="F6" s="103">
        <v>10</v>
      </c>
      <c r="G6" s="102">
        <f>SUMIF(进货台账!E:E,A6,进货台账!I:I)</f>
        <v>15</v>
      </c>
      <c r="H6" s="102">
        <f>SUMIF(销售台账!E:E,A6,销售台账!I:I)</f>
        <v>9</v>
      </c>
      <c r="I6" s="102">
        <f>SUMIF(损耗登记!E:E,A6,损耗登记!I:I)</f>
        <v>0</v>
      </c>
      <c r="J6" s="102">
        <f t="shared" si="0"/>
        <v>16</v>
      </c>
      <c r="K6" s="103" t="str">
        <f t="shared" si="1"/>
        <v>报警</v>
      </c>
      <c r="L6" s="103"/>
    </row>
    <row r="7" ht="22" customHeight="1" spans="1:12">
      <c r="A7" s="102">
        <f>商品参数!A7</f>
        <v>0</v>
      </c>
      <c r="B7" s="102" t="str">
        <f>IFERROR(VLOOKUP(A7,商品参数!A:E,2,FALSE),"")</f>
        <v/>
      </c>
      <c r="C7" s="102" t="str">
        <f>IFERROR(VLOOKUP(A7,商品参数!A:E,3,FALSE),"")</f>
        <v/>
      </c>
      <c r="D7" s="102" t="str">
        <f>IFERROR(VLOOKUP(A7,商品参数!A:E,4,FALSE),"")</f>
        <v/>
      </c>
      <c r="E7" s="103"/>
      <c r="F7" s="103"/>
      <c r="G7" s="102">
        <f>SUMIF(进货台账!E:E,A7,进货台账!I:I)</f>
        <v>0</v>
      </c>
      <c r="H7" s="102">
        <f>SUMIF(销售台账!E:E,A7,销售台账!I:I)</f>
        <v>0</v>
      </c>
      <c r="I7" s="102">
        <f>SUMIF(损耗登记!E:E,A7,损耗登记!I:I)</f>
        <v>0</v>
      </c>
      <c r="J7" s="102">
        <f t="shared" si="0"/>
        <v>0</v>
      </c>
      <c r="K7" s="103" t="str">
        <f t="shared" si="1"/>
        <v/>
      </c>
      <c r="L7" s="103"/>
    </row>
    <row r="8" ht="22" customHeight="1" spans="1:12">
      <c r="A8" s="102">
        <f>商品参数!A8</f>
        <v>0</v>
      </c>
      <c r="B8" s="102" t="str">
        <f>IFERROR(VLOOKUP(A8,商品参数!A:E,2,FALSE),"")</f>
        <v/>
      </c>
      <c r="C8" s="102" t="str">
        <f>IFERROR(VLOOKUP(A8,商品参数!A:E,3,FALSE),"")</f>
        <v/>
      </c>
      <c r="D8" s="102" t="str">
        <f>IFERROR(VLOOKUP(A8,商品参数!A:E,4,FALSE),"")</f>
        <v/>
      </c>
      <c r="E8" s="103"/>
      <c r="F8" s="103"/>
      <c r="G8" s="102">
        <f>SUMIF(进货台账!E:E,A8,进货台账!I:I)</f>
        <v>0</v>
      </c>
      <c r="H8" s="102">
        <f>SUMIF(销售台账!E:E,A8,销售台账!I:I)</f>
        <v>0</v>
      </c>
      <c r="I8" s="102">
        <f>SUMIF(损耗登记!E:E,A8,损耗登记!I:I)</f>
        <v>0</v>
      </c>
      <c r="J8" s="102">
        <f t="shared" si="0"/>
        <v>0</v>
      </c>
      <c r="K8" s="103" t="str">
        <f t="shared" si="1"/>
        <v/>
      </c>
      <c r="L8" s="103"/>
    </row>
    <row r="9" ht="22" customHeight="1" spans="1:12">
      <c r="A9" s="102">
        <f>商品参数!A9</f>
        <v>0</v>
      </c>
      <c r="B9" s="102" t="str">
        <f>IFERROR(VLOOKUP(A9,商品参数!A:E,2,FALSE),"")</f>
        <v/>
      </c>
      <c r="C9" s="102" t="str">
        <f>IFERROR(VLOOKUP(A9,商品参数!A:E,3,FALSE),"")</f>
        <v/>
      </c>
      <c r="D9" s="102" t="str">
        <f>IFERROR(VLOOKUP(A9,商品参数!A:E,4,FALSE),"")</f>
        <v/>
      </c>
      <c r="E9" s="103"/>
      <c r="F9" s="103"/>
      <c r="G9" s="102">
        <f>SUMIF(进货台账!E:E,A9,进货台账!I:I)</f>
        <v>0</v>
      </c>
      <c r="H9" s="102">
        <f>SUMIF(销售台账!E:E,A9,销售台账!I:I)</f>
        <v>0</v>
      </c>
      <c r="I9" s="102">
        <f>SUMIF(损耗登记!E:E,A9,损耗登记!I:I)</f>
        <v>0</v>
      </c>
      <c r="J9" s="102">
        <f t="shared" si="0"/>
        <v>0</v>
      </c>
      <c r="K9" s="103" t="str">
        <f t="shared" si="1"/>
        <v/>
      </c>
      <c r="L9" s="103"/>
    </row>
    <row r="10" ht="22" customHeight="1" spans="1:12">
      <c r="A10" s="102">
        <f>商品参数!A10</f>
        <v>0</v>
      </c>
      <c r="B10" s="102" t="str">
        <f>IFERROR(VLOOKUP(A10,商品参数!A:E,2,FALSE),"")</f>
        <v/>
      </c>
      <c r="C10" s="102" t="str">
        <f>IFERROR(VLOOKUP(A10,商品参数!A:E,3,FALSE),"")</f>
        <v/>
      </c>
      <c r="D10" s="102" t="str">
        <f>IFERROR(VLOOKUP(A10,商品参数!A:E,4,FALSE),"")</f>
        <v/>
      </c>
      <c r="E10" s="103"/>
      <c r="F10" s="103"/>
      <c r="G10" s="102">
        <f>SUMIF(进货台账!E:E,A10,进货台账!I:I)</f>
        <v>0</v>
      </c>
      <c r="H10" s="102">
        <f>SUMIF(销售台账!E:E,A10,销售台账!I:I)</f>
        <v>0</v>
      </c>
      <c r="I10" s="102">
        <f>SUMIF(损耗登记!E:E,A10,损耗登记!I:I)</f>
        <v>0</v>
      </c>
      <c r="J10" s="102">
        <f t="shared" si="0"/>
        <v>0</v>
      </c>
      <c r="K10" s="103" t="str">
        <f t="shared" si="1"/>
        <v/>
      </c>
      <c r="L10" s="103"/>
    </row>
    <row r="11" ht="22" customHeight="1" spans="1:12">
      <c r="A11" s="102">
        <f>商品参数!A11</f>
        <v>0</v>
      </c>
      <c r="B11" s="102" t="str">
        <f>IFERROR(VLOOKUP(A11,商品参数!A:E,2,FALSE),"")</f>
        <v/>
      </c>
      <c r="C11" s="102" t="str">
        <f>IFERROR(VLOOKUP(A11,商品参数!A:E,3,FALSE),"")</f>
        <v/>
      </c>
      <c r="D11" s="102" t="str">
        <f>IFERROR(VLOOKUP(A11,商品参数!A:E,4,FALSE),"")</f>
        <v/>
      </c>
      <c r="E11" s="103"/>
      <c r="F11" s="103"/>
      <c r="G11" s="102">
        <f>SUMIF(进货台账!E:E,A11,进货台账!I:I)</f>
        <v>0</v>
      </c>
      <c r="H11" s="102">
        <f>SUMIF(销售台账!E:E,A11,销售台账!I:I)</f>
        <v>0</v>
      </c>
      <c r="I11" s="102">
        <f>SUMIF(损耗登记!E:E,A11,损耗登记!I:I)</f>
        <v>0</v>
      </c>
      <c r="J11" s="102">
        <f t="shared" si="0"/>
        <v>0</v>
      </c>
      <c r="K11" s="103" t="str">
        <f t="shared" si="1"/>
        <v/>
      </c>
      <c r="L11" s="103"/>
    </row>
    <row r="12" ht="22" customHeight="1" spans="1:12">
      <c r="A12" s="102">
        <f>商品参数!A12</f>
        <v>0</v>
      </c>
      <c r="B12" s="102" t="str">
        <f>IFERROR(VLOOKUP(A12,商品参数!A:E,2,FALSE),"")</f>
        <v/>
      </c>
      <c r="C12" s="102" t="str">
        <f>IFERROR(VLOOKUP(A12,商品参数!A:E,3,FALSE),"")</f>
        <v/>
      </c>
      <c r="D12" s="102" t="str">
        <f>IFERROR(VLOOKUP(A12,商品参数!A:E,4,FALSE),"")</f>
        <v/>
      </c>
      <c r="E12" s="103"/>
      <c r="F12" s="103"/>
      <c r="G12" s="102">
        <f>SUMIF(进货台账!E:E,A12,进货台账!I:I)</f>
        <v>0</v>
      </c>
      <c r="H12" s="102">
        <f>SUMIF(销售台账!E:E,A12,销售台账!I:I)</f>
        <v>0</v>
      </c>
      <c r="I12" s="102">
        <f>SUMIF(损耗登记!E:E,A12,损耗登记!I:I)</f>
        <v>0</v>
      </c>
      <c r="J12" s="102">
        <f t="shared" si="0"/>
        <v>0</v>
      </c>
      <c r="K12" s="103" t="str">
        <f t="shared" si="1"/>
        <v/>
      </c>
      <c r="L12" s="103"/>
    </row>
    <row r="13" ht="22" customHeight="1" spans="1:12">
      <c r="A13" s="102">
        <f>商品参数!A13</f>
        <v>0</v>
      </c>
      <c r="B13" s="102" t="str">
        <f>IFERROR(VLOOKUP(A13,商品参数!A:E,2,FALSE),"")</f>
        <v/>
      </c>
      <c r="C13" s="102" t="str">
        <f>IFERROR(VLOOKUP(A13,商品参数!A:E,3,FALSE),"")</f>
        <v/>
      </c>
      <c r="D13" s="102" t="str">
        <f>IFERROR(VLOOKUP(A13,商品参数!A:E,4,FALSE),"")</f>
        <v/>
      </c>
      <c r="E13" s="103"/>
      <c r="F13" s="103"/>
      <c r="G13" s="102">
        <f>SUMIF(进货台账!E:E,A13,进货台账!I:I)</f>
        <v>0</v>
      </c>
      <c r="H13" s="102">
        <f>SUMIF(销售台账!E:E,A13,销售台账!I:I)</f>
        <v>0</v>
      </c>
      <c r="I13" s="102">
        <f>SUMIF(损耗登记!E:E,A13,损耗登记!I:I)</f>
        <v>0</v>
      </c>
      <c r="J13" s="102">
        <f t="shared" si="0"/>
        <v>0</v>
      </c>
      <c r="K13" s="103" t="str">
        <f t="shared" si="1"/>
        <v/>
      </c>
      <c r="L13" s="103"/>
    </row>
    <row r="14" ht="22" customHeight="1" spans="1:12">
      <c r="A14" s="102">
        <f>商品参数!A14</f>
        <v>0</v>
      </c>
      <c r="B14" s="102" t="str">
        <f>IFERROR(VLOOKUP(A14,商品参数!A:E,2,FALSE),"")</f>
        <v/>
      </c>
      <c r="C14" s="102" t="str">
        <f>IFERROR(VLOOKUP(A14,商品参数!A:E,3,FALSE),"")</f>
        <v/>
      </c>
      <c r="D14" s="102" t="str">
        <f>IFERROR(VLOOKUP(A14,商品参数!A:E,4,FALSE),"")</f>
        <v/>
      </c>
      <c r="E14" s="103"/>
      <c r="F14" s="103"/>
      <c r="G14" s="102">
        <f>SUMIF(进货台账!E:E,A14,进货台账!I:I)</f>
        <v>0</v>
      </c>
      <c r="H14" s="102">
        <f>SUMIF(销售台账!E:E,A14,销售台账!I:I)</f>
        <v>0</v>
      </c>
      <c r="I14" s="102">
        <f>SUMIF(损耗登记!E:E,A14,损耗登记!I:I)</f>
        <v>0</v>
      </c>
      <c r="J14" s="102">
        <f t="shared" si="0"/>
        <v>0</v>
      </c>
      <c r="K14" s="103" t="str">
        <f t="shared" si="1"/>
        <v/>
      </c>
      <c r="L14" s="103"/>
    </row>
    <row r="15" ht="22" customHeight="1" spans="1:12">
      <c r="A15" s="102">
        <f>商品参数!A15</f>
        <v>0</v>
      </c>
      <c r="B15" s="102" t="str">
        <f>IFERROR(VLOOKUP(A15,商品参数!A:E,2,FALSE),"")</f>
        <v/>
      </c>
      <c r="C15" s="102" t="str">
        <f>IFERROR(VLOOKUP(A15,商品参数!A:E,3,FALSE),"")</f>
        <v/>
      </c>
      <c r="D15" s="102" t="str">
        <f>IFERROR(VLOOKUP(A15,商品参数!A:E,4,FALSE),"")</f>
        <v/>
      </c>
      <c r="E15" s="103"/>
      <c r="F15" s="103"/>
      <c r="G15" s="102">
        <f>SUMIF(进货台账!E:E,A15,进货台账!I:I)</f>
        <v>0</v>
      </c>
      <c r="H15" s="102">
        <f>SUMIF(销售台账!E:E,A15,销售台账!I:I)</f>
        <v>0</v>
      </c>
      <c r="I15" s="102">
        <f>SUMIF(损耗登记!E:E,A15,损耗登记!I:I)</f>
        <v>0</v>
      </c>
      <c r="J15" s="102">
        <f t="shared" si="0"/>
        <v>0</v>
      </c>
      <c r="K15" s="103" t="str">
        <f t="shared" si="1"/>
        <v/>
      </c>
      <c r="L15" s="103"/>
    </row>
    <row r="16" ht="22" customHeight="1" spans="1:12">
      <c r="A16" s="102">
        <f>商品参数!A16</f>
        <v>0</v>
      </c>
      <c r="B16" s="102" t="str">
        <f>IFERROR(VLOOKUP(A16,商品参数!A:E,2,FALSE),"")</f>
        <v/>
      </c>
      <c r="C16" s="102" t="str">
        <f>IFERROR(VLOOKUP(A16,商品参数!A:E,3,FALSE),"")</f>
        <v/>
      </c>
      <c r="D16" s="102" t="str">
        <f>IFERROR(VLOOKUP(A16,商品参数!A:E,4,FALSE),"")</f>
        <v/>
      </c>
      <c r="E16" s="103"/>
      <c r="F16" s="103"/>
      <c r="G16" s="102">
        <f>SUMIF(进货台账!E:E,A16,进货台账!I:I)</f>
        <v>0</v>
      </c>
      <c r="H16" s="102">
        <f>SUMIF(销售台账!E:E,A16,销售台账!I:I)</f>
        <v>0</v>
      </c>
      <c r="I16" s="102">
        <f>SUMIF(损耗登记!E:E,A16,损耗登记!I:I)</f>
        <v>0</v>
      </c>
      <c r="J16" s="102">
        <f t="shared" si="0"/>
        <v>0</v>
      </c>
      <c r="K16" s="103" t="str">
        <f t="shared" si="1"/>
        <v/>
      </c>
      <c r="L16" s="103"/>
    </row>
    <row r="17" ht="22" customHeight="1" spans="1:12">
      <c r="A17" s="102">
        <f>商品参数!A17</f>
        <v>0</v>
      </c>
      <c r="B17" s="102" t="str">
        <f>IFERROR(VLOOKUP(A17,商品参数!A:E,2,FALSE),"")</f>
        <v/>
      </c>
      <c r="C17" s="102" t="str">
        <f>IFERROR(VLOOKUP(A17,商品参数!A:E,3,FALSE),"")</f>
        <v/>
      </c>
      <c r="D17" s="102" t="str">
        <f>IFERROR(VLOOKUP(A17,商品参数!A:E,4,FALSE),"")</f>
        <v/>
      </c>
      <c r="E17" s="103"/>
      <c r="F17" s="103"/>
      <c r="G17" s="102">
        <f>SUMIF(进货台账!E:E,A17,进货台账!I:I)</f>
        <v>0</v>
      </c>
      <c r="H17" s="102">
        <f>SUMIF(销售台账!E:E,A17,销售台账!I:I)</f>
        <v>0</v>
      </c>
      <c r="I17" s="102">
        <f>SUMIF(损耗登记!E:E,A17,损耗登记!I:I)</f>
        <v>0</v>
      </c>
      <c r="J17" s="102">
        <f t="shared" si="0"/>
        <v>0</v>
      </c>
      <c r="K17" s="103" t="str">
        <f t="shared" si="1"/>
        <v/>
      </c>
      <c r="L17" s="103"/>
    </row>
    <row r="18" ht="22" customHeight="1" spans="1:12">
      <c r="A18" s="102">
        <f>商品参数!A18</f>
        <v>0</v>
      </c>
      <c r="B18" s="102" t="str">
        <f>IFERROR(VLOOKUP(A18,商品参数!A:E,2,FALSE),"")</f>
        <v/>
      </c>
      <c r="C18" s="102" t="str">
        <f>IFERROR(VLOOKUP(A18,商品参数!A:E,3,FALSE),"")</f>
        <v/>
      </c>
      <c r="D18" s="102" t="str">
        <f>IFERROR(VLOOKUP(A18,商品参数!A:E,4,FALSE),"")</f>
        <v/>
      </c>
      <c r="E18" s="103"/>
      <c r="F18" s="103"/>
      <c r="G18" s="102">
        <f>SUMIF(进货台账!E:E,A18,进货台账!I:I)</f>
        <v>0</v>
      </c>
      <c r="H18" s="102">
        <f>SUMIF(销售台账!E:E,A18,销售台账!I:I)</f>
        <v>0</v>
      </c>
      <c r="I18" s="102">
        <f>SUMIF(损耗登记!E:E,A18,损耗登记!I:I)</f>
        <v>0</v>
      </c>
      <c r="J18" s="102">
        <f t="shared" si="0"/>
        <v>0</v>
      </c>
      <c r="K18" s="103" t="str">
        <f t="shared" si="1"/>
        <v/>
      </c>
      <c r="L18" s="103"/>
    </row>
    <row r="19" ht="22" customHeight="1" spans="1:12">
      <c r="A19" s="102">
        <f>商品参数!A19</f>
        <v>0</v>
      </c>
      <c r="B19" s="102" t="str">
        <f>IFERROR(VLOOKUP(A19,商品参数!A:E,2,FALSE),"")</f>
        <v/>
      </c>
      <c r="C19" s="102" t="str">
        <f>IFERROR(VLOOKUP(A19,商品参数!A:E,3,FALSE),"")</f>
        <v/>
      </c>
      <c r="D19" s="102" t="str">
        <f>IFERROR(VLOOKUP(A19,商品参数!A:E,4,FALSE),"")</f>
        <v/>
      </c>
      <c r="E19" s="103"/>
      <c r="F19" s="103"/>
      <c r="G19" s="102">
        <f>SUMIF(进货台账!E:E,A19,进货台账!I:I)</f>
        <v>0</v>
      </c>
      <c r="H19" s="102">
        <f>SUMIF(销售台账!E:E,A19,销售台账!I:I)</f>
        <v>0</v>
      </c>
      <c r="I19" s="102">
        <f>SUMIF(损耗登记!E:E,A19,损耗登记!I:I)</f>
        <v>0</v>
      </c>
      <c r="J19" s="102">
        <f t="shared" si="0"/>
        <v>0</v>
      </c>
      <c r="K19" s="103" t="str">
        <f t="shared" si="1"/>
        <v/>
      </c>
      <c r="L19" s="103"/>
    </row>
    <row r="20" ht="22" customHeight="1" spans="1:12">
      <c r="A20" s="102">
        <f>商品参数!A20</f>
        <v>0</v>
      </c>
      <c r="B20" s="102" t="str">
        <f>IFERROR(VLOOKUP(A20,商品参数!A:E,2,FALSE),"")</f>
        <v/>
      </c>
      <c r="C20" s="102" t="str">
        <f>IFERROR(VLOOKUP(A20,商品参数!A:E,3,FALSE),"")</f>
        <v/>
      </c>
      <c r="D20" s="102" t="str">
        <f>IFERROR(VLOOKUP(A20,商品参数!A:E,4,FALSE),"")</f>
        <v/>
      </c>
      <c r="E20" s="103"/>
      <c r="F20" s="103"/>
      <c r="G20" s="102">
        <f>SUMIF(进货台账!E:E,A20,进货台账!I:I)</f>
        <v>0</v>
      </c>
      <c r="H20" s="102">
        <f>SUMIF(销售台账!E:E,A20,销售台账!I:I)</f>
        <v>0</v>
      </c>
      <c r="I20" s="102">
        <f>SUMIF(损耗登记!E:E,A20,损耗登记!I:I)</f>
        <v>0</v>
      </c>
      <c r="J20" s="102">
        <f t="shared" si="0"/>
        <v>0</v>
      </c>
      <c r="K20" s="103" t="str">
        <f t="shared" si="1"/>
        <v/>
      </c>
      <c r="L20" s="103"/>
    </row>
    <row r="21" ht="22" customHeight="1" spans="1:12">
      <c r="A21" s="102">
        <f>商品参数!A21</f>
        <v>0</v>
      </c>
      <c r="B21" s="102" t="str">
        <f>IFERROR(VLOOKUP(A21,商品参数!A:E,2,FALSE),"")</f>
        <v/>
      </c>
      <c r="C21" s="102" t="str">
        <f>IFERROR(VLOOKUP(A21,商品参数!A:E,3,FALSE),"")</f>
        <v/>
      </c>
      <c r="D21" s="102" t="str">
        <f>IFERROR(VLOOKUP(A21,商品参数!A:E,4,FALSE),"")</f>
        <v/>
      </c>
      <c r="E21" s="103"/>
      <c r="F21" s="103"/>
      <c r="G21" s="102">
        <f>SUMIF(进货台账!E:E,A21,进货台账!I:I)</f>
        <v>0</v>
      </c>
      <c r="H21" s="102">
        <f>SUMIF(销售台账!E:E,A21,销售台账!I:I)</f>
        <v>0</v>
      </c>
      <c r="I21" s="102">
        <f>SUMIF(损耗登记!E:E,A21,损耗登记!I:I)</f>
        <v>0</v>
      </c>
      <c r="J21" s="102">
        <f t="shared" si="0"/>
        <v>0</v>
      </c>
      <c r="K21" s="103" t="str">
        <f t="shared" si="1"/>
        <v/>
      </c>
      <c r="L21" s="103"/>
    </row>
    <row r="22" ht="22" customHeight="1" spans="1:12">
      <c r="A22" s="102">
        <f>商品参数!A22</f>
        <v>0</v>
      </c>
      <c r="B22" s="102" t="str">
        <f>IFERROR(VLOOKUP(A22,商品参数!A:E,2,FALSE),"")</f>
        <v/>
      </c>
      <c r="C22" s="102" t="str">
        <f>IFERROR(VLOOKUP(A22,商品参数!A:E,3,FALSE),"")</f>
        <v/>
      </c>
      <c r="D22" s="102" t="str">
        <f>IFERROR(VLOOKUP(A22,商品参数!A:E,4,FALSE),"")</f>
        <v/>
      </c>
      <c r="E22" s="103"/>
      <c r="F22" s="103"/>
      <c r="G22" s="102">
        <f>SUMIF(进货台账!E:E,A22,进货台账!I:I)</f>
        <v>0</v>
      </c>
      <c r="H22" s="102">
        <f>SUMIF(销售台账!E:E,A22,销售台账!I:I)</f>
        <v>0</v>
      </c>
      <c r="I22" s="102">
        <f>SUMIF(损耗登记!E:E,A22,损耗登记!I:I)</f>
        <v>0</v>
      </c>
      <c r="J22" s="102">
        <f t="shared" si="0"/>
        <v>0</v>
      </c>
      <c r="K22" s="103" t="str">
        <f t="shared" si="1"/>
        <v/>
      </c>
      <c r="L22" s="103"/>
    </row>
    <row r="23" ht="22" customHeight="1" spans="1:12">
      <c r="A23" s="102">
        <f>商品参数!A23</f>
        <v>0</v>
      </c>
      <c r="B23" s="102" t="str">
        <f>IFERROR(VLOOKUP(A23,商品参数!A:E,2,FALSE),"")</f>
        <v/>
      </c>
      <c r="C23" s="102" t="str">
        <f>IFERROR(VLOOKUP(A23,商品参数!A:E,3,FALSE),"")</f>
        <v/>
      </c>
      <c r="D23" s="102" t="str">
        <f>IFERROR(VLOOKUP(A23,商品参数!A:E,4,FALSE),"")</f>
        <v/>
      </c>
      <c r="E23" s="103"/>
      <c r="F23" s="103"/>
      <c r="G23" s="102">
        <f>SUMIF(进货台账!E:E,A23,进货台账!I:I)</f>
        <v>0</v>
      </c>
      <c r="H23" s="102">
        <f>SUMIF(销售台账!E:E,A23,销售台账!I:I)</f>
        <v>0</v>
      </c>
      <c r="I23" s="102">
        <f>SUMIF(损耗登记!E:E,A23,损耗登记!I:I)</f>
        <v>0</v>
      </c>
      <c r="J23" s="102">
        <f t="shared" si="0"/>
        <v>0</v>
      </c>
      <c r="K23" s="103" t="str">
        <f t="shared" si="1"/>
        <v/>
      </c>
      <c r="L23" s="103"/>
    </row>
    <row r="24" ht="22" customHeight="1" spans="1:12">
      <c r="A24" s="102">
        <f>商品参数!A24</f>
        <v>0</v>
      </c>
      <c r="B24" s="102" t="str">
        <f>IFERROR(VLOOKUP(A24,商品参数!A:E,2,FALSE),"")</f>
        <v/>
      </c>
      <c r="C24" s="102" t="str">
        <f>IFERROR(VLOOKUP(A24,商品参数!A:E,3,FALSE),"")</f>
        <v/>
      </c>
      <c r="D24" s="102" t="str">
        <f>IFERROR(VLOOKUP(A24,商品参数!A:E,4,FALSE),"")</f>
        <v/>
      </c>
      <c r="E24" s="103"/>
      <c r="F24" s="103"/>
      <c r="G24" s="102">
        <f>SUMIF(进货台账!E:E,A24,进货台账!I:I)</f>
        <v>0</v>
      </c>
      <c r="H24" s="102">
        <f>SUMIF(销售台账!E:E,A24,销售台账!I:I)</f>
        <v>0</v>
      </c>
      <c r="I24" s="102">
        <f>SUMIF(损耗登记!E:E,A24,损耗登记!I:I)</f>
        <v>0</v>
      </c>
      <c r="J24" s="102">
        <f t="shared" si="0"/>
        <v>0</v>
      </c>
      <c r="K24" s="103" t="str">
        <f t="shared" si="1"/>
        <v/>
      </c>
      <c r="L24" s="103"/>
    </row>
    <row r="25" ht="22" customHeight="1" spans="1:12">
      <c r="A25" s="102">
        <f>商品参数!A25</f>
        <v>0</v>
      </c>
      <c r="B25" s="102" t="str">
        <f>IFERROR(VLOOKUP(A25,商品参数!A:E,2,FALSE),"")</f>
        <v/>
      </c>
      <c r="C25" s="102" t="str">
        <f>IFERROR(VLOOKUP(A25,商品参数!A:E,3,FALSE),"")</f>
        <v/>
      </c>
      <c r="D25" s="102" t="str">
        <f>IFERROR(VLOOKUP(A25,商品参数!A:E,4,FALSE),"")</f>
        <v/>
      </c>
      <c r="E25" s="103"/>
      <c r="F25" s="103"/>
      <c r="G25" s="102">
        <f>SUMIF(进货台账!E:E,A25,进货台账!I:I)</f>
        <v>0</v>
      </c>
      <c r="H25" s="102">
        <f>SUMIF(销售台账!E:E,A25,销售台账!I:I)</f>
        <v>0</v>
      </c>
      <c r="I25" s="102">
        <f>SUMIF(损耗登记!E:E,A25,损耗登记!I:I)</f>
        <v>0</v>
      </c>
      <c r="J25" s="102">
        <f t="shared" si="0"/>
        <v>0</v>
      </c>
      <c r="K25" s="103" t="str">
        <f t="shared" si="1"/>
        <v/>
      </c>
      <c r="L25" s="103"/>
    </row>
    <row r="26" ht="22" customHeight="1" spans="1:12">
      <c r="A26" s="102">
        <f>商品参数!A26</f>
        <v>0</v>
      </c>
      <c r="B26" s="102" t="str">
        <f>IFERROR(VLOOKUP(A26,商品参数!A:E,2,FALSE),"")</f>
        <v/>
      </c>
      <c r="C26" s="102" t="str">
        <f>IFERROR(VLOOKUP(A26,商品参数!A:E,3,FALSE),"")</f>
        <v/>
      </c>
      <c r="D26" s="102" t="str">
        <f>IFERROR(VLOOKUP(A26,商品参数!A:E,4,FALSE),"")</f>
        <v/>
      </c>
      <c r="E26" s="103"/>
      <c r="F26" s="103"/>
      <c r="G26" s="102">
        <f>SUMIF(进货台账!E:E,A26,进货台账!I:I)</f>
        <v>0</v>
      </c>
      <c r="H26" s="102">
        <f>SUMIF(销售台账!E:E,A26,销售台账!I:I)</f>
        <v>0</v>
      </c>
      <c r="I26" s="102">
        <f>SUMIF(损耗登记!E:E,A26,损耗登记!I:I)</f>
        <v>0</v>
      </c>
      <c r="J26" s="102">
        <f t="shared" si="0"/>
        <v>0</v>
      </c>
      <c r="K26" s="103" t="str">
        <f t="shared" si="1"/>
        <v/>
      </c>
      <c r="L26" s="103"/>
    </row>
    <row r="27" ht="22" customHeight="1" spans="1:12">
      <c r="A27" s="102">
        <f>商品参数!A27</f>
        <v>0</v>
      </c>
      <c r="B27" s="102" t="str">
        <f>IFERROR(VLOOKUP(A27,商品参数!A:E,2,FALSE),"")</f>
        <v/>
      </c>
      <c r="C27" s="102" t="str">
        <f>IFERROR(VLOOKUP(A27,商品参数!A:E,3,FALSE),"")</f>
        <v/>
      </c>
      <c r="D27" s="102" t="str">
        <f>IFERROR(VLOOKUP(A27,商品参数!A:E,4,FALSE),"")</f>
        <v/>
      </c>
      <c r="E27" s="103"/>
      <c r="F27" s="103"/>
      <c r="G27" s="102">
        <f>SUMIF(进货台账!E:E,A27,进货台账!I:I)</f>
        <v>0</v>
      </c>
      <c r="H27" s="102">
        <f>SUMIF(销售台账!E:E,A27,销售台账!I:I)</f>
        <v>0</v>
      </c>
      <c r="I27" s="102">
        <f>SUMIF(损耗登记!E:E,A27,损耗登记!I:I)</f>
        <v>0</v>
      </c>
      <c r="J27" s="102">
        <f t="shared" si="0"/>
        <v>0</v>
      </c>
      <c r="K27" s="103" t="str">
        <f t="shared" si="1"/>
        <v/>
      </c>
      <c r="L27" s="103"/>
    </row>
    <row r="28" ht="22" customHeight="1" spans="1:12">
      <c r="A28" s="102">
        <f>商品参数!A28</f>
        <v>0</v>
      </c>
      <c r="B28" s="102" t="str">
        <f>IFERROR(VLOOKUP(A28,商品参数!A:E,2,FALSE),"")</f>
        <v/>
      </c>
      <c r="C28" s="102" t="str">
        <f>IFERROR(VLOOKUP(A28,商品参数!A:E,3,FALSE),"")</f>
        <v/>
      </c>
      <c r="D28" s="102" t="str">
        <f>IFERROR(VLOOKUP(A28,商品参数!A:E,4,FALSE),"")</f>
        <v/>
      </c>
      <c r="E28" s="103"/>
      <c r="F28" s="103"/>
      <c r="G28" s="102">
        <f>SUMIF(进货台账!E:E,A28,进货台账!I:I)</f>
        <v>0</v>
      </c>
      <c r="H28" s="102">
        <f>SUMIF(销售台账!E:E,A28,销售台账!I:I)</f>
        <v>0</v>
      </c>
      <c r="I28" s="102">
        <f>SUMIF(损耗登记!E:E,A28,损耗登记!I:I)</f>
        <v>0</v>
      </c>
      <c r="J28" s="102">
        <f t="shared" si="0"/>
        <v>0</v>
      </c>
      <c r="K28" s="103" t="str">
        <f t="shared" si="1"/>
        <v/>
      </c>
      <c r="L28" s="103"/>
    </row>
    <row r="29" ht="22" customHeight="1" spans="1:12">
      <c r="A29" s="102">
        <f>商品参数!A29</f>
        <v>0</v>
      </c>
      <c r="B29" s="102" t="str">
        <f>IFERROR(VLOOKUP(A29,商品参数!A:E,2,FALSE),"")</f>
        <v/>
      </c>
      <c r="C29" s="102" t="str">
        <f>IFERROR(VLOOKUP(A29,商品参数!A:E,3,FALSE),"")</f>
        <v/>
      </c>
      <c r="D29" s="102" t="str">
        <f>IFERROR(VLOOKUP(A29,商品参数!A:E,4,FALSE),"")</f>
        <v/>
      </c>
      <c r="E29" s="103"/>
      <c r="F29" s="103"/>
      <c r="G29" s="102">
        <f>SUMIF(进货台账!E:E,A29,进货台账!I:I)</f>
        <v>0</v>
      </c>
      <c r="H29" s="102">
        <f>SUMIF(销售台账!E:E,A29,销售台账!I:I)</f>
        <v>0</v>
      </c>
      <c r="I29" s="102">
        <f>SUMIF(损耗登记!E:E,A29,损耗登记!I:I)</f>
        <v>0</v>
      </c>
      <c r="J29" s="102">
        <f t="shared" si="0"/>
        <v>0</v>
      </c>
      <c r="K29" s="103" t="str">
        <f t="shared" si="1"/>
        <v/>
      </c>
      <c r="L29" s="103"/>
    </row>
    <row r="30" ht="22" customHeight="1" spans="1:12">
      <c r="A30" s="102">
        <f>商品参数!A30</f>
        <v>0</v>
      </c>
      <c r="B30" s="102" t="str">
        <f>IFERROR(VLOOKUP(A30,商品参数!A:E,2,FALSE),"")</f>
        <v/>
      </c>
      <c r="C30" s="102" t="str">
        <f>IFERROR(VLOOKUP(A30,商品参数!A:E,3,FALSE),"")</f>
        <v/>
      </c>
      <c r="D30" s="102" t="str">
        <f>IFERROR(VLOOKUP(A30,商品参数!A:E,4,FALSE),"")</f>
        <v/>
      </c>
      <c r="E30" s="103"/>
      <c r="F30" s="103"/>
      <c r="G30" s="102">
        <f>SUMIF(进货台账!E:E,A30,进货台账!I:I)</f>
        <v>0</v>
      </c>
      <c r="H30" s="102">
        <f>SUMIF(销售台账!E:E,A30,销售台账!I:I)</f>
        <v>0</v>
      </c>
      <c r="I30" s="102">
        <f>SUMIF(损耗登记!E:E,A30,损耗登记!I:I)</f>
        <v>0</v>
      </c>
      <c r="J30" s="102">
        <f t="shared" si="0"/>
        <v>0</v>
      </c>
      <c r="K30" s="103" t="str">
        <f t="shared" si="1"/>
        <v/>
      </c>
      <c r="L30" s="103"/>
    </row>
    <row r="31" ht="22" customHeight="1" spans="1:12">
      <c r="A31" s="102">
        <f>商品参数!A31</f>
        <v>0</v>
      </c>
      <c r="B31" s="102" t="str">
        <f>IFERROR(VLOOKUP(A31,商品参数!A:E,2,FALSE),"")</f>
        <v/>
      </c>
      <c r="C31" s="102" t="str">
        <f>IFERROR(VLOOKUP(A31,商品参数!A:E,3,FALSE),"")</f>
        <v/>
      </c>
      <c r="D31" s="102" t="str">
        <f>IFERROR(VLOOKUP(A31,商品参数!A:E,4,FALSE),"")</f>
        <v/>
      </c>
      <c r="E31" s="103"/>
      <c r="F31" s="103"/>
      <c r="G31" s="102">
        <f>SUMIF(进货台账!E:E,A31,进货台账!I:I)</f>
        <v>0</v>
      </c>
      <c r="H31" s="102">
        <f>SUMIF(销售台账!E:E,A31,销售台账!I:I)</f>
        <v>0</v>
      </c>
      <c r="I31" s="102">
        <f>SUMIF(损耗登记!E:E,A31,损耗登记!I:I)</f>
        <v>0</v>
      </c>
      <c r="J31" s="102">
        <f t="shared" si="0"/>
        <v>0</v>
      </c>
      <c r="K31" s="103" t="str">
        <f t="shared" si="1"/>
        <v/>
      </c>
      <c r="L31" s="103"/>
    </row>
    <row r="32" ht="22" customHeight="1" spans="1:12">
      <c r="A32" s="102">
        <f>商品参数!A32</f>
        <v>0</v>
      </c>
      <c r="B32" s="102" t="str">
        <f>IFERROR(VLOOKUP(A32,商品参数!A:E,2,FALSE),"")</f>
        <v/>
      </c>
      <c r="C32" s="102" t="str">
        <f>IFERROR(VLOOKUP(A32,商品参数!A:E,3,FALSE),"")</f>
        <v/>
      </c>
      <c r="D32" s="102" t="str">
        <f>IFERROR(VLOOKUP(A32,商品参数!A:E,4,FALSE),"")</f>
        <v/>
      </c>
      <c r="E32" s="103"/>
      <c r="F32" s="103"/>
      <c r="G32" s="102">
        <f>SUMIF(进货台账!E:E,A32,进货台账!I:I)</f>
        <v>0</v>
      </c>
      <c r="H32" s="102">
        <f>SUMIF(销售台账!E:E,A32,销售台账!I:I)</f>
        <v>0</v>
      </c>
      <c r="I32" s="102">
        <f>SUMIF(损耗登记!E:E,A32,损耗登记!I:I)</f>
        <v>0</v>
      </c>
      <c r="J32" s="102">
        <f t="shared" si="0"/>
        <v>0</v>
      </c>
      <c r="K32" s="103" t="str">
        <f t="shared" si="1"/>
        <v/>
      </c>
      <c r="L32" s="103"/>
    </row>
    <row r="33" ht="22" customHeight="1" spans="1:12">
      <c r="A33" s="102">
        <f>商品参数!A33</f>
        <v>0</v>
      </c>
      <c r="B33" s="102" t="str">
        <f>IFERROR(VLOOKUP(A33,商品参数!A:E,2,FALSE),"")</f>
        <v/>
      </c>
      <c r="C33" s="102" t="str">
        <f>IFERROR(VLOOKUP(A33,商品参数!A:E,3,FALSE),"")</f>
        <v/>
      </c>
      <c r="D33" s="102" t="str">
        <f>IFERROR(VLOOKUP(A33,商品参数!A:E,4,FALSE),"")</f>
        <v/>
      </c>
      <c r="E33" s="103"/>
      <c r="F33" s="103"/>
      <c r="G33" s="102">
        <f>SUMIF(进货台账!E:E,A33,进货台账!I:I)</f>
        <v>0</v>
      </c>
      <c r="H33" s="102">
        <f>SUMIF(销售台账!E:E,A33,销售台账!I:I)</f>
        <v>0</v>
      </c>
      <c r="I33" s="102">
        <f>SUMIF(损耗登记!E:E,A33,损耗登记!I:I)</f>
        <v>0</v>
      </c>
      <c r="J33" s="102">
        <f t="shared" si="0"/>
        <v>0</v>
      </c>
      <c r="K33" s="103" t="str">
        <f t="shared" si="1"/>
        <v/>
      </c>
      <c r="L33" s="103"/>
    </row>
    <row r="34" ht="22" customHeight="1" spans="1:12">
      <c r="A34" s="102">
        <f>商品参数!A34</f>
        <v>0</v>
      </c>
      <c r="B34" s="102" t="str">
        <f>IFERROR(VLOOKUP(A34,商品参数!A:E,2,FALSE),"")</f>
        <v/>
      </c>
      <c r="C34" s="102" t="str">
        <f>IFERROR(VLOOKUP(A34,商品参数!A:E,3,FALSE),"")</f>
        <v/>
      </c>
      <c r="D34" s="102" t="str">
        <f>IFERROR(VLOOKUP(A34,商品参数!A:E,4,FALSE),"")</f>
        <v/>
      </c>
      <c r="E34" s="103"/>
      <c r="F34" s="103"/>
      <c r="G34" s="102">
        <f>SUMIF(进货台账!E:E,A34,进货台账!I:I)</f>
        <v>0</v>
      </c>
      <c r="H34" s="102">
        <f>SUMIF(销售台账!E:E,A34,销售台账!I:I)</f>
        <v>0</v>
      </c>
      <c r="I34" s="102">
        <f>SUMIF(损耗登记!E:E,A34,损耗登记!I:I)</f>
        <v>0</v>
      </c>
      <c r="J34" s="102">
        <f t="shared" si="0"/>
        <v>0</v>
      </c>
      <c r="K34" s="103" t="str">
        <f t="shared" si="1"/>
        <v/>
      </c>
      <c r="L34" s="103"/>
    </row>
    <row r="35" ht="22" customHeight="1" spans="1:12">
      <c r="A35" s="102">
        <f>商品参数!A35</f>
        <v>0</v>
      </c>
      <c r="B35" s="102" t="str">
        <f>IFERROR(VLOOKUP(A35,商品参数!A:E,2,FALSE),"")</f>
        <v/>
      </c>
      <c r="C35" s="102" t="str">
        <f>IFERROR(VLOOKUP(A35,商品参数!A:E,3,FALSE),"")</f>
        <v/>
      </c>
      <c r="D35" s="102" t="str">
        <f>IFERROR(VLOOKUP(A35,商品参数!A:E,4,FALSE),"")</f>
        <v/>
      </c>
      <c r="E35" s="103"/>
      <c r="F35" s="103"/>
      <c r="G35" s="102">
        <f>SUMIF(进货台账!E:E,A35,进货台账!I:I)</f>
        <v>0</v>
      </c>
      <c r="H35" s="102">
        <f>SUMIF(销售台账!E:E,A35,销售台账!I:I)</f>
        <v>0</v>
      </c>
      <c r="I35" s="102">
        <f>SUMIF(损耗登记!E:E,A35,损耗登记!I:I)</f>
        <v>0</v>
      </c>
      <c r="J35" s="102">
        <f t="shared" si="0"/>
        <v>0</v>
      </c>
      <c r="K35" s="103" t="str">
        <f t="shared" si="1"/>
        <v/>
      </c>
      <c r="L35" s="103"/>
    </row>
    <row r="36" ht="22" customHeight="1" spans="1:12">
      <c r="A36" s="102">
        <f>商品参数!A36</f>
        <v>0</v>
      </c>
      <c r="B36" s="102" t="str">
        <f>IFERROR(VLOOKUP(A36,商品参数!A:E,2,FALSE),"")</f>
        <v/>
      </c>
      <c r="C36" s="102" t="str">
        <f>IFERROR(VLOOKUP(A36,商品参数!A:E,3,FALSE),"")</f>
        <v/>
      </c>
      <c r="D36" s="102" t="str">
        <f>IFERROR(VLOOKUP(A36,商品参数!A:E,4,FALSE),"")</f>
        <v/>
      </c>
      <c r="E36" s="103"/>
      <c r="F36" s="103"/>
      <c r="G36" s="102">
        <f>SUMIF(进货台账!E:E,A36,进货台账!I:I)</f>
        <v>0</v>
      </c>
      <c r="H36" s="102">
        <f>SUMIF(销售台账!E:E,A36,销售台账!I:I)</f>
        <v>0</v>
      </c>
      <c r="I36" s="102">
        <f>SUMIF(损耗登记!E:E,A36,损耗登记!I:I)</f>
        <v>0</v>
      </c>
      <c r="J36" s="102">
        <f t="shared" si="0"/>
        <v>0</v>
      </c>
      <c r="K36" s="103" t="str">
        <f t="shared" si="1"/>
        <v/>
      </c>
      <c r="L36" s="103"/>
    </row>
    <row r="37" ht="22" customHeight="1" spans="1:12">
      <c r="A37" s="102">
        <f>商品参数!A37</f>
        <v>0</v>
      </c>
      <c r="B37" s="102" t="str">
        <f>IFERROR(VLOOKUP(A37,商品参数!A:E,2,FALSE),"")</f>
        <v/>
      </c>
      <c r="C37" s="102" t="str">
        <f>IFERROR(VLOOKUP(A37,商品参数!A:E,3,FALSE),"")</f>
        <v/>
      </c>
      <c r="D37" s="102" t="str">
        <f>IFERROR(VLOOKUP(A37,商品参数!A:E,4,FALSE),"")</f>
        <v/>
      </c>
      <c r="E37" s="103"/>
      <c r="F37" s="103"/>
      <c r="G37" s="102">
        <f>SUMIF(进货台账!E:E,A37,进货台账!I:I)</f>
        <v>0</v>
      </c>
      <c r="H37" s="102">
        <f>SUMIF(销售台账!E:E,A37,销售台账!I:I)</f>
        <v>0</v>
      </c>
      <c r="I37" s="102">
        <f>SUMIF(损耗登记!E:E,A37,损耗登记!I:I)</f>
        <v>0</v>
      </c>
      <c r="J37" s="102">
        <f t="shared" si="0"/>
        <v>0</v>
      </c>
      <c r="K37" s="103" t="str">
        <f t="shared" si="1"/>
        <v/>
      </c>
      <c r="L37" s="103"/>
    </row>
    <row r="38" ht="22" customHeight="1" spans="1:12">
      <c r="A38" s="102">
        <f>商品参数!A38</f>
        <v>0</v>
      </c>
      <c r="B38" s="102" t="str">
        <f>IFERROR(VLOOKUP(A38,商品参数!A:E,2,FALSE),"")</f>
        <v/>
      </c>
      <c r="C38" s="102" t="str">
        <f>IFERROR(VLOOKUP(A38,商品参数!A:E,3,FALSE),"")</f>
        <v/>
      </c>
      <c r="D38" s="102" t="str">
        <f>IFERROR(VLOOKUP(A38,商品参数!A:E,4,FALSE),"")</f>
        <v/>
      </c>
      <c r="E38" s="103"/>
      <c r="F38" s="103"/>
      <c r="G38" s="102">
        <f>SUMIF(进货台账!E:E,A38,进货台账!I:I)</f>
        <v>0</v>
      </c>
      <c r="H38" s="102">
        <f>SUMIF(销售台账!E:E,A38,销售台账!I:I)</f>
        <v>0</v>
      </c>
      <c r="I38" s="102">
        <f>SUMIF(损耗登记!E:E,A38,损耗登记!I:I)</f>
        <v>0</v>
      </c>
      <c r="J38" s="102">
        <f t="shared" si="0"/>
        <v>0</v>
      </c>
      <c r="K38" s="103" t="str">
        <f t="shared" si="1"/>
        <v/>
      </c>
      <c r="L38" s="103"/>
    </row>
    <row r="39" ht="22" customHeight="1" spans="1:12">
      <c r="A39" s="102">
        <f>商品参数!A39</f>
        <v>0</v>
      </c>
      <c r="B39" s="102" t="str">
        <f>IFERROR(VLOOKUP(A39,商品参数!A:E,2,FALSE),"")</f>
        <v/>
      </c>
      <c r="C39" s="102" t="str">
        <f>IFERROR(VLOOKUP(A39,商品参数!A:E,3,FALSE),"")</f>
        <v/>
      </c>
      <c r="D39" s="102" t="str">
        <f>IFERROR(VLOOKUP(A39,商品参数!A:E,4,FALSE),"")</f>
        <v/>
      </c>
      <c r="E39" s="103"/>
      <c r="F39" s="103"/>
      <c r="G39" s="102">
        <f>SUMIF(进货台账!E:E,A39,进货台账!I:I)</f>
        <v>0</v>
      </c>
      <c r="H39" s="102">
        <f>SUMIF(销售台账!E:E,A39,销售台账!I:I)</f>
        <v>0</v>
      </c>
      <c r="I39" s="102">
        <f>SUMIF(损耗登记!E:E,A39,损耗登记!I:I)</f>
        <v>0</v>
      </c>
      <c r="J39" s="102">
        <f t="shared" si="0"/>
        <v>0</v>
      </c>
      <c r="K39" s="103" t="str">
        <f t="shared" si="1"/>
        <v/>
      </c>
      <c r="L39" s="103"/>
    </row>
    <row r="40" ht="22" customHeight="1" spans="1:12">
      <c r="A40" s="102">
        <f>商品参数!A40</f>
        <v>0</v>
      </c>
      <c r="B40" s="102" t="str">
        <f>IFERROR(VLOOKUP(A40,商品参数!A:E,2,FALSE),"")</f>
        <v/>
      </c>
      <c r="C40" s="102" t="str">
        <f>IFERROR(VLOOKUP(A40,商品参数!A:E,3,FALSE),"")</f>
        <v/>
      </c>
      <c r="D40" s="102" t="str">
        <f>IFERROR(VLOOKUP(A40,商品参数!A:E,4,FALSE),"")</f>
        <v/>
      </c>
      <c r="E40" s="103"/>
      <c r="F40" s="103"/>
      <c r="G40" s="102">
        <f>SUMIF(进货台账!E:E,A40,进货台账!I:I)</f>
        <v>0</v>
      </c>
      <c r="H40" s="102">
        <f>SUMIF(销售台账!E:E,A40,销售台账!I:I)</f>
        <v>0</v>
      </c>
      <c r="I40" s="102">
        <f>SUMIF(损耗登记!E:E,A40,损耗登记!I:I)</f>
        <v>0</v>
      </c>
      <c r="J40" s="102">
        <f t="shared" si="0"/>
        <v>0</v>
      </c>
      <c r="K40" s="103" t="str">
        <f t="shared" si="1"/>
        <v/>
      </c>
      <c r="L40" s="103"/>
    </row>
    <row r="41" ht="22" customHeight="1" spans="1:12">
      <c r="A41" s="102">
        <f>商品参数!A41</f>
        <v>0</v>
      </c>
      <c r="B41" s="102" t="str">
        <f>IFERROR(VLOOKUP(A41,商品参数!A:E,2,FALSE),"")</f>
        <v/>
      </c>
      <c r="C41" s="102" t="str">
        <f>IFERROR(VLOOKUP(A41,商品参数!A:E,3,FALSE),"")</f>
        <v/>
      </c>
      <c r="D41" s="102" t="str">
        <f>IFERROR(VLOOKUP(A41,商品参数!A:E,4,FALSE),"")</f>
        <v/>
      </c>
      <c r="E41" s="103"/>
      <c r="F41" s="103"/>
      <c r="G41" s="102">
        <f>SUMIF(进货台账!E:E,A41,进货台账!I:I)</f>
        <v>0</v>
      </c>
      <c r="H41" s="102">
        <f>SUMIF(销售台账!E:E,A41,销售台账!I:I)</f>
        <v>0</v>
      </c>
      <c r="I41" s="102">
        <f>SUMIF(损耗登记!E:E,A41,损耗登记!I:I)</f>
        <v>0</v>
      </c>
      <c r="J41" s="102">
        <f t="shared" si="0"/>
        <v>0</v>
      </c>
      <c r="K41" s="103" t="str">
        <f t="shared" si="1"/>
        <v/>
      </c>
      <c r="L41" s="103"/>
    </row>
    <row r="42" ht="22" customHeight="1" spans="1:12">
      <c r="A42" s="102">
        <f>商品参数!A42</f>
        <v>0</v>
      </c>
      <c r="B42" s="102" t="str">
        <f>IFERROR(VLOOKUP(A42,商品参数!A:E,2,FALSE),"")</f>
        <v/>
      </c>
      <c r="C42" s="102" t="str">
        <f>IFERROR(VLOOKUP(A42,商品参数!A:E,3,FALSE),"")</f>
        <v/>
      </c>
      <c r="D42" s="102" t="str">
        <f>IFERROR(VLOOKUP(A42,商品参数!A:E,4,FALSE),"")</f>
        <v/>
      </c>
      <c r="E42" s="103"/>
      <c r="F42" s="103"/>
      <c r="G42" s="102">
        <f>SUMIF(进货台账!E:E,A42,进货台账!I:I)</f>
        <v>0</v>
      </c>
      <c r="H42" s="102">
        <f>SUMIF(销售台账!E:E,A42,销售台账!I:I)</f>
        <v>0</v>
      </c>
      <c r="I42" s="102">
        <f>SUMIF(损耗登记!E:E,A42,损耗登记!I:I)</f>
        <v>0</v>
      </c>
      <c r="J42" s="102">
        <f t="shared" si="0"/>
        <v>0</v>
      </c>
      <c r="K42" s="103" t="str">
        <f t="shared" si="1"/>
        <v/>
      </c>
      <c r="L42" s="103"/>
    </row>
    <row r="43" ht="22" customHeight="1" spans="1:12">
      <c r="A43" s="102">
        <f>商品参数!A43</f>
        <v>0</v>
      </c>
      <c r="B43" s="102" t="str">
        <f>IFERROR(VLOOKUP(A43,商品参数!A:E,2,FALSE),"")</f>
        <v/>
      </c>
      <c r="C43" s="102" t="str">
        <f>IFERROR(VLOOKUP(A43,商品参数!A:E,3,FALSE),"")</f>
        <v/>
      </c>
      <c r="D43" s="102" t="str">
        <f>IFERROR(VLOOKUP(A43,商品参数!A:E,4,FALSE),"")</f>
        <v/>
      </c>
      <c r="E43" s="103"/>
      <c r="F43" s="103"/>
      <c r="G43" s="102">
        <f>SUMIF(进货台账!E:E,A43,进货台账!I:I)</f>
        <v>0</v>
      </c>
      <c r="H43" s="102">
        <f>SUMIF(销售台账!E:E,A43,销售台账!I:I)</f>
        <v>0</v>
      </c>
      <c r="I43" s="102">
        <f>SUMIF(损耗登记!E:E,A43,损耗登记!I:I)</f>
        <v>0</v>
      </c>
      <c r="J43" s="102">
        <f t="shared" si="0"/>
        <v>0</v>
      </c>
      <c r="K43" s="103" t="str">
        <f t="shared" si="1"/>
        <v/>
      </c>
      <c r="L43" s="103"/>
    </row>
    <row r="44" ht="22" customHeight="1" spans="1:12">
      <c r="A44" s="102">
        <f>商品参数!A44</f>
        <v>0</v>
      </c>
      <c r="B44" s="102" t="str">
        <f>IFERROR(VLOOKUP(A44,商品参数!A:E,2,FALSE),"")</f>
        <v/>
      </c>
      <c r="C44" s="102" t="str">
        <f>IFERROR(VLOOKUP(A44,商品参数!A:E,3,FALSE),"")</f>
        <v/>
      </c>
      <c r="D44" s="102" t="str">
        <f>IFERROR(VLOOKUP(A44,商品参数!A:E,4,FALSE),"")</f>
        <v/>
      </c>
      <c r="E44" s="103"/>
      <c r="F44" s="103"/>
      <c r="G44" s="102">
        <f>SUMIF(进货台账!E:E,A44,进货台账!I:I)</f>
        <v>0</v>
      </c>
      <c r="H44" s="102">
        <f>SUMIF(销售台账!E:E,A44,销售台账!I:I)</f>
        <v>0</v>
      </c>
      <c r="I44" s="102">
        <f>SUMIF(损耗登记!E:E,A44,损耗登记!I:I)</f>
        <v>0</v>
      </c>
      <c r="J44" s="102">
        <f t="shared" si="0"/>
        <v>0</v>
      </c>
      <c r="K44" s="103" t="str">
        <f t="shared" si="1"/>
        <v/>
      </c>
      <c r="L44" s="103"/>
    </row>
    <row r="45" ht="22" customHeight="1" spans="1:12">
      <c r="A45" s="102">
        <f>商品参数!A45</f>
        <v>0</v>
      </c>
      <c r="B45" s="102" t="str">
        <f>IFERROR(VLOOKUP(A45,商品参数!A:E,2,FALSE),"")</f>
        <v/>
      </c>
      <c r="C45" s="102" t="str">
        <f>IFERROR(VLOOKUP(A45,商品参数!A:E,3,FALSE),"")</f>
        <v/>
      </c>
      <c r="D45" s="102" t="str">
        <f>IFERROR(VLOOKUP(A45,商品参数!A:E,4,FALSE),"")</f>
        <v/>
      </c>
      <c r="E45" s="103"/>
      <c r="F45" s="103"/>
      <c r="G45" s="102">
        <f>SUMIF(进货台账!E:E,A45,进货台账!I:I)</f>
        <v>0</v>
      </c>
      <c r="H45" s="102">
        <f>SUMIF(销售台账!E:E,A45,销售台账!I:I)</f>
        <v>0</v>
      </c>
      <c r="I45" s="102">
        <f>SUMIF(损耗登记!E:E,A45,损耗登记!I:I)</f>
        <v>0</v>
      </c>
      <c r="J45" s="102">
        <f t="shared" si="0"/>
        <v>0</v>
      </c>
      <c r="K45" s="103" t="str">
        <f t="shared" si="1"/>
        <v/>
      </c>
      <c r="L45" s="103"/>
    </row>
    <row r="46" ht="22" customHeight="1" spans="1:12">
      <c r="A46" s="102">
        <f>商品参数!A46</f>
        <v>0</v>
      </c>
      <c r="B46" s="102" t="str">
        <f>IFERROR(VLOOKUP(A46,商品参数!A:E,2,FALSE),"")</f>
        <v/>
      </c>
      <c r="C46" s="102" t="str">
        <f>IFERROR(VLOOKUP(A46,商品参数!A:E,3,FALSE),"")</f>
        <v/>
      </c>
      <c r="D46" s="102" t="str">
        <f>IFERROR(VLOOKUP(A46,商品参数!A:E,4,FALSE),"")</f>
        <v/>
      </c>
      <c r="E46" s="103"/>
      <c r="F46" s="103"/>
      <c r="G46" s="102">
        <f>SUMIF(进货台账!E:E,A46,进货台账!I:I)</f>
        <v>0</v>
      </c>
      <c r="H46" s="102">
        <f>SUMIF(销售台账!E:E,A46,销售台账!I:I)</f>
        <v>0</v>
      </c>
      <c r="I46" s="102">
        <f>SUMIF(损耗登记!E:E,A46,损耗登记!I:I)</f>
        <v>0</v>
      </c>
      <c r="J46" s="102">
        <f t="shared" si="0"/>
        <v>0</v>
      </c>
      <c r="K46" s="103" t="str">
        <f t="shared" si="1"/>
        <v/>
      </c>
      <c r="L46" s="103"/>
    </row>
    <row r="47" ht="22" customHeight="1" spans="1:12">
      <c r="A47" s="102">
        <f>商品参数!A47</f>
        <v>0</v>
      </c>
      <c r="B47" s="102" t="str">
        <f>IFERROR(VLOOKUP(A47,商品参数!A:E,2,FALSE),"")</f>
        <v/>
      </c>
      <c r="C47" s="102" t="str">
        <f>IFERROR(VLOOKUP(A47,商品参数!A:E,3,FALSE),"")</f>
        <v/>
      </c>
      <c r="D47" s="102" t="str">
        <f>IFERROR(VLOOKUP(A47,商品参数!A:E,4,FALSE),"")</f>
        <v/>
      </c>
      <c r="E47" s="103"/>
      <c r="F47" s="103"/>
      <c r="G47" s="102">
        <f>SUMIF(进货台账!E:E,A47,进货台账!I:I)</f>
        <v>0</v>
      </c>
      <c r="H47" s="102">
        <f>SUMIF(销售台账!E:E,A47,销售台账!I:I)</f>
        <v>0</v>
      </c>
      <c r="I47" s="102">
        <f>SUMIF(损耗登记!E:E,A47,损耗登记!I:I)</f>
        <v>0</v>
      </c>
      <c r="J47" s="102">
        <f t="shared" si="0"/>
        <v>0</v>
      </c>
      <c r="K47" s="103" t="str">
        <f t="shared" si="1"/>
        <v/>
      </c>
      <c r="L47" s="103"/>
    </row>
    <row r="48" ht="22" customHeight="1" spans="1:12">
      <c r="A48" s="102">
        <f>商品参数!A48</f>
        <v>0</v>
      </c>
      <c r="B48" s="102" t="str">
        <f>IFERROR(VLOOKUP(A48,商品参数!A:E,2,FALSE),"")</f>
        <v/>
      </c>
      <c r="C48" s="102" t="str">
        <f>IFERROR(VLOOKUP(A48,商品参数!A:E,3,FALSE),"")</f>
        <v/>
      </c>
      <c r="D48" s="102" t="str">
        <f>IFERROR(VLOOKUP(A48,商品参数!A:E,4,FALSE),"")</f>
        <v/>
      </c>
      <c r="E48" s="103"/>
      <c r="F48" s="103"/>
      <c r="G48" s="102">
        <f>SUMIF(进货台账!E:E,A48,进货台账!I:I)</f>
        <v>0</v>
      </c>
      <c r="H48" s="102">
        <f>SUMIF(销售台账!E:E,A48,销售台账!I:I)</f>
        <v>0</v>
      </c>
      <c r="I48" s="102">
        <f>SUMIF(损耗登记!E:E,A48,损耗登记!I:I)</f>
        <v>0</v>
      </c>
      <c r="J48" s="102">
        <f t="shared" si="0"/>
        <v>0</v>
      </c>
      <c r="K48" s="103" t="str">
        <f t="shared" si="1"/>
        <v/>
      </c>
      <c r="L48" s="103"/>
    </row>
    <row r="49" ht="22" customHeight="1" spans="1:12">
      <c r="A49" s="102">
        <f>商品参数!A49</f>
        <v>0</v>
      </c>
      <c r="B49" s="102" t="str">
        <f>IFERROR(VLOOKUP(A49,商品参数!A:E,2,FALSE),"")</f>
        <v/>
      </c>
      <c r="C49" s="102" t="str">
        <f>IFERROR(VLOOKUP(A49,商品参数!A:E,3,FALSE),"")</f>
        <v/>
      </c>
      <c r="D49" s="102" t="str">
        <f>IFERROR(VLOOKUP(A49,商品参数!A:E,4,FALSE),"")</f>
        <v/>
      </c>
      <c r="E49" s="103"/>
      <c r="F49" s="103"/>
      <c r="G49" s="102">
        <f>SUMIF(进货台账!E:E,A49,进货台账!I:I)</f>
        <v>0</v>
      </c>
      <c r="H49" s="102">
        <f>SUMIF(销售台账!E:E,A49,销售台账!I:I)</f>
        <v>0</v>
      </c>
      <c r="I49" s="102">
        <f>SUMIF(损耗登记!E:E,A49,损耗登记!I:I)</f>
        <v>0</v>
      </c>
      <c r="J49" s="102">
        <f t="shared" si="0"/>
        <v>0</v>
      </c>
      <c r="K49" s="103" t="str">
        <f t="shared" si="1"/>
        <v/>
      </c>
      <c r="L49" s="103"/>
    </row>
    <row r="50" ht="22" customHeight="1" spans="1:12">
      <c r="A50" s="102">
        <f>商品参数!A50</f>
        <v>0</v>
      </c>
      <c r="B50" s="102" t="str">
        <f>IFERROR(VLOOKUP(A50,商品参数!A:E,2,FALSE),"")</f>
        <v/>
      </c>
      <c r="C50" s="102" t="str">
        <f>IFERROR(VLOOKUP(A50,商品参数!A:E,3,FALSE),"")</f>
        <v/>
      </c>
      <c r="D50" s="102" t="str">
        <f>IFERROR(VLOOKUP(A50,商品参数!A:E,4,FALSE),"")</f>
        <v/>
      </c>
      <c r="E50" s="103"/>
      <c r="F50" s="103"/>
      <c r="G50" s="102">
        <f>SUMIF(进货台账!E:E,A50,进货台账!I:I)</f>
        <v>0</v>
      </c>
      <c r="H50" s="102">
        <f>SUMIF(销售台账!E:E,A50,销售台账!I:I)</f>
        <v>0</v>
      </c>
      <c r="I50" s="102">
        <f>SUMIF(损耗登记!E:E,A50,损耗登记!I:I)</f>
        <v>0</v>
      </c>
      <c r="J50" s="102">
        <f t="shared" si="0"/>
        <v>0</v>
      </c>
      <c r="K50" s="103" t="str">
        <f t="shared" si="1"/>
        <v/>
      </c>
      <c r="L50" s="103"/>
    </row>
    <row r="51" ht="22" customHeight="1" spans="1:12">
      <c r="A51" s="102">
        <f>商品参数!A51</f>
        <v>0</v>
      </c>
      <c r="B51" s="102" t="str">
        <f>IFERROR(VLOOKUP(A51,商品参数!A:E,2,FALSE),"")</f>
        <v/>
      </c>
      <c r="C51" s="102" t="str">
        <f>IFERROR(VLOOKUP(A51,商品参数!A:E,3,FALSE),"")</f>
        <v/>
      </c>
      <c r="D51" s="102" t="str">
        <f>IFERROR(VLOOKUP(A51,商品参数!A:E,4,FALSE),"")</f>
        <v/>
      </c>
      <c r="E51" s="103"/>
      <c r="F51" s="103"/>
      <c r="G51" s="102">
        <f>SUMIF(进货台账!E:E,A51,进货台账!I:I)</f>
        <v>0</v>
      </c>
      <c r="H51" s="102">
        <f>SUMIF(销售台账!E:E,A51,销售台账!I:I)</f>
        <v>0</v>
      </c>
      <c r="I51" s="102">
        <f>SUMIF(损耗登记!E:E,A51,损耗登记!I:I)</f>
        <v>0</v>
      </c>
      <c r="J51" s="102">
        <f t="shared" si="0"/>
        <v>0</v>
      </c>
      <c r="K51" s="103" t="str">
        <f t="shared" si="1"/>
        <v/>
      </c>
      <c r="L51" s="103"/>
    </row>
    <row r="52" ht="22" customHeight="1" spans="1:12">
      <c r="A52" s="102">
        <f>商品参数!A52</f>
        <v>0</v>
      </c>
      <c r="B52" s="102" t="str">
        <f>IFERROR(VLOOKUP(A52,商品参数!A:E,2,FALSE),"")</f>
        <v/>
      </c>
      <c r="C52" s="102" t="str">
        <f>IFERROR(VLOOKUP(A52,商品参数!A:E,3,FALSE),"")</f>
        <v/>
      </c>
      <c r="D52" s="102" t="str">
        <f>IFERROR(VLOOKUP(A52,商品参数!A:E,4,FALSE),"")</f>
        <v/>
      </c>
      <c r="E52" s="103"/>
      <c r="F52" s="103"/>
      <c r="G52" s="102">
        <f>SUMIF(进货台账!E:E,A52,进货台账!I:I)</f>
        <v>0</v>
      </c>
      <c r="H52" s="102">
        <f>SUMIF(销售台账!E:E,A52,销售台账!I:I)</f>
        <v>0</v>
      </c>
      <c r="I52" s="102">
        <f>SUMIF(损耗登记!E:E,A52,损耗登记!I:I)</f>
        <v>0</v>
      </c>
      <c r="J52" s="102">
        <f t="shared" si="0"/>
        <v>0</v>
      </c>
      <c r="K52" s="103" t="str">
        <f t="shared" si="1"/>
        <v/>
      </c>
      <c r="L52" s="103"/>
    </row>
    <row r="53" ht="22" customHeight="1" spans="1:12">
      <c r="A53" s="102">
        <f>商品参数!A53</f>
        <v>0</v>
      </c>
      <c r="B53" s="102" t="str">
        <f>IFERROR(VLOOKUP(A53,商品参数!A:E,2,FALSE),"")</f>
        <v/>
      </c>
      <c r="C53" s="102" t="str">
        <f>IFERROR(VLOOKUP(A53,商品参数!A:E,3,FALSE),"")</f>
        <v/>
      </c>
      <c r="D53" s="102" t="str">
        <f>IFERROR(VLOOKUP(A53,商品参数!A:E,4,FALSE),"")</f>
        <v/>
      </c>
      <c r="E53" s="103"/>
      <c r="F53" s="103"/>
      <c r="G53" s="102">
        <f>SUMIF(进货台账!E:E,A53,进货台账!I:I)</f>
        <v>0</v>
      </c>
      <c r="H53" s="102">
        <f>SUMIF(销售台账!E:E,A53,销售台账!I:I)</f>
        <v>0</v>
      </c>
      <c r="I53" s="102">
        <f>SUMIF(损耗登记!E:E,A53,损耗登记!I:I)</f>
        <v>0</v>
      </c>
      <c r="J53" s="102">
        <f t="shared" si="0"/>
        <v>0</v>
      </c>
      <c r="K53" s="103" t="str">
        <f t="shared" si="1"/>
        <v/>
      </c>
      <c r="L53" s="103"/>
    </row>
    <row r="54" ht="22" customHeight="1" spans="1:12">
      <c r="A54" s="102">
        <f>商品参数!A54</f>
        <v>0</v>
      </c>
      <c r="B54" s="102" t="str">
        <f>IFERROR(VLOOKUP(A54,商品参数!A:E,2,FALSE),"")</f>
        <v/>
      </c>
      <c r="C54" s="102" t="str">
        <f>IFERROR(VLOOKUP(A54,商品参数!A:E,3,FALSE),"")</f>
        <v/>
      </c>
      <c r="D54" s="102" t="str">
        <f>IFERROR(VLOOKUP(A54,商品参数!A:E,4,FALSE),"")</f>
        <v/>
      </c>
      <c r="E54" s="103"/>
      <c r="F54" s="103"/>
      <c r="G54" s="102">
        <f>SUMIF(进货台账!E:E,A54,进货台账!I:I)</f>
        <v>0</v>
      </c>
      <c r="H54" s="102">
        <f>SUMIF(销售台账!E:E,A54,销售台账!I:I)</f>
        <v>0</v>
      </c>
      <c r="I54" s="102">
        <f>SUMIF(损耗登记!E:E,A54,损耗登记!I:I)</f>
        <v>0</v>
      </c>
      <c r="J54" s="102">
        <f t="shared" si="0"/>
        <v>0</v>
      </c>
      <c r="K54" s="103" t="str">
        <f t="shared" si="1"/>
        <v/>
      </c>
      <c r="L54" s="103"/>
    </row>
    <row r="55" ht="22" customHeight="1" spans="1:12">
      <c r="A55" s="102">
        <f>商品参数!A55</f>
        <v>0</v>
      </c>
      <c r="B55" s="102" t="str">
        <f>IFERROR(VLOOKUP(A55,商品参数!A:E,2,FALSE),"")</f>
        <v/>
      </c>
      <c r="C55" s="102" t="str">
        <f>IFERROR(VLOOKUP(A55,商品参数!A:E,3,FALSE),"")</f>
        <v/>
      </c>
      <c r="D55" s="102" t="str">
        <f>IFERROR(VLOOKUP(A55,商品参数!A:E,4,FALSE),"")</f>
        <v/>
      </c>
      <c r="E55" s="103"/>
      <c r="F55" s="103"/>
      <c r="G55" s="102">
        <f>SUMIF(进货台账!E:E,A55,进货台账!I:I)</f>
        <v>0</v>
      </c>
      <c r="H55" s="102">
        <f>SUMIF(销售台账!E:E,A55,销售台账!I:I)</f>
        <v>0</v>
      </c>
      <c r="I55" s="102">
        <f>SUMIF(损耗登记!E:E,A55,损耗登记!I:I)</f>
        <v>0</v>
      </c>
      <c r="J55" s="102">
        <f t="shared" si="0"/>
        <v>0</v>
      </c>
      <c r="K55" s="103" t="str">
        <f t="shared" si="1"/>
        <v/>
      </c>
      <c r="L55" s="103"/>
    </row>
    <row r="56" ht="22" customHeight="1" spans="1:12">
      <c r="A56" s="102">
        <f>商品参数!A56</f>
        <v>0</v>
      </c>
      <c r="B56" s="102" t="str">
        <f>IFERROR(VLOOKUP(A56,商品参数!A:E,2,FALSE),"")</f>
        <v/>
      </c>
      <c r="C56" s="102" t="str">
        <f>IFERROR(VLOOKUP(A56,商品参数!A:E,3,FALSE),"")</f>
        <v/>
      </c>
      <c r="D56" s="102" t="str">
        <f>IFERROR(VLOOKUP(A56,商品参数!A:E,4,FALSE),"")</f>
        <v/>
      </c>
      <c r="E56" s="103"/>
      <c r="F56" s="103"/>
      <c r="G56" s="102">
        <f>SUMIF(进货台账!E:E,A56,进货台账!I:I)</f>
        <v>0</v>
      </c>
      <c r="H56" s="102">
        <f>SUMIF(销售台账!E:E,A56,销售台账!I:I)</f>
        <v>0</v>
      </c>
      <c r="I56" s="102">
        <f>SUMIF(损耗登记!E:E,A56,损耗登记!I:I)</f>
        <v>0</v>
      </c>
      <c r="J56" s="102">
        <f t="shared" si="0"/>
        <v>0</v>
      </c>
      <c r="K56" s="103" t="str">
        <f t="shared" si="1"/>
        <v/>
      </c>
      <c r="L56" s="103"/>
    </row>
    <row r="57" ht="22" customHeight="1" spans="1:12">
      <c r="A57" s="102">
        <f>商品参数!A57</f>
        <v>0</v>
      </c>
      <c r="B57" s="102" t="str">
        <f>IFERROR(VLOOKUP(A57,商品参数!A:E,2,FALSE),"")</f>
        <v/>
      </c>
      <c r="C57" s="102" t="str">
        <f>IFERROR(VLOOKUP(A57,商品参数!A:E,3,FALSE),"")</f>
        <v/>
      </c>
      <c r="D57" s="102" t="str">
        <f>IFERROR(VLOOKUP(A57,商品参数!A:E,4,FALSE),"")</f>
        <v/>
      </c>
      <c r="E57" s="103"/>
      <c r="F57" s="103"/>
      <c r="G57" s="102">
        <f>SUMIF(进货台账!E:E,A57,进货台账!I:I)</f>
        <v>0</v>
      </c>
      <c r="H57" s="102">
        <f>SUMIF(销售台账!E:E,A57,销售台账!I:I)</f>
        <v>0</v>
      </c>
      <c r="I57" s="102">
        <f>SUMIF(损耗登记!E:E,A57,损耗登记!I:I)</f>
        <v>0</v>
      </c>
      <c r="J57" s="102">
        <f t="shared" si="0"/>
        <v>0</v>
      </c>
      <c r="K57" s="103" t="str">
        <f t="shared" si="1"/>
        <v/>
      </c>
      <c r="L57" s="103"/>
    </row>
    <row r="58" ht="22" customHeight="1" spans="1:12">
      <c r="A58" s="102">
        <f>商品参数!A58</f>
        <v>0</v>
      </c>
      <c r="B58" s="102" t="str">
        <f>IFERROR(VLOOKUP(A58,商品参数!A:E,2,FALSE),"")</f>
        <v/>
      </c>
      <c r="C58" s="102" t="str">
        <f>IFERROR(VLOOKUP(A58,商品参数!A:E,3,FALSE),"")</f>
        <v/>
      </c>
      <c r="D58" s="102" t="str">
        <f>IFERROR(VLOOKUP(A58,商品参数!A:E,4,FALSE),"")</f>
        <v/>
      </c>
      <c r="E58" s="103"/>
      <c r="F58" s="103"/>
      <c r="G58" s="102">
        <f>SUMIF(进货台账!E:E,A58,进货台账!I:I)</f>
        <v>0</v>
      </c>
      <c r="H58" s="102">
        <f>SUMIF(销售台账!E:E,A58,销售台账!I:I)</f>
        <v>0</v>
      </c>
      <c r="I58" s="102">
        <f>SUMIF(损耗登记!E:E,A58,损耗登记!I:I)</f>
        <v>0</v>
      </c>
      <c r="J58" s="102">
        <f t="shared" si="0"/>
        <v>0</v>
      </c>
      <c r="K58" s="103" t="str">
        <f t="shared" si="1"/>
        <v/>
      </c>
      <c r="L58" s="103"/>
    </row>
    <row r="59" ht="22" customHeight="1" spans="1:12">
      <c r="A59" s="102">
        <f>商品参数!A59</f>
        <v>0</v>
      </c>
      <c r="B59" s="102" t="str">
        <f>IFERROR(VLOOKUP(A59,商品参数!A:E,2,FALSE),"")</f>
        <v/>
      </c>
      <c r="C59" s="102" t="str">
        <f>IFERROR(VLOOKUP(A59,商品参数!A:E,3,FALSE),"")</f>
        <v/>
      </c>
      <c r="D59" s="102" t="str">
        <f>IFERROR(VLOOKUP(A59,商品参数!A:E,4,FALSE),"")</f>
        <v/>
      </c>
      <c r="E59" s="103"/>
      <c r="F59" s="103"/>
      <c r="G59" s="102">
        <f>SUMIF(进货台账!E:E,A59,进货台账!I:I)</f>
        <v>0</v>
      </c>
      <c r="H59" s="102">
        <f>SUMIF(销售台账!E:E,A59,销售台账!I:I)</f>
        <v>0</v>
      </c>
      <c r="I59" s="102">
        <f>SUMIF(损耗登记!E:E,A59,损耗登记!I:I)</f>
        <v>0</v>
      </c>
      <c r="J59" s="102">
        <f t="shared" si="0"/>
        <v>0</v>
      </c>
      <c r="K59" s="103" t="str">
        <f t="shared" si="1"/>
        <v/>
      </c>
      <c r="L59" s="103"/>
    </row>
    <row r="60" ht="22" customHeight="1" spans="1:12">
      <c r="A60" s="102">
        <f>商品参数!A60</f>
        <v>0</v>
      </c>
      <c r="B60" s="102" t="str">
        <f>IFERROR(VLOOKUP(A60,商品参数!A:E,2,FALSE),"")</f>
        <v/>
      </c>
      <c r="C60" s="102" t="str">
        <f>IFERROR(VLOOKUP(A60,商品参数!A:E,3,FALSE),"")</f>
        <v/>
      </c>
      <c r="D60" s="102" t="str">
        <f>IFERROR(VLOOKUP(A60,商品参数!A:E,4,FALSE),"")</f>
        <v/>
      </c>
      <c r="E60" s="103"/>
      <c r="F60" s="103"/>
      <c r="G60" s="102">
        <f>SUMIF(进货台账!E:E,A60,进货台账!I:I)</f>
        <v>0</v>
      </c>
      <c r="H60" s="102">
        <f>SUMIF(销售台账!E:E,A60,销售台账!I:I)</f>
        <v>0</v>
      </c>
      <c r="I60" s="102">
        <f>SUMIF(损耗登记!E:E,A60,损耗登记!I:I)</f>
        <v>0</v>
      </c>
      <c r="J60" s="102">
        <f t="shared" si="0"/>
        <v>0</v>
      </c>
      <c r="K60" s="103" t="str">
        <f t="shared" si="1"/>
        <v/>
      </c>
      <c r="L60" s="103"/>
    </row>
    <row r="61" ht="22" customHeight="1" spans="1:12">
      <c r="A61" s="102">
        <f>商品参数!A61</f>
        <v>0</v>
      </c>
      <c r="B61" s="102" t="str">
        <f>IFERROR(VLOOKUP(A61,商品参数!A:E,2,FALSE),"")</f>
        <v/>
      </c>
      <c r="C61" s="102" t="str">
        <f>IFERROR(VLOOKUP(A61,商品参数!A:E,3,FALSE),"")</f>
        <v/>
      </c>
      <c r="D61" s="102" t="str">
        <f>IFERROR(VLOOKUP(A61,商品参数!A:E,4,FALSE),"")</f>
        <v/>
      </c>
      <c r="E61" s="103"/>
      <c r="F61" s="103"/>
      <c r="G61" s="102">
        <f>SUMIF(进货台账!E:E,A61,进货台账!I:I)</f>
        <v>0</v>
      </c>
      <c r="H61" s="102">
        <f>SUMIF(销售台账!E:E,A61,销售台账!I:I)</f>
        <v>0</v>
      </c>
      <c r="I61" s="102">
        <f>SUMIF(损耗登记!E:E,A61,损耗登记!I:I)</f>
        <v>0</v>
      </c>
      <c r="J61" s="102">
        <f t="shared" si="0"/>
        <v>0</v>
      </c>
      <c r="K61" s="103" t="str">
        <f t="shared" si="1"/>
        <v/>
      </c>
      <c r="L61" s="103"/>
    </row>
    <row r="62" ht="22" customHeight="1" spans="1:12">
      <c r="A62" s="102">
        <f>商品参数!A62</f>
        <v>0</v>
      </c>
      <c r="B62" s="102" t="str">
        <f>IFERROR(VLOOKUP(A62,商品参数!A:E,2,FALSE),"")</f>
        <v/>
      </c>
      <c r="C62" s="102" t="str">
        <f>IFERROR(VLOOKUP(A62,商品参数!A:E,3,FALSE),"")</f>
        <v/>
      </c>
      <c r="D62" s="102" t="str">
        <f>IFERROR(VLOOKUP(A62,商品参数!A:E,4,FALSE),"")</f>
        <v/>
      </c>
      <c r="E62" s="103"/>
      <c r="F62" s="103"/>
      <c r="G62" s="102">
        <f>SUMIF(进货台账!E:E,A62,进货台账!I:I)</f>
        <v>0</v>
      </c>
      <c r="H62" s="102">
        <f>SUMIF(销售台账!E:E,A62,销售台账!I:I)</f>
        <v>0</v>
      </c>
      <c r="I62" s="102">
        <f>SUMIF(损耗登记!E:E,A62,损耗登记!I:I)</f>
        <v>0</v>
      </c>
      <c r="J62" s="102">
        <f t="shared" si="0"/>
        <v>0</v>
      </c>
      <c r="K62" s="103" t="str">
        <f t="shared" si="1"/>
        <v/>
      </c>
      <c r="L62" s="103"/>
    </row>
    <row r="63" ht="22" customHeight="1" spans="1:12">
      <c r="A63" s="102">
        <f>商品参数!A63</f>
        <v>0</v>
      </c>
      <c r="B63" s="102" t="str">
        <f>IFERROR(VLOOKUP(A63,商品参数!A:E,2,FALSE),"")</f>
        <v/>
      </c>
      <c r="C63" s="102" t="str">
        <f>IFERROR(VLOOKUP(A63,商品参数!A:E,3,FALSE),"")</f>
        <v/>
      </c>
      <c r="D63" s="102" t="str">
        <f>IFERROR(VLOOKUP(A63,商品参数!A:E,4,FALSE),"")</f>
        <v/>
      </c>
      <c r="E63" s="103"/>
      <c r="F63" s="103"/>
      <c r="G63" s="102">
        <f>SUMIF(进货台账!E:E,A63,进货台账!I:I)</f>
        <v>0</v>
      </c>
      <c r="H63" s="102">
        <f>SUMIF(销售台账!E:E,A63,销售台账!I:I)</f>
        <v>0</v>
      </c>
      <c r="I63" s="102">
        <f>SUMIF(损耗登记!E:E,A63,损耗登记!I:I)</f>
        <v>0</v>
      </c>
      <c r="J63" s="102">
        <f t="shared" si="0"/>
        <v>0</v>
      </c>
      <c r="K63" s="103" t="str">
        <f t="shared" si="1"/>
        <v/>
      </c>
      <c r="L63" s="103"/>
    </row>
    <row r="64" ht="22" customHeight="1" spans="1:12">
      <c r="A64" s="102">
        <f>商品参数!A64</f>
        <v>0</v>
      </c>
      <c r="B64" s="102" t="str">
        <f>IFERROR(VLOOKUP(A64,商品参数!A:E,2,FALSE),"")</f>
        <v/>
      </c>
      <c r="C64" s="102" t="str">
        <f>IFERROR(VLOOKUP(A64,商品参数!A:E,3,FALSE),"")</f>
        <v/>
      </c>
      <c r="D64" s="102" t="str">
        <f>IFERROR(VLOOKUP(A64,商品参数!A:E,4,FALSE),"")</f>
        <v/>
      </c>
      <c r="E64" s="103"/>
      <c r="F64" s="103"/>
      <c r="G64" s="102">
        <f>SUMIF(进货台账!E:E,A64,进货台账!I:I)</f>
        <v>0</v>
      </c>
      <c r="H64" s="102">
        <f>SUMIF(销售台账!E:E,A64,销售台账!I:I)</f>
        <v>0</v>
      </c>
      <c r="I64" s="102">
        <f>SUMIF(损耗登记!E:E,A64,损耗登记!I:I)</f>
        <v>0</v>
      </c>
      <c r="J64" s="102">
        <f t="shared" si="0"/>
        <v>0</v>
      </c>
      <c r="K64" s="103" t="str">
        <f t="shared" si="1"/>
        <v/>
      </c>
      <c r="L64" s="103"/>
    </row>
    <row r="65" ht="22" customHeight="1" spans="1:12">
      <c r="A65" s="102">
        <f>商品参数!A65</f>
        <v>0</v>
      </c>
      <c r="B65" s="102" t="str">
        <f>IFERROR(VLOOKUP(A65,商品参数!A:E,2,FALSE),"")</f>
        <v/>
      </c>
      <c r="C65" s="102" t="str">
        <f>IFERROR(VLOOKUP(A65,商品参数!A:E,3,FALSE),"")</f>
        <v/>
      </c>
      <c r="D65" s="102" t="str">
        <f>IFERROR(VLOOKUP(A65,商品参数!A:E,4,FALSE),"")</f>
        <v/>
      </c>
      <c r="E65" s="103"/>
      <c r="F65" s="103"/>
      <c r="G65" s="102">
        <f>SUMIF(进货台账!E:E,A65,进货台账!I:I)</f>
        <v>0</v>
      </c>
      <c r="H65" s="102">
        <f>SUMIF(销售台账!E:E,A65,销售台账!I:I)</f>
        <v>0</v>
      </c>
      <c r="I65" s="102">
        <f>SUMIF(损耗登记!E:E,A65,损耗登记!I:I)</f>
        <v>0</v>
      </c>
      <c r="J65" s="102">
        <f t="shared" si="0"/>
        <v>0</v>
      </c>
      <c r="K65" s="103" t="str">
        <f t="shared" si="1"/>
        <v/>
      </c>
      <c r="L65" s="103"/>
    </row>
    <row r="66" ht="22" customHeight="1" spans="1:12">
      <c r="A66" s="102">
        <f>商品参数!A66</f>
        <v>0</v>
      </c>
      <c r="B66" s="102" t="str">
        <f>IFERROR(VLOOKUP(A66,商品参数!A:E,2,FALSE),"")</f>
        <v/>
      </c>
      <c r="C66" s="102" t="str">
        <f>IFERROR(VLOOKUP(A66,商品参数!A:E,3,FALSE),"")</f>
        <v/>
      </c>
      <c r="D66" s="102" t="str">
        <f>IFERROR(VLOOKUP(A66,商品参数!A:E,4,FALSE),"")</f>
        <v/>
      </c>
      <c r="E66" s="103"/>
      <c r="F66" s="103"/>
      <c r="G66" s="102">
        <f>SUMIF(进货台账!E:E,A66,进货台账!I:I)</f>
        <v>0</v>
      </c>
      <c r="H66" s="102">
        <f>SUMIF(销售台账!E:E,A66,销售台账!I:I)</f>
        <v>0</v>
      </c>
      <c r="I66" s="102">
        <f>SUMIF(损耗登记!E:E,A66,损耗登记!I:I)</f>
        <v>0</v>
      </c>
      <c r="J66" s="102">
        <f t="shared" si="0"/>
        <v>0</v>
      </c>
      <c r="K66" s="103" t="str">
        <f t="shared" si="1"/>
        <v/>
      </c>
      <c r="L66" s="103"/>
    </row>
    <row r="67" ht="22" customHeight="1" spans="1:12">
      <c r="A67" s="102">
        <f>商品参数!A67</f>
        <v>0</v>
      </c>
      <c r="B67" s="102" t="str">
        <f>IFERROR(VLOOKUP(A67,商品参数!A:E,2,FALSE),"")</f>
        <v/>
      </c>
      <c r="C67" s="102" t="str">
        <f>IFERROR(VLOOKUP(A67,商品参数!A:E,3,FALSE),"")</f>
        <v/>
      </c>
      <c r="D67" s="102" t="str">
        <f>IFERROR(VLOOKUP(A67,商品参数!A:E,4,FALSE),"")</f>
        <v/>
      </c>
      <c r="E67" s="103"/>
      <c r="F67" s="103"/>
      <c r="G67" s="102">
        <f>SUMIF(进货台账!E:E,A67,进货台账!I:I)</f>
        <v>0</v>
      </c>
      <c r="H67" s="102">
        <f>SUMIF(销售台账!E:E,A67,销售台账!I:I)</f>
        <v>0</v>
      </c>
      <c r="I67" s="102">
        <f>SUMIF(损耗登记!E:E,A67,损耗登记!I:I)</f>
        <v>0</v>
      </c>
      <c r="J67" s="102">
        <f t="shared" si="0"/>
        <v>0</v>
      </c>
      <c r="K67" s="103" t="str">
        <f t="shared" si="1"/>
        <v/>
      </c>
      <c r="L67" s="103"/>
    </row>
    <row r="68" ht="22" customHeight="1" spans="1:12">
      <c r="A68" s="102">
        <f>商品参数!A68</f>
        <v>0</v>
      </c>
      <c r="B68" s="102" t="str">
        <f>IFERROR(VLOOKUP(A68,商品参数!A:E,2,FALSE),"")</f>
        <v/>
      </c>
      <c r="C68" s="102" t="str">
        <f>IFERROR(VLOOKUP(A68,商品参数!A:E,3,FALSE),"")</f>
        <v/>
      </c>
      <c r="D68" s="102" t="str">
        <f>IFERROR(VLOOKUP(A68,商品参数!A:E,4,FALSE),"")</f>
        <v/>
      </c>
      <c r="E68" s="103"/>
      <c r="F68" s="103"/>
      <c r="G68" s="102">
        <f>SUMIF(进货台账!E:E,A68,进货台账!I:I)</f>
        <v>0</v>
      </c>
      <c r="H68" s="102">
        <f>SUMIF(销售台账!E:E,A68,销售台账!I:I)</f>
        <v>0</v>
      </c>
      <c r="I68" s="102">
        <f>SUMIF(损耗登记!E:E,A68,损耗登记!I:I)</f>
        <v>0</v>
      </c>
      <c r="J68" s="102">
        <f t="shared" ref="J68:J131" si="2">F68+G68-H68-I68</f>
        <v>0</v>
      </c>
      <c r="K68" s="103" t="str">
        <f t="shared" ref="K68:K131" si="3">IF(E68="","",IF(J68&lt;E68,"报警","正常"))</f>
        <v/>
      </c>
      <c r="L68" s="103"/>
    </row>
    <row r="69" ht="22" customHeight="1" spans="1:12">
      <c r="A69" s="102">
        <f>商品参数!A69</f>
        <v>0</v>
      </c>
      <c r="B69" s="102" t="str">
        <f>IFERROR(VLOOKUP(A69,商品参数!A:E,2,FALSE),"")</f>
        <v/>
      </c>
      <c r="C69" s="102" t="str">
        <f>IFERROR(VLOOKUP(A69,商品参数!A:E,3,FALSE),"")</f>
        <v/>
      </c>
      <c r="D69" s="102" t="str">
        <f>IFERROR(VLOOKUP(A69,商品参数!A:E,4,FALSE),"")</f>
        <v/>
      </c>
      <c r="E69" s="103"/>
      <c r="F69" s="103"/>
      <c r="G69" s="102">
        <f>SUMIF(进货台账!E:E,A69,进货台账!I:I)</f>
        <v>0</v>
      </c>
      <c r="H69" s="102">
        <f>SUMIF(销售台账!E:E,A69,销售台账!I:I)</f>
        <v>0</v>
      </c>
      <c r="I69" s="102">
        <f>SUMIF(损耗登记!E:E,A69,损耗登记!I:I)</f>
        <v>0</v>
      </c>
      <c r="J69" s="102">
        <f t="shared" si="2"/>
        <v>0</v>
      </c>
      <c r="K69" s="103" t="str">
        <f t="shared" si="3"/>
        <v/>
      </c>
      <c r="L69" s="103"/>
    </row>
    <row r="70" ht="22" customHeight="1" spans="1:12">
      <c r="A70" s="102">
        <f>商品参数!A70</f>
        <v>0</v>
      </c>
      <c r="B70" s="102" t="str">
        <f>IFERROR(VLOOKUP(A70,商品参数!A:E,2,FALSE),"")</f>
        <v/>
      </c>
      <c r="C70" s="102" t="str">
        <f>IFERROR(VLOOKUP(A70,商品参数!A:E,3,FALSE),"")</f>
        <v/>
      </c>
      <c r="D70" s="102" t="str">
        <f>IFERROR(VLOOKUP(A70,商品参数!A:E,4,FALSE),"")</f>
        <v/>
      </c>
      <c r="E70" s="103"/>
      <c r="F70" s="103"/>
      <c r="G70" s="102">
        <f>SUMIF(进货台账!E:E,A70,进货台账!I:I)</f>
        <v>0</v>
      </c>
      <c r="H70" s="102">
        <f>SUMIF(销售台账!E:E,A70,销售台账!I:I)</f>
        <v>0</v>
      </c>
      <c r="I70" s="102">
        <f>SUMIF(损耗登记!E:E,A70,损耗登记!I:I)</f>
        <v>0</v>
      </c>
      <c r="J70" s="102">
        <f t="shared" si="2"/>
        <v>0</v>
      </c>
      <c r="K70" s="103" t="str">
        <f t="shared" si="3"/>
        <v/>
      </c>
      <c r="L70" s="103"/>
    </row>
    <row r="71" ht="22" customHeight="1" spans="1:12">
      <c r="A71" s="102">
        <f>商品参数!A71</f>
        <v>0</v>
      </c>
      <c r="B71" s="102" t="str">
        <f>IFERROR(VLOOKUP(A71,商品参数!A:E,2,FALSE),"")</f>
        <v/>
      </c>
      <c r="C71" s="102" t="str">
        <f>IFERROR(VLOOKUP(A71,商品参数!A:E,3,FALSE),"")</f>
        <v/>
      </c>
      <c r="D71" s="102" t="str">
        <f>IFERROR(VLOOKUP(A71,商品参数!A:E,4,FALSE),"")</f>
        <v/>
      </c>
      <c r="E71" s="103"/>
      <c r="F71" s="103"/>
      <c r="G71" s="102">
        <f>SUMIF(进货台账!E:E,A71,进货台账!I:I)</f>
        <v>0</v>
      </c>
      <c r="H71" s="102">
        <f>SUMIF(销售台账!E:E,A71,销售台账!I:I)</f>
        <v>0</v>
      </c>
      <c r="I71" s="102">
        <f>SUMIF(损耗登记!E:E,A71,损耗登记!I:I)</f>
        <v>0</v>
      </c>
      <c r="J71" s="102">
        <f t="shared" si="2"/>
        <v>0</v>
      </c>
      <c r="K71" s="103" t="str">
        <f t="shared" si="3"/>
        <v/>
      </c>
      <c r="L71" s="103"/>
    </row>
    <row r="72" ht="22" customHeight="1" spans="1:12">
      <c r="A72" s="102">
        <f>商品参数!A72</f>
        <v>0</v>
      </c>
      <c r="B72" s="102" t="str">
        <f>IFERROR(VLOOKUP(A72,商品参数!A:E,2,FALSE),"")</f>
        <v/>
      </c>
      <c r="C72" s="102" t="str">
        <f>IFERROR(VLOOKUP(A72,商品参数!A:E,3,FALSE),"")</f>
        <v/>
      </c>
      <c r="D72" s="102" t="str">
        <f>IFERROR(VLOOKUP(A72,商品参数!A:E,4,FALSE),"")</f>
        <v/>
      </c>
      <c r="E72" s="103"/>
      <c r="F72" s="103"/>
      <c r="G72" s="102">
        <f>SUMIF(进货台账!E:E,A72,进货台账!I:I)</f>
        <v>0</v>
      </c>
      <c r="H72" s="102">
        <f>SUMIF(销售台账!E:E,A72,销售台账!I:I)</f>
        <v>0</v>
      </c>
      <c r="I72" s="102">
        <f>SUMIF(损耗登记!E:E,A72,损耗登记!I:I)</f>
        <v>0</v>
      </c>
      <c r="J72" s="102">
        <f t="shared" si="2"/>
        <v>0</v>
      </c>
      <c r="K72" s="103" t="str">
        <f t="shared" si="3"/>
        <v/>
      </c>
      <c r="L72" s="103"/>
    </row>
    <row r="73" ht="22" customHeight="1" spans="1:12">
      <c r="A73" s="102">
        <f>商品参数!A73</f>
        <v>0</v>
      </c>
      <c r="B73" s="102" t="str">
        <f>IFERROR(VLOOKUP(A73,商品参数!A:E,2,FALSE),"")</f>
        <v/>
      </c>
      <c r="C73" s="102" t="str">
        <f>IFERROR(VLOOKUP(A73,商品参数!A:E,3,FALSE),"")</f>
        <v/>
      </c>
      <c r="D73" s="102" t="str">
        <f>IFERROR(VLOOKUP(A73,商品参数!A:E,4,FALSE),"")</f>
        <v/>
      </c>
      <c r="E73" s="103"/>
      <c r="F73" s="103"/>
      <c r="G73" s="102">
        <f>SUMIF(进货台账!E:E,A73,进货台账!I:I)</f>
        <v>0</v>
      </c>
      <c r="H73" s="102">
        <f>SUMIF(销售台账!E:E,A73,销售台账!I:I)</f>
        <v>0</v>
      </c>
      <c r="I73" s="102">
        <f>SUMIF(损耗登记!E:E,A73,损耗登记!I:I)</f>
        <v>0</v>
      </c>
      <c r="J73" s="102">
        <f t="shared" si="2"/>
        <v>0</v>
      </c>
      <c r="K73" s="103" t="str">
        <f t="shared" si="3"/>
        <v/>
      </c>
      <c r="L73" s="103"/>
    </row>
    <row r="74" ht="22" customHeight="1" spans="1:12">
      <c r="A74" s="102">
        <f>商品参数!A74</f>
        <v>0</v>
      </c>
      <c r="B74" s="102" t="str">
        <f>IFERROR(VLOOKUP(A74,商品参数!A:E,2,FALSE),"")</f>
        <v/>
      </c>
      <c r="C74" s="102" t="str">
        <f>IFERROR(VLOOKUP(A74,商品参数!A:E,3,FALSE),"")</f>
        <v/>
      </c>
      <c r="D74" s="102" t="str">
        <f>IFERROR(VLOOKUP(A74,商品参数!A:E,4,FALSE),"")</f>
        <v/>
      </c>
      <c r="E74" s="103"/>
      <c r="F74" s="103"/>
      <c r="G74" s="102">
        <f>SUMIF(进货台账!E:E,A74,进货台账!I:I)</f>
        <v>0</v>
      </c>
      <c r="H74" s="102">
        <f>SUMIF(销售台账!E:E,A74,销售台账!I:I)</f>
        <v>0</v>
      </c>
      <c r="I74" s="102">
        <f>SUMIF(损耗登记!E:E,A74,损耗登记!I:I)</f>
        <v>0</v>
      </c>
      <c r="J74" s="102">
        <f t="shared" si="2"/>
        <v>0</v>
      </c>
      <c r="K74" s="103" t="str">
        <f t="shared" si="3"/>
        <v/>
      </c>
      <c r="L74" s="103"/>
    </row>
    <row r="75" ht="22" customHeight="1" spans="1:12">
      <c r="A75" s="102">
        <f>商品参数!A75</f>
        <v>0</v>
      </c>
      <c r="B75" s="102" t="str">
        <f>IFERROR(VLOOKUP(A75,商品参数!A:E,2,FALSE),"")</f>
        <v/>
      </c>
      <c r="C75" s="102" t="str">
        <f>IFERROR(VLOOKUP(A75,商品参数!A:E,3,FALSE),"")</f>
        <v/>
      </c>
      <c r="D75" s="102" t="str">
        <f>IFERROR(VLOOKUP(A75,商品参数!A:E,4,FALSE),"")</f>
        <v/>
      </c>
      <c r="E75" s="103"/>
      <c r="F75" s="103"/>
      <c r="G75" s="102">
        <f>SUMIF(进货台账!E:E,A75,进货台账!I:I)</f>
        <v>0</v>
      </c>
      <c r="H75" s="102">
        <f>SUMIF(销售台账!E:E,A75,销售台账!I:I)</f>
        <v>0</v>
      </c>
      <c r="I75" s="102">
        <f>SUMIF(损耗登记!E:E,A75,损耗登记!I:I)</f>
        <v>0</v>
      </c>
      <c r="J75" s="102">
        <f t="shared" si="2"/>
        <v>0</v>
      </c>
      <c r="K75" s="103" t="str">
        <f t="shared" si="3"/>
        <v/>
      </c>
      <c r="L75" s="103"/>
    </row>
    <row r="76" ht="22" customHeight="1" spans="1:12">
      <c r="A76" s="102">
        <f>商品参数!A76</f>
        <v>0</v>
      </c>
      <c r="B76" s="102" t="str">
        <f>IFERROR(VLOOKUP(A76,商品参数!A:E,2,FALSE),"")</f>
        <v/>
      </c>
      <c r="C76" s="102" t="str">
        <f>IFERROR(VLOOKUP(A76,商品参数!A:E,3,FALSE),"")</f>
        <v/>
      </c>
      <c r="D76" s="102" t="str">
        <f>IFERROR(VLOOKUP(A76,商品参数!A:E,4,FALSE),"")</f>
        <v/>
      </c>
      <c r="E76" s="103"/>
      <c r="F76" s="103"/>
      <c r="G76" s="102">
        <f>SUMIF(进货台账!E:E,A76,进货台账!I:I)</f>
        <v>0</v>
      </c>
      <c r="H76" s="102">
        <f>SUMIF(销售台账!E:E,A76,销售台账!I:I)</f>
        <v>0</v>
      </c>
      <c r="I76" s="102">
        <f>SUMIF(损耗登记!E:E,A76,损耗登记!I:I)</f>
        <v>0</v>
      </c>
      <c r="J76" s="102">
        <f t="shared" si="2"/>
        <v>0</v>
      </c>
      <c r="K76" s="103" t="str">
        <f t="shared" si="3"/>
        <v/>
      </c>
      <c r="L76" s="103"/>
    </row>
    <row r="77" ht="22" customHeight="1" spans="1:12">
      <c r="A77" s="102">
        <f>商品参数!A77</f>
        <v>0</v>
      </c>
      <c r="B77" s="102" t="str">
        <f>IFERROR(VLOOKUP(A77,商品参数!A:E,2,FALSE),"")</f>
        <v/>
      </c>
      <c r="C77" s="102" t="str">
        <f>IFERROR(VLOOKUP(A77,商品参数!A:E,3,FALSE),"")</f>
        <v/>
      </c>
      <c r="D77" s="102" t="str">
        <f>IFERROR(VLOOKUP(A77,商品参数!A:E,4,FALSE),"")</f>
        <v/>
      </c>
      <c r="E77" s="103"/>
      <c r="F77" s="103"/>
      <c r="G77" s="102">
        <f>SUMIF(进货台账!E:E,A77,进货台账!I:I)</f>
        <v>0</v>
      </c>
      <c r="H77" s="102">
        <f>SUMIF(销售台账!E:E,A77,销售台账!I:I)</f>
        <v>0</v>
      </c>
      <c r="I77" s="102">
        <f>SUMIF(损耗登记!E:E,A77,损耗登记!I:I)</f>
        <v>0</v>
      </c>
      <c r="J77" s="102">
        <f t="shared" si="2"/>
        <v>0</v>
      </c>
      <c r="K77" s="103" t="str">
        <f t="shared" si="3"/>
        <v/>
      </c>
      <c r="L77" s="103"/>
    </row>
    <row r="78" ht="22" customHeight="1" spans="1:12">
      <c r="A78" s="102">
        <f>商品参数!A78</f>
        <v>0</v>
      </c>
      <c r="B78" s="102" t="str">
        <f>IFERROR(VLOOKUP(A78,商品参数!A:E,2,FALSE),"")</f>
        <v/>
      </c>
      <c r="C78" s="102" t="str">
        <f>IFERROR(VLOOKUP(A78,商品参数!A:E,3,FALSE),"")</f>
        <v/>
      </c>
      <c r="D78" s="102" t="str">
        <f>IFERROR(VLOOKUP(A78,商品参数!A:E,4,FALSE),"")</f>
        <v/>
      </c>
      <c r="E78" s="103"/>
      <c r="F78" s="103"/>
      <c r="G78" s="102">
        <f>SUMIF(进货台账!E:E,A78,进货台账!I:I)</f>
        <v>0</v>
      </c>
      <c r="H78" s="102">
        <f>SUMIF(销售台账!E:E,A78,销售台账!I:I)</f>
        <v>0</v>
      </c>
      <c r="I78" s="102">
        <f>SUMIF(损耗登记!E:E,A78,损耗登记!I:I)</f>
        <v>0</v>
      </c>
      <c r="J78" s="102">
        <f t="shared" si="2"/>
        <v>0</v>
      </c>
      <c r="K78" s="103" t="str">
        <f t="shared" si="3"/>
        <v/>
      </c>
      <c r="L78" s="103"/>
    </row>
    <row r="79" ht="22" customHeight="1" spans="1:12">
      <c r="A79" s="102">
        <f>商品参数!A79</f>
        <v>0</v>
      </c>
      <c r="B79" s="102" t="str">
        <f>IFERROR(VLOOKUP(A79,商品参数!A:E,2,FALSE),"")</f>
        <v/>
      </c>
      <c r="C79" s="102" t="str">
        <f>IFERROR(VLOOKUP(A79,商品参数!A:E,3,FALSE),"")</f>
        <v/>
      </c>
      <c r="D79" s="102" t="str">
        <f>IFERROR(VLOOKUP(A79,商品参数!A:E,4,FALSE),"")</f>
        <v/>
      </c>
      <c r="E79" s="103"/>
      <c r="F79" s="103"/>
      <c r="G79" s="102">
        <f>SUMIF(进货台账!E:E,A79,进货台账!I:I)</f>
        <v>0</v>
      </c>
      <c r="H79" s="102">
        <f>SUMIF(销售台账!E:E,A79,销售台账!I:I)</f>
        <v>0</v>
      </c>
      <c r="I79" s="102">
        <f>SUMIF(损耗登记!E:E,A79,损耗登记!I:I)</f>
        <v>0</v>
      </c>
      <c r="J79" s="102">
        <f t="shared" si="2"/>
        <v>0</v>
      </c>
      <c r="K79" s="103" t="str">
        <f t="shared" si="3"/>
        <v/>
      </c>
      <c r="L79" s="103"/>
    </row>
    <row r="80" ht="22" customHeight="1" spans="1:12">
      <c r="A80" s="102">
        <f>商品参数!A80</f>
        <v>0</v>
      </c>
      <c r="B80" s="102" t="str">
        <f>IFERROR(VLOOKUP(A80,商品参数!A:E,2,FALSE),"")</f>
        <v/>
      </c>
      <c r="C80" s="102" t="str">
        <f>IFERROR(VLOOKUP(A80,商品参数!A:E,3,FALSE),"")</f>
        <v/>
      </c>
      <c r="D80" s="102" t="str">
        <f>IFERROR(VLOOKUP(A80,商品参数!A:E,4,FALSE),"")</f>
        <v/>
      </c>
      <c r="E80" s="103"/>
      <c r="F80" s="103"/>
      <c r="G80" s="102">
        <f>SUMIF(进货台账!E:E,A80,进货台账!I:I)</f>
        <v>0</v>
      </c>
      <c r="H80" s="102">
        <f>SUMIF(销售台账!E:E,A80,销售台账!I:I)</f>
        <v>0</v>
      </c>
      <c r="I80" s="102">
        <f>SUMIF(损耗登记!E:E,A80,损耗登记!I:I)</f>
        <v>0</v>
      </c>
      <c r="J80" s="102">
        <f t="shared" si="2"/>
        <v>0</v>
      </c>
      <c r="K80" s="103" t="str">
        <f t="shared" si="3"/>
        <v/>
      </c>
      <c r="L80" s="103"/>
    </row>
    <row r="81" ht="22" customHeight="1" spans="1:12">
      <c r="A81" s="102">
        <f>商品参数!A81</f>
        <v>0</v>
      </c>
      <c r="B81" s="102" t="str">
        <f>IFERROR(VLOOKUP(A81,商品参数!A:E,2,FALSE),"")</f>
        <v/>
      </c>
      <c r="C81" s="102" t="str">
        <f>IFERROR(VLOOKUP(A81,商品参数!A:E,3,FALSE),"")</f>
        <v/>
      </c>
      <c r="D81" s="102" t="str">
        <f>IFERROR(VLOOKUP(A81,商品参数!A:E,4,FALSE),"")</f>
        <v/>
      </c>
      <c r="E81" s="103"/>
      <c r="F81" s="103"/>
      <c r="G81" s="102">
        <f>SUMIF(进货台账!E:E,A81,进货台账!I:I)</f>
        <v>0</v>
      </c>
      <c r="H81" s="102">
        <f>SUMIF(销售台账!E:E,A81,销售台账!I:I)</f>
        <v>0</v>
      </c>
      <c r="I81" s="102">
        <f>SUMIF(损耗登记!E:E,A81,损耗登记!I:I)</f>
        <v>0</v>
      </c>
      <c r="J81" s="102">
        <f t="shared" si="2"/>
        <v>0</v>
      </c>
      <c r="K81" s="103" t="str">
        <f t="shared" si="3"/>
        <v/>
      </c>
      <c r="L81" s="103"/>
    </row>
    <row r="82" ht="22" customHeight="1" spans="1:12">
      <c r="A82" s="102">
        <f>商品参数!A82</f>
        <v>0</v>
      </c>
      <c r="B82" s="102" t="str">
        <f>IFERROR(VLOOKUP(A82,商品参数!A:E,2,FALSE),"")</f>
        <v/>
      </c>
      <c r="C82" s="102" t="str">
        <f>IFERROR(VLOOKUP(A82,商品参数!A:E,3,FALSE),"")</f>
        <v/>
      </c>
      <c r="D82" s="102" t="str">
        <f>IFERROR(VLOOKUP(A82,商品参数!A:E,4,FALSE),"")</f>
        <v/>
      </c>
      <c r="E82" s="103"/>
      <c r="F82" s="103"/>
      <c r="G82" s="102">
        <f>SUMIF(进货台账!E:E,A82,进货台账!I:I)</f>
        <v>0</v>
      </c>
      <c r="H82" s="102">
        <f>SUMIF(销售台账!E:E,A82,销售台账!I:I)</f>
        <v>0</v>
      </c>
      <c r="I82" s="102">
        <f>SUMIF(损耗登记!E:E,A82,损耗登记!I:I)</f>
        <v>0</v>
      </c>
      <c r="J82" s="102">
        <f t="shared" si="2"/>
        <v>0</v>
      </c>
      <c r="K82" s="103" t="str">
        <f t="shared" si="3"/>
        <v/>
      </c>
      <c r="L82" s="103"/>
    </row>
    <row r="83" ht="22" customHeight="1" spans="1:12">
      <c r="A83" s="102">
        <f>商品参数!A83</f>
        <v>0</v>
      </c>
      <c r="B83" s="102" t="str">
        <f>IFERROR(VLOOKUP(A83,商品参数!A:E,2,FALSE),"")</f>
        <v/>
      </c>
      <c r="C83" s="102" t="str">
        <f>IFERROR(VLOOKUP(A83,商品参数!A:E,3,FALSE),"")</f>
        <v/>
      </c>
      <c r="D83" s="102" t="str">
        <f>IFERROR(VLOOKUP(A83,商品参数!A:E,4,FALSE),"")</f>
        <v/>
      </c>
      <c r="E83" s="103"/>
      <c r="F83" s="103"/>
      <c r="G83" s="102">
        <f>SUMIF(进货台账!E:E,A83,进货台账!I:I)</f>
        <v>0</v>
      </c>
      <c r="H83" s="102">
        <f>SUMIF(销售台账!E:E,A83,销售台账!I:I)</f>
        <v>0</v>
      </c>
      <c r="I83" s="102">
        <f>SUMIF(损耗登记!E:E,A83,损耗登记!I:I)</f>
        <v>0</v>
      </c>
      <c r="J83" s="102">
        <f t="shared" si="2"/>
        <v>0</v>
      </c>
      <c r="K83" s="103" t="str">
        <f t="shared" si="3"/>
        <v/>
      </c>
      <c r="L83" s="103"/>
    </row>
    <row r="84" ht="22" customHeight="1" spans="1:12">
      <c r="A84" s="102">
        <f>商品参数!A84</f>
        <v>0</v>
      </c>
      <c r="B84" s="102" t="str">
        <f>IFERROR(VLOOKUP(A84,商品参数!A:E,2,FALSE),"")</f>
        <v/>
      </c>
      <c r="C84" s="102" t="str">
        <f>IFERROR(VLOOKUP(A84,商品参数!A:E,3,FALSE),"")</f>
        <v/>
      </c>
      <c r="D84" s="102" t="str">
        <f>IFERROR(VLOOKUP(A84,商品参数!A:E,4,FALSE),"")</f>
        <v/>
      </c>
      <c r="E84" s="103"/>
      <c r="F84" s="103"/>
      <c r="G84" s="102">
        <f>SUMIF(进货台账!E:E,A84,进货台账!I:I)</f>
        <v>0</v>
      </c>
      <c r="H84" s="102">
        <f>SUMIF(销售台账!E:E,A84,销售台账!I:I)</f>
        <v>0</v>
      </c>
      <c r="I84" s="102">
        <f>SUMIF(损耗登记!E:E,A84,损耗登记!I:I)</f>
        <v>0</v>
      </c>
      <c r="J84" s="102">
        <f t="shared" si="2"/>
        <v>0</v>
      </c>
      <c r="K84" s="103" t="str">
        <f t="shared" si="3"/>
        <v/>
      </c>
      <c r="L84" s="103"/>
    </row>
    <row r="85" ht="22" customHeight="1" spans="1:12">
      <c r="A85" s="102">
        <f>商品参数!A85</f>
        <v>0</v>
      </c>
      <c r="B85" s="102" t="str">
        <f>IFERROR(VLOOKUP(A85,商品参数!A:E,2,FALSE),"")</f>
        <v/>
      </c>
      <c r="C85" s="102" t="str">
        <f>IFERROR(VLOOKUP(A85,商品参数!A:E,3,FALSE),"")</f>
        <v/>
      </c>
      <c r="D85" s="102" t="str">
        <f>IFERROR(VLOOKUP(A85,商品参数!A:E,4,FALSE),"")</f>
        <v/>
      </c>
      <c r="E85" s="103"/>
      <c r="F85" s="103"/>
      <c r="G85" s="102">
        <f>SUMIF(进货台账!E:E,A85,进货台账!I:I)</f>
        <v>0</v>
      </c>
      <c r="H85" s="102">
        <f>SUMIF(销售台账!E:E,A85,销售台账!I:I)</f>
        <v>0</v>
      </c>
      <c r="I85" s="102">
        <f>SUMIF(损耗登记!E:E,A85,损耗登记!I:I)</f>
        <v>0</v>
      </c>
      <c r="J85" s="102">
        <f t="shared" si="2"/>
        <v>0</v>
      </c>
      <c r="K85" s="103" t="str">
        <f t="shared" si="3"/>
        <v/>
      </c>
      <c r="L85" s="103"/>
    </row>
    <row r="86" ht="22" customHeight="1" spans="1:12">
      <c r="A86" s="102">
        <f>商品参数!A86</f>
        <v>0</v>
      </c>
      <c r="B86" s="102" t="str">
        <f>IFERROR(VLOOKUP(A86,商品参数!A:E,2,FALSE),"")</f>
        <v/>
      </c>
      <c r="C86" s="102" t="str">
        <f>IFERROR(VLOOKUP(A86,商品参数!A:E,3,FALSE),"")</f>
        <v/>
      </c>
      <c r="D86" s="102" t="str">
        <f>IFERROR(VLOOKUP(A86,商品参数!A:E,4,FALSE),"")</f>
        <v/>
      </c>
      <c r="E86" s="103"/>
      <c r="F86" s="103"/>
      <c r="G86" s="102">
        <f>SUMIF(进货台账!E:E,A86,进货台账!I:I)</f>
        <v>0</v>
      </c>
      <c r="H86" s="102">
        <f>SUMIF(销售台账!E:E,A86,销售台账!I:I)</f>
        <v>0</v>
      </c>
      <c r="I86" s="102">
        <f>SUMIF(损耗登记!E:E,A86,损耗登记!I:I)</f>
        <v>0</v>
      </c>
      <c r="J86" s="102">
        <f t="shared" si="2"/>
        <v>0</v>
      </c>
      <c r="K86" s="103" t="str">
        <f t="shared" si="3"/>
        <v/>
      </c>
      <c r="L86" s="103"/>
    </row>
    <row r="87" ht="22" customHeight="1" spans="1:12">
      <c r="A87" s="102">
        <f>商品参数!A87</f>
        <v>0</v>
      </c>
      <c r="B87" s="102" t="str">
        <f>IFERROR(VLOOKUP(A87,商品参数!A:E,2,FALSE),"")</f>
        <v/>
      </c>
      <c r="C87" s="102" t="str">
        <f>IFERROR(VLOOKUP(A87,商品参数!A:E,3,FALSE),"")</f>
        <v/>
      </c>
      <c r="D87" s="102" t="str">
        <f>IFERROR(VLOOKUP(A87,商品参数!A:E,4,FALSE),"")</f>
        <v/>
      </c>
      <c r="E87" s="103"/>
      <c r="F87" s="103"/>
      <c r="G87" s="102">
        <f>SUMIF(进货台账!E:E,A87,进货台账!I:I)</f>
        <v>0</v>
      </c>
      <c r="H87" s="102">
        <f>SUMIF(销售台账!E:E,A87,销售台账!I:I)</f>
        <v>0</v>
      </c>
      <c r="I87" s="102">
        <f>SUMIF(损耗登记!E:E,A87,损耗登记!I:I)</f>
        <v>0</v>
      </c>
      <c r="J87" s="102">
        <f t="shared" si="2"/>
        <v>0</v>
      </c>
      <c r="K87" s="103" t="str">
        <f t="shared" si="3"/>
        <v/>
      </c>
      <c r="L87" s="103"/>
    </row>
    <row r="88" ht="22" customHeight="1" spans="1:12">
      <c r="A88" s="102">
        <f>商品参数!A88</f>
        <v>0</v>
      </c>
      <c r="B88" s="102" t="str">
        <f>IFERROR(VLOOKUP(A88,商品参数!A:E,2,FALSE),"")</f>
        <v/>
      </c>
      <c r="C88" s="102" t="str">
        <f>IFERROR(VLOOKUP(A88,商品参数!A:E,3,FALSE),"")</f>
        <v/>
      </c>
      <c r="D88" s="102" t="str">
        <f>IFERROR(VLOOKUP(A88,商品参数!A:E,4,FALSE),"")</f>
        <v/>
      </c>
      <c r="E88" s="103"/>
      <c r="F88" s="103"/>
      <c r="G88" s="102">
        <f>SUMIF(进货台账!E:E,A88,进货台账!I:I)</f>
        <v>0</v>
      </c>
      <c r="H88" s="102">
        <f>SUMIF(销售台账!E:E,A88,销售台账!I:I)</f>
        <v>0</v>
      </c>
      <c r="I88" s="102">
        <f>SUMIF(损耗登记!E:E,A88,损耗登记!I:I)</f>
        <v>0</v>
      </c>
      <c r="J88" s="102">
        <f t="shared" si="2"/>
        <v>0</v>
      </c>
      <c r="K88" s="103" t="str">
        <f t="shared" si="3"/>
        <v/>
      </c>
      <c r="L88" s="103"/>
    </row>
    <row r="89" ht="22" customHeight="1" spans="1:12">
      <c r="A89" s="102">
        <f>商品参数!A89</f>
        <v>0</v>
      </c>
      <c r="B89" s="102" t="str">
        <f>IFERROR(VLOOKUP(A89,商品参数!A:E,2,FALSE),"")</f>
        <v/>
      </c>
      <c r="C89" s="102" t="str">
        <f>IFERROR(VLOOKUP(A89,商品参数!A:E,3,FALSE),"")</f>
        <v/>
      </c>
      <c r="D89" s="102" t="str">
        <f>IFERROR(VLOOKUP(A89,商品参数!A:E,4,FALSE),"")</f>
        <v/>
      </c>
      <c r="E89" s="103"/>
      <c r="F89" s="103"/>
      <c r="G89" s="102">
        <f>SUMIF(进货台账!E:E,A89,进货台账!I:I)</f>
        <v>0</v>
      </c>
      <c r="H89" s="102">
        <f>SUMIF(销售台账!E:E,A89,销售台账!I:I)</f>
        <v>0</v>
      </c>
      <c r="I89" s="102">
        <f>SUMIF(损耗登记!E:E,A89,损耗登记!I:I)</f>
        <v>0</v>
      </c>
      <c r="J89" s="102">
        <f t="shared" si="2"/>
        <v>0</v>
      </c>
      <c r="K89" s="103" t="str">
        <f t="shared" si="3"/>
        <v/>
      </c>
      <c r="L89" s="103"/>
    </row>
    <row r="90" ht="22" customHeight="1" spans="1:12">
      <c r="A90" s="102">
        <f>商品参数!A90</f>
        <v>0</v>
      </c>
      <c r="B90" s="102" t="str">
        <f>IFERROR(VLOOKUP(A90,商品参数!A:E,2,FALSE),"")</f>
        <v/>
      </c>
      <c r="C90" s="102" t="str">
        <f>IFERROR(VLOOKUP(A90,商品参数!A:E,3,FALSE),"")</f>
        <v/>
      </c>
      <c r="D90" s="102" t="str">
        <f>IFERROR(VLOOKUP(A90,商品参数!A:E,4,FALSE),"")</f>
        <v/>
      </c>
      <c r="E90" s="103"/>
      <c r="F90" s="103"/>
      <c r="G90" s="102">
        <f>SUMIF(进货台账!E:E,A90,进货台账!I:I)</f>
        <v>0</v>
      </c>
      <c r="H90" s="102">
        <f>SUMIF(销售台账!E:E,A90,销售台账!I:I)</f>
        <v>0</v>
      </c>
      <c r="I90" s="102">
        <f>SUMIF(损耗登记!E:E,A90,损耗登记!I:I)</f>
        <v>0</v>
      </c>
      <c r="J90" s="102">
        <f t="shared" si="2"/>
        <v>0</v>
      </c>
      <c r="K90" s="103" t="str">
        <f t="shared" si="3"/>
        <v/>
      </c>
      <c r="L90" s="103"/>
    </row>
    <row r="91" ht="22" customHeight="1" spans="1:12">
      <c r="A91" s="102">
        <f>商品参数!A91</f>
        <v>0</v>
      </c>
      <c r="B91" s="102" t="str">
        <f>IFERROR(VLOOKUP(A91,商品参数!A:E,2,FALSE),"")</f>
        <v/>
      </c>
      <c r="C91" s="102" t="str">
        <f>IFERROR(VLOOKUP(A91,商品参数!A:E,3,FALSE),"")</f>
        <v/>
      </c>
      <c r="D91" s="102" t="str">
        <f>IFERROR(VLOOKUP(A91,商品参数!A:E,4,FALSE),"")</f>
        <v/>
      </c>
      <c r="E91" s="103"/>
      <c r="F91" s="103"/>
      <c r="G91" s="102">
        <f>SUMIF(进货台账!E:E,A91,进货台账!I:I)</f>
        <v>0</v>
      </c>
      <c r="H91" s="102">
        <f>SUMIF(销售台账!E:E,A91,销售台账!I:I)</f>
        <v>0</v>
      </c>
      <c r="I91" s="102">
        <f>SUMIF(损耗登记!E:E,A91,损耗登记!I:I)</f>
        <v>0</v>
      </c>
      <c r="J91" s="102">
        <f t="shared" si="2"/>
        <v>0</v>
      </c>
      <c r="K91" s="103" t="str">
        <f t="shared" si="3"/>
        <v/>
      </c>
      <c r="L91" s="103"/>
    </row>
    <row r="92" ht="22" customHeight="1" spans="1:12">
      <c r="A92" s="102">
        <f>商品参数!A92</f>
        <v>0</v>
      </c>
      <c r="B92" s="102" t="str">
        <f>IFERROR(VLOOKUP(A92,商品参数!A:E,2,FALSE),"")</f>
        <v/>
      </c>
      <c r="C92" s="102" t="str">
        <f>IFERROR(VLOOKUP(A92,商品参数!A:E,3,FALSE),"")</f>
        <v/>
      </c>
      <c r="D92" s="102" t="str">
        <f>IFERROR(VLOOKUP(A92,商品参数!A:E,4,FALSE),"")</f>
        <v/>
      </c>
      <c r="E92" s="103"/>
      <c r="F92" s="103"/>
      <c r="G92" s="102">
        <f>SUMIF(进货台账!E:E,A92,进货台账!I:I)</f>
        <v>0</v>
      </c>
      <c r="H92" s="102">
        <f>SUMIF(销售台账!E:E,A92,销售台账!I:I)</f>
        <v>0</v>
      </c>
      <c r="I92" s="102">
        <f>SUMIF(损耗登记!E:E,A92,损耗登记!I:I)</f>
        <v>0</v>
      </c>
      <c r="J92" s="102">
        <f t="shared" si="2"/>
        <v>0</v>
      </c>
      <c r="K92" s="103" t="str">
        <f t="shared" si="3"/>
        <v/>
      </c>
      <c r="L92" s="103"/>
    </row>
    <row r="93" ht="22" customHeight="1" spans="1:12">
      <c r="A93" s="102">
        <f>商品参数!A93</f>
        <v>0</v>
      </c>
      <c r="B93" s="102" t="str">
        <f>IFERROR(VLOOKUP(A93,商品参数!A:E,2,FALSE),"")</f>
        <v/>
      </c>
      <c r="C93" s="102" t="str">
        <f>IFERROR(VLOOKUP(A93,商品参数!A:E,3,FALSE),"")</f>
        <v/>
      </c>
      <c r="D93" s="102" t="str">
        <f>IFERROR(VLOOKUP(A93,商品参数!A:E,4,FALSE),"")</f>
        <v/>
      </c>
      <c r="E93" s="103"/>
      <c r="F93" s="103"/>
      <c r="G93" s="102">
        <f>SUMIF(进货台账!E:E,A93,进货台账!I:I)</f>
        <v>0</v>
      </c>
      <c r="H93" s="102">
        <f>SUMIF(销售台账!E:E,A93,销售台账!I:I)</f>
        <v>0</v>
      </c>
      <c r="I93" s="102">
        <f>SUMIF(损耗登记!E:E,A93,损耗登记!I:I)</f>
        <v>0</v>
      </c>
      <c r="J93" s="102">
        <f t="shared" si="2"/>
        <v>0</v>
      </c>
      <c r="K93" s="103" t="str">
        <f t="shared" si="3"/>
        <v/>
      </c>
      <c r="L93" s="103"/>
    </row>
    <row r="94" ht="22" customHeight="1" spans="1:12">
      <c r="A94" s="102">
        <f>商品参数!A94</f>
        <v>0</v>
      </c>
      <c r="B94" s="102" t="str">
        <f>IFERROR(VLOOKUP(A94,商品参数!A:E,2,FALSE),"")</f>
        <v/>
      </c>
      <c r="C94" s="102" t="str">
        <f>IFERROR(VLOOKUP(A94,商品参数!A:E,3,FALSE),"")</f>
        <v/>
      </c>
      <c r="D94" s="102" t="str">
        <f>IFERROR(VLOOKUP(A94,商品参数!A:E,4,FALSE),"")</f>
        <v/>
      </c>
      <c r="E94" s="103"/>
      <c r="F94" s="103"/>
      <c r="G94" s="102">
        <f>SUMIF(进货台账!E:E,A94,进货台账!I:I)</f>
        <v>0</v>
      </c>
      <c r="H94" s="102">
        <f>SUMIF(销售台账!E:E,A94,销售台账!I:I)</f>
        <v>0</v>
      </c>
      <c r="I94" s="102">
        <f>SUMIF(损耗登记!E:E,A94,损耗登记!I:I)</f>
        <v>0</v>
      </c>
      <c r="J94" s="102">
        <f t="shared" si="2"/>
        <v>0</v>
      </c>
      <c r="K94" s="103" t="str">
        <f t="shared" si="3"/>
        <v/>
      </c>
      <c r="L94" s="103"/>
    </row>
    <row r="95" ht="22" customHeight="1" spans="1:12">
      <c r="A95" s="102">
        <f>商品参数!A95</f>
        <v>0</v>
      </c>
      <c r="B95" s="102" t="str">
        <f>IFERROR(VLOOKUP(A95,商品参数!A:E,2,FALSE),"")</f>
        <v/>
      </c>
      <c r="C95" s="102" t="str">
        <f>IFERROR(VLOOKUP(A95,商品参数!A:E,3,FALSE),"")</f>
        <v/>
      </c>
      <c r="D95" s="102" t="str">
        <f>IFERROR(VLOOKUP(A95,商品参数!A:E,4,FALSE),"")</f>
        <v/>
      </c>
      <c r="E95" s="103"/>
      <c r="F95" s="103"/>
      <c r="G95" s="102">
        <f>SUMIF(进货台账!E:E,A95,进货台账!I:I)</f>
        <v>0</v>
      </c>
      <c r="H95" s="102">
        <f>SUMIF(销售台账!E:E,A95,销售台账!I:I)</f>
        <v>0</v>
      </c>
      <c r="I95" s="102">
        <f>SUMIF(损耗登记!E:E,A95,损耗登记!I:I)</f>
        <v>0</v>
      </c>
      <c r="J95" s="102">
        <f t="shared" si="2"/>
        <v>0</v>
      </c>
      <c r="K95" s="103" t="str">
        <f t="shared" si="3"/>
        <v/>
      </c>
      <c r="L95" s="103"/>
    </row>
    <row r="96" ht="22" customHeight="1" spans="1:12">
      <c r="A96" s="102">
        <f>商品参数!A96</f>
        <v>0</v>
      </c>
      <c r="B96" s="102" t="str">
        <f>IFERROR(VLOOKUP(A96,商品参数!A:E,2,FALSE),"")</f>
        <v/>
      </c>
      <c r="C96" s="102" t="str">
        <f>IFERROR(VLOOKUP(A96,商品参数!A:E,3,FALSE),"")</f>
        <v/>
      </c>
      <c r="D96" s="102" t="str">
        <f>IFERROR(VLOOKUP(A96,商品参数!A:E,4,FALSE),"")</f>
        <v/>
      </c>
      <c r="E96" s="103"/>
      <c r="F96" s="103"/>
      <c r="G96" s="102">
        <f>SUMIF(进货台账!E:E,A96,进货台账!I:I)</f>
        <v>0</v>
      </c>
      <c r="H96" s="102">
        <f>SUMIF(销售台账!E:E,A96,销售台账!I:I)</f>
        <v>0</v>
      </c>
      <c r="I96" s="102">
        <f>SUMIF(损耗登记!E:E,A96,损耗登记!I:I)</f>
        <v>0</v>
      </c>
      <c r="J96" s="102">
        <f t="shared" si="2"/>
        <v>0</v>
      </c>
      <c r="K96" s="103" t="str">
        <f t="shared" si="3"/>
        <v/>
      </c>
      <c r="L96" s="103"/>
    </row>
    <row r="97" ht="22" customHeight="1" spans="1:12">
      <c r="A97" s="102">
        <f>商品参数!A97</f>
        <v>0</v>
      </c>
      <c r="B97" s="102" t="str">
        <f>IFERROR(VLOOKUP(A97,商品参数!A:E,2,FALSE),"")</f>
        <v/>
      </c>
      <c r="C97" s="102" t="str">
        <f>IFERROR(VLOOKUP(A97,商品参数!A:E,3,FALSE),"")</f>
        <v/>
      </c>
      <c r="D97" s="102" t="str">
        <f>IFERROR(VLOOKUP(A97,商品参数!A:E,4,FALSE),"")</f>
        <v/>
      </c>
      <c r="E97" s="103"/>
      <c r="F97" s="103"/>
      <c r="G97" s="102">
        <f>SUMIF(进货台账!E:E,A97,进货台账!I:I)</f>
        <v>0</v>
      </c>
      <c r="H97" s="102">
        <f>SUMIF(销售台账!E:E,A97,销售台账!I:I)</f>
        <v>0</v>
      </c>
      <c r="I97" s="102">
        <f>SUMIF(损耗登记!E:E,A97,损耗登记!I:I)</f>
        <v>0</v>
      </c>
      <c r="J97" s="102">
        <f t="shared" si="2"/>
        <v>0</v>
      </c>
      <c r="K97" s="103" t="str">
        <f t="shared" si="3"/>
        <v/>
      </c>
      <c r="L97" s="103"/>
    </row>
    <row r="98" ht="22" customHeight="1" spans="1:12">
      <c r="A98" s="102">
        <f>商品参数!A98</f>
        <v>0</v>
      </c>
      <c r="B98" s="102" t="str">
        <f>IFERROR(VLOOKUP(A98,商品参数!A:E,2,FALSE),"")</f>
        <v/>
      </c>
      <c r="C98" s="102" t="str">
        <f>IFERROR(VLOOKUP(A98,商品参数!A:E,3,FALSE),"")</f>
        <v/>
      </c>
      <c r="D98" s="102" t="str">
        <f>IFERROR(VLOOKUP(A98,商品参数!A:E,4,FALSE),"")</f>
        <v/>
      </c>
      <c r="E98" s="103"/>
      <c r="F98" s="103"/>
      <c r="G98" s="102">
        <f>SUMIF(进货台账!E:E,A98,进货台账!I:I)</f>
        <v>0</v>
      </c>
      <c r="H98" s="102">
        <f>SUMIF(销售台账!E:E,A98,销售台账!I:I)</f>
        <v>0</v>
      </c>
      <c r="I98" s="102">
        <f>SUMIF(损耗登记!E:E,A98,损耗登记!I:I)</f>
        <v>0</v>
      </c>
      <c r="J98" s="102">
        <f t="shared" si="2"/>
        <v>0</v>
      </c>
      <c r="K98" s="103" t="str">
        <f t="shared" si="3"/>
        <v/>
      </c>
      <c r="L98" s="103"/>
    </row>
    <row r="99" ht="22" customHeight="1" spans="1:12">
      <c r="A99" s="102">
        <f>商品参数!A99</f>
        <v>0</v>
      </c>
      <c r="B99" s="102" t="str">
        <f>IFERROR(VLOOKUP(A99,商品参数!A:E,2,FALSE),"")</f>
        <v/>
      </c>
      <c r="C99" s="102" t="str">
        <f>IFERROR(VLOOKUP(A99,商品参数!A:E,3,FALSE),"")</f>
        <v/>
      </c>
      <c r="D99" s="102" t="str">
        <f>IFERROR(VLOOKUP(A99,商品参数!A:E,4,FALSE),"")</f>
        <v/>
      </c>
      <c r="E99" s="103"/>
      <c r="F99" s="103"/>
      <c r="G99" s="102">
        <f>SUMIF(进货台账!E:E,A99,进货台账!I:I)</f>
        <v>0</v>
      </c>
      <c r="H99" s="102">
        <f>SUMIF(销售台账!E:E,A99,销售台账!I:I)</f>
        <v>0</v>
      </c>
      <c r="I99" s="102">
        <f>SUMIF(损耗登记!E:E,A99,损耗登记!I:I)</f>
        <v>0</v>
      </c>
      <c r="J99" s="102">
        <f t="shared" si="2"/>
        <v>0</v>
      </c>
      <c r="K99" s="103" t="str">
        <f t="shared" si="3"/>
        <v/>
      </c>
      <c r="L99" s="103"/>
    </row>
    <row r="100" ht="22" customHeight="1" spans="1:12">
      <c r="A100" s="102">
        <f>商品参数!A100</f>
        <v>0</v>
      </c>
      <c r="B100" s="102" t="str">
        <f>IFERROR(VLOOKUP(A100,商品参数!A:E,2,FALSE),"")</f>
        <v/>
      </c>
      <c r="C100" s="102" t="str">
        <f>IFERROR(VLOOKUP(A100,商品参数!A:E,3,FALSE),"")</f>
        <v/>
      </c>
      <c r="D100" s="102" t="str">
        <f>IFERROR(VLOOKUP(A100,商品参数!A:E,4,FALSE),"")</f>
        <v/>
      </c>
      <c r="E100" s="103"/>
      <c r="F100" s="103"/>
      <c r="G100" s="102">
        <f>SUMIF(进货台账!E:E,A100,进货台账!I:I)</f>
        <v>0</v>
      </c>
      <c r="H100" s="102">
        <f>SUMIF(销售台账!E:E,A100,销售台账!I:I)</f>
        <v>0</v>
      </c>
      <c r="I100" s="102">
        <f>SUMIF(损耗登记!E:E,A100,损耗登记!I:I)</f>
        <v>0</v>
      </c>
      <c r="J100" s="102">
        <f t="shared" si="2"/>
        <v>0</v>
      </c>
      <c r="K100" s="103" t="str">
        <f t="shared" si="3"/>
        <v/>
      </c>
      <c r="L100" s="103"/>
    </row>
    <row r="101" ht="22" customHeight="1" spans="1:12">
      <c r="A101" s="102">
        <f>商品参数!A101</f>
        <v>0</v>
      </c>
      <c r="B101" s="102" t="str">
        <f>IFERROR(VLOOKUP(A101,商品参数!A:E,2,FALSE),"")</f>
        <v/>
      </c>
      <c r="C101" s="102" t="str">
        <f>IFERROR(VLOOKUP(A101,商品参数!A:E,3,FALSE),"")</f>
        <v/>
      </c>
      <c r="D101" s="102" t="str">
        <f>IFERROR(VLOOKUP(A101,商品参数!A:E,4,FALSE),"")</f>
        <v/>
      </c>
      <c r="E101" s="103"/>
      <c r="F101" s="103"/>
      <c r="G101" s="102">
        <f>SUMIF(进货台账!E:E,A101,进货台账!I:I)</f>
        <v>0</v>
      </c>
      <c r="H101" s="102">
        <f>SUMIF(销售台账!E:E,A101,销售台账!I:I)</f>
        <v>0</v>
      </c>
      <c r="I101" s="102">
        <f>SUMIF(损耗登记!E:E,A101,损耗登记!I:I)</f>
        <v>0</v>
      </c>
      <c r="J101" s="102">
        <f t="shared" si="2"/>
        <v>0</v>
      </c>
      <c r="K101" s="103" t="str">
        <f t="shared" si="3"/>
        <v/>
      </c>
      <c r="L101" s="103"/>
    </row>
    <row r="102" ht="22" customHeight="1" spans="1:12">
      <c r="A102" s="102">
        <f>商品参数!A102</f>
        <v>0</v>
      </c>
      <c r="B102" s="102" t="str">
        <f>IFERROR(VLOOKUP(A102,商品参数!A:E,2,FALSE),"")</f>
        <v/>
      </c>
      <c r="C102" s="102" t="str">
        <f>IFERROR(VLOOKUP(A102,商品参数!A:E,3,FALSE),"")</f>
        <v/>
      </c>
      <c r="D102" s="102" t="str">
        <f>IFERROR(VLOOKUP(A102,商品参数!A:E,4,FALSE),"")</f>
        <v/>
      </c>
      <c r="E102" s="103"/>
      <c r="F102" s="103"/>
      <c r="G102" s="102">
        <f>SUMIF(进货台账!E:E,A102,进货台账!I:I)</f>
        <v>0</v>
      </c>
      <c r="H102" s="102">
        <f>SUMIF(销售台账!E:E,A102,销售台账!I:I)</f>
        <v>0</v>
      </c>
      <c r="I102" s="102">
        <f>SUMIF(损耗登记!E:E,A102,损耗登记!I:I)</f>
        <v>0</v>
      </c>
      <c r="J102" s="102">
        <f t="shared" si="2"/>
        <v>0</v>
      </c>
      <c r="K102" s="103" t="str">
        <f t="shared" si="3"/>
        <v/>
      </c>
      <c r="L102" s="103"/>
    </row>
    <row r="103" ht="22" customHeight="1" spans="1:12">
      <c r="A103" s="102">
        <f>商品参数!A103</f>
        <v>0</v>
      </c>
      <c r="B103" s="102" t="str">
        <f>IFERROR(VLOOKUP(A103,商品参数!A:E,2,FALSE),"")</f>
        <v/>
      </c>
      <c r="C103" s="102" t="str">
        <f>IFERROR(VLOOKUP(A103,商品参数!A:E,3,FALSE),"")</f>
        <v/>
      </c>
      <c r="D103" s="102" t="str">
        <f>IFERROR(VLOOKUP(A103,商品参数!A:E,4,FALSE),"")</f>
        <v/>
      </c>
      <c r="E103" s="103"/>
      <c r="F103" s="103"/>
      <c r="G103" s="102">
        <f>SUMIF(进货台账!E:E,A103,进货台账!I:I)</f>
        <v>0</v>
      </c>
      <c r="H103" s="102">
        <f>SUMIF(销售台账!E:E,A103,销售台账!I:I)</f>
        <v>0</v>
      </c>
      <c r="I103" s="102">
        <f>SUMIF(损耗登记!E:E,A103,损耗登记!I:I)</f>
        <v>0</v>
      </c>
      <c r="J103" s="102">
        <f t="shared" si="2"/>
        <v>0</v>
      </c>
      <c r="K103" s="103" t="str">
        <f t="shared" si="3"/>
        <v/>
      </c>
      <c r="L103" s="103"/>
    </row>
    <row r="104" ht="22" customHeight="1" spans="1:12">
      <c r="A104" s="102">
        <f>商品参数!A104</f>
        <v>0</v>
      </c>
      <c r="B104" s="102" t="str">
        <f>IFERROR(VLOOKUP(A104,商品参数!A:E,2,FALSE),"")</f>
        <v/>
      </c>
      <c r="C104" s="102" t="str">
        <f>IFERROR(VLOOKUP(A104,商品参数!A:E,3,FALSE),"")</f>
        <v/>
      </c>
      <c r="D104" s="102" t="str">
        <f>IFERROR(VLOOKUP(A104,商品参数!A:E,4,FALSE),"")</f>
        <v/>
      </c>
      <c r="E104" s="103"/>
      <c r="F104" s="103"/>
      <c r="G104" s="102">
        <f>SUMIF(进货台账!E:E,A104,进货台账!I:I)</f>
        <v>0</v>
      </c>
      <c r="H104" s="102">
        <f>SUMIF(销售台账!E:E,A104,销售台账!I:I)</f>
        <v>0</v>
      </c>
      <c r="I104" s="102">
        <f>SUMIF(损耗登记!E:E,A104,损耗登记!I:I)</f>
        <v>0</v>
      </c>
      <c r="J104" s="102">
        <f t="shared" si="2"/>
        <v>0</v>
      </c>
      <c r="K104" s="103" t="str">
        <f t="shared" si="3"/>
        <v/>
      </c>
      <c r="L104" s="103"/>
    </row>
    <row r="105" ht="22" customHeight="1" spans="1:12">
      <c r="A105" s="102">
        <f>商品参数!A105</f>
        <v>0</v>
      </c>
      <c r="B105" s="102" t="str">
        <f>IFERROR(VLOOKUP(A105,商品参数!A:E,2,FALSE),"")</f>
        <v/>
      </c>
      <c r="C105" s="102" t="str">
        <f>IFERROR(VLOOKUP(A105,商品参数!A:E,3,FALSE),"")</f>
        <v/>
      </c>
      <c r="D105" s="102" t="str">
        <f>IFERROR(VLOOKUP(A105,商品参数!A:E,4,FALSE),"")</f>
        <v/>
      </c>
      <c r="E105" s="103"/>
      <c r="F105" s="103"/>
      <c r="G105" s="102">
        <f>SUMIF(进货台账!E:E,A105,进货台账!I:I)</f>
        <v>0</v>
      </c>
      <c r="H105" s="102">
        <f>SUMIF(销售台账!E:E,A105,销售台账!I:I)</f>
        <v>0</v>
      </c>
      <c r="I105" s="102">
        <f>SUMIF(损耗登记!E:E,A105,损耗登记!I:I)</f>
        <v>0</v>
      </c>
      <c r="J105" s="102">
        <f t="shared" si="2"/>
        <v>0</v>
      </c>
      <c r="K105" s="103" t="str">
        <f t="shared" si="3"/>
        <v/>
      </c>
      <c r="L105" s="103"/>
    </row>
    <row r="106" ht="22" customHeight="1" spans="1:12">
      <c r="A106" s="102">
        <f>商品参数!A106</f>
        <v>0</v>
      </c>
      <c r="B106" s="102" t="str">
        <f>IFERROR(VLOOKUP(A106,商品参数!A:E,2,FALSE),"")</f>
        <v/>
      </c>
      <c r="C106" s="102" t="str">
        <f>IFERROR(VLOOKUP(A106,商品参数!A:E,3,FALSE),"")</f>
        <v/>
      </c>
      <c r="D106" s="102" t="str">
        <f>IFERROR(VLOOKUP(A106,商品参数!A:E,4,FALSE),"")</f>
        <v/>
      </c>
      <c r="E106" s="103"/>
      <c r="F106" s="103"/>
      <c r="G106" s="102">
        <f>SUMIF(进货台账!E:E,A106,进货台账!I:I)</f>
        <v>0</v>
      </c>
      <c r="H106" s="102">
        <f>SUMIF(销售台账!E:E,A106,销售台账!I:I)</f>
        <v>0</v>
      </c>
      <c r="I106" s="102">
        <f>SUMIF(损耗登记!E:E,A106,损耗登记!I:I)</f>
        <v>0</v>
      </c>
      <c r="J106" s="102">
        <f t="shared" si="2"/>
        <v>0</v>
      </c>
      <c r="K106" s="103" t="str">
        <f t="shared" si="3"/>
        <v/>
      </c>
      <c r="L106" s="103"/>
    </row>
    <row r="107" ht="22" customHeight="1" spans="1:12">
      <c r="A107" s="102">
        <f>商品参数!A107</f>
        <v>0</v>
      </c>
      <c r="B107" s="102" t="str">
        <f>IFERROR(VLOOKUP(A107,商品参数!A:E,2,FALSE),"")</f>
        <v/>
      </c>
      <c r="C107" s="102" t="str">
        <f>IFERROR(VLOOKUP(A107,商品参数!A:E,3,FALSE),"")</f>
        <v/>
      </c>
      <c r="D107" s="102" t="str">
        <f>IFERROR(VLOOKUP(A107,商品参数!A:E,4,FALSE),"")</f>
        <v/>
      </c>
      <c r="E107" s="103"/>
      <c r="F107" s="103"/>
      <c r="G107" s="102">
        <f>SUMIF(进货台账!E:E,A107,进货台账!I:I)</f>
        <v>0</v>
      </c>
      <c r="H107" s="102">
        <f>SUMIF(销售台账!E:E,A107,销售台账!I:I)</f>
        <v>0</v>
      </c>
      <c r="I107" s="102">
        <f>SUMIF(损耗登记!E:E,A107,损耗登记!I:I)</f>
        <v>0</v>
      </c>
      <c r="J107" s="102">
        <f t="shared" si="2"/>
        <v>0</v>
      </c>
      <c r="K107" s="103" t="str">
        <f t="shared" si="3"/>
        <v/>
      </c>
      <c r="L107" s="103"/>
    </row>
    <row r="108" ht="22" customHeight="1" spans="1:12">
      <c r="A108" s="102">
        <f>商品参数!A108</f>
        <v>0</v>
      </c>
      <c r="B108" s="102" t="str">
        <f>IFERROR(VLOOKUP(A108,商品参数!A:E,2,FALSE),"")</f>
        <v/>
      </c>
      <c r="C108" s="102" t="str">
        <f>IFERROR(VLOOKUP(A108,商品参数!A:E,3,FALSE),"")</f>
        <v/>
      </c>
      <c r="D108" s="102" t="str">
        <f>IFERROR(VLOOKUP(A108,商品参数!A:E,4,FALSE),"")</f>
        <v/>
      </c>
      <c r="E108" s="103"/>
      <c r="F108" s="103"/>
      <c r="G108" s="102">
        <f>SUMIF(进货台账!E:E,A108,进货台账!I:I)</f>
        <v>0</v>
      </c>
      <c r="H108" s="102">
        <f>SUMIF(销售台账!E:E,A108,销售台账!I:I)</f>
        <v>0</v>
      </c>
      <c r="I108" s="102">
        <f>SUMIF(损耗登记!E:E,A108,损耗登记!I:I)</f>
        <v>0</v>
      </c>
      <c r="J108" s="102">
        <f t="shared" si="2"/>
        <v>0</v>
      </c>
      <c r="K108" s="103" t="str">
        <f t="shared" si="3"/>
        <v/>
      </c>
      <c r="L108" s="103"/>
    </row>
    <row r="109" ht="22" customHeight="1" spans="1:12">
      <c r="A109" s="102">
        <f>商品参数!A109</f>
        <v>0</v>
      </c>
      <c r="B109" s="102" t="str">
        <f>IFERROR(VLOOKUP(A109,商品参数!A:E,2,FALSE),"")</f>
        <v/>
      </c>
      <c r="C109" s="102" t="str">
        <f>IFERROR(VLOOKUP(A109,商品参数!A:E,3,FALSE),"")</f>
        <v/>
      </c>
      <c r="D109" s="102" t="str">
        <f>IFERROR(VLOOKUP(A109,商品参数!A:E,4,FALSE),"")</f>
        <v/>
      </c>
      <c r="E109" s="103"/>
      <c r="F109" s="103"/>
      <c r="G109" s="102">
        <f>SUMIF(进货台账!E:E,A109,进货台账!I:I)</f>
        <v>0</v>
      </c>
      <c r="H109" s="102">
        <f>SUMIF(销售台账!E:E,A109,销售台账!I:I)</f>
        <v>0</v>
      </c>
      <c r="I109" s="102">
        <f>SUMIF(损耗登记!E:E,A109,损耗登记!I:I)</f>
        <v>0</v>
      </c>
      <c r="J109" s="102">
        <f t="shared" si="2"/>
        <v>0</v>
      </c>
      <c r="K109" s="103" t="str">
        <f t="shared" si="3"/>
        <v/>
      </c>
      <c r="L109" s="103"/>
    </row>
    <row r="110" ht="22" customHeight="1" spans="1:12">
      <c r="A110" s="102">
        <f>商品参数!A110</f>
        <v>0</v>
      </c>
      <c r="B110" s="102" t="str">
        <f>IFERROR(VLOOKUP(A110,商品参数!A:E,2,FALSE),"")</f>
        <v/>
      </c>
      <c r="C110" s="102" t="str">
        <f>IFERROR(VLOOKUP(A110,商品参数!A:E,3,FALSE),"")</f>
        <v/>
      </c>
      <c r="D110" s="102" t="str">
        <f>IFERROR(VLOOKUP(A110,商品参数!A:E,4,FALSE),"")</f>
        <v/>
      </c>
      <c r="E110" s="103"/>
      <c r="F110" s="103"/>
      <c r="G110" s="102">
        <f>SUMIF(进货台账!E:E,A110,进货台账!I:I)</f>
        <v>0</v>
      </c>
      <c r="H110" s="102">
        <f>SUMIF(销售台账!E:E,A110,销售台账!I:I)</f>
        <v>0</v>
      </c>
      <c r="I110" s="102">
        <f>SUMIF(损耗登记!E:E,A110,损耗登记!I:I)</f>
        <v>0</v>
      </c>
      <c r="J110" s="102">
        <f t="shared" si="2"/>
        <v>0</v>
      </c>
      <c r="K110" s="103" t="str">
        <f t="shared" si="3"/>
        <v/>
      </c>
      <c r="L110" s="103"/>
    </row>
    <row r="111" ht="22" customHeight="1" spans="1:12">
      <c r="A111" s="102">
        <f>商品参数!A111</f>
        <v>0</v>
      </c>
      <c r="B111" s="102" t="str">
        <f>IFERROR(VLOOKUP(A111,商品参数!A:E,2,FALSE),"")</f>
        <v/>
      </c>
      <c r="C111" s="102" t="str">
        <f>IFERROR(VLOOKUP(A111,商品参数!A:E,3,FALSE),"")</f>
        <v/>
      </c>
      <c r="D111" s="102" t="str">
        <f>IFERROR(VLOOKUP(A111,商品参数!A:E,4,FALSE),"")</f>
        <v/>
      </c>
      <c r="E111" s="103"/>
      <c r="F111" s="103"/>
      <c r="G111" s="102">
        <f>SUMIF(进货台账!E:E,A111,进货台账!I:I)</f>
        <v>0</v>
      </c>
      <c r="H111" s="102">
        <f>SUMIF(销售台账!E:E,A111,销售台账!I:I)</f>
        <v>0</v>
      </c>
      <c r="I111" s="102">
        <f>SUMIF(损耗登记!E:E,A111,损耗登记!I:I)</f>
        <v>0</v>
      </c>
      <c r="J111" s="102">
        <f t="shared" si="2"/>
        <v>0</v>
      </c>
      <c r="K111" s="103" t="str">
        <f t="shared" si="3"/>
        <v/>
      </c>
      <c r="L111" s="103"/>
    </row>
    <row r="112" ht="22" customHeight="1" spans="1:12">
      <c r="A112" s="102">
        <f>商品参数!A112</f>
        <v>0</v>
      </c>
      <c r="B112" s="102" t="str">
        <f>IFERROR(VLOOKUP(A112,商品参数!A:E,2,FALSE),"")</f>
        <v/>
      </c>
      <c r="C112" s="102" t="str">
        <f>IFERROR(VLOOKUP(A112,商品参数!A:E,3,FALSE),"")</f>
        <v/>
      </c>
      <c r="D112" s="102" t="str">
        <f>IFERROR(VLOOKUP(A112,商品参数!A:E,4,FALSE),"")</f>
        <v/>
      </c>
      <c r="E112" s="103"/>
      <c r="F112" s="103"/>
      <c r="G112" s="102">
        <f>SUMIF(进货台账!E:E,A112,进货台账!I:I)</f>
        <v>0</v>
      </c>
      <c r="H112" s="102">
        <f>SUMIF(销售台账!E:E,A112,销售台账!I:I)</f>
        <v>0</v>
      </c>
      <c r="I112" s="102">
        <f>SUMIF(损耗登记!E:E,A112,损耗登记!I:I)</f>
        <v>0</v>
      </c>
      <c r="J112" s="102">
        <f t="shared" si="2"/>
        <v>0</v>
      </c>
      <c r="K112" s="103" t="str">
        <f t="shared" si="3"/>
        <v/>
      </c>
      <c r="L112" s="103"/>
    </row>
    <row r="113" ht="22" customHeight="1" spans="1:12">
      <c r="A113" s="102">
        <f>商品参数!A113</f>
        <v>0</v>
      </c>
      <c r="B113" s="102" t="str">
        <f>IFERROR(VLOOKUP(A113,商品参数!A:E,2,FALSE),"")</f>
        <v/>
      </c>
      <c r="C113" s="102" t="str">
        <f>IFERROR(VLOOKUP(A113,商品参数!A:E,3,FALSE),"")</f>
        <v/>
      </c>
      <c r="D113" s="102" t="str">
        <f>IFERROR(VLOOKUP(A113,商品参数!A:E,4,FALSE),"")</f>
        <v/>
      </c>
      <c r="E113" s="103"/>
      <c r="F113" s="103"/>
      <c r="G113" s="102">
        <f>SUMIF(进货台账!E:E,A113,进货台账!I:I)</f>
        <v>0</v>
      </c>
      <c r="H113" s="102">
        <f>SUMIF(销售台账!E:E,A113,销售台账!I:I)</f>
        <v>0</v>
      </c>
      <c r="I113" s="102">
        <f>SUMIF(损耗登记!E:E,A113,损耗登记!I:I)</f>
        <v>0</v>
      </c>
      <c r="J113" s="102">
        <f t="shared" si="2"/>
        <v>0</v>
      </c>
      <c r="K113" s="103" t="str">
        <f t="shared" si="3"/>
        <v/>
      </c>
      <c r="L113" s="103"/>
    </row>
    <row r="114" ht="22" customHeight="1" spans="1:12">
      <c r="A114" s="102">
        <f>商品参数!A114</f>
        <v>0</v>
      </c>
      <c r="B114" s="102" t="str">
        <f>IFERROR(VLOOKUP(A114,商品参数!A:E,2,FALSE),"")</f>
        <v/>
      </c>
      <c r="C114" s="102" t="str">
        <f>IFERROR(VLOOKUP(A114,商品参数!A:E,3,FALSE),"")</f>
        <v/>
      </c>
      <c r="D114" s="102" t="str">
        <f>IFERROR(VLOOKUP(A114,商品参数!A:E,4,FALSE),"")</f>
        <v/>
      </c>
      <c r="E114" s="103"/>
      <c r="F114" s="103"/>
      <c r="G114" s="102">
        <f>SUMIF(进货台账!E:E,A114,进货台账!I:I)</f>
        <v>0</v>
      </c>
      <c r="H114" s="102">
        <f>SUMIF(销售台账!E:E,A114,销售台账!I:I)</f>
        <v>0</v>
      </c>
      <c r="I114" s="102">
        <f>SUMIF(损耗登记!E:E,A114,损耗登记!I:I)</f>
        <v>0</v>
      </c>
      <c r="J114" s="102">
        <f t="shared" si="2"/>
        <v>0</v>
      </c>
      <c r="K114" s="103" t="str">
        <f t="shared" si="3"/>
        <v/>
      </c>
      <c r="L114" s="103"/>
    </row>
    <row r="115" ht="22" customHeight="1" spans="1:12">
      <c r="A115" s="102">
        <f>商品参数!A115</f>
        <v>0</v>
      </c>
      <c r="B115" s="102" t="str">
        <f>IFERROR(VLOOKUP(A115,商品参数!A:E,2,FALSE),"")</f>
        <v/>
      </c>
      <c r="C115" s="102" t="str">
        <f>IFERROR(VLOOKUP(A115,商品参数!A:E,3,FALSE),"")</f>
        <v/>
      </c>
      <c r="D115" s="102" t="str">
        <f>IFERROR(VLOOKUP(A115,商品参数!A:E,4,FALSE),"")</f>
        <v/>
      </c>
      <c r="E115" s="103"/>
      <c r="F115" s="103"/>
      <c r="G115" s="102">
        <f>SUMIF(进货台账!E:E,A115,进货台账!I:I)</f>
        <v>0</v>
      </c>
      <c r="H115" s="102">
        <f>SUMIF(销售台账!E:E,A115,销售台账!I:I)</f>
        <v>0</v>
      </c>
      <c r="I115" s="102">
        <f>SUMIF(损耗登记!E:E,A115,损耗登记!I:I)</f>
        <v>0</v>
      </c>
      <c r="J115" s="102">
        <f t="shared" si="2"/>
        <v>0</v>
      </c>
      <c r="K115" s="103" t="str">
        <f t="shared" si="3"/>
        <v/>
      </c>
      <c r="L115" s="103"/>
    </row>
    <row r="116" ht="22" customHeight="1" spans="1:12">
      <c r="A116" s="102">
        <f>商品参数!A116</f>
        <v>0</v>
      </c>
      <c r="B116" s="102" t="str">
        <f>IFERROR(VLOOKUP(A116,商品参数!A:E,2,FALSE),"")</f>
        <v/>
      </c>
      <c r="C116" s="102" t="str">
        <f>IFERROR(VLOOKUP(A116,商品参数!A:E,3,FALSE),"")</f>
        <v/>
      </c>
      <c r="D116" s="102" t="str">
        <f>IFERROR(VLOOKUP(A116,商品参数!A:E,4,FALSE),"")</f>
        <v/>
      </c>
      <c r="E116" s="103"/>
      <c r="F116" s="103"/>
      <c r="G116" s="102">
        <f>SUMIF(进货台账!E:E,A116,进货台账!I:I)</f>
        <v>0</v>
      </c>
      <c r="H116" s="102">
        <f>SUMIF(销售台账!E:E,A116,销售台账!I:I)</f>
        <v>0</v>
      </c>
      <c r="I116" s="102">
        <f>SUMIF(损耗登记!E:E,A116,损耗登记!I:I)</f>
        <v>0</v>
      </c>
      <c r="J116" s="102">
        <f t="shared" si="2"/>
        <v>0</v>
      </c>
      <c r="K116" s="103" t="str">
        <f t="shared" si="3"/>
        <v/>
      </c>
      <c r="L116" s="103"/>
    </row>
    <row r="117" ht="22" customHeight="1" spans="1:12">
      <c r="A117" s="102">
        <f>商品参数!A117</f>
        <v>0</v>
      </c>
      <c r="B117" s="102" t="str">
        <f>IFERROR(VLOOKUP(A117,商品参数!A:E,2,FALSE),"")</f>
        <v/>
      </c>
      <c r="C117" s="102" t="str">
        <f>IFERROR(VLOOKUP(A117,商品参数!A:E,3,FALSE),"")</f>
        <v/>
      </c>
      <c r="D117" s="102" t="str">
        <f>IFERROR(VLOOKUP(A117,商品参数!A:E,4,FALSE),"")</f>
        <v/>
      </c>
      <c r="E117" s="103"/>
      <c r="F117" s="103"/>
      <c r="G117" s="102">
        <f>SUMIF(进货台账!E:E,A117,进货台账!I:I)</f>
        <v>0</v>
      </c>
      <c r="H117" s="102">
        <f>SUMIF(销售台账!E:E,A117,销售台账!I:I)</f>
        <v>0</v>
      </c>
      <c r="I117" s="102">
        <f>SUMIF(损耗登记!E:E,A117,损耗登记!I:I)</f>
        <v>0</v>
      </c>
      <c r="J117" s="102">
        <f t="shared" si="2"/>
        <v>0</v>
      </c>
      <c r="K117" s="103" t="str">
        <f t="shared" si="3"/>
        <v/>
      </c>
      <c r="L117" s="103"/>
    </row>
    <row r="118" ht="22" customHeight="1" spans="1:12">
      <c r="A118" s="102">
        <f>商品参数!A118</f>
        <v>0</v>
      </c>
      <c r="B118" s="102" t="str">
        <f>IFERROR(VLOOKUP(A118,商品参数!A:E,2,FALSE),"")</f>
        <v/>
      </c>
      <c r="C118" s="102" t="str">
        <f>IFERROR(VLOOKUP(A118,商品参数!A:E,3,FALSE),"")</f>
        <v/>
      </c>
      <c r="D118" s="102" t="str">
        <f>IFERROR(VLOOKUP(A118,商品参数!A:E,4,FALSE),"")</f>
        <v/>
      </c>
      <c r="E118" s="103"/>
      <c r="F118" s="103"/>
      <c r="G118" s="102">
        <f>SUMIF(进货台账!E:E,A118,进货台账!I:I)</f>
        <v>0</v>
      </c>
      <c r="H118" s="102">
        <f>SUMIF(销售台账!E:E,A118,销售台账!I:I)</f>
        <v>0</v>
      </c>
      <c r="I118" s="102">
        <f>SUMIF(损耗登记!E:E,A118,损耗登记!I:I)</f>
        <v>0</v>
      </c>
      <c r="J118" s="102">
        <f t="shared" si="2"/>
        <v>0</v>
      </c>
      <c r="K118" s="103" t="str">
        <f t="shared" si="3"/>
        <v/>
      </c>
      <c r="L118" s="103"/>
    </row>
    <row r="119" ht="22" customHeight="1" spans="1:12">
      <c r="A119" s="102">
        <f>商品参数!A119</f>
        <v>0</v>
      </c>
      <c r="B119" s="102" t="str">
        <f>IFERROR(VLOOKUP(A119,商品参数!A:E,2,FALSE),"")</f>
        <v/>
      </c>
      <c r="C119" s="102" t="str">
        <f>IFERROR(VLOOKUP(A119,商品参数!A:E,3,FALSE),"")</f>
        <v/>
      </c>
      <c r="D119" s="102" t="str">
        <f>IFERROR(VLOOKUP(A119,商品参数!A:E,4,FALSE),"")</f>
        <v/>
      </c>
      <c r="E119" s="103"/>
      <c r="F119" s="103"/>
      <c r="G119" s="102">
        <f>SUMIF(进货台账!E:E,A119,进货台账!I:I)</f>
        <v>0</v>
      </c>
      <c r="H119" s="102">
        <f>SUMIF(销售台账!E:E,A119,销售台账!I:I)</f>
        <v>0</v>
      </c>
      <c r="I119" s="102">
        <f>SUMIF(损耗登记!E:E,A119,损耗登记!I:I)</f>
        <v>0</v>
      </c>
      <c r="J119" s="102">
        <f t="shared" si="2"/>
        <v>0</v>
      </c>
      <c r="K119" s="103" t="str">
        <f t="shared" si="3"/>
        <v/>
      </c>
      <c r="L119" s="103"/>
    </row>
    <row r="120" ht="22" customHeight="1" spans="1:12">
      <c r="A120" s="102">
        <f>商品参数!A120</f>
        <v>0</v>
      </c>
      <c r="B120" s="102" t="str">
        <f>IFERROR(VLOOKUP(A120,商品参数!A:E,2,FALSE),"")</f>
        <v/>
      </c>
      <c r="C120" s="102" t="str">
        <f>IFERROR(VLOOKUP(A120,商品参数!A:E,3,FALSE),"")</f>
        <v/>
      </c>
      <c r="D120" s="102" t="str">
        <f>IFERROR(VLOOKUP(A120,商品参数!A:E,4,FALSE),"")</f>
        <v/>
      </c>
      <c r="E120" s="103"/>
      <c r="F120" s="103"/>
      <c r="G120" s="102">
        <f>SUMIF(进货台账!E:E,A120,进货台账!I:I)</f>
        <v>0</v>
      </c>
      <c r="H120" s="102">
        <f>SUMIF(销售台账!E:E,A120,销售台账!I:I)</f>
        <v>0</v>
      </c>
      <c r="I120" s="102">
        <f>SUMIF(损耗登记!E:E,A120,损耗登记!I:I)</f>
        <v>0</v>
      </c>
      <c r="J120" s="102">
        <f t="shared" si="2"/>
        <v>0</v>
      </c>
      <c r="K120" s="103" t="str">
        <f t="shared" si="3"/>
        <v/>
      </c>
      <c r="L120" s="103"/>
    </row>
    <row r="121" ht="22" customHeight="1" spans="1:12">
      <c r="A121" s="102">
        <f>商品参数!A121</f>
        <v>0</v>
      </c>
      <c r="B121" s="102" t="str">
        <f>IFERROR(VLOOKUP(A121,商品参数!A:E,2,FALSE),"")</f>
        <v/>
      </c>
      <c r="C121" s="102" t="str">
        <f>IFERROR(VLOOKUP(A121,商品参数!A:E,3,FALSE),"")</f>
        <v/>
      </c>
      <c r="D121" s="102" t="str">
        <f>IFERROR(VLOOKUP(A121,商品参数!A:E,4,FALSE),"")</f>
        <v/>
      </c>
      <c r="E121" s="103"/>
      <c r="F121" s="103"/>
      <c r="G121" s="102">
        <f>SUMIF(进货台账!E:E,A121,进货台账!I:I)</f>
        <v>0</v>
      </c>
      <c r="H121" s="102">
        <f>SUMIF(销售台账!E:E,A121,销售台账!I:I)</f>
        <v>0</v>
      </c>
      <c r="I121" s="102">
        <f>SUMIF(损耗登记!E:E,A121,损耗登记!I:I)</f>
        <v>0</v>
      </c>
      <c r="J121" s="102">
        <f t="shared" si="2"/>
        <v>0</v>
      </c>
      <c r="K121" s="103" t="str">
        <f t="shared" si="3"/>
        <v/>
      </c>
      <c r="L121" s="103"/>
    </row>
    <row r="122" ht="22" customHeight="1" spans="1:12">
      <c r="A122" s="102">
        <f>商品参数!A122</f>
        <v>0</v>
      </c>
      <c r="B122" s="102" t="str">
        <f>IFERROR(VLOOKUP(A122,商品参数!A:E,2,FALSE),"")</f>
        <v/>
      </c>
      <c r="C122" s="102" t="str">
        <f>IFERROR(VLOOKUP(A122,商品参数!A:E,3,FALSE),"")</f>
        <v/>
      </c>
      <c r="D122" s="102" t="str">
        <f>IFERROR(VLOOKUP(A122,商品参数!A:E,4,FALSE),"")</f>
        <v/>
      </c>
      <c r="E122" s="103"/>
      <c r="F122" s="103"/>
      <c r="G122" s="102">
        <f>SUMIF(进货台账!E:E,A122,进货台账!I:I)</f>
        <v>0</v>
      </c>
      <c r="H122" s="102">
        <f>SUMIF(销售台账!E:E,A122,销售台账!I:I)</f>
        <v>0</v>
      </c>
      <c r="I122" s="102">
        <f>SUMIF(损耗登记!E:E,A122,损耗登记!I:I)</f>
        <v>0</v>
      </c>
      <c r="J122" s="102">
        <f t="shared" si="2"/>
        <v>0</v>
      </c>
      <c r="K122" s="103" t="str">
        <f t="shared" si="3"/>
        <v/>
      </c>
      <c r="L122" s="103"/>
    </row>
    <row r="123" ht="22" customHeight="1" spans="1:12">
      <c r="A123" s="102">
        <f>商品参数!A123</f>
        <v>0</v>
      </c>
      <c r="B123" s="102" t="str">
        <f>IFERROR(VLOOKUP(A123,商品参数!A:E,2,FALSE),"")</f>
        <v/>
      </c>
      <c r="C123" s="102" t="str">
        <f>IFERROR(VLOOKUP(A123,商品参数!A:E,3,FALSE),"")</f>
        <v/>
      </c>
      <c r="D123" s="102" t="str">
        <f>IFERROR(VLOOKUP(A123,商品参数!A:E,4,FALSE),"")</f>
        <v/>
      </c>
      <c r="E123" s="103"/>
      <c r="F123" s="103"/>
      <c r="G123" s="102">
        <f>SUMIF(进货台账!E:E,A123,进货台账!I:I)</f>
        <v>0</v>
      </c>
      <c r="H123" s="102">
        <f>SUMIF(销售台账!E:E,A123,销售台账!I:I)</f>
        <v>0</v>
      </c>
      <c r="I123" s="102">
        <f>SUMIF(损耗登记!E:E,A123,损耗登记!I:I)</f>
        <v>0</v>
      </c>
      <c r="J123" s="102">
        <f t="shared" si="2"/>
        <v>0</v>
      </c>
      <c r="K123" s="103" t="str">
        <f t="shared" si="3"/>
        <v/>
      </c>
      <c r="L123" s="103"/>
    </row>
    <row r="124" ht="22" customHeight="1" spans="1:12">
      <c r="A124" s="102">
        <f>商品参数!A124</f>
        <v>0</v>
      </c>
      <c r="B124" s="102" t="str">
        <f>IFERROR(VLOOKUP(A124,商品参数!A:E,2,FALSE),"")</f>
        <v/>
      </c>
      <c r="C124" s="102" t="str">
        <f>IFERROR(VLOOKUP(A124,商品参数!A:E,3,FALSE),"")</f>
        <v/>
      </c>
      <c r="D124" s="102" t="str">
        <f>IFERROR(VLOOKUP(A124,商品参数!A:E,4,FALSE),"")</f>
        <v/>
      </c>
      <c r="E124" s="103"/>
      <c r="F124" s="103"/>
      <c r="G124" s="102">
        <f>SUMIF(进货台账!E:E,A124,进货台账!I:I)</f>
        <v>0</v>
      </c>
      <c r="H124" s="102">
        <f>SUMIF(销售台账!E:E,A124,销售台账!I:I)</f>
        <v>0</v>
      </c>
      <c r="I124" s="102">
        <f>SUMIF(损耗登记!E:E,A124,损耗登记!I:I)</f>
        <v>0</v>
      </c>
      <c r="J124" s="102">
        <f t="shared" si="2"/>
        <v>0</v>
      </c>
      <c r="K124" s="103" t="str">
        <f t="shared" si="3"/>
        <v/>
      </c>
      <c r="L124" s="103"/>
    </row>
    <row r="125" ht="22" customHeight="1" spans="1:12">
      <c r="A125" s="102">
        <f>商品参数!A125</f>
        <v>0</v>
      </c>
      <c r="B125" s="102" t="str">
        <f>IFERROR(VLOOKUP(A125,商品参数!A:E,2,FALSE),"")</f>
        <v/>
      </c>
      <c r="C125" s="102" t="str">
        <f>IFERROR(VLOOKUP(A125,商品参数!A:E,3,FALSE),"")</f>
        <v/>
      </c>
      <c r="D125" s="102" t="str">
        <f>IFERROR(VLOOKUP(A125,商品参数!A:E,4,FALSE),"")</f>
        <v/>
      </c>
      <c r="E125" s="103"/>
      <c r="F125" s="103"/>
      <c r="G125" s="102">
        <f>SUMIF(进货台账!E:E,A125,进货台账!I:I)</f>
        <v>0</v>
      </c>
      <c r="H125" s="102">
        <f>SUMIF(销售台账!E:E,A125,销售台账!I:I)</f>
        <v>0</v>
      </c>
      <c r="I125" s="102">
        <f>SUMIF(损耗登记!E:E,A125,损耗登记!I:I)</f>
        <v>0</v>
      </c>
      <c r="J125" s="102">
        <f t="shared" si="2"/>
        <v>0</v>
      </c>
      <c r="K125" s="103" t="str">
        <f t="shared" si="3"/>
        <v/>
      </c>
      <c r="L125" s="103"/>
    </row>
    <row r="126" ht="22" customHeight="1" spans="1:12">
      <c r="A126" s="102">
        <f>商品参数!A126</f>
        <v>0</v>
      </c>
      <c r="B126" s="102" t="str">
        <f>IFERROR(VLOOKUP(A126,商品参数!A:E,2,FALSE),"")</f>
        <v/>
      </c>
      <c r="C126" s="102" t="str">
        <f>IFERROR(VLOOKUP(A126,商品参数!A:E,3,FALSE),"")</f>
        <v/>
      </c>
      <c r="D126" s="102" t="str">
        <f>IFERROR(VLOOKUP(A126,商品参数!A:E,4,FALSE),"")</f>
        <v/>
      </c>
      <c r="E126" s="103"/>
      <c r="F126" s="103"/>
      <c r="G126" s="102">
        <f>SUMIF(进货台账!E:E,A126,进货台账!I:I)</f>
        <v>0</v>
      </c>
      <c r="H126" s="102">
        <f>SUMIF(销售台账!E:E,A126,销售台账!I:I)</f>
        <v>0</v>
      </c>
      <c r="I126" s="102">
        <f>SUMIF(损耗登记!E:E,A126,损耗登记!I:I)</f>
        <v>0</v>
      </c>
      <c r="J126" s="102">
        <f t="shared" si="2"/>
        <v>0</v>
      </c>
      <c r="K126" s="103" t="str">
        <f t="shared" si="3"/>
        <v/>
      </c>
      <c r="L126" s="103"/>
    </row>
    <row r="127" ht="22" customHeight="1" spans="1:12">
      <c r="A127" s="102">
        <f>商品参数!A127</f>
        <v>0</v>
      </c>
      <c r="B127" s="102" t="str">
        <f>IFERROR(VLOOKUP(A127,商品参数!A:E,2,FALSE),"")</f>
        <v/>
      </c>
      <c r="C127" s="102" t="str">
        <f>IFERROR(VLOOKUP(A127,商品参数!A:E,3,FALSE),"")</f>
        <v/>
      </c>
      <c r="D127" s="102" t="str">
        <f>IFERROR(VLOOKUP(A127,商品参数!A:E,4,FALSE),"")</f>
        <v/>
      </c>
      <c r="E127" s="103"/>
      <c r="F127" s="103"/>
      <c r="G127" s="102">
        <f>SUMIF(进货台账!E:E,A127,进货台账!I:I)</f>
        <v>0</v>
      </c>
      <c r="H127" s="102">
        <f>SUMIF(销售台账!E:E,A127,销售台账!I:I)</f>
        <v>0</v>
      </c>
      <c r="I127" s="102">
        <f>SUMIF(损耗登记!E:E,A127,损耗登记!I:I)</f>
        <v>0</v>
      </c>
      <c r="J127" s="102">
        <f t="shared" si="2"/>
        <v>0</v>
      </c>
      <c r="K127" s="103" t="str">
        <f t="shared" si="3"/>
        <v/>
      </c>
      <c r="L127" s="103"/>
    </row>
    <row r="128" ht="22" customHeight="1" spans="1:12">
      <c r="A128" s="102">
        <f>商品参数!A128</f>
        <v>0</v>
      </c>
      <c r="B128" s="102" t="str">
        <f>IFERROR(VLOOKUP(A128,商品参数!A:E,2,FALSE),"")</f>
        <v/>
      </c>
      <c r="C128" s="102" t="str">
        <f>IFERROR(VLOOKUP(A128,商品参数!A:E,3,FALSE),"")</f>
        <v/>
      </c>
      <c r="D128" s="102" t="str">
        <f>IFERROR(VLOOKUP(A128,商品参数!A:E,4,FALSE),"")</f>
        <v/>
      </c>
      <c r="E128" s="103"/>
      <c r="F128" s="103"/>
      <c r="G128" s="102">
        <f>SUMIF(进货台账!E:E,A128,进货台账!I:I)</f>
        <v>0</v>
      </c>
      <c r="H128" s="102">
        <f>SUMIF(销售台账!E:E,A128,销售台账!I:I)</f>
        <v>0</v>
      </c>
      <c r="I128" s="102">
        <f>SUMIF(损耗登记!E:E,A128,损耗登记!I:I)</f>
        <v>0</v>
      </c>
      <c r="J128" s="102">
        <f t="shared" si="2"/>
        <v>0</v>
      </c>
      <c r="K128" s="103" t="str">
        <f t="shared" si="3"/>
        <v/>
      </c>
      <c r="L128" s="103"/>
    </row>
    <row r="129" ht="22" customHeight="1" spans="1:12">
      <c r="A129" s="102">
        <f>商品参数!A129</f>
        <v>0</v>
      </c>
      <c r="B129" s="102" t="str">
        <f>IFERROR(VLOOKUP(A129,商品参数!A:E,2,FALSE),"")</f>
        <v/>
      </c>
      <c r="C129" s="102" t="str">
        <f>IFERROR(VLOOKUP(A129,商品参数!A:E,3,FALSE),"")</f>
        <v/>
      </c>
      <c r="D129" s="102" t="str">
        <f>IFERROR(VLOOKUP(A129,商品参数!A:E,4,FALSE),"")</f>
        <v/>
      </c>
      <c r="E129" s="103"/>
      <c r="F129" s="103"/>
      <c r="G129" s="102">
        <f>SUMIF(进货台账!E:E,A129,进货台账!I:I)</f>
        <v>0</v>
      </c>
      <c r="H129" s="102">
        <f>SUMIF(销售台账!E:E,A129,销售台账!I:I)</f>
        <v>0</v>
      </c>
      <c r="I129" s="102">
        <f>SUMIF(损耗登记!E:E,A129,损耗登记!I:I)</f>
        <v>0</v>
      </c>
      <c r="J129" s="102">
        <f t="shared" si="2"/>
        <v>0</v>
      </c>
      <c r="K129" s="103" t="str">
        <f t="shared" si="3"/>
        <v/>
      </c>
      <c r="L129" s="103"/>
    </row>
    <row r="130" ht="22" customHeight="1" spans="1:12">
      <c r="A130" s="102">
        <f>商品参数!A130</f>
        <v>0</v>
      </c>
      <c r="B130" s="102" t="str">
        <f>IFERROR(VLOOKUP(A130,商品参数!A:E,2,FALSE),"")</f>
        <v/>
      </c>
      <c r="C130" s="102" t="str">
        <f>IFERROR(VLOOKUP(A130,商品参数!A:E,3,FALSE),"")</f>
        <v/>
      </c>
      <c r="D130" s="102" t="str">
        <f>IFERROR(VLOOKUP(A130,商品参数!A:E,4,FALSE),"")</f>
        <v/>
      </c>
      <c r="E130" s="103"/>
      <c r="F130" s="103"/>
      <c r="G130" s="102">
        <f>SUMIF(进货台账!E:E,A130,进货台账!I:I)</f>
        <v>0</v>
      </c>
      <c r="H130" s="102">
        <f>SUMIF(销售台账!E:E,A130,销售台账!I:I)</f>
        <v>0</v>
      </c>
      <c r="I130" s="102">
        <f>SUMIF(损耗登记!E:E,A130,损耗登记!I:I)</f>
        <v>0</v>
      </c>
      <c r="J130" s="102">
        <f t="shared" si="2"/>
        <v>0</v>
      </c>
      <c r="K130" s="103" t="str">
        <f t="shared" si="3"/>
        <v/>
      </c>
      <c r="L130" s="103"/>
    </row>
    <row r="131" ht="22" customHeight="1" spans="1:12">
      <c r="A131" s="102">
        <f>商品参数!A131</f>
        <v>0</v>
      </c>
      <c r="B131" s="102" t="str">
        <f>IFERROR(VLOOKUP(A131,商品参数!A:E,2,FALSE),"")</f>
        <v/>
      </c>
      <c r="C131" s="102" t="str">
        <f>IFERROR(VLOOKUP(A131,商品参数!A:E,3,FALSE),"")</f>
        <v/>
      </c>
      <c r="D131" s="102" t="str">
        <f>IFERROR(VLOOKUP(A131,商品参数!A:E,4,FALSE),"")</f>
        <v/>
      </c>
      <c r="E131" s="103"/>
      <c r="F131" s="103"/>
      <c r="G131" s="102">
        <f>SUMIF(进货台账!E:E,A131,进货台账!I:I)</f>
        <v>0</v>
      </c>
      <c r="H131" s="102">
        <f>SUMIF(销售台账!E:E,A131,销售台账!I:I)</f>
        <v>0</v>
      </c>
      <c r="I131" s="102">
        <f>SUMIF(损耗登记!E:E,A131,损耗登记!I:I)</f>
        <v>0</v>
      </c>
      <c r="J131" s="102">
        <f t="shared" si="2"/>
        <v>0</v>
      </c>
      <c r="K131" s="103" t="str">
        <f t="shared" si="3"/>
        <v/>
      </c>
      <c r="L131" s="103"/>
    </row>
    <row r="132" ht="22" customHeight="1" spans="1:12">
      <c r="A132" s="102">
        <f>商品参数!A132</f>
        <v>0</v>
      </c>
      <c r="B132" s="102" t="str">
        <f>IFERROR(VLOOKUP(A132,商品参数!A:E,2,FALSE),"")</f>
        <v/>
      </c>
      <c r="C132" s="102" t="str">
        <f>IFERROR(VLOOKUP(A132,商品参数!A:E,3,FALSE),"")</f>
        <v/>
      </c>
      <c r="D132" s="102" t="str">
        <f>IFERROR(VLOOKUP(A132,商品参数!A:E,4,FALSE),"")</f>
        <v/>
      </c>
      <c r="E132" s="103"/>
      <c r="F132" s="103"/>
      <c r="G132" s="102">
        <f>SUMIF(进货台账!E:E,A132,进货台账!I:I)</f>
        <v>0</v>
      </c>
      <c r="H132" s="102">
        <f>SUMIF(销售台账!E:E,A132,销售台账!I:I)</f>
        <v>0</v>
      </c>
      <c r="I132" s="102">
        <f>SUMIF(损耗登记!E:E,A132,损耗登记!I:I)</f>
        <v>0</v>
      </c>
      <c r="J132" s="102">
        <f t="shared" ref="J132:J195" si="4">F132+G132-H132-I132</f>
        <v>0</v>
      </c>
      <c r="K132" s="103" t="str">
        <f t="shared" ref="K132:K195" si="5">IF(E132="","",IF(J132&lt;E132,"报警","正常"))</f>
        <v/>
      </c>
      <c r="L132" s="103"/>
    </row>
    <row r="133" ht="22" customHeight="1" spans="1:12">
      <c r="A133" s="102">
        <f>商品参数!A133</f>
        <v>0</v>
      </c>
      <c r="B133" s="102" t="str">
        <f>IFERROR(VLOOKUP(A133,商品参数!A:E,2,FALSE),"")</f>
        <v/>
      </c>
      <c r="C133" s="102" t="str">
        <f>IFERROR(VLOOKUP(A133,商品参数!A:E,3,FALSE),"")</f>
        <v/>
      </c>
      <c r="D133" s="102" t="str">
        <f>IFERROR(VLOOKUP(A133,商品参数!A:E,4,FALSE),"")</f>
        <v/>
      </c>
      <c r="E133" s="103"/>
      <c r="F133" s="103"/>
      <c r="G133" s="102">
        <f>SUMIF(进货台账!E:E,A133,进货台账!I:I)</f>
        <v>0</v>
      </c>
      <c r="H133" s="102">
        <f>SUMIF(销售台账!E:E,A133,销售台账!I:I)</f>
        <v>0</v>
      </c>
      <c r="I133" s="102">
        <f>SUMIF(损耗登记!E:E,A133,损耗登记!I:I)</f>
        <v>0</v>
      </c>
      <c r="J133" s="102">
        <f t="shared" si="4"/>
        <v>0</v>
      </c>
      <c r="K133" s="103" t="str">
        <f t="shared" si="5"/>
        <v/>
      </c>
      <c r="L133" s="103"/>
    </row>
    <row r="134" ht="22" customHeight="1" spans="1:12">
      <c r="A134" s="102">
        <f>商品参数!A134</f>
        <v>0</v>
      </c>
      <c r="B134" s="102" t="str">
        <f>IFERROR(VLOOKUP(A134,商品参数!A:E,2,FALSE),"")</f>
        <v/>
      </c>
      <c r="C134" s="102" t="str">
        <f>IFERROR(VLOOKUP(A134,商品参数!A:E,3,FALSE),"")</f>
        <v/>
      </c>
      <c r="D134" s="102" t="str">
        <f>IFERROR(VLOOKUP(A134,商品参数!A:E,4,FALSE),"")</f>
        <v/>
      </c>
      <c r="E134" s="103"/>
      <c r="F134" s="103"/>
      <c r="G134" s="102">
        <f>SUMIF(进货台账!E:E,A134,进货台账!I:I)</f>
        <v>0</v>
      </c>
      <c r="H134" s="102">
        <f>SUMIF(销售台账!E:E,A134,销售台账!I:I)</f>
        <v>0</v>
      </c>
      <c r="I134" s="102">
        <f>SUMIF(损耗登记!E:E,A134,损耗登记!I:I)</f>
        <v>0</v>
      </c>
      <c r="J134" s="102">
        <f t="shared" si="4"/>
        <v>0</v>
      </c>
      <c r="K134" s="103" t="str">
        <f t="shared" si="5"/>
        <v/>
      </c>
      <c r="L134" s="103"/>
    </row>
    <row r="135" ht="22" customHeight="1" spans="1:12">
      <c r="A135" s="102">
        <f>商品参数!A135</f>
        <v>0</v>
      </c>
      <c r="B135" s="102" t="str">
        <f>IFERROR(VLOOKUP(A135,商品参数!A:E,2,FALSE),"")</f>
        <v/>
      </c>
      <c r="C135" s="102" t="str">
        <f>IFERROR(VLOOKUP(A135,商品参数!A:E,3,FALSE),"")</f>
        <v/>
      </c>
      <c r="D135" s="102" t="str">
        <f>IFERROR(VLOOKUP(A135,商品参数!A:E,4,FALSE),"")</f>
        <v/>
      </c>
      <c r="E135" s="103"/>
      <c r="F135" s="103"/>
      <c r="G135" s="102">
        <f>SUMIF(进货台账!E:E,A135,进货台账!I:I)</f>
        <v>0</v>
      </c>
      <c r="H135" s="102">
        <f>SUMIF(销售台账!E:E,A135,销售台账!I:I)</f>
        <v>0</v>
      </c>
      <c r="I135" s="102">
        <f>SUMIF(损耗登记!E:E,A135,损耗登记!I:I)</f>
        <v>0</v>
      </c>
      <c r="J135" s="102">
        <f t="shared" si="4"/>
        <v>0</v>
      </c>
      <c r="K135" s="103" t="str">
        <f t="shared" si="5"/>
        <v/>
      </c>
      <c r="L135" s="103"/>
    </row>
    <row r="136" ht="22" customHeight="1" spans="1:12">
      <c r="A136" s="102">
        <f>商品参数!A136</f>
        <v>0</v>
      </c>
      <c r="B136" s="102" t="str">
        <f>IFERROR(VLOOKUP(A136,商品参数!A:E,2,FALSE),"")</f>
        <v/>
      </c>
      <c r="C136" s="102" t="str">
        <f>IFERROR(VLOOKUP(A136,商品参数!A:E,3,FALSE),"")</f>
        <v/>
      </c>
      <c r="D136" s="102" t="str">
        <f>IFERROR(VLOOKUP(A136,商品参数!A:E,4,FALSE),"")</f>
        <v/>
      </c>
      <c r="E136" s="103"/>
      <c r="F136" s="103"/>
      <c r="G136" s="102">
        <f>SUMIF(进货台账!E:E,A136,进货台账!I:I)</f>
        <v>0</v>
      </c>
      <c r="H136" s="102">
        <f>SUMIF(销售台账!E:E,A136,销售台账!I:I)</f>
        <v>0</v>
      </c>
      <c r="I136" s="102">
        <f>SUMIF(损耗登记!E:E,A136,损耗登记!I:I)</f>
        <v>0</v>
      </c>
      <c r="J136" s="102">
        <f t="shared" si="4"/>
        <v>0</v>
      </c>
      <c r="K136" s="103" t="str">
        <f t="shared" si="5"/>
        <v/>
      </c>
      <c r="L136" s="103"/>
    </row>
    <row r="137" ht="22" customHeight="1" spans="1:12">
      <c r="A137" s="102">
        <f>商品参数!A137</f>
        <v>0</v>
      </c>
      <c r="B137" s="102" t="str">
        <f>IFERROR(VLOOKUP(A137,商品参数!A:E,2,FALSE),"")</f>
        <v/>
      </c>
      <c r="C137" s="102" t="str">
        <f>IFERROR(VLOOKUP(A137,商品参数!A:E,3,FALSE),"")</f>
        <v/>
      </c>
      <c r="D137" s="102" t="str">
        <f>IFERROR(VLOOKUP(A137,商品参数!A:E,4,FALSE),"")</f>
        <v/>
      </c>
      <c r="E137" s="103"/>
      <c r="F137" s="103"/>
      <c r="G137" s="102">
        <f>SUMIF(进货台账!E:E,A137,进货台账!I:I)</f>
        <v>0</v>
      </c>
      <c r="H137" s="102">
        <f>SUMIF(销售台账!E:E,A137,销售台账!I:I)</f>
        <v>0</v>
      </c>
      <c r="I137" s="102">
        <f>SUMIF(损耗登记!E:E,A137,损耗登记!I:I)</f>
        <v>0</v>
      </c>
      <c r="J137" s="102">
        <f t="shared" si="4"/>
        <v>0</v>
      </c>
      <c r="K137" s="103" t="str">
        <f t="shared" si="5"/>
        <v/>
      </c>
      <c r="L137" s="103"/>
    </row>
    <row r="138" ht="22" customHeight="1" spans="1:12">
      <c r="A138" s="102">
        <f>商品参数!A138</f>
        <v>0</v>
      </c>
      <c r="B138" s="102" t="str">
        <f>IFERROR(VLOOKUP(A138,商品参数!A:E,2,FALSE),"")</f>
        <v/>
      </c>
      <c r="C138" s="102" t="str">
        <f>IFERROR(VLOOKUP(A138,商品参数!A:E,3,FALSE),"")</f>
        <v/>
      </c>
      <c r="D138" s="102" t="str">
        <f>IFERROR(VLOOKUP(A138,商品参数!A:E,4,FALSE),"")</f>
        <v/>
      </c>
      <c r="E138" s="103"/>
      <c r="F138" s="103"/>
      <c r="G138" s="102">
        <f>SUMIF(进货台账!E:E,A138,进货台账!I:I)</f>
        <v>0</v>
      </c>
      <c r="H138" s="102">
        <f>SUMIF(销售台账!E:E,A138,销售台账!I:I)</f>
        <v>0</v>
      </c>
      <c r="I138" s="102">
        <f>SUMIF(损耗登记!E:E,A138,损耗登记!I:I)</f>
        <v>0</v>
      </c>
      <c r="J138" s="102">
        <f t="shared" si="4"/>
        <v>0</v>
      </c>
      <c r="K138" s="103" t="str">
        <f t="shared" si="5"/>
        <v/>
      </c>
      <c r="L138" s="103"/>
    </row>
    <row r="139" ht="22" customHeight="1" spans="1:12">
      <c r="A139" s="102">
        <f>商品参数!A139</f>
        <v>0</v>
      </c>
      <c r="B139" s="102" t="str">
        <f>IFERROR(VLOOKUP(A139,商品参数!A:E,2,FALSE),"")</f>
        <v/>
      </c>
      <c r="C139" s="102" t="str">
        <f>IFERROR(VLOOKUP(A139,商品参数!A:E,3,FALSE),"")</f>
        <v/>
      </c>
      <c r="D139" s="102" t="str">
        <f>IFERROR(VLOOKUP(A139,商品参数!A:E,4,FALSE),"")</f>
        <v/>
      </c>
      <c r="E139" s="103"/>
      <c r="F139" s="103"/>
      <c r="G139" s="102">
        <f>SUMIF(进货台账!E:E,A139,进货台账!I:I)</f>
        <v>0</v>
      </c>
      <c r="H139" s="102">
        <f>SUMIF(销售台账!E:E,A139,销售台账!I:I)</f>
        <v>0</v>
      </c>
      <c r="I139" s="102">
        <f>SUMIF(损耗登记!E:E,A139,损耗登记!I:I)</f>
        <v>0</v>
      </c>
      <c r="J139" s="102">
        <f t="shared" si="4"/>
        <v>0</v>
      </c>
      <c r="K139" s="103" t="str">
        <f t="shared" si="5"/>
        <v/>
      </c>
      <c r="L139" s="103"/>
    </row>
    <row r="140" ht="22" customHeight="1" spans="1:12">
      <c r="A140" s="102">
        <f>商品参数!A140</f>
        <v>0</v>
      </c>
      <c r="B140" s="102" t="str">
        <f>IFERROR(VLOOKUP(A140,商品参数!A:E,2,FALSE),"")</f>
        <v/>
      </c>
      <c r="C140" s="102" t="str">
        <f>IFERROR(VLOOKUP(A140,商品参数!A:E,3,FALSE),"")</f>
        <v/>
      </c>
      <c r="D140" s="102" t="str">
        <f>IFERROR(VLOOKUP(A140,商品参数!A:E,4,FALSE),"")</f>
        <v/>
      </c>
      <c r="E140" s="103"/>
      <c r="F140" s="103"/>
      <c r="G140" s="102">
        <f>SUMIF(进货台账!E:E,A140,进货台账!I:I)</f>
        <v>0</v>
      </c>
      <c r="H140" s="102">
        <f>SUMIF(销售台账!E:E,A140,销售台账!I:I)</f>
        <v>0</v>
      </c>
      <c r="I140" s="102">
        <f>SUMIF(损耗登记!E:E,A140,损耗登记!I:I)</f>
        <v>0</v>
      </c>
      <c r="J140" s="102">
        <f t="shared" si="4"/>
        <v>0</v>
      </c>
      <c r="K140" s="103" t="str">
        <f t="shared" si="5"/>
        <v/>
      </c>
      <c r="L140" s="103"/>
    </row>
    <row r="141" ht="22" customHeight="1" spans="1:12">
      <c r="A141" s="102">
        <f>商品参数!A141</f>
        <v>0</v>
      </c>
      <c r="B141" s="102" t="str">
        <f>IFERROR(VLOOKUP(A141,商品参数!A:E,2,FALSE),"")</f>
        <v/>
      </c>
      <c r="C141" s="102" t="str">
        <f>IFERROR(VLOOKUP(A141,商品参数!A:E,3,FALSE),"")</f>
        <v/>
      </c>
      <c r="D141" s="102" t="str">
        <f>IFERROR(VLOOKUP(A141,商品参数!A:E,4,FALSE),"")</f>
        <v/>
      </c>
      <c r="E141" s="103"/>
      <c r="F141" s="103"/>
      <c r="G141" s="102">
        <f>SUMIF(进货台账!E:E,A141,进货台账!I:I)</f>
        <v>0</v>
      </c>
      <c r="H141" s="102">
        <f>SUMIF(销售台账!E:E,A141,销售台账!I:I)</f>
        <v>0</v>
      </c>
      <c r="I141" s="102">
        <f>SUMIF(损耗登记!E:E,A141,损耗登记!I:I)</f>
        <v>0</v>
      </c>
      <c r="J141" s="102">
        <f t="shared" si="4"/>
        <v>0</v>
      </c>
      <c r="K141" s="103" t="str">
        <f t="shared" si="5"/>
        <v/>
      </c>
      <c r="L141" s="103"/>
    </row>
    <row r="142" ht="22" customHeight="1" spans="1:12">
      <c r="A142" s="102">
        <f>商品参数!A142</f>
        <v>0</v>
      </c>
      <c r="B142" s="102" t="str">
        <f>IFERROR(VLOOKUP(A142,商品参数!A:E,2,FALSE),"")</f>
        <v/>
      </c>
      <c r="C142" s="102" t="str">
        <f>IFERROR(VLOOKUP(A142,商品参数!A:E,3,FALSE),"")</f>
        <v/>
      </c>
      <c r="D142" s="102" t="str">
        <f>IFERROR(VLOOKUP(A142,商品参数!A:E,4,FALSE),"")</f>
        <v/>
      </c>
      <c r="E142" s="103"/>
      <c r="F142" s="103"/>
      <c r="G142" s="102">
        <f>SUMIF(进货台账!E:E,A142,进货台账!I:I)</f>
        <v>0</v>
      </c>
      <c r="H142" s="102">
        <f>SUMIF(销售台账!E:E,A142,销售台账!I:I)</f>
        <v>0</v>
      </c>
      <c r="I142" s="102">
        <f>SUMIF(损耗登记!E:E,A142,损耗登记!I:I)</f>
        <v>0</v>
      </c>
      <c r="J142" s="102">
        <f t="shared" si="4"/>
        <v>0</v>
      </c>
      <c r="K142" s="103" t="str">
        <f t="shared" si="5"/>
        <v/>
      </c>
      <c r="L142" s="103"/>
    </row>
    <row r="143" ht="22" customHeight="1" spans="1:12">
      <c r="A143" s="102">
        <f>商品参数!A143</f>
        <v>0</v>
      </c>
      <c r="B143" s="102" t="str">
        <f>IFERROR(VLOOKUP(A143,商品参数!A:E,2,FALSE),"")</f>
        <v/>
      </c>
      <c r="C143" s="102" t="str">
        <f>IFERROR(VLOOKUP(A143,商品参数!A:E,3,FALSE),"")</f>
        <v/>
      </c>
      <c r="D143" s="102" t="str">
        <f>IFERROR(VLOOKUP(A143,商品参数!A:E,4,FALSE),"")</f>
        <v/>
      </c>
      <c r="E143" s="103"/>
      <c r="F143" s="103"/>
      <c r="G143" s="102">
        <f>SUMIF(进货台账!E:E,A143,进货台账!I:I)</f>
        <v>0</v>
      </c>
      <c r="H143" s="102">
        <f>SUMIF(销售台账!E:E,A143,销售台账!I:I)</f>
        <v>0</v>
      </c>
      <c r="I143" s="102">
        <f>SUMIF(损耗登记!E:E,A143,损耗登记!I:I)</f>
        <v>0</v>
      </c>
      <c r="J143" s="102">
        <f t="shared" si="4"/>
        <v>0</v>
      </c>
      <c r="K143" s="103" t="str">
        <f t="shared" si="5"/>
        <v/>
      </c>
      <c r="L143" s="103"/>
    </row>
    <row r="144" ht="22" customHeight="1" spans="1:12">
      <c r="A144" s="102">
        <f>商品参数!A144</f>
        <v>0</v>
      </c>
      <c r="B144" s="102" t="str">
        <f>IFERROR(VLOOKUP(A144,商品参数!A:E,2,FALSE),"")</f>
        <v/>
      </c>
      <c r="C144" s="102" t="str">
        <f>IFERROR(VLOOKUP(A144,商品参数!A:E,3,FALSE),"")</f>
        <v/>
      </c>
      <c r="D144" s="102" t="str">
        <f>IFERROR(VLOOKUP(A144,商品参数!A:E,4,FALSE),"")</f>
        <v/>
      </c>
      <c r="E144" s="103"/>
      <c r="F144" s="103"/>
      <c r="G144" s="102">
        <f>SUMIF(进货台账!E:E,A144,进货台账!I:I)</f>
        <v>0</v>
      </c>
      <c r="H144" s="102">
        <f>SUMIF(销售台账!E:E,A144,销售台账!I:I)</f>
        <v>0</v>
      </c>
      <c r="I144" s="102">
        <f>SUMIF(损耗登记!E:E,A144,损耗登记!I:I)</f>
        <v>0</v>
      </c>
      <c r="J144" s="102">
        <f t="shared" si="4"/>
        <v>0</v>
      </c>
      <c r="K144" s="103" t="str">
        <f t="shared" si="5"/>
        <v/>
      </c>
      <c r="L144" s="103"/>
    </row>
    <row r="145" ht="22" customHeight="1" spans="1:12">
      <c r="A145" s="102">
        <f>商品参数!A145</f>
        <v>0</v>
      </c>
      <c r="B145" s="102" t="str">
        <f>IFERROR(VLOOKUP(A145,商品参数!A:E,2,FALSE),"")</f>
        <v/>
      </c>
      <c r="C145" s="102" t="str">
        <f>IFERROR(VLOOKUP(A145,商品参数!A:E,3,FALSE),"")</f>
        <v/>
      </c>
      <c r="D145" s="102" t="str">
        <f>IFERROR(VLOOKUP(A145,商品参数!A:E,4,FALSE),"")</f>
        <v/>
      </c>
      <c r="E145" s="103"/>
      <c r="F145" s="103"/>
      <c r="G145" s="102">
        <f>SUMIF(进货台账!E:E,A145,进货台账!I:I)</f>
        <v>0</v>
      </c>
      <c r="H145" s="102">
        <f>SUMIF(销售台账!E:E,A145,销售台账!I:I)</f>
        <v>0</v>
      </c>
      <c r="I145" s="102">
        <f>SUMIF(损耗登记!E:E,A145,损耗登记!I:I)</f>
        <v>0</v>
      </c>
      <c r="J145" s="102">
        <f t="shared" si="4"/>
        <v>0</v>
      </c>
      <c r="K145" s="103" t="str">
        <f t="shared" si="5"/>
        <v/>
      </c>
      <c r="L145" s="103"/>
    </row>
    <row r="146" ht="22" customHeight="1" spans="1:12">
      <c r="A146" s="102">
        <f>商品参数!A146</f>
        <v>0</v>
      </c>
      <c r="B146" s="102" t="str">
        <f>IFERROR(VLOOKUP(A146,商品参数!A:E,2,FALSE),"")</f>
        <v/>
      </c>
      <c r="C146" s="102" t="str">
        <f>IFERROR(VLOOKUP(A146,商品参数!A:E,3,FALSE),"")</f>
        <v/>
      </c>
      <c r="D146" s="102" t="str">
        <f>IFERROR(VLOOKUP(A146,商品参数!A:E,4,FALSE),"")</f>
        <v/>
      </c>
      <c r="E146" s="103"/>
      <c r="F146" s="103"/>
      <c r="G146" s="102">
        <f>SUMIF(进货台账!E:E,A146,进货台账!I:I)</f>
        <v>0</v>
      </c>
      <c r="H146" s="102">
        <f>SUMIF(销售台账!E:E,A146,销售台账!I:I)</f>
        <v>0</v>
      </c>
      <c r="I146" s="102">
        <f>SUMIF(损耗登记!E:E,A146,损耗登记!I:I)</f>
        <v>0</v>
      </c>
      <c r="J146" s="102">
        <f t="shared" si="4"/>
        <v>0</v>
      </c>
      <c r="K146" s="103" t="str">
        <f t="shared" si="5"/>
        <v/>
      </c>
      <c r="L146" s="103"/>
    </row>
    <row r="147" ht="22" customHeight="1" spans="1:12">
      <c r="A147" s="102">
        <f>商品参数!A147</f>
        <v>0</v>
      </c>
      <c r="B147" s="102" t="str">
        <f>IFERROR(VLOOKUP(A147,商品参数!A:E,2,FALSE),"")</f>
        <v/>
      </c>
      <c r="C147" s="102" t="str">
        <f>IFERROR(VLOOKUP(A147,商品参数!A:E,3,FALSE),"")</f>
        <v/>
      </c>
      <c r="D147" s="102" t="str">
        <f>IFERROR(VLOOKUP(A147,商品参数!A:E,4,FALSE),"")</f>
        <v/>
      </c>
      <c r="E147" s="103"/>
      <c r="F147" s="103"/>
      <c r="G147" s="102">
        <f>SUMIF(进货台账!E:E,A147,进货台账!I:I)</f>
        <v>0</v>
      </c>
      <c r="H147" s="102">
        <f>SUMIF(销售台账!E:E,A147,销售台账!I:I)</f>
        <v>0</v>
      </c>
      <c r="I147" s="102">
        <f>SUMIF(损耗登记!E:E,A147,损耗登记!I:I)</f>
        <v>0</v>
      </c>
      <c r="J147" s="102">
        <f t="shared" si="4"/>
        <v>0</v>
      </c>
      <c r="K147" s="103" t="str">
        <f t="shared" si="5"/>
        <v/>
      </c>
      <c r="L147" s="103"/>
    </row>
    <row r="148" ht="22" customHeight="1" spans="1:12">
      <c r="A148" s="102">
        <f>商品参数!A148</f>
        <v>0</v>
      </c>
      <c r="B148" s="102" t="str">
        <f>IFERROR(VLOOKUP(A148,商品参数!A:E,2,FALSE),"")</f>
        <v/>
      </c>
      <c r="C148" s="102" t="str">
        <f>IFERROR(VLOOKUP(A148,商品参数!A:E,3,FALSE),"")</f>
        <v/>
      </c>
      <c r="D148" s="102" t="str">
        <f>IFERROR(VLOOKUP(A148,商品参数!A:E,4,FALSE),"")</f>
        <v/>
      </c>
      <c r="E148" s="103"/>
      <c r="F148" s="103"/>
      <c r="G148" s="102">
        <f>SUMIF(进货台账!E:E,A148,进货台账!I:I)</f>
        <v>0</v>
      </c>
      <c r="H148" s="102">
        <f>SUMIF(销售台账!E:E,A148,销售台账!I:I)</f>
        <v>0</v>
      </c>
      <c r="I148" s="102">
        <f>SUMIF(损耗登记!E:E,A148,损耗登记!I:I)</f>
        <v>0</v>
      </c>
      <c r="J148" s="102">
        <f t="shared" si="4"/>
        <v>0</v>
      </c>
      <c r="K148" s="103" t="str">
        <f t="shared" si="5"/>
        <v/>
      </c>
      <c r="L148" s="103"/>
    </row>
    <row r="149" ht="22" customHeight="1" spans="1:12">
      <c r="A149" s="102">
        <f>商品参数!A149</f>
        <v>0</v>
      </c>
      <c r="B149" s="102" t="str">
        <f>IFERROR(VLOOKUP(A149,商品参数!A:E,2,FALSE),"")</f>
        <v/>
      </c>
      <c r="C149" s="102" t="str">
        <f>IFERROR(VLOOKUP(A149,商品参数!A:E,3,FALSE),"")</f>
        <v/>
      </c>
      <c r="D149" s="102" t="str">
        <f>IFERROR(VLOOKUP(A149,商品参数!A:E,4,FALSE),"")</f>
        <v/>
      </c>
      <c r="E149" s="103"/>
      <c r="F149" s="103"/>
      <c r="G149" s="102">
        <f>SUMIF(进货台账!E:E,A149,进货台账!I:I)</f>
        <v>0</v>
      </c>
      <c r="H149" s="102">
        <f>SUMIF(销售台账!E:E,A149,销售台账!I:I)</f>
        <v>0</v>
      </c>
      <c r="I149" s="102">
        <f>SUMIF(损耗登记!E:E,A149,损耗登记!I:I)</f>
        <v>0</v>
      </c>
      <c r="J149" s="102">
        <f t="shared" si="4"/>
        <v>0</v>
      </c>
      <c r="K149" s="103" t="str">
        <f t="shared" si="5"/>
        <v/>
      </c>
      <c r="L149" s="103"/>
    </row>
    <row r="150" ht="22" customHeight="1" spans="1:12">
      <c r="A150" s="102">
        <f>商品参数!A150</f>
        <v>0</v>
      </c>
      <c r="B150" s="102" t="str">
        <f>IFERROR(VLOOKUP(A150,商品参数!A:E,2,FALSE),"")</f>
        <v/>
      </c>
      <c r="C150" s="102" t="str">
        <f>IFERROR(VLOOKUP(A150,商品参数!A:E,3,FALSE),"")</f>
        <v/>
      </c>
      <c r="D150" s="102" t="str">
        <f>IFERROR(VLOOKUP(A150,商品参数!A:E,4,FALSE),"")</f>
        <v/>
      </c>
      <c r="E150" s="103"/>
      <c r="F150" s="103"/>
      <c r="G150" s="102">
        <f>SUMIF(进货台账!E:E,A150,进货台账!I:I)</f>
        <v>0</v>
      </c>
      <c r="H150" s="102">
        <f>SUMIF(销售台账!E:E,A150,销售台账!I:I)</f>
        <v>0</v>
      </c>
      <c r="I150" s="102">
        <f>SUMIF(损耗登记!E:E,A150,损耗登记!I:I)</f>
        <v>0</v>
      </c>
      <c r="J150" s="102">
        <f t="shared" si="4"/>
        <v>0</v>
      </c>
      <c r="K150" s="103" t="str">
        <f t="shared" si="5"/>
        <v/>
      </c>
      <c r="L150" s="103"/>
    </row>
    <row r="151" ht="22" customHeight="1" spans="1:12">
      <c r="A151" s="102">
        <f>商品参数!A151</f>
        <v>0</v>
      </c>
      <c r="B151" s="102" t="str">
        <f>IFERROR(VLOOKUP(A151,商品参数!A:E,2,FALSE),"")</f>
        <v/>
      </c>
      <c r="C151" s="102" t="str">
        <f>IFERROR(VLOOKUP(A151,商品参数!A:E,3,FALSE),"")</f>
        <v/>
      </c>
      <c r="D151" s="102" t="str">
        <f>IFERROR(VLOOKUP(A151,商品参数!A:E,4,FALSE),"")</f>
        <v/>
      </c>
      <c r="E151" s="103"/>
      <c r="F151" s="103"/>
      <c r="G151" s="102">
        <f>SUMIF(进货台账!E:E,A151,进货台账!I:I)</f>
        <v>0</v>
      </c>
      <c r="H151" s="102">
        <f>SUMIF(销售台账!E:E,A151,销售台账!I:I)</f>
        <v>0</v>
      </c>
      <c r="I151" s="102">
        <f>SUMIF(损耗登记!E:E,A151,损耗登记!I:I)</f>
        <v>0</v>
      </c>
      <c r="J151" s="102">
        <f t="shared" si="4"/>
        <v>0</v>
      </c>
      <c r="K151" s="103" t="str">
        <f t="shared" si="5"/>
        <v/>
      </c>
      <c r="L151" s="103"/>
    </row>
    <row r="152" ht="22" customHeight="1" spans="1:12">
      <c r="A152" s="102">
        <f>商品参数!A152</f>
        <v>0</v>
      </c>
      <c r="B152" s="102" t="str">
        <f>IFERROR(VLOOKUP(A152,商品参数!A:E,2,FALSE),"")</f>
        <v/>
      </c>
      <c r="C152" s="102" t="str">
        <f>IFERROR(VLOOKUP(A152,商品参数!A:E,3,FALSE),"")</f>
        <v/>
      </c>
      <c r="D152" s="102" t="str">
        <f>IFERROR(VLOOKUP(A152,商品参数!A:E,4,FALSE),"")</f>
        <v/>
      </c>
      <c r="E152" s="103"/>
      <c r="F152" s="103"/>
      <c r="G152" s="102">
        <f>SUMIF(进货台账!E:E,A152,进货台账!I:I)</f>
        <v>0</v>
      </c>
      <c r="H152" s="102">
        <f>SUMIF(销售台账!E:E,A152,销售台账!I:I)</f>
        <v>0</v>
      </c>
      <c r="I152" s="102">
        <f>SUMIF(损耗登记!E:E,A152,损耗登记!I:I)</f>
        <v>0</v>
      </c>
      <c r="J152" s="102">
        <f t="shared" si="4"/>
        <v>0</v>
      </c>
      <c r="K152" s="103" t="str">
        <f t="shared" si="5"/>
        <v/>
      </c>
      <c r="L152" s="103"/>
    </row>
    <row r="153" ht="22" customHeight="1" spans="1:12">
      <c r="A153" s="102">
        <f>商品参数!A153</f>
        <v>0</v>
      </c>
      <c r="B153" s="102" t="str">
        <f>IFERROR(VLOOKUP(A153,商品参数!A:E,2,FALSE),"")</f>
        <v/>
      </c>
      <c r="C153" s="102" t="str">
        <f>IFERROR(VLOOKUP(A153,商品参数!A:E,3,FALSE),"")</f>
        <v/>
      </c>
      <c r="D153" s="102" t="str">
        <f>IFERROR(VLOOKUP(A153,商品参数!A:E,4,FALSE),"")</f>
        <v/>
      </c>
      <c r="E153" s="103"/>
      <c r="F153" s="103"/>
      <c r="G153" s="102">
        <f>SUMIF(进货台账!E:E,A153,进货台账!I:I)</f>
        <v>0</v>
      </c>
      <c r="H153" s="102">
        <f>SUMIF(销售台账!E:E,A153,销售台账!I:I)</f>
        <v>0</v>
      </c>
      <c r="I153" s="102">
        <f>SUMIF(损耗登记!E:E,A153,损耗登记!I:I)</f>
        <v>0</v>
      </c>
      <c r="J153" s="102">
        <f t="shared" si="4"/>
        <v>0</v>
      </c>
      <c r="K153" s="103" t="str">
        <f t="shared" si="5"/>
        <v/>
      </c>
      <c r="L153" s="103"/>
    </row>
    <row r="154" ht="22" customHeight="1" spans="1:12">
      <c r="A154" s="102">
        <f>商品参数!A154</f>
        <v>0</v>
      </c>
      <c r="B154" s="102" t="str">
        <f>IFERROR(VLOOKUP(A154,商品参数!A:E,2,FALSE),"")</f>
        <v/>
      </c>
      <c r="C154" s="102" t="str">
        <f>IFERROR(VLOOKUP(A154,商品参数!A:E,3,FALSE),"")</f>
        <v/>
      </c>
      <c r="D154" s="102" t="str">
        <f>IFERROR(VLOOKUP(A154,商品参数!A:E,4,FALSE),"")</f>
        <v/>
      </c>
      <c r="E154" s="103"/>
      <c r="F154" s="103"/>
      <c r="G154" s="102">
        <f>SUMIF(进货台账!E:E,A154,进货台账!I:I)</f>
        <v>0</v>
      </c>
      <c r="H154" s="102">
        <f>SUMIF(销售台账!E:E,A154,销售台账!I:I)</f>
        <v>0</v>
      </c>
      <c r="I154" s="102">
        <f>SUMIF(损耗登记!E:E,A154,损耗登记!I:I)</f>
        <v>0</v>
      </c>
      <c r="J154" s="102">
        <f t="shared" si="4"/>
        <v>0</v>
      </c>
      <c r="K154" s="103" t="str">
        <f t="shared" si="5"/>
        <v/>
      </c>
      <c r="L154" s="103"/>
    </row>
    <row r="155" ht="22" customHeight="1" spans="1:12">
      <c r="A155" s="102">
        <f>商品参数!A155</f>
        <v>0</v>
      </c>
      <c r="B155" s="102" t="str">
        <f>IFERROR(VLOOKUP(A155,商品参数!A:E,2,FALSE),"")</f>
        <v/>
      </c>
      <c r="C155" s="102" t="str">
        <f>IFERROR(VLOOKUP(A155,商品参数!A:E,3,FALSE),"")</f>
        <v/>
      </c>
      <c r="D155" s="102" t="str">
        <f>IFERROR(VLOOKUP(A155,商品参数!A:E,4,FALSE),"")</f>
        <v/>
      </c>
      <c r="E155" s="103"/>
      <c r="F155" s="103"/>
      <c r="G155" s="102">
        <f>SUMIF(进货台账!E:E,A155,进货台账!I:I)</f>
        <v>0</v>
      </c>
      <c r="H155" s="102">
        <f>SUMIF(销售台账!E:E,A155,销售台账!I:I)</f>
        <v>0</v>
      </c>
      <c r="I155" s="102">
        <f>SUMIF(损耗登记!E:E,A155,损耗登记!I:I)</f>
        <v>0</v>
      </c>
      <c r="J155" s="102">
        <f t="shared" si="4"/>
        <v>0</v>
      </c>
      <c r="K155" s="103" t="str">
        <f t="shared" si="5"/>
        <v/>
      </c>
      <c r="L155" s="103"/>
    </row>
    <row r="156" ht="22" customHeight="1" spans="1:12">
      <c r="A156" s="102">
        <f>商品参数!A156</f>
        <v>0</v>
      </c>
      <c r="B156" s="102" t="str">
        <f>IFERROR(VLOOKUP(A156,商品参数!A:E,2,FALSE),"")</f>
        <v/>
      </c>
      <c r="C156" s="102" t="str">
        <f>IFERROR(VLOOKUP(A156,商品参数!A:E,3,FALSE),"")</f>
        <v/>
      </c>
      <c r="D156" s="102" t="str">
        <f>IFERROR(VLOOKUP(A156,商品参数!A:E,4,FALSE),"")</f>
        <v/>
      </c>
      <c r="E156" s="103"/>
      <c r="F156" s="103"/>
      <c r="G156" s="102">
        <f>SUMIF(进货台账!E:E,A156,进货台账!I:I)</f>
        <v>0</v>
      </c>
      <c r="H156" s="102">
        <f>SUMIF(销售台账!E:E,A156,销售台账!I:I)</f>
        <v>0</v>
      </c>
      <c r="I156" s="102">
        <f>SUMIF(损耗登记!E:E,A156,损耗登记!I:I)</f>
        <v>0</v>
      </c>
      <c r="J156" s="102">
        <f t="shared" si="4"/>
        <v>0</v>
      </c>
      <c r="K156" s="103" t="str">
        <f t="shared" si="5"/>
        <v/>
      </c>
      <c r="L156" s="103"/>
    </row>
    <row r="157" ht="22" customHeight="1" spans="1:12">
      <c r="A157" s="102">
        <f>商品参数!A157</f>
        <v>0</v>
      </c>
      <c r="B157" s="102" t="str">
        <f>IFERROR(VLOOKUP(A157,商品参数!A:E,2,FALSE),"")</f>
        <v/>
      </c>
      <c r="C157" s="102" t="str">
        <f>IFERROR(VLOOKUP(A157,商品参数!A:E,3,FALSE),"")</f>
        <v/>
      </c>
      <c r="D157" s="102" t="str">
        <f>IFERROR(VLOOKUP(A157,商品参数!A:E,4,FALSE),"")</f>
        <v/>
      </c>
      <c r="E157" s="103"/>
      <c r="F157" s="103"/>
      <c r="G157" s="102">
        <f>SUMIF(进货台账!E:E,A157,进货台账!I:I)</f>
        <v>0</v>
      </c>
      <c r="H157" s="102">
        <f>SUMIF(销售台账!E:E,A157,销售台账!I:I)</f>
        <v>0</v>
      </c>
      <c r="I157" s="102">
        <f>SUMIF(损耗登记!E:E,A157,损耗登记!I:I)</f>
        <v>0</v>
      </c>
      <c r="J157" s="102">
        <f t="shared" si="4"/>
        <v>0</v>
      </c>
      <c r="K157" s="103" t="str">
        <f t="shared" si="5"/>
        <v/>
      </c>
      <c r="L157" s="103"/>
    </row>
    <row r="158" ht="22" customHeight="1" spans="1:12">
      <c r="A158" s="102">
        <f>商品参数!A158</f>
        <v>0</v>
      </c>
      <c r="B158" s="102" t="str">
        <f>IFERROR(VLOOKUP(A158,商品参数!A:E,2,FALSE),"")</f>
        <v/>
      </c>
      <c r="C158" s="102" t="str">
        <f>IFERROR(VLOOKUP(A158,商品参数!A:E,3,FALSE),"")</f>
        <v/>
      </c>
      <c r="D158" s="102" t="str">
        <f>IFERROR(VLOOKUP(A158,商品参数!A:E,4,FALSE),"")</f>
        <v/>
      </c>
      <c r="E158" s="103"/>
      <c r="F158" s="103"/>
      <c r="G158" s="102">
        <f>SUMIF(进货台账!E:E,A158,进货台账!I:I)</f>
        <v>0</v>
      </c>
      <c r="H158" s="102">
        <f>SUMIF(销售台账!E:E,A158,销售台账!I:I)</f>
        <v>0</v>
      </c>
      <c r="I158" s="102">
        <f>SUMIF(损耗登记!E:E,A158,损耗登记!I:I)</f>
        <v>0</v>
      </c>
      <c r="J158" s="102">
        <f t="shared" si="4"/>
        <v>0</v>
      </c>
      <c r="K158" s="103" t="str">
        <f t="shared" si="5"/>
        <v/>
      </c>
      <c r="L158" s="103"/>
    </row>
    <row r="159" ht="22" customHeight="1" spans="1:12">
      <c r="A159" s="102">
        <f>商品参数!A159</f>
        <v>0</v>
      </c>
      <c r="B159" s="102" t="str">
        <f>IFERROR(VLOOKUP(A159,商品参数!A:E,2,FALSE),"")</f>
        <v/>
      </c>
      <c r="C159" s="102" t="str">
        <f>IFERROR(VLOOKUP(A159,商品参数!A:E,3,FALSE),"")</f>
        <v/>
      </c>
      <c r="D159" s="102" t="str">
        <f>IFERROR(VLOOKUP(A159,商品参数!A:E,4,FALSE),"")</f>
        <v/>
      </c>
      <c r="E159" s="103"/>
      <c r="F159" s="103"/>
      <c r="G159" s="102">
        <f>SUMIF(进货台账!E:E,A159,进货台账!I:I)</f>
        <v>0</v>
      </c>
      <c r="H159" s="102">
        <f>SUMIF(销售台账!E:E,A159,销售台账!I:I)</f>
        <v>0</v>
      </c>
      <c r="I159" s="102">
        <f>SUMIF(损耗登记!E:E,A159,损耗登记!I:I)</f>
        <v>0</v>
      </c>
      <c r="J159" s="102">
        <f t="shared" si="4"/>
        <v>0</v>
      </c>
      <c r="K159" s="103" t="str">
        <f t="shared" si="5"/>
        <v/>
      </c>
      <c r="L159" s="103"/>
    </row>
    <row r="160" ht="22" customHeight="1" spans="1:12">
      <c r="A160" s="102">
        <f>商品参数!A160</f>
        <v>0</v>
      </c>
      <c r="B160" s="102" t="str">
        <f>IFERROR(VLOOKUP(A160,商品参数!A:E,2,FALSE),"")</f>
        <v/>
      </c>
      <c r="C160" s="102" t="str">
        <f>IFERROR(VLOOKUP(A160,商品参数!A:E,3,FALSE),"")</f>
        <v/>
      </c>
      <c r="D160" s="102" t="str">
        <f>IFERROR(VLOOKUP(A160,商品参数!A:E,4,FALSE),"")</f>
        <v/>
      </c>
      <c r="E160" s="103"/>
      <c r="F160" s="103"/>
      <c r="G160" s="102">
        <f>SUMIF(进货台账!E:E,A160,进货台账!I:I)</f>
        <v>0</v>
      </c>
      <c r="H160" s="102">
        <f>SUMIF(销售台账!E:E,A160,销售台账!I:I)</f>
        <v>0</v>
      </c>
      <c r="I160" s="102">
        <f>SUMIF(损耗登记!E:E,A160,损耗登记!I:I)</f>
        <v>0</v>
      </c>
      <c r="J160" s="102">
        <f t="shared" si="4"/>
        <v>0</v>
      </c>
      <c r="K160" s="103" t="str">
        <f t="shared" si="5"/>
        <v/>
      </c>
      <c r="L160" s="103"/>
    </row>
    <row r="161" ht="22" customHeight="1" spans="1:12">
      <c r="A161" s="102">
        <f>商品参数!A161</f>
        <v>0</v>
      </c>
      <c r="B161" s="102" t="str">
        <f>IFERROR(VLOOKUP(A161,商品参数!A:E,2,FALSE),"")</f>
        <v/>
      </c>
      <c r="C161" s="102" t="str">
        <f>IFERROR(VLOOKUP(A161,商品参数!A:E,3,FALSE),"")</f>
        <v/>
      </c>
      <c r="D161" s="102" t="str">
        <f>IFERROR(VLOOKUP(A161,商品参数!A:E,4,FALSE),"")</f>
        <v/>
      </c>
      <c r="E161" s="103"/>
      <c r="F161" s="103"/>
      <c r="G161" s="102">
        <f>SUMIF(进货台账!E:E,A161,进货台账!I:I)</f>
        <v>0</v>
      </c>
      <c r="H161" s="102">
        <f>SUMIF(销售台账!E:E,A161,销售台账!I:I)</f>
        <v>0</v>
      </c>
      <c r="I161" s="102">
        <f>SUMIF(损耗登记!E:E,A161,损耗登记!I:I)</f>
        <v>0</v>
      </c>
      <c r="J161" s="102">
        <f t="shared" si="4"/>
        <v>0</v>
      </c>
      <c r="K161" s="103" t="str">
        <f t="shared" si="5"/>
        <v/>
      </c>
      <c r="L161" s="103"/>
    </row>
    <row r="162" ht="22" customHeight="1" spans="1:12">
      <c r="A162" s="102">
        <f>商品参数!A162</f>
        <v>0</v>
      </c>
      <c r="B162" s="102" t="str">
        <f>IFERROR(VLOOKUP(A162,商品参数!A:E,2,FALSE),"")</f>
        <v/>
      </c>
      <c r="C162" s="102" t="str">
        <f>IFERROR(VLOOKUP(A162,商品参数!A:E,3,FALSE),"")</f>
        <v/>
      </c>
      <c r="D162" s="102" t="str">
        <f>IFERROR(VLOOKUP(A162,商品参数!A:E,4,FALSE),"")</f>
        <v/>
      </c>
      <c r="E162" s="103"/>
      <c r="F162" s="103"/>
      <c r="G162" s="102">
        <f>SUMIF(进货台账!E:E,A162,进货台账!I:I)</f>
        <v>0</v>
      </c>
      <c r="H162" s="102">
        <f>SUMIF(销售台账!E:E,A162,销售台账!I:I)</f>
        <v>0</v>
      </c>
      <c r="I162" s="102">
        <f>SUMIF(损耗登记!E:E,A162,损耗登记!I:I)</f>
        <v>0</v>
      </c>
      <c r="J162" s="102">
        <f t="shared" si="4"/>
        <v>0</v>
      </c>
      <c r="K162" s="103" t="str">
        <f t="shared" si="5"/>
        <v/>
      </c>
      <c r="L162" s="103"/>
    </row>
    <row r="163" ht="22" customHeight="1" spans="1:12">
      <c r="A163" s="102">
        <f>商品参数!A163</f>
        <v>0</v>
      </c>
      <c r="B163" s="102" t="str">
        <f>IFERROR(VLOOKUP(A163,商品参数!A:E,2,FALSE),"")</f>
        <v/>
      </c>
      <c r="C163" s="102" t="str">
        <f>IFERROR(VLOOKUP(A163,商品参数!A:E,3,FALSE),"")</f>
        <v/>
      </c>
      <c r="D163" s="102" t="str">
        <f>IFERROR(VLOOKUP(A163,商品参数!A:E,4,FALSE),"")</f>
        <v/>
      </c>
      <c r="E163" s="103"/>
      <c r="F163" s="103"/>
      <c r="G163" s="102">
        <f>SUMIF(进货台账!E:E,A163,进货台账!I:I)</f>
        <v>0</v>
      </c>
      <c r="H163" s="102">
        <f>SUMIF(销售台账!E:E,A163,销售台账!I:I)</f>
        <v>0</v>
      </c>
      <c r="I163" s="102">
        <f>SUMIF(损耗登记!E:E,A163,损耗登记!I:I)</f>
        <v>0</v>
      </c>
      <c r="J163" s="102">
        <f t="shared" si="4"/>
        <v>0</v>
      </c>
      <c r="K163" s="103" t="str">
        <f t="shared" si="5"/>
        <v/>
      </c>
      <c r="L163" s="103"/>
    </row>
    <row r="164" ht="22" customHeight="1" spans="1:12">
      <c r="A164" s="102">
        <f>商品参数!A164</f>
        <v>0</v>
      </c>
      <c r="B164" s="102" t="str">
        <f>IFERROR(VLOOKUP(A164,商品参数!A:E,2,FALSE),"")</f>
        <v/>
      </c>
      <c r="C164" s="102" t="str">
        <f>IFERROR(VLOOKUP(A164,商品参数!A:E,3,FALSE),"")</f>
        <v/>
      </c>
      <c r="D164" s="102" t="str">
        <f>IFERROR(VLOOKUP(A164,商品参数!A:E,4,FALSE),"")</f>
        <v/>
      </c>
      <c r="E164" s="103"/>
      <c r="F164" s="103"/>
      <c r="G164" s="102">
        <f>SUMIF(进货台账!E:E,A164,进货台账!I:I)</f>
        <v>0</v>
      </c>
      <c r="H164" s="102">
        <f>SUMIF(销售台账!E:E,A164,销售台账!I:I)</f>
        <v>0</v>
      </c>
      <c r="I164" s="102">
        <f>SUMIF(损耗登记!E:E,A164,损耗登记!I:I)</f>
        <v>0</v>
      </c>
      <c r="J164" s="102">
        <f t="shared" si="4"/>
        <v>0</v>
      </c>
      <c r="K164" s="103" t="str">
        <f t="shared" si="5"/>
        <v/>
      </c>
      <c r="L164" s="103"/>
    </row>
    <row r="165" ht="22" customHeight="1" spans="1:12">
      <c r="A165" s="102">
        <f>商品参数!A165</f>
        <v>0</v>
      </c>
      <c r="B165" s="102" t="str">
        <f>IFERROR(VLOOKUP(A165,商品参数!A:E,2,FALSE),"")</f>
        <v/>
      </c>
      <c r="C165" s="102" t="str">
        <f>IFERROR(VLOOKUP(A165,商品参数!A:E,3,FALSE),"")</f>
        <v/>
      </c>
      <c r="D165" s="102" t="str">
        <f>IFERROR(VLOOKUP(A165,商品参数!A:E,4,FALSE),"")</f>
        <v/>
      </c>
      <c r="E165" s="103"/>
      <c r="F165" s="103"/>
      <c r="G165" s="102">
        <f>SUMIF(进货台账!E:E,A165,进货台账!I:I)</f>
        <v>0</v>
      </c>
      <c r="H165" s="102">
        <f>SUMIF(销售台账!E:E,A165,销售台账!I:I)</f>
        <v>0</v>
      </c>
      <c r="I165" s="102">
        <f>SUMIF(损耗登记!E:E,A165,损耗登记!I:I)</f>
        <v>0</v>
      </c>
      <c r="J165" s="102">
        <f t="shared" si="4"/>
        <v>0</v>
      </c>
      <c r="K165" s="103" t="str">
        <f t="shared" si="5"/>
        <v/>
      </c>
      <c r="L165" s="103"/>
    </row>
    <row r="166" ht="22" customHeight="1" spans="1:12">
      <c r="A166" s="102">
        <f>商品参数!A166</f>
        <v>0</v>
      </c>
      <c r="B166" s="102" t="str">
        <f>IFERROR(VLOOKUP(A166,商品参数!A:E,2,FALSE),"")</f>
        <v/>
      </c>
      <c r="C166" s="102" t="str">
        <f>IFERROR(VLOOKUP(A166,商品参数!A:E,3,FALSE),"")</f>
        <v/>
      </c>
      <c r="D166" s="102" t="str">
        <f>IFERROR(VLOOKUP(A166,商品参数!A:E,4,FALSE),"")</f>
        <v/>
      </c>
      <c r="E166" s="103"/>
      <c r="F166" s="103"/>
      <c r="G166" s="102">
        <f>SUMIF(进货台账!E:E,A166,进货台账!I:I)</f>
        <v>0</v>
      </c>
      <c r="H166" s="102">
        <f>SUMIF(销售台账!E:E,A166,销售台账!I:I)</f>
        <v>0</v>
      </c>
      <c r="I166" s="102">
        <f>SUMIF(损耗登记!E:E,A166,损耗登记!I:I)</f>
        <v>0</v>
      </c>
      <c r="J166" s="102">
        <f t="shared" si="4"/>
        <v>0</v>
      </c>
      <c r="K166" s="103" t="str">
        <f t="shared" si="5"/>
        <v/>
      </c>
      <c r="L166" s="103"/>
    </row>
    <row r="167" ht="22" customHeight="1" spans="1:12">
      <c r="A167" s="102">
        <f>商品参数!A167</f>
        <v>0</v>
      </c>
      <c r="B167" s="102" t="str">
        <f>IFERROR(VLOOKUP(A167,商品参数!A:E,2,FALSE),"")</f>
        <v/>
      </c>
      <c r="C167" s="102" t="str">
        <f>IFERROR(VLOOKUP(A167,商品参数!A:E,3,FALSE),"")</f>
        <v/>
      </c>
      <c r="D167" s="102" t="str">
        <f>IFERROR(VLOOKUP(A167,商品参数!A:E,4,FALSE),"")</f>
        <v/>
      </c>
      <c r="E167" s="103"/>
      <c r="F167" s="103"/>
      <c r="G167" s="102">
        <f>SUMIF(进货台账!E:E,A167,进货台账!I:I)</f>
        <v>0</v>
      </c>
      <c r="H167" s="102">
        <f>SUMIF(销售台账!E:E,A167,销售台账!I:I)</f>
        <v>0</v>
      </c>
      <c r="I167" s="102">
        <f>SUMIF(损耗登记!E:E,A167,损耗登记!I:I)</f>
        <v>0</v>
      </c>
      <c r="J167" s="102">
        <f t="shared" si="4"/>
        <v>0</v>
      </c>
      <c r="K167" s="103" t="str">
        <f t="shared" si="5"/>
        <v/>
      </c>
      <c r="L167" s="103"/>
    </row>
    <row r="168" ht="22" customHeight="1" spans="1:12">
      <c r="A168" s="102">
        <f>商品参数!A168</f>
        <v>0</v>
      </c>
      <c r="B168" s="102" t="str">
        <f>IFERROR(VLOOKUP(A168,商品参数!A:E,2,FALSE),"")</f>
        <v/>
      </c>
      <c r="C168" s="102" t="str">
        <f>IFERROR(VLOOKUP(A168,商品参数!A:E,3,FALSE),"")</f>
        <v/>
      </c>
      <c r="D168" s="102" t="str">
        <f>IFERROR(VLOOKUP(A168,商品参数!A:E,4,FALSE),"")</f>
        <v/>
      </c>
      <c r="E168" s="103"/>
      <c r="F168" s="103"/>
      <c r="G168" s="102">
        <f>SUMIF(进货台账!E:E,A168,进货台账!I:I)</f>
        <v>0</v>
      </c>
      <c r="H168" s="102">
        <f>SUMIF(销售台账!E:E,A168,销售台账!I:I)</f>
        <v>0</v>
      </c>
      <c r="I168" s="102">
        <f>SUMIF(损耗登记!E:E,A168,损耗登记!I:I)</f>
        <v>0</v>
      </c>
      <c r="J168" s="102">
        <f t="shared" si="4"/>
        <v>0</v>
      </c>
      <c r="K168" s="103" t="str">
        <f t="shared" si="5"/>
        <v/>
      </c>
      <c r="L168" s="103"/>
    </row>
    <row r="169" ht="22" customHeight="1" spans="1:12">
      <c r="A169" s="102">
        <f>商品参数!A169</f>
        <v>0</v>
      </c>
      <c r="B169" s="102" t="str">
        <f>IFERROR(VLOOKUP(A169,商品参数!A:E,2,FALSE),"")</f>
        <v/>
      </c>
      <c r="C169" s="102" t="str">
        <f>IFERROR(VLOOKUP(A169,商品参数!A:E,3,FALSE),"")</f>
        <v/>
      </c>
      <c r="D169" s="102" t="str">
        <f>IFERROR(VLOOKUP(A169,商品参数!A:E,4,FALSE),"")</f>
        <v/>
      </c>
      <c r="E169" s="103"/>
      <c r="F169" s="103"/>
      <c r="G169" s="102">
        <f>SUMIF(进货台账!E:E,A169,进货台账!I:I)</f>
        <v>0</v>
      </c>
      <c r="H169" s="102">
        <f>SUMIF(销售台账!E:E,A169,销售台账!I:I)</f>
        <v>0</v>
      </c>
      <c r="I169" s="102">
        <f>SUMIF(损耗登记!E:E,A169,损耗登记!I:I)</f>
        <v>0</v>
      </c>
      <c r="J169" s="102">
        <f t="shared" si="4"/>
        <v>0</v>
      </c>
      <c r="K169" s="103" t="str">
        <f t="shared" si="5"/>
        <v/>
      </c>
      <c r="L169" s="103"/>
    </row>
    <row r="170" ht="22" customHeight="1" spans="1:12">
      <c r="A170" s="102">
        <f>商品参数!A170</f>
        <v>0</v>
      </c>
      <c r="B170" s="102" t="str">
        <f>IFERROR(VLOOKUP(A170,商品参数!A:E,2,FALSE),"")</f>
        <v/>
      </c>
      <c r="C170" s="102" t="str">
        <f>IFERROR(VLOOKUP(A170,商品参数!A:E,3,FALSE),"")</f>
        <v/>
      </c>
      <c r="D170" s="102" t="str">
        <f>IFERROR(VLOOKUP(A170,商品参数!A:E,4,FALSE),"")</f>
        <v/>
      </c>
      <c r="E170" s="103"/>
      <c r="F170" s="103"/>
      <c r="G170" s="102">
        <f>SUMIF(进货台账!E:E,A170,进货台账!I:I)</f>
        <v>0</v>
      </c>
      <c r="H170" s="102">
        <f>SUMIF(销售台账!E:E,A170,销售台账!I:I)</f>
        <v>0</v>
      </c>
      <c r="I170" s="102">
        <f>SUMIF(损耗登记!E:E,A170,损耗登记!I:I)</f>
        <v>0</v>
      </c>
      <c r="J170" s="102">
        <f t="shared" si="4"/>
        <v>0</v>
      </c>
      <c r="K170" s="103" t="str">
        <f t="shared" si="5"/>
        <v/>
      </c>
      <c r="L170" s="103"/>
    </row>
    <row r="171" ht="22" customHeight="1" spans="1:12">
      <c r="A171" s="102">
        <f>商品参数!A171</f>
        <v>0</v>
      </c>
      <c r="B171" s="102" t="str">
        <f>IFERROR(VLOOKUP(A171,商品参数!A:E,2,FALSE),"")</f>
        <v/>
      </c>
      <c r="C171" s="102" t="str">
        <f>IFERROR(VLOOKUP(A171,商品参数!A:E,3,FALSE),"")</f>
        <v/>
      </c>
      <c r="D171" s="102" t="str">
        <f>IFERROR(VLOOKUP(A171,商品参数!A:E,4,FALSE),"")</f>
        <v/>
      </c>
      <c r="E171" s="103"/>
      <c r="F171" s="103"/>
      <c r="G171" s="102">
        <f>SUMIF(进货台账!E:E,A171,进货台账!I:I)</f>
        <v>0</v>
      </c>
      <c r="H171" s="102">
        <f>SUMIF(销售台账!E:E,A171,销售台账!I:I)</f>
        <v>0</v>
      </c>
      <c r="I171" s="102">
        <f>SUMIF(损耗登记!E:E,A171,损耗登记!I:I)</f>
        <v>0</v>
      </c>
      <c r="J171" s="102">
        <f t="shared" si="4"/>
        <v>0</v>
      </c>
      <c r="K171" s="103" t="str">
        <f t="shared" si="5"/>
        <v/>
      </c>
      <c r="L171" s="103"/>
    </row>
    <row r="172" ht="22" customHeight="1" spans="1:12">
      <c r="A172" s="102">
        <f>商品参数!A172</f>
        <v>0</v>
      </c>
      <c r="B172" s="102" t="str">
        <f>IFERROR(VLOOKUP(A172,商品参数!A:E,2,FALSE),"")</f>
        <v/>
      </c>
      <c r="C172" s="102" t="str">
        <f>IFERROR(VLOOKUP(A172,商品参数!A:E,3,FALSE),"")</f>
        <v/>
      </c>
      <c r="D172" s="102" t="str">
        <f>IFERROR(VLOOKUP(A172,商品参数!A:E,4,FALSE),"")</f>
        <v/>
      </c>
      <c r="E172" s="103"/>
      <c r="F172" s="103"/>
      <c r="G172" s="102">
        <f>SUMIF(进货台账!E:E,A172,进货台账!I:I)</f>
        <v>0</v>
      </c>
      <c r="H172" s="102">
        <f>SUMIF(销售台账!E:E,A172,销售台账!I:I)</f>
        <v>0</v>
      </c>
      <c r="I172" s="102">
        <f>SUMIF(损耗登记!E:E,A172,损耗登记!I:I)</f>
        <v>0</v>
      </c>
      <c r="J172" s="102">
        <f t="shared" si="4"/>
        <v>0</v>
      </c>
      <c r="K172" s="103" t="str">
        <f t="shared" si="5"/>
        <v/>
      </c>
      <c r="L172" s="103"/>
    </row>
    <row r="173" ht="22" customHeight="1" spans="1:12">
      <c r="A173" s="102">
        <f>商品参数!A173</f>
        <v>0</v>
      </c>
      <c r="B173" s="102" t="str">
        <f>IFERROR(VLOOKUP(A173,商品参数!A:E,2,FALSE),"")</f>
        <v/>
      </c>
      <c r="C173" s="102" t="str">
        <f>IFERROR(VLOOKUP(A173,商品参数!A:E,3,FALSE),"")</f>
        <v/>
      </c>
      <c r="D173" s="102" t="str">
        <f>IFERROR(VLOOKUP(A173,商品参数!A:E,4,FALSE),"")</f>
        <v/>
      </c>
      <c r="E173" s="103"/>
      <c r="F173" s="103"/>
      <c r="G173" s="102">
        <f>SUMIF(进货台账!E:E,A173,进货台账!I:I)</f>
        <v>0</v>
      </c>
      <c r="H173" s="102">
        <f>SUMIF(销售台账!E:E,A173,销售台账!I:I)</f>
        <v>0</v>
      </c>
      <c r="I173" s="102">
        <f>SUMIF(损耗登记!E:E,A173,损耗登记!I:I)</f>
        <v>0</v>
      </c>
      <c r="J173" s="102">
        <f t="shared" si="4"/>
        <v>0</v>
      </c>
      <c r="K173" s="103" t="str">
        <f t="shared" si="5"/>
        <v/>
      </c>
      <c r="L173" s="103"/>
    </row>
    <row r="174" ht="22" customHeight="1" spans="1:12">
      <c r="A174" s="102">
        <f>商品参数!A174</f>
        <v>0</v>
      </c>
      <c r="B174" s="102" t="str">
        <f>IFERROR(VLOOKUP(A174,商品参数!A:E,2,FALSE),"")</f>
        <v/>
      </c>
      <c r="C174" s="102" t="str">
        <f>IFERROR(VLOOKUP(A174,商品参数!A:E,3,FALSE),"")</f>
        <v/>
      </c>
      <c r="D174" s="102" t="str">
        <f>IFERROR(VLOOKUP(A174,商品参数!A:E,4,FALSE),"")</f>
        <v/>
      </c>
      <c r="E174" s="103"/>
      <c r="F174" s="103"/>
      <c r="G174" s="102">
        <f>SUMIF(进货台账!E:E,A174,进货台账!I:I)</f>
        <v>0</v>
      </c>
      <c r="H174" s="102">
        <f>SUMIF(销售台账!E:E,A174,销售台账!I:I)</f>
        <v>0</v>
      </c>
      <c r="I174" s="102">
        <f>SUMIF(损耗登记!E:E,A174,损耗登记!I:I)</f>
        <v>0</v>
      </c>
      <c r="J174" s="102">
        <f t="shared" si="4"/>
        <v>0</v>
      </c>
      <c r="K174" s="103" t="str">
        <f t="shared" si="5"/>
        <v/>
      </c>
      <c r="L174" s="103"/>
    </row>
    <row r="175" ht="22" customHeight="1" spans="1:12">
      <c r="A175" s="102">
        <f>商品参数!A175</f>
        <v>0</v>
      </c>
      <c r="B175" s="102" t="str">
        <f>IFERROR(VLOOKUP(A175,商品参数!A:E,2,FALSE),"")</f>
        <v/>
      </c>
      <c r="C175" s="102" t="str">
        <f>IFERROR(VLOOKUP(A175,商品参数!A:E,3,FALSE),"")</f>
        <v/>
      </c>
      <c r="D175" s="102" t="str">
        <f>IFERROR(VLOOKUP(A175,商品参数!A:E,4,FALSE),"")</f>
        <v/>
      </c>
      <c r="E175" s="103"/>
      <c r="F175" s="103"/>
      <c r="G175" s="102">
        <f>SUMIF(进货台账!E:E,A175,进货台账!I:I)</f>
        <v>0</v>
      </c>
      <c r="H175" s="102">
        <f>SUMIF(销售台账!E:E,A175,销售台账!I:I)</f>
        <v>0</v>
      </c>
      <c r="I175" s="102">
        <f>SUMIF(损耗登记!E:E,A175,损耗登记!I:I)</f>
        <v>0</v>
      </c>
      <c r="J175" s="102">
        <f t="shared" si="4"/>
        <v>0</v>
      </c>
      <c r="K175" s="103" t="str">
        <f t="shared" si="5"/>
        <v/>
      </c>
      <c r="L175" s="103"/>
    </row>
    <row r="176" ht="22" customHeight="1" spans="1:12">
      <c r="A176" s="102">
        <f>商品参数!A176</f>
        <v>0</v>
      </c>
      <c r="B176" s="102" t="str">
        <f>IFERROR(VLOOKUP(A176,商品参数!A:E,2,FALSE),"")</f>
        <v/>
      </c>
      <c r="C176" s="102" t="str">
        <f>IFERROR(VLOOKUP(A176,商品参数!A:E,3,FALSE),"")</f>
        <v/>
      </c>
      <c r="D176" s="102" t="str">
        <f>IFERROR(VLOOKUP(A176,商品参数!A:E,4,FALSE),"")</f>
        <v/>
      </c>
      <c r="E176" s="103"/>
      <c r="F176" s="103"/>
      <c r="G176" s="102">
        <f>SUMIF(进货台账!E:E,A176,进货台账!I:I)</f>
        <v>0</v>
      </c>
      <c r="H176" s="102">
        <f>SUMIF(销售台账!E:E,A176,销售台账!I:I)</f>
        <v>0</v>
      </c>
      <c r="I176" s="102">
        <f>SUMIF(损耗登记!E:E,A176,损耗登记!I:I)</f>
        <v>0</v>
      </c>
      <c r="J176" s="102">
        <f t="shared" si="4"/>
        <v>0</v>
      </c>
      <c r="K176" s="103" t="str">
        <f t="shared" si="5"/>
        <v/>
      </c>
      <c r="L176" s="103"/>
    </row>
    <row r="177" ht="22" customHeight="1" spans="1:12">
      <c r="A177" s="102">
        <f>商品参数!A177</f>
        <v>0</v>
      </c>
      <c r="B177" s="102" t="str">
        <f>IFERROR(VLOOKUP(A177,商品参数!A:E,2,FALSE),"")</f>
        <v/>
      </c>
      <c r="C177" s="102" t="str">
        <f>IFERROR(VLOOKUP(A177,商品参数!A:E,3,FALSE),"")</f>
        <v/>
      </c>
      <c r="D177" s="102" t="str">
        <f>IFERROR(VLOOKUP(A177,商品参数!A:E,4,FALSE),"")</f>
        <v/>
      </c>
      <c r="E177" s="103"/>
      <c r="F177" s="103"/>
      <c r="G177" s="102">
        <f>SUMIF(进货台账!E:E,A177,进货台账!I:I)</f>
        <v>0</v>
      </c>
      <c r="H177" s="102">
        <f>SUMIF(销售台账!E:E,A177,销售台账!I:I)</f>
        <v>0</v>
      </c>
      <c r="I177" s="102">
        <f>SUMIF(损耗登记!E:E,A177,损耗登记!I:I)</f>
        <v>0</v>
      </c>
      <c r="J177" s="102">
        <f t="shared" si="4"/>
        <v>0</v>
      </c>
      <c r="K177" s="103" t="str">
        <f t="shared" si="5"/>
        <v/>
      </c>
      <c r="L177" s="103"/>
    </row>
    <row r="178" ht="22" customHeight="1" spans="1:12">
      <c r="A178" s="102">
        <f>商品参数!A178</f>
        <v>0</v>
      </c>
      <c r="B178" s="102" t="str">
        <f>IFERROR(VLOOKUP(A178,商品参数!A:E,2,FALSE),"")</f>
        <v/>
      </c>
      <c r="C178" s="102" t="str">
        <f>IFERROR(VLOOKUP(A178,商品参数!A:E,3,FALSE),"")</f>
        <v/>
      </c>
      <c r="D178" s="102" t="str">
        <f>IFERROR(VLOOKUP(A178,商品参数!A:E,4,FALSE),"")</f>
        <v/>
      </c>
      <c r="E178" s="103"/>
      <c r="F178" s="103"/>
      <c r="G178" s="102">
        <f>SUMIF(进货台账!E:E,A178,进货台账!I:I)</f>
        <v>0</v>
      </c>
      <c r="H178" s="102">
        <f>SUMIF(销售台账!E:E,A178,销售台账!I:I)</f>
        <v>0</v>
      </c>
      <c r="I178" s="102">
        <f>SUMIF(损耗登记!E:E,A178,损耗登记!I:I)</f>
        <v>0</v>
      </c>
      <c r="J178" s="102">
        <f t="shared" si="4"/>
        <v>0</v>
      </c>
      <c r="K178" s="103" t="str">
        <f t="shared" si="5"/>
        <v/>
      </c>
      <c r="L178" s="103"/>
    </row>
    <row r="179" ht="22" customHeight="1" spans="1:12">
      <c r="A179" s="102">
        <f>商品参数!A179</f>
        <v>0</v>
      </c>
      <c r="B179" s="102" t="str">
        <f>IFERROR(VLOOKUP(A179,商品参数!A:E,2,FALSE),"")</f>
        <v/>
      </c>
      <c r="C179" s="102" t="str">
        <f>IFERROR(VLOOKUP(A179,商品参数!A:E,3,FALSE),"")</f>
        <v/>
      </c>
      <c r="D179" s="102" t="str">
        <f>IFERROR(VLOOKUP(A179,商品参数!A:E,4,FALSE),"")</f>
        <v/>
      </c>
      <c r="E179" s="103"/>
      <c r="F179" s="103"/>
      <c r="G179" s="102">
        <f>SUMIF(进货台账!E:E,A179,进货台账!I:I)</f>
        <v>0</v>
      </c>
      <c r="H179" s="102">
        <f>SUMIF(销售台账!E:E,A179,销售台账!I:I)</f>
        <v>0</v>
      </c>
      <c r="I179" s="102">
        <f>SUMIF(损耗登记!E:E,A179,损耗登记!I:I)</f>
        <v>0</v>
      </c>
      <c r="J179" s="102">
        <f t="shared" si="4"/>
        <v>0</v>
      </c>
      <c r="K179" s="103" t="str">
        <f t="shared" si="5"/>
        <v/>
      </c>
      <c r="L179" s="103"/>
    </row>
    <row r="180" ht="22" customHeight="1" spans="1:12">
      <c r="A180" s="102">
        <f>商品参数!A180</f>
        <v>0</v>
      </c>
      <c r="B180" s="102" t="str">
        <f>IFERROR(VLOOKUP(A180,商品参数!A:E,2,FALSE),"")</f>
        <v/>
      </c>
      <c r="C180" s="102" t="str">
        <f>IFERROR(VLOOKUP(A180,商品参数!A:E,3,FALSE),"")</f>
        <v/>
      </c>
      <c r="D180" s="102" t="str">
        <f>IFERROR(VLOOKUP(A180,商品参数!A:E,4,FALSE),"")</f>
        <v/>
      </c>
      <c r="E180" s="103"/>
      <c r="F180" s="103"/>
      <c r="G180" s="102">
        <f>SUMIF(进货台账!E:E,A180,进货台账!I:I)</f>
        <v>0</v>
      </c>
      <c r="H180" s="102">
        <f>SUMIF(销售台账!E:E,A180,销售台账!I:I)</f>
        <v>0</v>
      </c>
      <c r="I180" s="102">
        <f>SUMIF(损耗登记!E:E,A180,损耗登记!I:I)</f>
        <v>0</v>
      </c>
      <c r="J180" s="102">
        <f t="shared" si="4"/>
        <v>0</v>
      </c>
      <c r="K180" s="103" t="str">
        <f t="shared" si="5"/>
        <v/>
      </c>
      <c r="L180" s="103"/>
    </row>
    <row r="181" ht="22" customHeight="1" spans="1:12">
      <c r="A181" s="102">
        <f>商品参数!A181</f>
        <v>0</v>
      </c>
      <c r="B181" s="102" t="str">
        <f>IFERROR(VLOOKUP(A181,商品参数!A:E,2,FALSE),"")</f>
        <v/>
      </c>
      <c r="C181" s="102" t="str">
        <f>IFERROR(VLOOKUP(A181,商品参数!A:E,3,FALSE),"")</f>
        <v/>
      </c>
      <c r="D181" s="102" t="str">
        <f>IFERROR(VLOOKUP(A181,商品参数!A:E,4,FALSE),"")</f>
        <v/>
      </c>
      <c r="E181" s="103"/>
      <c r="F181" s="103"/>
      <c r="G181" s="102">
        <f>SUMIF(进货台账!E:E,A181,进货台账!I:I)</f>
        <v>0</v>
      </c>
      <c r="H181" s="102">
        <f>SUMIF(销售台账!E:E,A181,销售台账!I:I)</f>
        <v>0</v>
      </c>
      <c r="I181" s="102">
        <f>SUMIF(损耗登记!E:E,A181,损耗登记!I:I)</f>
        <v>0</v>
      </c>
      <c r="J181" s="102">
        <f t="shared" si="4"/>
        <v>0</v>
      </c>
      <c r="K181" s="103" t="str">
        <f t="shared" si="5"/>
        <v/>
      </c>
      <c r="L181" s="103"/>
    </row>
    <row r="182" ht="22" customHeight="1" spans="1:12">
      <c r="A182" s="102">
        <f>商品参数!A182</f>
        <v>0</v>
      </c>
      <c r="B182" s="102" t="str">
        <f>IFERROR(VLOOKUP(A182,商品参数!A:E,2,FALSE),"")</f>
        <v/>
      </c>
      <c r="C182" s="102" t="str">
        <f>IFERROR(VLOOKUP(A182,商品参数!A:E,3,FALSE),"")</f>
        <v/>
      </c>
      <c r="D182" s="102" t="str">
        <f>IFERROR(VLOOKUP(A182,商品参数!A:E,4,FALSE),"")</f>
        <v/>
      </c>
      <c r="E182" s="103"/>
      <c r="F182" s="103"/>
      <c r="G182" s="102">
        <f>SUMIF(进货台账!E:E,A182,进货台账!I:I)</f>
        <v>0</v>
      </c>
      <c r="H182" s="102">
        <f>SUMIF(销售台账!E:E,A182,销售台账!I:I)</f>
        <v>0</v>
      </c>
      <c r="I182" s="102">
        <f>SUMIF(损耗登记!E:E,A182,损耗登记!I:I)</f>
        <v>0</v>
      </c>
      <c r="J182" s="102">
        <f t="shared" si="4"/>
        <v>0</v>
      </c>
      <c r="K182" s="103" t="str">
        <f t="shared" si="5"/>
        <v/>
      </c>
      <c r="L182" s="103"/>
    </row>
    <row r="183" ht="22" customHeight="1" spans="1:12">
      <c r="A183" s="102">
        <f>商品参数!A183</f>
        <v>0</v>
      </c>
      <c r="B183" s="102" t="str">
        <f>IFERROR(VLOOKUP(A183,商品参数!A:E,2,FALSE),"")</f>
        <v/>
      </c>
      <c r="C183" s="102" t="str">
        <f>IFERROR(VLOOKUP(A183,商品参数!A:E,3,FALSE),"")</f>
        <v/>
      </c>
      <c r="D183" s="102" t="str">
        <f>IFERROR(VLOOKUP(A183,商品参数!A:E,4,FALSE),"")</f>
        <v/>
      </c>
      <c r="E183" s="103"/>
      <c r="F183" s="103"/>
      <c r="G183" s="102">
        <f>SUMIF(进货台账!E:E,A183,进货台账!I:I)</f>
        <v>0</v>
      </c>
      <c r="H183" s="102">
        <f>SUMIF(销售台账!E:E,A183,销售台账!I:I)</f>
        <v>0</v>
      </c>
      <c r="I183" s="102">
        <f>SUMIF(损耗登记!E:E,A183,损耗登记!I:I)</f>
        <v>0</v>
      </c>
      <c r="J183" s="102">
        <f t="shared" si="4"/>
        <v>0</v>
      </c>
      <c r="K183" s="103" t="str">
        <f t="shared" si="5"/>
        <v/>
      </c>
      <c r="L183" s="103"/>
    </row>
    <row r="184" ht="22" customHeight="1" spans="1:12">
      <c r="A184" s="102">
        <f>商品参数!A184</f>
        <v>0</v>
      </c>
      <c r="B184" s="102" t="str">
        <f>IFERROR(VLOOKUP(A184,商品参数!A:E,2,FALSE),"")</f>
        <v/>
      </c>
      <c r="C184" s="102" t="str">
        <f>IFERROR(VLOOKUP(A184,商品参数!A:E,3,FALSE),"")</f>
        <v/>
      </c>
      <c r="D184" s="102" t="str">
        <f>IFERROR(VLOOKUP(A184,商品参数!A:E,4,FALSE),"")</f>
        <v/>
      </c>
      <c r="E184" s="103"/>
      <c r="F184" s="103"/>
      <c r="G184" s="102">
        <f>SUMIF(进货台账!E:E,A184,进货台账!I:I)</f>
        <v>0</v>
      </c>
      <c r="H184" s="102">
        <f>SUMIF(销售台账!E:E,A184,销售台账!I:I)</f>
        <v>0</v>
      </c>
      <c r="I184" s="102">
        <f>SUMIF(损耗登记!E:E,A184,损耗登记!I:I)</f>
        <v>0</v>
      </c>
      <c r="J184" s="102">
        <f t="shared" si="4"/>
        <v>0</v>
      </c>
      <c r="K184" s="103" t="str">
        <f t="shared" si="5"/>
        <v/>
      </c>
      <c r="L184" s="103"/>
    </row>
    <row r="185" ht="22" customHeight="1" spans="1:12">
      <c r="A185" s="102">
        <f>商品参数!A185</f>
        <v>0</v>
      </c>
      <c r="B185" s="102" t="str">
        <f>IFERROR(VLOOKUP(A185,商品参数!A:E,2,FALSE),"")</f>
        <v/>
      </c>
      <c r="C185" s="102" t="str">
        <f>IFERROR(VLOOKUP(A185,商品参数!A:E,3,FALSE),"")</f>
        <v/>
      </c>
      <c r="D185" s="102" t="str">
        <f>IFERROR(VLOOKUP(A185,商品参数!A:E,4,FALSE),"")</f>
        <v/>
      </c>
      <c r="E185" s="103"/>
      <c r="F185" s="103"/>
      <c r="G185" s="102">
        <f>SUMIF(进货台账!E:E,A185,进货台账!I:I)</f>
        <v>0</v>
      </c>
      <c r="H185" s="102">
        <f>SUMIF(销售台账!E:E,A185,销售台账!I:I)</f>
        <v>0</v>
      </c>
      <c r="I185" s="102">
        <f>SUMIF(损耗登记!E:E,A185,损耗登记!I:I)</f>
        <v>0</v>
      </c>
      <c r="J185" s="102">
        <f t="shared" si="4"/>
        <v>0</v>
      </c>
      <c r="K185" s="103" t="str">
        <f t="shared" si="5"/>
        <v/>
      </c>
      <c r="L185" s="103"/>
    </row>
    <row r="186" ht="22" customHeight="1" spans="1:12">
      <c r="A186" s="102">
        <f>商品参数!A186</f>
        <v>0</v>
      </c>
      <c r="B186" s="102" t="str">
        <f>IFERROR(VLOOKUP(A186,商品参数!A:E,2,FALSE),"")</f>
        <v/>
      </c>
      <c r="C186" s="102" t="str">
        <f>IFERROR(VLOOKUP(A186,商品参数!A:E,3,FALSE),"")</f>
        <v/>
      </c>
      <c r="D186" s="102" t="str">
        <f>IFERROR(VLOOKUP(A186,商品参数!A:E,4,FALSE),"")</f>
        <v/>
      </c>
      <c r="E186" s="103"/>
      <c r="F186" s="103"/>
      <c r="G186" s="102">
        <f>SUMIF(进货台账!E:E,A186,进货台账!I:I)</f>
        <v>0</v>
      </c>
      <c r="H186" s="102">
        <f>SUMIF(销售台账!E:E,A186,销售台账!I:I)</f>
        <v>0</v>
      </c>
      <c r="I186" s="102">
        <f>SUMIF(损耗登记!E:E,A186,损耗登记!I:I)</f>
        <v>0</v>
      </c>
      <c r="J186" s="102">
        <f t="shared" si="4"/>
        <v>0</v>
      </c>
      <c r="K186" s="103" t="str">
        <f t="shared" si="5"/>
        <v/>
      </c>
      <c r="L186" s="103"/>
    </row>
    <row r="187" ht="22" customHeight="1" spans="1:12">
      <c r="A187" s="102">
        <f>商品参数!A187</f>
        <v>0</v>
      </c>
      <c r="B187" s="102" t="str">
        <f>IFERROR(VLOOKUP(A187,商品参数!A:E,2,FALSE),"")</f>
        <v/>
      </c>
      <c r="C187" s="102" t="str">
        <f>IFERROR(VLOOKUP(A187,商品参数!A:E,3,FALSE),"")</f>
        <v/>
      </c>
      <c r="D187" s="102" t="str">
        <f>IFERROR(VLOOKUP(A187,商品参数!A:E,4,FALSE),"")</f>
        <v/>
      </c>
      <c r="E187" s="103"/>
      <c r="F187" s="103"/>
      <c r="G187" s="102">
        <f>SUMIF(进货台账!E:E,A187,进货台账!I:I)</f>
        <v>0</v>
      </c>
      <c r="H187" s="102">
        <f>SUMIF(销售台账!E:E,A187,销售台账!I:I)</f>
        <v>0</v>
      </c>
      <c r="I187" s="102">
        <f>SUMIF(损耗登记!E:E,A187,损耗登记!I:I)</f>
        <v>0</v>
      </c>
      <c r="J187" s="102">
        <f t="shared" si="4"/>
        <v>0</v>
      </c>
      <c r="K187" s="103" t="str">
        <f t="shared" si="5"/>
        <v/>
      </c>
      <c r="L187" s="103"/>
    </row>
    <row r="188" ht="22" customHeight="1" spans="1:12">
      <c r="A188" s="102">
        <f>商品参数!A188</f>
        <v>0</v>
      </c>
      <c r="B188" s="102" t="str">
        <f>IFERROR(VLOOKUP(A188,商品参数!A:E,2,FALSE),"")</f>
        <v/>
      </c>
      <c r="C188" s="102" t="str">
        <f>IFERROR(VLOOKUP(A188,商品参数!A:E,3,FALSE),"")</f>
        <v/>
      </c>
      <c r="D188" s="102" t="str">
        <f>IFERROR(VLOOKUP(A188,商品参数!A:E,4,FALSE),"")</f>
        <v/>
      </c>
      <c r="E188" s="103"/>
      <c r="F188" s="103"/>
      <c r="G188" s="102">
        <f>SUMIF(进货台账!E:E,A188,进货台账!I:I)</f>
        <v>0</v>
      </c>
      <c r="H188" s="102">
        <f>SUMIF(销售台账!E:E,A188,销售台账!I:I)</f>
        <v>0</v>
      </c>
      <c r="I188" s="102">
        <f>SUMIF(损耗登记!E:E,A188,损耗登记!I:I)</f>
        <v>0</v>
      </c>
      <c r="J188" s="102">
        <f t="shared" si="4"/>
        <v>0</v>
      </c>
      <c r="K188" s="103" t="str">
        <f t="shared" si="5"/>
        <v/>
      </c>
      <c r="L188" s="103"/>
    </row>
    <row r="189" ht="22" customHeight="1" spans="1:12">
      <c r="A189" s="102">
        <f>商品参数!A189</f>
        <v>0</v>
      </c>
      <c r="B189" s="102" t="str">
        <f>IFERROR(VLOOKUP(A189,商品参数!A:E,2,FALSE),"")</f>
        <v/>
      </c>
      <c r="C189" s="102" t="str">
        <f>IFERROR(VLOOKUP(A189,商品参数!A:E,3,FALSE),"")</f>
        <v/>
      </c>
      <c r="D189" s="102" t="str">
        <f>IFERROR(VLOOKUP(A189,商品参数!A:E,4,FALSE),"")</f>
        <v/>
      </c>
      <c r="E189" s="103"/>
      <c r="F189" s="103"/>
      <c r="G189" s="102">
        <f>SUMIF(进货台账!E:E,A189,进货台账!I:I)</f>
        <v>0</v>
      </c>
      <c r="H189" s="102">
        <f>SUMIF(销售台账!E:E,A189,销售台账!I:I)</f>
        <v>0</v>
      </c>
      <c r="I189" s="102">
        <f>SUMIF(损耗登记!E:E,A189,损耗登记!I:I)</f>
        <v>0</v>
      </c>
      <c r="J189" s="102">
        <f t="shared" si="4"/>
        <v>0</v>
      </c>
      <c r="K189" s="103" t="str">
        <f t="shared" si="5"/>
        <v/>
      </c>
      <c r="L189" s="103"/>
    </row>
    <row r="190" ht="22" customHeight="1" spans="1:12">
      <c r="A190" s="102">
        <f>商品参数!A190</f>
        <v>0</v>
      </c>
      <c r="B190" s="102" t="str">
        <f>IFERROR(VLOOKUP(A190,商品参数!A:E,2,FALSE),"")</f>
        <v/>
      </c>
      <c r="C190" s="102" t="str">
        <f>IFERROR(VLOOKUP(A190,商品参数!A:E,3,FALSE),"")</f>
        <v/>
      </c>
      <c r="D190" s="102" t="str">
        <f>IFERROR(VLOOKUP(A190,商品参数!A:E,4,FALSE),"")</f>
        <v/>
      </c>
      <c r="E190" s="103"/>
      <c r="F190" s="103"/>
      <c r="G190" s="102">
        <f>SUMIF(进货台账!E:E,A190,进货台账!I:I)</f>
        <v>0</v>
      </c>
      <c r="H190" s="102">
        <f>SUMIF(销售台账!E:E,A190,销售台账!I:I)</f>
        <v>0</v>
      </c>
      <c r="I190" s="102">
        <f>SUMIF(损耗登记!E:E,A190,损耗登记!I:I)</f>
        <v>0</v>
      </c>
      <c r="J190" s="102">
        <f t="shared" si="4"/>
        <v>0</v>
      </c>
      <c r="K190" s="103" t="str">
        <f t="shared" si="5"/>
        <v/>
      </c>
      <c r="L190" s="103"/>
    </row>
    <row r="191" ht="22" customHeight="1" spans="1:12">
      <c r="A191" s="102">
        <f>商品参数!A191</f>
        <v>0</v>
      </c>
      <c r="B191" s="102" t="str">
        <f>IFERROR(VLOOKUP(A191,商品参数!A:E,2,FALSE),"")</f>
        <v/>
      </c>
      <c r="C191" s="102" t="str">
        <f>IFERROR(VLOOKUP(A191,商品参数!A:E,3,FALSE),"")</f>
        <v/>
      </c>
      <c r="D191" s="102" t="str">
        <f>IFERROR(VLOOKUP(A191,商品参数!A:E,4,FALSE),"")</f>
        <v/>
      </c>
      <c r="E191" s="103"/>
      <c r="F191" s="103"/>
      <c r="G191" s="102">
        <f>SUMIF(进货台账!E:E,A191,进货台账!I:I)</f>
        <v>0</v>
      </c>
      <c r="H191" s="102">
        <f>SUMIF(销售台账!E:E,A191,销售台账!I:I)</f>
        <v>0</v>
      </c>
      <c r="I191" s="102">
        <f>SUMIF(损耗登记!E:E,A191,损耗登记!I:I)</f>
        <v>0</v>
      </c>
      <c r="J191" s="102">
        <f t="shared" si="4"/>
        <v>0</v>
      </c>
      <c r="K191" s="103" t="str">
        <f t="shared" si="5"/>
        <v/>
      </c>
      <c r="L191" s="103"/>
    </row>
    <row r="192" ht="22" customHeight="1" spans="1:12">
      <c r="A192" s="102">
        <f>商品参数!A192</f>
        <v>0</v>
      </c>
      <c r="B192" s="102" t="str">
        <f>IFERROR(VLOOKUP(A192,商品参数!A:E,2,FALSE),"")</f>
        <v/>
      </c>
      <c r="C192" s="102" t="str">
        <f>IFERROR(VLOOKUP(A192,商品参数!A:E,3,FALSE),"")</f>
        <v/>
      </c>
      <c r="D192" s="102" t="str">
        <f>IFERROR(VLOOKUP(A192,商品参数!A:E,4,FALSE),"")</f>
        <v/>
      </c>
      <c r="E192" s="103"/>
      <c r="F192" s="103"/>
      <c r="G192" s="102">
        <f>SUMIF(进货台账!E:E,A192,进货台账!I:I)</f>
        <v>0</v>
      </c>
      <c r="H192" s="102">
        <f>SUMIF(销售台账!E:E,A192,销售台账!I:I)</f>
        <v>0</v>
      </c>
      <c r="I192" s="102">
        <f>SUMIF(损耗登记!E:E,A192,损耗登记!I:I)</f>
        <v>0</v>
      </c>
      <c r="J192" s="102">
        <f t="shared" si="4"/>
        <v>0</v>
      </c>
      <c r="K192" s="103" t="str">
        <f t="shared" si="5"/>
        <v/>
      </c>
      <c r="L192" s="103"/>
    </row>
    <row r="193" ht="22" customHeight="1" spans="1:12">
      <c r="A193" s="102">
        <f>商品参数!A193</f>
        <v>0</v>
      </c>
      <c r="B193" s="102" t="str">
        <f>IFERROR(VLOOKUP(A193,商品参数!A:E,2,FALSE),"")</f>
        <v/>
      </c>
      <c r="C193" s="102" t="str">
        <f>IFERROR(VLOOKUP(A193,商品参数!A:E,3,FALSE),"")</f>
        <v/>
      </c>
      <c r="D193" s="102" t="str">
        <f>IFERROR(VLOOKUP(A193,商品参数!A:E,4,FALSE),"")</f>
        <v/>
      </c>
      <c r="E193" s="103"/>
      <c r="F193" s="103"/>
      <c r="G193" s="102">
        <f>SUMIF(进货台账!E:E,A193,进货台账!I:I)</f>
        <v>0</v>
      </c>
      <c r="H193" s="102">
        <f>SUMIF(销售台账!E:E,A193,销售台账!I:I)</f>
        <v>0</v>
      </c>
      <c r="I193" s="102">
        <f>SUMIF(损耗登记!E:E,A193,损耗登记!I:I)</f>
        <v>0</v>
      </c>
      <c r="J193" s="102">
        <f t="shared" si="4"/>
        <v>0</v>
      </c>
      <c r="K193" s="103" t="str">
        <f t="shared" si="5"/>
        <v/>
      </c>
      <c r="L193" s="103"/>
    </row>
    <row r="194" ht="22" customHeight="1" spans="1:12">
      <c r="A194" s="102">
        <f>商品参数!A194</f>
        <v>0</v>
      </c>
      <c r="B194" s="102" t="str">
        <f>IFERROR(VLOOKUP(A194,商品参数!A:E,2,FALSE),"")</f>
        <v/>
      </c>
      <c r="C194" s="102" t="str">
        <f>IFERROR(VLOOKUP(A194,商品参数!A:E,3,FALSE),"")</f>
        <v/>
      </c>
      <c r="D194" s="102" t="str">
        <f>IFERROR(VLOOKUP(A194,商品参数!A:E,4,FALSE),"")</f>
        <v/>
      </c>
      <c r="E194" s="103"/>
      <c r="F194" s="103"/>
      <c r="G194" s="102">
        <f>SUMIF(进货台账!E:E,A194,进货台账!I:I)</f>
        <v>0</v>
      </c>
      <c r="H194" s="102">
        <f>SUMIF(销售台账!E:E,A194,销售台账!I:I)</f>
        <v>0</v>
      </c>
      <c r="I194" s="102">
        <f>SUMIF(损耗登记!E:E,A194,损耗登记!I:I)</f>
        <v>0</v>
      </c>
      <c r="J194" s="102">
        <f t="shared" si="4"/>
        <v>0</v>
      </c>
      <c r="K194" s="103" t="str">
        <f t="shared" si="5"/>
        <v/>
      </c>
      <c r="L194" s="103"/>
    </row>
    <row r="195" ht="22" customHeight="1" spans="1:12">
      <c r="A195" s="102">
        <f>商品参数!A195</f>
        <v>0</v>
      </c>
      <c r="B195" s="102" t="str">
        <f>IFERROR(VLOOKUP(A195,商品参数!A:E,2,FALSE),"")</f>
        <v/>
      </c>
      <c r="C195" s="102" t="str">
        <f>IFERROR(VLOOKUP(A195,商品参数!A:E,3,FALSE),"")</f>
        <v/>
      </c>
      <c r="D195" s="102" t="str">
        <f>IFERROR(VLOOKUP(A195,商品参数!A:E,4,FALSE),"")</f>
        <v/>
      </c>
      <c r="E195" s="103"/>
      <c r="F195" s="103"/>
      <c r="G195" s="102">
        <f>SUMIF(进货台账!E:E,A195,进货台账!I:I)</f>
        <v>0</v>
      </c>
      <c r="H195" s="102">
        <f>SUMIF(销售台账!E:E,A195,销售台账!I:I)</f>
        <v>0</v>
      </c>
      <c r="I195" s="102">
        <f>SUMIF(损耗登记!E:E,A195,损耗登记!I:I)</f>
        <v>0</v>
      </c>
      <c r="J195" s="102">
        <f t="shared" si="4"/>
        <v>0</v>
      </c>
      <c r="K195" s="103" t="str">
        <f t="shared" si="5"/>
        <v/>
      </c>
      <c r="L195" s="103"/>
    </row>
    <row r="196" ht="22" customHeight="1" spans="1:12">
      <c r="A196" s="102">
        <f>商品参数!A196</f>
        <v>0</v>
      </c>
      <c r="B196" s="102" t="str">
        <f>IFERROR(VLOOKUP(A196,商品参数!A:E,2,FALSE),"")</f>
        <v/>
      </c>
      <c r="C196" s="102" t="str">
        <f>IFERROR(VLOOKUP(A196,商品参数!A:E,3,FALSE),"")</f>
        <v/>
      </c>
      <c r="D196" s="102" t="str">
        <f>IFERROR(VLOOKUP(A196,商品参数!A:E,4,FALSE),"")</f>
        <v/>
      </c>
      <c r="E196" s="103"/>
      <c r="F196" s="103"/>
      <c r="G196" s="102">
        <f>SUMIF(进货台账!E:E,A196,进货台账!I:I)</f>
        <v>0</v>
      </c>
      <c r="H196" s="102">
        <f>SUMIF(销售台账!E:E,A196,销售台账!I:I)</f>
        <v>0</v>
      </c>
      <c r="I196" s="102">
        <f>SUMIF(损耗登记!E:E,A196,损耗登记!I:I)</f>
        <v>0</v>
      </c>
      <c r="J196" s="102">
        <f t="shared" ref="J196:J259" si="6">F196+G196-H196-I196</f>
        <v>0</v>
      </c>
      <c r="K196" s="103" t="str">
        <f t="shared" ref="K196:K259" si="7">IF(E196="","",IF(J196&lt;E196,"报警","正常"))</f>
        <v/>
      </c>
      <c r="L196" s="103"/>
    </row>
    <row r="197" ht="22" customHeight="1" spans="1:12">
      <c r="A197" s="102">
        <f>商品参数!A197</f>
        <v>0</v>
      </c>
      <c r="B197" s="102" t="str">
        <f>IFERROR(VLOOKUP(A197,商品参数!A:E,2,FALSE),"")</f>
        <v/>
      </c>
      <c r="C197" s="102" t="str">
        <f>IFERROR(VLOOKUP(A197,商品参数!A:E,3,FALSE),"")</f>
        <v/>
      </c>
      <c r="D197" s="102" t="str">
        <f>IFERROR(VLOOKUP(A197,商品参数!A:E,4,FALSE),"")</f>
        <v/>
      </c>
      <c r="E197" s="103"/>
      <c r="F197" s="103"/>
      <c r="G197" s="102">
        <f>SUMIF(进货台账!E:E,A197,进货台账!I:I)</f>
        <v>0</v>
      </c>
      <c r="H197" s="102">
        <f>SUMIF(销售台账!E:E,A197,销售台账!I:I)</f>
        <v>0</v>
      </c>
      <c r="I197" s="102">
        <f>SUMIF(损耗登记!E:E,A197,损耗登记!I:I)</f>
        <v>0</v>
      </c>
      <c r="J197" s="102">
        <f t="shared" si="6"/>
        <v>0</v>
      </c>
      <c r="K197" s="103" t="str">
        <f t="shared" si="7"/>
        <v/>
      </c>
      <c r="L197" s="103"/>
    </row>
    <row r="198" ht="22" customHeight="1" spans="1:12">
      <c r="A198" s="102">
        <f>商品参数!A198</f>
        <v>0</v>
      </c>
      <c r="B198" s="102" t="str">
        <f>IFERROR(VLOOKUP(A198,商品参数!A:E,2,FALSE),"")</f>
        <v/>
      </c>
      <c r="C198" s="102" t="str">
        <f>IFERROR(VLOOKUP(A198,商品参数!A:E,3,FALSE),"")</f>
        <v/>
      </c>
      <c r="D198" s="102" t="str">
        <f>IFERROR(VLOOKUP(A198,商品参数!A:E,4,FALSE),"")</f>
        <v/>
      </c>
      <c r="E198" s="103"/>
      <c r="F198" s="103"/>
      <c r="G198" s="102">
        <f>SUMIF(进货台账!E:E,A198,进货台账!I:I)</f>
        <v>0</v>
      </c>
      <c r="H198" s="102">
        <f>SUMIF(销售台账!E:E,A198,销售台账!I:I)</f>
        <v>0</v>
      </c>
      <c r="I198" s="102">
        <f>SUMIF(损耗登记!E:E,A198,损耗登记!I:I)</f>
        <v>0</v>
      </c>
      <c r="J198" s="102">
        <f t="shared" si="6"/>
        <v>0</v>
      </c>
      <c r="K198" s="103" t="str">
        <f t="shared" si="7"/>
        <v/>
      </c>
      <c r="L198" s="103"/>
    </row>
    <row r="199" ht="22" customHeight="1" spans="1:12">
      <c r="A199" s="102">
        <f>商品参数!A199</f>
        <v>0</v>
      </c>
      <c r="B199" s="102" t="str">
        <f>IFERROR(VLOOKUP(A199,商品参数!A:E,2,FALSE),"")</f>
        <v/>
      </c>
      <c r="C199" s="102" t="str">
        <f>IFERROR(VLOOKUP(A199,商品参数!A:E,3,FALSE),"")</f>
        <v/>
      </c>
      <c r="D199" s="102" t="str">
        <f>IFERROR(VLOOKUP(A199,商品参数!A:E,4,FALSE),"")</f>
        <v/>
      </c>
      <c r="E199" s="103"/>
      <c r="F199" s="103"/>
      <c r="G199" s="102">
        <f>SUMIF(进货台账!E:E,A199,进货台账!I:I)</f>
        <v>0</v>
      </c>
      <c r="H199" s="102">
        <f>SUMIF(销售台账!E:E,A199,销售台账!I:I)</f>
        <v>0</v>
      </c>
      <c r="I199" s="102">
        <f>SUMIF(损耗登记!E:E,A199,损耗登记!I:I)</f>
        <v>0</v>
      </c>
      <c r="J199" s="102">
        <f t="shared" si="6"/>
        <v>0</v>
      </c>
      <c r="K199" s="103" t="str">
        <f t="shared" si="7"/>
        <v/>
      </c>
      <c r="L199" s="103"/>
    </row>
    <row r="200" ht="22" customHeight="1" spans="1:12">
      <c r="A200" s="102">
        <f>商品参数!A200</f>
        <v>0</v>
      </c>
      <c r="B200" s="102" t="str">
        <f>IFERROR(VLOOKUP(A200,商品参数!A:E,2,FALSE),"")</f>
        <v/>
      </c>
      <c r="C200" s="102" t="str">
        <f>IFERROR(VLOOKUP(A200,商品参数!A:E,3,FALSE),"")</f>
        <v/>
      </c>
      <c r="D200" s="102" t="str">
        <f>IFERROR(VLOOKUP(A200,商品参数!A:E,4,FALSE),"")</f>
        <v/>
      </c>
      <c r="E200" s="103"/>
      <c r="F200" s="103"/>
      <c r="G200" s="102">
        <f>SUMIF(进货台账!E:E,A200,进货台账!I:I)</f>
        <v>0</v>
      </c>
      <c r="H200" s="102">
        <f>SUMIF(销售台账!E:E,A200,销售台账!I:I)</f>
        <v>0</v>
      </c>
      <c r="I200" s="102">
        <f>SUMIF(损耗登记!E:E,A200,损耗登记!I:I)</f>
        <v>0</v>
      </c>
      <c r="J200" s="102">
        <f t="shared" si="6"/>
        <v>0</v>
      </c>
      <c r="K200" s="103" t="str">
        <f t="shared" si="7"/>
        <v/>
      </c>
      <c r="L200" s="103"/>
    </row>
    <row r="201" ht="22" customHeight="1" spans="1:12">
      <c r="A201" s="102">
        <f>商品参数!A201</f>
        <v>0</v>
      </c>
      <c r="B201" s="102" t="str">
        <f>IFERROR(VLOOKUP(A201,商品参数!A:E,2,FALSE),"")</f>
        <v/>
      </c>
      <c r="C201" s="102" t="str">
        <f>IFERROR(VLOOKUP(A201,商品参数!A:E,3,FALSE),"")</f>
        <v/>
      </c>
      <c r="D201" s="102" t="str">
        <f>IFERROR(VLOOKUP(A201,商品参数!A:E,4,FALSE),"")</f>
        <v/>
      </c>
      <c r="E201" s="103"/>
      <c r="F201" s="103"/>
      <c r="G201" s="102">
        <f>SUMIF(进货台账!E:E,A201,进货台账!I:I)</f>
        <v>0</v>
      </c>
      <c r="H201" s="102">
        <f>SUMIF(销售台账!E:E,A201,销售台账!I:I)</f>
        <v>0</v>
      </c>
      <c r="I201" s="102">
        <f>SUMIF(损耗登记!E:E,A201,损耗登记!I:I)</f>
        <v>0</v>
      </c>
      <c r="J201" s="102">
        <f t="shared" si="6"/>
        <v>0</v>
      </c>
      <c r="K201" s="103" t="str">
        <f t="shared" si="7"/>
        <v/>
      </c>
      <c r="L201" s="103"/>
    </row>
    <row r="202" ht="22" customHeight="1" spans="1:12">
      <c r="A202" s="102">
        <f>商品参数!A202</f>
        <v>0</v>
      </c>
      <c r="B202" s="102" t="str">
        <f>IFERROR(VLOOKUP(A202,商品参数!A:E,2,FALSE),"")</f>
        <v/>
      </c>
      <c r="C202" s="102" t="str">
        <f>IFERROR(VLOOKUP(A202,商品参数!A:E,3,FALSE),"")</f>
        <v/>
      </c>
      <c r="D202" s="102" t="str">
        <f>IFERROR(VLOOKUP(A202,商品参数!A:E,4,FALSE),"")</f>
        <v/>
      </c>
      <c r="E202" s="103"/>
      <c r="F202" s="103"/>
      <c r="G202" s="102">
        <f>SUMIF(进货台账!E:E,A202,进货台账!I:I)</f>
        <v>0</v>
      </c>
      <c r="H202" s="102">
        <f>SUMIF(销售台账!E:E,A202,销售台账!I:I)</f>
        <v>0</v>
      </c>
      <c r="I202" s="102">
        <f>SUMIF(损耗登记!E:E,A202,损耗登记!I:I)</f>
        <v>0</v>
      </c>
      <c r="J202" s="102">
        <f t="shared" si="6"/>
        <v>0</v>
      </c>
      <c r="K202" s="103" t="str">
        <f t="shared" si="7"/>
        <v/>
      </c>
      <c r="L202" s="103"/>
    </row>
    <row r="203" ht="22" customHeight="1" spans="1:12">
      <c r="A203" s="102">
        <f>商品参数!A203</f>
        <v>0</v>
      </c>
      <c r="B203" s="102" t="str">
        <f>IFERROR(VLOOKUP(A203,商品参数!A:E,2,FALSE),"")</f>
        <v/>
      </c>
      <c r="C203" s="102" t="str">
        <f>IFERROR(VLOOKUP(A203,商品参数!A:E,3,FALSE),"")</f>
        <v/>
      </c>
      <c r="D203" s="102" t="str">
        <f>IFERROR(VLOOKUP(A203,商品参数!A:E,4,FALSE),"")</f>
        <v/>
      </c>
      <c r="E203" s="103"/>
      <c r="F203" s="103"/>
      <c r="G203" s="102">
        <f>SUMIF(进货台账!E:E,A203,进货台账!I:I)</f>
        <v>0</v>
      </c>
      <c r="H203" s="102">
        <f>SUMIF(销售台账!E:E,A203,销售台账!I:I)</f>
        <v>0</v>
      </c>
      <c r="I203" s="102">
        <f>SUMIF(损耗登记!E:E,A203,损耗登记!I:I)</f>
        <v>0</v>
      </c>
      <c r="J203" s="102">
        <f t="shared" si="6"/>
        <v>0</v>
      </c>
      <c r="K203" s="103" t="str">
        <f t="shared" si="7"/>
        <v/>
      </c>
      <c r="L203" s="103"/>
    </row>
    <row r="204" ht="22" customHeight="1" spans="1:12">
      <c r="A204" s="102">
        <f>商品参数!A204</f>
        <v>0</v>
      </c>
      <c r="B204" s="102" t="str">
        <f>IFERROR(VLOOKUP(A204,商品参数!A:E,2,FALSE),"")</f>
        <v/>
      </c>
      <c r="C204" s="102" t="str">
        <f>IFERROR(VLOOKUP(A204,商品参数!A:E,3,FALSE),"")</f>
        <v/>
      </c>
      <c r="D204" s="102" t="str">
        <f>IFERROR(VLOOKUP(A204,商品参数!A:E,4,FALSE),"")</f>
        <v/>
      </c>
      <c r="E204" s="103"/>
      <c r="F204" s="103"/>
      <c r="G204" s="102">
        <f>SUMIF(进货台账!E:E,A204,进货台账!I:I)</f>
        <v>0</v>
      </c>
      <c r="H204" s="102">
        <f>SUMIF(销售台账!E:E,A204,销售台账!I:I)</f>
        <v>0</v>
      </c>
      <c r="I204" s="102">
        <f>SUMIF(损耗登记!E:E,A204,损耗登记!I:I)</f>
        <v>0</v>
      </c>
      <c r="J204" s="102">
        <f t="shared" si="6"/>
        <v>0</v>
      </c>
      <c r="K204" s="103" t="str">
        <f t="shared" si="7"/>
        <v/>
      </c>
      <c r="L204" s="103"/>
    </row>
    <row r="205" ht="22" customHeight="1" spans="1:12">
      <c r="A205" s="102">
        <f>商品参数!A205</f>
        <v>0</v>
      </c>
      <c r="B205" s="102" t="str">
        <f>IFERROR(VLOOKUP(A205,商品参数!A:E,2,FALSE),"")</f>
        <v/>
      </c>
      <c r="C205" s="102" t="str">
        <f>IFERROR(VLOOKUP(A205,商品参数!A:E,3,FALSE),"")</f>
        <v/>
      </c>
      <c r="D205" s="102" t="str">
        <f>IFERROR(VLOOKUP(A205,商品参数!A:E,4,FALSE),"")</f>
        <v/>
      </c>
      <c r="E205" s="103"/>
      <c r="F205" s="103"/>
      <c r="G205" s="102">
        <f>SUMIF(进货台账!E:E,A205,进货台账!I:I)</f>
        <v>0</v>
      </c>
      <c r="H205" s="102">
        <f>SUMIF(销售台账!E:E,A205,销售台账!I:I)</f>
        <v>0</v>
      </c>
      <c r="I205" s="102">
        <f>SUMIF(损耗登记!E:E,A205,损耗登记!I:I)</f>
        <v>0</v>
      </c>
      <c r="J205" s="102">
        <f t="shared" si="6"/>
        <v>0</v>
      </c>
      <c r="K205" s="103" t="str">
        <f t="shared" si="7"/>
        <v/>
      </c>
      <c r="L205" s="103"/>
    </row>
    <row r="206" ht="22" customHeight="1" spans="1:12">
      <c r="A206" s="102">
        <f>商品参数!A206</f>
        <v>0</v>
      </c>
      <c r="B206" s="102" t="str">
        <f>IFERROR(VLOOKUP(A206,商品参数!A:E,2,FALSE),"")</f>
        <v/>
      </c>
      <c r="C206" s="102" t="str">
        <f>IFERROR(VLOOKUP(A206,商品参数!A:E,3,FALSE),"")</f>
        <v/>
      </c>
      <c r="D206" s="102" t="str">
        <f>IFERROR(VLOOKUP(A206,商品参数!A:E,4,FALSE),"")</f>
        <v/>
      </c>
      <c r="E206" s="103"/>
      <c r="F206" s="103"/>
      <c r="G206" s="102">
        <f>SUMIF(进货台账!E:E,A206,进货台账!I:I)</f>
        <v>0</v>
      </c>
      <c r="H206" s="102">
        <f>SUMIF(销售台账!E:E,A206,销售台账!I:I)</f>
        <v>0</v>
      </c>
      <c r="I206" s="102">
        <f>SUMIF(损耗登记!E:E,A206,损耗登记!I:I)</f>
        <v>0</v>
      </c>
      <c r="J206" s="102">
        <f t="shared" si="6"/>
        <v>0</v>
      </c>
      <c r="K206" s="103" t="str">
        <f t="shared" si="7"/>
        <v/>
      </c>
      <c r="L206" s="103"/>
    </row>
    <row r="207" ht="22" customHeight="1" spans="1:12">
      <c r="A207" s="102">
        <f>商品参数!A207</f>
        <v>0</v>
      </c>
      <c r="B207" s="102" t="str">
        <f>IFERROR(VLOOKUP(A207,商品参数!A:E,2,FALSE),"")</f>
        <v/>
      </c>
      <c r="C207" s="102" t="str">
        <f>IFERROR(VLOOKUP(A207,商品参数!A:E,3,FALSE),"")</f>
        <v/>
      </c>
      <c r="D207" s="102" t="str">
        <f>IFERROR(VLOOKUP(A207,商品参数!A:E,4,FALSE),"")</f>
        <v/>
      </c>
      <c r="E207" s="103"/>
      <c r="F207" s="103"/>
      <c r="G207" s="102">
        <f>SUMIF(进货台账!E:E,A207,进货台账!I:I)</f>
        <v>0</v>
      </c>
      <c r="H207" s="102">
        <f>SUMIF(销售台账!E:E,A207,销售台账!I:I)</f>
        <v>0</v>
      </c>
      <c r="I207" s="102">
        <f>SUMIF(损耗登记!E:E,A207,损耗登记!I:I)</f>
        <v>0</v>
      </c>
      <c r="J207" s="102">
        <f t="shared" si="6"/>
        <v>0</v>
      </c>
      <c r="K207" s="103" t="str">
        <f t="shared" si="7"/>
        <v/>
      </c>
      <c r="L207" s="103"/>
    </row>
    <row r="208" ht="22" customHeight="1" spans="1:12">
      <c r="A208" s="102">
        <f>商品参数!A208</f>
        <v>0</v>
      </c>
      <c r="B208" s="102" t="str">
        <f>IFERROR(VLOOKUP(A208,商品参数!A:E,2,FALSE),"")</f>
        <v/>
      </c>
      <c r="C208" s="102" t="str">
        <f>IFERROR(VLOOKUP(A208,商品参数!A:E,3,FALSE),"")</f>
        <v/>
      </c>
      <c r="D208" s="102" t="str">
        <f>IFERROR(VLOOKUP(A208,商品参数!A:E,4,FALSE),"")</f>
        <v/>
      </c>
      <c r="E208" s="103"/>
      <c r="F208" s="103"/>
      <c r="G208" s="102">
        <f>SUMIF(进货台账!E:E,A208,进货台账!I:I)</f>
        <v>0</v>
      </c>
      <c r="H208" s="102">
        <f>SUMIF(销售台账!E:E,A208,销售台账!I:I)</f>
        <v>0</v>
      </c>
      <c r="I208" s="102">
        <f>SUMIF(损耗登记!E:E,A208,损耗登记!I:I)</f>
        <v>0</v>
      </c>
      <c r="J208" s="102">
        <f t="shared" si="6"/>
        <v>0</v>
      </c>
      <c r="K208" s="103" t="str">
        <f t="shared" si="7"/>
        <v/>
      </c>
      <c r="L208" s="103"/>
    </row>
    <row r="209" ht="22" customHeight="1" spans="1:12">
      <c r="A209" s="102">
        <f>商品参数!A209</f>
        <v>0</v>
      </c>
      <c r="B209" s="102" t="str">
        <f>IFERROR(VLOOKUP(A209,商品参数!A:E,2,FALSE),"")</f>
        <v/>
      </c>
      <c r="C209" s="102" t="str">
        <f>IFERROR(VLOOKUP(A209,商品参数!A:E,3,FALSE),"")</f>
        <v/>
      </c>
      <c r="D209" s="102" t="str">
        <f>IFERROR(VLOOKUP(A209,商品参数!A:E,4,FALSE),"")</f>
        <v/>
      </c>
      <c r="E209" s="103"/>
      <c r="F209" s="103"/>
      <c r="G209" s="102">
        <f>SUMIF(进货台账!E:E,A209,进货台账!I:I)</f>
        <v>0</v>
      </c>
      <c r="H209" s="102">
        <f>SUMIF(销售台账!E:E,A209,销售台账!I:I)</f>
        <v>0</v>
      </c>
      <c r="I209" s="102">
        <f>SUMIF(损耗登记!E:E,A209,损耗登记!I:I)</f>
        <v>0</v>
      </c>
      <c r="J209" s="102">
        <f t="shared" si="6"/>
        <v>0</v>
      </c>
      <c r="K209" s="103" t="str">
        <f t="shared" si="7"/>
        <v/>
      </c>
      <c r="L209" s="103"/>
    </row>
    <row r="210" ht="22" customHeight="1" spans="1:12">
      <c r="A210" s="102">
        <f>商品参数!A210</f>
        <v>0</v>
      </c>
      <c r="B210" s="102" t="str">
        <f>IFERROR(VLOOKUP(A210,商品参数!A:E,2,FALSE),"")</f>
        <v/>
      </c>
      <c r="C210" s="102" t="str">
        <f>IFERROR(VLOOKUP(A210,商品参数!A:E,3,FALSE),"")</f>
        <v/>
      </c>
      <c r="D210" s="102" t="str">
        <f>IFERROR(VLOOKUP(A210,商品参数!A:E,4,FALSE),"")</f>
        <v/>
      </c>
      <c r="E210" s="103"/>
      <c r="F210" s="103"/>
      <c r="G210" s="102">
        <f>SUMIF(进货台账!E:E,A210,进货台账!I:I)</f>
        <v>0</v>
      </c>
      <c r="H210" s="102">
        <f>SUMIF(销售台账!E:E,A210,销售台账!I:I)</f>
        <v>0</v>
      </c>
      <c r="I210" s="102">
        <f>SUMIF(损耗登记!E:E,A210,损耗登记!I:I)</f>
        <v>0</v>
      </c>
      <c r="J210" s="102">
        <f t="shared" si="6"/>
        <v>0</v>
      </c>
      <c r="K210" s="103" t="str">
        <f t="shared" si="7"/>
        <v/>
      </c>
      <c r="L210" s="103"/>
    </row>
    <row r="211" ht="22" customHeight="1" spans="1:12">
      <c r="A211" s="102">
        <f>商品参数!A211</f>
        <v>0</v>
      </c>
      <c r="B211" s="102" t="str">
        <f>IFERROR(VLOOKUP(A211,商品参数!A:E,2,FALSE),"")</f>
        <v/>
      </c>
      <c r="C211" s="102" t="str">
        <f>IFERROR(VLOOKUP(A211,商品参数!A:E,3,FALSE),"")</f>
        <v/>
      </c>
      <c r="D211" s="102" t="str">
        <f>IFERROR(VLOOKUP(A211,商品参数!A:E,4,FALSE),"")</f>
        <v/>
      </c>
      <c r="E211" s="103"/>
      <c r="F211" s="103"/>
      <c r="G211" s="102">
        <f>SUMIF(进货台账!E:E,A211,进货台账!I:I)</f>
        <v>0</v>
      </c>
      <c r="H211" s="102">
        <f>SUMIF(销售台账!E:E,A211,销售台账!I:I)</f>
        <v>0</v>
      </c>
      <c r="I211" s="102">
        <f>SUMIF(损耗登记!E:E,A211,损耗登记!I:I)</f>
        <v>0</v>
      </c>
      <c r="J211" s="102">
        <f t="shared" si="6"/>
        <v>0</v>
      </c>
      <c r="K211" s="103" t="str">
        <f t="shared" si="7"/>
        <v/>
      </c>
      <c r="L211" s="103"/>
    </row>
    <row r="212" ht="22" customHeight="1" spans="1:12">
      <c r="A212" s="102">
        <f>商品参数!A212</f>
        <v>0</v>
      </c>
      <c r="B212" s="102" t="str">
        <f>IFERROR(VLOOKUP(A212,商品参数!A:E,2,FALSE),"")</f>
        <v/>
      </c>
      <c r="C212" s="102" t="str">
        <f>IFERROR(VLOOKUP(A212,商品参数!A:E,3,FALSE),"")</f>
        <v/>
      </c>
      <c r="D212" s="102" t="str">
        <f>IFERROR(VLOOKUP(A212,商品参数!A:E,4,FALSE),"")</f>
        <v/>
      </c>
      <c r="E212" s="103"/>
      <c r="F212" s="103"/>
      <c r="G212" s="102">
        <f>SUMIF(进货台账!E:E,A212,进货台账!I:I)</f>
        <v>0</v>
      </c>
      <c r="H212" s="102">
        <f>SUMIF(销售台账!E:E,A212,销售台账!I:I)</f>
        <v>0</v>
      </c>
      <c r="I212" s="102">
        <f>SUMIF(损耗登记!E:E,A212,损耗登记!I:I)</f>
        <v>0</v>
      </c>
      <c r="J212" s="102">
        <f t="shared" si="6"/>
        <v>0</v>
      </c>
      <c r="K212" s="103" t="str">
        <f t="shared" si="7"/>
        <v/>
      </c>
      <c r="L212" s="103"/>
    </row>
    <row r="213" ht="22" customHeight="1" spans="1:12">
      <c r="A213" s="102">
        <f>商品参数!A213</f>
        <v>0</v>
      </c>
      <c r="B213" s="102" t="str">
        <f>IFERROR(VLOOKUP(A213,商品参数!A:E,2,FALSE),"")</f>
        <v/>
      </c>
      <c r="C213" s="102" t="str">
        <f>IFERROR(VLOOKUP(A213,商品参数!A:E,3,FALSE),"")</f>
        <v/>
      </c>
      <c r="D213" s="102" t="str">
        <f>IFERROR(VLOOKUP(A213,商品参数!A:E,4,FALSE),"")</f>
        <v/>
      </c>
      <c r="E213" s="103"/>
      <c r="F213" s="103"/>
      <c r="G213" s="102">
        <f>SUMIF(进货台账!E:E,A213,进货台账!I:I)</f>
        <v>0</v>
      </c>
      <c r="H213" s="102">
        <f>SUMIF(销售台账!E:E,A213,销售台账!I:I)</f>
        <v>0</v>
      </c>
      <c r="I213" s="102">
        <f>SUMIF(损耗登记!E:E,A213,损耗登记!I:I)</f>
        <v>0</v>
      </c>
      <c r="J213" s="102">
        <f t="shared" si="6"/>
        <v>0</v>
      </c>
      <c r="K213" s="103" t="str">
        <f t="shared" si="7"/>
        <v/>
      </c>
      <c r="L213" s="103"/>
    </row>
    <row r="214" ht="22" customHeight="1" spans="1:12">
      <c r="A214" s="102">
        <f>商品参数!A214</f>
        <v>0</v>
      </c>
      <c r="B214" s="102" t="str">
        <f>IFERROR(VLOOKUP(A214,商品参数!A:E,2,FALSE),"")</f>
        <v/>
      </c>
      <c r="C214" s="102" t="str">
        <f>IFERROR(VLOOKUP(A214,商品参数!A:E,3,FALSE),"")</f>
        <v/>
      </c>
      <c r="D214" s="102" t="str">
        <f>IFERROR(VLOOKUP(A214,商品参数!A:E,4,FALSE),"")</f>
        <v/>
      </c>
      <c r="E214" s="103"/>
      <c r="F214" s="103"/>
      <c r="G214" s="102">
        <f>SUMIF(进货台账!E:E,A214,进货台账!I:I)</f>
        <v>0</v>
      </c>
      <c r="H214" s="102">
        <f>SUMIF(销售台账!E:E,A214,销售台账!I:I)</f>
        <v>0</v>
      </c>
      <c r="I214" s="102">
        <f>SUMIF(损耗登记!E:E,A214,损耗登记!I:I)</f>
        <v>0</v>
      </c>
      <c r="J214" s="102">
        <f t="shared" si="6"/>
        <v>0</v>
      </c>
      <c r="K214" s="103" t="str">
        <f t="shared" si="7"/>
        <v/>
      </c>
      <c r="L214" s="103"/>
    </row>
    <row r="215" ht="22" customHeight="1" spans="1:12">
      <c r="A215" s="102">
        <f>商品参数!A215</f>
        <v>0</v>
      </c>
      <c r="B215" s="102" t="str">
        <f>IFERROR(VLOOKUP(A215,商品参数!A:E,2,FALSE),"")</f>
        <v/>
      </c>
      <c r="C215" s="102" t="str">
        <f>IFERROR(VLOOKUP(A215,商品参数!A:E,3,FALSE),"")</f>
        <v/>
      </c>
      <c r="D215" s="102" t="str">
        <f>IFERROR(VLOOKUP(A215,商品参数!A:E,4,FALSE),"")</f>
        <v/>
      </c>
      <c r="E215" s="103"/>
      <c r="F215" s="103"/>
      <c r="G215" s="102">
        <f>SUMIF(进货台账!E:E,A215,进货台账!I:I)</f>
        <v>0</v>
      </c>
      <c r="H215" s="102">
        <f>SUMIF(销售台账!E:E,A215,销售台账!I:I)</f>
        <v>0</v>
      </c>
      <c r="I215" s="102">
        <f>SUMIF(损耗登记!E:E,A215,损耗登记!I:I)</f>
        <v>0</v>
      </c>
      <c r="J215" s="102">
        <f t="shared" si="6"/>
        <v>0</v>
      </c>
      <c r="K215" s="103" t="str">
        <f t="shared" si="7"/>
        <v/>
      </c>
      <c r="L215" s="103"/>
    </row>
    <row r="216" ht="22" customHeight="1" spans="1:12">
      <c r="A216" s="102">
        <f>商品参数!A216</f>
        <v>0</v>
      </c>
      <c r="B216" s="102" t="str">
        <f>IFERROR(VLOOKUP(A216,商品参数!A:E,2,FALSE),"")</f>
        <v/>
      </c>
      <c r="C216" s="102" t="str">
        <f>IFERROR(VLOOKUP(A216,商品参数!A:E,3,FALSE),"")</f>
        <v/>
      </c>
      <c r="D216" s="102" t="str">
        <f>IFERROR(VLOOKUP(A216,商品参数!A:E,4,FALSE),"")</f>
        <v/>
      </c>
      <c r="E216" s="103"/>
      <c r="F216" s="103"/>
      <c r="G216" s="102">
        <f>SUMIF(进货台账!E:E,A216,进货台账!I:I)</f>
        <v>0</v>
      </c>
      <c r="H216" s="102">
        <f>SUMIF(销售台账!E:E,A216,销售台账!I:I)</f>
        <v>0</v>
      </c>
      <c r="I216" s="102">
        <f>SUMIF(损耗登记!E:E,A216,损耗登记!I:I)</f>
        <v>0</v>
      </c>
      <c r="J216" s="102">
        <f t="shared" si="6"/>
        <v>0</v>
      </c>
      <c r="K216" s="103" t="str">
        <f t="shared" si="7"/>
        <v/>
      </c>
      <c r="L216" s="103"/>
    </row>
    <row r="217" ht="22" customHeight="1" spans="1:12">
      <c r="A217" s="102">
        <f>商品参数!A217</f>
        <v>0</v>
      </c>
      <c r="B217" s="102" t="str">
        <f>IFERROR(VLOOKUP(A217,商品参数!A:E,2,FALSE),"")</f>
        <v/>
      </c>
      <c r="C217" s="102" t="str">
        <f>IFERROR(VLOOKUP(A217,商品参数!A:E,3,FALSE),"")</f>
        <v/>
      </c>
      <c r="D217" s="102" t="str">
        <f>IFERROR(VLOOKUP(A217,商品参数!A:E,4,FALSE),"")</f>
        <v/>
      </c>
      <c r="E217" s="103"/>
      <c r="F217" s="103"/>
      <c r="G217" s="102">
        <f>SUMIF(进货台账!E:E,A217,进货台账!I:I)</f>
        <v>0</v>
      </c>
      <c r="H217" s="102">
        <f>SUMIF(销售台账!E:E,A217,销售台账!I:I)</f>
        <v>0</v>
      </c>
      <c r="I217" s="102">
        <f>SUMIF(损耗登记!E:E,A217,损耗登记!I:I)</f>
        <v>0</v>
      </c>
      <c r="J217" s="102">
        <f t="shared" si="6"/>
        <v>0</v>
      </c>
      <c r="K217" s="103" t="str">
        <f t="shared" si="7"/>
        <v/>
      </c>
      <c r="L217" s="103"/>
    </row>
    <row r="218" ht="22" customHeight="1" spans="1:12">
      <c r="A218" s="102">
        <f>商品参数!A218</f>
        <v>0</v>
      </c>
      <c r="B218" s="102" t="str">
        <f>IFERROR(VLOOKUP(A218,商品参数!A:E,2,FALSE),"")</f>
        <v/>
      </c>
      <c r="C218" s="102" t="str">
        <f>IFERROR(VLOOKUP(A218,商品参数!A:E,3,FALSE),"")</f>
        <v/>
      </c>
      <c r="D218" s="102" t="str">
        <f>IFERROR(VLOOKUP(A218,商品参数!A:E,4,FALSE),"")</f>
        <v/>
      </c>
      <c r="E218" s="103"/>
      <c r="F218" s="103"/>
      <c r="G218" s="102">
        <f>SUMIF(进货台账!E:E,A218,进货台账!I:I)</f>
        <v>0</v>
      </c>
      <c r="H218" s="102">
        <f>SUMIF(销售台账!E:E,A218,销售台账!I:I)</f>
        <v>0</v>
      </c>
      <c r="I218" s="102">
        <f>SUMIF(损耗登记!E:E,A218,损耗登记!I:I)</f>
        <v>0</v>
      </c>
      <c r="J218" s="102">
        <f t="shared" si="6"/>
        <v>0</v>
      </c>
      <c r="K218" s="103" t="str">
        <f t="shared" si="7"/>
        <v/>
      </c>
      <c r="L218" s="103"/>
    </row>
    <row r="219" ht="22" customHeight="1" spans="1:12">
      <c r="A219" s="102">
        <f>商品参数!A219</f>
        <v>0</v>
      </c>
      <c r="B219" s="102" t="str">
        <f>IFERROR(VLOOKUP(A219,商品参数!A:E,2,FALSE),"")</f>
        <v/>
      </c>
      <c r="C219" s="102" t="str">
        <f>IFERROR(VLOOKUP(A219,商品参数!A:E,3,FALSE),"")</f>
        <v/>
      </c>
      <c r="D219" s="102" t="str">
        <f>IFERROR(VLOOKUP(A219,商品参数!A:E,4,FALSE),"")</f>
        <v/>
      </c>
      <c r="E219" s="103"/>
      <c r="F219" s="103"/>
      <c r="G219" s="102">
        <f>SUMIF(进货台账!E:E,A219,进货台账!I:I)</f>
        <v>0</v>
      </c>
      <c r="H219" s="102">
        <f>SUMIF(销售台账!E:E,A219,销售台账!I:I)</f>
        <v>0</v>
      </c>
      <c r="I219" s="102">
        <f>SUMIF(损耗登记!E:E,A219,损耗登记!I:I)</f>
        <v>0</v>
      </c>
      <c r="J219" s="102">
        <f t="shared" si="6"/>
        <v>0</v>
      </c>
      <c r="K219" s="103" t="str">
        <f t="shared" si="7"/>
        <v/>
      </c>
      <c r="L219" s="103"/>
    </row>
    <row r="220" ht="22" customHeight="1" spans="1:12">
      <c r="A220" s="102">
        <f>商品参数!A220</f>
        <v>0</v>
      </c>
      <c r="B220" s="102" t="str">
        <f>IFERROR(VLOOKUP(A220,商品参数!A:E,2,FALSE),"")</f>
        <v/>
      </c>
      <c r="C220" s="102" t="str">
        <f>IFERROR(VLOOKUP(A220,商品参数!A:E,3,FALSE),"")</f>
        <v/>
      </c>
      <c r="D220" s="102" t="str">
        <f>IFERROR(VLOOKUP(A220,商品参数!A:E,4,FALSE),"")</f>
        <v/>
      </c>
      <c r="E220" s="103"/>
      <c r="F220" s="103"/>
      <c r="G220" s="102">
        <f>SUMIF(进货台账!E:E,A220,进货台账!I:I)</f>
        <v>0</v>
      </c>
      <c r="H220" s="102">
        <f>SUMIF(销售台账!E:E,A220,销售台账!I:I)</f>
        <v>0</v>
      </c>
      <c r="I220" s="102">
        <f>SUMIF(损耗登记!E:E,A220,损耗登记!I:I)</f>
        <v>0</v>
      </c>
      <c r="J220" s="102">
        <f t="shared" si="6"/>
        <v>0</v>
      </c>
      <c r="K220" s="103" t="str">
        <f t="shared" si="7"/>
        <v/>
      </c>
      <c r="L220" s="103"/>
    </row>
    <row r="221" ht="22" customHeight="1" spans="1:12">
      <c r="A221" s="102">
        <f>商品参数!A221</f>
        <v>0</v>
      </c>
      <c r="B221" s="102" t="str">
        <f>IFERROR(VLOOKUP(A221,商品参数!A:E,2,FALSE),"")</f>
        <v/>
      </c>
      <c r="C221" s="102" t="str">
        <f>IFERROR(VLOOKUP(A221,商品参数!A:E,3,FALSE),"")</f>
        <v/>
      </c>
      <c r="D221" s="102" t="str">
        <f>IFERROR(VLOOKUP(A221,商品参数!A:E,4,FALSE),"")</f>
        <v/>
      </c>
      <c r="E221" s="103"/>
      <c r="F221" s="103"/>
      <c r="G221" s="102">
        <f>SUMIF(进货台账!E:E,A221,进货台账!I:I)</f>
        <v>0</v>
      </c>
      <c r="H221" s="102">
        <f>SUMIF(销售台账!E:E,A221,销售台账!I:I)</f>
        <v>0</v>
      </c>
      <c r="I221" s="102">
        <f>SUMIF(损耗登记!E:E,A221,损耗登记!I:I)</f>
        <v>0</v>
      </c>
      <c r="J221" s="102">
        <f t="shared" si="6"/>
        <v>0</v>
      </c>
      <c r="K221" s="103" t="str">
        <f t="shared" si="7"/>
        <v/>
      </c>
      <c r="L221" s="103"/>
    </row>
    <row r="222" ht="22" customHeight="1" spans="1:12">
      <c r="A222" s="102">
        <f>商品参数!A222</f>
        <v>0</v>
      </c>
      <c r="B222" s="102" t="str">
        <f>IFERROR(VLOOKUP(A222,商品参数!A:E,2,FALSE),"")</f>
        <v/>
      </c>
      <c r="C222" s="102" t="str">
        <f>IFERROR(VLOOKUP(A222,商品参数!A:E,3,FALSE),"")</f>
        <v/>
      </c>
      <c r="D222" s="102" t="str">
        <f>IFERROR(VLOOKUP(A222,商品参数!A:E,4,FALSE),"")</f>
        <v/>
      </c>
      <c r="E222" s="103"/>
      <c r="F222" s="103"/>
      <c r="G222" s="102">
        <f>SUMIF(进货台账!E:E,A222,进货台账!I:I)</f>
        <v>0</v>
      </c>
      <c r="H222" s="102">
        <f>SUMIF(销售台账!E:E,A222,销售台账!I:I)</f>
        <v>0</v>
      </c>
      <c r="I222" s="102">
        <f>SUMIF(损耗登记!E:E,A222,损耗登记!I:I)</f>
        <v>0</v>
      </c>
      <c r="J222" s="102">
        <f t="shared" si="6"/>
        <v>0</v>
      </c>
      <c r="K222" s="103" t="str">
        <f t="shared" si="7"/>
        <v/>
      </c>
      <c r="L222" s="103"/>
    </row>
    <row r="223" ht="22" customHeight="1" spans="1:12">
      <c r="A223" s="102">
        <f>商品参数!A223</f>
        <v>0</v>
      </c>
      <c r="B223" s="102" t="str">
        <f>IFERROR(VLOOKUP(A223,商品参数!A:E,2,FALSE),"")</f>
        <v/>
      </c>
      <c r="C223" s="102" t="str">
        <f>IFERROR(VLOOKUP(A223,商品参数!A:E,3,FALSE),"")</f>
        <v/>
      </c>
      <c r="D223" s="102" t="str">
        <f>IFERROR(VLOOKUP(A223,商品参数!A:E,4,FALSE),"")</f>
        <v/>
      </c>
      <c r="E223" s="103"/>
      <c r="F223" s="103"/>
      <c r="G223" s="102">
        <f>SUMIF(进货台账!E:E,A223,进货台账!I:I)</f>
        <v>0</v>
      </c>
      <c r="H223" s="102">
        <f>SUMIF(销售台账!E:E,A223,销售台账!I:I)</f>
        <v>0</v>
      </c>
      <c r="I223" s="102">
        <f>SUMIF(损耗登记!E:E,A223,损耗登记!I:I)</f>
        <v>0</v>
      </c>
      <c r="J223" s="102">
        <f t="shared" si="6"/>
        <v>0</v>
      </c>
      <c r="K223" s="103" t="str">
        <f t="shared" si="7"/>
        <v/>
      </c>
      <c r="L223" s="103"/>
    </row>
    <row r="224" ht="22" customHeight="1" spans="1:12">
      <c r="A224" s="102">
        <f>商品参数!A224</f>
        <v>0</v>
      </c>
      <c r="B224" s="102" t="str">
        <f>IFERROR(VLOOKUP(A224,商品参数!A:E,2,FALSE),"")</f>
        <v/>
      </c>
      <c r="C224" s="102" t="str">
        <f>IFERROR(VLOOKUP(A224,商品参数!A:E,3,FALSE),"")</f>
        <v/>
      </c>
      <c r="D224" s="102" t="str">
        <f>IFERROR(VLOOKUP(A224,商品参数!A:E,4,FALSE),"")</f>
        <v/>
      </c>
      <c r="E224" s="103"/>
      <c r="F224" s="103"/>
      <c r="G224" s="102">
        <f>SUMIF(进货台账!E:E,A224,进货台账!I:I)</f>
        <v>0</v>
      </c>
      <c r="H224" s="102">
        <f>SUMIF(销售台账!E:E,A224,销售台账!I:I)</f>
        <v>0</v>
      </c>
      <c r="I224" s="102">
        <f>SUMIF(损耗登记!E:E,A224,损耗登记!I:I)</f>
        <v>0</v>
      </c>
      <c r="J224" s="102">
        <f t="shared" si="6"/>
        <v>0</v>
      </c>
      <c r="K224" s="103" t="str">
        <f t="shared" si="7"/>
        <v/>
      </c>
      <c r="L224" s="103"/>
    </row>
    <row r="225" ht="22" customHeight="1" spans="1:12">
      <c r="A225" s="102">
        <f>商品参数!A225</f>
        <v>0</v>
      </c>
      <c r="B225" s="102" t="str">
        <f>IFERROR(VLOOKUP(A225,商品参数!A:E,2,FALSE),"")</f>
        <v/>
      </c>
      <c r="C225" s="102" t="str">
        <f>IFERROR(VLOOKUP(A225,商品参数!A:E,3,FALSE),"")</f>
        <v/>
      </c>
      <c r="D225" s="102" t="str">
        <f>IFERROR(VLOOKUP(A225,商品参数!A:E,4,FALSE),"")</f>
        <v/>
      </c>
      <c r="E225" s="103"/>
      <c r="F225" s="103"/>
      <c r="G225" s="102">
        <f>SUMIF(进货台账!E:E,A225,进货台账!I:I)</f>
        <v>0</v>
      </c>
      <c r="H225" s="102">
        <f>SUMIF(销售台账!E:E,A225,销售台账!I:I)</f>
        <v>0</v>
      </c>
      <c r="I225" s="102">
        <f>SUMIF(损耗登记!E:E,A225,损耗登记!I:I)</f>
        <v>0</v>
      </c>
      <c r="J225" s="102">
        <f t="shared" si="6"/>
        <v>0</v>
      </c>
      <c r="K225" s="103" t="str">
        <f t="shared" si="7"/>
        <v/>
      </c>
      <c r="L225" s="103"/>
    </row>
    <row r="226" ht="22" customHeight="1" spans="1:12">
      <c r="A226" s="102">
        <f>商品参数!A226</f>
        <v>0</v>
      </c>
      <c r="B226" s="102" t="str">
        <f>IFERROR(VLOOKUP(A226,商品参数!A:E,2,FALSE),"")</f>
        <v/>
      </c>
      <c r="C226" s="102" t="str">
        <f>IFERROR(VLOOKUP(A226,商品参数!A:E,3,FALSE),"")</f>
        <v/>
      </c>
      <c r="D226" s="102" t="str">
        <f>IFERROR(VLOOKUP(A226,商品参数!A:E,4,FALSE),"")</f>
        <v/>
      </c>
      <c r="E226" s="103"/>
      <c r="F226" s="103"/>
      <c r="G226" s="102">
        <f>SUMIF(进货台账!E:E,A226,进货台账!I:I)</f>
        <v>0</v>
      </c>
      <c r="H226" s="102">
        <f>SUMIF(销售台账!E:E,A226,销售台账!I:I)</f>
        <v>0</v>
      </c>
      <c r="I226" s="102">
        <f>SUMIF(损耗登记!E:E,A226,损耗登记!I:I)</f>
        <v>0</v>
      </c>
      <c r="J226" s="102">
        <f t="shared" si="6"/>
        <v>0</v>
      </c>
      <c r="K226" s="103" t="str">
        <f t="shared" si="7"/>
        <v/>
      </c>
      <c r="L226" s="103"/>
    </row>
    <row r="227" ht="22" customHeight="1" spans="1:12">
      <c r="A227" s="102">
        <f>商品参数!A227</f>
        <v>0</v>
      </c>
      <c r="B227" s="102" t="str">
        <f>IFERROR(VLOOKUP(A227,商品参数!A:E,2,FALSE),"")</f>
        <v/>
      </c>
      <c r="C227" s="102" t="str">
        <f>IFERROR(VLOOKUP(A227,商品参数!A:E,3,FALSE),"")</f>
        <v/>
      </c>
      <c r="D227" s="102" t="str">
        <f>IFERROR(VLOOKUP(A227,商品参数!A:E,4,FALSE),"")</f>
        <v/>
      </c>
      <c r="E227" s="103"/>
      <c r="F227" s="103"/>
      <c r="G227" s="102">
        <f>SUMIF(进货台账!E:E,A227,进货台账!I:I)</f>
        <v>0</v>
      </c>
      <c r="H227" s="102">
        <f>SUMIF(销售台账!E:E,A227,销售台账!I:I)</f>
        <v>0</v>
      </c>
      <c r="I227" s="102">
        <f>SUMIF(损耗登记!E:E,A227,损耗登记!I:I)</f>
        <v>0</v>
      </c>
      <c r="J227" s="102">
        <f t="shared" si="6"/>
        <v>0</v>
      </c>
      <c r="K227" s="103" t="str">
        <f t="shared" si="7"/>
        <v/>
      </c>
      <c r="L227" s="103"/>
    </row>
    <row r="228" ht="22" customHeight="1" spans="1:12">
      <c r="A228" s="102">
        <f>商品参数!A228</f>
        <v>0</v>
      </c>
      <c r="B228" s="102" t="str">
        <f>IFERROR(VLOOKUP(A228,商品参数!A:E,2,FALSE),"")</f>
        <v/>
      </c>
      <c r="C228" s="102" t="str">
        <f>IFERROR(VLOOKUP(A228,商品参数!A:E,3,FALSE),"")</f>
        <v/>
      </c>
      <c r="D228" s="102" t="str">
        <f>IFERROR(VLOOKUP(A228,商品参数!A:E,4,FALSE),"")</f>
        <v/>
      </c>
      <c r="E228" s="103"/>
      <c r="F228" s="103"/>
      <c r="G228" s="102">
        <f>SUMIF(进货台账!E:E,A228,进货台账!I:I)</f>
        <v>0</v>
      </c>
      <c r="H228" s="102">
        <f>SUMIF(销售台账!E:E,A228,销售台账!I:I)</f>
        <v>0</v>
      </c>
      <c r="I228" s="102">
        <f>SUMIF(损耗登记!E:E,A228,损耗登记!I:I)</f>
        <v>0</v>
      </c>
      <c r="J228" s="102">
        <f t="shared" si="6"/>
        <v>0</v>
      </c>
      <c r="K228" s="103" t="str">
        <f t="shared" si="7"/>
        <v/>
      </c>
      <c r="L228" s="103"/>
    </row>
    <row r="229" ht="22" customHeight="1" spans="1:12">
      <c r="A229" s="102">
        <f>商品参数!A229</f>
        <v>0</v>
      </c>
      <c r="B229" s="102" t="str">
        <f>IFERROR(VLOOKUP(A229,商品参数!A:E,2,FALSE),"")</f>
        <v/>
      </c>
      <c r="C229" s="102" t="str">
        <f>IFERROR(VLOOKUP(A229,商品参数!A:E,3,FALSE),"")</f>
        <v/>
      </c>
      <c r="D229" s="102" t="str">
        <f>IFERROR(VLOOKUP(A229,商品参数!A:E,4,FALSE),"")</f>
        <v/>
      </c>
      <c r="E229" s="103"/>
      <c r="F229" s="103"/>
      <c r="G229" s="102">
        <f>SUMIF(进货台账!E:E,A229,进货台账!I:I)</f>
        <v>0</v>
      </c>
      <c r="H229" s="102">
        <f>SUMIF(销售台账!E:E,A229,销售台账!I:I)</f>
        <v>0</v>
      </c>
      <c r="I229" s="102">
        <f>SUMIF(损耗登记!E:E,A229,损耗登记!I:I)</f>
        <v>0</v>
      </c>
      <c r="J229" s="102">
        <f t="shared" si="6"/>
        <v>0</v>
      </c>
      <c r="K229" s="103" t="str">
        <f t="shared" si="7"/>
        <v/>
      </c>
      <c r="L229" s="103"/>
    </row>
    <row r="230" ht="22" customHeight="1" spans="1:12">
      <c r="A230" s="102">
        <f>商品参数!A230</f>
        <v>0</v>
      </c>
      <c r="B230" s="102" t="str">
        <f>IFERROR(VLOOKUP(A230,商品参数!A:E,2,FALSE),"")</f>
        <v/>
      </c>
      <c r="C230" s="102" t="str">
        <f>IFERROR(VLOOKUP(A230,商品参数!A:E,3,FALSE),"")</f>
        <v/>
      </c>
      <c r="D230" s="102" t="str">
        <f>IFERROR(VLOOKUP(A230,商品参数!A:E,4,FALSE),"")</f>
        <v/>
      </c>
      <c r="E230" s="103"/>
      <c r="F230" s="103"/>
      <c r="G230" s="102">
        <f>SUMIF(进货台账!E:E,A230,进货台账!I:I)</f>
        <v>0</v>
      </c>
      <c r="H230" s="102">
        <f>SUMIF(销售台账!E:E,A230,销售台账!I:I)</f>
        <v>0</v>
      </c>
      <c r="I230" s="102">
        <f>SUMIF(损耗登记!E:E,A230,损耗登记!I:I)</f>
        <v>0</v>
      </c>
      <c r="J230" s="102">
        <f t="shared" si="6"/>
        <v>0</v>
      </c>
      <c r="K230" s="103" t="str">
        <f t="shared" si="7"/>
        <v/>
      </c>
      <c r="L230" s="103"/>
    </row>
    <row r="231" ht="22" customHeight="1" spans="1:12">
      <c r="A231" s="102">
        <f>商品参数!A231</f>
        <v>0</v>
      </c>
      <c r="B231" s="102" t="str">
        <f>IFERROR(VLOOKUP(A231,商品参数!A:E,2,FALSE),"")</f>
        <v/>
      </c>
      <c r="C231" s="102" t="str">
        <f>IFERROR(VLOOKUP(A231,商品参数!A:E,3,FALSE),"")</f>
        <v/>
      </c>
      <c r="D231" s="102" t="str">
        <f>IFERROR(VLOOKUP(A231,商品参数!A:E,4,FALSE),"")</f>
        <v/>
      </c>
      <c r="E231" s="103"/>
      <c r="F231" s="103"/>
      <c r="G231" s="102">
        <f>SUMIF(进货台账!E:E,A231,进货台账!I:I)</f>
        <v>0</v>
      </c>
      <c r="H231" s="102">
        <f>SUMIF(销售台账!E:E,A231,销售台账!I:I)</f>
        <v>0</v>
      </c>
      <c r="I231" s="102">
        <f>SUMIF(损耗登记!E:E,A231,损耗登记!I:I)</f>
        <v>0</v>
      </c>
      <c r="J231" s="102">
        <f t="shared" si="6"/>
        <v>0</v>
      </c>
      <c r="K231" s="103" t="str">
        <f t="shared" si="7"/>
        <v/>
      </c>
      <c r="L231" s="103"/>
    </row>
    <row r="232" ht="22" customHeight="1" spans="1:12">
      <c r="A232" s="102">
        <f>商品参数!A232</f>
        <v>0</v>
      </c>
      <c r="B232" s="102" t="str">
        <f>IFERROR(VLOOKUP(A232,商品参数!A:E,2,FALSE),"")</f>
        <v/>
      </c>
      <c r="C232" s="102" t="str">
        <f>IFERROR(VLOOKUP(A232,商品参数!A:E,3,FALSE),"")</f>
        <v/>
      </c>
      <c r="D232" s="102" t="str">
        <f>IFERROR(VLOOKUP(A232,商品参数!A:E,4,FALSE),"")</f>
        <v/>
      </c>
      <c r="E232" s="103"/>
      <c r="F232" s="103"/>
      <c r="G232" s="102">
        <f>SUMIF(进货台账!E:E,A232,进货台账!I:I)</f>
        <v>0</v>
      </c>
      <c r="H232" s="102">
        <f>SUMIF(销售台账!E:E,A232,销售台账!I:I)</f>
        <v>0</v>
      </c>
      <c r="I232" s="102">
        <f>SUMIF(损耗登记!E:E,A232,损耗登记!I:I)</f>
        <v>0</v>
      </c>
      <c r="J232" s="102">
        <f t="shared" si="6"/>
        <v>0</v>
      </c>
      <c r="K232" s="103" t="str">
        <f t="shared" si="7"/>
        <v/>
      </c>
      <c r="L232" s="103"/>
    </row>
    <row r="233" ht="22" customHeight="1" spans="1:12">
      <c r="A233" s="102">
        <f>商品参数!A233</f>
        <v>0</v>
      </c>
      <c r="B233" s="102" t="str">
        <f>IFERROR(VLOOKUP(A233,商品参数!A:E,2,FALSE),"")</f>
        <v/>
      </c>
      <c r="C233" s="102" t="str">
        <f>IFERROR(VLOOKUP(A233,商品参数!A:E,3,FALSE),"")</f>
        <v/>
      </c>
      <c r="D233" s="102" t="str">
        <f>IFERROR(VLOOKUP(A233,商品参数!A:E,4,FALSE),"")</f>
        <v/>
      </c>
      <c r="E233" s="103"/>
      <c r="F233" s="103"/>
      <c r="G233" s="102">
        <f>SUMIF(进货台账!E:E,A233,进货台账!I:I)</f>
        <v>0</v>
      </c>
      <c r="H233" s="102">
        <f>SUMIF(销售台账!E:E,A233,销售台账!I:I)</f>
        <v>0</v>
      </c>
      <c r="I233" s="102">
        <f>SUMIF(损耗登记!E:E,A233,损耗登记!I:I)</f>
        <v>0</v>
      </c>
      <c r="J233" s="102">
        <f t="shared" si="6"/>
        <v>0</v>
      </c>
      <c r="K233" s="103" t="str">
        <f t="shared" si="7"/>
        <v/>
      </c>
      <c r="L233" s="103"/>
    </row>
    <row r="234" ht="22" customHeight="1" spans="1:12">
      <c r="A234" s="102">
        <f>商品参数!A234</f>
        <v>0</v>
      </c>
      <c r="B234" s="102" t="str">
        <f>IFERROR(VLOOKUP(A234,商品参数!A:E,2,FALSE),"")</f>
        <v/>
      </c>
      <c r="C234" s="102" t="str">
        <f>IFERROR(VLOOKUP(A234,商品参数!A:E,3,FALSE),"")</f>
        <v/>
      </c>
      <c r="D234" s="102" t="str">
        <f>IFERROR(VLOOKUP(A234,商品参数!A:E,4,FALSE),"")</f>
        <v/>
      </c>
      <c r="E234" s="103"/>
      <c r="F234" s="103"/>
      <c r="G234" s="102">
        <f>SUMIF(进货台账!E:E,A234,进货台账!I:I)</f>
        <v>0</v>
      </c>
      <c r="H234" s="102">
        <f>SUMIF(销售台账!E:E,A234,销售台账!I:I)</f>
        <v>0</v>
      </c>
      <c r="I234" s="102">
        <f>SUMIF(损耗登记!E:E,A234,损耗登记!I:I)</f>
        <v>0</v>
      </c>
      <c r="J234" s="102">
        <f t="shared" si="6"/>
        <v>0</v>
      </c>
      <c r="K234" s="103" t="str">
        <f t="shared" si="7"/>
        <v/>
      </c>
      <c r="L234" s="103"/>
    </row>
    <row r="235" ht="22" customHeight="1" spans="1:12">
      <c r="A235" s="102">
        <f>商品参数!A235</f>
        <v>0</v>
      </c>
      <c r="B235" s="102" t="str">
        <f>IFERROR(VLOOKUP(A235,商品参数!A:E,2,FALSE),"")</f>
        <v/>
      </c>
      <c r="C235" s="102" t="str">
        <f>IFERROR(VLOOKUP(A235,商品参数!A:E,3,FALSE),"")</f>
        <v/>
      </c>
      <c r="D235" s="102" t="str">
        <f>IFERROR(VLOOKUP(A235,商品参数!A:E,4,FALSE),"")</f>
        <v/>
      </c>
      <c r="E235" s="103"/>
      <c r="F235" s="103"/>
      <c r="G235" s="102">
        <f>SUMIF(进货台账!E:E,A235,进货台账!I:I)</f>
        <v>0</v>
      </c>
      <c r="H235" s="102">
        <f>SUMIF(销售台账!E:E,A235,销售台账!I:I)</f>
        <v>0</v>
      </c>
      <c r="I235" s="102">
        <f>SUMIF(损耗登记!E:E,A235,损耗登记!I:I)</f>
        <v>0</v>
      </c>
      <c r="J235" s="102">
        <f t="shared" si="6"/>
        <v>0</v>
      </c>
      <c r="K235" s="103" t="str">
        <f t="shared" si="7"/>
        <v/>
      </c>
      <c r="L235" s="103"/>
    </row>
    <row r="236" ht="22" customHeight="1" spans="1:12">
      <c r="A236" s="102">
        <f>商品参数!A236</f>
        <v>0</v>
      </c>
      <c r="B236" s="102" t="str">
        <f>IFERROR(VLOOKUP(A236,商品参数!A:E,2,FALSE),"")</f>
        <v/>
      </c>
      <c r="C236" s="102" t="str">
        <f>IFERROR(VLOOKUP(A236,商品参数!A:E,3,FALSE),"")</f>
        <v/>
      </c>
      <c r="D236" s="102" t="str">
        <f>IFERROR(VLOOKUP(A236,商品参数!A:E,4,FALSE),"")</f>
        <v/>
      </c>
      <c r="E236" s="103"/>
      <c r="F236" s="103"/>
      <c r="G236" s="102">
        <f>SUMIF(进货台账!E:E,A236,进货台账!I:I)</f>
        <v>0</v>
      </c>
      <c r="H236" s="102">
        <f>SUMIF(销售台账!E:E,A236,销售台账!I:I)</f>
        <v>0</v>
      </c>
      <c r="I236" s="102">
        <f>SUMIF(损耗登记!E:E,A236,损耗登记!I:I)</f>
        <v>0</v>
      </c>
      <c r="J236" s="102">
        <f t="shared" si="6"/>
        <v>0</v>
      </c>
      <c r="K236" s="103" t="str">
        <f t="shared" si="7"/>
        <v/>
      </c>
      <c r="L236" s="103"/>
    </row>
    <row r="237" ht="22" customHeight="1" spans="1:12">
      <c r="A237" s="102">
        <f>商品参数!A237</f>
        <v>0</v>
      </c>
      <c r="B237" s="102" t="str">
        <f>IFERROR(VLOOKUP(A237,商品参数!A:E,2,FALSE),"")</f>
        <v/>
      </c>
      <c r="C237" s="102" t="str">
        <f>IFERROR(VLOOKUP(A237,商品参数!A:E,3,FALSE),"")</f>
        <v/>
      </c>
      <c r="D237" s="102" t="str">
        <f>IFERROR(VLOOKUP(A237,商品参数!A:E,4,FALSE),"")</f>
        <v/>
      </c>
      <c r="E237" s="103"/>
      <c r="F237" s="103"/>
      <c r="G237" s="102">
        <f>SUMIF(进货台账!E:E,A237,进货台账!I:I)</f>
        <v>0</v>
      </c>
      <c r="H237" s="102">
        <f>SUMIF(销售台账!E:E,A237,销售台账!I:I)</f>
        <v>0</v>
      </c>
      <c r="I237" s="102">
        <f>SUMIF(损耗登记!E:E,A237,损耗登记!I:I)</f>
        <v>0</v>
      </c>
      <c r="J237" s="102">
        <f t="shared" si="6"/>
        <v>0</v>
      </c>
      <c r="K237" s="103" t="str">
        <f t="shared" si="7"/>
        <v/>
      </c>
      <c r="L237" s="103"/>
    </row>
    <row r="238" ht="22" customHeight="1" spans="1:12">
      <c r="A238" s="102">
        <f>商品参数!A238</f>
        <v>0</v>
      </c>
      <c r="B238" s="102" t="str">
        <f>IFERROR(VLOOKUP(A238,商品参数!A:E,2,FALSE),"")</f>
        <v/>
      </c>
      <c r="C238" s="102" t="str">
        <f>IFERROR(VLOOKUP(A238,商品参数!A:E,3,FALSE),"")</f>
        <v/>
      </c>
      <c r="D238" s="102" t="str">
        <f>IFERROR(VLOOKUP(A238,商品参数!A:E,4,FALSE),"")</f>
        <v/>
      </c>
      <c r="E238" s="103"/>
      <c r="F238" s="103"/>
      <c r="G238" s="102">
        <f>SUMIF(进货台账!E:E,A238,进货台账!I:I)</f>
        <v>0</v>
      </c>
      <c r="H238" s="102">
        <f>SUMIF(销售台账!E:E,A238,销售台账!I:I)</f>
        <v>0</v>
      </c>
      <c r="I238" s="102">
        <f>SUMIF(损耗登记!E:E,A238,损耗登记!I:I)</f>
        <v>0</v>
      </c>
      <c r="J238" s="102">
        <f t="shared" si="6"/>
        <v>0</v>
      </c>
      <c r="K238" s="103" t="str">
        <f t="shared" si="7"/>
        <v/>
      </c>
      <c r="L238" s="103"/>
    </row>
    <row r="239" ht="22" customHeight="1" spans="1:12">
      <c r="A239" s="102">
        <f>商品参数!A239</f>
        <v>0</v>
      </c>
      <c r="B239" s="102" t="str">
        <f>IFERROR(VLOOKUP(A239,商品参数!A:E,2,FALSE),"")</f>
        <v/>
      </c>
      <c r="C239" s="102" t="str">
        <f>IFERROR(VLOOKUP(A239,商品参数!A:E,3,FALSE),"")</f>
        <v/>
      </c>
      <c r="D239" s="102" t="str">
        <f>IFERROR(VLOOKUP(A239,商品参数!A:E,4,FALSE),"")</f>
        <v/>
      </c>
      <c r="E239" s="103"/>
      <c r="F239" s="103"/>
      <c r="G239" s="102">
        <f>SUMIF(进货台账!E:E,A239,进货台账!I:I)</f>
        <v>0</v>
      </c>
      <c r="H239" s="102">
        <f>SUMIF(销售台账!E:E,A239,销售台账!I:I)</f>
        <v>0</v>
      </c>
      <c r="I239" s="102">
        <f>SUMIF(损耗登记!E:E,A239,损耗登记!I:I)</f>
        <v>0</v>
      </c>
      <c r="J239" s="102">
        <f t="shared" si="6"/>
        <v>0</v>
      </c>
      <c r="K239" s="103" t="str">
        <f t="shared" si="7"/>
        <v/>
      </c>
      <c r="L239" s="103"/>
    </row>
    <row r="240" ht="22" customHeight="1" spans="1:12">
      <c r="A240" s="102">
        <f>商品参数!A240</f>
        <v>0</v>
      </c>
      <c r="B240" s="102" t="str">
        <f>IFERROR(VLOOKUP(A240,商品参数!A:E,2,FALSE),"")</f>
        <v/>
      </c>
      <c r="C240" s="102" t="str">
        <f>IFERROR(VLOOKUP(A240,商品参数!A:E,3,FALSE),"")</f>
        <v/>
      </c>
      <c r="D240" s="102" t="str">
        <f>IFERROR(VLOOKUP(A240,商品参数!A:E,4,FALSE),"")</f>
        <v/>
      </c>
      <c r="E240" s="103"/>
      <c r="F240" s="103"/>
      <c r="G240" s="102">
        <f>SUMIF(进货台账!E:E,A240,进货台账!I:I)</f>
        <v>0</v>
      </c>
      <c r="H240" s="102">
        <f>SUMIF(销售台账!E:E,A240,销售台账!I:I)</f>
        <v>0</v>
      </c>
      <c r="I240" s="102">
        <f>SUMIF(损耗登记!E:E,A240,损耗登记!I:I)</f>
        <v>0</v>
      </c>
      <c r="J240" s="102">
        <f t="shared" si="6"/>
        <v>0</v>
      </c>
      <c r="K240" s="103" t="str">
        <f t="shared" si="7"/>
        <v/>
      </c>
      <c r="L240" s="103"/>
    </row>
    <row r="241" ht="22" customHeight="1" spans="1:12">
      <c r="A241" s="102">
        <f>商品参数!A241</f>
        <v>0</v>
      </c>
      <c r="B241" s="102" t="str">
        <f>IFERROR(VLOOKUP(A241,商品参数!A:E,2,FALSE),"")</f>
        <v/>
      </c>
      <c r="C241" s="102" t="str">
        <f>IFERROR(VLOOKUP(A241,商品参数!A:E,3,FALSE),"")</f>
        <v/>
      </c>
      <c r="D241" s="102" t="str">
        <f>IFERROR(VLOOKUP(A241,商品参数!A:E,4,FALSE),"")</f>
        <v/>
      </c>
      <c r="E241" s="103"/>
      <c r="F241" s="103"/>
      <c r="G241" s="102">
        <f>SUMIF(进货台账!E:E,A241,进货台账!I:I)</f>
        <v>0</v>
      </c>
      <c r="H241" s="102">
        <f>SUMIF(销售台账!E:E,A241,销售台账!I:I)</f>
        <v>0</v>
      </c>
      <c r="I241" s="102">
        <f>SUMIF(损耗登记!E:E,A241,损耗登记!I:I)</f>
        <v>0</v>
      </c>
      <c r="J241" s="102">
        <f t="shared" si="6"/>
        <v>0</v>
      </c>
      <c r="K241" s="103" t="str">
        <f t="shared" si="7"/>
        <v/>
      </c>
      <c r="L241" s="103"/>
    </row>
    <row r="242" ht="22" customHeight="1" spans="1:12">
      <c r="A242" s="102">
        <f>商品参数!A242</f>
        <v>0</v>
      </c>
      <c r="B242" s="102" t="str">
        <f>IFERROR(VLOOKUP(A242,商品参数!A:E,2,FALSE),"")</f>
        <v/>
      </c>
      <c r="C242" s="102" t="str">
        <f>IFERROR(VLOOKUP(A242,商品参数!A:E,3,FALSE),"")</f>
        <v/>
      </c>
      <c r="D242" s="102" t="str">
        <f>IFERROR(VLOOKUP(A242,商品参数!A:E,4,FALSE),"")</f>
        <v/>
      </c>
      <c r="E242" s="103"/>
      <c r="F242" s="103"/>
      <c r="G242" s="102">
        <f>SUMIF(进货台账!E:E,A242,进货台账!I:I)</f>
        <v>0</v>
      </c>
      <c r="H242" s="102">
        <f>SUMIF(销售台账!E:E,A242,销售台账!I:I)</f>
        <v>0</v>
      </c>
      <c r="I242" s="102">
        <f>SUMIF(损耗登记!E:E,A242,损耗登记!I:I)</f>
        <v>0</v>
      </c>
      <c r="J242" s="102">
        <f t="shared" si="6"/>
        <v>0</v>
      </c>
      <c r="K242" s="103" t="str">
        <f t="shared" si="7"/>
        <v/>
      </c>
      <c r="L242" s="103"/>
    </row>
    <row r="243" ht="22" customHeight="1" spans="1:12">
      <c r="A243" s="102">
        <f>商品参数!A243</f>
        <v>0</v>
      </c>
      <c r="B243" s="102" t="str">
        <f>IFERROR(VLOOKUP(A243,商品参数!A:E,2,FALSE),"")</f>
        <v/>
      </c>
      <c r="C243" s="102" t="str">
        <f>IFERROR(VLOOKUP(A243,商品参数!A:E,3,FALSE),"")</f>
        <v/>
      </c>
      <c r="D243" s="102" t="str">
        <f>IFERROR(VLOOKUP(A243,商品参数!A:E,4,FALSE),"")</f>
        <v/>
      </c>
      <c r="E243" s="103"/>
      <c r="F243" s="103"/>
      <c r="G243" s="102">
        <f>SUMIF(进货台账!E:E,A243,进货台账!I:I)</f>
        <v>0</v>
      </c>
      <c r="H243" s="102">
        <f>SUMIF(销售台账!E:E,A243,销售台账!I:I)</f>
        <v>0</v>
      </c>
      <c r="I243" s="102">
        <f>SUMIF(损耗登记!E:E,A243,损耗登记!I:I)</f>
        <v>0</v>
      </c>
      <c r="J243" s="102">
        <f t="shared" si="6"/>
        <v>0</v>
      </c>
      <c r="K243" s="103" t="str">
        <f t="shared" si="7"/>
        <v/>
      </c>
      <c r="L243" s="103"/>
    </row>
    <row r="244" ht="22" customHeight="1" spans="1:12">
      <c r="A244" s="102">
        <f>商品参数!A244</f>
        <v>0</v>
      </c>
      <c r="B244" s="102" t="str">
        <f>IFERROR(VLOOKUP(A244,商品参数!A:E,2,FALSE),"")</f>
        <v/>
      </c>
      <c r="C244" s="102" t="str">
        <f>IFERROR(VLOOKUP(A244,商品参数!A:E,3,FALSE),"")</f>
        <v/>
      </c>
      <c r="D244" s="102" t="str">
        <f>IFERROR(VLOOKUP(A244,商品参数!A:E,4,FALSE),"")</f>
        <v/>
      </c>
      <c r="E244" s="103"/>
      <c r="F244" s="103"/>
      <c r="G244" s="102">
        <f>SUMIF(进货台账!E:E,A244,进货台账!I:I)</f>
        <v>0</v>
      </c>
      <c r="H244" s="102">
        <f>SUMIF(销售台账!E:E,A244,销售台账!I:I)</f>
        <v>0</v>
      </c>
      <c r="I244" s="102">
        <f>SUMIF(损耗登记!E:E,A244,损耗登记!I:I)</f>
        <v>0</v>
      </c>
      <c r="J244" s="102">
        <f t="shared" si="6"/>
        <v>0</v>
      </c>
      <c r="K244" s="103" t="str">
        <f t="shared" si="7"/>
        <v/>
      </c>
      <c r="L244" s="103"/>
    </row>
    <row r="245" ht="22" customHeight="1" spans="1:12">
      <c r="A245" s="102">
        <f>商品参数!A245</f>
        <v>0</v>
      </c>
      <c r="B245" s="102" t="str">
        <f>IFERROR(VLOOKUP(A245,商品参数!A:E,2,FALSE),"")</f>
        <v/>
      </c>
      <c r="C245" s="102" t="str">
        <f>IFERROR(VLOOKUP(A245,商品参数!A:E,3,FALSE),"")</f>
        <v/>
      </c>
      <c r="D245" s="102" t="str">
        <f>IFERROR(VLOOKUP(A245,商品参数!A:E,4,FALSE),"")</f>
        <v/>
      </c>
      <c r="E245" s="103"/>
      <c r="F245" s="103"/>
      <c r="G245" s="102">
        <f>SUMIF(进货台账!E:E,A245,进货台账!I:I)</f>
        <v>0</v>
      </c>
      <c r="H245" s="102">
        <f>SUMIF(销售台账!E:E,A245,销售台账!I:I)</f>
        <v>0</v>
      </c>
      <c r="I245" s="102">
        <f>SUMIF(损耗登记!E:E,A245,损耗登记!I:I)</f>
        <v>0</v>
      </c>
      <c r="J245" s="102">
        <f t="shared" si="6"/>
        <v>0</v>
      </c>
      <c r="K245" s="103" t="str">
        <f t="shared" si="7"/>
        <v/>
      </c>
      <c r="L245" s="103"/>
    </row>
    <row r="246" ht="22" customHeight="1" spans="1:12">
      <c r="A246" s="102">
        <f>商品参数!A246</f>
        <v>0</v>
      </c>
      <c r="B246" s="102" t="str">
        <f>IFERROR(VLOOKUP(A246,商品参数!A:E,2,FALSE),"")</f>
        <v/>
      </c>
      <c r="C246" s="102" t="str">
        <f>IFERROR(VLOOKUP(A246,商品参数!A:E,3,FALSE),"")</f>
        <v/>
      </c>
      <c r="D246" s="102" t="str">
        <f>IFERROR(VLOOKUP(A246,商品参数!A:E,4,FALSE),"")</f>
        <v/>
      </c>
      <c r="E246" s="103"/>
      <c r="F246" s="103"/>
      <c r="G246" s="102">
        <f>SUMIF(进货台账!E:E,A246,进货台账!I:I)</f>
        <v>0</v>
      </c>
      <c r="H246" s="102">
        <f>SUMIF(销售台账!E:E,A246,销售台账!I:I)</f>
        <v>0</v>
      </c>
      <c r="I246" s="102">
        <f>SUMIF(损耗登记!E:E,A246,损耗登记!I:I)</f>
        <v>0</v>
      </c>
      <c r="J246" s="102">
        <f t="shared" si="6"/>
        <v>0</v>
      </c>
      <c r="K246" s="103" t="str">
        <f t="shared" si="7"/>
        <v/>
      </c>
      <c r="L246" s="103"/>
    </row>
    <row r="247" ht="22" customHeight="1" spans="1:12">
      <c r="A247" s="102">
        <f>商品参数!A247</f>
        <v>0</v>
      </c>
      <c r="B247" s="102" t="str">
        <f>IFERROR(VLOOKUP(A247,商品参数!A:E,2,FALSE),"")</f>
        <v/>
      </c>
      <c r="C247" s="102" t="str">
        <f>IFERROR(VLOOKUP(A247,商品参数!A:E,3,FALSE),"")</f>
        <v/>
      </c>
      <c r="D247" s="102" t="str">
        <f>IFERROR(VLOOKUP(A247,商品参数!A:E,4,FALSE),"")</f>
        <v/>
      </c>
      <c r="E247" s="103"/>
      <c r="F247" s="103"/>
      <c r="G247" s="102">
        <f>SUMIF(进货台账!E:E,A247,进货台账!I:I)</f>
        <v>0</v>
      </c>
      <c r="H247" s="102">
        <f>SUMIF(销售台账!E:E,A247,销售台账!I:I)</f>
        <v>0</v>
      </c>
      <c r="I247" s="102">
        <f>SUMIF(损耗登记!E:E,A247,损耗登记!I:I)</f>
        <v>0</v>
      </c>
      <c r="J247" s="102">
        <f t="shared" si="6"/>
        <v>0</v>
      </c>
      <c r="K247" s="103" t="str">
        <f t="shared" si="7"/>
        <v/>
      </c>
      <c r="L247" s="103"/>
    </row>
    <row r="248" ht="22" customHeight="1" spans="1:12">
      <c r="A248" s="102">
        <f>商品参数!A248</f>
        <v>0</v>
      </c>
      <c r="B248" s="102" t="str">
        <f>IFERROR(VLOOKUP(A248,商品参数!A:E,2,FALSE),"")</f>
        <v/>
      </c>
      <c r="C248" s="102" t="str">
        <f>IFERROR(VLOOKUP(A248,商品参数!A:E,3,FALSE),"")</f>
        <v/>
      </c>
      <c r="D248" s="102" t="str">
        <f>IFERROR(VLOOKUP(A248,商品参数!A:E,4,FALSE),"")</f>
        <v/>
      </c>
      <c r="E248" s="103"/>
      <c r="F248" s="103"/>
      <c r="G248" s="102">
        <f>SUMIF(进货台账!E:E,A248,进货台账!I:I)</f>
        <v>0</v>
      </c>
      <c r="H248" s="102">
        <f>SUMIF(销售台账!E:E,A248,销售台账!I:I)</f>
        <v>0</v>
      </c>
      <c r="I248" s="102">
        <f>SUMIF(损耗登记!E:E,A248,损耗登记!I:I)</f>
        <v>0</v>
      </c>
      <c r="J248" s="102">
        <f t="shared" si="6"/>
        <v>0</v>
      </c>
      <c r="K248" s="103" t="str">
        <f t="shared" si="7"/>
        <v/>
      </c>
      <c r="L248" s="103"/>
    </row>
    <row r="249" ht="22" customHeight="1" spans="1:12">
      <c r="A249" s="102">
        <f>商品参数!A249</f>
        <v>0</v>
      </c>
      <c r="B249" s="102" t="str">
        <f>IFERROR(VLOOKUP(A249,商品参数!A:E,2,FALSE),"")</f>
        <v/>
      </c>
      <c r="C249" s="102" t="str">
        <f>IFERROR(VLOOKUP(A249,商品参数!A:E,3,FALSE),"")</f>
        <v/>
      </c>
      <c r="D249" s="102" t="str">
        <f>IFERROR(VLOOKUP(A249,商品参数!A:E,4,FALSE),"")</f>
        <v/>
      </c>
      <c r="E249" s="103"/>
      <c r="F249" s="103"/>
      <c r="G249" s="102">
        <f>SUMIF(进货台账!E:E,A249,进货台账!I:I)</f>
        <v>0</v>
      </c>
      <c r="H249" s="102">
        <f>SUMIF(销售台账!E:E,A249,销售台账!I:I)</f>
        <v>0</v>
      </c>
      <c r="I249" s="102">
        <f>SUMIF(损耗登记!E:E,A249,损耗登记!I:I)</f>
        <v>0</v>
      </c>
      <c r="J249" s="102">
        <f t="shared" si="6"/>
        <v>0</v>
      </c>
      <c r="K249" s="103" t="str">
        <f t="shared" si="7"/>
        <v/>
      </c>
      <c r="L249" s="103"/>
    </row>
    <row r="250" ht="22" customHeight="1" spans="1:12">
      <c r="A250" s="102">
        <f>商品参数!A250</f>
        <v>0</v>
      </c>
      <c r="B250" s="102" t="str">
        <f>IFERROR(VLOOKUP(A250,商品参数!A:E,2,FALSE),"")</f>
        <v/>
      </c>
      <c r="C250" s="102" t="str">
        <f>IFERROR(VLOOKUP(A250,商品参数!A:E,3,FALSE),"")</f>
        <v/>
      </c>
      <c r="D250" s="102" t="str">
        <f>IFERROR(VLOOKUP(A250,商品参数!A:E,4,FALSE),"")</f>
        <v/>
      </c>
      <c r="E250" s="103"/>
      <c r="F250" s="103"/>
      <c r="G250" s="102">
        <f>SUMIF(进货台账!E:E,A250,进货台账!I:I)</f>
        <v>0</v>
      </c>
      <c r="H250" s="102">
        <f>SUMIF(销售台账!E:E,A250,销售台账!I:I)</f>
        <v>0</v>
      </c>
      <c r="I250" s="102">
        <f>SUMIF(损耗登记!E:E,A250,损耗登记!I:I)</f>
        <v>0</v>
      </c>
      <c r="J250" s="102">
        <f t="shared" si="6"/>
        <v>0</v>
      </c>
      <c r="K250" s="103" t="str">
        <f t="shared" si="7"/>
        <v/>
      </c>
      <c r="L250" s="103"/>
    </row>
    <row r="251" ht="22" customHeight="1" spans="1:12">
      <c r="A251" s="102">
        <f>商品参数!A251</f>
        <v>0</v>
      </c>
      <c r="B251" s="102" t="str">
        <f>IFERROR(VLOOKUP(A251,商品参数!A:E,2,FALSE),"")</f>
        <v/>
      </c>
      <c r="C251" s="102" t="str">
        <f>IFERROR(VLOOKUP(A251,商品参数!A:E,3,FALSE),"")</f>
        <v/>
      </c>
      <c r="D251" s="102" t="str">
        <f>IFERROR(VLOOKUP(A251,商品参数!A:E,4,FALSE),"")</f>
        <v/>
      </c>
      <c r="E251" s="103"/>
      <c r="F251" s="103"/>
      <c r="G251" s="102">
        <f>SUMIF(进货台账!E:E,A251,进货台账!I:I)</f>
        <v>0</v>
      </c>
      <c r="H251" s="102">
        <f>SUMIF(销售台账!E:E,A251,销售台账!I:I)</f>
        <v>0</v>
      </c>
      <c r="I251" s="102">
        <f>SUMIF(损耗登记!E:E,A251,损耗登记!I:I)</f>
        <v>0</v>
      </c>
      <c r="J251" s="102">
        <f t="shared" si="6"/>
        <v>0</v>
      </c>
      <c r="K251" s="103" t="str">
        <f t="shared" si="7"/>
        <v/>
      </c>
      <c r="L251" s="103"/>
    </row>
    <row r="252" ht="22" customHeight="1" spans="1:12">
      <c r="A252" s="102">
        <f>商品参数!A252</f>
        <v>0</v>
      </c>
      <c r="B252" s="102" t="str">
        <f>IFERROR(VLOOKUP(A252,商品参数!A:E,2,FALSE),"")</f>
        <v/>
      </c>
      <c r="C252" s="102" t="str">
        <f>IFERROR(VLOOKUP(A252,商品参数!A:E,3,FALSE),"")</f>
        <v/>
      </c>
      <c r="D252" s="102" t="str">
        <f>IFERROR(VLOOKUP(A252,商品参数!A:E,4,FALSE),"")</f>
        <v/>
      </c>
      <c r="E252" s="103"/>
      <c r="F252" s="103"/>
      <c r="G252" s="102">
        <f>SUMIF(进货台账!E:E,A252,进货台账!I:I)</f>
        <v>0</v>
      </c>
      <c r="H252" s="102">
        <f>SUMIF(销售台账!E:E,A252,销售台账!I:I)</f>
        <v>0</v>
      </c>
      <c r="I252" s="102">
        <f>SUMIF(损耗登记!E:E,A252,损耗登记!I:I)</f>
        <v>0</v>
      </c>
      <c r="J252" s="102">
        <f t="shared" si="6"/>
        <v>0</v>
      </c>
      <c r="K252" s="103" t="str">
        <f t="shared" si="7"/>
        <v/>
      </c>
      <c r="L252" s="103"/>
    </row>
    <row r="253" ht="22" customHeight="1" spans="1:12">
      <c r="A253" s="102">
        <f>商品参数!A253</f>
        <v>0</v>
      </c>
      <c r="B253" s="102" t="str">
        <f>IFERROR(VLOOKUP(A253,商品参数!A:E,2,FALSE),"")</f>
        <v/>
      </c>
      <c r="C253" s="102" t="str">
        <f>IFERROR(VLOOKUP(A253,商品参数!A:E,3,FALSE),"")</f>
        <v/>
      </c>
      <c r="D253" s="102" t="str">
        <f>IFERROR(VLOOKUP(A253,商品参数!A:E,4,FALSE),"")</f>
        <v/>
      </c>
      <c r="E253" s="103"/>
      <c r="F253" s="103"/>
      <c r="G253" s="102">
        <f>SUMIF(进货台账!E:E,A253,进货台账!I:I)</f>
        <v>0</v>
      </c>
      <c r="H253" s="102">
        <f>SUMIF(销售台账!E:E,A253,销售台账!I:I)</f>
        <v>0</v>
      </c>
      <c r="I253" s="102">
        <f>SUMIF(损耗登记!E:E,A253,损耗登记!I:I)</f>
        <v>0</v>
      </c>
      <c r="J253" s="102">
        <f t="shared" si="6"/>
        <v>0</v>
      </c>
      <c r="K253" s="103" t="str">
        <f t="shared" si="7"/>
        <v/>
      </c>
      <c r="L253" s="103"/>
    </row>
    <row r="254" ht="22" customHeight="1" spans="1:12">
      <c r="A254" s="102">
        <f>商品参数!A254</f>
        <v>0</v>
      </c>
      <c r="B254" s="102" t="str">
        <f>IFERROR(VLOOKUP(A254,商品参数!A:E,2,FALSE),"")</f>
        <v/>
      </c>
      <c r="C254" s="102" t="str">
        <f>IFERROR(VLOOKUP(A254,商品参数!A:E,3,FALSE),"")</f>
        <v/>
      </c>
      <c r="D254" s="102" t="str">
        <f>IFERROR(VLOOKUP(A254,商品参数!A:E,4,FALSE),"")</f>
        <v/>
      </c>
      <c r="E254" s="103"/>
      <c r="F254" s="103"/>
      <c r="G254" s="102">
        <f>SUMIF(进货台账!E:E,A254,进货台账!I:I)</f>
        <v>0</v>
      </c>
      <c r="H254" s="102">
        <f>SUMIF(销售台账!E:E,A254,销售台账!I:I)</f>
        <v>0</v>
      </c>
      <c r="I254" s="102">
        <f>SUMIF(损耗登记!E:E,A254,损耗登记!I:I)</f>
        <v>0</v>
      </c>
      <c r="J254" s="102">
        <f t="shared" si="6"/>
        <v>0</v>
      </c>
      <c r="K254" s="103" t="str">
        <f t="shared" si="7"/>
        <v/>
      </c>
      <c r="L254" s="103"/>
    </row>
    <row r="255" ht="22" customHeight="1" spans="1:12">
      <c r="A255" s="102">
        <f>商品参数!A255</f>
        <v>0</v>
      </c>
      <c r="B255" s="102" t="str">
        <f>IFERROR(VLOOKUP(A255,商品参数!A:E,2,FALSE),"")</f>
        <v/>
      </c>
      <c r="C255" s="102" t="str">
        <f>IFERROR(VLOOKUP(A255,商品参数!A:E,3,FALSE),"")</f>
        <v/>
      </c>
      <c r="D255" s="102" t="str">
        <f>IFERROR(VLOOKUP(A255,商品参数!A:E,4,FALSE),"")</f>
        <v/>
      </c>
      <c r="E255" s="103"/>
      <c r="F255" s="103"/>
      <c r="G255" s="102">
        <f>SUMIF(进货台账!E:E,A255,进货台账!I:I)</f>
        <v>0</v>
      </c>
      <c r="H255" s="102">
        <f>SUMIF(销售台账!E:E,A255,销售台账!I:I)</f>
        <v>0</v>
      </c>
      <c r="I255" s="102">
        <f>SUMIF(损耗登记!E:E,A255,损耗登记!I:I)</f>
        <v>0</v>
      </c>
      <c r="J255" s="102">
        <f t="shared" si="6"/>
        <v>0</v>
      </c>
      <c r="K255" s="103" t="str">
        <f t="shared" si="7"/>
        <v/>
      </c>
      <c r="L255" s="103"/>
    </row>
    <row r="256" ht="22" customHeight="1" spans="1:12">
      <c r="A256" s="102">
        <f>商品参数!A256</f>
        <v>0</v>
      </c>
      <c r="B256" s="102" t="str">
        <f>IFERROR(VLOOKUP(A256,商品参数!A:E,2,FALSE),"")</f>
        <v/>
      </c>
      <c r="C256" s="102" t="str">
        <f>IFERROR(VLOOKUP(A256,商品参数!A:E,3,FALSE),"")</f>
        <v/>
      </c>
      <c r="D256" s="102" t="str">
        <f>IFERROR(VLOOKUP(A256,商品参数!A:E,4,FALSE),"")</f>
        <v/>
      </c>
      <c r="E256" s="103"/>
      <c r="F256" s="103"/>
      <c r="G256" s="102">
        <f>SUMIF(进货台账!E:E,A256,进货台账!I:I)</f>
        <v>0</v>
      </c>
      <c r="H256" s="102">
        <f>SUMIF(销售台账!E:E,A256,销售台账!I:I)</f>
        <v>0</v>
      </c>
      <c r="I256" s="102">
        <f>SUMIF(损耗登记!E:E,A256,损耗登记!I:I)</f>
        <v>0</v>
      </c>
      <c r="J256" s="102">
        <f t="shared" si="6"/>
        <v>0</v>
      </c>
      <c r="K256" s="103" t="str">
        <f t="shared" si="7"/>
        <v/>
      </c>
      <c r="L256" s="103"/>
    </row>
    <row r="257" ht="22" customHeight="1" spans="1:12">
      <c r="A257" s="102">
        <f>商品参数!A257</f>
        <v>0</v>
      </c>
      <c r="B257" s="102" t="str">
        <f>IFERROR(VLOOKUP(A257,商品参数!A:E,2,FALSE),"")</f>
        <v/>
      </c>
      <c r="C257" s="102" t="str">
        <f>IFERROR(VLOOKUP(A257,商品参数!A:E,3,FALSE),"")</f>
        <v/>
      </c>
      <c r="D257" s="102" t="str">
        <f>IFERROR(VLOOKUP(A257,商品参数!A:E,4,FALSE),"")</f>
        <v/>
      </c>
      <c r="E257" s="103"/>
      <c r="F257" s="103"/>
      <c r="G257" s="102">
        <f>SUMIF(进货台账!E:E,A257,进货台账!I:I)</f>
        <v>0</v>
      </c>
      <c r="H257" s="102">
        <f>SUMIF(销售台账!E:E,A257,销售台账!I:I)</f>
        <v>0</v>
      </c>
      <c r="I257" s="102">
        <f>SUMIF(损耗登记!E:E,A257,损耗登记!I:I)</f>
        <v>0</v>
      </c>
      <c r="J257" s="102">
        <f t="shared" si="6"/>
        <v>0</v>
      </c>
      <c r="K257" s="103" t="str">
        <f t="shared" si="7"/>
        <v/>
      </c>
      <c r="L257" s="103"/>
    </row>
    <row r="258" ht="22" customHeight="1" spans="1:12">
      <c r="A258" s="102">
        <f>商品参数!A258</f>
        <v>0</v>
      </c>
      <c r="B258" s="102" t="str">
        <f>IFERROR(VLOOKUP(A258,商品参数!A:E,2,FALSE),"")</f>
        <v/>
      </c>
      <c r="C258" s="102" t="str">
        <f>IFERROR(VLOOKUP(A258,商品参数!A:E,3,FALSE),"")</f>
        <v/>
      </c>
      <c r="D258" s="102" t="str">
        <f>IFERROR(VLOOKUP(A258,商品参数!A:E,4,FALSE),"")</f>
        <v/>
      </c>
      <c r="E258" s="103"/>
      <c r="F258" s="103"/>
      <c r="G258" s="102">
        <f>SUMIF(进货台账!E:E,A258,进货台账!I:I)</f>
        <v>0</v>
      </c>
      <c r="H258" s="102">
        <f>SUMIF(销售台账!E:E,A258,销售台账!I:I)</f>
        <v>0</v>
      </c>
      <c r="I258" s="102">
        <f>SUMIF(损耗登记!E:E,A258,损耗登记!I:I)</f>
        <v>0</v>
      </c>
      <c r="J258" s="102">
        <f t="shared" si="6"/>
        <v>0</v>
      </c>
      <c r="K258" s="103" t="str">
        <f t="shared" si="7"/>
        <v/>
      </c>
      <c r="L258" s="103"/>
    </row>
    <row r="259" ht="22" customHeight="1" spans="1:12">
      <c r="A259" s="102">
        <f>商品参数!A259</f>
        <v>0</v>
      </c>
      <c r="B259" s="102" t="str">
        <f>IFERROR(VLOOKUP(A259,商品参数!A:E,2,FALSE),"")</f>
        <v/>
      </c>
      <c r="C259" s="102" t="str">
        <f>IFERROR(VLOOKUP(A259,商品参数!A:E,3,FALSE),"")</f>
        <v/>
      </c>
      <c r="D259" s="102" t="str">
        <f>IFERROR(VLOOKUP(A259,商品参数!A:E,4,FALSE),"")</f>
        <v/>
      </c>
      <c r="E259" s="103"/>
      <c r="F259" s="103"/>
      <c r="G259" s="102">
        <f>SUMIF(进货台账!E:E,A259,进货台账!I:I)</f>
        <v>0</v>
      </c>
      <c r="H259" s="102">
        <f>SUMIF(销售台账!E:E,A259,销售台账!I:I)</f>
        <v>0</v>
      </c>
      <c r="I259" s="102">
        <f>SUMIF(损耗登记!E:E,A259,损耗登记!I:I)</f>
        <v>0</v>
      </c>
      <c r="J259" s="102">
        <f t="shared" si="6"/>
        <v>0</v>
      </c>
      <c r="K259" s="103" t="str">
        <f t="shared" si="7"/>
        <v/>
      </c>
      <c r="L259" s="103"/>
    </row>
    <row r="260" ht="22" customHeight="1" spans="1:12">
      <c r="A260" s="102">
        <f>商品参数!A260</f>
        <v>0</v>
      </c>
      <c r="B260" s="102" t="str">
        <f>IFERROR(VLOOKUP(A260,商品参数!A:E,2,FALSE),"")</f>
        <v/>
      </c>
      <c r="C260" s="102" t="str">
        <f>IFERROR(VLOOKUP(A260,商品参数!A:E,3,FALSE),"")</f>
        <v/>
      </c>
      <c r="D260" s="102" t="str">
        <f>IFERROR(VLOOKUP(A260,商品参数!A:E,4,FALSE),"")</f>
        <v/>
      </c>
      <c r="E260" s="103"/>
      <c r="F260" s="103"/>
      <c r="G260" s="102">
        <f>SUMIF(进货台账!E:E,A260,进货台账!I:I)</f>
        <v>0</v>
      </c>
      <c r="H260" s="102">
        <f>SUMIF(销售台账!E:E,A260,销售台账!I:I)</f>
        <v>0</v>
      </c>
      <c r="I260" s="102">
        <f>SUMIF(损耗登记!E:E,A260,损耗登记!I:I)</f>
        <v>0</v>
      </c>
      <c r="J260" s="102">
        <f t="shared" ref="J260:J323" si="8">F260+G260-H260-I260</f>
        <v>0</v>
      </c>
      <c r="K260" s="103" t="str">
        <f t="shared" ref="K260:K323" si="9">IF(E260="","",IF(J260&lt;E260,"报警","正常"))</f>
        <v/>
      </c>
      <c r="L260" s="103"/>
    </row>
    <row r="261" ht="22" customHeight="1" spans="1:12">
      <c r="A261" s="102">
        <f>商品参数!A261</f>
        <v>0</v>
      </c>
      <c r="B261" s="102" t="str">
        <f>IFERROR(VLOOKUP(A261,商品参数!A:E,2,FALSE),"")</f>
        <v/>
      </c>
      <c r="C261" s="102" t="str">
        <f>IFERROR(VLOOKUP(A261,商品参数!A:E,3,FALSE),"")</f>
        <v/>
      </c>
      <c r="D261" s="102" t="str">
        <f>IFERROR(VLOOKUP(A261,商品参数!A:E,4,FALSE),"")</f>
        <v/>
      </c>
      <c r="E261" s="103"/>
      <c r="F261" s="103"/>
      <c r="G261" s="102">
        <f>SUMIF(进货台账!E:E,A261,进货台账!I:I)</f>
        <v>0</v>
      </c>
      <c r="H261" s="102">
        <f>SUMIF(销售台账!E:E,A261,销售台账!I:I)</f>
        <v>0</v>
      </c>
      <c r="I261" s="102">
        <f>SUMIF(损耗登记!E:E,A261,损耗登记!I:I)</f>
        <v>0</v>
      </c>
      <c r="J261" s="102">
        <f t="shared" si="8"/>
        <v>0</v>
      </c>
      <c r="K261" s="103" t="str">
        <f t="shared" si="9"/>
        <v/>
      </c>
      <c r="L261" s="103"/>
    </row>
    <row r="262" ht="22" customHeight="1" spans="1:12">
      <c r="A262" s="102">
        <f>商品参数!A262</f>
        <v>0</v>
      </c>
      <c r="B262" s="102" t="str">
        <f>IFERROR(VLOOKUP(A262,商品参数!A:E,2,FALSE),"")</f>
        <v/>
      </c>
      <c r="C262" s="102" t="str">
        <f>IFERROR(VLOOKUP(A262,商品参数!A:E,3,FALSE),"")</f>
        <v/>
      </c>
      <c r="D262" s="102" t="str">
        <f>IFERROR(VLOOKUP(A262,商品参数!A:E,4,FALSE),"")</f>
        <v/>
      </c>
      <c r="E262" s="103"/>
      <c r="F262" s="103"/>
      <c r="G262" s="102">
        <f>SUMIF(进货台账!E:E,A262,进货台账!I:I)</f>
        <v>0</v>
      </c>
      <c r="H262" s="102">
        <f>SUMIF(销售台账!E:E,A262,销售台账!I:I)</f>
        <v>0</v>
      </c>
      <c r="I262" s="102">
        <f>SUMIF(损耗登记!E:E,A262,损耗登记!I:I)</f>
        <v>0</v>
      </c>
      <c r="J262" s="102">
        <f t="shared" si="8"/>
        <v>0</v>
      </c>
      <c r="K262" s="103" t="str">
        <f t="shared" si="9"/>
        <v/>
      </c>
      <c r="L262" s="103"/>
    </row>
    <row r="263" ht="22" customHeight="1" spans="1:12">
      <c r="A263" s="102">
        <f>商品参数!A263</f>
        <v>0</v>
      </c>
      <c r="B263" s="102" t="str">
        <f>IFERROR(VLOOKUP(A263,商品参数!A:E,2,FALSE),"")</f>
        <v/>
      </c>
      <c r="C263" s="102" t="str">
        <f>IFERROR(VLOOKUP(A263,商品参数!A:E,3,FALSE),"")</f>
        <v/>
      </c>
      <c r="D263" s="102" t="str">
        <f>IFERROR(VLOOKUP(A263,商品参数!A:E,4,FALSE),"")</f>
        <v/>
      </c>
      <c r="E263" s="103"/>
      <c r="F263" s="103"/>
      <c r="G263" s="102">
        <f>SUMIF(进货台账!E:E,A263,进货台账!I:I)</f>
        <v>0</v>
      </c>
      <c r="H263" s="102">
        <f>SUMIF(销售台账!E:E,A263,销售台账!I:I)</f>
        <v>0</v>
      </c>
      <c r="I263" s="102">
        <f>SUMIF(损耗登记!E:E,A263,损耗登记!I:I)</f>
        <v>0</v>
      </c>
      <c r="J263" s="102">
        <f t="shared" si="8"/>
        <v>0</v>
      </c>
      <c r="K263" s="103" t="str">
        <f t="shared" si="9"/>
        <v/>
      </c>
      <c r="L263" s="103"/>
    </row>
    <row r="264" ht="22" customHeight="1" spans="1:12">
      <c r="A264" s="102">
        <f>商品参数!A264</f>
        <v>0</v>
      </c>
      <c r="B264" s="102" t="str">
        <f>IFERROR(VLOOKUP(A264,商品参数!A:E,2,FALSE),"")</f>
        <v/>
      </c>
      <c r="C264" s="102" t="str">
        <f>IFERROR(VLOOKUP(A264,商品参数!A:E,3,FALSE),"")</f>
        <v/>
      </c>
      <c r="D264" s="102" t="str">
        <f>IFERROR(VLOOKUP(A264,商品参数!A:E,4,FALSE),"")</f>
        <v/>
      </c>
      <c r="E264" s="103"/>
      <c r="F264" s="103"/>
      <c r="G264" s="102">
        <f>SUMIF(进货台账!E:E,A264,进货台账!I:I)</f>
        <v>0</v>
      </c>
      <c r="H264" s="102">
        <f>SUMIF(销售台账!E:E,A264,销售台账!I:I)</f>
        <v>0</v>
      </c>
      <c r="I264" s="102">
        <f>SUMIF(损耗登记!E:E,A264,损耗登记!I:I)</f>
        <v>0</v>
      </c>
      <c r="J264" s="102">
        <f t="shared" si="8"/>
        <v>0</v>
      </c>
      <c r="K264" s="103" t="str">
        <f t="shared" si="9"/>
        <v/>
      </c>
      <c r="L264" s="103"/>
    </row>
    <row r="265" ht="22" customHeight="1" spans="1:12">
      <c r="A265" s="102">
        <f>商品参数!A265</f>
        <v>0</v>
      </c>
      <c r="B265" s="102" t="str">
        <f>IFERROR(VLOOKUP(A265,商品参数!A:E,2,FALSE),"")</f>
        <v/>
      </c>
      <c r="C265" s="102" t="str">
        <f>IFERROR(VLOOKUP(A265,商品参数!A:E,3,FALSE),"")</f>
        <v/>
      </c>
      <c r="D265" s="102" t="str">
        <f>IFERROR(VLOOKUP(A265,商品参数!A:E,4,FALSE),"")</f>
        <v/>
      </c>
      <c r="E265" s="103"/>
      <c r="F265" s="103"/>
      <c r="G265" s="102">
        <f>SUMIF(进货台账!E:E,A265,进货台账!I:I)</f>
        <v>0</v>
      </c>
      <c r="H265" s="102">
        <f>SUMIF(销售台账!E:E,A265,销售台账!I:I)</f>
        <v>0</v>
      </c>
      <c r="I265" s="102">
        <f>SUMIF(损耗登记!E:E,A265,损耗登记!I:I)</f>
        <v>0</v>
      </c>
      <c r="J265" s="102">
        <f t="shared" si="8"/>
        <v>0</v>
      </c>
      <c r="K265" s="103" t="str">
        <f t="shared" si="9"/>
        <v/>
      </c>
      <c r="L265" s="103"/>
    </row>
    <row r="266" ht="22" customHeight="1" spans="1:12">
      <c r="A266" s="102">
        <f>商品参数!A266</f>
        <v>0</v>
      </c>
      <c r="B266" s="102" t="str">
        <f>IFERROR(VLOOKUP(A266,商品参数!A:E,2,FALSE),"")</f>
        <v/>
      </c>
      <c r="C266" s="102" t="str">
        <f>IFERROR(VLOOKUP(A266,商品参数!A:E,3,FALSE),"")</f>
        <v/>
      </c>
      <c r="D266" s="102" t="str">
        <f>IFERROR(VLOOKUP(A266,商品参数!A:E,4,FALSE),"")</f>
        <v/>
      </c>
      <c r="E266" s="103"/>
      <c r="F266" s="103"/>
      <c r="G266" s="102">
        <f>SUMIF(进货台账!E:E,A266,进货台账!I:I)</f>
        <v>0</v>
      </c>
      <c r="H266" s="102">
        <f>SUMIF(销售台账!E:E,A266,销售台账!I:I)</f>
        <v>0</v>
      </c>
      <c r="I266" s="102">
        <f>SUMIF(损耗登记!E:E,A266,损耗登记!I:I)</f>
        <v>0</v>
      </c>
      <c r="J266" s="102">
        <f t="shared" si="8"/>
        <v>0</v>
      </c>
      <c r="K266" s="103" t="str">
        <f t="shared" si="9"/>
        <v/>
      </c>
      <c r="L266" s="103"/>
    </row>
    <row r="267" ht="22" customHeight="1" spans="1:12">
      <c r="A267" s="102">
        <f>商品参数!A267</f>
        <v>0</v>
      </c>
      <c r="B267" s="102" t="str">
        <f>IFERROR(VLOOKUP(A267,商品参数!A:E,2,FALSE),"")</f>
        <v/>
      </c>
      <c r="C267" s="102" t="str">
        <f>IFERROR(VLOOKUP(A267,商品参数!A:E,3,FALSE),"")</f>
        <v/>
      </c>
      <c r="D267" s="102" t="str">
        <f>IFERROR(VLOOKUP(A267,商品参数!A:E,4,FALSE),"")</f>
        <v/>
      </c>
      <c r="E267" s="103"/>
      <c r="F267" s="103"/>
      <c r="G267" s="102">
        <f>SUMIF(进货台账!E:E,A267,进货台账!I:I)</f>
        <v>0</v>
      </c>
      <c r="H267" s="102">
        <f>SUMIF(销售台账!E:E,A267,销售台账!I:I)</f>
        <v>0</v>
      </c>
      <c r="I267" s="102">
        <f>SUMIF(损耗登记!E:E,A267,损耗登记!I:I)</f>
        <v>0</v>
      </c>
      <c r="J267" s="102">
        <f t="shared" si="8"/>
        <v>0</v>
      </c>
      <c r="K267" s="103" t="str">
        <f t="shared" si="9"/>
        <v/>
      </c>
      <c r="L267" s="103"/>
    </row>
    <row r="268" ht="22" customHeight="1" spans="1:12">
      <c r="A268" s="102">
        <f>商品参数!A268</f>
        <v>0</v>
      </c>
      <c r="B268" s="102" t="str">
        <f>IFERROR(VLOOKUP(A268,商品参数!A:E,2,FALSE),"")</f>
        <v/>
      </c>
      <c r="C268" s="102" t="str">
        <f>IFERROR(VLOOKUP(A268,商品参数!A:E,3,FALSE),"")</f>
        <v/>
      </c>
      <c r="D268" s="102" t="str">
        <f>IFERROR(VLOOKUP(A268,商品参数!A:E,4,FALSE),"")</f>
        <v/>
      </c>
      <c r="E268" s="103"/>
      <c r="F268" s="103"/>
      <c r="G268" s="102">
        <f>SUMIF(进货台账!E:E,A268,进货台账!I:I)</f>
        <v>0</v>
      </c>
      <c r="H268" s="102">
        <f>SUMIF(销售台账!E:E,A268,销售台账!I:I)</f>
        <v>0</v>
      </c>
      <c r="I268" s="102">
        <f>SUMIF(损耗登记!E:E,A268,损耗登记!I:I)</f>
        <v>0</v>
      </c>
      <c r="J268" s="102">
        <f t="shared" si="8"/>
        <v>0</v>
      </c>
      <c r="K268" s="103" t="str">
        <f t="shared" si="9"/>
        <v/>
      </c>
      <c r="L268" s="103"/>
    </row>
    <row r="269" ht="22" customHeight="1" spans="1:12">
      <c r="A269" s="102">
        <f>商品参数!A269</f>
        <v>0</v>
      </c>
      <c r="B269" s="102" t="str">
        <f>IFERROR(VLOOKUP(A269,商品参数!A:E,2,FALSE),"")</f>
        <v/>
      </c>
      <c r="C269" s="102" t="str">
        <f>IFERROR(VLOOKUP(A269,商品参数!A:E,3,FALSE),"")</f>
        <v/>
      </c>
      <c r="D269" s="102" t="str">
        <f>IFERROR(VLOOKUP(A269,商品参数!A:E,4,FALSE),"")</f>
        <v/>
      </c>
      <c r="E269" s="103"/>
      <c r="F269" s="103"/>
      <c r="G269" s="102">
        <f>SUMIF(进货台账!E:E,A269,进货台账!I:I)</f>
        <v>0</v>
      </c>
      <c r="H269" s="102">
        <f>SUMIF(销售台账!E:E,A269,销售台账!I:I)</f>
        <v>0</v>
      </c>
      <c r="I269" s="102">
        <f>SUMIF(损耗登记!E:E,A269,损耗登记!I:I)</f>
        <v>0</v>
      </c>
      <c r="J269" s="102">
        <f t="shared" si="8"/>
        <v>0</v>
      </c>
      <c r="K269" s="103" t="str">
        <f t="shared" si="9"/>
        <v/>
      </c>
      <c r="L269" s="103"/>
    </row>
    <row r="270" ht="22" customHeight="1" spans="1:12">
      <c r="A270" s="102">
        <f>商品参数!A270</f>
        <v>0</v>
      </c>
      <c r="B270" s="102" t="str">
        <f>IFERROR(VLOOKUP(A270,商品参数!A:E,2,FALSE),"")</f>
        <v/>
      </c>
      <c r="C270" s="102" t="str">
        <f>IFERROR(VLOOKUP(A270,商品参数!A:E,3,FALSE),"")</f>
        <v/>
      </c>
      <c r="D270" s="102" t="str">
        <f>IFERROR(VLOOKUP(A270,商品参数!A:E,4,FALSE),"")</f>
        <v/>
      </c>
      <c r="E270" s="103"/>
      <c r="F270" s="103"/>
      <c r="G270" s="102">
        <f>SUMIF(进货台账!E:E,A270,进货台账!I:I)</f>
        <v>0</v>
      </c>
      <c r="H270" s="102">
        <f>SUMIF(销售台账!E:E,A270,销售台账!I:I)</f>
        <v>0</v>
      </c>
      <c r="I270" s="102">
        <f>SUMIF(损耗登记!E:E,A270,损耗登记!I:I)</f>
        <v>0</v>
      </c>
      <c r="J270" s="102">
        <f t="shared" si="8"/>
        <v>0</v>
      </c>
      <c r="K270" s="103" t="str">
        <f t="shared" si="9"/>
        <v/>
      </c>
      <c r="L270" s="103"/>
    </row>
    <row r="271" ht="22" customHeight="1" spans="1:12">
      <c r="A271" s="102">
        <f>商品参数!A271</f>
        <v>0</v>
      </c>
      <c r="B271" s="102" t="str">
        <f>IFERROR(VLOOKUP(A271,商品参数!A:E,2,FALSE),"")</f>
        <v/>
      </c>
      <c r="C271" s="102" t="str">
        <f>IFERROR(VLOOKUP(A271,商品参数!A:E,3,FALSE),"")</f>
        <v/>
      </c>
      <c r="D271" s="102" t="str">
        <f>IFERROR(VLOOKUP(A271,商品参数!A:E,4,FALSE),"")</f>
        <v/>
      </c>
      <c r="E271" s="103"/>
      <c r="F271" s="103"/>
      <c r="G271" s="102">
        <f>SUMIF(进货台账!E:E,A271,进货台账!I:I)</f>
        <v>0</v>
      </c>
      <c r="H271" s="102">
        <f>SUMIF(销售台账!E:E,A271,销售台账!I:I)</f>
        <v>0</v>
      </c>
      <c r="I271" s="102">
        <f>SUMIF(损耗登记!E:E,A271,损耗登记!I:I)</f>
        <v>0</v>
      </c>
      <c r="J271" s="102">
        <f t="shared" si="8"/>
        <v>0</v>
      </c>
      <c r="K271" s="103" t="str">
        <f t="shared" si="9"/>
        <v/>
      </c>
      <c r="L271" s="103"/>
    </row>
    <row r="272" ht="22" customHeight="1" spans="1:12">
      <c r="A272" s="102">
        <f>商品参数!A272</f>
        <v>0</v>
      </c>
      <c r="B272" s="102" t="str">
        <f>IFERROR(VLOOKUP(A272,商品参数!A:E,2,FALSE),"")</f>
        <v/>
      </c>
      <c r="C272" s="102" t="str">
        <f>IFERROR(VLOOKUP(A272,商品参数!A:E,3,FALSE),"")</f>
        <v/>
      </c>
      <c r="D272" s="102" t="str">
        <f>IFERROR(VLOOKUP(A272,商品参数!A:E,4,FALSE),"")</f>
        <v/>
      </c>
      <c r="E272" s="103"/>
      <c r="F272" s="103"/>
      <c r="G272" s="102">
        <f>SUMIF(进货台账!E:E,A272,进货台账!I:I)</f>
        <v>0</v>
      </c>
      <c r="H272" s="102">
        <f>SUMIF(销售台账!E:E,A272,销售台账!I:I)</f>
        <v>0</v>
      </c>
      <c r="I272" s="102">
        <f>SUMIF(损耗登记!E:E,A272,损耗登记!I:I)</f>
        <v>0</v>
      </c>
      <c r="J272" s="102">
        <f t="shared" si="8"/>
        <v>0</v>
      </c>
      <c r="K272" s="103" t="str">
        <f t="shared" si="9"/>
        <v/>
      </c>
      <c r="L272" s="103"/>
    </row>
    <row r="273" ht="22" customHeight="1" spans="1:12">
      <c r="A273" s="102">
        <f>商品参数!A273</f>
        <v>0</v>
      </c>
      <c r="B273" s="102" t="str">
        <f>IFERROR(VLOOKUP(A273,商品参数!A:E,2,FALSE),"")</f>
        <v/>
      </c>
      <c r="C273" s="102" t="str">
        <f>IFERROR(VLOOKUP(A273,商品参数!A:E,3,FALSE),"")</f>
        <v/>
      </c>
      <c r="D273" s="102" t="str">
        <f>IFERROR(VLOOKUP(A273,商品参数!A:E,4,FALSE),"")</f>
        <v/>
      </c>
      <c r="E273" s="103"/>
      <c r="F273" s="103"/>
      <c r="G273" s="102">
        <f>SUMIF(进货台账!E:E,A273,进货台账!I:I)</f>
        <v>0</v>
      </c>
      <c r="H273" s="102">
        <f>SUMIF(销售台账!E:E,A273,销售台账!I:I)</f>
        <v>0</v>
      </c>
      <c r="I273" s="102">
        <f>SUMIF(损耗登记!E:E,A273,损耗登记!I:I)</f>
        <v>0</v>
      </c>
      <c r="J273" s="102">
        <f t="shared" si="8"/>
        <v>0</v>
      </c>
      <c r="K273" s="103" t="str">
        <f t="shared" si="9"/>
        <v/>
      </c>
      <c r="L273" s="103"/>
    </row>
    <row r="274" ht="22" customHeight="1" spans="1:12">
      <c r="A274" s="102">
        <f>商品参数!A274</f>
        <v>0</v>
      </c>
      <c r="B274" s="102" t="str">
        <f>IFERROR(VLOOKUP(A274,商品参数!A:E,2,FALSE),"")</f>
        <v/>
      </c>
      <c r="C274" s="102" t="str">
        <f>IFERROR(VLOOKUP(A274,商品参数!A:E,3,FALSE),"")</f>
        <v/>
      </c>
      <c r="D274" s="102" t="str">
        <f>IFERROR(VLOOKUP(A274,商品参数!A:E,4,FALSE),"")</f>
        <v/>
      </c>
      <c r="E274" s="103"/>
      <c r="F274" s="103"/>
      <c r="G274" s="102">
        <f>SUMIF(进货台账!E:E,A274,进货台账!I:I)</f>
        <v>0</v>
      </c>
      <c r="H274" s="102">
        <f>SUMIF(销售台账!E:E,A274,销售台账!I:I)</f>
        <v>0</v>
      </c>
      <c r="I274" s="102">
        <f>SUMIF(损耗登记!E:E,A274,损耗登记!I:I)</f>
        <v>0</v>
      </c>
      <c r="J274" s="102">
        <f t="shared" si="8"/>
        <v>0</v>
      </c>
      <c r="K274" s="103" t="str">
        <f t="shared" si="9"/>
        <v/>
      </c>
      <c r="L274" s="103"/>
    </row>
    <row r="275" ht="22" customHeight="1" spans="1:12">
      <c r="A275" s="102">
        <f>商品参数!A275</f>
        <v>0</v>
      </c>
      <c r="B275" s="102" t="str">
        <f>IFERROR(VLOOKUP(A275,商品参数!A:E,2,FALSE),"")</f>
        <v/>
      </c>
      <c r="C275" s="102" t="str">
        <f>IFERROR(VLOOKUP(A275,商品参数!A:E,3,FALSE),"")</f>
        <v/>
      </c>
      <c r="D275" s="102" t="str">
        <f>IFERROR(VLOOKUP(A275,商品参数!A:E,4,FALSE),"")</f>
        <v/>
      </c>
      <c r="E275" s="103"/>
      <c r="F275" s="103"/>
      <c r="G275" s="102">
        <f>SUMIF(进货台账!E:E,A275,进货台账!I:I)</f>
        <v>0</v>
      </c>
      <c r="H275" s="102">
        <f>SUMIF(销售台账!E:E,A275,销售台账!I:I)</f>
        <v>0</v>
      </c>
      <c r="I275" s="102">
        <f>SUMIF(损耗登记!E:E,A275,损耗登记!I:I)</f>
        <v>0</v>
      </c>
      <c r="J275" s="102">
        <f t="shared" si="8"/>
        <v>0</v>
      </c>
      <c r="K275" s="103" t="str">
        <f t="shared" si="9"/>
        <v/>
      </c>
      <c r="L275" s="103"/>
    </row>
    <row r="276" ht="22" customHeight="1" spans="1:12">
      <c r="A276" s="102">
        <f>商品参数!A276</f>
        <v>0</v>
      </c>
      <c r="B276" s="102" t="str">
        <f>IFERROR(VLOOKUP(A276,商品参数!A:E,2,FALSE),"")</f>
        <v/>
      </c>
      <c r="C276" s="102" t="str">
        <f>IFERROR(VLOOKUP(A276,商品参数!A:E,3,FALSE),"")</f>
        <v/>
      </c>
      <c r="D276" s="102" t="str">
        <f>IFERROR(VLOOKUP(A276,商品参数!A:E,4,FALSE),"")</f>
        <v/>
      </c>
      <c r="E276" s="103"/>
      <c r="F276" s="103"/>
      <c r="G276" s="102">
        <f>SUMIF(进货台账!E:E,A276,进货台账!I:I)</f>
        <v>0</v>
      </c>
      <c r="H276" s="102">
        <f>SUMIF(销售台账!E:E,A276,销售台账!I:I)</f>
        <v>0</v>
      </c>
      <c r="I276" s="102">
        <f>SUMIF(损耗登记!E:E,A276,损耗登记!I:I)</f>
        <v>0</v>
      </c>
      <c r="J276" s="102">
        <f t="shared" si="8"/>
        <v>0</v>
      </c>
      <c r="K276" s="103" t="str">
        <f t="shared" si="9"/>
        <v/>
      </c>
      <c r="L276" s="103"/>
    </row>
    <row r="277" ht="22" customHeight="1" spans="1:12">
      <c r="A277" s="102">
        <f>商品参数!A277</f>
        <v>0</v>
      </c>
      <c r="B277" s="102" t="str">
        <f>IFERROR(VLOOKUP(A277,商品参数!A:E,2,FALSE),"")</f>
        <v/>
      </c>
      <c r="C277" s="102" t="str">
        <f>IFERROR(VLOOKUP(A277,商品参数!A:E,3,FALSE),"")</f>
        <v/>
      </c>
      <c r="D277" s="102" t="str">
        <f>IFERROR(VLOOKUP(A277,商品参数!A:E,4,FALSE),"")</f>
        <v/>
      </c>
      <c r="E277" s="103"/>
      <c r="F277" s="103"/>
      <c r="G277" s="102">
        <f>SUMIF(进货台账!E:E,A277,进货台账!I:I)</f>
        <v>0</v>
      </c>
      <c r="H277" s="102">
        <f>SUMIF(销售台账!E:E,A277,销售台账!I:I)</f>
        <v>0</v>
      </c>
      <c r="I277" s="102">
        <f>SUMIF(损耗登记!E:E,A277,损耗登记!I:I)</f>
        <v>0</v>
      </c>
      <c r="J277" s="102">
        <f t="shared" si="8"/>
        <v>0</v>
      </c>
      <c r="K277" s="103" t="str">
        <f t="shared" si="9"/>
        <v/>
      </c>
      <c r="L277" s="103"/>
    </row>
    <row r="278" ht="22" customHeight="1" spans="1:12">
      <c r="A278" s="102">
        <f>商品参数!A278</f>
        <v>0</v>
      </c>
      <c r="B278" s="102" t="str">
        <f>IFERROR(VLOOKUP(A278,商品参数!A:E,2,FALSE),"")</f>
        <v/>
      </c>
      <c r="C278" s="102" t="str">
        <f>IFERROR(VLOOKUP(A278,商品参数!A:E,3,FALSE),"")</f>
        <v/>
      </c>
      <c r="D278" s="102" t="str">
        <f>IFERROR(VLOOKUP(A278,商品参数!A:E,4,FALSE),"")</f>
        <v/>
      </c>
      <c r="E278" s="103"/>
      <c r="F278" s="103"/>
      <c r="G278" s="102">
        <f>SUMIF(进货台账!E:E,A278,进货台账!I:I)</f>
        <v>0</v>
      </c>
      <c r="H278" s="102">
        <f>SUMIF(销售台账!E:E,A278,销售台账!I:I)</f>
        <v>0</v>
      </c>
      <c r="I278" s="102">
        <f>SUMIF(损耗登记!E:E,A278,损耗登记!I:I)</f>
        <v>0</v>
      </c>
      <c r="J278" s="102">
        <f t="shared" si="8"/>
        <v>0</v>
      </c>
      <c r="K278" s="103" t="str">
        <f t="shared" si="9"/>
        <v/>
      </c>
      <c r="L278" s="103"/>
    </row>
    <row r="279" ht="22" customHeight="1" spans="1:12">
      <c r="A279" s="102">
        <f>商品参数!A279</f>
        <v>0</v>
      </c>
      <c r="B279" s="102" t="str">
        <f>IFERROR(VLOOKUP(A279,商品参数!A:E,2,FALSE),"")</f>
        <v/>
      </c>
      <c r="C279" s="102" t="str">
        <f>IFERROR(VLOOKUP(A279,商品参数!A:E,3,FALSE),"")</f>
        <v/>
      </c>
      <c r="D279" s="102" t="str">
        <f>IFERROR(VLOOKUP(A279,商品参数!A:E,4,FALSE),"")</f>
        <v/>
      </c>
      <c r="E279" s="103"/>
      <c r="F279" s="103"/>
      <c r="G279" s="102">
        <f>SUMIF(进货台账!E:E,A279,进货台账!I:I)</f>
        <v>0</v>
      </c>
      <c r="H279" s="102">
        <f>SUMIF(销售台账!E:E,A279,销售台账!I:I)</f>
        <v>0</v>
      </c>
      <c r="I279" s="102">
        <f>SUMIF(损耗登记!E:E,A279,损耗登记!I:I)</f>
        <v>0</v>
      </c>
      <c r="J279" s="102">
        <f t="shared" si="8"/>
        <v>0</v>
      </c>
      <c r="K279" s="103" t="str">
        <f t="shared" si="9"/>
        <v/>
      </c>
      <c r="L279" s="103"/>
    </row>
    <row r="280" ht="22" customHeight="1" spans="1:12">
      <c r="A280" s="102">
        <f>商品参数!A280</f>
        <v>0</v>
      </c>
      <c r="B280" s="102" t="str">
        <f>IFERROR(VLOOKUP(A280,商品参数!A:E,2,FALSE),"")</f>
        <v/>
      </c>
      <c r="C280" s="102" t="str">
        <f>IFERROR(VLOOKUP(A280,商品参数!A:E,3,FALSE),"")</f>
        <v/>
      </c>
      <c r="D280" s="102" t="str">
        <f>IFERROR(VLOOKUP(A280,商品参数!A:E,4,FALSE),"")</f>
        <v/>
      </c>
      <c r="E280" s="103"/>
      <c r="F280" s="103"/>
      <c r="G280" s="102">
        <f>SUMIF(进货台账!E:E,A280,进货台账!I:I)</f>
        <v>0</v>
      </c>
      <c r="H280" s="102">
        <f>SUMIF(销售台账!E:E,A280,销售台账!I:I)</f>
        <v>0</v>
      </c>
      <c r="I280" s="102">
        <f>SUMIF(损耗登记!E:E,A280,损耗登记!I:I)</f>
        <v>0</v>
      </c>
      <c r="J280" s="102">
        <f t="shared" si="8"/>
        <v>0</v>
      </c>
      <c r="K280" s="103" t="str">
        <f t="shared" si="9"/>
        <v/>
      </c>
      <c r="L280" s="103"/>
    </row>
    <row r="281" ht="22" customHeight="1" spans="1:12">
      <c r="A281" s="102">
        <f>商品参数!A281</f>
        <v>0</v>
      </c>
      <c r="B281" s="102" t="str">
        <f>IFERROR(VLOOKUP(A281,商品参数!A:E,2,FALSE),"")</f>
        <v/>
      </c>
      <c r="C281" s="102" t="str">
        <f>IFERROR(VLOOKUP(A281,商品参数!A:E,3,FALSE),"")</f>
        <v/>
      </c>
      <c r="D281" s="102" t="str">
        <f>IFERROR(VLOOKUP(A281,商品参数!A:E,4,FALSE),"")</f>
        <v/>
      </c>
      <c r="E281" s="103"/>
      <c r="F281" s="103"/>
      <c r="G281" s="102">
        <f>SUMIF(进货台账!E:E,A281,进货台账!I:I)</f>
        <v>0</v>
      </c>
      <c r="H281" s="102">
        <f>SUMIF(销售台账!E:E,A281,销售台账!I:I)</f>
        <v>0</v>
      </c>
      <c r="I281" s="102">
        <f>SUMIF(损耗登记!E:E,A281,损耗登记!I:I)</f>
        <v>0</v>
      </c>
      <c r="J281" s="102">
        <f t="shared" si="8"/>
        <v>0</v>
      </c>
      <c r="K281" s="103" t="str">
        <f t="shared" si="9"/>
        <v/>
      </c>
      <c r="L281" s="103"/>
    </row>
    <row r="282" ht="22" customHeight="1" spans="1:12">
      <c r="A282" s="102">
        <f>商品参数!A282</f>
        <v>0</v>
      </c>
      <c r="B282" s="102" t="str">
        <f>IFERROR(VLOOKUP(A282,商品参数!A:E,2,FALSE),"")</f>
        <v/>
      </c>
      <c r="C282" s="102" t="str">
        <f>IFERROR(VLOOKUP(A282,商品参数!A:E,3,FALSE),"")</f>
        <v/>
      </c>
      <c r="D282" s="102" t="str">
        <f>IFERROR(VLOOKUP(A282,商品参数!A:E,4,FALSE),"")</f>
        <v/>
      </c>
      <c r="E282" s="103"/>
      <c r="F282" s="103"/>
      <c r="G282" s="102">
        <f>SUMIF(进货台账!E:E,A282,进货台账!I:I)</f>
        <v>0</v>
      </c>
      <c r="H282" s="102">
        <f>SUMIF(销售台账!E:E,A282,销售台账!I:I)</f>
        <v>0</v>
      </c>
      <c r="I282" s="102">
        <f>SUMIF(损耗登记!E:E,A282,损耗登记!I:I)</f>
        <v>0</v>
      </c>
      <c r="J282" s="102">
        <f t="shared" si="8"/>
        <v>0</v>
      </c>
      <c r="K282" s="103" t="str">
        <f t="shared" si="9"/>
        <v/>
      </c>
      <c r="L282" s="103"/>
    </row>
    <row r="283" ht="22" customHeight="1" spans="1:12">
      <c r="A283" s="102">
        <f>商品参数!A283</f>
        <v>0</v>
      </c>
      <c r="B283" s="102" t="str">
        <f>IFERROR(VLOOKUP(A283,商品参数!A:E,2,FALSE),"")</f>
        <v/>
      </c>
      <c r="C283" s="102" t="str">
        <f>IFERROR(VLOOKUP(A283,商品参数!A:E,3,FALSE),"")</f>
        <v/>
      </c>
      <c r="D283" s="102" t="str">
        <f>IFERROR(VLOOKUP(A283,商品参数!A:E,4,FALSE),"")</f>
        <v/>
      </c>
      <c r="E283" s="103"/>
      <c r="F283" s="103"/>
      <c r="G283" s="102">
        <f>SUMIF(进货台账!E:E,A283,进货台账!I:I)</f>
        <v>0</v>
      </c>
      <c r="H283" s="102">
        <f>SUMIF(销售台账!E:E,A283,销售台账!I:I)</f>
        <v>0</v>
      </c>
      <c r="I283" s="102">
        <f>SUMIF(损耗登记!E:E,A283,损耗登记!I:I)</f>
        <v>0</v>
      </c>
      <c r="J283" s="102">
        <f t="shared" si="8"/>
        <v>0</v>
      </c>
      <c r="K283" s="103" t="str">
        <f t="shared" si="9"/>
        <v/>
      </c>
      <c r="L283" s="103"/>
    </row>
    <row r="284" ht="22" customHeight="1" spans="1:12">
      <c r="A284" s="102">
        <f>商品参数!A284</f>
        <v>0</v>
      </c>
      <c r="B284" s="102" t="str">
        <f>IFERROR(VLOOKUP(A284,商品参数!A:E,2,FALSE),"")</f>
        <v/>
      </c>
      <c r="C284" s="102" t="str">
        <f>IFERROR(VLOOKUP(A284,商品参数!A:E,3,FALSE),"")</f>
        <v/>
      </c>
      <c r="D284" s="102" t="str">
        <f>IFERROR(VLOOKUP(A284,商品参数!A:E,4,FALSE),"")</f>
        <v/>
      </c>
      <c r="E284" s="103"/>
      <c r="F284" s="103"/>
      <c r="G284" s="102">
        <f>SUMIF(进货台账!E:E,A284,进货台账!I:I)</f>
        <v>0</v>
      </c>
      <c r="H284" s="102">
        <f>SUMIF(销售台账!E:E,A284,销售台账!I:I)</f>
        <v>0</v>
      </c>
      <c r="I284" s="102">
        <f>SUMIF(损耗登记!E:E,A284,损耗登记!I:I)</f>
        <v>0</v>
      </c>
      <c r="J284" s="102">
        <f t="shared" si="8"/>
        <v>0</v>
      </c>
      <c r="K284" s="103" t="str">
        <f t="shared" si="9"/>
        <v/>
      </c>
      <c r="L284" s="103"/>
    </row>
    <row r="285" ht="22" customHeight="1" spans="1:12">
      <c r="A285" s="102">
        <f>商品参数!A285</f>
        <v>0</v>
      </c>
      <c r="B285" s="102" t="str">
        <f>IFERROR(VLOOKUP(A285,商品参数!A:E,2,FALSE),"")</f>
        <v/>
      </c>
      <c r="C285" s="102" t="str">
        <f>IFERROR(VLOOKUP(A285,商品参数!A:E,3,FALSE),"")</f>
        <v/>
      </c>
      <c r="D285" s="102" t="str">
        <f>IFERROR(VLOOKUP(A285,商品参数!A:E,4,FALSE),"")</f>
        <v/>
      </c>
      <c r="E285" s="103"/>
      <c r="F285" s="103"/>
      <c r="G285" s="102">
        <f>SUMIF(进货台账!E:E,A285,进货台账!I:I)</f>
        <v>0</v>
      </c>
      <c r="H285" s="102">
        <f>SUMIF(销售台账!E:E,A285,销售台账!I:I)</f>
        <v>0</v>
      </c>
      <c r="I285" s="102">
        <f>SUMIF(损耗登记!E:E,A285,损耗登记!I:I)</f>
        <v>0</v>
      </c>
      <c r="J285" s="102">
        <f t="shared" si="8"/>
        <v>0</v>
      </c>
      <c r="K285" s="103" t="str">
        <f t="shared" si="9"/>
        <v/>
      </c>
      <c r="L285" s="103"/>
    </row>
    <row r="286" ht="22" customHeight="1" spans="1:12">
      <c r="A286" s="102">
        <f>商品参数!A286</f>
        <v>0</v>
      </c>
      <c r="B286" s="102" t="str">
        <f>IFERROR(VLOOKUP(A286,商品参数!A:E,2,FALSE),"")</f>
        <v/>
      </c>
      <c r="C286" s="102" t="str">
        <f>IFERROR(VLOOKUP(A286,商品参数!A:E,3,FALSE),"")</f>
        <v/>
      </c>
      <c r="D286" s="102" t="str">
        <f>IFERROR(VLOOKUP(A286,商品参数!A:E,4,FALSE),"")</f>
        <v/>
      </c>
      <c r="E286" s="103"/>
      <c r="F286" s="103"/>
      <c r="G286" s="102">
        <f>SUMIF(进货台账!E:E,A286,进货台账!I:I)</f>
        <v>0</v>
      </c>
      <c r="H286" s="102">
        <f>SUMIF(销售台账!E:E,A286,销售台账!I:I)</f>
        <v>0</v>
      </c>
      <c r="I286" s="102">
        <f>SUMIF(损耗登记!E:E,A286,损耗登记!I:I)</f>
        <v>0</v>
      </c>
      <c r="J286" s="102">
        <f t="shared" si="8"/>
        <v>0</v>
      </c>
      <c r="K286" s="103" t="str">
        <f t="shared" si="9"/>
        <v/>
      </c>
      <c r="L286" s="103"/>
    </row>
    <row r="287" ht="22" customHeight="1" spans="1:12">
      <c r="A287" s="102">
        <f>商品参数!A287</f>
        <v>0</v>
      </c>
      <c r="B287" s="102" t="str">
        <f>IFERROR(VLOOKUP(A287,商品参数!A:E,2,FALSE),"")</f>
        <v/>
      </c>
      <c r="C287" s="102" t="str">
        <f>IFERROR(VLOOKUP(A287,商品参数!A:E,3,FALSE),"")</f>
        <v/>
      </c>
      <c r="D287" s="102" t="str">
        <f>IFERROR(VLOOKUP(A287,商品参数!A:E,4,FALSE),"")</f>
        <v/>
      </c>
      <c r="E287" s="103"/>
      <c r="F287" s="103"/>
      <c r="G287" s="102">
        <f>SUMIF(进货台账!E:E,A287,进货台账!I:I)</f>
        <v>0</v>
      </c>
      <c r="H287" s="102">
        <f>SUMIF(销售台账!E:E,A287,销售台账!I:I)</f>
        <v>0</v>
      </c>
      <c r="I287" s="102">
        <f>SUMIF(损耗登记!E:E,A287,损耗登记!I:I)</f>
        <v>0</v>
      </c>
      <c r="J287" s="102">
        <f t="shared" si="8"/>
        <v>0</v>
      </c>
      <c r="K287" s="103" t="str">
        <f t="shared" si="9"/>
        <v/>
      </c>
      <c r="L287" s="103"/>
    </row>
    <row r="288" ht="22" customHeight="1" spans="1:12">
      <c r="A288" s="102">
        <f>商品参数!A288</f>
        <v>0</v>
      </c>
      <c r="B288" s="102" t="str">
        <f>IFERROR(VLOOKUP(A288,商品参数!A:E,2,FALSE),"")</f>
        <v/>
      </c>
      <c r="C288" s="102" t="str">
        <f>IFERROR(VLOOKUP(A288,商品参数!A:E,3,FALSE),"")</f>
        <v/>
      </c>
      <c r="D288" s="102" t="str">
        <f>IFERROR(VLOOKUP(A288,商品参数!A:E,4,FALSE),"")</f>
        <v/>
      </c>
      <c r="E288" s="103"/>
      <c r="F288" s="103"/>
      <c r="G288" s="102">
        <f>SUMIF(进货台账!E:E,A288,进货台账!I:I)</f>
        <v>0</v>
      </c>
      <c r="H288" s="102">
        <f>SUMIF(销售台账!E:E,A288,销售台账!I:I)</f>
        <v>0</v>
      </c>
      <c r="I288" s="102">
        <f>SUMIF(损耗登记!E:E,A288,损耗登记!I:I)</f>
        <v>0</v>
      </c>
      <c r="J288" s="102">
        <f t="shared" si="8"/>
        <v>0</v>
      </c>
      <c r="K288" s="103" t="str">
        <f t="shared" si="9"/>
        <v/>
      </c>
      <c r="L288" s="103"/>
    </row>
    <row r="289" ht="22" customHeight="1" spans="1:12">
      <c r="A289" s="102">
        <f>商品参数!A289</f>
        <v>0</v>
      </c>
      <c r="B289" s="102" t="str">
        <f>IFERROR(VLOOKUP(A289,商品参数!A:E,2,FALSE),"")</f>
        <v/>
      </c>
      <c r="C289" s="102" t="str">
        <f>IFERROR(VLOOKUP(A289,商品参数!A:E,3,FALSE),"")</f>
        <v/>
      </c>
      <c r="D289" s="102" t="str">
        <f>IFERROR(VLOOKUP(A289,商品参数!A:E,4,FALSE),"")</f>
        <v/>
      </c>
      <c r="E289" s="103"/>
      <c r="F289" s="103"/>
      <c r="G289" s="102">
        <f>SUMIF(进货台账!E:E,A289,进货台账!I:I)</f>
        <v>0</v>
      </c>
      <c r="H289" s="102">
        <f>SUMIF(销售台账!E:E,A289,销售台账!I:I)</f>
        <v>0</v>
      </c>
      <c r="I289" s="102">
        <f>SUMIF(损耗登记!E:E,A289,损耗登记!I:I)</f>
        <v>0</v>
      </c>
      <c r="J289" s="102">
        <f t="shared" si="8"/>
        <v>0</v>
      </c>
      <c r="K289" s="103" t="str">
        <f t="shared" si="9"/>
        <v/>
      </c>
      <c r="L289" s="103"/>
    </row>
    <row r="290" ht="22" customHeight="1" spans="1:12">
      <c r="A290" s="102">
        <f>商品参数!A290</f>
        <v>0</v>
      </c>
      <c r="B290" s="102" t="str">
        <f>IFERROR(VLOOKUP(A290,商品参数!A:E,2,FALSE),"")</f>
        <v/>
      </c>
      <c r="C290" s="102" t="str">
        <f>IFERROR(VLOOKUP(A290,商品参数!A:E,3,FALSE),"")</f>
        <v/>
      </c>
      <c r="D290" s="102" t="str">
        <f>IFERROR(VLOOKUP(A290,商品参数!A:E,4,FALSE),"")</f>
        <v/>
      </c>
      <c r="E290" s="103"/>
      <c r="F290" s="103"/>
      <c r="G290" s="102">
        <f>SUMIF(进货台账!E:E,A290,进货台账!I:I)</f>
        <v>0</v>
      </c>
      <c r="H290" s="102">
        <f>SUMIF(销售台账!E:E,A290,销售台账!I:I)</f>
        <v>0</v>
      </c>
      <c r="I290" s="102">
        <f>SUMIF(损耗登记!E:E,A290,损耗登记!I:I)</f>
        <v>0</v>
      </c>
      <c r="J290" s="102">
        <f t="shared" si="8"/>
        <v>0</v>
      </c>
      <c r="K290" s="103" t="str">
        <f t="shared" si="9"/>
        <v/>
      </c>
      <c r="L290" s="103"/>
    </row>
    <row r="291" ht="22" customHeight="1" spans="1:12">
      <c r="A291" s="102">
        <f>商品参数!A291</f>
        <v>0</v>
      </c>
      <c r="B291" s="102" t="str">
        <f>IFERROR(VLOOKUP(A291,商品参数!A:E,2,FALSE),"")</f>
        <v/>
      </c>
      <c r="C291" s="102" t="str">
        <f>IFERROR(VLOOKUP(A291,商品参数!A:E,3,FALSE),"")</f>
        <v/>
      </c>
      <c r="D291" s="102" t="str">
        <f>IFERROR(VLOOKUP(A291,商品参数!A:E,4,FALSE),"")</f>
        <v/>
      </c>
      <c r="E291" s="103"/>
      <c r="F291" s="103"/>
      <c r="G291" s="102">
        <f>SUMIF(进货台账!E:E,A291,进货台账!I:I)</f>
        <v>0</v>
      </c>
      <c r="H291" s="102">
        <f>SUMIF(销售台账!E:E,A291,销售台账!I:I)</f>
        <v>0</v>
      </c>
      <c r="I291" s="102">
        <f>SUMIF(损耗登记!E:E,A291,损耗登记!I:I)</f>
        <v>0</v>
      </c>
      <c r="J291" s="102">
        <f t="shared" si="8"/>
        <v>0</v>
      </c>
      <c r="K291" s="103" t="str">
        <f t="shared" si="9"/>
        <v/>
      </c>
      <c r="L291" s="103"/>
    </row>
    <row r="292" ht="22" customHeight="1" spans="1:12">
      <c r="A292" s="102">
        <f>商品参数!A292</f>
        <v>0</v>
      </c>
      <c r="B292" s="102" t="str">
        <f>IFERROR(VLOOKUP(A292,商品参数!A:E,2,FALSE),"")</f>
        <v/>
      </c>
      <c r="C292" s="102" t="str">
        <f>IFERROR(VLOOKUP(A292,商品参数!A:E,3,FALSE),"")</f>
        <v/>
      </c>
      <c r="D292" s="102" t="str">
        <f>IFERROR(VLOOKUP(A292,商品参数!A:E,4,FALSE),"")</f>
        <v/>
      </c>
      <c r="E292" s="103"/>
      <c r="F292" s="103"/>
      <c r="G292" s="102">
        <f>SUMIF(进货台账!E:E,A292,进货台账!I:I)</f>
        <v>0</v>
      </c>
      <c r="H292" s="102">
        <f>SUMIF(销售台账!E:E,A292,销售台账!I:I)</f>
        <v>0</v>
      </c>
      <c r="I292" s="102">
        <f>SUMIF(损耗登记!E:E,A292,损耗登记!I:I)</f>
        <v>0</v>
      </c>
      <c r="J292" s="102">
        <f t="shared" si="8"/>
        <v>0</v>
      </c>
      <c r="K292" s="103" t="str">
        <f t="shared" si="9"/>
        <v/>
      </c>
      <c r="L292" s="103"/>
    </row>
    <row r="293" ht="22" customHeight="1" spans="1:12">
      <c r="A293" s="102">
        <f>商品参数!A293</f>
        <v>0</v>
      </c>
      <c r="B293" s="102" t="str">
        <f>IFERROR(VLOOKUP(A293,商品参数!A:E,2,FALSE),"")</f>
        <v/>
      </c>
      <c r="C293" s="102" t="str">
        <f>IFERROR(VLOOKUP(A293,商品参数!A:E,3,FALSE),"")</f>
        <v/>
      </c>
      <c r="D293" s="102" t="str">
        <f>IFERROR(VLOOKUP(A293,商品参数!A:E,4,FALSE),"")</f>
        <v/>
      </c>
      <c r="E293" s="103"/>
      <c r="F293" s="103"/>
      <c r="G293" s="102">
        <f>SUMIF(进货台账!E:E,A293,进货台账!I:I)</f>
        <v>0</v>
      </c>
      <c r="H293" s="102">
        <f>SUMIF(销售台账!E:E,A293,销售台账!I:I)</f>
        <v>0</v>
      </c>
      <c r="I293" s="102">
        <f>SUMIF(损耗登记!E:E,A293,损耗登记!I:I)</f>
        <v>0</v>
      </c>
      <c r="J293" s="102">
        <f t="shared" si="8"/>
        <v>0</v>
      </c>
      <c r="K293" s="103" t="str">
        <f t="shared" si="9"/>
        <v/>
      </c>
      <c r="L293" s="103"/>
    </row>
    <row r="294" ht="22" customHeight="1" spans="1:12">
      <c r="A294" s="102">
        <f>商品参数!A294</f>
        <v>0</v>
      </c>
      <c r="B294" s="102" t="str">
        <f>IFERROR(VLOOKUP(A294,商品参数!A:E,2,FALSE),"")</f>
        <v/>
      </c>
      <c r="C294" s="102" t="str">
        <f>IFERROR(VLOOKUP(A294,商品参数!A:E,3,FALSE),"")</f>
        <v/>
      </c>
      <c r="D294" s="102" t="str">
        <f>IFERROR(VLOOKUP(A294,商品参数!A:E,4,FALSE),"")</f>
        <v/>
      </c>
      <c r="E294" s="103"/>
      <c r="F294" s="103"/>
      <c r="G294" s="102">
        <f>SUMIF(进货台账!E:E,A294,进货台账!I:I)</f>
        <v>0</v>
      </c>
      <c r="H294" s="102">
        <f>SUMIF(销售台账!E:E,A294,销售台账!I:I)</f>
        <v>0</v>
      </c>
      <c r="I294" s="102">
        <f>SUMIF(损耗登记!E:E,A294,损耗登记!I:I)</f>
        <v>0</v>
      </c>
      <c r="J294" s="102">
        <f t="shared" si="8"/>
        <v>0</v>
      </c>
      <c r="K294" s="103" t="str">
        <f t="shared" si="9"/>
        <v/>
      </c>
      <c r="L294" s="103"/>
    </row>
    <row r="295" ht="22" customHeight="1" spans="1:12">
      <c r="A295" s="102">
        <f>商品参数!A295</f>
        <v>0</v>
      </c>
      <c r="B295" s="102" t="str">
        <f>IFERROR(VLOOKUP(A295,商品参数!A:E,2,FALSE),"")</f>
        <v/>
      </c>
      <c r="C295" s="102" t="str">
        <f>IFERROR(VLOOKUP(A295,商品参数!A:E,3,FALSE),"")</f>
        <v/>
      </c>
      <c r="D295" s="102" t="str">
        <f>IFERROR(VLOOKUP(A295,商品参数!A:E,4,FALSE),"")</f>
        <v/>
      </c>
      <c r="E295" s="103"/>
      <c r="F295" s="103"/>
      <c r="G295" s="102">
        <f>SUMIF(进货台账!E:E,A295,进货台账!I:I)</f>
        <v>0</v>
      </c>
      <c r="H295" s="102">
        <f>SUMIF(销售台账!E:E,A295,销售台账!I:I)</f>
        <v>0</v>
      </c>
      <c r="I295" s="102">
        <f>SUMIF(损耗登记!E:E,A295,损耗登记!I:I)</f>
        <v>0</v>
      </c>
      <c r="J295" s="102">
        <f t="shared" si="8"/>
        <v>0</v>
      </c>
      <c r="K295" s="103" t="str">
        <f t="shared" si="9"/>
        <v/>
      </c>
      <c r="L295" s="103"/>
    </row>
    <row r="296" ht="22" customHeight="1" spans="1:12">
      <c r="A296" s="102">
        <f>商品参数!A296</f>
        <v>0</v>
      </c>
      <c r="B296" s="102" t="str">
        <f>IFERROR(VLOOKUP(A296,商品参数!A:E,2,FALSE),"")</f>
        <v/>
      </c>
      <c r="C296" s="102" t="str">
        <f>IFERROR(VLOOKUP(A296,商品参数!A:E,3,FALSE),"")</f>
        <v/>
      </c>
      <c r="D296" s="102" t="str">
        <f>IFERROR(VLOOKUP(A296,商品参数!A:E,4,FALSE),"")</f>
        <v/>
      </c>
      <c r="E296" s="103"/>
      <c r="F296" s="103"/>
      <c r="G296" s="102">
        <f>SUMIF(进货台账!E:E,A296,进货台账!I:I)</f>
        <v>0</v>
      </c>
      <c r="H296" s="102">
        <f>SUMIF(销售台账!E:E,A296,销售台账!I:I)</f>
        <v>0</v>
      </c>
      <c r="I296" s="102">
        <f>SUMIF(损耗登记!E:E,A296,损耗登记!I:I)</f>
        <v>0</v>
      </c>
      <c r="J296" s="102">
        <f t="shared" si="8"/>
        <v>0</v>
      </c>
      <c r="K296" s="103" t="str">
        <f t="shared" si="9"/>
        <v/>
      </c>
      <c r="L296" s="103"/>
    </row>
    <row r="297" ht="22" customHeight="1" spans="1:12">
      <c r="A297" s="102">
        <f>商品参数!A297</f>
        <v>0</v>
      </c>
      <c r="B297" s="102" t="str">
        <f>IFERROR(VLOOKUP(A297,商品参数!A:E,2,FALSE),"")</f>
        <v/>
      </c>
      <c r="C297" s="102" t="str">
        <f>IFERROR(VLOOKUP(A297,商品参数!A:E,3,FALSE),"")</f>
        <v/>
      </c>
      <c r="D297" s="102" t="str">
        <f>IFERROR(VLOOKUP(A297,商品参数!A:E,4,FALSE),"")</f>
        <v/>
      </c>
      <c r="E297" s="103"/>
      <c r="F297" s="103"/>
      <c r="G297" s="102">
        <f>SUMIF(进货台账!E:E,A297,进货台账!I:I)</f>
        <v>0</v>
      </c>
      <c r="H297" s="102">
        <f>SUMIF(销售台账!E:E,A297,销售台账!I:I)</f>
        <v>0</v>
      </c>
      <c r="I297" s="102">
        <f>SUMIF(损耗登记!E:E,A297,损耗登记!I:I)</f>
        <v>0</v>
      </c>
      <c r="J297" s="102">
        <f t="shared" si="8"/>
        <v>0</v>
      </c>
      <c r="K297" s="103" t="str">
        <f t="shared" si="9"/>
        <v/>
      </c>
      <c r="L297" s="103"/>
    </row>
    <row r="298" ht="22" customHeight="1" spans="1:12">
      <c r="A298" s="102">
        <f>商品参数!A298</f>
        <v>0</v>
      </c>
      <c r="B298" s="102" t="str">
        <f>IFERROR(VLOOKUP(A298,商品参数!A:E,2,FALSE),"")</f>
        <v/>
      </c>
      <c r="C298" s="102" t="str">
        <f>IFERROR(VLOOKUP(A298,商品参数!A:E,3,FALSE),"")</f>
        <v/>
      </c>
      <c r="D298" s="102" t="str">
        <f>IFERROR(VLOOKUP(A298,商品参数!A:E,4,FALSE),"")</f>
        <v/>
      </c>
      <c r="E298" s="103"/>
      <c r="F298" s="103"/>
      <c r="G298" s="102">
        <f>SUMIF(进货台账!E:E,A298,进货台账!I:I)</f>
        <v>0</v>
      </c>
      <c r="H298" s="102">
        <f>SUMIF(销售台账!E:E,A298,销售台账!I:I)</f>
        <v>0</v>
      </c>
      <c r="I298" s="102">
        <f>SUMIF(损耗登记!E:E,A298,损耗登记!I:I)</f>
        <v>0</v>
      </c>
      <c r="J298" s="102">
        <f t="shared" si="8"/>
        <v>0</v>
      </c>
      <c r="K298" s="103" t="str">
        <f t="shared" si="9"/>
        <v/>
      </c>
      <c r="L298" s="103"/>
    </row>
    <row r="299" ht="22" customHeight="1" spans="1:12">
      <c r="A299" s="102">
        <f>商品参数!A299</f>
        <v>0</v>
      </c>
      <c r="B299" s="102" t="str">
        <f>IFERROR(VLOOKUP(A299,商品参数!A:E,2,FALSE),"")</f>
        <v/>
      </c>
      <c r="C299" s="102" t="str">
        <f>IFERROR(VLOOKUP(A299,商品参数!A:E,3,FALSE),"")</f>
        <v/>
      </c>
      <c r="D299" s="102" t="str">
        <f>IFERROR(VLOOKUP(A299,商品参数!A:E,4,FALSE),"")</f>
        <v/>
      </c>
      <c r="E299" s="103"/>
      <c r="F299" s="103"/>
      <c r="G299" s="102">
        <f>SUMIF(进货台账!E:E,A299,进货台账!I:I)</f>
        <v>0</v>
      </c>
      <c r="H299" s="102">
        <f>SUMIF(销售台账!E:E,A299,销售台账!I:I)</f>
        <v>0</v>
      </c>
      <c r="I299" s="102">
        <f>SUMIF(损耗登记!E:E,A299,损耗登记!I:I)</f>
        <v>0</v>
      </c>
      <c r="J299" s="102">
        <f t="shared" si="8"/>
        <v>0</v>
      </c>
      <c r="K299" s="103" t="str">
        <f t="shared" si="9"/>
        <v/>
      </c>
      <c r="L299" s="103"/>
    </row>
    <row r="300" ht="22" customHeight="1" spans="1:12">
      <c r="A300" s="102">
        <f>商品参数!A300</f>
        <v>0</v>
      </c>
      <c r="B300" s="102" t="str">
        <f>IFERROR(VLOOKUP(A300,商品参数!A:E,2,FALSE),"")</f>
        <v/>
      </c>
      <c r="C300" s="102" t="str">
        <f>IFERROR(VLOOKUP(A300,商品参数!A:E,3,FALSE),"")</f>
        <v/>
      </c>
      <c r="D300" s="102" t="str">
        <f>IFERROR(VLOOKUP(A300,商品参数!A:E,4,FALSE),"")</f>
        <v/>
      </c>
      <c r="E300" s="103"/>
      <c r="F300" s="103"/>
      <c r="G300" s="102">
        <f>SUMIF(进货台账!E:E,A300,进货台账!I:I)</f>
        <v>0</v>
      </c>
      <c r="H300" s="102">
        <f>SUMIF(销售台账!E:E,A300,销售台账!I:I)</f>
        <v>0</v>
      </c>
      <c r="I300" s="102">
        <f>SUMIF(损耗登记!E:E,A300,损耗登记!I:I)</f>
        <v>0</v>
      </c>
      <c r="J300" s="102">
        <f t="shared" si="8"/>
        <v>0</v>
      </c>
      <c r="K300" s="103" t="str">
        <f t="shared" si="9"/>
        <v/>
      </c>
      <c r="L300" s="103"/>
    </row>
    <row r="301" ht="22" customHeight="1" spans="1:12">
      <c r="A301" s="102">
        <f>商品参数!A301</f>
        <v>0</v>
      </c>
      <c r="B301" s="102" t="str">
        <f>IFERROR(VLOOKUP(A301,商品参数!A:E,2,FALSE),"")</f>
        <v/>
      </c>
      <c r="C301" s="102" t="str">
        <f>IFERROR(VLOOKUP(A301,商品参数!A:E,3,FALSE),"")</f>
        <v/>
      </c>
      <c r="D301" s="102" t="str">
        <f>IFERROR(VLOOKUP(A301,商品参数!A:E,4,FALSE),"")</f>
        <v/>
      </c>
      <c r="E301" s="103"/>
      <c r="F301" s="103"/>
      <c r="G301" s="102">
        <f>SUMIF(进货台账!E:E,A301,进货台账!I:I)</f>
        <v>0</v>
      </c>
      <c r="H301" s="102">
        <f>SUMIF(销售台账!E:E,A301,销售台账!I:I)</f>
        <v>0</v>
      </c>
      <c r="I301" s="102">
        <f>SUMIF(损耗登记!E:E,A301,损耗登记!I:I)</f>
        <v>0</v>
      </c>
      <c r="J301" s="102">
        <f t="shared" si="8"/>
        <v>0</v>
      </c>
      <c r="K301" s="103" t="str">
        <f t="shared" si="9"/>
        <v/>
      </c>
      <c r="L301" s="103"/>
    </row>
    <row r="302" ht="22" customHeight="1" spans="1:12">
      <c r="A302" s="102">
        <f>商品参数!A302</f>
        <v>0</v>
      </c>
      <c r="B302" s="102" t="str">
        <f>IFERROR(VLOOKUP(A302,商品参数!A:E,2,FALSE),"")</f>
        <v/>
      </c>
      <c r="C302" s="102" t="str">
        <f>IFERROR(VLOOKUP(A302,商品参数!A:E,3,FALSE),"")</f>
        <v/>
      </c>
      <c r="D302" s="102" t="str">
        <f>IFERROR(VLOOKUP(A302,商品参数!A:E,4,FALSE),"")</f>
        <v/>
      </c>
      <c r="E302" s="103"/>
      <c r="F302" s="103"/>
      <c r="G302" s="102">
        <f>SUMIF(进货台账!E:E,A302,进货台账!I:I)</f>
        <v>0</v>
      </c>
      <c r="H302" s="102">
        <f>SUMIF(销售台账!E:E,A302,销售台账!I:I)</f>
        <v>0</v>
      </c>
      <c r="I302" s="102">
        <f>SUMIF(损耗登记!E:E,A302,损耗登记!I:I)</f>
        <v>0</v>
      </c>
      <c r="J302" s="102">
        <f t="shared" si="8"/>
        <v>0</v>
      </c>
      <c r="K302" s="103" t="str">
        <f t="shared" si="9"/>
        <v/>
      </c>
      <c r="L302" s="103"/>
    </row>
    <row r="303" ht="22" customHeight="1" spans="1:12">
      <c r="A303" s="102">
        <f>商品参数!A303</f>
        <v>0</v>
      </c>
      <c r="B303" s="102" t="str">
        <f>IFERROR(VLOOKUP(A303,商品参数!A:E,2,FALSE),"")</f>
        <v/>
      </c>
      <c r="C303" s="102" t="str">
        <f>IFERROR(VLOOKUP(A303,商品参数!A:E,3,FALSE),"")</f>
        <v/>
      </c>
      <c r="D303" s="102" t="str">
        <f>IFERROR(VLOOKUP(A303,商品参数!A:E,4,FALSE),"")</f>
        <v/>
      </c>
      <c r="E303" s="103"/>
      <c r="F303" s="103"/>
      <c r="G303" s="102">
        <f>SUMIF(进货台账!E:E,A303,进货台账!I:I)</f>
        <v>0</v>
      </c>
      <c r="H303" s="102">
        <f>SUMIF(销售台账!E:E,A303,销售台账!I:I)</f>
        <v>0</v>
      </c>
      <c r="I303" s="102">
        <f>SUMIF(损耗登记!E:E,A303,损耗登记!I:I)</f>
        <v>0</v>
      </c>
      <c r="J303" s="102">
        <f t="shared" si="8"/>
        <v>0</v>
      </c>
      <c r="K303" s="103" t="str">
        <f t="shared" si="9"/>
        <v/>
      </c>
      <c r="L303" s="103"/>
    </row>
    <row r="304" ht="22" customHeight="1" spans="1:12">
      <c r="A304" s="102">
        <f>商品参数!A304</f>
        <v>0</v>
      </c>
      <c r="B304" s="102" t="str">
        <f>IFERROR(VLOOKUP(A304,商品参数!A:E,2,FALSE),"")</f>
        <v/>
      </c>
      <c r="C304" s="102" t="str">
        <f>IFERROR(VLOOKUP(A304,商品参数!A:E,3,FALSE),"")</f>
        <v/>
      </c>
      <c r="D304" s="102" t="str">
        <f>IFERROR(VLOOKUP(A304,商品参数!A:E,4,FALSE),"")</f>
        <v/>
      </c>
      <c r="E304" s="103"/>
      <c r="F304" s="103"/>
      <c r="G304" s="102">
        <f>SUMIF(进货台账!E:E,A304,进货台账!I:I)</f>
        <v>0</v>
      </c>
      <c r="H304" s="102">
        <f>SUMIF(销售台账!E:E,A304,销售台账!I:I)</f>
        <v>0</v>
      </c>
      <c r="I304" s="102">
        <f>SUMIF(损耗登记!E:E,A304,损耗登记!I:I)</f>
        <v>0</v>
      </c>
      <c r="J304" s="102">
        <f t="shared" si="8"/>
        <v>0</v>
      </c>
      <c r="K304" s="103" t="str">
        <f t="shared" si="9"/>
        <v/>
      </c>
      <c r="L304" s="103"/>
    </row>
    <row r="305" ht="22" customHeight="1" spans="1:12">
      <c r="A305" s="102">
        <f>商品参数!A305</f>
        <v>0</v>
      </c>
      <c r="B305" s="102" t="str">
        <f>IFERROR(VLOOKUP(A305,商品参数!A:E,2,FALSE),"")</f>
        <v/>
      </c>
      <c r="C305" s="102" t="str">
        <f>IFERROR(VLOOKUP(A305,商品参数!A:E,3,FALSE),"")</f>
        <v/>
      </c>
      <c r="D305" s="102" t="str">
        <f>IFERROR(VLOOKUP(A305,商品参数!A:E,4,FALSE),"")</f>
        <v/>
      </c>
      <c r="E305" s="103"/>
      <c r="F305" s="103"/>
      <c r="G305" s="102">
        <f>SUMIF(进货台账!E:E,A305,进货台账!I:I)</f>
        <v>0</v>
      </c>
      <c r="H305" s="102">
        <f>SUMIF(销售台账!E:E,A305,销售台账!I:I)</f>
        <v>0</v>
      </c>
      <c r="I305" s="102">
        <f>SUMIF(损耗登记!E:E,A305,损耗登记!I:I)</f>
        <v>0</v>
      </c>
      <c r="J305" s="102">
        <f t="shared" si="8"/>
        <v>0</v>
      </c>
      <c r="K305" s="103" t="str">
        <f t="shared" si="9"/>
        <v/>
      </c>
      <c r="L305" s="103"/>
    </row>
    <row r="306" ht="22" customHeight="1" spans="1:12">
      <c r="A306" s="102">
        <f>商品参数!A306</f>
        <v>0</v>
      </c>
      <c r="B306" s="102" t="str">
        <f>IFERROR(VLOOKUP(A306,商品参数!A:E,2,FALSE),"")</f>
        <v/>
      </c>
      <c r="C306" s="102" t="str">
        <f>IFERROR(VLOOKUP(A306,商品参数!A:E,3,FALSE),"")</f>
        <v/>
      </c>
      <c r="D306" s="102" t="str">
        <f>IFERROR(VLOOKUP(A306,商品参数!A:E,4,FALSE),"")</f>
        <v/>
      </c>
      <c r="E306" s="103"/>
      <c r="F306" s="103"/>
      <c r="G306" s="102">
        <f>SUMIF(进货台账!E:E,A306,进货台账!I:I)</f>
        <v>0</v>
      </c>
      <c r="H306" s="102">
        <f>SUMIF(销售台账!E:E,A306,销售台账!I:I)</f>
        <v>0</v>
      </c>
      <c r="I306" s="102">
        <f>SUMIF(损耗登记!E:E,A306,损耗登记!I:I)</f>
        <v>0</v>
      </c>
      <c r="J306" s="102">
        <f t="shared" si="8"/>
        <v>0</v>
      </c>
      <c r="K306" s="103" t="str">
        <f t="shared" si="9"/>
        <v/>
      </c>
      <c r="L306" s="103"/>
    </row>
    <row r="307" ht="22" customHeight="1" spans="1:12">
      <c r="A307" s="102">
        <f>商品参数!A307</f>
        <v>0</v>
      </c>
      <c r="B307" s="102" t="str">
        <f>IFERROR(VLOOKUP(A307,商品参数!A:E,2,FALSE),"")</f>
        <v/>
      </c>
      <c r="C307" s="102" t="str">
        <f>IFERROR(VLOOKUP(A307,商品参数!A:E,3,FALSE),"")</f>
        <v/>
      </c>
      <c r="D307" s="102" t="str">
        <f>IFERROR(VLOOKUP(A307,商品参数!A:E,4,FALSE),"")</f>
        <v/>
      </c>
      <c r="E307" s="103"/>
      <c r="F307" s="103"/>
      <c r="G307" s="102">
        <f>SUMIF(进货台账!E:E,A307,进货台账!I:I)</f>
        <v>0</v>
      </c>
      <c r="H307" s="102">
        <f>SUMIF(销售台账!E:E,A307,销售台账!I:I)</f>
        <v>0</v>
      </c>
      <c r="I307" s="102">
        <f>SUMIF(损耗登记!E:E,A307,损耗登记!I:I)</f>
        <v>0</v>
      </c>
      <c r="J307" s="102">
        <f t="shared" si="8"/>
        <v>0</v>
      </c>
      <c r="K307" s="103" t="str">
        <f t="shared" si="9"/>
        <v/>
      </c>
      <c r="L307" s="103"/>
    </row>
    <row r="308" ht="22" customHeight="1" spans="1:12">
      <c r="A308" s="102">
        <f>商品参数!A308</f>
        <v>0</v>
      </c>
      <c r="B308" s="102" t="str">
        <f>IFERROR(VLOOKUP(A308,商品参数!A:E,2,FALSE),"")</f>
        <v/>
      </c>
      <c r="C308" s="102" t="str">
        <f>IFERROR(VLOOKUP(A308,商品参数!A:E,3,FALSE),"")</f>
        <v/>
      </c>
      <c r="D308" s="102" t="str">
        <f>IFERROR(VLOOKUP(A308,商品参数!A:E,4,FALSE),"")</f>
        <v/>
      </c>
      <c r="E308" s="103"/>
      <c r="F308" s="103"/>
      <c r="G308" s="102">
        <f>SUMIF(进货台账!E:E,A308,进货台账!I:I)</f>
        <v>0</v>
      </c>
      <c r="H308" s="102">
        <f>SUMIF(销售台账!E:E,A308,销售台账!I:I)</f>
        <v>0</v>
      </c>
      <c r="I308" s="102">
        <f>SUMIF(损耗登记!E:E,A308,损耗登记!I:I)</f>
        <v>0</v>
      </c>
      <c r="J308" s="102">
        <f t="shared" si="8"/>
        <v>0</v>
      </c>
      <c r="K308" s="103" t="str">
        <f t="shared" si="9"/>
        <v/>
      </c>
      <c r="L308" s="103"/>
    </row>
    <row r="309" ht="22" customHeight="1" spans="1:12">
      <c r="A309" s="102">
        <f>商品参数!A309</f>
        <v>0</v>
      </c>
      <c r="B309" s="102" t="str">
        <f>IFERROR(VLOOKUP(A309,商品参数!A:E,2,FALSE),"")</f>
        <v/>
      </c>
      <c r="C309" s="102" t="str">
        <f>IFERROR(VLOOKUP(A309,商品参数!A:E,3,FALSE),"")</f>
        <v/>
      </c>
      <c r="D309" s="102" t="str">
        <f>IFERROR(VLOOKUP(A309,商品参数!A:E,4,FALSE),"")</f>
        <v/>
      </c>
      <c r="E309" s="103"/>
      <c r="F309" s="103"/>
      <c r="G309" s="102">
        <f>SUMIF(进货台账!E:E,A309,进货台账!I:I)</f>
        <v>0</v>
      </c>
      <c r="H309" s="102">
        <f>SUMIF(销售台账!E:E,A309,销售台账!I:I)</f>
        <v>0</v>
      </c>
      <c r="I309" s="102">
        <f>SUMIF(损耗登记!E:E,A309,损耗登记!I:I)</f>
        <v>0</v>
      </c>
      <c r="J309" s="102">
        <f t="shared" si="8"/>
        <v>0</v>
      </c>
      <c r="K309" s="103" t="str">
        <f t="shared" si="9"/>
        <v/>
      </c>
      <c r="L309" s="103"/>
    </row>
    <row r="310" ht="22" customHeight="1" spans="1:12">
      <c r="A310" s="102">
        <f>商品参数!A310</f>
        <v>0</v>
      </c>
      <c r="B310" s="102" t="str">
        <f>IFERROR(VLOOKUP(A310,商品参数!A:E,2,FALSE),"")</f>
        <v/>
      </c>
      <c r="C310" s="102" t="str">
        <f>IFERROR(VLOOKUP(A310,商品参数!A:E,3,FALSE),"")</f>
        <v/>
      </c>
      <c r="D310" s="102" t="str">
        <f>IFERROR(VLOOKUP(A310,商品参数!A:E,4,FALSE),"")</f>
        <v/>
      </c>
      <c r="E310" s="103"/>
      <c r="F310" s="103"/>
      <c r="G310" s="102">
        <f>SUMIF(进货台账!E:E,A310,进货台账!I:I)</f>
        <v>0</v>
      </c>
      <c r="H310" s="102">
        <f>SUMIF(销售台账!E:E,A310,销售台账!I:I)</f>
        <v>0</v>
      </c>
      <c r="I310" s="102">
        <f>SUMIF(损耗登记!E:E,A310,损耗登记!I:I)</f>
        <v>0</v>
      </c>
      <c r="J310" s="102">
        <f t="shared" si="8"/>
        <v>0</v>
      </c>
      <c r="K310" s="103" t="str">
        <f t="shared" si="9"/>
        <v/>
      </c>
      <c r="L310" s="103"/>
    </row>
    <row r="311" ht="22" customHeight="1" spans="1:12">
      <c r="A311" s="102">
        <f>商品参数!A311</f>
        <v>0</v>
      </c>
      <c r="B311" s="102" t="str">
        <f>IFERROR(VLOOKUP(A311,商品参数!A:E,2,FALSE),"")</f>
        <v/>
      </c>
      <c r="C311" s="102" t="str">
        <f>IFERROR(VLOOKUP(A311,商品参数!A:E,3,FALSE),"")</f>
        <v/>
      </c>
      <c r="D311" s="102" t="str">
        <f>IFERROR(VLOOKUP(A311,商品参数!A:E,4,FALSE),"")</f>
        <v/>
      </c>
      <c r="E311" s="103"/>
      <c r="F311" s="103"/>
      <c r="G311" s="102">
        <f>SUMIF(进货台账!E:E,A311,进货台账!I:I)</f>
        <v>0</v>
      </c>
      <c r="H311" s="102">
        <f>SUMIF(销售台账!E:E,A311,销售台账!I:I)</f>
        <v>0</v>
      </c>
      <c r="I311" s="102">
        <f>SUMIF(损耗登记!E:E,A311,损耗登记!I:I)</f>
        <v>0</v>
      </c>
      <c r="J311" s="102">
        <f t="shared" si="8"/>
        <v>0</v>
      </c>
      <c r="K311" s="103" t="str">
        <f t="shared" si="9"/>
        <v/>
      </c>
      <c r="L311" s="103"/>
    </row>
    <row r="312" ht="22" customHeight="1" spans="1:12">
      <c r="A312" s="102">
        <f>商品参数!A312</f>
        <v>0</v>
      </c>
      <c r="B312" s="102" t="str">
        <f>IFERROR(VLOOKUP(A312,商品参数!A:E,2,FALSE),"")</f>
        <v/>
      </c>
      <c r="C312" s="102" t="str">
        <f>IFERROR(VLOOKUP(A312,商品参数!A:E,3,FALSE),"")</f>
        <v/>
      </c>
      <c r="D312" s="102" t="str">
        <f>IFERROR(VLOOKUP(A312,商品参数!A:E,4,FALSE),"")</f>
        <v/>
      </c>
      <c r="E312" s="103"/>
      <c r="F312" s="103"/>
      <c r="G312" s="102">
        <f>SUMIF(进货台账!E:E,A312,进货台账!I:I)</f>
        <v>0</v>
      </c>
      <c r="H312" s="102">
        <f>SUMIF(销售台账!E:E,A312,销售台账!I:I)</f>
        <v>0</v>
      </c>
      <c r="I312" s="102">
        <f>SUMIF(损耗登记!E:E,A312,损耗登记!I:I)</f>
        <v>0</v>
      </c>
      <c r="J312" s="102">
        <f t="shared" si="8"/>
        <v>0</v>
      </c>
      <c r="K312" s="103" t="str">
        <f t="shared" si="9"/>
        <v/>
      </c>
      <c r="L312" s="103"/>
    </row>
    <row r="313" ht="22" customHeight="1" spans="1:12">
      <c r="A313" s="102">
        <f>商品参数!A313</f>
        <v>0</v>
      </c>
      <c r="B313" s="102" t="str">
        <f>IFERROR(VLOOKUP(A313,商品参数!A:E,2,FALSE),"")</f>
        <v/>
      </c>
      <c r="C313" s="102" t="str">
        <f>IFERROR(VLOOKUP(A313,商品参数!A:E,3,FALSE),"")</f>
        <v/>
      </c>
      <c r="D313" s="102" t="str">
        <f>IFERROR(VLOOKUP(A313,商品参数!A:E,4,FALSE),"")</f>
        <v/>
      </c>
      <c r="E313" s="103"/>
      <c r="F313" s="103"/>
      <c r="G313" s="102">
        <f>SUMIF(进货台账!E:E,A313,进货台账!I:I)</f>
        <v>0</v>
      </c>
      <c r="H313" s="102">
        <f>SUMIF(销售台账!E:E,A313,销售台账!I:I)</f>
        <v>0</v>
      </c>
      <c r="I313" s="102">
        <f>SUMIF(损耗登记!E:E,A313,损耗登记!I:I)</f>
        <v>0</v>
      </c>
      <c r="J313" s="102">
        <f t="shared" si="8"/>
        <v>0</v>
      </c>
      <c r="K313" s="103" t="str">
        <f t="shared" si="9"/>
        <v/>
      </c>
      <c r="L313" s="103"/>
    </row>
    <row r="314" ht="22" customHeight="1" spans="1:12">
      <c r="A314" s="102">
        <f>商品参数!A314</f>
        <v>0</v>
      </c>
      <c r="B314" s="102" t="str">
        <f>IFERROR(VLOOKUP(A314,商品参数!A:E,2,FALSE),"")</f>
        <v/>
      </c>
      <c r="C314" s="102" t="str">
        <f>IFERROR(VLOOKUP(A314,商品参数!A:E,3,FALSE),"")</f>
        <v/>
      </c>
      <c r="D314" s="102" t="str">
        <f>IFERROR(VLOOKUP(A314,商品参数!A:E,4,FALSE),"")</f>
        <v/>
      </c>
      <c r="E314" s="103"/>
      <c r="F314" s="103"/>
      <c r="G314" s="102">
        <f>SUMIF(进货台账!E:E,A314,进货台账!I:I)</f>
        <v>0</v>
      </c>
      <c r="H314" s="102">
        <f>SUMIF(销售台账!E:E,A314,销售台账!I:I)</f>
        <v>0</v>
      </c>
      <c r="I314" s="102">
        <f>SUMIF(损耗登记!E:E,A314,损耗登记!I:I)</f>
        <v>0</v>
      </c>
      <c r="J314" s="102">
        <f t="shared" si="8"/>
        <v>0</v>
      </c>
      <c r="K314" s="103" t="str">
        <f t="shared" si="9"/>
        <v/>
      </c>
      <c r="L314" s="103"/>
    </row>
    <row r="315" ht="22" customHeight="1" spans="1:12">
      <c r="A315" s="102">
        <f>商品参数!A315</f>
        <v>0</v>
      </c>
      <c r="B315" s="102" t="str">
        <f>IFERROR(VLOOKUP(A315,商品参数!A:E,2,FALSE),"")</f>
        <v/>
      </c>
      <c r="C315" s="102" t="str">
        <f>IFERROR(VLOOKUP(A315,商品参数!A:E,3,FALSE),"")</f>
        <v/>
      </c>
      <c r="D315" s="102" t="str">
        <f>IFERROR(VLOOKUP(A315,商品参数!A:E,4,FALSE),"")</f>
        <v/>
      </c>
      <c r="E315" s="103"/>
      <c r="F315" s="103"/>
      <c r="G315" s="102">
        <f>SUMIF(进货台账!E:E,A315,进货台账!I:I)</f>
        <v>0</v>
      </c>
      <c r="H315" s="102">
        <f>SUMIF(销售台账!E:E,A315,销售台账!I:I)</f>
        <v>0</v>
      </c>
      <c r="I315" s="102">
        <f>SUMIF(损耗登记!E:E,A315,损耗登记!I:I)</f>
        <v>0</v>
      </c>
      <c r="J315" s="102">
        <f t="shared" si="8"/>
        <v>0</v>
      </c>
      <c r="K315" s="103" t="str">
        <f t="shared" si="9"/>
        <v/>
      </c>
      <c r="L315" s="103"/>
    </row>
    <row r="316" ht="22" customHeight="1" spans="1:12">
      <c r="A316" s="102">
        <f>商品参数!A316</f>
        <v>0</v>
      </c>
      <c r="B316" s="102" t="str">
        <f>IFERROR(VLOOKUP(A316,商品参数!A:E,2,FALSE),"")</f>
        <v/>
      </c>
      <c r="C316" s="102" t="str">
        <f>IFERROR(VLOOKUP(A316,商品参数!A:E,3,FALSE),"")</f>
        <v/>
      </c>
      <c r="D316" s="102" t="str">
        <f>IFERROR(VLOOKUP(A316,商品参数!A:E,4,FALSE),"")</f>
        <v/>
      </c>
      <c r="E316" s="103"/>
      <c r="F316" s="103"/>
      <c r="G316" s="102">
        <f>SUMIF(进货台账!E:E,A316,进货台账!I:I)</f>
        <v>0</v>
      </c>
      <c r="H316" s="102">
        <f>SUMIF(销售台账!E:E,A316,销售台账!I:I)</f>
        <v>0</v>
      </c>
      <c r="I316" s="102">
        <f>SUMIF(损耗登记!E:E,A316,损耗登记!I:I)</f>
        <v>0</v>
      </c>
      <c r="J316" s="102">
        <f t="shared" si="8"/>
        <v>0</v>
      </c>
      <c r="K316" s="103" t="str">
        <f t="shared" si="9"/>
        <v/>
      </c>
      <c r="L316" s="103"/>
    </row>
    <row r="317" ht="22" customHeight="1" spans="1:12">
      <c r="A317" s="102">
        <f>商品参数!A317</f>
        <v>0</v>
      </c>
      <c r="B317" s="102" t="str">
        <f>IFERROR(VLOOKUP(A317,商品参数!A:E,2,FALSE),"")</f>
        <v/>
      </c>
      <c r="C317" s="102" t="str">
        <f>IFERROR(VLOOKUP(A317,商品参数!A:E,3,FALSE),"")</f>
        <v/>
      </c>
      <c r="D317" s="102" t="str">
        <f>IFERROR(VLOOKUP(A317,商品参数!A:E,4,FALSE),"")</f>
        <v/>
      </c>
      <c r="E317" s="103"/>
      <c r="F317" s="103"/>
      <c r="G317" s="102">
        <f>SUMIF(进货台账!E:E,A317,进货台账!I:I)</f>
        <v>0</v>
      </c>
      <c r="H317" s="102">
        <f>SUMIF(销售台账!E:E,A317,销售台账!I:I)</f>
        <v>0</v>
      </c>
      <c r="I317" s="102">
        <f>SUMIF(损耗登记!E:E,A317,损耗登记!I:I)</f>
        <v>0</v>
      </c>
      <c r="J317" s="102">
        <f t="shared" si="8"/>
        <v>0</v>
      </c>
      <c r="K317" s="103" t="str">
        <f t="shared" si="9"/>
        <v/>
      </c>
      <c r="L317" s="103"/>
    </row>
    <row r="318" ht="22" customHeight="1" spans="1:12">
      <c r="A318" s="102">
        <f>商品参数!A318</f>
        <v>0</v>
      </c>
      <c r="B318" s="102" t="str">
        <f>IFERROR(VLOOKUP(A318,商品参数!A:E,2,FALSE),"")</f>
        <v/>
      </c>
      <c r="C318" s="102" t="str">
        <f>IFERROR(VLOOKUP(A318,商品参数!A:E,3,FALSE),"")</f>
        <v/>
      </c>
      <c r="D318" s="102" t="str">
        <f>IFERROR(VLOOKUP(A318,商品参数!A:E,4,FALSE),"")</f>
        <v/>
      </c>
      <c r="E318" s="103"/>
      <c r="F318" s="103"/>
      <c r="G318" s="102">
        <f>SUMIF(进货台账!E:E,A318,进货台账!I:I)</f>
        <v>0</v>
      </c>
      <c r="H318" s="102">
        <f>SUMIF(销售台账!E:E,A318,销售台账!I:I)</f>
        <v>0</v>
      </c>
      <c r="I318" s="102">
        <f>SUMIF(损耗登记!E:E,A318,损耗登记!I:I)</f>
        <v>0</v>
      </c>
      <c r="J318" s="102">
        <f t="shared" si="8"/>
        <v>0</v>
      </c>
      <c r="K318" s="103" t="str">
        <f t="shared" si="9"/>
        <v/>
      </c>
      <c r="L318" s="103"/>
    </row>
    <row r="319" ht="22" customHeight="1" spans="1:12">
      <c r="A319" s="102">
        <f>商品参数!A319</f>
        <v>0</v>
      </c>
      <c r="B319" s="102" t="str">
        <f>IFERROR(VLOOKUP(A319,商品参数!A:E,2,FALSE),"")</f>
        <v/>
      </c>
      <c r="C319" s="102" t="str">
        <f>IFERROR(VLOOKUP(A319,商品参数!A:E,3,FALSE),"")</f>
        <v/>
      </c>
      <c r="D319" s="102" t="str">
        <f>IFERROR(VLOOKUP(A319,商品参数!A:E,4,FALSE),"")</f>
        <v/>
      </c>
      <c r="E319" s="103"/>
      <c r="F319" s="103"/>
      <c r="G319" s="102">
        <f>SUMIF(进货台账!E:E,A319,进货台账!I:I)</f>
        <v>0</v>
      </c>
      <c r="H319" s="102">
        <f>SUMIF(销售台账!E:E,A319,销售台账!I:I)</f>
        <v>0</v>
      </c>
      <c r="I319" s="102">
        <f>SUMIF(损耗登记!E:E,A319,损耗登记!I:I)</f>
        <v>0</v>
      </c>
      <c r="J319" s="102">
        <f t="shared" si="8"/>
        <v>0</v>
      </c>
      <c r="K319" s="103" t="str">
        <f t="shared" si="9"/>
        <v/>
      </c>
      <c r="L319" s="103"/>
    </row>
    <row r="320" ht="22" customHeight="1" spans="1:12">
      <c r="A320" s="102">
        <f>商品参数!A320</f>
        <v>0</v>
      </c>
      <c r="B320" s="102" t="str">
        <f>IFERROR(VLOOKUP(A320,商品参数!A:E,2,FALSE),"")</f>
        <v/>
      </c>
      <c r="C320" s="102" t="str">
        <f>IFERROR(VLOOKUP(A320,商品参数!A:E,3,FALSE),"")</f>
        <v/>
      </c>
      <c r="D320" s="102" t="str">
        <f>IFERROR(VLOOKUP(A320,商品参数!A:E,4,FALSE),"")</f>
        <v/>
      </c>
      <c r="E320" s="103"/>
      <c r="F320" s="103"/>
      <c r="G320" s="102">
        <f>SUMIF(进货台账!E:E,A320,进货台账!I:I)</f>
        <v>0</v>
      </c>
      <c r="H320" s="102">
        <f>SUMIF(销售台账!E:E,A320,销售台账!I:I)</f>
        <v>0</v>
      </c>
      <c r="I320" s="102">
        <f>SUMIF(损耗登记!E:E,A320,损耗登记!I:I)</f>
        <v>0</v>
      </c>
      <c r="J320" s="102">
        <f t="shared" si="8"/>
        <v>0</v>
      </c>
      <c r="K320" s="103" t="str">
        <f t="shared" si="9"/>
        <v/>
      </c>
      <c r="L320" s="103"/>
    </row>
    <row r="321" ht="22" customHeight="1" spans="1:12">
      <c r="A321" s="102">
        <f>商品参数!A321</f>
        <v>0</v>
      </c>
      <c r="B321" s="102" t="str">
        <f>IFERROR(VLOOKUP(A321,商品参数!A:E,2,FALSE),"")</f>
        <v/>
      </c>
      <c r="C321" s="102" t="str">
        <f>IFERROR(VLOOKUP(A321,商品参数!A:E,3,FALSE),"")</f>
        <v/>
      </c>
      <c r="D321" s="102" t="str">
        <f>IFERROR(VLOOKUP(A321,商品参数!A:E,4,FALSE),"")</f>
        <v/>
      </c>
      <c r="E321" s="103"/>
      <c r="F321" s="103"/>
      <c r="G321" s="102">
        <f>SUMIF(进货台账!E:E,A321,进货台账!I:I)</f>
        <v>0</v>
      </c>
      <c r="H321" s="102">
        <f>SUMIF(销售台账!E:E,A321,销售台账!I:I)</f>
        <v>0</v>
      </c>
      <c r="I321" s="102">
        <f>SUMIF(损耗登记!E:E,A321,损耗登记!I:I)</f>
        <v>0</v>
      </c>
      <c r="J321" s="102">
        <f t="shared" si="8"/>
        <v>0</v>
      </c>
      <c r="K321" s="103" t="str">
        <f t="shared" si="9"/>
        <v/>
      </c>
      <c r="L321" s="103"/>
    </row>
    <row r="322" ht="22" customHeight="1" spans="1:12">
      <c r="A322" s="102">
        <f>商品参数!A322</f>
        <v>0</v>
      </c>
      <c r="B322" s="102" t="str">
        <f>IFERROR(VLOOKUP(A322,商品参数!A:E,2,FALSE),"")</f>
        <v/>
      </c>
      <c r="C322" s="102" t="str">
        <f>IFERROR(VLOOKUP(A322,商品参数!A:E,3,FALSE),"")</f>
        <v/>
      </c>
      <c r="D322" s="102" t="str">
        <f>IFERROR(VLOOKUP(A322,商品参数!A:E,4,FALSE),"")</f>
        <v/>
      </c>
      <c r="E322" s="103"/>
      <c r="F322" s="103"/>
      <c r="G322" s="102">
        <f>SUMIF(进货台账!E:E,A322,进货台账!I:I)</f>
        <v>0</v>
      </c>
      <c r="H322" s="102">
        <f>SUMIF(销售台账!E:E,A322,销售台账!I:I)</f>
        <v>0</v>
      </c>
      <c r="I322" s="102">
        <f>SUMIF(损耗登记!E:E,A322,损耗登记!I:I)</f>
        <v>0</v>
      </c>
      <c r="J322" s="102">
        <f t="shared" si="8"/>
        <v>0</v>
      </c>
      <c r="K322" s="103" t="str">
        <f t="shared" si="9"/>
        <v/>
      </c>
      <c r="L322" s="103"/>
    </row>
    <row r="323" ht="22" customHeight="1" spans="1:12">
      <c r="A323" s="102">
        <f>商品参数!A323</f>
        <v>0</v>
      </c>
      <c r="B323" s="102" t="str">
        <f>IFERROR(VLOOKUP(A323,商品参数!A:E,2,FALSE),"")</f>
        <v/>
      </c>
      <c r="C323" s="102" t="str">
        <f>IFERROR(VLOOKUP(A323,商品参数!A:E,3,FALSE),"")</f>
        <v/>
      </c>
      <c r="D323" s="102" t="str">
        <f>IFERROR(VLOOKUP(A323,商品参数!A:E,4,FALSE),"")</f>
        <v/>
      </c>
      <c r="E323" s="103"/>
      <c r="F323" s="103"/>
      <c r="G323" s="102">
        <f>SUMIF(进货台账!E:E,A323,进货台账!I:I)</f>
        <v>0</v>
      </c>
      <c r="H323" s="102">
        <f>SUMIF(销售台账!E:E,A323,销售台账!I:I)</f>
        <v>0</v>
      </c>
      <c r="I323" s="102">
        <f>SUMIF(损耗登记!E:E,A323,损耗登记!I:I)</f>
        <v>0</v>
      </c>
      <c r="J323" s="102">
        <f t="shared" si="8"/>
        <v>0</v>
      </c>
      <c r="K323" s="103" t="str">
        <f t="shared" si="9"/>
        <v/>
      </c>
      <c r="L323" s="103"/>
    </row>
    <row r="324" ht="22" customHeight="1" spans="1:12">
      <c r="A324" s="102">
        <f>商品参数!A324</f>
        <v>0</v>
      </c>
      <c r="B324" s="102" t="str">
        <f>IFERROR(VLOOKUP(A324,商品参数!A:E,2,FALSE),"")</f>
        <v/>
      </c>
      <c r="C324" s="102" t="str">
        <f>IFERROR(VLOOKUP(A324,商品参数!A:E,3,FALSE),"")</f>
        <v/>
      </c>
      <c r="D324" s="102" t="str">
        <f>IFERROR(VLOOKUP(A324,商品参数!A:E,4,FALSE),"")</f>
        <v/>
      </c>
      <c r="E324" s="103"/>
      <c r="F324" s="103"/>
      <c r="G324" s="102">
        <f>SUMIF(进货台账!E:E,A324,进货台账!I:I)</f>
        <v>0</v>
      </c>
      <c r="H324" s="102">
        <f>SUMIF(销售台账!E:E,A324,销售台账!I:I)</f>
        <v>0</v>
      </c>
      <c r="I324" s="102">
        <f>SUMIF(损耗登记!E:E,A324,损耗登记!I:I)</f>
        <v>0</v>
      </c>
      <c r="J324" s="102">
        <f t="shared" ref="J324:J387" si="10">F324+G324-H324-I324</f>
        <v>0</v>
      </c>
      <c r="K324" s="103" t="str">
        <f t="shared" ref="K324:K387" si="11">IF(E324="","",IF(J324&lt;E324,"报警","正常"))</f>
        <v/>
      </c>
      <c r="L324" s="103"/>
    </row>
    <row r="325" ht="22" customHeight="1" spans="1:12">
      <c r="A325" s="102">
        <f>商品参数!A325</f>
        <v>0</v>
      </c>
      <c r="B325" s="102" t="str">
        <f>IFERROR(VLOOKUP(A325,商品参数!A:E,2,FALSE),"")</f>
        <v/>
      </c>
      <c r="C325" s="102" t="str">
        <f>IFERROR(VLOOKUP(A325,商品参数!A:E,3,FALSE),"")</f>
        <v/>
      </c>
      <c r="D325" s="102" t="str">
        <f>IFERROR(VLOOKUP(A325,商品参数!A:E,4,FALSE),"")</f>
        <v/>
      </c>
      <c r="E325" s="103"/>
      <c r="F325" s="103"/>
      <c r="G325" s="102">
        <f>SUMIF(进货台账!E:E,A325,进货台账!I:I)</f>
        <v>0</v>
      </c>
      <c r="H325" s="102">
        <f>SUMIF(销售台账!E:E,A325,销售台账!I:I)</f>
        <v>0</v>
      </c>
      <c r="I325" s="102">
        <f>SUMIF(损耗登记!E:E,A325,损耗登记!I:I)</f>
        <v>0</v>
      </c>
      <c r="J325" s="102">
        <f t="shared" si="10"/>
        <v>0</v>
      </c>
      <c r="K325" s="103" t="str">
        <f t="shared" si="11"/>
        <v/>
      </c>
      <c r="L325" s="103"/>
    </row>
    <row r="326" ht="22" customHeight="1" spans="1:12">
      <c r="A326" s="102">
        <f>商品参数!A326</f>
        <v>0</v>
      </c>
      <c r="B326" s="102" t="str">
        <f>IFERROR(VLOOKUP(A326,商品参数!A:E,2,FALSE),"")</f>
        <v/>
      </c>
      <c r="C326" s="102" t="str">
        <f>IFERROR(VLOOKUP(A326,商品参数!A:E,3,FALSE),"")</f>
        <v/>
      </c>
      <c r="D326" s="102" t="str">
        <f>IFERROR(VLOOKUP(A326,商品参数!A:E,4,FALSE),"")</f>
        <v/>
      </c>
      <c r="E326" s="103"/>
      <c r="F326" s="103"/>
      <c r="G326" s="102">
        <f>SUMIF(进货台账!E:E,A326,进货台账!I:I)</f>
        <v>0</v>
      </c>
      <c r="H326" s="102">
        <f>SUMIF(销售台账!E:E,A326,销售台账!I:I)</f>
        <v>0</v>
      </c>
      <c r="I326" s="102">
        <f>SUMIF(损耗登记!E:E,A326,损耗登记!I:I)</f>
        <v>0</v>
      </c>
      <c r="J326" s="102">
        <f t="shared" si="10"/>
        <v>0</v>
      </c>
      <c r="K326" s="103" t="str">
        <f t="shared" si="11"/>
        <v/>
      </c>
      <c r="L326" s="103"/>
    </row>
    <row r="327" ht="22" customHeight="1" spans="1:12">
      <c r="A327" s="102">
        <f>商品参数!A327</f>
        <v>0</v>
      </c>
      <c r="B327" s="102" t="str">
        <f>IFERROR(VLOOKUP(A327,商品参数!A:E,2,FALSE),"")</f>
        <v/>
      </c>
      <c r="C327" s="102" t="str">
        <f>IFERROR(VLOOKUP(A327,商品参数!A:E,3,FALSE),"")</f>
        <v/>
      </c>
      <c r="D327" s="102" t="str">
        <f>IFERROR(VLOOKUP(A327,商品参数!A:E,4,FALSE),"")</f>
        <v/>
      </c>
      <c r="E327" s="103"/>
      <c r="F327" s="103"/>
      <c r="G327" s="102">
        <f>SUMIF(进货台账!E:E,A327,进货台账!I:I)</f>
        <v>0</v>
      </c>
      <c r="H327" s="102">
        <f>SUMIF(销售台账!E:E,A327,销售台账!I:I)</f>
        <v>0</v>
      </c>
      <c r="I327" s="102">
        <f>SUMIF(损耗登记!E:E,A327,损耗登记!I:I)</f>
        <v>0</v>
      </c>
      <c r="J327" s="102">
        <f t="shared" si="10"/>
        <v>0</v>
      </c>
      <c r="K327" s="103" t="str">
        <f t="shared" si="11"/>
        <v/>
      </c>
      <c r="L327" s="103"/>
    </row>
    <row r="328" ht="22" customHeight="1" spans="1:12">
      <c r="A328" s="102">
        <f>商品参数!A328</f>
        <v>0</v>
      </c>
      <c r="B328" s="102" t="str">
        <f>IFERROR(VLOOKUP(A328,商品参数!A:E,2,FALSE),"")</f>
        <v/>
      </c>
      <c r="C328" s="102" t="str">
        <f>IFERROR(VLOOKUP(A328,商品参数!A:E,3,FALSE),"")</f>
        <v/>
      </c>
      <c r="D328" s="102" t="str">
        <f>IFERROR(VLOOKUP(A328,商品参数!A:E,4,FALSE),"")</f>
        <v/>
      </c>
      <c r="E328" s="103"/>
      <c r="F328" s="103"/>
      <c r="G328" s="102">
        <f>SUMIF(进货台账!E:E,A328,进货台账!I:I)</f>
        <v>0</v>
      </c>
      <c r="H328" s="102">
        <f>SUMIF(销售台账!E:E,A328,销售台账!I:I)</f>
        <v>0</v>
      </c>
      <c r="I328" s="102">
        <f>SUMIF(损耗登记!E:E,A328,损耗登记!I:I)</f>
        <v>0</v>
      </c>
      <c r="J328" s="102">
        <f t="shared" si="10"/>
        <v>0</v>
      </c>
      <c r="K328" s="103" t="str">
        <f t="shared" si="11"/>
        <v/>
      </c>
      <c r="L328" s="103"/>
    </row>
    <row r="329" ht="22" customHeight="1" spans="1:12">
      <c r="A329" s="102">
        <f>商品参数!A329</f>
        <v>0</v>
      </c>
      <c r="B329" s="102" t="str">
        <f>IFERROR(VLOOKUP(A329,商品参数!A:E,2,FALSE),"")</f>
        <v/>
      </c>
      <c r="C329" s="102" t="str">
        <f>IFERROR(VLOOKUP(A329,商品参数!A:E,3,FALSE),"")</f>
        <v/>
      </c>
      <c r="D329" s="102" t="str">
        <f>IFERROR(VLOOKUP(A329,商品参数!A:E,4,FALSE),"")</f>
        <v/>
      </c>
      <c r="E329" s="103"/>
      <c r="F329" s="103"/>
      <c r="G329" s="102">
        <f>SUMIF(进货台账!E:E,A329,进货台账!I:I)</f>
        <v>0</v>
      </c>
      <c r="H329" s="102">
        <f>SUMIF(销售台账!E:E,A329,销售台账!I:I)</f>
        <v>0</v>
      </c>
      <c r="I329" s="102">
        <f>SUMIF(损耗登记!E:E,A329,损耗登记!I:I)</f>
        <v>0</v>
      </c>
      <c r="J329" s="102">
        <f t="shared" si="10"/>
        <v>0</v>
      </c>
      <c r="K329" s="103" t="str">
        <f t="shared" si="11"/>
        <v/>
      </c>
      <c r="L329" s="103"/>
    </row>
    <row r="330" ht="22" customHeight="1" spans="1:12">
      <c r="A330" s="102">
        <f>商品参数!A330</f>
        <v>0</v>
      </c>
      <c r="B330" s="102" t="str">
        <f>IFERROR(VLOOKUP(A330,商品参数!A:E,2,FALSE),"")</f>
        <v/>
      </c>
      <c r="C330" s="102" t="str">
        <f>IFERROR(VLOOKUP(A330,商品参数!A:E,3,FALSE),"")</f>
        <v/>
      </c>
      <c r="D330" s="102" t="str">
        <f>IFERROR(VLOOKUP(A330,商品参数!A:E,4,FALSE),"")</f>
        <v/>
      </c>
      <c r="E330" s="103"/>
      <c r="F330" s="103"/>
      <c r="G330" s="102">
        <f>SUMIF(进货台账!E:E,A330,进货台账!I:I)</f>
        <v>0</v>
      </c>
      <c r="H330" s="102">
        <f>SUMIF(销售台账!E:E,A330,销售台账!I:I)</f>
        <v>0</v>
      </c>
      <c r="I330" s="102">
        <f>SUMIF(损耗登记!E:E,A330,损耗登记!I:I)</f>
        <v>0</v>
      </c>
      <c r="J330" s="102">
        <f t="shared" si="10"/>
        <v>0</v>
      </c>
      <c r="K330" s="103" t="str">
        <f t="shared" si="11"/>
        <v/>
      </c>
      <c r="L330" s="103"/>
    </row>
    <row r="331" ht="22" customHeight="1" spans="1:12">
      <c r="A331" s="102">
        <f>商品参数!A331</f>
        <v>0</v>
      </c>
      <c r="B331" s="102" t="str">
        <f>IFERROR(VLOOKUP(A331,商品参数!A:E,2,FALSE),"")</f>
        <v/>
      </c>
      <c r="C331" s="102" t="str">
        <f>IFERROR(VLOOKUP(A331,商品参数!A:E,3,FALSE),"")</f>
        <v/>
      </c>
      <c r="D331" s="102" t="str">
        <f>IFERROR(VLOOKUP(A331,商品参数!A:E,4,FALSE),"")</f>
        <v/>
      </c>
      <c r="E331" s="103"/>
      <c r="F331" s="103"/>
      <c r="G331" s="102">
        <f>SUMIF(进货台账!E:E,A331,进货台账!I:I)</f>
        <v>0</v>
      </c>
      <c r="H331" s="102">
        <f>SUMIF(销售台账!E:E,A331,销售台账!I:I)</f>
        <v>0</v>
      </c>
      <c r="I331" s="102">
        <f>SUMIF(损耗登记!E:E,A331,损耗登记!I:I)</f>
        <v>0</v>
      </c>
      <c r="J331" s="102">
        <f t="shared" si="10"/>
        <v>0</v>
      </c>
      <c r="K331" s="103" t="str">
        <f t="shared" si="11"/>
        <v/>
      </c>
      <c r="L331" s="103"/>
    </row>
    <row r="332" ht="22" customHeight="1" spans="1:12">
      <c r="A332" s="102">
        <f>商品参数!A332</f>
        <v>0</v>
      </c>
      <c r="B332" s="102" t="str">
        <f>IFERROR(VLOOKUP(A332,商品参数!A:E,2,FALSE),"")</f>
        <v/>
      </c>
      <c r="C332" s="102" t="str">
        <f>IFERROR(VLOOKUP(A332,商品参数!A:E,3,FALSE),"")</f>
        <v/>
      </c>
      <c r="D332" s="102" t="str">
        <f>IFERROR(VLOOKUP(A332,商品参数!A:E,4,FALSE),"")</f>
        <v/>
      </c>
      <c r="E332" s="103"/>
      <c r="F332" s="103"/>
      <c r="G332" s="102">
        <f>SUMIF(进货台账!E:E,A332,进货台账!I:I)</f>
        <v>0</v>
      </c>
      <c r="H332" s="102">
        <f>SUMIF(销售台账!E:E,A332,销售台账!I:I)</f>
        <v>0</v>
      </c>
      <c r="I332" s="102">
        <f>SUMIF(损耗登记!E:E,A332,损耗登记!I:I)</f>
        <v>0</v>
      </c>
      <c r="J332" s="102">
        <f t="shared" si="10"/>
        <v>0</v>
      </c>
      <c r="K332" s="103" t="str">
        <f t="shared" si="11"/>
        <v/>
      </c>
      <c r="L332" s="103"/>
    </row>
    <row r="333" ht="22" customHeight="1" spans="1:12">
      <c r="A333" s="102">
        <f>商品参数!A333</f>
        <v>0</v>
      </c>
      <c r="B333" s="102" t="str">
        <f>IFERROR(VLOOKUP(A333,商品参数!A:E,2,FALSE),"")</f>
        <v/>
      </c>
      <c r="C333" s="102" t="str">
        <f>IFERROR(VLOOKUP(A333,商品参数!A:E,3,FALSE),"")</f>
        <v/>
      </c>
      <c r="D333" s="102" t="str">
        <f>IFERROR(VLOOKUP(A333,商品参数!A:E,4,FALSE),"")</f>
        <v/>
      </c>
      <c r="E333" s="103"/>
      <c r="F333" s="103"/>
      <c r="G333" s="102">
        <f>SUMIF(进货台账!E:E,A333,进货台账!I:I)</f>
        <v>0</v>
      </c>
      <c r="H333" s="102">
        <f>SUMIF(销售台账!E:E,A333,销售台账!I:I)</f>
        <v>0</v>
      </c>
      <c r="I333" s="102">
        <f>SUMIF(损耗登记!E:E,A333,损耗登记!I:I)</f>
        <v>0</v>
      </c>
      <c r="J333" s="102">
        <f t="shared" si="10"/>
        <v>0</v>
      </c>
      <c r="K333" s="103" t="str">
        <f t="shared" si="11"/>
        <v/>
      </c>
      <c r="L333" s="103"/>
    </row>
    <row r="334" ht="22" customHeight="1" spans="1:12">
      <c r="A334" s="102">
        <f>商品参数!A334</f>
        <v>0</v>
      </c>
      <c r="B334" s="102" t="str">
        <f>IFERROR(VLOOKUP(A334,商品参数!A:E,2,FALSE),"")</f>
        <v/>
      </c>
      <c r="C334" s="102" t="str">
        <f>IFERROR(VLOOKUP(A334,商品参数!A:E,3,FALSE),"")</f>
        <v/>
      </c>
      <c r="D334" s="102" t="str">
        <f>IFERROR(VLOOKUP(A334,商品参数!A:E,4,FALSE),"")</f>
        <v/>
      </c>
      <c r="E334" s="103"/>
      <c r="F334" s="103"/>
      <c r="G334" s="102">
        <f>SUMIF(进货台账!E:E,A334,进货台账!I:I)</f>
        <v>0</v>
      </c>
      <c r="H334" s="102">
        <f>SUMIF(销售台账!E:E,A334,销售台账!I:I)</f>
        <v>0</v>
      </c>
      <c r="I334" s="102">
        <f>SUMIF(损耗登记!E:E,A334,损耗登记!I:I)</f>
        <v>0</v>
      </c>
      <c r="J334" s="102">
        <f t="shared" si="10"/>
        <v>0</v>
      </c>
      <c r="K334" s="103" t="str">
        <f t="shared" si="11"/>
        <v/>
      </c>
      <c r="L334" s="103"/>
    </row>
    <row r="335" ht="22" customHeight="1" spans="1:12">
      <c r="A335" s="102">
        <f>商品参数!A335</f>
        <v>0</v>
      </c>
      <c r="B335" s="102" t="str">
        <f>IFERROR(VLOOKUP(A335,商品参数!A:E,2,FALSE),"")</f>
        <v/>
      </c>
      <c r="C335" s="102" t="str">
        <f>IFERROR(VLOOKUP(A335,商品参数!A:E,3,FALSE),"")</f>
        <v/>
      </c>
      <c r="D335" s="102" t="str">
        <f>IFERROR(VLOOKUP(A335,商品参数!A:E,4,FALSE),"")</f>
        <v/>
      </c>
      <c r="E335" s="103"/>
      <c r="F335" s="103"/>
      <c r="G335" s="102">
        <f>SUMIF(进货台账!E:E,A335,进货台账!I:I)</f>
        <v>0</v>
      </c>
      <c r="H335" s="102">
        <f>SUMIF(销售台账!E:E,A335,销售台账!I:I)</f>
        <v>0</v>
      </c>
      <c r="I335" s="102">
        <f>SUMIF(损耗登记!E:E,A335,损耗登记!I:I)</f>
        <v>0</v>
      </c>
      <c r="J335" s="102">
        <f t="shared" si="10"/>
        <v>0</v>
      </c>
      <c r="K335" s="103" t="str">
        <f t="shared" si="11"/>
        <v/>
      </c>
      <c r="L335" s="103"/>
    </row>
    <row r="336" ht="22" customHeight="1" spans="1:12">
      <c r="A336" s="102">
        <f>商品参数!A336</f>
        <v>0</v>
      </c>
      <c r="B336" s="102" t="str">
        <f>IFERROR(VLOOKUP(A336,商品参数!A:E,2,FALSE),"")</f>
        <v/>
      </c>
      <c r="C336" s="102" t="str">
        <f>IFERROR(VLOOKUP(A336,商品参数!A:E,3,FALSE),"")</f>
        <v/>
      </c>
      <c r="D336" s="102" t="str">
        <f>IFERROR(VLOOKUP(A336,商品参数!A:E,4,FALSE),"")</f>
        <v/>
      </c>
      <c r="E336" s="103"/>
      <c r="F336" s="103"/>
      <c r="G336" s="102">
        <f>SUMIF(进货台账!E:E,A336,进货台账!I:I)</f>
        <v>0</v>
      </c>
      <c r="H336" s="102">
        <f>SUMIF(销售台账!E:E,A336,销售台账!I:I)</f>
        <v>0</v>
      </c>
      <c r="I336" s="102">
        <f>SUMIF(损耗登记!E:E,A336,损耗登记!I:I)</f>
        <v>0</v>
      </c>
      <c r="J336" s="102">
        <f t="shared" si="10"/>
        <v>0</v>
      </c>
      <c r="K336" s="103" t="str">
        <f t="shared" si="11"/>
        <v/>
      </c>
      <c r="L336" s="103"/>
    </row>
    <row r="337" ht="22" customHeight="1" spans="1:12">
      <c r="A337" s="102">
        <f>商品参数!A337</f>
        <v>0</v>
      </c>
      <c r="B337" s="102" t="str">
        <f>IFERROR(VLOOKUP(A337,商品参数!A:E,2,FALSE),"")</f>
        <v/>
      </c>
      <c r="C337" s="102" t="str">
        <f>IFERROR(VLOOKUP(A337,商品参数!A:E,3,FALSE),"")</f>
        <v/>
      </c>
      <c r="D337" s="102" t="str">
        <f>IFERROR(VLOOKUP(A337,商品参数!A:E,4,FALSE),"")</f>
        <v/>
      </c>
      <c r="E337" s="103"/>
      <c r="F337" s="103"/>
      <c r="G337" s="102">
        <f>SUMIF(进货台账!E:E,A337,进货台账!I:I)</f>
        <v>0</v>
      </c>
      <c r="H337" s="102">
        <f>SUMIF(销售台账!E:E,A337,销售台账!I:I)</f>
        <v>0</v>
      </c>
      <c r="I337" s="102">
        <f>SUMIF(损耗登记!E:E,A337,损耗登记!I:I)</f>
        <v>0</v>
      </c>
      <c r="J337" s="102">
        <f t="shared" si="10"/>
        <v>0</v>
      </c>
      <c r="K337" s="103" t="str">
        <f t="shared" si="11"/>
        <v/>
      </c>
      <c r="L337" s="103"/>
    </row>
    <row r="338" ht="22" customHeight="1" spans="1:12">
      <c r="A338" s="102">
        <f>商品参数!A338</f>
        <v>0</v>
      </c>
      <c r="B338" s="102" t="str">
        <f>IFERROR(VLOOKUP(A338,商品参数!A:E,2,FALSE),"")</f>
        <v/>
      </c>
      <c r="C338" s="102" t="str">
        <f>IFERROR(VLOOKUP(A338,商品参数!A:E,3,FALSE),"")</f>
        <v/>
      </c>
      <c r="D338" s="102" t="str">
        <f>IFERROR(VLOOKUP(A338,商品参数!A:E,4,FALSE),"")</f>
        <v/>
      </c>
      <c r="E338" s="103"/>
      <c r="F338" s="103"/>
      <c r="G338" s="102">
        <f>SUMIF(进货台账!E:E,A338,进货台账!I:I)</f>
        <v>0</v>
      </c>
      <c r="H338" s="102">
        <f>SUMIF(销售台账!E:E,A338,销售台账!I:I)</f>
        <v>0</v>
      </c>
      <c r="I338" s="102">
        <f>SUMIF(损耗登记!E:E,A338,损耗登记!I:I)</f>
        <v>0</v>
      </c>
      <c r="J338" s="102">
        <f t="shared" si="10"/>
        <v>0</v>
      </c>
      <c r="K338" s="103" t="str">
        <f t="shared" si="11"/>
        <v/>
      </c>
      <c r="L338" s="103"/>
    </row>
    <row r="339" ht="22" customHeight="1" spans="1:12">
      <c r="A339" s="102">
        <f>商品参数!A339</f>
        <v>0</v>
      </c>
      <c r="B339" s="102" t="str">
        <f>IFERROR(VLOOKUP(A339,商品参数!A:E,2,FALSE),"")</f>
        <v/>
      </c>
      <c r="C339" s="102" t="str">
        <f>IFERROR(VLOOKUP(A339,商品参数!A:E,3,FALSE),"")</f>
        <v/>
      </c>
      <c r="D339" s="102" t="str">
        <f>IFERROR(VLOOKUP(A339,商品参数!A:E,4,FALSE),"")</f>
        <v/>
      </c>
      <c r="E339" s="103"/>
      <c r="F339" s="103"/>
      <c r="G339" s="102">
        <f>SUMIF(进货台账!E:E,A339,进货台账!I:I)</f>
        <v>0</v>
      </c>
      <c r="H339" s="102">
        <f>SUMIF(销售台账!E:E,A339,销售台账!I:I)</f>
        <v>0</v>
      </c>
      <c r="I339" s="102">
        <f>SUMIF(损耗登记!E:E,A339,损耗登记!I:I)</f>
        <v>0</v>
      </c>
      <c r="J339" s="102">
        <f t="shared" si="10"/>
        <v>0</v>
      </c>
      <c r="K339" s="103" t="str">
        <f t="shared" si="11"/>
        <v/>
      </c>
      <c r="L339" s="103"/>
    </row>
    <row r="340" ht="22" customHeight="1" spans="1:12">
      <c r="A340" s="102">
        <f>商品参数!A340</f>
        <v>0</v>
      </c>
      <c r="B340" s="102" t="str">
        <f>IFERROR(VLOOKUP(A340,商品参数!A:E,2,FALSE),"")</f>
        <v/>
      </c>
      <c r="C340" s="102" t="str">
        <f>IFERROR(VLOOKUP(A340,商品参数!A:E,3,FALSE),"")</f>
        <v/>
      </c>
      <c r="D340" s="102" t="str">
        <f>IFERROR(VLOOKUP(A340,商品参数!A:E,4,FALSE),"")</f>
        <v/>
      </c>
      <c r="E340" s="103"/>
      <c r="F340" s="103"/>
      <c r="G340" s="102">
        <f>SUMIF(进货台账!E:E,A340,进货台账!I:I)</f>
        <v>0</v>
      </c>
      <c r="H340" s="102">
        <f>SUMIF(销售台账!E:E,A340,销售台账!I:I)</f>
        <v>0</v>
      </c>
      <c r="I340" s="102">
        <f>SUMIF(损耗登记!E:E,A340,损耗登记!I:I)</f>
        <v>0</v>
      </c>
      <c r="J340" s="102">
        <f t="shared" si="10"/>
        <v>0</v>
      </c>
      <c r="K340" s="103" t="str">
        <f t="shared" si="11"/>
        <v/>
      </c>
      <c r="L340" s="103"/>
    </row>
    <row r="341" ht="22" customHeight="1" spans="1:12">
      <c r="A341" s="102">
        <f>商品参数!A341</f>
        <v>0</v>
      </c>
      <c r="B341" s="102" t="str">
        <f>IFERROR(VLOOKUP(A341,商品参数!A:E,2,FALSE),"")</f>
        <v/>
      </c>
      <c r="C341" s="102" t="str">
        <f>IFERROR(VLOOKUP(A341,商品参数!A:E,3,FALSE),"")</f>
        <v/>
      </c>
      <c r="D341" s="102" t="str">
        <f>IFERROR(VLOOKUP(A341,商品参数!A:E,4,FALSE),"")</f>
        <v/>
      </c>
      <c r="E341" s="103"/>
      <c r="F341" s="103"/>
      <c r="G341" s="102">
        <f>SUMIF(进货台账!E:E,A341,进货台账!I:I)</f>
        <v>0</v>
      </c>
      <c r="H341" s="102">
        <f>SUMIF(销售台账!E:E,A341,销售台账!I:I)</f>
        <v>0</v>
      </c>
      <c r="I341" s="102">
        <f>SUMIF(损耗登记!E:E,A341,损耗登记!I:I)</f>
        <v>0</v>
      </c>
      <c r="J341" s="102">
        <f t="shared" si="10"/>
        <v>0</v>
      </c>
      <c r="K341" s="103" t="str">
        <f t="shared" si="11"/>
        <v/>
      </c>
      <c r="L341" s="103"/>
    </row>
    <row r="342" ht="22" customHeight="1" spans="1:12">
      <c r="A342" s="102">
        <f>商品参数!A342</f>
        <v>0</v>
      </c>
      <c r="B342" s="102" t="str">
        <f>IFERROR(VLOOKUP(A342,商品参数!A:E,2,FALSE),"")</f>
        <v/>
      </c>
      <c r="C342" s="102" t="str">
        <f>IFERROR(VLOOKUP(A342,商品参数!A:E,3,FALSE),"")</f>
        <v/>
      </c>
      <c r="D342" s="102" t="str">
        <f>IFERROR(VLOOKUP(A342,商品参数!A:E,4,FALSE),"")</f>
        <v/>
      </c>
      <c r="E342" s="103"/>
      <c r="F342" s="103"/>
      <c r="G342" s="102">
        <f>SUMIF(进货台账!E:E,A342,进货台账!I:I)</f>
        <v>0</v>
      </c>
      <c r="H342" s="102">
        <f>SUMIF(销售台账!E:E,A342,销售台账!I:I)</f>
        <v>0</v>
      </c>
      <c r="I342" s="102">
        <f>SUMIF(损耗登记!E:E,A342,损耗登记!I:I)</f>
        <v>0</v>
      </c>
      <c r="J342" s="102">
        <f t="shared" si="10"/>
        <v>0</v>
      </c>
      <c r="K342" s="103" t="str">
        <f t="shared" si="11"/>
        <v/>
      </c>
      <c r="L342" s="103"/>
    </row>
    <row r="343" ht="22" customHeight="1" spans="1:12">
      <c r="A343" s="102">
        <f>商品参数!A343</f>
        <v>0</v>
      </c>
      <c r="B343" s="102" t="str">
        <f>IFERROR(VLOOKUP(A343,商品参数!A:E,2,FALSE),"")</f>
        <v/>
      </c>
      <c r="C343" s="102" t="str">
        <f>IFERROR(VLOOKUP(A343,商品参数!A:E,3,FALSE),"")</f>
        <v/>
      </c>
      <c r="D343" s="102" t="str">
        <f>IFERROR(VLOOKUP(A343,商品参数!A:E,4,FALSE),"")</f>
        <v/>
      </c>
      <c r="E343" s="103"/>
      <c r="F343" s="103"/>
      <c r="G343" s="102">
        <f>SUMIF(进货台账!E:E,A343,进货台账!I:I)</f>
        <v>0</v>
      </c>
      <c r="H343" s="102">
        <f>SUMIF(销售台账!E:E,A343,销售台账!I:I)</f>
        <v>0</v>
      </c>
      <c r="I343" s="102">
        <f>SUMIF(损耗登记!E:E,A343,损耗登记!I:I)</f>
        <v>0</v>
      </c>
      <c r="J343" s="102">
        <f t="shared" si="10"/>
        <v>0</v>
      </c>
      <c r="K343" s="103" t="str">
        <f t="shared" si="11"/>
        <v/>
      </c>
      <c r="L343" s="103"/>
    </row>
    <row r="344" ht="22" customHeight="1" spans="1:12">
      <c r="A344" s="102">
        <f>商品参数!A344</f>
        <v>0</v>
      </c>
      <c r="B344" s="102" t="str">
        <f>IFERROR(VLOOKUP(A344,商品参数!A:E,2,FALSE),"")</f>
        <v/>
      </c>
      <c r="C344" s="102" t="str">
        <f>IFERROR(VLOOKUP(A344,商品参数!A:E,3,FALSE),"")</f>
        <v/>
      </c>
      <c r="D344" s="102" t="str">
        <f>IFERROR(VLOOKUP(A344,商品参数!A:E,4,FALSE),"")</f>
        <v/>
      </c>
      <c r="E344" s="103"/>
      <c r="F344" s="103"/>
      <c r="G344" s="102">
        <f>SUMIF(进货台账!E:E,A344,进货台账!I:I)</f>
        <v>0</v>
      </c>
      <c r="H344" s="102">
        <f>SUMIF(销售台账!E:E,A344,销售台账!I:I)</f>
        <v>0</v>
      </c>
      <c r="I344" s="102">
        <f>SUMIF(损耗登记!E:E,A344,损耗登记!I:I)</f>
        <v>0</v>
      </c>
      <c r="J344" s="102">
        <f t="shared" si="10"/>
        <v>0</v>
      </c>
      <c r="K344" s="103" t="str">
        <f t="shared" si="11"/>
        <v/>
      </c>
      <c r="L344" s="103"/>
    </row>
    <row r="345" ht="22" customHeight="1" spans="1:12">
      <c r="A345" s="102">
        <f>商品参数!A345</f>
        <v>0</v>
      </c>
      <c r="B345" s="102" t="str">
        <f>IFERROR(VLOOKUP(A345,商品参数!A:E,2,FALSE),"")</f>
        <v/>
      </c>
      <c r="C345" s="102" t="str">
        <f>IFERROR(VLOOKUP(A345,商品参数!A:E,3,FALSE),"")</f>
        <v/>
      </c>
      <c r="D345" s="102" t="str">
        <f>IFERROR(VLOOKUP(A345,商品参数!A:E,4,FALSE),"")</f>
        <v/>
      </c>
      <c r="E345" s="103"/>
      <c r="F345" s="103"/>
      <c r="G345" s="102">
        <f>SUMIF(进货台账!E:E,A345,进货台账!I:I)</f>
        <v>0</v>
      </c>
      <c r="H345" s="102">
        <f>SUMIF(销售台账!E:E,A345,销售台账!I:I)</f>
        <v>0</v>
      </c>
      <c r="I345" s="102">
        <f>SUMIF(损耗登记!E:E,A345,损耗登记!I:I)</f>
        <v>0</v>
      </c>
      <c r="J345" s="102">
        <f t="shared" si="10"/>
        <v>0</v>
      </c>
      <c r="K345" s="103" t="str">
        <f t="shared" si="11"/>
        <v/>
      </c>
      <c r="L345" s="103"/>
    </row>
    <row r="346" ht="22" customHeight="1" spans="1:12">
      <c r="A346" s="102">
        <f>商品参数!A346</f>
        <v>0</v>
      </c>
      <c r="B346" s="102" t="str">
        <f>IFERROR(VLOOKUP(A346,商品参数!A:E,2,FALSE),"")</f>
        <v/>
      </c>
      <c r="C346" s="102" t="str">
        <f>IFERROR(VLOOKUP(A346,商品参数!A:E,3,FALSE),"")</f>
        <v/>
      </c>
      <c r="D346" s="102" t="str">
        <f>IFERROR(VLOOKUP(A346,商品参数!A:E,4,FALSE),"")</f>
        <v/>
      </c>
      <c r="E346" s="103"/>
      <c r="F346" s="103"/>
      <c r="G346" s="102">
        <f>SUMIF(进货台账!E:E,A346,进货台账!I:I)</f>
        <v>0</v>
      </c>
      <c r="H346" s="102">
        <f>SUMIF(销售台账!E:E,A346,销售台账!I:I)</f>
        <v>0</v>
      </c>
      <c r="I346" s="102">
        <f>SUMIF(损耗登记!E:E,A346,损耗登记!I:I)</f>
        <v>0</v>
      </c>
      <c r="J346" s="102">
        <f t="shared" si="10"/>
        <v>0</v>
      </c>
      <c r="K346" s="103" t="str">
        <f t="shared" si="11"/>
        <v/>
      </c>
      <c r="L346" s="103"/>
    </row>
    <row r="347" ht="22" customHeight="1" spans="1:12">
      <c r="A347" s="102">
        <f>商品参数!A347</f>
        <v>0</v>
      </c>
      <c r="B347" s="102" t="str">
        <f>IFERROR(VLOOKUP(A347,商品参数!A:E,2,FALSE),"")</f>
        <v/>
      </c>
      <c r="C347" s="102" t="str">
        <f>IFERROR(VLOOKUP(A347,商品参数!A:E,3,FALSE),"")</f>
        <v/>
      </c>
      <c r="D347" s="102" t="str">
        <f>IFERROR(VLOOKUP(A347,商品参数!A:E,4,FALSE),"")</f>
        <v/>
      </c>
      <c r="E347" s="103"/>
      <c r="F347" s="103"/>
      <c r="G347" s="102">
        <f>SUMIF(进货台账!E:E,A347,进货台账!I:I)</f>
        <v>0</v>
      </c>
      <c r="H347" s="102">
        <f>SUMIF(销售台账!E:E,A347,销售台账!I:I)</f>
        <v>0</v>
      </c>
      <c r="I347" s="102">
        <f>SUMIF(损耗登记!E:E,A347,损耗登记!I:I)</f>
        <v>0</v>
      </c>
      <c r="J347" s="102">
        <f t="shared" si="10"/>
        <v>0</v>
      </c>
      <c r="K347" s="103" t="str">
        <f t="shared" si="11"/>
        <v/>
      </c>
      <c r="L347" s="103"/>
    </row>
    <row r="348" ht="22" customHeight="1" spans="1:12">
      <c r="A348" s="102">
        <f>商品参数!A348</f>
        <v>0</v>
      </c>
      <c r="B348" s="102" t="str">
        <f>IFERROR(VLOOKUP(A348,商品参数!A:E,2,FALSE),"")</f>
        <v/>
      </c>
      <c r="C348" s="102" t="str">
        <f>IFERROR(VLOOKUP(A348,商品参数!A:E,3,FALSE),"")</f>
        <v/>
      </c>
      <c r="D348" s="102" t="str">
        <f>IFERROR(VLOOKUP(A348,商品参数!A:E,4,FALSE),"")</f>
        <v/>
      </c>
      <c r="E348" s="103"/>
      <c r="F348" s="103"/>
      <c r="G348" s="102">
        <f>SUMIF(进货台账!E:E,A348,进货台账!I:I)</f>
        <v>0</v>
      </c>
      <c r="H348" s="102">
        <f>SUMIF(销售台账!E:E,A348,销售台账!I:I)</f>
        <v>0</v>
      </c>
      <c r="I348" s="102">
        <f>SUMIF(损耗登记!E:E,A348,损耗登记!I:I)</f>
        <v>0</v>
      </c>
      <c r="J348" s="102">
        <f t="shared" si="10"/>
        <v>0</v>
      </c>
      <c r="K348" s="103" t="str">
        <f t="shared" si="11"/>
        <v/>
      </c>
      <c r="L348" s="103"/>
    </row>
    <row r="349" ht="22" customHeight="1" spans="1:12">
      <c r="A349" s="102">
        <f>商品参数!A349</f>
        <v>0</v>
      </c>
      <c r="B349" s="102" t="str">
        <f>IFERROR(VLOOKUP(A349,商品参数!A:E,2,FALSE),"")</f>
        <v/>
      </c>
      <c r="C349" s="102" t="str">
        <f>IFERROR(VLOOKUP(A349,商品参数!A:E,3,FALSE),"")</f>
        <v/>
      </c>
      <c r="D349" s="102" t="str">
        <f>IFERROR(VLOOKUP(A349,商品参数!A:E,4,FALSE),"")</f>
        <v/>
      </c>
      <c r="E349" s="103"/>
      <c r="F349" s="103"/>
      <c r="G349" s="102">
        <f>SUMIF(进货台账!E:E,A349,进货台账!I:I)</f>
        <v>0</v>
      </c>
      <c r="H349" s="102">
        <f>SUMIF(销售台账!E:E,A349,销售台账!I:I)</f>
        <v>0</v>
      </c>
      <c r="I349" s="102">
        <f>SUMIF(损耗登记!E:E,A349,损耗登记!I:I)</f>
        <v>0</v>
      </c>
      <c r="J349" s="102">
        <f t="shared" si="10"/>
        <v>0</v>
      </c>
      <c r="K349" s="103" t="str">
        <f t="shared" si="11"/>
        <v/>
      </c>
      <c r="L349" s="103"/>
    </row>
    <row r="350" ht="22" customHeight="1" spans="1:12">
      <c r="A350" s="102">
        <f>商品参数!A350</f>
        <v>0</v>
      </c>
      <c r="B350" s="102" t="str">
        <f>IFERROR(VLOOKUP(A350,商品参数!A:E,2,FALSE),"")</f>
        <v/>
      </c>
      <c r="C350" s="102" t="str">
        <f>IFERROR(VLOOKUP(A350,商品参数!A:E,3,FALSE),"")</f>
        <v/>
      </c>
      <c r="D350" s="102" t="str">
        <f>IFERROR(VLOOKUP(A350,商品参数!A:E,4,FALSE),"")</f>
        <v/>
      </c>
      <c r="E350" s="103"/>
      <c r="F350" s="103"/>
      <c r="G350" s="102">
        <f>SUMIF(进货台账!E:E,A350,进货台账!I:I)</f>
        <v>0</v>
      </c>
      <c r="H350" s="102">
        <f>SUMIF(销售台账!E:E,A350,销售台账!I:I)</f>
        <v>0</v>
      </c>
      <c r="I350" s="102">
        <f>SUMIF(损耗登记!E:E,A350,损耗登记!I:I)</f>
        <v>0</v>
      </c>
      <c r="J350" s="102">
        <f t="shared" si="10"/>
        <v>0</v>
      </c>
      <c r="K350" s="103" t="str">
        <f t="shared" si="11"/>
        <v/>
      </c>
      <c r="L350" s="103"/>
    </row>
    <row r="351" ht="22" customHeight="1" spans="1:12">
      <c r="A351" s="102">
        <f>商品参数!A351</f>
        <v>0</v>
      </c>
      <c r="B351" s="102" t="str">
        <f>IFERROR(VLOOKUP(A351,商品参数!A:E,2,FALSE),"")</f>
        <v/>
      </c>
      <c r="C351" s="102" t="str">
        <f>IFERROR(VLOOKUP(A351,商品参数!A:E,3,FALSE),"")</f>
        <v/>
      </c>
      <c r="D351" s="102" t="str">
        <f>IFERROR(VLOOKUP(A351,商品参数!A:E,4,FALSE),"")</f>
        <v/>
      </c>
      <c r="E351" s="103"/>
      <c r="F351" s="103"/>
      <c r="G351" s="102">
        <f>SUMIF(进货台账!E:E,A351,进货台账!I:I)</f>
        <v>0</v>
      </c>
      <c r="H351" s="102">
        <f>SUMIF(销售台账!E:E,A351,销售台账!I:I)</f>
        <v>0</v>
      </c>
      <c r="I351" s="102">
        <f>SUMIF(损耗登记!E:E,A351,损耗登记!I:I)</f>
        <v>0</v>
      </c>
      <c r="J351" s="102">
        <f t="shared" si="10"/>
        <v>0</v>
      </c>
      <c r="K351" s="103" t="str">
        <f t="shared" si="11"/>
        <v/>
      </c>
      <c r="L351" s="103"/>
    </row>
    <row r="352" ht="22" customHeight="1" spans="1:12">
      <c r="A352" s="102">
        <f>商品参数!A352</f>
        <v>0</v>
      </c>
      <c r="B352" s="102" t="str">
        <f>IFERROR(VLOOKUP(A352,商品参数!A:E,2,FALSE),"")</f>
        <v/>
      </c>
      <c r="C352" s="102" t="str">
        <f>IFERROR(VLOOKUP(A352,商品参数!A:E,3,FALSE),"")</f>
        <v/>
      </c>
      <c r="D352" s="102" t="str">
        <f>IFERROR(VLOOKUP(A352,商品参数!A:E,4,FALSE),"")</f>
        <v/>
      </c>
      <c r="E352" s="103"/>
      <c r="F352" s="103"/>
      <c r="G352" s="102">
        <f>SUMIF(进货台账!E:E,A352,进货台账!I:I)</f>
        <v>0</v>
      </c>
      <c r="H352" s="102">
        <f>SUMIF(销售台账!E:E,A352,销售台账!I:I)</f>
        <v>0</v>
      </c>
      <c r="I352" s="102">
        <f>SUMIF(损耗登记!E:E,A352,损耗登记!I:I)</f>
        <v>0</v>
      </c>
      <c r="J352" s="102">
        <f t="shared" si="10"/>
        <v>0</v>
      </c>
      <c r="K352" s="103" t="str">
        <f t="shared" si="11"/>
        <v/>
      </c>
      <c r="L352" s="103"/>
    </row>
    <row r="353" ht="22" customHeight="1" spans="1:12">
      <c r="A353" s="102">
        <f>商品参数!A353</f>
        <v>0</v>
      </c>
      <c r="B353" s="102" t="str">
        <f>IFERROR(VLOOKUP(A353,商品参数!A:E,2,FALSE),"")</f>
        <v/>
      </c>
      <c r="C353" s="102" t="str">
        <f>IFERROR(VLOOKUP(A353,商品参数!A:E,3,FALSE),"")</f>
        <v/>
      </c>
      <c r="D353" s="102" t="str">
        <f>IFERROR(VLOOKUP(A353,商品参数!A:E,4,FALSE),"")</f>
        <v/>
      </c>
      <c r="E353" s="103"/>
      <c r="F353" s="103"/>
      <c r="G353" s="102">
        <f>SUMIF(进货台账!E:E,A353,进货台账!I:I)</f>
        <v>0</v>
      </c>
      <c r="H353" s="102">
        <f>SUMIF(销售台账!E:E,A353,销售台账!I:I)</f>
        <v>0</v>
      </c>
      <c r="I353" s="102">
        <f>SUMIF(损耗登记!E:E,A353,损耗登记!I:I)</f>
        <v>0</v>
      </c>
      <c r="J353" s="102">
        <f t="shared" si="10"/>
        <v>0</v>
      </c>
      <c r="K353" s="103" t="str">
        <f t="shared" si="11"/>
        <v/>
      </c>
      <c r="L353" s="103"/>
    </row>
    <row r="354" ht="22" customHeight="1" spans="1:12">
      <c r="A354" s="102">
        <f>商品参数!A354</f>
        <v>0</v>
      </c>
      <c r="B354" s="102" t="str">
        <f>IFERROR(VLOOKUP(A354,商品参数!A:E,2,FALSE),"")</f>
        <v/>
      </c>
      <c r="C354" s="102" t="str">
        <f>IFERROR(VLOOKUP(A354,商品参数!A:E,3,FALSE),"")</f>
        <v/>
      </c>
      <c r="D354" s="102" t="str">
        <f>IFERROR(VLOOKUP(A354,商品参数!A:E,4,FALSE),"")</f>
        <v/>
      </c>
      <c r="E354" s="103"/>
      <c r="F354" s="103"/>
      <c r="G354" s="102">
        <f>SUMIF(进货台账!E:E,A354,进货台账!I:I)</f>
        <v>0</v>
      </c>
      <c r="H354" s="102">
        <f>SUMIF(销售台账!E:E,A354,销售台账!I:I)</f>
        <v>0</v>
      </c>
      <c r="I354" s="102">
        <f>SUMIF(损耗登记!E:E,A354,损耗登记!I:I)</f>
        <v>0</v>
      </c>
      <c r="J354" s="102">
        <f t="shared" si="10"/>
        <v>0</v>
      </c>
      <c r="K354" s="103" t="str">
        <f t="shared" si="11"/>
        <v/>
      </c>
      <c r="L354" s="103"/>
    </row>
    <row r="355" ht="22" customHeight="1" spans="1:12">
      <c r="A355" s="102">
        <f>商品参数!A355</f>
        <v>0</v>
      </c>
      <c r="B355" s="102" t="str">
        <f>IFERROR(VLOOKUP(A355,商品参数!A:E,2,FALSE),"")</f>
        <v/>
      </c>
      <c r="C355" s="102" t="str">
        <f>IFERROR(VLOOKUP(A355,商品参数!A:E,3,FALSE),"")</f>
        <v/>
      </c>
      <c r="D355" s="102" t="str">
        <f>IFERROR(VLOOKUP(A355,商品参数!A:E,4,FALSE),"")</f>
        <v/>
      </c>
      <c r="E355" s="103"/>
      <c r="F355" s="103"/>
      <c r="G355" s="102">
        <f>SUMIF(进货台账!E:E,A355,进货台账!I:I)</f>
        <v>0</v>
      </c>
      <c r="H355" s="102">
        <f>SUMIF(销售台账!E:E,A355,销售台账!I:I)</f>
        <v>0</v>
      </c>
      <c r="I355" s="102">
        <f>SUMIF(损耗登记!E:E,A355,损耗登记!I:I)</f>
        <v>0</v>
      </c>
      <c r="J355" s="102">
        <f t="shared" si="10"/>
        <v>0</v>
      </c>
      <c r="K355" s="103" t="str">
        <f t="shared" si="11"/>
        <v/>
      </c>
      <c r="L355" s="103"/>
    </row>
    <row r="356" ht="22" customHeight="1" spans="1:12">
      <c r="A356" s="102">
        <f>商品参数!A356</f>
        <v>0</v>
      </c>
      <c r="B356" s="102" t="str">
        <f>IFERROR(VLOOKUP(A356,商品参数!A:E,2,FALSE),"")</f>
        <v/>
      </c>
      <c r="C356" s="102" t="str">
        <f>IFERROR(VLOOKUP(A356,商品参数!A:E,3,FALSE),"")</f>
        <v/>
      </c>
      <c r="D356" s="102" t="str">
        <f>IFERROR(VLOOKUP(A356,商品参数!A:E,4,FALSE),"")</f>
        <v/>
      </c>
      <c r="E356" s="103"/>
      <c r="F356" s="103"/>
      <c r="G356" s="102">
        <f>SUMIF(进货台账!E:E,A356,进货台账!I:I)</f>
        <v>0</v>
      </c>
      <c r="H356" s="102">
        <f>SUMIF(销售台账!E:E,A356,销售台账!I:I)</f>
        <v>0</v>
      </c>
      <c r="I356" s="102">
        <f>SUMIF(损耗登记!E:E,A356,损耗登记!I:I)</f>
        <v>0</v>
      </c>
      <c r="J356" s="102">
        <f t="shared" si="10"/>
        <v>0</v>
      </c>
      <c r="K356" s="103" t="str">
        <f t="shared" si="11"/>
        <v/>
      </c>
      <c r="L356" s="103"/>
    </row>
    <row r="357" ht="22" customHeight="1" spans="1:12">
      <c r="A357" s="102">
        <f>商品参数!A357</f>
        <v>0</v>
      </c>
      <c r="B357" s="102" t="str">
        <f>IFERROR(VLOOKUP(A357,商品参数!A:E,2,FALSE),"")</f>
        <v/>
      </c>
      <c r="C357" s="102" t="str">
        <f>IFERROR(VLOOKUP(A357,商品参数!A:E,3,FALSE),"")</f>
        <v/>
      </c>
      <c r="D357" s="102" t="str">
        <f>IFERROR(VLOOKUP(A357,商品参数!A:E,4,FALSE),"")</f>
        <v/>
      </c>
      <c r="E357" s="103"/>
      <c r="F357" s="103"/>
      <c r="G357" s="102">
        <f>SUMIF(进货台账!E:E,A357,进货台账!I:I)</f>
        <v>0</v>
      </c>
      <c r="H357" s="102">
        <f>SUMIF(销售台账!E:E,A357,销售台账!I:I)</f>
        <v>0</v>
      </c>
      <c r="I357" s="102">
        <f>SUMIF(损耗登记!E:E,A357,损耗登记!I:I)</f>
        <v>0</v>
      </c>
      <c r="J357" s="102">
        <f t="shared" si="10"/>
        <v>0</v>
      </c>
      <c r="K357" s="103" t="str">
        <f t="shared" si="11"/>
        <v/>
      </c>
      <c r="L357" s="103"/>
    </row>
    <row r="358" ht="22" customHeight="1" spans="1:12">
      <c r="A358" s="102">
        <f>商品参数!A358</f>
        <v>0</v>
      </c>
      <c r="B358" s="102" t="str">
        <f>IFERROR(VLOOKUP(A358,商品参数!A:E,2,FALSE),"")</f>
        <v/>
      </c>
      <c r="C358" s="102" t="str">
        <f>IFERROR(VLOOKUP(A358,商品参数!A:E,3,FALSE),"")</f>
        <v/>
      </c>
      <c r="D358" s="102" t="str">
        <f>IFERROR(VLOOKUP(A358,商品参数!A:E,4,FALSE),"")</f>
        <v/>
      </c>
      <c r="E358" s="103"/>
      <c r="F358" s="103"/>
      <c r="G358" s="102">
        <f>SUMIF(进货台账!E:E,A358,进货台账!I:I)</f>
        <v>0</v>
      </c>
      <c r="H358" s="102">
        <f>SUMIF(销售台账!E:E,A358,销售台账!I:I)</f>
        <v>0</v>
      </c>
      <c r="I358" s="102">
        <f>SUMIF(损耗登记!E:E,A358,损耗登记!I:I)</f>
        <v>0</v>
      </c>
      <c r="J358" s="102">
        <f t="shared" si="10"/>
        <v>0</v>
      </c>
      <c r="K358" s="103" t="str">
        <f t="shared" si="11"/>
        <v/>
      </c>
      <c r="L358" s="103"/>
    </row>
    <row r="359" ht="22" customHeight="1" spans="1:12">
      <c r="A359" s="102">
        <f>商品参数!A359</f>
        <v>0</v>
      </c>
      <c r="B359" s="102" t="str">
        <f>IFERROR(VLOOKUP(A359,商品参数!A:E,2,FALSE),"")</f>
        <v/>
      </c>
      <c r="C359" s="102" t="str">
        <f>IFERROR(VLOOKUP(A359,商品参数!A:E,3,FALSE),"")</f>
        <v/>
      </c>
      <c r="D359" s="102" t="str">
        <f>IFERROR(VLOOKUP(A359,商品参数!A:E,4,FALSE),"")</f>
        <v/>
      </c>
      <c r="E359" s="103"/>
      <c r="F359" s="103"/>
      <c r="G359" s="102">
        <f>SUMIF(进货台账!E:E,A359,进货台账!I:I)</f>
        <v>0</v>
      </c>
      <c r="H359" s="102">
        <f>SUMIF(销售台账!E:E,A359,销售台账!I:I)</f>
        <v>0</v>
      </c>
      <c r="I359" s="102">
        <f>SUMIF(损耗登记!E:E,A359,损耗登记!I:I)</f>
        <v>0</v>
      </c>
      <c r="J359" s="102">
        <f t="shared" si="10"/>
        <v>0</v>
      </c>
      <c r="K359" s="103" t="str">
        <f t="shared" si="11"/>
        <v/>
      </c>
      <c r="L359" s="103"/>
    </row>
    <row r="360" ht="22" customHeight="1" spans="1:12">
      <c r="A360" s="102">
        <f>商品参数!A360</f>
        <v>0</v>
      </c>
      <c r="B360" s="102" t="str">
        <f>IFERROR(VLOOKUP(A360,商品参数!A:E,2,FALSE),"")</f>
        <v/>
      </c>
      <c r="C360" s="102" t="str">
        <f>IFERROR(VLOOKUP(A360,商品参数!A:E,3,FALSE),"")</f>
        <v/>
      </c>
      <c r="D360" s="102" t="str">
        <f>IFERROR(VLOOKUP(A360,商品参数!A:E,4,FALSE),"")</f>
        <v/>
      </c>
      <c r="E360" s="103"/>
      <c r="F360" s="103"/>
      <c r="G360" s="102">
        <f>SUMIF(进货台账!E:E,A360,进货台账!I:I)</f>
        <v>0</v>
      </c>
      <c r="H360" s="102">
        <f>SUMIF(销售台账!E:E,A360,销售台账!I:I)</f>
        <v>0</v>
      </c>
      <c r="I360" s="102">
        <f>SUMIF(损耗登记!E:E,A360,损耗登记!I:I)</f>
        <v>0</v>
      </c>
      <c r="J360" s="102">
        <f t="shared" si="10"/>
        <v>0</v>
      </c>
      <c r="K360" s="103" t="str">
        <f t="shared" si="11"/>
        <v/>
      </c>
      <c r="L360" s="103"/>
    </row>
    <row r="361" ht="22" customHeight="1" spans="1:12">
      <c r="A361" s="102">
        <f>商品参数!A361</f>
        <v>0</v>
      </c>
      <c r="B361" s="102" t="str">
        <f>IFERROR(VLOOKUP(A361,商品参数!A:E,2,FALSE),"")</f>
        <v/>
      </c>
      <c r="C361" s="102" t="str">
        <f>IFERROR(VLOOKUP(A361,商品参数!A:E,3,FALSE),"")</f>
        <v/>
      </c>
      <c r="D361" s="102" t="str">
        <f>IFERROR(VLOOKUP(A361,商品参数!A:E,4,FALSE),"")</f>
        <v/>
      </c>
      <c r="E361" s="103"/>
      <c r="F361" s="103"/>
      <c r="G361" s="102">
        <f>SUMIF(进货台账!E:E,A361,进货台账!I:I)</f>
        <v>0</v>
      </c>
      <c r="H361" s="102">
        <f>SUMIF(销售台账!E:E,A361,销售台账!I:I)</f>
        <v>0</v>
      </c>
      <c r="I361" s="102">
        <f>SUMIF(损耗登记!E:E,A361,损耗登记!I:I)</f>
        <v>0</v>
      </c>
      <c r="J361" s="102">
        <f t="shared" si="10"/>
        <v>0</v>
      </c>
      <c r="K361" s="103" t="str">
        <f t="shared" si="11"/>
        <v/>
      </c>
      <c r="L361" s="103"/>
    </row>
    <row r="362" ht="22" customHeight="1" spans="1:12">
      <c r="A362" s="102">
        <f>商品参数!A362</f>
        <v>0</v>
      </c>
      <c r="B362" s="102" t="str">
        <f>IFERROR(VLOOKUP(A362,商品参数!A:E,2,FALSE),"")</f>
        <v/>
      </c>
      <c r="C362" s="102" t="str">
        <f>IFERROR(VLOOKUP(A362,商品参数!A:E,3,FALSE),"")</f>
        <v/>
      </c>
      <c r="D362" s="102" t="str">
        <f>IFERROR(VLOOKUP(A362,商品参数!A:E,4,FALSE),"")</f>
        <v/>
      </c>
      <c r="E362" s="103"/>
      <c r="F362" s="103"/>
      <c r="G362" s="102">
        <f>SUMIF(进货台账!E:E,A362,进货台账!I:I)</f>
        <v>0</v>
      </c>
      <c r="H362" s="102">
        <f>SUMIF(销售台账!E:E,A362,销售台账!I:I)</f>
        <v>0</v>
      </c>
      <c r="I362" s="102">
        <f>SUMIF(损耗登记!E:E,A362,损耗登记!I:I)</f>
        <v>0</v>
      </c>
      <c r="J362" s="102">
        <f t="shared" si="10"/>
        <v>0</v>
      </c>
      <c r="K362" s="103" t="str">
        <f t="shared" si="11"/>
        <v/>
      </c>
      <c r="L362" s="103"/>
    </row>
    <row r="363" ht="22" customHeight="1" spans="1:12">
      <c r="A363" s="102">
        <f>商品参数!A363</f>
        <v>0</v>
      </c>
      <c r="B363" s="102" t="str">
        <f>IFERROR(VLOOKUP(A363,商品参数!A:E,2,FALSE),"")</f>
        <v/>
      </c>
      <c r="C363" s="102" t="str">
        <f>IFERROR(VLOOKUP(A363,商品参数!A:E,3,FALSE),"")</f>
        <v/>
      </c>
      <c r="D363" s="102" t="str">
        <f>IFERROR(VLOOKUP(A363,商品参数!A:E,4,FALSE),"")</f>
        <v/>
      </c>
      <c r="E363" s="103"/>
      <c r="F363" s="103"/>
      <c r="G363" s="102">
        <f>SUMIF(进货台账!E:E,A363,进货台账!I:I)</f>
        <v>0</v>
      </c>
      <c r="H363" s="102">
        <f>SUMIF(销售台账!E:E,A363,销售台账!I:I)</f>
        <v>0</v>
      </c>
      <c r="I363" s="102">
        <f>SUMIF(损耗登记!E:E,A363,损耗登记!I:I)</f>
        <v>0</v>
      </c>
      <c r="J363" s="102">
        <f t="shared" si="10"/>
        <v>0</v>
      </c>
      <c r="K363" s="103" t="str">
        <f t="shared" si="11"/>
        <v/>
      </c>
      <c r="L363" s="103"/>
    </row>
    <row r="364" ht="22" customHeight="1" spans="1:12">
      <c r="A364" s="102">
        <f>商品参数!A364</f>
        <v>0</v>
      </c>
      <c r="B364" s="102" t="str">
        <f>IFERROR(VLOOKUP(A364,商品参数!A:E,2,FALSE),"")</f>
        <v/>
      </c>
      <c r="C364" s="102" t="str">
        <f>IFERROR(VLOOKUP(A364,商品参数!A:E,3,FALSE),"")</f>
        <v/>
      </c>
      <c r="D364" s="102" t="str">
        <f>IFERROR(VLOOKUP(A364,商品参数!A:E,4,FALSE),"")</f>
        <v/>
      </c>
      <c r="E364" s="103"/>
      <c r="F364" s="103"/>
      <c r="G364" s="102">
        <f>SUMIF(进货台账!E:E,A364,进货台账!I:I)</f>
        <v>0</v>
      </c>
      <c r="H364" s="102">
        <f>SUMIF(销售台账!E:E,A364,销售台账!I:I)</f>
        <v>0</v>
      </c>
      <c r="I364" s="102">
        <f>SUMIF(损耗登记!E:E,A364,损耗登记!I:I)</f>
        <v>0</v>
      </c>
      <c r="J364" s="102">
        <f t="shared" si="10"/>
        <v>0</v>
      </c>
      <c r="K364" s="103" t="str">
        <f t="shared" si="11"/>
        <v/>
      </c>
      <c r="L364" s="103"/>
    </row>
    <row r="365" ht="22" customHeight="1" spans="1:12">
      <c r="A365" s="102">
        <f>商品参数!A365</f>
        <v>0</v>
      </c>
      <c r="B365" s="102" t="str">
        <f>IFERROR(VLOOKUP(A365,商品参数!A:E,2,FALSE),"")</f>
        <v/>
      </c>
      <c r="C365" s="102" t="str">
        <f>IFERROR(VLOOKUP(A365,商品参数!A:E,3,FALSE),"")</f>
        <v/>
      </c>
      <c r="D365" s="102" t="str">
        <f>IFERROR(VLOOKUP(A365,商品参数!A:E,4,FALSE),"")</f>
        <v/>
      </c>
      <c r="E365" s="103"/>
      <c r="F365" s="103"/>
      <c r="G365" s="102">
        <f>SUMIF(进货台账!E:E,A365,进货台账!I:I)</f>
        <v>0</v>
      </c>
      <c r="H365" s="102">
        <f>SUMIF(销售台账!E:E,A365,销售台账!I:I)</f>
        <v>0</v>
      </c>
      <c r="I365" s="102">
        <f>SUMIF(损耗登记!E:E,A365,损耗登记!I:I)</f>
        <v>0</v>
      </c>
      <c r="J365" s="102">
        <f t="shared" si="10"/>
        <v>0</v>
      </c>
      <c r="K365" s="103" t="str">
        <f t="shared" si="11"/>
        <v/>
      </c>
      <c r="L365" s="103"/>
    </row>
    <row r="366" ht="22" customHeight="1" spans="1:12">
      <c r="A366" s="102">
        <f>商品参数!A366</f>
        <v>0</v>
      </c>
      <c r="B366" s="102" t="str">
        <f>IFERROR(VLOOKUP(A366,商品参数!A:E,2,FALSE),"")</f>
        <v/>
      </c>
      <c r="C366" s="102" t="str">
        <f>IFERROR(VLOOKUP(A366,商品参数!A:E,3,FALSE),"")</f>
        <v/>
      </c>
      <c r="D366" s="102" t="str">
        <f>IFERROR(VLOOKUP(A366,商品参数!A:E,4,FALSE),"")</f>
        <v/>
      </c>
      <c r="E366" s="103"/>
      <c r="F366" s="103"/>
      <c r="G366" s="102">
        <f>SUMIF(进货台账!E:E,A366,进货台账!I:I)</f>
        <v>0</v>
      </c>
      <c r="H366" s="102">
        <f>SUMIF(销售台账!E:E,A366,销售台账!I:I)</f>
        <v>0</v>
      </c>
      <c r="I366" s="102">
        <f>SUMIF(损耗登记!E:E,A366,损耗登记!I:I)</f>
        <v>0</v>
      </c>
      <c r="J366" s="102">
        <f t="shared" si="10"/>
        <v>0</v>
      </c>
      <c r="K366" s="103" t="str">
        <f t="shared" si="11"/>
        <v/>
      </c>
      <c r="L366" s="103"/>
    </row>
    <row r="367" ht="22" customHeight="1" spans="1:12">
      <c r="A367" s="102">
        <f>商品参数!A367</f>
        <v>0</v>
      </c>
      <c r="B367" s="102" t="str">
        <f>IFERROR(VLOOKUP(A367,商品参数!A:E,2,FALSE),"")</f>
        <v/>
      </c>
      <c r="C367" s="102" t="str">
        <f>IFERROR(VLOOKUP(A367,商品参数!A:E,3,FALSE),"")</f>
        <v/>
      </c>
      <c r="D367" s="102" t="str">
        <f>IFERROR(VLOOKUP(A367,商品参数!A:E,4,FALSE),"")</f>
        <v/>
      </c>
      <c r="E367" s="103"/>
      <c r="F367" s="103"/>
      <c r="G367" s="102">
        <f>SUMIF(进货台账!E:E,A367,进货台账!I:I)</f>
        <v>0</v>
      </c>
      <c r="H367" s="102">
        <f>SUMIF(销售台账!E:E,A367,销售台账!I:I)</f>
        <v>0</v>
      </c>
      <c r="I367" s="102">
        <f>SUMIF(损耗登记!E:E,A367,损耗登记!I:I)</f>
        <v>0</v>
      </c>
      <c r="J367" s="102">
        <f t="shared" si="10"/>
        <v>0</v>
      </c>
      <c r="K367" s="103" t="str">
        <f t="shared" si="11"/>
        <v/>
      </c>
      <c r="L367" s="103"/>
    </row>
    <row r="368" ht="22" customHeight="1" spans="1:12">
      <c r="A368" s="102">
        <f>商品参数!A368</f>
        <v>0</v>
      </c>
      <c r="B368" s="102" t="str">
        <f>IFERROR(VLOOKUP(A368,商品参数!A:E,2,FALSE),"")</f>
        <v/>
      </c>
      <c r="C368" s="102" t="str">
        <f>IFERROR(VLOOKUP(A368,商品参数!A:E,3,FALSE),"")</f>
        <v/>
      </c>
      <c r="D368" s="102" t="str">
        <f>IFERROR(VLOOKUP(A368,商品参数!A:E,4,FALSE),"")</f>
        <v/>
      </c>
      <c r="E368" s="103"/>
      <c r="F368" s="103"/>
      <c r="G368" s="102">
        <f>SUMIF(进货台账!E:E,A368,进货台账!I:I)</f>
        <v>0</v>
      </c>
      <c r="H368" s="102">
        <f>SUMIF(销售台账!E:E,A368,销售台账!I:I)</f>
        <v>0</v>
      </c>
      <c r="I368" s="102">
        <f>SUMIF(损耗登记!E:E,A368,损耗登记!I:I)</f>
        <v>0</v>
      </c>
      <c r="J368" s="102">
        <f t="shared" si="10"/>
        <v>0</v>
      </c>
      <c r="K368" s="103" t="str">
        <f t="shared" si="11"/>
        <v/>
      </c>
      <c r="L368" s="103"/>
    </row>
    <row r="369" ht="22" customHeight="1" spans="1:12">
      <c r="A369" s="102">
        <f>商品参数!A369</f>
        <v>0</v>
      </c>
      <c r="B369" s="102" t="str">
        <f>IFERROR(VLOOKUP(A369,商品参数!A:E,2,FALSE),"")</f>
        <v/>
      </c>
      <c r="C369" s="102" t="str">
        <f>IFERROR(VLOOKUP(A369,商品参数!A:E,3,FALSE),"")</f>
        <v/>
      </c>
      <c r="D369" s="102" t="str">
        <f>IFERROR(VLOOKUP(A369,商品参数!A:E,4,FALSE),"")</f>
        <v/>
      </c>
      <c r="E369" s="103"/>
      <c r="F369" s="103"/>
      <c r="G369" s="102">
        <f>SUMIF(进货台账!E:E,A369,进货台账!I:I)</f>
        <v>0</v>
      </c>
      <c r="H369" s="102">
        <f>SUMIF(销售台账!E:E,A369,销售台账!I:I)</f>
        <v>0</v>
      </c>
      <c r="I369" s="102">
        <f>SUMIF(损耗登记!E:E,A369,损耗登记!I:I)</f>
        <v>0</v>
      </c>
      <c r="J369" s="102">
        <f t="shared" si="10"/>
        <v>0</v>
      </c>
      <c r="K369" s="103" t="str">
        <f t="shared" si="11"/>
        <v/>
      </c>
      <c r="L369" s="103"/>
    </row>
    <row r="370" ht="22" customHeight="1" spans="1:12">
      <c r="A370" s="102">
        <f>商品参数!A370</f>
        <v>0</v>
      </c>
      <c r="B370" s="102" t="str">
        <f>IFERROR(VLOOKUP(A370,商品参数!A:E,2,FALSE),"")</f>
        <v/>
      </c>
      <c r="C370" s="102" t="str">
        <f>IFERROR(VLOOKUP(A370,商品参数!A:E,3,FALSE),"")</f>
        <v/>
      </c>
      <c r="D370" s="102" t="str">
        <f>IFERROR(VLOOKUP(A370,商品参数!A:E,4,FALSE),"")</f>
        <v/>
      </c>
      <c r="E370" s="103"/>
      <c r="F370" s="103"/>
      <c r="G370" s="102">
        <f>SUMIF(进货台账!E:E,A370,进货台账!I:I)</f>
        <v>0</v>
      </c>
      <c r="H370" s="102">
        <f>SUMIF(销售台账!E:E,A370,销售台账!I:I)</f>
        <v>0</v>
      </c>
      <c r="I370" s="102">
        <f>SUMIF(损耗登记!E:E,A370,损耗登记!I:I)</f>
        <v>0</v>
      </c>
      <c r="J370" s="102">
        <f t="shared" si="10"/>
        <v>0</v>
      </c>
      <c r="K370" s="103" t="str">
        <f t="shared" si="11"/>
        <v/>
      </c>
      <c r="L370" s="103"/>
    </row>
    <row r="371" ht="22" customHeight="1" spans="1:12">
      <c r="A371" s="102">
        <f>商品参数!A371</f>
        <v>0</v>
      </c>
      <c r="B371" s="102" t="str">
        <f>IFERROR(VLOOKUP(A371,商品参数!A:E,2,FALSE),"")</f>
        <v/>
      </c>
      <c r="C371" s="102" t="str">
        <f>IFERROR(VLOOKUP(A371,商品参数!A:E,3,FALSE),"")</f>
        <v/>
      </c>
      <c r="D371" s="102" t="str">
        <f>IFERROR(VLOOKUP(A371,商品参数!A:E,4,FALSE),"")</f>
        <v/>
      </c>
      <c r="E371" s="103"/>
      <c r="F371" s="103"/>
      <c r="G371" s="102">
        <f>SUMIF(进货台账!E:E,A371,进货台账!I:I)</f>
        <v>0</v>
      </c>
      <c r="H371" s="102">
        <f>SUMIF(销售台账!E:E,A371,销售台账!I:I)</f>
        <v>0</v>
      </c>
      <c r="I371" s="102">
        <f>SUMIF(损耗登记!E:E,A371,损耗登记!I:I)</f>
        <v>0</v>
      </c>
      <c r="J371" s="102">
        <f t="shared" si="10"/>
        <v>0</v>
      </c>
      <c r="K371" s="103" t="str">
        <f t="shared" si="11"/>
        <v/>
      </c>
      <c r="L371" s="103"/>
    </row>
    <row r="372" ht="22" customHeight="1" spans="1:12">
      <c r="A372" s="102">
        <f>商品参数!A372</f>
        <v>0</v>
      </c>
      <c r="B372" s="102" t="str">
        <f>IFERROR(VLOOKUP(A372,商品参数!A:E,2,FALSE),"")</f>
        <v/>
      </c>
      <c r="C372" s="102" t="str">
        <f>IFERROR(VLOOKUP(A372,商品参数!A:E,3,FALSE),"")</f>
        <v/>
      </c>
      <c r="D372" s="102" t="str">
        <f>IFERROR(VLOOKUP(A372,商品参数!A:E,4,FALSE),"")</f>
        <v/>
      </c>
      <c r="E372" s="103"/>
      <c r="F372" s="103"/>
      <c r="G372" s="102">
        <f>SUMIF(进货台账!E:E,A372,进货台账!I:I)</f>
        <v>0</v>
      </c>
      <c r="H372" s="102">
        <f>SUMIF(销售台账!E:E,A372,销售台账!I:I)</f>
        <v>0</v>
      </c>
      <c r="I372" s="102">
        <f>SUMIF(损耗登记!E:E,A372,损耗登记!I:I)</f>
        <v>0</v>
      </c>
      <c r="J372" s="102">
        <f t="shared" si="10"/>
        <v>0</v>
      </c>
      <c r="K372" s="103" t="str">
        <f t="shared" si="11"/>
        <v/>
      </c>
      <c r="L372" s="103"/>
    </row>
    <row r="373" ht="22" customHeight="1" spans="1:12">
      <c r="A373" s="102">
        <f>商品参数!A373</f>
        <v>0</v>
      </c>
      <c r="B373" s="102" t="str">
        <f>IFERROR(VLOOKUP(A373,商品参数!A:E,2,FALSE),"")</f>
        <v/>
      </c>
      <c r="C373" s="102" t="str">
        <f>IFERROR(VLOOKUP(A373,商品参数!A:E,3,FALSE),"")</f>
        <v/>
      </c>
      <c r="D373" s="102" t="str">
        <f>IFERROR(VLOOKUP(A373,商品参数!A:E,4,FALSE),"")</f>
        <v/>
      </c>
      <c r="E373" s="103"/>
      <c r="F373" s="103"/>
      <c r="G373" s="102">
        <f>SUMIF(进货台账!E:E,A373,进货台账!I:I)</f>
        <v>0</v>
      </c>
      <c r="H373" s="102">
        <f>SUMIF(销售台账!E:E,A373,销售台账!I:I)</f>
        <v>0</v>
      </c>
      <c r="I373" s="102">
        <f>SUMIF(损耗登记!E:E,A373,损耗登记!I:I)</f>
        <v>0</v>
      </c>
      <c r="J373" s="102">
        <f t="shared" si="10"/>
        <v>0</v>
      </c>
      <c r="K373" s="103" t="str">
        <f t="shared" si="11"/>
        <v/>
      </c>
      <c r="L373" s="103"/>
    </row>
    <row r="374" ht="22" customHeight="1" spans="1:12">
      <c r="A374" s="102">
        <f>商品参数!A374</f>
        <v>0</v>
      </c>
      <c r="B374" s="102" t="str">
        <f>IFERROR(VLOOKUP(A374,商品参数!A:E,2,FALSE),"")</f>
        <v/>
      </c>
      <c r="C374" s="102" t="str">
        <f>IFERROR(VLOOKUP(A374,商品参数!A:E,3,FALSE),"")</f>
        <v/>
      </c>
      <c r="D374" s="102" t="str">
        <f>IFERROR(VLOOKUP(A374,商品参数!A:E,4,FALSE),"")</f>
        <v/>
      </c>
      <c r="E374" s="103"/>
      <c r="F374" s="103"/>
      <c r="G374" s="102">
        <f>SUMIF(进货台账!E:E,A374,进货台账!I:I)</f>
        <v>0</v>
      </c>
      <c r="H374" s="102">
        <f>SUMIF(销售台账!E:E,A374,销售台账!I:I)</f>
        <v>0</v>
      </c>
      <c r="I374" s="102">
        <f>SUMIF(损耗登记!E:E,A374,损耗登记!I:I)</f>
        <v>0</v>
      </c>
      <c r="J374" s="102">
        <f t="shared" si="10"/>
        <v>0</v>
      </c>
      <c r="K374" s="103" t="str">
        <f t="shared" si="11"/>
        <v/>
      </c>
      <c r="L374" s="103"/>
    </row>
    <row r="375" ht="22" customHeight="1" spans="1:12">
      <c r="A375" s="102">
        <f>商品参数!A375</f>
        <v>0</v>
      </c>
      <c r="B375" s="102" t="str">
        <f>IFERROR(VLOOKUP(A375,商品参数!A:E,2,FALSE),"")</f>
        <v/>
      </c>
      <c r="C375" s="102" t="str">
        <f>IFERROR(VLOOKUP(A375,商品参数!A:E,3,FALSE),"")</f>
        <v/>
      </c>
      <c r="D375" s="102" t="str">
        <f>IFERROR(VLOOKUP(A375,商品参数!A:E,4,FALSE),"")</f>
        <v/>
      </c>
      <c r="E375" s="103"/>
      <c r="F375" s="103"/>
      <c r="G375" s="102">
        <f>SUMIF(进货台账!E:E,A375,进货台账!I:I)</f>
        <v>0</v>
      </c>
      <c r="H375" s="102">
        <f>SUMIF(销售台账!E:E,A375,销售台账!I:I)</f>
        <v>0</v>
      </c>
      <c r="I375" s="102">
        <f>SUMIF(损耗登记!E:E,A375,损耗登记!I:I)</f>
        <v>0</v>
      </c>
      <c r="J375" s="102">
        <f t="shared" si="10"/>
        <v>0</v>
      </c>
      <c r="K375" s="103" t="str">
        <f t="shared" si="11"/>
        <v/>
      </c>
      <c r="L375" s="103"/>
    </row>
    <row r="376" ht="22" customHeight="1" spans="1:12">
      <c r="A376" s="102">
        <f>商品参数!A376</f>
        <v>0</v>
      </c>
      <c r="B376" s="102" t="str">
        <f>IFERROR(VLOOKUP(A376,商品参数!A:E,2,FALSE),"")</f>
        <v/>
      </c>
      <c r="C376" s="102" t="str">
        <f>IFERROR(VLOOKUP(A376,商品参数!A:E,3,FALSE),"")</f>
        <v/>
      </c>
      <c r="D376" s="102" t="str">
        <f>IFERROR(VLOOKUP(A376,商品参数!A:E,4,FALSE),"")</f>
        <v/>
      </c>
      <c r="E376" s="103"/>
      <c r="F376" s="103"/>
      <c r="G376" s="102">
        <f>SUMIF(进货台账!E:E,A376,进货台账!I:I)</f>
        <v>0</v>
      </c>
      <c r="H376" s="102">
        <f>SUMIF(销售台账!E:E,A376,销售台账!I:I)</f>
        <v>0</v>
      </c>
      <c r="I376" s="102">
        <f>SUMIF(损耗登记!E:E,A376,损耗登记!I:I)</f>
        <v>0</v>
      </c>
      <c r="J376" s="102">
        <f t="shared" si="10"/>
        <v>0</v>
      </c>
      <c r="K376" s="103" t="str">
        <f t="shared" si="11"/>
        <v/>
      </c>
      <c r="L376" s="103"/>
    </row>
    <row r="377" ht="22" customHeight="1" spans="1:12">
      <c r="A377" s="102">
        <f>商品参数!A377</f>
        <v>0</v>
      </c>
      <c r="B377" s="102" t="str">
        <f>IFERROR(VLOOKUP(A377,商品参数!A:E,2,FALSE),"")</f>
        <v/>
      </c>
      <c r="C377" s="102" t="str">
        <f>IFERROR(VLOOKUP(A377,商品参数!A:E,3,FALSE),"")</f>
        <v/>
      </c>
      <c r="D377" s="102" t="str">
        <f>IFERROR(VLOOKUP(A377,商品参数!A:E,4,FALSE),"")</f>
        <v/>
      </c>
      <c r="E377" s="103"/>
      <c r="F377" s="103"/>
      <c r="G377" s="102">
        <f>SUMIF(进货台账!E:E,A377,进货台账!I:I)</f>
        <v>0</v>
      </c>
      <c r="H377" s="102">
        <f>SUMIF(销售台账!E:E,A377,销售台账!I:I)</f>
        <v>0</v>
      </c>
      <c r="I377" s="102">
        <f>SUMIF(损耗登记!E:E,A377,损耗登记!I:I)</f>
        <v>0</v>
      </c>
      <c r="J377" s="102">
        <f t="shared" si="10"/>
        <v>0</v>
      </c>
      <c r="K377" s="103" t="str">
        <f t="shared" si="11"/>
        <v/>
      </c>
      <c r="L377" s="103"/>
    </row>
    <row r="378" ht="22" customHeight="1" spans="1:12">
      <c r="A378" s="102">
        <f>商品参数!A378</f>
        <v>0</v>
      </c>
      <c r="B378" s="102" t="str">
        <f>IFERROR(VLOOKUP(A378,商品参数!A:E,2,FALSE),"")</f>
        <v/>
      </c>
      <c r="C378" s="102" t="str">
        <f>IFERROR(VLOOKUP(A378,商品参数!A:E,3,FALSE),"")</f>
        <v/>
      </c>
      <c r="D378" s="102" t="str">
        <f>IFERROR(VLOOKUP(A378,商品参数!A:E,4,FALSE),"")</f>
        <v/>
      </c>
      <c r="E378" s="103"/>
      <c r="F378" s="103"/>
      <c r="G378" s="102">
        <f>SUMIF(进货台账!E:E,A378,进货台账!I:I)</f>
        <v>0</v>
      </c>
      <c r="H378" s="102">
        <f>SUMIF(销售台账!E:E,A378,销售台账!I:I)</f>
        <v>0</v>
      </c>
      <c r="I378" s="102">
        <f>SUMIF(损耗登记!E:E,A378,损耗登记!I:I)</f>
        <v>0</v>
      </c>
      <c r="J378" s="102">
        <f t="shared" si="10"/>
        <v>0</v>
      </c>
      <c r="K378" s="103" t="str">
        <f t="shared" si="11"/>
        <v/>
      </c>
      <c r="L378" s="103"/>
    </row>
    <row r="379" ht="22" customHeight="1" spans="1:12">
      <c r="A379" s="102">
        <f>商品参数!A379</f>
        <v>0</v>
      </c>
      <c r="B379" s="102" t="str">
        <f>IFERROR(VLOOKUP(A379,商品参数!A:E,2,FALSE),"")</f>
        <v/>
      </c>
      <c r="C379" s="102" t="str">
        <f>IFERROR(VLOOKUP(A379,商品参数!A:E,3,FALSE),"")</f>
        <v/>
      </c>
      <c r="D379" s="102" t="str">
        <f>IFERROR(VLOOKUP(A379,商品参数!A:E,4,FALSE),"")</f>
        <v/>
      </c>
      <c r="E379" s="103"/>
      <c r="F379" s="103"/>
      <c r="G379" s="102">
        <f>SUMIF(进货台账!E:E,A379,进货台账!I:I)</f>
        <v>0</v>
      </c>
      <c r="H379" s="102">
        <f>SUMIF(销售台账!E:E,A379,销售台账!I:I)</f>
        <v>0</v>
      </c>
      <c r="I379" s="102">
        <f>SUMIF(损耗登记!E:E,A379,损耗登记!I:I)</f>
        <v>0</v>
      </c>
      <c r="J379" s="102">
        <f t="shared" si="10"/>
        <v>0</v>
      </c>
      <c r="K379" s="103" t="str">
        <f t="shared" si="11"/>
        <v/>
      </c>
      <c r="L379" s="103"/>
    </row>
    <row r="380" ht="22" customHeight="1" spans="1:12">
      <c r="A380" s="102">
        <f>商品参数!A380</f>
        <v>0</v>
      </c>
      <c r="B380" s="102" t="str">
        <f>IFERROR(VLOOKUP(A380,商品参数!A:E,2,FALSE),"")</f>
        <v/>
      </c>
      <c r="C380" s="102" t="str">
        <f>IFERROR(VLOOKUP(A380,商品参数!A:E,3,FALSE),"")</f>
        <v/>
      </c>
      <c r="D380" s="102" t="str">
        <f>IFERROR(VLOOKUP(A380,商品参数!A:E,4,FALSE),"")</f>
        <v/>
      </c>
      <c r="E380" s="103"/>
      <c r="F380" s="103"/>
      <c r="G380" s="102">
        <f>SUMIF(进货台账!E:E,A380,进货台账!I:I)</f>
        <v>0</v>
      </c>
      <c r="H380" s="102">
        <f>SUMIF(销售台账!E:E,A380,销售台账!I:I)</f>
        <v>0</v>
      </c>
      <c r="I380" s="102">
        <f>SUMIF(损耗登记!E:E,A380,损耗登记!I:I)</f>
        <v>0</v>
      </c>
      <c r="J380" s="102">
        <f t="shared" si="10"/>
        <v>0</v>
      </c>
      <c r="K380" s="103" t="str">
        <f t="shared" si="11"/>
        <v/>
      </c>
      <c r="L380" s="103"/>
    </row>
    <row r="381" ht="22" customHeight="1" spans="1:12">
      <c r="A381" s="102">
        <f>商品参数!A381</f>
        <v>0</v>
      </c>
      <c r="B381" s="102" t="str">
        <f>IFERROR(VLOOKUP(A381,商品参数!A:E,2,FALSE),"")</f>
        <v/>
      </c>
      <c r="C381" s="102" t="str">
        <f>IFERROR(VLOOKUP(A381,商品参数!A:E,3,FALSE),"")</f>
        <v/>
      </c>
      <c r="D381" s="102" t="str">
        <f>IFERROR(VLOOKUP(A381,商品参数!A:E,4,FALSE),"")</f>
        <v/>
      </c>
      <c r="E381" s="103"/>
      <c r="F381" s="103"/>
      <c r="G381" s="102">
        <f>SUMIF(进货台账!E:E,A381,进货台账!I:I)</f>
        <v>0</v>
      </c>
      <c r="H381" s="102">
        <f>SUMIF(销售台账!E:E,A381,销售台账!I:I)</f>
        <v>0</v>
      </c>
      <c r="I381" s="102">
        <f>SUMIF(损耗登记!E:E,A381,损耗登记!I:I)</f>
        <v>0</v>
      </c>
      <c r="J381" s="102">
        <f t="shared" si="10"/>
        <v>0</v>
      </c>
      <c r="K381" s="103" t="str">
        <f t="shared" si="11"/>
        <v/>
      </c>
      <c r="L381" s="103"/>
    </row>
    <row r="382" ht="22" customHeight="1" spans="1:12">
      <c r="A382" s="102">
        <f>商品参数!A382</f>
        <v>0</v>
      </c>
      <c r="B382" s="102" t="str">
        <f>IFERROR(VLOOKUP(A382,商品参数!A:E,2,FALSE),"")</f>
        <v/>
      </c>
      <c r="C382" s="102" t="str">
        <f>IFERROR(VLOOKUP(A382,商品参数!A:E,3,FALSE),"")</f>
        <v/>
      </c>
      <c r="D382" s="102" t="str">
        <f>IFERROR(VLOOKUP(A382,商品参数!A:E,4,FALSE),"")</f>
        <v/>
      </c>
      <c r="E382" s="103"/>
      <c r="F382" s="103"/>
      <c r="G382" s="102">
        <f>SUMIF(进货台账!E:E,A382,进货台账!I:I)</f>
        <v>0</v>
      </c>
      <c r="H382" s="102">
        <f>SUMIF(销售台账!E:E,A382,销售台账!I:I)</f>
        <v>0</v>
      </c>
      <c r="I382" s="102">
        <f>SUMIF(损耗登记!E:E,A382,损耗登记!I:I)</f>
        <v>0</v>
      </c>
      <c r="J382" s="102">
        <f t="shared" si="10"/>
        <v>0</v>
      </c>
      <c r="K382" s="103" t="str">
        <f t="shared" si="11"/>
        <v/>
      </c>
      <c r="L382" s="103"/>
    </row>
    <row r="383" ht="22" customHeight="1" spans="1:12">
      <c r="A383" s="102">
        <f>商品参数!A383</f>
        <v>0</v>
      </c>
      <c r="B383" s="102" t="str">
        <f>IFERROR(VLOOKUP(A383,商品参数!A:E,2,FALSE),"")</f>
        <v/>
      </c>
      <c r="C383" s="102" t="str">
        <f>IFERROR(VLOOKUP(A383,商品参数!A:E,3,FALSE),"")</f>
        <v/>
      </c>
      <c r="D383" s="102" t="str">
        <f>IFERROR(VLOOKUP(A383,商品参数!A:E,4,FALSE),"")</f>
        <v/>
      </c>
      <c r="E383" s="103"/>
      <c r="F383" s="103"/>
      <c r="G383" s="102">
        <f>SUMIF(进货台账!E:E,A383,进货台账!I:I)</f>
        <v>0</v>
      </c>
      <c r="H383" s="102">
        <f>SUMIF(销售台账!E:E,A383,销售台账!I:I)</f>
        <v>0</v>
      </c>
      <c r="I383" s="102">
        <f>SUMIF(损耗登记!E:E,A383,损耗登记!I:I)</f>
        <v>0</v>
      </c>
      <c r="J383" s="102">
        <f t="shared" si="10"/>
        <v>0</v>
      </c>
      <c r="K383" s="103" t="str">
        <f t="shared" si="11"/>
        <v/>
      </c>
      <c r="L383" s="103"/>
    </row>
    <row r="384" ht="22" customHeight="1" spans="1:12">
      <c r="A384" s="102">
        <f>商品参数!A384</f>
        <v>0</v>
      </c>
      <c r="B384" s="102" t="str">
        <f>IFERROR(VLOOKUP(A384,商品参数!A:E,2,FALSE),"")</f>
        <v/>
      </c>
      <c r="C384" s="102" t="str">
        <f>IFERROR(VLOOKUP(A384,商品参数!A:E,3,FALSE),"")</f>
        <v/>
      </c>
      <c r="D384" s="102" t="str">
        <f>IFERROR(VLOOKUP(A384,商品参数!A:E,4,FALSE),"")</f>
        <v/>
      </c>
      <c r="E384" s="103"/>
      <c r="F384" s="103"/>
      <c r="G384" s="102">
        <f>SUMIF(进货台账!E:E,A384,进货台账!I:I)</f>
        <v>0</v>
      </c>
      <c r="H384" s="102">
        <f>SUMIF(销售台账!E:E,A384,销售台账!I:I)</f>
        <v>0</v>
      </c>
      <c r="I384" s="102">
        <f>SUMIF(损耗登记!E:E,A384,损耗登记!I:I)</f>
        <v>0</v>
      </c>
      <c r="J384" s="102">
        <f t="shared" si="10"/>
        <v>0</v>
      </c>
      <c r="K384" s="103" t="str">
        <f t="shared" si="11"/>
        <v/>
      </c>
      <c r="L384" s="103"/>
    </row>
    <row r="385" ht="22" customHeight="1" spans="1:12">
      <c r="A385" s="102">
        <f>商品参数!A385</f>
        <v>0</v>
      </c>
      <c r="B385" s="102" t="str">
        <f>IFERROR(VLOOKUP(A385,商品参数!A:E,2,FALSE),"")</f>
        <v/>
      </c>
      <c r="C385" s="102" t="str">
        <f>IFERROR(VLOOKUP(A385,商品参数!A:E,3,FALSE),"")</f>
        <v/>
      </c>
      <c r="D385" s="102" t="str">
        <f>IFERROR(VLOOKUP(A385,商品参数!A:E,4,FALSE),"")</f>
        <v/>
      </c>
      <c r="E385" s="103"/>
      <c r="F385" s="103"/>
      <c r="G385" s="102">
        <f>SUMIF(进货台账!E:E,A385,进货台账!I:I)</f>
        <v>0</v>
      </c>
      <c r="H385" s="102">
        <f>SUMIF(销售台账!E:E,A385,销售台账!I:I)</f>
        <v>0</v>
      </c>
      <c r="I385" s="102">
        <f>SUMIF(损耗登记!E:E,A385,损耗登记!I:I)</f>
        <v>0</v>
      </c>
      <c r="J385" s="102">
        <f t="shared" si="10"/>
        <v>0</v>
      </c>
      <c r="K385" s="103" t="str">
        <f t="shared" si="11"/>
        <v/>
      </c>
      <c r="L385" s="103"/>
    </row>
    <row r="386" ht="22" customHeight="1" spans="1:12">
      <c r="A386" s="102">
        <f>商品参数!A386</f>
        <v>0</v>
      </c>
      <c r="B386" s="102" t="str">
        <f>IFERROR(VLOOKUP(A386,商品参数!A:E,2,FALSE),"")</f>
        <v/>
      </c>
      <c r="C386" s="102" t="str">
        <f>IFERROR(VLOOKUP(A386,商品参数!A:E,3,FALSE),"")</f>
        <v/>
      </c>
      <c r="D386" s="102" t="str">
        <f>IFERROR(VLOOKUP(A386,商品参数!A:E,4,FALSE),"")</f>
        <v/>
      </c>
      <c r="E386" s="103"/>
      <c r="F386" s="103"/>
      <c r="G386" s="102">
        <f>SUMIF(进货台账!E:E,A386,进货台账!I:I)</f>
        <v>0</v>
      </c>
      <c r="H386" s="102">
        <f>SUMIF(销售台账!E:E,A386,销售台账!I:I)</f>
        <v>0</v>
      </c>
      <c r="I386" s="102">
        <f>SUMIF(损耗登记!E:E,A386,损耗登记!I:I)</f>
        <v>0</v>
      </c>
      <c r="J386" s="102">
        <f t="shared" si="10"/>
        <v>0</v>
      </c>
      <c r="K386" s="103" t="str">
        <f t="shared" si="11"/>
        <v/>
      </c>
      <c r="L386" s="103"/>
    </row>
    <row r="387" ht="22" customHeight="1" spans="1:12">
      <c r="A387" s="102">
        <f>商品参数!A387</f>
        <v>0</v>
      </c>
      <c r="B387" s="102" t="str">
        <f>IFERROR(VLOOKUP(A387,商品参数!A:E,2,FALSE),"")</f>
        <v/>
      </c>
      <c r="C387" s="102" t="str">
        <f>IFERROR(VLOOKUP(A387,商品参数!A:E,3,FALSE),"")</f>
        <v/>
      </c>
      <c r="D387" s="102" t="str">
        <f>IFERROR(VLOOKUP(A387,商品参数!A:E,4,FALSE),"")</f>
        <v/>
      </c>
      <c r="E387" s="103"/>
      <c r="F387" s="103"/>
      <c r="G387" s="102">
        <f>SUMIF(进货台账!E:E,A387,进货台账!I:I)</f>
        <v>0</v>
      </c>
      <c r="H387" s="102">
        <f>SUMIF(销售台账!E:E,A387,销售台账!I:I)</f>
        <v>0</v>
      </c>
      <c r="I387" s="102">
        <f>SUMIF(损耗登记!E:E,A387,损耗登记!I:I)</f>
        <v>0</v>
      </c>
      <c r="J387" s="102">
        <f t="shared" si="10"/>
        <v>0</v>
      </c>
      <c r="K387" s="103" t="str">
        <f t="shared" si="11"/>
        <v/>
      </c>
      <c r="L387" s="103"/>
    </row>
    <row r="388" ht="22" customHeight="1" spans="1:12">
      <c r="A388" s="102">
        <f>商品参数!A388</f>
        <v>0</v>
      </c>
      <c r="B388" s="102" t="str">
        <f>IFERROR(VLOOKUP(A388,商品参数!A:E,2,FALSE),"")</f>
        <v/>
      </c>
      <c r="C388" s="102" t="str">
        <f>IFERROR(VLOOKUP(A388,商品参数!A:E,3,FALSE),"")</f>
        <v/>
      </c>
      <c r="D388" s="102" t="str">
        <f>IFERROR(VLOOKUP(A388,商品参数!A:E,4,FALSE),"")</f>
        <v/>
      </c>
      <c r="E388" s="103"/>
      <c r="F388" s="103"/>
      <c r="G388" s="102">
        <f>SUMIF(进货台账!E:E,A388,进货台账!I:I)</f>
        <v>0</v>
      </c>
      <c r="H388" s="102">
        <f>SUMIF(销售台账!E:E,A388,销售台账!I:I)</f>
        <v>0</v>
      </c>
      <c r="I388" s="102">
        <f>SUMIF(损耗登记!E:E,A388,损耗登记!I:I)</f>
        <v>0</v>
      </c>
      <c r="J388" s="102">
        <f t="shared" ref="J388:J451" si="12">F388+G388-H388-I388</f>
        <v>0</v>
      </c>
      <c r="K388" s="103" t="str">
        <f t="shared" ref="K388:K451" si="13">IF(E388="","",IF(J388&lt;E388,"报警","正常"))</f>
        <v/>
      </c>
      <c r="L388" s="103"/>
    </row>
    <row r="389" ht="22" customHeight="1" spans="1:12">
      <c r="A389" s="102">
        <f>商品参数!A389</f>
        <v>0</v>
      </c>
      <c r="B389" s="102" t="str">
        <f>IFERROR(VLOOKUP(A389,商品参数!A:E,2,FALSE),"")</f>
        <v/>
      </c>
      <c r="C389" s="102" t="str">
        <f>IFERROR(VLOOKUP(A389,商品参数!A:E,3,FALSE),"")</f>
        <v/>
      </c>
      <c r="D389" s="102" t="str">
        <f>IFERROR(VLOOKUP(A389,商品参数!A:E,4,FALSE),"")</f>
        <v/>
      </c>
      <c r="E389" s="103"/>
      <c r="F389" s="103"/>
      <c r="G389" s="102">
        <f>SUMIF(进货台账!E:E,A389,进货台账!I:I)</f>
        <v>0</v>
      </c>
      <c r="H389" s="102">
        <f>SUMIF(销售台账!E:E,A389,销售台账!I:I)</f>
        <v>0</v>
      </c>
      <c r="I389" s="102">
        <f>SUMIF(损耗登记!E:E,A389,损耗登记!I:I)</f>
        <v>0</v>
      </c>
      <c r="J389" s="102">
        <f t="shared" si="12"/>
        <v>0</v>
      </c>
      <c r="K389" s="103" t="str">
        <f t="shared" si="13"/>
        <v/>
      </c>
      <c r="L389" s="103"/>
    </row>
    <row r="390" ht="22" customHeight="1" spans="1:12">
      <c r="A390" s="102">
        <f>商品参数!A390</f>
        <v>0</v>
      </c>
      <c r="B390" s="102" t="str">
        <f>IFERROR(VLOOKUP(A390,商品参数!A:E,2,FALSE),"")</f>
        <v/>
      </c>
      <c r="C390" s="102" t="str">
        <f>IFERROR(VLOOKUP(A390,商品参数!A:E,3,FALSE),"")</f>
        <v/>
      </c>
      <c r="D390" s="102" t="str">
        <f>IFERROR(VLOOKUP(A390,商品参数!A:E,4,FALSE),"")</f>
        <v/>
      </c>
      <c r="E390" s="103"/>
      <c r="F390" s="103"/>
      <c r="G390" s="102">
        <f>SUMIF(进货台账!E:E,A390,进货台账!I:I)</f>
        <v>0</v>
      </c>
      <c r="H390" s="102">
        <f>SUMIF(销售台账!E:E,A390,销售台账!I:I)</f>
        <v>0</v>
      </c>
      <c r="I390" s="102">
        <f>SUMIF(损耗登记!E:E,A390,损耗登记!I:I)</f>
        <v>0</v>
      </c>
      <c r="J390" s="102">
        <f t="shared" si="12"/>
        <v>0</v>
      </c>
      <c r="K390" s="103" t="str">
        <f t="shared" si="13"/>
        <v/>
      </c>
      <c r="L390" s="103"/>
    </row>
    <row r="391" ht="22" customHeight="1" spans="1:12">
      <c r="A391" s="102">
        <f>商品参数!A391</f>
        <v>0</v>
      </c>
      <c r="B391" s="102" t="str">
        <f>IFERROR(VLOOKUP(A391,商品参数!A:E,2,FALSE),"")</f>
        <v/>
      </c>
      <c r="C391" s="102" t="str">
        <f>IFERROR(VLOOKUP(A391,商品参数!A:E,3,FALSE),"")</f>
        <v/>
      </c>
      <c r="D391" s="102" t="str">
        <f>IFERROR(VLOOKUP(A391,商品参数!A:E,4,FALSE),"")</f>
        <v/>
      </c>
      <c r="E391" s="103"/>
      <c r="F391" s="103"/>
      <c r="G391" s="102">
        <f>SUMIF(进货台账!E:E,A391,进货台账!I:I)</f>
        <v>0</v>
      </c>
      <c r="H391" s="102">
        <f>SUMIF(销售台账!E:E,A391,销售台账!I:I)</f>
        <v>0</v>
      </c>
      <c r="I391" s="102">
        <f>SUMIF(损耗登记!E:E,A391,损耗登记!I:I)</f>
        <v>0</v>
      </c>
      <c r="J391" s="102">
        <f t="shared" si="12"/>
        <v>0</v>
      </c>
      <c r="K391" s="103" t="str">
        <f t="shared" si="13"/>
        <v/>
      </c>
      <c r="L391" s="103"/>
    </row>
    <row r="392" ht="22" customHeight="1" spans="1:12">
      <c r="A392" s="102">
        <f>商品参数!A392</f>
        <v>0</v>
      </c>
      <c r="B392" s="102" t="str">
        <f>IFERROR(VLOOKUP(A392,商品参数!A:E,2,FALSE),"")</f>
        <v/>
      </c>
      <c r="C392" s="102" t="str">
        <f>IFERROR(VLOOKUP(A392,商品参数!A:E,3,FALSE),"")</f>
        <v/>
      </c>
      <c r="D392" s="102" t="str">
        <f>IFERROR(VLOOKUP(A392,商品参数!A:E,4,FALSE),"")</f>
        <v/>
      </c>
      <c r="E392" s="103"/>
      <c r="F392" s="103"/>
      <c r="G392" s="102">
        <f>SUMIF(进货台账!E:E,A392,进货台账!I:I)</f>
        <v>0</v>
      </c>
      <c r="H392" s="102">
        <f>SUMIF(销售台账!E:E,A392,销售台账!I:I)</f>
        <v>0</v>
      </c>
      <c r="I392" s="102">
        <f>SUMIF(损耗登记!E:E,A392,损耗登记!I:I)</f>
        <v>0</v>
      </c>
      <c r="J392" s="102">
        <f t="shared" si="12"/>
        <v>0</v>
      </c>
      <c r="K392" s="103" t="str">
        <f t="shared" si="13"/>
        <v/>
      </c>
      <c r="L392" s="103"/>
    </row>
    <row r="393" ht="22" customHeight="1" spans="1:12">
      <c r="A393" s="102">
        <f>商品参数!A393</f>
        <v>0</v>
      </c>
      <c r="B393" s="102" t="str">
        <f>IFERROR(VLOOKUP(A393,商品参数!A:E,2,FALSE),"")</f>
        <v/>
      </c>
      <c r="C393" s="102" t="str">
        <f>IFERROR(VLOOKUP(A393,商品参数!A:E,3,FALSE),"")</f>
        <v/>
      </c>
      <c r="D393" s="102" t="str">
        <f>IFERROR(VLOOKUP(A393,商品参数!A:E,4,FALSE),"")</f>
        <v/>
      </c>
      <c r="E393" s="103"/>
      <c r="F393" s="103"/>
      <c r="G393" s="102">
        <f>SUMIF(进货台账!E:E,A393,进货台账!I:I)</f>
        <v>0</v>
      </c>
      <c r="H393" s="102">
        <f>SUMIF(销售台账!E:E,A393,销售台账!I:I)</f>
        <v>0</v>
      </c>
      <c r="I393" s="102">
        <f>SUMIF(损耗登记!E:E,A393,损耗登记!I:I)</f>
        <v>0</v>
      </c>
      <c r="J393" s="102">
        <f t="shared" si="12"/>
        <v>0</v>
      </c>
      <c r="K393" s="103" t="str">
        <f t="shared" si="13"/>
        <v/>
      </c>
      <c r="L393" s="103"/>
    </row>
    <row r="394" ht="22" customHeight="1" spans="1:12">
      <c r="A394" s="102">
        <f>商品参数!A394</f>
        <v>0</v>
      </c>
      <c r="B394" s="102" t="str">
        <f>IFERROR(VLOOKUP(A394,商品参数!A:E,2,FALSE),"")</f>
        <v/>
      </c>
      <c r="C394" s="102" t="str">
        <f>IFERROR(VLOOKUP(A394,商品参数!A:E,3,FALSE),"")</f>
        <v/>
      </c>
      <c r="D394" s="102" t="str">
        <f>IFERROR(VLOOKUP(A394,商品参数!A:E,4,FALSE),"")</f>
        <v/>
      </c>
      <c r="E394" s="103"/>
      <c r="F394" s="103"/>
      <c r="G394" s="102">
        <f>SUMIF(进货台账!E:E,A394,进货台账!I:I)</f>
        <v>0</v>
      </c>
      <c r="H394" s="102">
        <f>SUMIF(销售台账!E:E,A394,销售台账!I:I)</f>
        <v>0</v>
      </c>
      <c r="I394" s="102">
        <f>SUMIF(损耗登记!E:E,A394,损耗登记!I:I)</f>
        <v>0</v>
      </c>
      <c r="J394" s="102">
        <f t="shared" si="12"/>
        <v>0</v>
      </c>
      <c r="K394" s="103" t="str">
        <f t="shared" si="13"/>
        <v/>
      </c>
      <c r="L394" s="103"/>
    </row>
    <row r="395" ht="22" customHeight="1" spans="1:12">
      <c r="A395" s="102">
        <f>商品参数!A395</f>
        <v>0</v>
      </c>
      <c r="B395" s="102" t="str">
        <f>IFERROR(VLOOKUP(A395,商品参数!A:E,2,FALSE),"")</f>
        <v/>
      </c>
      <c r="C395" s="102" t="str">
        <f>IFERROR(VLOOKUP(A395,商品参数!A:E,3,FALSE),"")</f>
        <v/>
      </c>
      <c r="D395" s="102" t="str">
        <f>IFERROR(VLOOKUP(A395,商品参数!A:E,4,FALSE),"")</f>
        <v/>
      </c>
      <c r="E395" s="103"/>
      <c r="F395" s="103"/>
      <c r="G395" s="102">
        <f>SUMIF(进货台账!E:E,A395,进货台账!I:I)</f>
        <v>0</v>
      </c>
      <c r="H395" s="102">
        <f>SUMIF(销售台账!E:E,A395,销售台账!I:I)</f>
        <v>0</v>
      </c>
      <c r="I395" s="102">
        <f>SUMIF(损耗登记!E:E,A395,损耗登记!I:I)</f>
        <v>0</v>
      </c>
      <c r="J395" s="102">
        <f t="shared" si="12"/>
        <v>0</v>
      </c>
      <c r="K395" s="103" t="str">
        <f t="shared" si="13"/>
        <v/>
      </c>
      <c r="L395" s="103"/>
    </row>
    <row r="396" ht="22" customHeight="1" spans="1:12">
      <c r="A396" s="102">
        <f>商品参数!A396</f>
        <v>0</v>
      </c>
      <c r="B396" s="102" t="str">
        <f>IFERROR(VLOOKUP(A396,商品参数!A:E,2,FALSE),"")</f>
        <v/>
      </c>
      <c r="C396" s="102" t="str">
        <f>IFERROR(VLOOKUP(A396,商品参数!A:E,3,FALSE),"")</f>
        <v/>
      </c>
      <c r="D396" s="102" t="str">
        <f>IFERROR(VLOOKUP(A396,商品参数!A:E,4,FALSE),"")</f>
        <v/>
      </c>
      <c r="E396" s="103"/>
      <c r="F396" s="103"/>
      <c r="G396" s="102">
        <f>SUMIF(进货台账!E:E,A396,进货台账!I:I)</f>
        <v>0</v>
      </c>
      <c r="H396" s="102">
        <f>SUMIF(销售台账!E:E,A396,销售台账!I:I)</f>
        <v>0</v>
      </c>
      <c r="I396" s="102">
        <f>SUMIF(损耗登记!E:E,A396,损耗登记!I:I)</f>
        <v>0</v>
      </c>
      <c r="J396" s="102">
        <f t="shared" si="12"/>
        <v>0</v>
      </c>
      <c r="K396" s="103" t="str">
        <f t="shared" si="13"/>
        <v/>
      </c>
      <c r="L396" s="103"/>
    </row>
    <row r="397" ht="22" customHeight="1" spans="1:12">
      <c r="A397" s="102">
        <f>商品参数!A397</f>
        <v>0</v>
      </c>
      <c r="B397" s="102" t="str">
        <f>IFERROR(VLOOKUP(A397,商品参数!A:E,2,FALSE),"")</f>
        <v/>
      </c>
      <c r="C397" s="102" t="str">
        <f>IFERROR(VLOOKUP(A397,商品参数!A:E,3,FALSE),"")</f>
        <v/>
      </c>
      <c r="D397" s="102" t="str">
        <f>IFERROR(VLOOKUP(A397,商品参数!A:E,4,FALSE),"")</f>
        <v/>
      </c>
      <c r="E397" s="103"/>
      <c r="F397" s="103"/>
      <c r="G397" s="102">
        <f>SUMIF(进货台账!E:E,A397,进货台账!I:I)</f>
        <v>0</v>
      </c>
      <c r="H397" s="102">
        <f>SUMIF(销售台账!E:E,A397,销售台账!I:I)</f>
        <v>0</v>
      </c>
      <c r="I397" s="102">
        <f>SUMIF(损耗登记!E:E,A397,损耗登记!I:I)</f>
        <v>0</v>
      </c>
      <c r="J397" s="102">
        <f t="shared" si="12"/>
        <v>0</v>
      </c>
      <c r="K397" s="103" t="str">
        <f t="shared" si="13"/>
        <v/>
      </c>
      <c r="L397" s="103"/>
    </row>
    <row r="398" ht="22" customHeight="1" spans="1:12">
      <c r="A398" s="102">
        <f>商品参数!A398</f>
        <v>0</v>
      </c>
      <c r="B398" s="102" t="str">
        <f>IFERROR(VLOOKUP(A398,商品参数!A:E,2,FALSE),"")</f>
        <v/>
      </c>
      <c r="C398" s="102" t="str">
        <f>IFERROR(VLOOKUP(A398,商品参数!A:E,3,FALSE),"")</f>
        <v/>
      </c>
      <c r="D398" s="102" t="str">
        <f>IFERROR(VLOOKUP(A398,商品参数!A:E,4,FALSE),"")</f>
        <v/>
      </c>
      <c r="E398" s="103"/>
      <c r="F398" s="103"/>
      <c r="G398" s="102">
        <f>SUMIF(进货台账!E:E,A398,进货台账!I:I)</f>
        <v>0</v>
      </c>
      <c r="H398" s="102">
        <f>SUMIF(销售台账!E:E,A398,销售台账!I:I)</f>
        <v>0</v>
      </c>
      <c r="I398" s="102">
        <f>SUMIF(损耗登记!E:E,A398,损耗登记!I:I)</f>
        <v>0</v>
      </c>
      <c r="J398" s="102">
        <f t="shared" si="12"/>
        <v>0</v>
      </c>
      <c r="K398" s="103" t="str">
        <f t="shared" si="13"/>
        <v/>
      </c>
      <c r="L398" s="103"/>
    </row>
    <row r="399" ht="22" customHeight="1" spans="1:12">
      <c r="A399" s="102">
        <f>商品参数!A399</f>
        <v>0</v>
      </c>
      <c r="B399" s="102" t="str">
        <f>IFERROR(VLOOKUP(A399,商品参数!A:E,2,FALSE),"")</f>
        <v/>
      </c>
      <c r="C399" s="102" t="str">
        <f>IFERROR(VLOOKUP(A399,商品参数!A:E,3,FALSE),"")</f>
        <v/>
      </c>
      <c r="D399" s="102" t="str">
        <f>IFERROR(VLOOKUP(A399,商品参数!A:E,4,FALSE),"")</f>
        <v/>
      </c>
      <c r="E399" s="103"/>
      <c r="F399" s="103"/>
      <c r="G399" s="102">
        <f>SUMIF(进货台账!E:E,A399,进货台账!I:I)</f>
        <v>0</v>
      </c>
      <c r="H399" s="102">
        <f>SUMIF(销售台账!E:E,A399,销售台账!I:I)</f>
        <v>0</v>
      </c>
      <c r="I399" s="102">
        <f>SUMIF(损耗登记!E:E,A399,损耗登记!I:I)</f>
        <v>0</v>
      </c>
      <c r="J399" s="102">
        <f t="shared" si="12"/>
        <v>0</v>
      </c>
      <c r="K399" s="103" t="str">
        <f t="shared" si="13"/>
        <v/>
      </c>
      <c r="L399" s="103"/>
    </row>
    <row r="400" ht="22" customHeight="1" spans="1:12">
      <c r="A400" s="102">
        <f>商品参数!A400</f>
        <v>0</v>
      </c>
      <c r="B400" s="102" t="str">
        <f>IFERROR(VLOOKUP(A400,商品参数!A:E,2,FALSE),"")</f>
        <v/>
      </c>
      <c r="C400" s="102" t="str">
        <f>IFERROR(VLOOKUP(A400,商品参数!A:E,3,FALSE),"")</f>
        <v/>
      </c>
      <c r="D400" s="102" t="str">
        <f>IFERROR(VLOOKUP(A400,商品参数!A:E,4,FALSE),"")</f>
        <v/>
      </c>
      <c r="E400" s="103"/>
      <c r="F400" s="103"/>
      <c r="G400" s="102">
        <f>SUMIF(进货台账!E:E,A400,进货台账!I:I)</f>
        <v>0</v>
      </c>
      <c r="H400" s="102">
        <f>SUMIF(销售台账!E:E,A400,销售台账!I:I)</f>
        <v>0</v>
      </c>
      <c r="I400" s="102">
        <f>SUMIF(损耗登记!E:E,A400,损耗登记!I:I)</f>
        <v>0</v>
      </c>
      <c r="J400" s="102">
        <f t="shared" si="12"/>
        <v>0</v>
      </c>
      <c r="K400" s="103" t="str">
        <f t="shared" si="13"/>
        <v/>
      </c>
      <c r="L400" s="103"/>
    </row>
    <row r="401" ht="22" customHeight="1" spans="1:12">
      <c r="A401" s="102">
        <f>商品参数!A401</f>
        <v>0</v>
      </c>
      <c r="B401" s="102" t="str">
        <f>IFERROR(VLOOKUP(A401,商品参数!A:E,2,FALSE),"")</f>
        <v/>
      </c>
      <c r="C401" s="102" t="str">
        <f>IFERROR(VLOOKUP(A401,商品参数!A:E,3,FALSE),"")</f>
        <v/>
      </c>
      <c r="D401" s="102" t="str">
        <f>IFERROR(VLOOKUP(A401,商品参数!A:E,4,FALSE),"")</f>
        <v/>
      </c>
      <c r="E401" s="103"/>
      <c r="F401" s="103"/>
      <c r="G401" s="102">
        <f>SUMIF(进货台账!E:E,A401,进货台账!I:I)</f>
        <v>0</v>
      </c>
      <c r="H401" s="102">
        <f>SUMIF(销售台账!E:E,A401,销售台账!I:I)</f>
        <v>0</v>
      </c>
      <c r="I401" s="102">
        <f>SUMIF(损耗登记!E:E,A401,损耗登记!I:I)</f>
        <v>0</v>
      </c>
      <c r="J401" s="102">
        <f t="shared" si="12"/>
        <v>0</v>
      </c>
      <c r="K401" s="103" t="str">
        <f t="shared" si="13"/>
        <v/>
      </c>
      <c r="L401" s="103"/>
    </row>
    <row r="402" ht="22" customHeight="1" spans="1:12">
      <c r="A402" s="102">
        <f>商品参数!A402</f>
        <v>0</v>
      </c>
      <c r="B402" s="102" t="str">
        <f>IFERROR(VLOOKUP(A402,商品参数!A:E,2,FALSE),"")</f>
        <v/>
      </c>
      <c r="C402" s="102" t="str">
        <f>IFERROR(VLOOKUP(A402,商品参数!A:E,3,FALSE),"")</f>
        <v/>
      </c>
      <c r="D402" s="102" t="str">
        <f>IFERROR(VLOOKUP(A402,商品参数!A:E,4,FALSE),"")</f>
        <v/>
      </c>
      <c r="E402" s="103"/>
      <c r="F402" s="103"/>
      <c r="G402" s="102">
        <f>SUMIF(进货台账!E:E,A402,进货台账!I:I)</f>
        <v>0</v>
      </c>
      <c r="H402" s="102">
        <f>SUMIF(销售台账!E:E,A402,销售台账!I:I)</f>
        <v>0</v>
      </c>
      <c r="I402" s="102">
        <f>SUMIF(损耗登记!E:E,A402,损耗登记!I:I)</f>
        <v>0</v>
      </c>
      <c r="J402" s="102">
        <f t="shared" si="12"/>
        <v>0</v>
      </c>
      <c r="K402" s="103" t="str">
        <f t="shared" si="13"/>
        <v/>
      </c>
      <c r="L402" s="103"/>
    </row>
    <row r="403" ht="22" customHeight="1" spans="1:12">
      <c r="A403" s="102">
        <f>商品参数!A403</f>
        <v>0</v>
      </c>
      <c r="B403" s="102" t="str">
        <f>IFERROR(VLOOKUP(A403,商品参数!A:E,2,FALSE),"")</f>
        <v/>
      </c>
      <c r="C403" s="102" t="str">
        <f>IFERROR(VLOOKUP(A403,商品参数!A:E,3,FALSE),"")</f>
        <v/>
      </c>
      <c r="D403" s="102" t="str">
        <f>IFERROR(VLOOKUP(A403,商品参数!A:E,4,FALSE),"")</f>
        <v/>
      </c>
      <c r="E403" s="103"/>
      <c r="F403" s="103"/>
      <c r="G403" s="102">
        <f>SUMIF(进货台账!E:E,A403,进货台账!I:I)</f>
        <v>0</v>
      </c>
      <c r="H403" s="102">
        <f>SUMIF(销售台账!E:E,A403,销售台账!I:I)</f>
        <v>0</v>
      </c>
      <c r="I403" s="102">
        <f>SUMIF(损耗登记!E:E,A403,损耗登记!I:I)</f>
        <v>0</v>
      </c>
      <c r="J403" s="102">
        <f t="shared" si="12"/>
        <v>0</v>
      </c>
      <c r="K403" s="103" t="str">
        <f t="shared" si="13"/>
        <v/>
      </c>
      <c r="L403" s="103"/>
    </row>
    <row r="404" ht="22" customHeight="1" spans="1:12">
      <c r="A404" s="102">
        <f>商品参数!A404</f>
        <v>0</v>
      </c>
      <c r="B404" s="102" t="str">
        <f>IFERROR(VLOOKUP(A404,商品参数!A:E,2,FALSE),"")</f>
        <v/>
      </c>
      <c r="C404" s="102" t="str">
        <f>IFERROR(VLOOKUP(A404,商品参数!A:E,3,FALSE),"")</f>
        <v/>
      </c>
      <c r="D404" s="102" t="str">
        <f>IFERROR(VLOOKUP(A404,商品参数!A:E,4,FALSE),"")</f>
        <v/>
      </c>
      <c r="E404" s="103"/>
      <c r="F404" s="103"/>
      <c r="G404" s="102">
        <f>SUMIF(进货台账!E:E,A404,进货台账!I:I)</f>
        <v>0</v>
      </c>
      <c r="H404" s="102">
        <f>SUMIF(销售台账!E:E,A404,销售台账!I:I)</f>
        <v>0</v>
      </c>
      <c r="I404" s="102">
        <f>SUMIF(损耗登记!E:E,A404,损耗登记!I:I)</f>
        <v>0</v>
      </c>
      <c r="J404" s="102">
        <f t="shared" si="12"/>
        <v>0</v>
      </c>
      <c r="K404" s="103" t="str">
        <f t="shared" si="13"/>
        <v/>
      </c>
      <c r="L404" s="103"/>
    </row>
    <row r="405" ht="22" customHeight="1" spans="1:12">
      <c r="A405" s="102">
        <f>商品参数!A405</f>
        <v>0</v>
      </c>
      <c r="B405" s="102" t="str">
        <f>IFERROR(VLOOKUP(A405,商品参数!A:E,2,FALSE),"")</f>
        <v/>
      </c>
      <c r="C405" s="102" t="str">
        <f>IFERROR(VLOOKUP(A405,商品参数!A:E,3,FALSE),"")</f>
        <v/>
      </c>
      <c r="D405" s="102" t="str">
        <f>IFERROR(VLOOKUP(A405,商品参数!A:E,4,FALSE),"")</f>
        <v/>
      </c>
      <c r="E405" s="103"/>
      <c r="F405" s="103"/>
      <c r="G405" s="102">
        <f>SUMIF(进货台账!E:E,A405,进货台账!I:I)</f>
        <v>0</v>
      </c>
      <c r="H405" s="102">
        <f>SUMIF(销售台账!E:E,A405,销售台账!I:I)</f>
        <v>0</v>
      </c>
      <c r="I405" s="102">
        <f>SUMIF(损耗登记!E:E,A405,损耗登记!I:I)</f>
        <v>0</v>
      </c>
      <c r="J405" s="102">
        <f t="shared" si="12"/>
        <v>0</v>
      </c>
      <c r="K405" s="103" t="str">
        <f t="shared" si="13"/>
        <v/>
      </c>
      <c r="L405" s="103"/>
    </row>
    <row r="406" ht="22" customHeight="1" spans="1:12">
      <c r="A406" s="102">
        <f>商品参数!A406</f>
        <v>0</v>
      </c>
      <c r="B406" s="102" t="str">
        <f>IFERROR(VLOOKUP(A406,商品参数!A:E,2,FALSE),"")</f>
        <v/>
      </c>
      <c r="C406" s="102" t="str">
        <f>IFERROR(VLOOKUP(A406,商品参数!A:E,3,FALSE),"")</f>
        <v/>
      </c>
      <c r="D406" s="102" t="str">
        <f>IFERROR(VLOOKUP(A406,商品参数!A:E,4,FALSE),"")</f>
        <v/>
      </c>
      <c r="E406" s="103"/>
      <c r="F406" s="103"/>
      <c r="G406" s="102">
        <f>SUMIF(进货台账!E:E,A406,进货台账!I:I)</f>
        <v>0</v>
      </c>
      <c r="H406" s="102">
        <f>SUMIF(销售台账!E:E,A406,销售台账!I:I)</f>
        <v>0</v>
      </c>
      <c r="I406" s="102">
        <f>SUMIF(损耗登记!E:E,A406,损耗登记!I:I)</f>
        <v>0</v>
      </c>
      <c r="J406" s="102">
        <f t="shared" si="12"/>
        <v>0</v>
      </c>
      <c r="K406" s="103" t="str">
        <f t="shared" si="13"/>
        <v/>
      </c>
      <c r="L406" s="103"/>
    </row>
    <row r="407" ht="22" customHeight="1" spans="1:12">
      <c r="A407" s="102">
        <f>商品参数!A407</f>
        <v>0</v>
      </c>
      <c r="B407" s="102" t="str">
        <f>IFERROR(VLOOKUP(A407,商品参数!A:E,2,FALSE),"")</f>
        <v/>
      </c>
      <c r="C407" s="102" t="str">
        <f>IFERROR(VLOOKUP(A407,商品参数!A:E,3,FALSE),"")</f>
        <v/>
      </c>
      <c r="D407" s="102" t="str">
        <f>IFERROR(VLOOKUP(A407,商品参数!A:E,4,FALSE),"")</f>
        <v/>
      </c>
      <c r="E407" s="103"/>
      <c r="F407" s="103"/>
      <c r="G407" s="102">
        <f>SUMIF(进货台账!E:E,A407,进货台账!I:I)</f>
        <v>0</v>
      </c>
      <c r="H407" s="102">
        <f>SUMIF(销售台账!E:E,A407,销售台账!I:I)</f>
        <v>0</v>
      </c>
      <c r="I407" s="102">
        <f>SUMIF(损耗登记!E:E,A407,损耗登记!I:I)</f>
        <v>0</v>
      </c>
      <c r="J407" s="102">
        <f t="shared" si="12"/>
        <v>0</v>
      </c>
      <c r="K407" s="103" t="str">
        <f t="shared" si="13"/>
        <v/>
      </c>
      <c r="L407" s="103"/>
    </row>
    <row r="408" ht="22" customHeight="1" spans="1:12">
      <c r="A408" s="102">
        <f>商品参数!A408</f>
        <v>0</v>
      </c>
      <c r="B408" s="102" t="str">
        <f>IFERROR(VLOOKUP(A408,商品参数!A:E,2,FALSE),"")</f>
        <v/>
      </c>
      <c r="C408" s="102" t="str">
        <f>IFERROR(VLOOKUP(A408,商品参数!A:E,3,FALSE),"")</f>
        <v/>
      </c>
      <c r="D408" s="102" t="str">
        <f>IFERROR(VLOOKUP(A408,商品参数!A:E,4,FALSE),"")</f>
        <v/>
      </c>
      <c r="E408" s="103"/>
      <c r="F408" s="103"/>
      <c r="G408" s="102">
        <f>SUMIF(进货台账!E:E,A408,进货台账!I:I)</f>
        <v>0</v>
      </c>
      <c r="H408" s="102">
        <f>SUMIF(销售台账!E:E,A408,销售台账!I:I)</f>
        <v>0</v>
      </c>
      <c r="I408" s="102">
        <f>SUMIF(损耗登记!E:E,A408,损耗登记!I:I)</f>
        <v>0</v>
      </c>
      <c r="J408" s="102">
        <f t="shared" si="12"/>
        <v>0</v>
      </c>
      <c r="K408" s="103" t="str">
        <f t="shared" si="13"/>
        <v/>
      </c>
      <c r="L408" s="103"/>
    </row>
    <row r="409" ht="22" customHeight="1" spans="1:12">
      <c r="A409" s="102">
        <f>商品参数!A409</f>
        <v>0</v>
      </c>
      <c r="B409" s="102" t="str">
        <f>IFERROR(VLOOKUP(A409,商品参数!A:E,2,FALSE),"")</f>
        <v/>
      </c>
      <c r="C409" s="102" t="str">
        <f>IFERROR(VLOOKUP(A409,商品参数!A:E,3,FALSE),"")</f>
        <v/>
      </c>
      <c r="D409" s="102" t="str">
        <f>IFERROR(VLOOKUP(A409,商品参数!A:E,4,FALSE),"")</f>
        <v/>
      </c>
      <c r="E409" s="103"/>
      <c r="F409" s="103"/>
      <c r="G409" s="102">
        <f>SUMIF(进货台账!E:E,A409,进货台账!I:I)</f>
        <v>0</v>
      </c>
      <c r="H409" s="102">
        <f>SUMIF(销售台账!E:E,A409,销售台账!I:I)</f>
        <v>0</v>
      </c>
      <c r="I409" s="102">
        <f>SUMIF(损耗登记!E:E,A409,损耗登记!I:I)</f>
        <v>0</v>
      </c>
      <c r="J409" s="102">
        <f t="shared" si="12"/>
        <v>0</v>
      </c>
      <c r="K409" s="103" t="str">
        <f t="shared" si="13"/>
        <v/>
      </c>
      <c r="L409" s="103"/>
    </row>
    <row r="410" ht="22" customHeight="1" spans="1:12">
      <c r="A410" s="102">
        <f>商品参数!A410</f>
        <v>0</v>
      </c>
      <c r="B410" s="102" t="str">
        <f>IFERROR(VLOOKUP(A410,商品参数!A:E,2,FALSE),"")</f>
        <v/>
      </c>
      <c r="C410" s="102" t="str">
        <f>IFERROR(VLOOKUP(A410,商品参数!A:E,3,FALSE),"")</f>
        <v/>
      </c>
      <c r="D410" s="102" t="str">
        <f>IFERROR(VLOOKUP(A410,商品参数!A:E,4,FALSE),"")</f>
        <v/>
      </c>
      <c r="E410" s="103"/>
      <c r="F410" s="103"/>
      <c r="G410" s="102">
        <f>SUMIF(进货台账!E:E,A410,进货台账!I:I)</f>
        <v>0</v>
      </c>
      <c r="H410" s="102">
        <f>SUMIF(销售台账!E:E,A410,销售台账!I:I)</f>
        <v>0</v>
      </c>
      <c r="I410" s="102">
        <f>SUMIF(损耗登记!E:E,A410,损耗登记!I:I)</f>
        <v>0</v>
      </c>
      <c r="J410" s="102">
        <f t="shared" si="12"/>
        <v>0</v>
      </c>
      <c r="K410" s="103" t="str">
        <f t="shared" si="13"/>
        <v/>
      </c>
      <c r="L410" s="103"/>
    </row>
    <row r="411" ht="22" customHeight="1" spans="1:12">
      <c r="A411" s="102">
        <f>商品参数!A411</f>
        <v>0</v>
      </c>
      <c r="B411" s="102" t="str">
        <f>IFERROR(VLOOKUP(A411,商品参数!A:E,2,FALSE),"")</f>
        <v/>
      </c>
      <c r="C411" s="102" t="str">
        <f>IFERROR(VLOOKUP(A411,商品参数!A:E,3,FALSE),"")</f>
        <v/>
      </c>
      <c r="D411" s="102" t="str">
        <f>IFERROR(VLOOKUP(A411,商品参数!A:E,4,FALSE),"")</f>
        <v/>
      </c>
      <c r="E411" s="103"/>
      <c r="F411" s="103"/>
      <c r="G411" s="102">
        <f>SUMIF(进货台账!E:E,A411,进货台账!I:I)</f>
        <v>0</v>
      </c>
      <c r="H411" s="102">
        <f>SUMIF(销售台账!E:E,A411,销售台账!I:I)</f>
        <v>0</v>
      </c>
      <c r="I411" s="102">
        <f>SUMIF(损耗登记!E:E,A411,损耗登记!I:I)</f>
        <v>0</v>
      </c>
      <c r="J411" s="102">
        <f t="shared" si="12"/>
        <v>0</v>
      </c>
      <c r="K411" s="103" t="str">
        <f t="shared" si="13"/>
        <v/>
      </c>
      <c r="L411" s="103"/>
    </row>
    <row r="412" ht="22" customHeight="1" spans="1:12">
      <c r="A412" s="102">
        <f>商品参数!A412</f>
        <v>0</v>
      </c>
      <c r="B412" s="102" t="str">
        <f>IFERROR(VLOOKUP(A412,商品参数!A:E,2,FALSE),"")</f>
        <v/>
      </c>
      <c r="C412" s="102" t="str">
        <f>IFERROR(VLOOKUP(A412,商品参数!A:E,3,FALSE),"")</f>
        <v/>
      </c>
      <c r="D412" s="102" t="str">
        <f>IFERROR(VLOOKUP(A412,商品参数!A:E,4,FALSE),"")</f>
        <v/>
      </c>
      <c r="E412" s="103"/>
      <c r="F412" s="103"/>
      <c r="G412" s="102">
        <f>SUMIF(进货台账!E:E,A412,进货台账!I:I)</f>
        <v>0</v>
      </c>
      <c r="H412" s="102">
        <f>SUMIF(销售台账!E:E,A412,销售台账!I:I)</f>
        <v>0</v>
      </c>
      <c r="I412" s="102">
        <f>SUMIF(损耗登记!E:E,A412,损耗登记!I:I)</f>
        <v>0</v>
      </c>
      <c r="J412" s="102">
        <f t="shared" si="12"/>
        <v>0</v>
      </c>
      <c r="K412" s="103" t="str">
        <f t="shared" si="13"/>
        <v/>
      </c>
      <c r="L412" s="103"/>
    </row>
    <row r="413" ht="22" customHeight="1" spans="1:12">
      <c r="A413" s="102">
        <f>商品参数!A413</f>
        <v>0</v>
      </c>
      <c r="B413" s="102" t="str">
        <f>IFERROR(VLOOKUP(A413,商品参数!A:E,2,FALSE),"")</f>
        <v/>
      </c>
      <c r="C413" s="102" t="str">
        <f>IFERROR(VLOOKUP(A413,商品参数!A:E,3,FALSE),"")</f>
        <v/>
      </c>
      <c r="D413" s="102" t="str">
        <f>IFERROR(VLOOKUP(A413,商品参数!A:E,4,FALSE),"")</f>
        <v/>
      </c>
      <c r="E413" s="103"/>
      <c r="F413" s="103"/>
      <c r="G413" s="102">
        <f>SUMIF(进货台账!E:E,A413,进货台账!I:I)</f>
        <v>0</v>
      </c>
      <c r="H413" s="102">
        <f>SUMIF(销售台账!E:E,A413,销售台账!I:I)</f>
        <v>0</v>
      </c>
      <c r="I413" s="102">
        <f>SUMIF(损耗登记!E:E,A413,损耗登记!I:I)</f>
        <v>0</v>
      </c>
      <c r="J413" s="102">
        <f t="shared" si="12"/>
        <v>0</v>
      </c>
      <c r="K413" s="103" t="str">
        <f t="shared" si="13"/>
        <v/>
      </c>
      <c r="L413" s="103"/>
    </row>
    <row r="414" ht="22" customHeight="1" spans="1:12">
      <c r="A414" s="102">
        <f>商品参数!A414</f>
        <v>0</v>
      </c>
      <c r="B414" s="102" t="str">
        <f>IFERROR(VLOOKUP(A414,商品参数!A:E,2,FALSE),"")</f>
        <v/>
      </c>
      <c r="C414" s="102" t="str">
        <f>IFERROR(VLOOKUP(A414,商品参数!A:E,3,FALSE),"")</f>
        <v/>
      </c>
      <c r="D414" s="102" t="str">
        <f>IFERROR(VLOOKUP(A414,商品参数!A:E,4,FALSE),"")</f>
        <v/>
      </c>
      <c r="E414" s="103"/>
      <c r="F414" s="103"/>
      <c r="G414" s="102">
        <f>SUMIF(进货台账!E:E,A414,进货台账!I:I)</f>
        <v>0</v>
      </c>
      <c r="H414" s="102">
        <f>SUMIF(销售台账!E:E,A414,销售台账!I:I)</f>
        <v>0</v>
      </c>
      <c r="I414" s="102">
        <f>SUMIF(损耗登记!E:E,A414,损耗登记!I:I)</f>
        <v>0</v>
      </c>
      <c r="J414" s="102">
        <f t="shared" si="12"/>
        <v>0</v>
      </c>
      <c r="K414" s="103" t="str">
        <f t="shared" si="13"/>
        <v/>
      </c>
      <c r="L414" s="103"/>
    </row>
    <row r="415" ht="22" customHeight="1" spans="1:12">
      <c r="A415" s="102">
        <f>商品参数!A415</f>
        <v>0</v>
      </c>
      <c r="B415" s="102" t="str">
        <f>IFERROR(VLOOKUP(A415,商品参数!A:E,2,FALSE),"")</f>
        <v/>
      </c>
      <c r="C415" s="102" t="str">
        <f>IFERROR(VLOOKUP(A415,商品参数!A:E,3,FALSE),"")</f>
        <v/>
      </c>
      <c r="D415" s="102" t="str">
        <f>IFERROR(VLOOKUP(A415,商品参数!A:E,4,FALSE),"")</f>
        <v/>
      </c>
      <c r="E415" s="103"/>
      <c r="F415" s="103"/>
      <c r="G415" s="102">
        <f>SUMIF(进货台账!E:E,A415,进货台账!I:I)</f>
        <v>0</v>
      </c>
      <c r="H415" s="102">
        <f>SUMIF(销售台账!E:E,A415,销售台账!I:I)</f>
        <v>0</v>
      </c>
      <c r="I415" s="102">
        <f>SUMIF(损耗登记!E:E,A415,损耗登记!I:I)</f>
        <v>0</v>
      </c>
      <c r="J415" s="102">
        <f t="shared" si="12"/>
        <v>0</v>
      </c>
      <c r="K415" s="103" t="str">
        <f t="shared" si="13"/>
        <v/>
      </c>
      <c r="L415" s="103"/>
    </row>
    <row r="416" ht="22" customHeight="1" spans="1:12">
      <c r="A416" s="102">
        <f>商品参数!A416</f>
        <v>0</v>
      </c>
      <c r="B416" s="102" t="str">
        <f>IFERROR(VLOOKUP(A416,商品参数!A:E,2,FALSE),"")</f>
        <v/>
      </c>
      <c r="C416" s="102" t="str">
        <f>IFERROR(VLOOKUP(A416,商品参数!A:E,3,FALSE),"")</f>
        <v/>
      </c>
      <c r="D416" s="102" t="str">
        <f>IFERROR(VLOOKUP(A416,商品参数!A:E,4,FALSE),"")</f>
        <v/>
      </c>
      <c r="E416" s="103"/>
      <c r="F416" s="103"/>
      <c r="G416" s="102">
        <f>SUMIF(进货台账!E:E,A416,进货台账!I:I)</f>
        <v>0</v>
      </c>
      <c r="H416" s="102">
        <f>SUMIF(销售台账!E:E,A416,销售台账!I:I)</f>
        <v>0</v>
      </c>
      <c r="I416" s="102">
        <f>SUMIF(损耗登记!E:E,A416,损耗登记!I:I)</f>
        <v>0</v>
      </c>
      <c r="J416" s="102">
        <f t="shared" si="12"/>
        <v>0</v>
      </c>
      <c r="K416" s="103" t="str">
        <f t="shared" si="13"/>
        <v/>
      </c>
      <c r="L416" s="103"/>
    </row>
    <row r="417" ht="22" customHeight="1" spans="1:12">
      <c r="A417" s="102">
        <f>商品参数!A417</f>
        <v>0</v>
      </c>
      <c r="B417" s="102" t="str">
        <f>IFERROR(VLOOKUP(A417,商品参数!A:E,2,FALSE),"")</f>
        <v/>
      </c>
      <c r="C417" s="102" t="str">
        <f>IFERROR(VLOOKUP(A417,商品参数!A:E,3,FALSE),"")</f>
        <v/>
      </c>
      <c r="D417" s="102" t="str">
        <f>IFERROR(VLOOKUP(A417,商品参数!A:E,4,FALSE),"")</f>
        <v/>
      </c>
      <c r="E417" s="103"/>
      <c r="F417" s="103"/>
      <c r="G417" s="102">
        <f>SUMIF(进货台账!E:E,A417,进货台账!I:I)</f>
        <v>0</v>
      </c>
      <c r="H417" s="102">
        <f>SUMIF(销售台账!E:E,A417,销售台账!I:I)</f>
        <v>0</v>
      </c>
      <c r="I417" s="102">
        <f>SUMIF(损耗登记!E:E,A417,损耗登记!I:I)</f>
        <v>0</v>
      </c>
      <c r="J417" s="102">
        <f t="shared" si="12"/>
        <v>0</v>
      </c>
      <c r="K417" s="103" t="str">
        <f t="shared" si="13"/>
        <v/>
      </c>
      <c r="L417" s="103"/>
    </row>
    <row r="418" ht="22" customHeight="1" spans="1:12">
      <c r="A418" s="102">
        <f>商品参数!A418</f>
        <v>0</v>
      </c>
      <c r="B418" s="102" t="str">
        <f>IFERROR(VLOOKUP(A418,商品参数!A:E,2,FALSE),"")</f>
        <v/>
      </c>
      <c r="C418" s="102" t="str">
        <f>IFERROR(VLOOKUP(A418,商品参数!A:E,3,FALSE),"")</f>
        <v/>
      </c>
      <c r="D418" s="102" t="str">
        <f>IFERROR(VLOOKUP(A418,商品参数!A:E,4,FALSE),"")</f>
        <v/>
      </c>
      <c r="E418" s="103"/>
      <c r="F418" s="103"/>
      <c r="G418" s="102">
        <f>SUMIF(进货台账!E:E,A418,进货台账!I:I)</f>
        <v>0</v>
      </c>
      <c r="H418" s="102">
        <f>SUMIF(销售台账!E:E,A418,销售台账!I:I)</f>
        <v>0</v>
      </c>
      <c r="I418" s="102">
        <f>SUMIF(损耗登记!E:E,A418,损耗登记!I:I)</f>
        <v>0</v>
      </c>
      <c r="J418" s="102">
        <f t="shared" si="12"/>
        <v>0</v>
      </c>
      <c r="K418" s="103" t="str">
        <f t="shared" si="13"/>
        <v/>
      </c>
      <c r="L418" s="103"/>
    </row>
    <row r="419" ht="22" customHeight="1" spans="1:12">
      <c r="A419" s="102">
        <f>商品参数!A419</f>
        <v>0</v>
      </c>
      <c r="B419" s="102" t="str">
        <f>IFERROR(VLOOKUP(A419,商品参数!A:E,2,FALSE),"")</f>
        <v/>
      </c>
      <c r="C419" s="102" t="str">
        <f>IFERROR(VLOOKUP(A419,商品参数!A:E,3,FALSE),"")</f>
        <v/>
      </c>
      <c r="D419" s="102" t="str">
        <f>IFERROR(VLOOKUP(A419,商品参数!A:E,4,FALSE),"")</f>
        <v/>
      </c>
      <c r="E419" s="103"/>
      <c r="F419" s="103"/>
      <c r="G419" s="102">
        <f>SUMIF(进货台账!E:E,A419,进货台账!I:I)</f>
        <v>0</v>
      </c>
      <c r="H419" s="102">
        <f>SUMIF(销售台账!E:E,A419,销售台账!I:I)</f>
        <v>0</v>
      </c>
      <c r="I419" s="102">
        <f>SUMIF(损耗登记!E:E,A419,损耗登记!I:I)</f>
        <v>0</v>
      </c>
      <c r="J419" s="102">
        <f t="shared" si="12"/>
        <v>0</v>
      </c>
      <c r="K419" s="103" t="str">
        <f t="shared" si="13"/>
        <v/>
      </c>
      <c r="L419" s="103"/>
    </row>
    <row r="420" ht="22" customHeight="1" spans="1:12">
      <c r="A420" s="102">
        <f>商品参数!A420</f>
        <v>0</v>
      </c>
      <c r="B420" s="102" t="str">
        <f>IFERROR(VLOOKUP(A420,商品参数!A:E,2,FALSE),"")</f>
        <v/>
      </c>
      <c r="C420" s="102" t="str">
        <f>IFERROR(VLOOKUP(A420,商品参数!A:E,3,FALSE),"")</f>
        <v/>
      </c>
      <c r="D420" s="102" t="str">
        <f>IFERROR(VLOOKUP(A420,商品参数!A:E,4,FALSE),"")</f>
        <v/>
      </c>
      <c r="E420" s="103"/>
      <c r="F420" s="103"/>
      <c r="G420" s="102">
        <f>SUMIF(进货台账!E:E,A420,进货台账!I:I)</f>
        <v>0</v>
      </c>
      <c r="H420" s="102">
        <f>SUMIF(销售台账!E:E,A420,销售台账!I:I)</f>
        <v>0</v>
      </c>
      <c r="I420" s="102">
        <f>SUMIF(损耗登记!E:E,A420,损耗登记!I:I)</f>
        <v>0</v>
      </c>
      <c r="J420" s="102">
        <f t="shared" si="12"/>
        <v>0</v>
      </c>
      <c r="K420" s="103" t="str">
        <f t="shared" si="13"/>
        <v/>
      </c>
      <c r="L420" s="103"/>
    </row>
    <row r="421" ht="22" customHeight="1" spans="1:12">
      <c r="A421" s="102">
        <f>商品参数!A421</f>
        <v>0</v>
      </c>
      <c r="B421" s="102" t="str">
        <f>IFERROR(VLOOKUP(A421,商品参数!A:E,2,FALSE),"")</f>
        <v/>
      </c>
      <c r="C421" s="102" t="str">
        <f>IFERROR(VLOOKUP(A421,商品参数!A:E,3,FALSE),"")</f>
        <v/>
      </c>
      <c r="D421" s="102" t="str">
        <f>IFERROR(VLOOKUP(A421,商品参数!A:E,4,FALSE),"")</f>
        <v/>
      </c>
      <c r="E421" s="103"/>
      <c r="F421" s="103"/>
      <c r="G421" s="102">
        <f>SUMIF(进货台账!E:E,A421,进货台账!I:I)</f>
        <v>0</v>
      </c>
      <c r="H421" s="102">
        <f>SUMIF(销售台账!E:E,A421,销售台账!I:I)</f>
        <v>0</v>
      </c>
      <c r="I421" s="102">
        <f>SUMIF(损耗登记!E:E,A421,损耗登记!I:I)</f>
        <v>0</v>
      </c>
      <c r="J421" s="102">
        <f t="shared" si="12"/>
        <v>0</v>
      </c>
      <c r="K421" s="103" t="str">
        <f t="shared" si="13"/>
        <v/>
      </c>
      <c r="L421" s="103"/>
    </row>
    <row r="422" ht="22" customHeight="1" spans="1:12">
      <c r="A422" s="102">
        <f>商品参数!A422</f>
        <v>0</v>
      </c>
      <c r="B422" s="102" t="str">
        <f>IFERROR(VLOOKUP(A422,商品参数!A:E,2,FALSE),"")</f>
        <v/>
      </c>
      <c r="C422" s="102" t="str">
        <f>IFERROR(VLOOKUP(A422,商品参数!A:E,3,FALSE),"")</f>
        <v/>
      </c>
      <c r="D422" s="102" t="str">
        <f>IFERROR(VLOOKUP(A422,商品参数!A:E,4,FALSE),"")</f>
        <v/>
      </c>
      <c r="E422" s="103"/>
      <c r="F422" s="103"/>
      <c r="G422" s="102">
        <f>SUMIF(进货台账!E:E,A422,进货台账!I:I)</f>
        <v>0</v>
      </c>
      <c r="H422" s="102">
        <f>SUMIF(销售台账!E:E,A422,销售台账!I:I)</f>
        <v>0</v>
      </c>
      <c r="I422" s="102">
        <f>SUMIF(损耗登记!E:E,A422,损耗登记!I:I)</f>
        <v>0</v>
      </c>
      <c r="J422" s="102">
        <f t="shared" si="12"/>
        <v>0</v>
      </c>
      <c r="K422" s="103" t="str">
        <f t="shared" si="13"/>
        <v/>
      </c>
      <c r="L422" s="103"/>
    </row>
    <row r="423" ht="22" customHeight="1" spans="1:12">
      <c r="A423" s="102">
        <f>商品参数!A423</f>
        <v>0</v>
      </c>
      <c r="B423" s="102" t="str">
        <f>IFERROR(VLOOKUP(A423,商品参数!A:E,2,FALSE),"")</f>
        <v/>
      </c>
      <c r="C423" s="102" t="str">
        <f>IFERROR(VLOOKUP(A423,商品参数!A:E,3,FALSE),"")</f>
        <v/>
      </c>
      <c r="D423" s="102" t="str">
        <f>IFERROR(VLOOKUP(A423,商品参数!A:E,4,FALSE),"")</f>
        <v/>
      </c>
      <c r="E423" s="103"/>
      <c r="F423" s="103"/>
      <c r="G423" s="102">
        <f>SUMIF(进货台账!E:E,A423,进货台账!I:I)</f>
        <v>0</v>
      </c>
      <c r="H423" s="102">
        <f>SUMIF(销售台账!E:E,A423,销售台账!I:I)</f>
        <v>0</v>
      </c>
      <c r="I423" s="102">
        <f>SUMIF(损耗登记!E:E,A423,损耗登记!I:I)</f>
        <v>0</v>
      </c>
      <c r="J423" s="102">
        <f t="shared" si="12"/>
        <v>0</v>
      </c>
      <c r="K423" s="103" t="str">
        <f t="shared" si="13"/>
        <v/>
      </c>
      <c r="L423" s="103"/>
    </row>
    <row r="424" ht="22" customHeight="1" spans="1:12">
      <c r="A424" s="102">
        <f>商品参数!A424</f>
        <v>0</v>
      </c>
      <c r="B424" s="102" t="str">
        <f>IFERROR(VLOOKUP(A424,商品参数!A:E,2,FALSE),"")</f>
        <v/>
      </c>
      <c r="C424" s="102" t="str">
        <f>IFERROR(VLOOKUP(A424,商品参数!A:E,3,FALSE),"")</f>
        <v/>
      </c>
      <c r="D424" s="102" t="str">
        <f>IFERROR(VLOOKUP(A424,商品参数!A:E,4,FALSE),"")</f>
        <v/>
      </c>
      <c r="E424" s="103"/>
      <c r="F424" s="103"/>
      <c r="G424" s="102">
        <f>SUMIF(进货台账!E:E,A424,进货台账!I:I)</f>
        <v>0</v>
      </c>
      <c r="H424" s="102">
        <f>SUMIF(销售台账!E:E,A424,销售台账!I:I)</f>
        <v>0</v>
      </c>
      <c r="I424" s="102">
        <f>SUMIF(损耗登记!E:E,A424,损耗登记!I:I)</f>
        <v>0</v>
      </c>
      <c r="J424" s="102">
        <f t="shared" si="12"/>
        <v>0</v>
      </c>
      <c r="K424" s="103" t="str">
        <f t="shared" si="13"/>
        <v/>
      </c>
      <c r="L424" s="103"/>
    </row>
    <row r="425" ht="22" customHeight="1" spans="1:12">
      <c r="A425" s="102">
        <f>商品参数!A425</f>
        <v>0</v>
      </c>
      <c r="B425" s="102" t="str">
        <f>IFERROR(VLOOKUP(A425,商品参数!A:E,2,FALSE),"")</f>
        <v/>
      </c>
      <c r="C425" s="102" t="str">
        <f>IFERROR(VLOOKUP(A425,商品参数!A:E,3,FALSE),"")</f>
        <v/>
      </c>
      <c r="D425" s="102" t="str">
        <f>IFERROR(VLOOKUP(A425,商品参数!A:E,4,FALSE),"")</f>
        <v/>
      </c>
      <c r="E425" s="103"/>
      <c r="F425" s="103"/>
      <c r="G425" s="102">
        <f>SUMIF(进货台账!E:E,A425,进货台账!I:I)</f>
        <v>0</v>
      </c>
      <c r="H425" s="102">
        <f>SUMIF(销售台账!E:E,A425,销售台账!I:I)</f>
        <v>0</v>
      </c>
      <c r="I425" s="102">
        <f>SUMIF(损耗登记!E:E,A425,损耗登记!I:I)</f>
        <v>0</v>
      </c>
      <c r="J425" s="102">
        <f t="shared" si="12"/>
        <v>0</v>
      </c>
      <c r="K425" s="103" t="str">
        <f t="shared" si="13"/>
        <v/>
      </c>
      <c r="L425" s="103"/>
    </row>
    <row r="426" ht="22" customHeight="1" spans="1:12">
      <c r="A426" s="102">
        <f>商品参数!A426</f>
        <v>0</v>
      </c>
      <c r="B426" s="102" t="str">
        <f>IFERROR(VLOOKUP(A426,商品参数!A:E,2,FALSE),"")</f>
        <v/>
      </c>
      <c r="C426" s="102" t="str">
        <f>IFERROR(VLOOKUP(A426,商品参数!A:E,3,FALSE),"")</f>
        <v/>
      </c>
      <c r="D426" s="102" t="str">
        <f>IFERROR(VLOOKUP(A426,商品参数!A:E,4,FALSE),"")</f>
        <v/>
      </c>
      <c r="E426" s="103"/>
      <c r="F426" s="103"/>
      <c r="G426" s="102">
        <f>SUMIF(进货台账!E:E,A426,进货台账!I:I)</f>
        <v>0</v>
      </c>
      <c r="H426" s="102">
        <f>SUMIF(销售台账!E:E,A426,销售台账!I:I)</f>
        <v>0</v>
      </c>
      <c r="I426" s="102">
        <f>SUMIF(损耗登记!E:E,A426,损耗登记!I:I)</f>
        <v>0</v>
      </c>
      <c r="J426" s="102">
        <f t="shared" si="12"/>
        <v>0</v>
      </c>
      <c r="K426" s="103" t="str">
        <f t="shared" si="13"/>
        <v/>
      </c>
      <c r="L426" s="103"/>
    </row>
    <row r="427" ht="22" customHeight="1" spans="1:12">
      <c r="A427" s="102">
        <f>商品参数!A427</f>
        <v>0</v>
      </c>
      <c r="B427" s="102" t="str">
        <f>IFERROR(VLOOKUP(A427,商品参数!A:E,2,FALSE),"")</f>
        <v/>
      </c>
      <c r="C427" s="102" t="str">
        <f>IFERROR(VLOOKUP(A427,商品参数!A:E,3,FALSE),"")</f>
        <v/>
      </c>
      <c r="D427" s="102" t="str">
        <f>IFERROR(VLOOKUP(A427,商品参数!A:E,4,FALSE),"")</f>
        <v/>
      </c>
      <c r="E427" s="103"/>
      <c r="F427" s="103"/>
      <c r="G427" s="102">
        <f>SUMIF(进货台账!E:E,A427,进货台账!I:I)</f>
        <v>0</v>
      </c>
      <c r="H427" s="102">
        <f>SUMIF(销售台账!E:E,A427,销售台账!I:I)</f>
        <v>0</v>
      </c>
      <c r="I427" s="102">
        <f>SUMIF(损耗登记!E:E,A427,损耗登记!I:I)</f>
        <v>0</v>
      </c>
      <c r="J427" s="102">
        <f t="shared" si="12"/>
        <v>0</v>
      </c>
      <c r="K427" s="103" t="str">
        <f t="shared" si="13"/>
        <v/>
      </c>
      <c r="L427" s="103"/>
    </row>
    <row r="428" ht="22" customHeight="1" spans="1:12">
      <c r="A428" s="102">
        <f>商品参数!A428</f>
        <v>0</v>
      </c>
      <c r="B428" s="102" t="str">
        <f>IFERROR(VLOOKUP(A428,商品参数!A:E,2,FALSE),"")</f>
        <v/>
      </c>
      <c r="C428" s="102" t="str">
        <f>IFERROR(VLOOKUP(A428,商品参数!A:E,3,FALSE),"")</f>
        <v/>
      </c>
      <c r="D428" s="102" t="str">
        <f>IFERROR(VLOOKUP(A428,商品参数!A:E,4,FALSE),"")</f>
        <v/>
      </c>
      <c r="E428" s="103"/>
      <c r="F428" s="103"/>
      <c r="G428" s="102">
        <f>SUMIF(进货台账!E:E,A428,进货台账!I:I)</f>
        <v>0</v>
      </c>
      <c r="H428" s="102">
        <f>SUMIF(销售台账!E:E,A428,销售台账!I:I)</f>
        <v>0</v>
      </c>
      <c r="I428" s="102">
        <f>SUMIF(损耗登记!E:E,A428,损耗登记!I:I)</f>
        <v>0</v>
      </c>
      <c r="J428" s="102">
        <f t="shared" si="12"/>
        <v>0</v>
      </c>
      <c r="K428" s="103" t="str">
        <f t="shared" si="13"/>
        <v/>
      </c>
      <c r="L428" s="103"/>
    </row>
    <row r="429" ht="22" customHeight="1" spans="1:12">
      <c r="A429" s="102">
        <f>商品参数!A429</f>
        <v>0</v>
      </c>
      <c r="B429" s="102" t="str">
        <f>IFERROR(VLOOKUP(A429,商品参数!A:E,2,FALSE),"")</f>
        <v/>
      </c>
      <c r="C429" s="102" t="str">
        <f>IFERROR(VLOOKUP(A429,商品参数!A:E,3,FALSE),"")</f>
        <v/>
      </c>
      <c r="D429" s="102" t="str">
        <f>IFERROR(VLOOKUP(A429,商品参数!A:E,4,FALSE),"")</f>
        <v/>
      </c>
      <c r="E429" s="103"/>
      <c r="F429" s="103"/>
      <c r="G429" s="102">
        <f>SUMIF(进货台账!E:E,A429,进货台账!I:I)</f>
        <v>0</v>
      </c>
      <c r="H429" s="102">
        <f>SUMIF(销售台账!E:E,A429,销售台账!I:I)</f>
        <v>0</v>
      </c>
      <c r="I429" s="102">
        <f>SUMIF(损耗登记!E:E,A429,损耗登记!I:I)</f>
        <v>0</v>
      </c>
      <c r="J429" s="102">
        <f t="shared" si="12"/>
        <v>0</v>
      </c>
      <c r="K429" s="103" t="str">
        <f t="shared" si="13"/>
        <v/>
      </c>
      <c r="L429" s="103"/>
    </row>
    <row r="430" ht="22" customHeight="1" spans="1:12">
      <c r="A430" s="102">
        <f>商品参数!A430</f>
        <v>0</v>
      </c>
      <c r="B430" s="102" t="str">
        <f>IFERROR(VLOOKUP(A430,商品参数!A:E,2,FALSE),"")</f>
        <v/>
      </c>
      <c r="C430" s="102" t="str">
        <f>IFERROR(VLOOKUP(A430,商品参数!A:E,3,FALSE),"")</f>
        <v/>
      </c>
      <c r="D430" s="102" t="str">
        <f>IFERROR(VLOOKUP(A430,商品参数!A:E,4,FALSE),"")</f>
        <v/>
      </c>
      <c r="E430" s="103"/>
      <c r="F430" s="103"/>
      <c r="G430" s="102">
        <f>SUMIF(进货台账!E:E,A430,进货台账!I:I)</f>
        <v>0</v>
      </c>
      <c r="H430" s="102">
        <f>SUMIF(销售台账!E:E,A430,销售台账!I:I)</f>
        <v>0</v>
      </c>
      <c r="I430" s="102">
        <f>SUMIF(损耗登记!E:E,A430,损耗登记!I:I)</f>
        <v>0</v>
      </c>
      <c r="J430" s="102">
        <f t="shared" si="12"/>
        <v>0</v>
      </c>
      <c r="K430" s="103" t="str">
        <f t="shared" si="13"/>
        <v/>
      </c>
      <c r="L430" s="103"/>
    </row>
    <row r="431" ht="22" customHeight="1" spans="1:12">
      <c r="A431" s="102">
        <f>商品参数!A431</f>
        <v>0</v>
      </c>
      <c r="B431" s="102" t="str">
        <f>IFERROR(VLOOKUP(A431,商品参数!A:E,2,FALSE),"")</f>
        <v/>
      </c>
      <c r="C431" s="102" t="str">
        <f>IFERROR(VLOOKUP(A431,商品参数!A:E,3,FALSE),"")</f>
        <v/>
      </c>
      <c r="D431" s="102" t="str">
        <f>IFERROR(VLOOKUP(A431,商品参数!A:E,4,FALSE),"")</f>
        <v/>
      </c>
      <c r="E431" s="103"/>
      <c r="F431" s="103"/>
      <c r="G431" s="102">
        <f>SUMIF(进货台账!E:E,A431,进货台账!I:I)</f>
        <v>0</v>
      </c>
      <c r="H431" s="102">
        <f>SUMIF(销售台账!E:E,A431,销售台账!I:I)</f>
        <v>0</v>
      </c>
      <c r="I431" s="102">
        <f>SUMIF(损耗登记!E:E,A431,损耗登记!I:I)</f>
        <v>0</v>
      </c>
      <c r="J431" s="102">
        <f t="shared" si="12"/>
        <v>0</v>
      </c>
      <c r="K431" s="103" t="str">
        <f t="shared" si="13"/>
        <v/>
      </c>
      <c r="L431" s="103"/>
    </row>
    <row r="432" ht="22" customHeight="1" spans="1:12">
      <c r="A432" s="102">
        <f>商品参数!A432</f>
        <v>0</v>
      </c>
      <c r="B432" s="102" t="str">
        <f>IFERROR(VLOOKUP(A432,商品参数!A:E,2,FALSE),"")</f>
        <v/>
      </c>
      <c r="C432" s="102" t="str">
        <f>IFERROR(VLOOKUP(A432,商品参数!A:E,3,FALSE),"")</f>
        <v/>
      </c>
      <c r="D432" s="102" t="str">
        <f>IFERROR(VLOOKUP(A432,商品参数!A:E,4,FALSE),"")</f>
        <v/>
      </c>
      <c r="E432" s="103"/>
      <c r="F432" s="103"/>
      <c r="G432" s="102">
        <f>SUMIF(进货台账!E:E,A432,进货台账!I:I)</f>
        <v>0</v>
      </c>
      <c r="H432" s="102">
        <f>SUMIF(销售台账!E:E,A432,销售台账!I:I)</f>
        <v>0</v>
      </c>
      <c r="I432" s="102">
        <f>SUMIF(损耗登记!E:E,A432,损耗登记!I:I)</f>
        <v>0</v>
      </c>
      <c r="J432" s="102">
        <f t="shared" si="12"/>
        <v>0</v>
      </c>
      <c r="K432" s="103" t="str">
        <f t="shared" si="13"/>
        <v/>
      </c>
      <c r="L432" s="103"/>
    </row>
    <row r="433" ht="22" customHeight="1" spans="1:12">
      <c r="A433" s="102">
        <f>商品参数!A433</f>
        <v>0</v>
      </c>
      <c r="B433" s="102" t="str">
        <f>IFERROR(VLOOKUP(A433,商品参数!A:E,2,FALSE),"")</f>
        <v/>
      </c>
      <c r="C433" s="102" t="str">
        <f>IFERROR(VLOOKUP(A433,商品参数!A:E,3,FALSE),"")</f>
        <v/>
      </c>
      <c r="D433" s="102" t="str">
        <f>IFERROR(VLOOKUP(A433,商品参数!A:E,4,FALSE),"")</f>
        <v/>
      </c>
      <c r="E433" s="103"/>
      <c r="F433" s="103"/>
      <c r="G433" s="102">
        <f>SUMIF(进货台账!E:E,A433,进货台账!I:I)</f>
        <v>0</v>
      </c>
      <c r="H433" s="102">
        <f>SUMIF(销售台账!E:E,A433,销售台账!I:I)</f>
        <v>0</v>
      </c>
      <c r="I433" s="102">
        <f>SUMIF(损耗登记!E:E,A433,损耗登记!I:I)</f>
        <v>0</v>
      </c>
      <c r="J433" s="102">
        <f t="shared" si="12"/>
        <v>0</v>
      </c>
      <c r="K433" s="103" t="str">
        <f t="shared" si="13"/>
        <v/>
      </c>
      <c r="L433" s="103"/>
    </row>
    <row r="434" ht="22" customHeight="1" spans="1:12">
      <c r="A434" s="102">
        <f>商品参数!A434</f>
        <v>0</v>
      </c>
      <c r="B434" s="102" t="str">
        <f>IFERROR(VLOOKUP(A434,商品参数!A:E,2,FALSE),"")</f>
        <v/>
      </c>
      <c r="C434" s="102" t="str">
        <f>IFERROR(VLOOKUP(A434,商品参数!A:E,3,FALSE),"")</f>
        <v/>
      </c>
      <c r="D434" s="102" t="str">
        <f>IFERROR(VLOOKUP(A434,商品参数!A:E,4,FALSE),"")</f>
        <v/>
      </c>
      <c r="E434" s="103"/>
      <c r="F434" s="103"/>
      <c r="G434" s="102">
        <f>SUMIF(进货台账!E:E,A434,进货台账!I:I)</f>
        <v>0</v>
      </c>
      <c r="H434" s="102">
        <f>SUMIF(销售台账!E:E,A434,销售台账!I:I)</f>
        <v>0</v>
      </c>
      <c r="I434" s="102">
        <f>SUMIF(损耗登记!E:E,A434,损耗登记!I:I)</f>
        <v>0</v>
      </c>
      <c r="J434" s="102">
        <f t="shared" si="12"/>
        <v>0</v>
      </c>
      <c r="K434" s="103" t="str">
        <f t="shared" si="13"/>
        <v/>
      </c>
      <c r="L434" s="103"/>
    </row>
    <row r="435" ht="22" customHeight="1" spans="1:12">
      <c r="A435" s="102">
        <f>商品参数!A435</f>
        <v>0</v>
      </c>
      <c r="B435" s="102" t="str">
        <f>IFERROR(VLOOKUP(A435,商品参数!A:E,2,FALSE),"")</f>
        <v/>
      </c>
      <c r="C435" s="102" t="str">
        <f>IFERROR(VLOOKUP(A435,商品参数!A:E,3,FALSE),"")</f>
        <v/>
      </c>
      <c r="D435" s="102" t="str">
        <f>IFERROR(VLOOKUP(A435,商品参数!A:E,4,FALSE),"")</f>
        <v/>
      </c>
      <c r="E435" s="103"/>
      <c r="F435" s="103"/>
      <c r="G435" s="102">
        <f>SUMIF(进货台账!E:E,A435,进货台账!I:I)</f>
        <v>0</v>
      </c>
      <c r="H435" s="102">
        <f>SUMIF(销售台账!E:E,A435,销售台账!I:I)</f>
        <v>0</v>
      </c>
      <c r="I435" s="102">
        <f>SUMIF(损耗登记!E:E,A435,损耗登记!I:I)</f>
        <v>0</v>
      </c>
      <c r="J435" s="102">
        <f t="shared" si="12"/>
        <v>0</v>
      </c>
      <c r="K435" s="103" t="str">
        <f t="shared" si="13"/>
        <v/>
      </c>
      <c r="L435" s="103"/>
    </row>
    <row r="436" ht="22" customHeight="1" spans="1:12">
      <c r="A436" s="102">
        <f>商品参数!A436</f>
        <v>0</v>
      </c>
      <c r="B436" s="102" t="str">
        <f>IFERROR(VLOOKUP(A436,商品参数!A:E,2,FALSE),"")</f>
        <v/>
      </c>
      <c r="C436" s="102" t="str">
        <f>IFERROR(VLOOKUP(A436,商品参数!A:E,3,FALSE),"")</f>
        <v/>
      </c>
      <c r="D436" s="102" t="str">
        <f>IFERROR(VLOOKUP(A436,商品参数!A:E,4,FALSE),"")</f>
        <v/>
      </c>
      <c r="E436" s="103"/>
      <c r="F436" s="103"/>
      <c r="G436" s="102">
        <f>SUMIF(进货台账!E:E,A436,进货台账!I:I)</f>
        <v>0</v>
      </c>
      <c r="H436" s="102">
        <f>SUMIF(销售台账!E:E,A436,销售台账!I:I)</f>
        <v>0</v>
      </c>
      <c r="I436" s="102">
        <f>SUMIF(损耗登记!E:E,A436,损耗登记!I:I)</f>
        <v>0</v>
      </c>
      <c r="J436" s="102">
        <f t="shared" si="12"/>
        <v>0</v>
      </c>
      <c r="K436" s="103" t="str">
        <f t="shared" si="13"/>
        <v/>
      </c>
      <c r="L436" s="103"/>
    </row>
    <row r="437" ht="22" customHeight="1" spans="1:12">
      <c r="A437" s="102">
        <f>商品参数!A437</f>
        <v>0</v>
      </c>
      <c r="B437" s="102" t="str">
        <f>IFERROR(VLOOKUP(A437,商品参数!A:E,2,FALSE),"")</f>
        <v/>
      </c>
      <c r="C437" s="102" t="str">
        <f>IFERROR(VLOOKUP(A437,商品参数!A:E,3,FALSE),"")</f>
        <v/>
      </c>
      <c r="D437" s="102" t="str">
        <f>IFERROR(VLOOKUP(A437,商品参数!A:E,4,FALSE),"")</f>
        <v/>
      </c>
      <c r="E437" s="103"/>
      <c r="F437" s="103"/>
      <c r="G437" s="102">
        <f>SUMIF(进货台账!E:E,A437,进货台账!I:I)</f>
        <v>0</v>
      </c>
      <c r="H437" s="102">
        <f>SUMIF(销售台账!E:E,A437,销售台账!I:I)</f>
        <v>0</v>
      </c>
      <c r="I437" s="102">
        <f>SUMIF(损耗登记!E:E,A437,损耗登记!I:I)</f>
        <v>0</v>
      </c>
      <c r="J437" s="102">
        <f t="shared" si="12"/>
        <v>0</v>
      </c>
      <c r="K437" s="103" t="str">
        <f t="shared" si="13"/>
        <v/>
      </c>
      <c r="L437" s="103"/>
    </row>
    <row r="438" ht="22" customHeight="1" spans="1:12">
      <c r="A438" s="102">
        <f>商品参数!A438</f>
        <v>0</v>
      </c>
      <c r="B438" s="102" t="str">
        <f>IFERROR(VLOOKUP(A438,商品参数!A:E,2,FALSE),"")</f>
        <v/>
      </c>
      <c r="C438" s="102" t="str">
        <f>IFERROR(VLOOKUP(A438,商品参数!A:E,3,FALSE),"")</f>
        <v/>
      </c>
      <c r="D438" s="102" t="str">
        <f>IFERROR(VLOOKUP(A438,商品参数!A:E,4,FALSE),"")</f>
        <v/>
      </c>
      <c r="E438" s="103"/>
      <c r="F438" s="103"/>
      <c r="G438" s="102">
        <f>SUMIF(进货台账!E:E,A438,进货台账!I:I)</f>
        <v>0</v>
      </c>
      <c r="H438" s="102">
        <f>SUMIF(销售台账!E:E,A438,销售台账!I:I)</f>
        <v>0</v>
      </c>
      <c r="I438" s="102">
        <f>SUMIF(损耗登记!E:E,A438,损耗登记!I:I)</f>
        <v>0</v>
      </c>
      <c r="J438" s="102">
        <f t="shared" si="12"/>
        <v>0</v>
      </c>
      <c r="K438" s="103" t="str">
        <f t="shared" si="13"/>
        <v/>
      </c>
      <c r="L438" s="103"/>
    </row>
    <row r="439" ht="22" customHeight="1" spans="1:12">
      <c r="A439" s="102">
        <f>商品参数!A439</f>
        <v>0</v>
      </c>
      <c r="B439" s="102" t="str">
        <f>IFERROR(VLOOKUP(A439,商品参数!A:E,2,FALSE),"")</f>
        <v/>
      </c>
      <c r="C439" s="102" t="str">
        <f>IFERROR(VLOOKUP(A439,商品参数!A:E,3,FALSE),"")</f>
        <v/>
      </c>
      <c r="D439" s="102" t="str">
        <f>IFERROR(VLOOKUP(A439,商品参数!A:E,4,FALSE),"")</f>
        <v/>
      </c>
      <c r="E439" s="103"/>
      <c r="F439" s="103"/>
      <c r="G439" s="102">
        <f>SUMIF(进货台账!E:E,A439,进货台账!I:I)</f>
        <v>0</v>
      </c>
      <c r="H439" s="102">
        <f>SUMIF(销售台账!E:E,A439,销售台账!I:I)</f>
        <v>0</v>
      </c>
      <c r="I439" s="102">
        <f>SUMIF(损耗登记!E:E,A439,损耗登记!I:I)</f>
        <v>0</v>
      </c>
      <c r="J439" s="102">
        <f t="shared" si="12"/>
        <v>0</v>
      </c>
      <c r="K439" s="103" t="str">
        <f t="shared" si="13"/>
        <v/>
      </c>
      <c r="L439" s="103"/>
    </row>
    <row r="440" ht="22" customHeight="1" spans="1:12">
      <c r="A440" s="102">
        <f>商品参数!A440</f>
        <v>0</v>
      </c>
      <c r="B440" s="102" t="str">
        <f>IFERROR(VLOOKUP(A440,商品参数!A:E,2,FALSE),"")</f>
        <v/>
      </c>
      <c r="C440" s="102" t="str">
        <f>IFERROR(VLOOKUP(A440,商品参数!A:E,3,FALSE),"")</f>
        <v/>
      </c>
      <c r="D440" s="102" t="str">
        <f>IFERROR(VLOOKUP(A440,商品参数!A:E,4,FALSE),"")</f>
        <v/>
      </c>
      <c r="E440" s="103"/>
      <c r="F440" s="103"/>
      <c r="G440" s="102">
        <f>SUMIF(进货台账!E:E,A440,进货台账!I:I)</f>
        <v>0</v>
      </c>
      <c r="H440" s="102">
        <f>SUMIF(销售台账!E:E,A440,销售台账!I:I)</f>
        <v>0</v>
      </c>
      <c r="I440" s="102">
        <f>SUMIF(损耗登记!E:E,A440,损耗登记!I:I)</f>
        <v>0</v>
      </c>
      <c r="J440" s="102">
        <f t="shared" si="12"/>
        <v>0</v>
      </c>
      <c r="K440" s="103" t="str">
        <f t="shared" si="13"/>
        <v/>
      </c>
      <c r="L440" s="103"/>
    </row>
    <row r="441" ht="22" customHeight="1" spans="1:12">
      <c r="A441" s="102">
        <f>商品参数!A441</f>
        <v>0</v>
      </c>
      <c r="B441" s="102" t="str">
        <f>IFERROR(VLOOKUP(A441,商品参数!A:E,2,FALSE),"")</f>
        <v/>
      </c>
      <c r="C441" s="102" t="str">
        <f>IFERROR(VLOOKUP(A441,商品参数!A:E,3,FALSE),"")</f>
        <v/>
      </c>
      <c r="D441" s="102" t="str">
        <f>IFERROR(VLOOKUP(A441,商品参数!A:E,4,FALSE),"")</f>
        <v/>
      </c>
      <c r="E441" s="103"/>
      <c r="F441" s="103"/>
      <c r="G441" s="102">
        <f>SUMIF(进货台账!E:E,A441,进货台账!I:I)</f>
        <v>0</v>
      </c>
      <c r="H441" s="102">
        <f>SUMIF(销售台账!E:E,A441,销售台账!I:I)</f>
        <v>0</v>
      </c>
      <c r="I441" s="102">
        <f>SUMIF(损耗登记!E:E,A441,损耗登记!I:I)</f>
        <v>0</v>
      </c>
      <c r="J441" s="102">
        <f t="shared" si="12"/>
        <v>0</v>
      </c>
      <c r="K441" s="103" t="str">
        <f t="shared" si="13"/>
        <v/>
      </c>
      <c r="L441" s="103"/>
    </row>
    <row r="442" ht="22" customHeight="1" spans="1:12">
      <c r="A442" s="102">
        <f>商品参数!A442</f>
        <v>0</v>
      </c>
      <c r="B442" s="102" t="str">
        <f>IFERROR(VLOOKUP(A442,商品参数!A:E,2,FALSE),"")</f>
        <v/>
      </c>
      <c r="C442" s="102" t="str">
        <f>IFERROR(VLOOKUP(A442,商品参数!A:E,3,FALSE),"")</f>
        <v/>
      </c>
      <c r="D442" s="102" t="str">
        <f>IFERROR(VLOOKUP(A442,商品参数!A:E,4,FALSE),"")</f>
        <v/>
      </c>
      <c r="E442" s="103"/>
      <c r="F442" s="103"/>
      <c r="G442" s="102">
        <f>SUMIF(进货台账!E:E,A442,进货台账!I:I)</f>
        <v>0</v>
      </c>
      <c r="H442" s="102">
        <f>SUMIF(销售台账!E:E,A442,销售台账!I:I)</f>
        <v>0</v>
      </c>
      <c r="I442" s="102">
        <f>SUMIF(损耗登记!E:E,A442,损耗登记!I:I)</f>
        <v>0</v>
      </c>
      <c r="J442" s="102">
        <f t="shared" si="12"/>
        <v>0</v>
      </c>
      <c r="K442" s="103" t="str">
        <f t="shared" si="13"/>
        <v/>
      </c>
      <c r="L442" s="103"/>
    </row>
    <row r="443" ht="22" customHeight="1" spans="1:12">
      <c r="A443" s="102">
        <f>商品参数!A443</f>
        <v>0</v>
      </c>
      <c r="B443" s="102" t="str">
        <f>IFERROR(VLOOKUP(A443,商品参数!A:E,2,FALSE),"")</f>
        <v/>
      </c>
      <c r="C443" s="102" t="str">
        <f>IFERROR(VLOOKUP(A443,商品参数!A:E,3,FALSE),"")</f>
        <v/>
      </c>
      <c r="D443" s="102" t="str">
        <f>IFERROR(VLOOKUP(A443,商品参数!A:E,4,FALSE),"")</f>
        <v/>
      </c>
      <c r="E443" s="103"/>
      <c r="F443" s="103"/>
      <c r="G443" s="102">
        <f>SUMIF(进货台账!E:E,A443,进货台账!I:I)</f>
        <v>0</v>
      </c>
      <c r="H443" s="102">
        <f>SUMIF(销售台账!E:E,A443,销售台账!I:I)</f>
        <v>0</v>
      </c>
      <c r="I443" s="102">
        <f>SUMIF(损耗登记!E:E,A443,损耗登记!I:I)</f>
        <v>0</v>
      </c>
      <c r="J443" s="102">
        <f t="shared" si="12"/>
        <v>0</v>
      </c>
      <c r="K443" s="103" t="str">
        <f t="shared" si="13"/>
        <v/>
      </c>
      <c r="L443" s="103"/>
    </row>
    <row r="444" ht="22" customHeight="1" spans="1:12">
      <c r="A444" s="102">
        <f>商品参数!A444</f>
        <v>0</v>
      </c>
      <c r="B444" s="102" t="str">
        <f>IFERROR(VLOOKUP(A444,商品参数!A:E,2,FALSE),"")</f>
        <v/>
      </c>
      <c r="C444" s="102" t="str">
        <f>IFERROR(VLOOKUP(A444,商品参数!A:E,3,FALSE),"")</f>
        <v/>
      </c>
      <c r="D444" s="102" t="str">
        <f>IFERROR(VLOOKUP(A444,商品参数!A:E,4,FALSE),"")</f>
        <v/>
      </c>
      <c r="E444" s="103"/>
      <c r="F444" s="103"/>
      <c r="G444" s="102">
        <f>SUMIF(进货台账!E:E,A444,进货台账!I:I)</f>
        <v>0</v>
      </c>
      <c r="H444" s="102">
        <f>SUMIF(销售台账!E:E,A444,销售台账!I:I)</f>
        <v>0</v>
      </c>
      <c r="I444" s="102">
        <f>SUMIF(损耗登记!E:E,A444,损耗登记!I:I)</f>
        <v>0</v>
      </c>
      <c r="J444" s="102">
        <f t="shared" si="12"/>
        <v>0</v>
      </c>
      <c r="K444" s="103" t="str">
        <f t="shared" si="13"/>
        <v/>
      </c>
      <c r="L444" s="103"/>
    </row>
    <row r="445" ht="22" customHeight="1" spans="1:12">
      <c r="A445" s="102">
        <f>商品参数!A445</f>
        <v>0</v>
      </c>
      <c r="B445" s="102" t="str">
        <f>IFERROR(VLOOKUP(A445,商品参数!A:E,2,FALSE),"")</f>
        <v/>
      </c>
      <c r="C445" s="102" t="str">
        <f>IFERROR(VLOOKUP(A445,商品参数!A:E,3,FALSE),"")</f>
        <v/>
      </c>
      <c r="D445" s="102" t="str">
        <f>IFERROR(VLOOKUP(A445,商品参数!A:E,4,FALSE),"")</f>
        <v/>
      </c>
      <c r="E445" s="103"/>
      <c r="F445" s="103"/>
      <c r="G445" s="102">
        <f>SUMIF(进货台账!E:E,A445,进货台账!I:I)</f>
        <v>0</v>
      </c>
      <c r="H445" s="102">
        <f>SUMIF(销售台账!E:E,A445,销售台账!I:I)</f>
        <v>0</v>
      </c>
      <c r="I445" s="102">
        <f>SUMIF(损耗登记!E:E,A445,损耗登记!I:I)</f>
        <v>0</v>
      </c>
      <c r="J445" s="102">
        <f t="shared" si="12"/>
        <v>0</v>
      </c>
      <c r="K445" s="103" t="str">
        <f t="shared" si="13"/>
        <v/>
      </c>
      <c r="L445" s="103"/>
    </row>
    <row r="446" ht="22" customHeight="1" spans="1:12">
      <c r="A446" s="102">
        <f>商品参数!A446</f>
        <v>0</v>
      </c>
      <c r="B446" s="102" t="str">
        <f>IFERROR(VLOOKUP(A446,商品参数!A:E,2,FALSE),"")</f>
        <v/>
      </c>
      <c r="C446" s="102" t="str">
        <f>IFERROR(VLOOKUP(A446,商品参数!A:E,3,FALSE),"")</f>
        <v/>
      </c>
      <c r="D446" s="102" t="str">
        <f>IFERROR(VLOOKUP(A446,商品参数!A:E,4,FALSE),"")</f>
        <v/>
      </c>
      <c r="E446" s="103"/>
      <c r="F446" s="103"/>
      <c r="G446" s="102">
        <f>SUMIF(进货台账!E:E,A446,进货台账!I:I)</f>
        <v>0</v>
      </c>
      <c r="H446" s="102">
        <f>SUMIF(销售台账!E:E,A446,销售台账!I:I)</f>
        <v>0</v>
      </c>
      <c r="I446" s="102">
        <f>SUMIF(损耗登记!E:E,A446,损耗登记!I:I)</f>
        <v>0</v>
      </c>
      <c r="J446" s="102">
        <f t="shared" si="12"/>
        <v>0</v>
      </c>
      <c r="K446" s="103" t="str">
        <f t="shared" si="13"/>
        <v/>
      </c>
      <c r="L446" s="103"/>
    </row>
    <row r="447" ht="22" customHeight="1" spans="1:12">
      <c r="A447" s="102">
        <f>商品参数!A447</f>
        <v>0</v>
      </c>
      <c r="B447" s="102" t="str">
        <f>IFERROR(VLOOKUP(A447,商品参数!A:E,2,FALSE),"")</f>
        <v/>
      </c>
      <c r="C447" s="102" t="str">
        <f>IFERROR(VLOOKUP(A447,商品参数!A:E,3,FALSE),"")</f>
        <v/>
      </c>
      <c r="D447" s="102" t="str">
        <f>IFERROR(VLOOKUP(A447,商品参数!A:E,4,FALSE),"")</f>
        <v/>
      </c>
      <c r="E447" s="103"/>
      <c r="F447" s="103"/>
      <c r="G447" s="102">
        <f>SUMIF(进货台账!E:E,A447,进货台账!I:I)</f>
        <v>0</v>
      </c>
      <c r="H447" s="102">
        <f>SUMIF(销售台账!E:E,A447,销售台账!I:I)</f>
        <v>0</v>
      </c>
      <c r="I447" s="102">
        <f>SUMIF(损耗登记!E:E,A447,损耗登记!I:I)</f>
        <v>0</v>
      </c>
      <c r="J447" s="102">
        <f t="shared" si="12"/>
        <v>0</v>
      </c>
      <c r="K447" s="103" t="str">
        <f t="shared" si="13"/>
        <v/>
      </c>
      <c r="L447" s="103"/>
    </row>
    <row r="448" ht="22" customHeight="1" spans="1:12">
      <c r="A448" s="102">
        <f>商品参数!A448</f>
        <v>0</v>
      </c>
      <c r="B448" s="102" t="str">
        <f>IFERROR(VLOOKUP(A448,商品参数!A:E,2,FALSE),"")</f>
        <v/>
      </c>
      <c r="C448" s="102" t="str">
        <f>IFERROR(VLOOKUP(A448,商品参数!A:E,3,FALSE),"")</f>
        <v/>
      </c>
      <c r="D448" s="102" t="str">
        <f>IFERROR(VLOOKUP(A448,商品参数!A:E,4,FALSE),"")</f>
        <v/>
      </c>
      <c r="E448" s="103"/>
      <c r="F448" s="103"/>
      <c r="G448" s="102">
        <f>SUMIF(进货台账!E:E,A448,进货台账!I:I)</f>
        <v>0</v>
      </c>
      <c r="H448" s="102">
        <f>SUMIF(销售台账!E:E,A448,销售台账!I:I)</f>
        <v>0</v>
      </c>
      <c r="I448" s="102">
        <f>SUMIF(损耗登记!E:E,A448,损耗登记!I:I)</f>
        <v>0</v>
      </c>
      <c r="J448" s="102">
        <f t="shared" si="12"/>
        <v>0</v>
      </c>
      <c r="K448" s="103" t="str">
        <f t="shared" si="13"/>
        <v/>
      </c>
      <c r="L448" s="103"/>
    </row>
    <row r="449" ht="22" customHeight="1" spans="1:12">
      <c r="A449" s="102">
        <f>商品参数!A449</f>
        <v>0</v>
      </c>
      <c r="B449" s="102" t="str">
        <f>IFERROR(VLOOKUP(A449,商品参数!A:E,2,FALSE),"")</f>
        <v/>
      </c>
      <c r="C449" s="102" t="str">
        <f>IFERROR(VLOOKUP(A449,商品参数!A:E,3,FALSE),"")</f>
        <v/>
      </c>
      <c r="D449" s="102" t="str">
        <f>IFERROR(VLOOKUP(A449,商品参数!A:E,4,FALSE),"")</f>
        <v/>
      </c>
      <c r="E449" s="103"/>
      <c r="F449" s="103"/>
      <c r="G449" s="102">
        <f>SUMIF(进货台账!E:E,A449,进货台账!I:I)</f>
        <v>0</v>
      </c>
      <c r="H449" s="102">
        <f>SUMIF(销售台账!E:E,A449,销售台账!I:I)</f>
        <v>0</v>
      </c>
      <c r="I449" s="102">
        <f>SUMIF(损耗登记!E:E,A449,损耗登记!I:I)</f>
        <v>0</v>
      </c>
      <c r="J449" s="102">
        <f t="shared" si="12"/>
        <v>0</v>
      </c>
      <c r="K449" s="103" t="str">
        <f t="shared" si="13"/>
        <v/>
      </c>
      <c r="L449" s="103"/>
    </row>
    <row r="450" ht="22" customHeight="1" spans="1:12">
      <c r="A450" s="102">
        <f>商品参数!A450</f>
        <v>0</v>
      </c>
      <c r="B450" s="102" t="str">
        <f>IFERROR(VLOOKUP(A450,商品参数!A:E,2,FALSE),"")</f>
        <v/>
      </c>
      <c r="C450" s="102" t="str">
        <f>IFERROR(VLOOKUP(A450,商品参数!A:E,3,FALSE),"")</f>
        <v/>
      </c>
      <c r="D450" s="102" t="str">
        <f>IFERROR(VLOOKUP(A450,商品参数!A:E,4,FALSE),"")</f>
        <v/>
      </c>
      <c r="E450" s="103"/>
      <c r="F450" s="103"/>
      <c r="G450" s="102">
        <f>SUMIF(进货台账!E:E,A450,进货台账!I:I)</f>
        <v>0</v>
      </c>
      <c r="H450" s="102">
        <f>SUMIF(销售台账!E:E,A450,销售台账!I:I)</f>
        <v>0</v>
      </c>
      <c r="I450" s="102">
        <f>SUMIF(损耗登记!E:E,A450,损耗登记!I:I)</f>
        <v>0</v>
      </c>
      <c r="J450" s="102">
        <f t="shared" si="12"/>
        <v>0</v>
      </c>
      <c r="K450" s="103" t="str">
        <f t="shared" si="13"/>
        <v/>
      </c>
      <c r="L450" s="103"/>
    </row>
    <row r="451" ht="22" customHeight="1" spans="1:12">
      <c r="A451" s="102">
        <f>商品参数!A451</f>
        <v>0</v>
      </c>
      <c r="B451" s="102" t="str">
        <f>IFERROR(VLOOKUP(A451,商品参数!A:E,2,FALSE),"")</f>
        <v/>
      </c>
      <c r="C451" s="102" t="str">
        <f>IFERROR(VLOOKUP(A451,商品参数!A:E,3,FALSE),"")</f>
        <v/>
      </c>
      <c r="D451" s="102" t="str">
        <f>IFERROR(VLOOKUP(A451,商品参数!A:E,4,FALSE),"")</f>
        <v/>
      </c>
      <c r="E451" s="103"/>
      <c r="F451" s="103"/>
      <c r="G451" s="102">
        <f>SUMIF(进货台账!E:E,A451,进货台账!I:I)</f>
        <v>0</v>
      </c>
      <c r="H451" s="102">
        <f>SUMIF(销售台账!E:E,A451,销售台账!I:I)</f>
        <v>0</v>
      </c>
      <c r="I451" s="102">
        <f>SUMIF(损耗登记!E:E,A451,损耗登记!I:I)</f>
        <v>0</v>
      </c>
      <c r="J451" s="102">
        <f t="shared" si="12"/>
        <v>0</v>
      </c>
      <c r="K451" s="103" t="str">
        <f t="shared" si="13"/>
        <v/>
      </c>
      <c r="L451" s="103"/>
    </row>
    <row r="452" ht="22" customHeight="1" spans="1:12">
      <c r="A452" s="102">
        <f>商品参数!A452</f>
        <v>0</v>
      </c>
      <c r="B452" s="102" t="str">
        <f>IFERROR(VLOOKUP(A452,商品参数!A:E,2,FALSE),"")</f>
        <v/>
      </c>
      <c r="C452" s="102" t="str">
        <f>IFERROR(VLOOKUP(A452,商品参数!A:E,3,FALSE),"")</f>
        <v/>
      </c>
      <c r="D452" s="102" t="str">
        <f>IFERROR(VLOOKUP(A452,商品参数!A:E,4,FALSE),"")</f>
        <v/>
      </c>
      <c r="E452" s="103"/>
      <c r="F452" s="103"/>
      <c r="G452" s="102">
        <f>SUMIF(进货台账!E:E,A452,进货台账!I:I)</f>
        <v>0</v>
      </c>
      <c r="H452" s="102">
        <f>SUMIF(销售台账!E:E,A452,销售台账!I:I)</f>
        <v>0</v>
      </c>
      <c r="I452" s="102">
        <f>SUMIF(损耗登记!E:E,A452,损耗登记!I:I)</f>
        <v>0</v>
      </c>
      <c r="J452" s="102">
        <f t="shared" ref="J452:J488" si="14">F452+G452-H452-I452</f>
        <v>0</v>
      </c>
      <c r="K452" s="103" t="str">
        <f t="shared" ref="K452:K488" si="15">IF(E452="","",IF(J452&lt;E452,"报警","正常"))</f>
        <v/>
      </c>
      <c r="L452" s="103"/>
    </row>
    <row r="453" ht="22" customHeight="1" spans="1:12">
      <c r="A453" s="102">
        <f>商品参数!A453</f>
        <v>0</v>
      </c>
      <c r="B453" s="102" t="str">
        <f>IFERROR(VLOOKUP(A453,商品参数!A:E,2,FALSE),"")</f>
        <v/>
      </c>
      <c r="C453" s="102" t="str">
        <f>IFERROR(VLOOKUP(A453,商品参数!A:E,3,FALSE),"")</f>
        <v/>
      </c>
      <c r="D453" s="102" t="str">
        <f>IFERROR(VLOOKUP(A453,商品参数!A:E,4,FALSE),"")</f>
        <v/>
      </c>
      <c r="E453" s="103"/>
      <c r="F453" s="103"/>
      <c r="G453" s="102">
        <f>SUMIF(进货台账!E:E,A453,进货台账!I:I)</f>
        <v>0</v>
      </c>
      <c r="H453" s="102">
        <f>SUMIF(销售台账!E:E,A453,销售台账!I:I)</f>
        <v>0</v>
      </c>
      <c r="I453" s="102">
        <f>SUMIF(损耗登记!E:E,A453,损耗登记!I:I)</f>
        <v>0</v>
      </c>
      <c r="J453" s="102">
        <f t="shared" si="14"/>
        <v>0</v>
      </c>
      <c r="K453" s="103" t="str">
        <f t="shared" si="15"/>
        <v/>
      </c>
      <c r="L453" s="103"/>
    </row>
    <row r="454" ht="22" customHeight="1" spans="1:12">
      <c r="A454" s="102">
        <f>商品参数!A454</f>
        <v>0</v>
      </c>
      <c r="B454" s="102" t="str">
        <f>IFERROR(VLOOKUP(A454,商品参数!A:E,2,FALSE),"")</f>
        <v/>
      </c>
      <c r="C454" s="102" t="str">
        <f>IFERROR(VLOOKUP(A454,商品参数!A:E,3,FALSE),"")</f>
        <v/>
      </c>
      <c r="D454" s="102" t="str">
        <f>IFERROR(VLOOKUP(A454,商品参数!A:E,4,FALSE),"")</f>
        <v/>
      </c>
      <c r="E454" s="103"/>
      <c r="F454" s="103"/>
      <c r="G454" s="102">
        <f>SUMIF(进货台账!E:E,A454,进货台账!I:I)</f>
        <v>0</v>
      </c>
      <c r="H454" s="102">
        <f>SUMIF(销售台账!E:E,A454,销售台账!I:I)</f>
        <v>0</v>
      </c>
      <c r="I454" s="102">
        <f>SUMIF(损耗登记!E:E,A454,损耗登记!I:I)</f>
        <v>0</v>
      </c>
      <c r="J454" s="102">
        <f t="shared" si="14"/>
        <v>0</v>
      </c>
      <c r="K454" s="103" t="str">
        <f t="shared" si="15"/>
        <v/>
      </c>
      <c r="L454" s="103"/>
    </row>
    <row r="455" ht="22" customHeight="1" spans="1:12">
      <c r="A455" s="102">
        <f>商品参数!A455</f>
        <v>0</v>
      </c>
      <c r="B455" s="102" t="str">
        <f>IFERROR(VLOOKUP(A455,商品参数!A:E,2,FALSE),"")</f>
        <v/>
      </c>
      <c r="C455" s="102" t="str">
        <f>IFERROR(VLOOKUP(A455,商品参数!A:E,3,FALSE),"")</f>
        <v/>
      </c>
      <c r="D455" s="102" t="str">
        <f>IFERROR(VLOOKUP(A455,商品参数!A:E,4,FALSE),"")</f>
        <v/>
      </c>
      <c r="E455" s="103"/>
      <c r="F455" s="103"/>
      <c r="G455" s="102">
        <f>SUMIF(进货台账!E:E,A455,进货台账!I:I)</f>
        <v>0</v>
      </c>
      <c r="H455" s="102">
        <f>SUMIF(销售台账!E:E,A455,销售台账!I:I)</f>
        <v>0</v>
      </c>
      <c r="I455" s="102">
        <f>SUMIF(损耗登记!E:E,A455,损耗登记!I:I)</f>
        <v>0</v>
      </c>
      <c r="J455" s="102">
        <f t="shared" si="14"/>
        <v>0</v>
      </c>
      <c r="K455" s="103" t="str">
        <f t="shared" si="15"/>
        <v/>
      </c>
      <c r="L455" s="103"/>
    </row>
    <row r="456" ht="22" customHeight="1" spans="1:12">
      <c r="A456" s="102">
        <f>商品参数!A456</f>
        <v>0</v>
      </c>
      <c r="B456" s="102" t="str">
        <f>IFERROR(VLOOKUP(A456,商品参数!A:E,2,FALSE),"")</f>
        <v/>
      </c>
      <c r="C456" s="102" t="str">
        <f>IFERROR(VLOOKUP(A456,商品参数!A:E,3,FALSE),"")</f>
        <v/>
      </c>
      <c r="D456" s="102" t="str">
        <f>IFERROR(VLOOKUP(A456,商品参数!A:E,4,FALSE),"")</f>
        <v/>
      </c>
      <c r="E456" s="103"/>
      <c r="F456" s="103"/>
      <c r="G456" s="102">
        <f>SUMIF(进货台账!E:E,A456,进货台账!I:I)</f>
        <v>0</v>
      </c>
      <c r="H456" s="102">
        <f>SUMIF(销售台账!E:E,A456,销售台账!I:I)</f>
        <v>0</v>
      </c>
      <c r="I456" s="102">
        <f>SUMIF(损耗登记!E:E,A456,损耗登记!I:I)</f>
        <v>0</v>
      </c>
      <c r="J456" s="102">
        <f t="shared" si="14"/>
        <v>0</v>
      </c>
      <c r="K456" s="103" t="str">
        <f t="shared" si="15"/>
        <v/>
      </c>
      <c r="L456" s="103"/>
    </row>
    <row r="457" ht="22" customHeight="1" spans="1:12">
      <c r="A457" s="102">
        <f>商品参数!A457</f>
        <v>0</v>
      </c>
      <c r="B457" s="102" t="str">
        <f>IFERROR(VLOOKUP(A457,商品参数!A:E,2,FALSE),"")</f>
        <v/>
      </c>
      <c r="C457" s="102" t="str">
        <f>IFERROR(VLOOKUP(A457,商品参数!A:E,3,FALSE),"")</f>
        <v/>
      </c>
      <c r="D457" s="102" t="str">
        <f>IFERROR(VLOOKUP(A457,商品参数!A:E,4,FALSE),"")</f>
        <v/>
      </c>
      <c r="E457" s="103"/>
      <c r="F457" s="103"/>
      <c r="G457" s="102">
        <f>SUMIF(进货台账!E:E,A457,进货台账!I:I)</f>
        <v>0</v>
      </c>
      <c r="H457" s="102">
        <f>SUMIF(销售台账!E:E,A457,销售台账!I:I)</f>
        <v>0</v>
      </c>
      <c r="I457" s="102">
        <f>SUMIF(损耗登记!E:E,A457,损耗登记!I:I)</f>
        <v>0</v>
      </c>
      <c r="J457" s="102">
        <f t="shared" si="14"/>
        <v>0</v>
      </c>
      <c r="K457" s="103" t="str">
        <f t="shared" si="15"/>
        <v/>
      </c>
      <c r="L457" s="103"/>
    </row>
    <row r="458" ht="22" customHeight="1" spans="1:12">
      <c r="A458" s="102">
        <f>商品参数!A458</f>
        <v>0</v>
      </c>
      <c r="B458" s="102" t="str">
        <f>IFERROR(VLOOKUP(A458,商品参数!A:E,2,FALSE),"")</f>
        <v/>
      </c>
      <c r="C458" s="102" t="str">
        <f>IFERROR(VLOOKUP(A458,商品参数!A:E,3,FALSE),"")</f>
        <v/>
      </c>
      <c r="D458" s="102" t="str">
        <f>IFERROR(VLOOKUP(A458,商品参数!A:E,4,FALSE),"")</f>
        <v/>
      </c>
      <c r="E458" s="103"/>
      <c r="F458" s="103"/>
      <c r="G458" s="102">
        <f>SUMIF(进货台账!E:E,A458,进货台账!I:I)</f>
        <v>0</v>
      </c>
      <c r="H458" s="102">
        <f>SUMIF(销售台账!E:E,A458,销售台账!I:I)</f>
        <v>0</v>
      </c>
      <c r="I458" s="102">
        <f>SUMIF(损耗登记!E:E,A458,损耗登记!I:I)</f>
        <v>0</v>
      </c>
      <c r="J458" s="102">
        <f t="shared" si="14"/>
        <v>0</v>
      </c>
      <c r="K458" s="103" t="str">
        <f t="shared" si="15"/>
        <v/>
      </c>
      <c r="L458" s="103"/>
    </row>
    <row r="459" ht="22" customHeight="1" spans="1:12">
      <c r="A459" s="102">
        <f>商品参数!A459</f>
        <v>0</v>
      </c>
      <c r="B459" s="102" t="str">
        <f>IFERROR(VLOOKUP(A459,商品参数!A:E,2,FALSE),"")</f>
        <v/>
      </c>
      <c r="C459" s="102" t="str">
        <f>IFERROR(VLOOKUP(A459,商品参数!A:E,3,FALSE),"")</f>
        <v/>
      </c>
      <c r="D459" s="102" t="str">
        <f>IFERROR(VLOOKUP(A459,商品参数!A:E,4,FALSE),"")</f>
        <v/>
      </c>
      <c r="E459" s="103"/>
      <c r="F459" s="103"/>
      <c r="G459" s="102">
        <f>SUMIF(进货台账!E:E,A459,进货台账!I:I)</f>
        <v>0</v>
      </c>
      <c r="H459" s="102">
        <f>SUMIF(销售台账!E:E,A459,销售台账!I:I)</f>
        <v>0</v>
      </c>
      <c r="I459" s="102">
        <f>SUMIF(损耗登记!E:E,A459,损耗登记!I:I)</f>
        <v>0</v>
      </c>
      <c r="J459" s="102">
        <f t="shared" si="14"/>
        <v>0</v>
      </c>
      <c r="K459" s="103" t="str">
        <f t="shared" si="15"/>
        <v/>
      </c>
      <c r="L459" s="103"/>
    </row>
    <row r="460" ht="22" customHeight="1" spans="1:12">
      <c r="A460" s="102">
        <f>商品参数!A460</f>
        <v>0</v>
      </c>
      <c r="B460" s="102" t="str">
        <f>IFERROR(VLOOKUP(A460,商品参数!A:E,2,FALSE),"")</f>
        <v/>
      </c>
      <c r="C460" s="102" t="str">
        <f>IFERROR(VLOOKUP(A460,商品参数!A:E,3,FALSE),"")</f>
        <v/>
      </c>
      <c r="D460" s="102" t="str">
        <f>IFERROR(VLOOKUP(A460,商品参数!A:E,4,FALSE),"")</f>
        <v/>
      </c>
      <c r="E460" s="103"/>
      <c r="F460" s="103"/>
      <c r="G460" s="102">
        <f>SUMIF(进货台账!E:E,A460,进货台账!I:I)</f>
        <v>0</v>
      </c>
      <c r="H460" s="102">
        <f>SUMIF(销售台账!E:E,A460,销售台账!I:I)</f>
        <v>0</v>
      </c>
      <c r="I460" s="102">
        <f>SUMIF(损耗登记!E:E,A460,损耗登记!I:I)</f>
        <v>0</v>
      </c>
      <c r="J460" s="102">
        <f t="shared" si="14"/>
        <v>0</v>
      </c>
      <c r="K460" s="103" t="str">
        <f t="shared" si="15"/>
        <v/>
      </c>
      <c r="L460" s="103"/>
    </row>
    <row r="461" ht="22" customHeight="1" spans="1:12">
      <c r="A461" s="102">
        <f>商品参数!A461</f>
        <v>0</v>
      </c>
      <c r="B461" s="102" t="str">
        <f>IFERROR(VLOOKUP(A461,商品参数!A:E,2,FALSE),"")</f>
        <v/>
      </c>
      <c r="C461" s="102" t="str">
        <f>IFERROR(VLOOKUP(A461,商品参数!A:E,3,FALSE),"")</f>
        <v/>
      </c>
      <c r="D461" s="102" t="str">
        <f>IFERROR(VLOOKUP(A461,商品参数!A:E,4,FALSE),"")</f>
        <v/>
      </c>
      <c r="E461" s="103"/>
      <c r="F461" s="103"/>
      <c r="G461" s="102">
        <f>SUMIF(进货台账!E:E,A461,进货台账!I:I)</f>
        <v>0</v>
      </c>
      <c r="H461" s="102">
        <f>SUMIF(销售台账!E:E,A461,销售台账!I:I)</f>
        <v>0</v>
      </c>
      <c r="I461" s="102">
        <f>SUMIF(损耗登记!E:E,A461,损耗登记!I:I)</f>
        <v>0</v>
      </c>
      <c r="J461" s="102">
        <f t="shared" si="14"/>
        <v>0</v>
      </c>
      <c r="K461" s="103" t="str">
        <f t="shared" si="15"/>
        <v/>
      </c>
      <c r="L461" s="103"/>
    </row>
    <row r="462" ht="22" customHeight="1" spans="1:12">
      <c r="A462" s="102">
        <f>商品参数!A462</f>
        <v>0</v>
      </c>
      <c r="B462" s="102" t="str">
        <f>IFERROR(VLOOKUP(A462,商品参数!A:E,2,FALSE),"")</f>
        <v/>
      </c>
      <c r="C462" s="102" t="str">
        <f>IFERROR(VLOOKUP(A462,商品参数!A:E,3,FALSE),"")</f>
        <v/>
      </c>
      <c r="D462" s="102" t="str">
        <f>IFERROR(VLOOKUP(A462,商品参数!A:E,4,FALSE),"")</f>
        <v/>
      </c>
      <c r="E462" s="103"/>
      <c r="F462" s="103"/>
      <c r="G462" s="102">
        <f>SUMIF(进货台账!E:E,A462,进货台账!I:I)</f>
        <v>0</v>
      </c>
      <c r="H462" s="102">
        <f>SUMIF(销售台账!E:E,A462,销售台账!I:I)</f>
        <v>0</v>
      </c>
      <c r="I462" s="102">
        <f>SUMIF(损耗登记!E:E,A462,损耗登记!I:I)</f>
        <v>0</v>
      </c>
      <c r="J462" s="102">
        <f t="shared" si="14"/>
        <v>0</v>
      </c>
      <c r="K462" s="103" t="str">
        <f t="shared" si="15"/>
        <v/>
      </c>
      <c r="L462" s="103"/>
    </row>
    <row r="463" ht="22" customHeight="1" spans="1:12">
      <c r="A463" s="102">
        <f>商品参数!A463</f>
        <v>0</v>
      </c>
      <c r="B463" s="102" t="str">
        <f>IFERROR(VLOOKUP(A463,商品参数!A:E,2,FALSE),"")</f>
        <v/>
      </c>
      <c r="C463" s="102" t="str">
        <f>IFERROR(VLOOKUP(A463,商品参数!A:E,3,FALSE),"")</f>
        <v/>
      </c>
      <c r="D463" s="102" t="str">
        <f>IFERROR(VLOOKUP(A463,商品参数!A:E,4,FALSE),"")</f>
        <v/>
      </c>
      <c r="E463" s="103"/>
      <c r="F463" s="103"/>
      <c r="G463" s="102">
        <f>SUMIF(进货台账!E:E,A463,进货台账!I:I)</f>
        <v>0</v>
      </c>
      <c r="H463" s="102">
        <f>SUMIF(销售台账!E:E,A463,销售台账!I:I)</f>
        <v>0</v>
      </c>
      <c r="I463" s="102">
        <f>SUMIF(损耗登记!E:E,A463,损耗登记!I:I)</f>
        <v>0</v>
      </c>
      <c r="J463" s="102">
        <f t="shared" si="14"/>
        <v>0</v>
      </c>
      <c r="K463" s="103" t="str">
        <f t="shared" si="15"/>
        <v/>
      </c>
      <c r="L463" s="103"/>
    </row>
    <row r="464" ht="22" customHeight="1" spans="1:12">
      <c r="A464" s="102">
        <f>商品参数!A464</f>
        <v>0</v>
      </c>
      <c r="B464" s="102" t="str">
        <f>IFERROR(VLOOKUP(A464,商品参数!A:E,2,FALSE),"")</f>
        <v/>
      </c>
      <c r="C464" s="102" t="str">
        <f>IFERROR(VLOOKUP(A464,商品参数!A:E,3,FALSE),"")</f>
        <v/>
      </c>
      <c r="D464" s="102" t="str">
        <f>IFERROR(VLOOKUP(A464,商品参数!A:E,4,FALSE),"")</f>
        <v/>
      </c>
      <c r="E464" s="103"/>
      <c r="F464" s="103"/>
      <c r="G464" s="102">
        <f>SUMIF(进货台账!E:E,A464,进货台账!I:I)</f>
        <v>0</v>
      </c>
      <c r="H464" s="102">
        <f>SUMIF(销售台账!E:E,A464,销售台账!I:I)</f>
        <v>0</v>
      </c>
      <c r="I464" s="102">
        <f>SUMIF(损耗登记!E:E,A464,损耗登记!I:I)</f>
        <v>0</v>
      </c>
      <c r="J464" s="102">
        <f t="shared" si="14"/>
        <v>0</v>
      </c>
      <c r="K464" s="103" t="str">
        <f t="shared" si="15"/>
        <v/>
      </c>
      <c r="L464" s="103"/>
    </row>
    <row r="465" ht="22" customHeight="1" spans="1:12">
      <c r="A465" s="102">
        <f>商品参数!A465</f>
        <v>0</v>
      </c>
      <c r="B465" s="102" t="str">
        <f>IFERROR(VLOOKUP(A465,商品参数!A:E,2,FALSE),"")</f>
        <v/>
      </c>
      <c r="C465" s="102" t="str">
        <f>IFERROR(VLOOKUP(A465,商品参数!A:E,3,FALSE),"")</f>
        <v/>
      </c>
      <c r="D465" s="102" t="str">
        <f>IFERROR(VLOOKUP(A465,商品参数!A:E,4,FALSE),"")</f>
        <v/>
      </c>
      <c r="E465" s="103"/>
      <c r="F465" s="103"/>
      <c r="G465" s="102">
        <f>SUMIF(进货台账!E:E,A465,进货台账!I:I)</f>
        <v>0</v>
      </c>
      <c r="H465" s="102">
        <f>SUMIF(销售台账!E:E,A465,销售台账!I:I)</f>
        <v>0</v>
      </c>
      <c r="I465" s="102">
        <f>SUMIF(损耗登记!E:E,A465,损耗登记!I:I)</f>
        <v>0</v>
      </c>
      <c r="J465" s="102">
        <f t="shared" si="14"/>
        <v>0</v>
      </c>
      <c r="K465" s="103" t="str">
        <f t="shared" si="15"/>
        <v/>
      </c>
      <c r="L465" s="103"/>
    </row>
    <row r="466" ht="22" customHeight="1" spans="1:12">
      <c r="A466" s="102">
        <f>商品参数!A466</f>
        <v>0</v>
      </c>
      <c r="B466" s="102" t="str">
        <f>IFERROR(VLOOKUP(A466,商品参数!A:E,2,FALSE),"")</f>
        <v/>
      </c>
      <c r="C466" s="102" t="str">
        <f>IFERROR(VLOOKUP(A466,商品参数!A:E,3,FALSE),"")</f>
        <v/>
      </c>
      <c r="D466" s="102" t="str">
        <f>IFERROR(VLOOKUP(A466,商品参数!A:E,4,FALSE),"")</f>
        <v/>
      </c>
      <c r="E466" s="103"/>
      <c r="F466" s="103"/>
      <c r="G466" s="102">
        <f>SUMIF(进货台账!E:E,A466,进货台账!I:I)</f>
        <v>0</v>
      </c>
      <c r="H466" s="102">
        <f>SUMIF(销售台账!E:E,A466,销售台账!I:I)</f>
        <v>0</v>
      </c>
      <c r="I466" s="102">
        <f>SUMIF(损耗登记!E:E,A466,损耗登记!I:I)</f>
        <v>0</v>
      </c>
      <c r="J466" s="102">
        <f t="shared" si="14"/>
        <v>0</v>
      </c>
      <c r="K466" s="103" t="str">
        <f t="shared" si="15"/>
        <v/>
      </c>
      <c r="L466" s="103"/>
    </row>
    <row r="467" ht="22" customHeight="1" spans="1:12">
      <c r="A467" s="102">
        <f>商品参数!A467</f>
        <v>0</v>
      </c>
      <c r="B467" s="102" t="str">
        <f>IFERROR(VLOOKUP(A467,商品参数!A:E,2,FALSE),"")</f>
        <v/>
      </c>
      <c r="C467" s="102" t="str">
        <f>IFERROR(VLOOKUP(A467,商品参数!A:E,3,FALSE),"")</f>
        <v/>
      </c>
      <c r="D467" s="102" t="str">
        <f>IFERROR(VLOOKUP(A467,商品参数!A:E,4,FALSE),"")</f>
        <v/>
      </c>
      <c r="E467" s="103"/>
      <c r="F467" s="103"/>
      <c r="G467" s="102">
        <f>SUMIF(进货台账!E:E,A467,进货台账!I:I)</f>
        <v>0</v>
      </c>
      <c r="H467" s="102">
        <f>SUMIF(销售台账!E:E,A467,销售台账!I:I)</f>
        <v>0</v>
      </c>
      <c r="I467" s="102">
        <f>SUMIF(损耗登记!E:E,A467,损耗登记!I:I)</f>
        <v>0</v>
      </c>
      <c r="J467" s="102">
        <f t="shared" si="14"/>
        <v>0</v>
      </c>
      <c r="K467" s="103" t="str">
        <f t="shared" si="15"/>
        <v/>
      </c>
      <c r="L467" s="103"/>
    </row>
    <row r="468" ht="22" customHeight="1" spans="1:12">
      <c r="A468" s="102">
        <f>商品参数!A468</f>
        <v>0</v>
      </c>
      <c r="B468" s="102" t="str">
        <f>IFERROR(VLOOKUP(A468,商品参数!A:E,2,FALSE),"")</f>
        <v/>
      </c>
      <c r="C468" s="102" t="str">
        <f>IFERROR(VLOOKUP(A468,商品参数!A:E,3,FALSE),"")</f>
        <v/>
      </c>
      <c r="D468" s="102" t="str">
        <f>IFERROR(VLOOKUP(A468,商品参数!A:E,4,FALSE),"")</f>
        <v/>
      </c>
      <c r="E468" s="103"/>
      <c r="F468" s="103"/>
      <c r="G468" s="102">
        <f>SUMIF(进货台账!E:E,A468,进货台账!I:I)</f>
        <v>0</v>
      </c>
      <c r="H468" s="102">
        <f>SUMIF(销售台账!E:E,A468,销售台账!I:I)</f>
        <v>0</v>
      </c>
      <c r="I468" s="102">
        <f>SUMIF(损耗登记!E:E,A468,损耗登记!I:I)</f>
        <v>0</v>
      </c>
      <c r="J468" s="102">
        <f t="shared" si="14"/>
        <v>0</v>
      </c>
      <c r="K468" s="103" t="str">
        <f t="shared" si="15"/>
        <v/>
      </c>
      <c r="L468" s="103"/>
    </row>
    <row r="469" ht="22" customHeight="1" spans="1:12">
      <c r="A469" s="102">
        <f>商品参数!A469</f>
        <v>0</v>
      </c>
      <c r="B469" s="102" t="str">
        <f>IFERROR(VLOOKUP(A469,商品参数!A:E,2,FALSE),"")</f>
        <v/>
      </c>
      <c r="C469" s="102" t="str">
        <f>IFERROR(VLOOKUP(A469,商品参数!A:E,3,FALSE),"")</f>
        <v/>
      </c>
      <c r="D469" s="102" t="str">
        <f>IFERROR(VLOOKUP(A469,商品参数!A:E,4,FALSE),"")</f>
        <v/>
      </c>
      <c r="E469" s="103"/>
      <c r="F469" s="103"/>
      <c r="G469" s="102">
        <f>SUMIF(进货台账!E:E,A469,进货台账!I:I)</f>
        <v>0</v>
      </c>
      <c r="H469" s="102">
        <f>SUMIF(销售台账!E:E,A469,销售台账!I:I)</f>
        <v>0</v>
      </c>
      <c r="I469" s="102">
        <f>SUMIF(损耗登记!E:E,A469,损耗登记!I:I)</f>
        <v>0</v>
      </c>
      <c r="J469" s="102">
        <f t="shared" si="14"/>
        <v>0</v>
      </c>
      <c r="K469" s="103" t="str">
        <f t="shared" si="15"/>
        <v/>
      </c>
      <c r="L469" s="103"/>
    </row>
    <row r="470" ht="22" customHeight="1" spans="1:12">
      <c r="A470" s="102">
        <f>商品参数!A470</f>
        <v>0</v>
      </c>
      <c r="B470" s="102" t="str">
        <f>IFERROR(VLOOKUP(A470,商品参数!A:E,2,FALSE),"")</f>
        <v/>
      </c>
      <c r="C470" s="102" t="str">
        <f>IFERROR(VLOOKUP(A470,商品参数!A:E,3,FALSE),"")</f>
        <v/>
      </c>
      <c r="D470" s="102" t="str">
        <f>IFERROR(VLOOKUP(A470,商品参数!A:E,4,FALSE),"")</f>
        <v/>
      </c>
      <c r="E470" s="103"/>
      <c r="F470" s="103"/>
      <c r="G470" s="102">
        <f>SUMIF(进货台账!E:E,A470,进货台账!I:I)</f>
        <v>0</v>
      </c>
      <c r="H470" s="102">
        <f>SUMIF(销售台账!E:E,A470,销售台账!I:I)</f>
        <v>0</v>
      </c>
      <c r="I470" s="102">
        <f>SUMIF(损耗登记!E:E,A470,损耗登记!I:I)</f>
        <v>0</v>
      </c>
      <c r="J470" s="102">
        <f t="shared" si="14"/>
        <v>0</v>
      </c>
      <c r="K470" s="103" t="str">
        <f t="shared" si="15"/>
        <v/>
      </c>
      <c r="L470" s="103"/>
    </row>
    <row r="471" ht="22" customHeight="1" spans="1:12">
      <c r="A471" s="102">
        <f>商品参数!A471</f>
        <v>0</v>
      </c>
      <c r="B471" s="102" t="str">
        <f>IFERROR(VLOOKUP(A471,商品参数!A:E,2,FALSE),"")</f>
        <v/>
      </c>
      <c r="C471" s="102" t="str">
        <f>IFERROR(VLOOKUP(A471,商品参数!A:E,3,FALSE),"")</f>
        <v/>
      </c>
      <c r="D471" s="102" t="str">
        <f>IFERROR(VLOOKUP(A471,商品参数!A:E,4,FALSE),"")</f>
        <v/>
      </c>
      <c r="E471" s="103"/>
      <c r="F471" s="103"/>
      <c r="G471" s="102">
        <f>SUMIF(进货台账!E:E,A471,进货台账!I:I)</f>
        <v>0</v>
      </c>
      <c r="H471" s="102">
        <f>SUMIF(销售台账!E:E,A471,销售台账!I:I)</f>
        <v>0</v>
      </c>
      <c r="I471" s="102">
        <f>SUMIF(损耗登记!E:E,A471,损耗登记!I:I)</f>
        <v>0</v>
      </c>
      <c r="J471" s="102">
        <f t="shared" si="14"/>
        <v>0</v>
      </c>
      <c r="K471" s="103" t="str">
        <f t="shared" si="15"/>
        <v/>
      </c>
      <c r="L471" s="103"/>
    </row>
    <row r="472" ht="22" customHeight="1" spans="1:12">
      <c r="A472" s="102">
        <f>商品参数!A472</f>
        <v>0</v>
      </c>
      <c r="B472" s="102" t="str">
        <f>IFERROR(VLOOKUP(A472,商品参数!A:E,2,FALSE),"")</f>
        <v/>
      </c>
      <c r="C472" s="102" t="str">
        <f>IFERROR(VLOOKUP(A472,商品参数!A:E,3,FALSE),"")</f>
        <v/>
      </c>
      <c r="D472" s="102" t="str">
        <f>IFERROR(VLOOKUP(A472,商品参数!A:E,4,FALSE),"")</f>
        <v/>
      </c>
      <c r="E472" s="103"/>
      <c r="F472" s="103"/>
      <c r="G472" s="102">
        <f>SUMIF(进货台账!E:E,A472,进货台账!I:I)</f>
        <v>0</v>
      </c>
      <c r="H472" s="102">
        <f>SUMIF(销售台账!E:E,A472,销售台账!I:I)</f>
        <v>0</v>
      </c>
      <c r="I472" s="102">
        <f>SUMIF(损耗登记!E:E,A472,损耗登记!I:I)</f>
        <v>0</v>
      </c>
      <c r="J472" s="102">
        <f t="shared" si="14"/>
        <v>0</v>
      </c>
      <c r="K472" s="103" t="str">
        <f t="shared" si="15"/>
        <v/>
      </c>
      <c r="L472" s="103"/>
    </row>
    <row r="473" ht="22" customHeight="1" spans="1:12">
      <c r="A473" s="102">
        <f>商品参数!A473</f>
        <v>0</v>
      </c>
      <c r="B473" s="102" t="str">
        <f>IFERROR(VLOOKUP(A473,商品参数!A:E,2,FALSE),"")</f>
        <v/>
      </c>
      <c r="C473" s="102" t="str">
        <f>IFERROR(VLOOKUP(A473,商品参数!A:E,3,FALSE),"")</f>
        <v/>
      </c>
      <c r="D473" s="102" t="str">
        <f>IFERROR(VLOOKUP(A473,商品参数!A:E,4,FALSE),"")</f>
        <v/>
      </c>
      <c r="E473" s="103"/>
      <c r="F473" s="103"/>
      <c r="G473" s="102">
        <f>SUMIF(进货台账!E:E,A473,进货台账!I:I)</f>
        <v>0</v>
      </c>
      <c r="H473" s="102">
        <f>SUMIF(销售台账!E:E,A473,销售台账!I:I)</f>
        <v>0</v>
      </c>
      <c r="I473" s="102">
        <f>SUMIF(损耗登记!E:E,A473,损耗登记!I:I)</f>
        <v>0</v>
      </c>
      <c r="J473" s="102">
        <f t="shared" si="14"/>
        <v>0</v>
      </c>
      <c r="K473" s="103" t="str">
        <f t="shared" si="15"/>
        <v/>
      </c>
      <c r="L473" s="103"/>
    </row>
    <row r="474" ht="22" customHeight="1" spans="1:12">
      <c r="A474" s="102">
        <f>商品参数!A474</f>
        <v>0</v>
      </c>
      <c r="B474" s="102" t="str">
        <f>IFERROR(VLOOKUP(A474,商品参数!A:E,2,FALSE),"")</f>
        <v/>
      </c>
      <c r="C474" s="102" t="str">
        <f>IFERROR(VLOOKUP(A474,商品参数!A:E,3,FALSE),"")</f>
        <v/>
      </c>
      <c r="D474" s="102" t="str">
        <f>IFERROR(VLOOKUP(A474,商品参数!A:E,4,FALSE),"")</f>
        <v/>
      </c>
      <c r="E474" s="103"/>
      <c r="F474" s="103"/>
      <c r="G474" s="102">
        <f>SUMIF(进货台账!E:E,A474,进货台账!I:I)</f>
        <v>0</v>
      </c>
      <c r="H474" s="102">
        <f>SUMIF(销售台账!E:E,A474,销售台账!I:I)</f>
        <v>0</v>
      </c>
      <c r="I474" s="102">
        <f>SUMIF(损耗登记!E:E,A474,损耗登记!I:I)</f>
        <v>0</v>
      </c>
      <c r="J474" s="102">
        <f t="shared" si="14"/>
        <v>0</v>
      </c>
      <c r="K474" s="103" t="str">
        <f t="shared" si="15"/>
        <v/>
      </c>
      <c r="L474" s="103"/>
    </row>
    <row r="475" ht="22" customHeight="1" spans="1:12">
      <c r="A475" s="102">
        <f>商品参数!A475</f>
        <v>0</v>
      </c>
      <c r="B475" s="102" t="str">
        <f>IFERROR(VLOOKUP(A475,商品参数!A:E,2,FALSE),"")</f>
        <v/>
      </c>
      <c r="C475" s="102" t="str">
        <f>IFERROR(VLOOKUP(A475,商品参数!A:E,3,FALSE),"")</f>
        <v/>
      </c>
      <c r="D475" s="102" t="str">
        <f>IFERROR(VLOOKUP(A475,商品参数!A:E,4,FALSE),"")</f>
        <v/>
      </c>
      <c r="E475" s="103"/>
      <c r="F475" s="103"/>
      <c r="G475" s="102">
        <f>SUMIF(进货台账!E:E,A475,进货台账!I:I)</f>
        <v>0</v>
      </c>
      <c r="H475" s="102">
        <f>SUMIF(销售台账!E:E,A475,销售台账!I:I)</f>
        <v>0</v>
      </c>
      <c r="I475" s="102">
        <f>SUMIF(损耗登记!E:E,A475,损耗登记!I:I)</f>
        <v>0</v>
      </c>
      <c r="J475" s="102">
        <f t="shared" si="14"/>
        <v>0</v>
      </c>
      <c r="K475" s="103" t="str">
        <f t="shared" si="15"/>
        <v/>
      </c>
      <c r="L475" s="103"/>
    </row>
    <row r="476" ht="22" customHeight="1" spans="1:12">
      <c r="A476" s="102">
        <f>商品参数!A476</f>
        <v>0</v>
      </c>
      <c r="B476" s="102" t="str">
        <f>IFERROR(VLOOKUP(A476,商品参数!A:E,2,FALSE),"")</f>
        <v/>
      </c>
      <c r="C476" s="102" t="str">
        <f>IFERROR(VLOOKUP(A476,商品参数!A:E,3,FALSE),"")</f>
        <v/>
      </c>
      <c r="D476" s="102" t="str">
        <f>IFERROR(VLOOKUP(A476,商品参数!A:E,4,FALSE),"")</f>
        <v/>
      </c>
      <c r="E476" s="103"/>
      <c r="F476" s="103"/>
      <c r="G476" s="102">
        <f>SUMIF(进货台账!E:E,A476,进货台账!I:I)</f>
        <v>0</v>
      </c>
      <c r="H476" s="102">
        <f>SUMIF(销售台账!E:E,A476,销售台账!I:I)</f>
        <v>0</v>
      </c>
      <c r="I476" s="102">
        <f>SUMIF(损耗登记!E:E,A476,损耗登记!I:I)</f>
        <v>0</v>
      </c>
      <c r="J476" s="102">
        <f t="shared" si="14"/>
        <v>0</v>
      </c>
      <c r="K476" s="103" t="str">
        <f t="shared" si="15"/>
        <v/>
      </c>
      <c r="L476" s="103"/>
    </row>
    <row r="477" ht="22" customHeight="1" spans="1:12">
      <c r="A477" s="102">
        <f>商品参数!A477</f>
        <v>0</v>
      </c>
      <c r="B477" s="102" t="str">
        <f>IFERROR(VLOOKUP(A477,商品参数!A:E,2,FALSE),"")</f>
        <v/>
      </c>
      <c r="C477" s="102" t="str">
        <f>IFERROR(VLOOKUP(A477,商品参数!A:E,3,FALSE),"")</f>
        <v/>
      </c>
      <c r="D477" s="102" t="str">
        <f>IFERROR(VLOOKUP(A477,商品参数!A:E,4,FALSE),"")</f>
        <v/>
      </c>
      <c r="E477" s="103"/>
      <c r="F477" s="103"/>
      <c r="G477" s="102">
        <f>SUMIF(进货台账!E:E,A477,进货台账!I:I)</f>
        <v>0</v>
      </c>
      <c r="H477" s="102">
        <f>SUMIF(销售台账!E:E,A477,销售台账!I:I)</f>
        <v>0</v>
      </c>
      <c r="I477" s="102">
        <f>SUMIF(损耗登记!E:E,A477,损耗登记!I:I)</f>
        <v>0</v>
      </c>
      <c r="J477" s="102">
        <f t="shared" si="14"/>
        <v>0</v>
      </c>
      <c r="K477" s="103" t="str">
        <f t="shared" si="15"/>
        <v/>
      </c>
      <c r="L477" s="103"/>
    </row>
    <row r="478" ht="22" customHeight="1" spans="1:12">
      <c r="A478" s="102">
        <f>商品参数!A478</f>
        <v>0</v>
      </c>
      <c r="B478" s="102" t="str">
        <f>IFERROR(VLOOKUP(A478,商品参数!A:E,2,FALSE),"")</f>
        <v/>
      </c>
      <c r="C478" s="102" t="str">
        <f>IFERROR(VLOOKUP(A478,商品参数!A:E,3,FALSE),"")</f>
        <v/>
      </c>
      <c r="D478" s="102" t="str">
        <f>IFERROR(VLOOKUP(A478,商品参数!A:E,4,FALSE),"")</f>
        <v/>
      </c>
      <c r="E478" s="103"/>
      <c r="F478" s="103"/>
      <c r="G478" s="102">
        <f>SUMIF(进货台账!E:E,A478,进货台账!I:I)</f>
        <v>0</v>
      </c>
      <c r="H478" s="102">
        <f>SUMIF(销售台账!E:E,A478,销售台账!I:I)</f>
        <v>0</v>
      </c>
      <c r="I478" s="102">
        <f>SUMIF(损耗登记!E:E,A478,损耗登记!I:I)</f>
        <v>0</v>
      </c>
      <c r="J478" s="102">
        <f t="shared" si="14"/>
        <v>0</v>
      </c>
      <c r="K478" s="103" t="str">
        <f t="shared" si="15"/>
        <v/>
      </c>
      <c r="L478" s="103"/>
    </row>
    <row r="479" ht="22" customHeight="1" spans="1:12">
      <c r="A479" s="102">
        <f>商品参数!A479</f>
        <v>0</v>
      </c>
      <c r="B479" s="102" t="str">
        <f>IFERROR(VLOOKUP(A479,商品参数!A:E,2,FALSE),"")</f>
        <v/>
      </c>
      <c r="C479" s="102" t="str">
        <f>IFERROR(VLOOKUP(A479,商品参数!A:E,3,FALSE),"")</f>
        <v/>
      </c>
      <c r="D479" s="102" t="str">
        <f>IFERROR(VLOOKUP(A479,商品参数!A:E,4,FALSE),"")</f>
        <v/>
      </c>
      <c r="E479" s="103"/>
      <c r="F479" s="103"/>
      <c r="G479" s="102">
        <f>SUMIF(进货台账!E:E,A479,进货台账!I:I)</f>
        <v>0</v>
      </c>
      <c r="H479" s="102">
        <f>SUMIF(销售台账!E:E,A479,销售台账!I:I)</f>
        <v>0</v>
      </c>
      <c r="I479" s="102">
        <f>SUMIF(损耗登记!E:E,A479,损耗登记!I:I)</f>
        <v>0</v>
      </c>
      <c r="J479" s="102">
        <f t="shared" si="14"/>
        <v>0</v>
      </c>
      <c r="K479" s="103" t="str">
        <f t="shared" si="15"/>
        <v/>
      </c>
      <c r="L479" s="103"/>
    </row>
    <row r="480" ht="22" customHeight="1" spans="1:12">
      <c r="A480" s="102">
        <f>商品参数!A480</f>
        <v>0</v>
      </c>
      <c r="B480" s="102" t="str">
        <f>IFERROR(VLOOKUP(A480,商品参数!A:E,2,FALSE),"")</f>
        <v/>
      </c>
      <c r="C480" s="102" t="str">
        <f>IFERROR(VLOOKUP(A480,商品参数!A:E,3,FALSE),"")</f>
        <v/>
      </c>
      <c r="D480" s="102" t="str">
        <f>IFERROR(VLOOKUP(A480,商品参数!A:E,4,FALSE),"")</f>
        <v/>
      </c>
      <c r="E480" s="103"/>
      <c r="F480" s="103"/>
      <c r="G480" s="102">
        <f>SUMIF(进货台账!E:E,A480,进货台账!I:I)</f>
        <v>0</v>
      </c>
      <c r="H480" s="102">
        <f>SUMIF(销售台账!E:E,A480,销售台账!I:I)</f>
        <v>0</v>
      </c>
      <c r="I480" s="102">
        <f>SUMIF(损耗登记!E:E,A480,损耗登记!I:I)</f>
        <v>0</v>
      </c>
      <c r="J480" s="102">
        <f t="shared" si="14"/>
        <v>0</v>
      </c>
      <c r="K480" s="103" t="str">
        <f t="shared" si="15"/>
        <v/>
      </c>
      <c r="L480" s="103"/>
    </row>
    <row r="481" ht="22" customHeight="1" spans="1:12">
      <c r="A481" s="102">
        <f>商品参数!A481</f>
        <v>0</v>
      </c>
      <c r="B481" s="102" t="str">
        <f>IFERROR(VLOOKUP(A481,商品参数!A:E,2,FALSE),"")</f>
        <v/>
      </c>
      <c r="C481" s="102" t="str">
        <f>IFERROR(VLOOKUP(A481,商品参数!A:E,3,FALSE),"")</f>
        <v/>
      </c>
      <c r="D481" s="102" t="str">
        <f>IFERROR(VLOOKUP(A481,商品参数!A:E,4,FALSE),"")</f>
        <v/>
      </c>
      <c r="E481" s="103"/>
      <c r="F481" s="103"/>
      <c r="G481" s="102">
        <f>SUMIF(进货台账!E:E,A481,进货台账!I:I)</f>
        <v>0</v>
      </c>
      <c r="H481" s="102">
        <f>SUMIF(销售台账!E:E,A481,销售台账!I:I)</f>
        <v>0</v>
      </c>
      <c r="I481" s="102">
        <f>SUMIF(损耗登记!E:E,A481,损耗登记!I:I)</f>
        <v>0</v>
      </c>
      <c r="J481" s="102">
        <f t="shared" si="14"/>
        <v>0</v>
      </c>
      <c r="K481" s="103" t="str">
        <f t="shared" si="15"/>
        <v/>
      </c>
      <c r="L481" s="103"/>
    </row>
    <row r="482" ht="22" customHeight="1" spans="1:12">
      <c r="A482" s="102">
        <f>商品参数!A482</f>
        <v>0</v>
      </c>
      <c r="B482" s="102" t="str">
        <f>IFERROR(VLOOKUP(A482,商品参数!A:E,2,FALSE),"")</f>
        <v/>
      </c>
      <c r="C482" s="102" t="str">
        <f>IFERROR(VLOOKUP(A482,商品参数!A:E,3,FALSE),"")</f>
        <v/>
      </c>
      <c r="D482" s="102" t="str">
        <f>IFERROR(VLOOKUP(A482,商品参数!A:E,4,FALSE),"")</f>
        <v/>
      </c>
      <c r="E482" s="103"/>
      <c r="F482" s="103"/>
      <c r="G482" s="102">
        <f>SUMIF(进货台账!E:E,A482,进货台账!I:I)</f>
        <v>0</v>
      </c>
      <c r="H482" s="102">
        <f>SUMIF(销售台账!E:E,A482,销售台账!I:I)</f>
        <v>0</v>
      </c>
      <c r="I482" s="102">
        <f>SUMIF(损耗登记!E:E,A482,损耗登记!I:I)</f>
        <v>0</v>
      </c>
      <c r="J482" s="102">
        <f t="shared" si="14"/>
        <v>0</v>
      </c>
      <c r="K482" s="103" t="str">
        <f t="shared" si="15"/>
        <v/>
      </c>
      <c r="L482" s="103"/>
    </row>
    <row r="483" ht="22" customHeight="1" spans="1:12">
      <c r="A483" s="102">
        <f>商品参数!A483</f>
        <v>0</v>
      </c>
      <c r="B483" s="102" t="str">
        <f>IFERROR(VLOOKUP(A483,商品参数!A:E,2,FALSE),"")</f>
        <v/>
      </c>
      <c r="C483" s="102" t="str">
        <f>IFERROR(VLOOKUP(A483,商品参数!A:E,3,FALSE),"")</f>
        <v/>
      </c>
      <c r="D483" s="102" t="str">
        <f>IFERROR(VLOOKUP(A483,商品参数!A:E,4,FALSE),"")</f>
        <v/>
      </c>
      <c r="E483" s="103"/>
      <c r="F483" s="103"/>
      <c r="G483" s="102">
        <f>SUMIF(进货台账!E:E,A483,进货台账!I:I)</f>
        <v>0</v>
      </c>
      <c r="H483" s="102">
        <f>SUMIF(销售台账!E:E,A483,销售台账!I:I)</f>
        <v>0</v>
      </c>
      <c r="I483" s="102">
        <f>SUMIF(损耗登记!E:E,A483,损耗登记!I:I)</f>
        <v>0</v>
      </c>
      <c r="J483" s="102">
        <f t="shared" si="14"/>
        <v>0</v>
      </c>
      <c r="K483" s="103" t="str">
        <f t="shared" si="15"/>
        <v/>
      </c>
      <c r="L483" s="103"/>
    </row>
    <row r="484" ht="22" customHeight="1" spans="1:12">
      <c r="A484" s="102">
        <f>商品参数!A484</f>
        <v>0</v>
      </c>
      <c r="B484" s="102" t="str">
        <f>IFERROR(VLOOKUP(A484,商品参数!A:E,2,FALSE),"")</f>
        <v/>
      </c>
      <c r="C484" s="102" t="str">
        <f>IFERROR(VLOOKUP(A484,商品参数!A:E,3,FALSE),"")</f>
        <v/>
      </c>
      <c r="D484" s="102" t="str">
        <f>IFERROR(VLOOKUP(A484,商品参数!A:E,4,FALSE),"")</f>
        <v/>
      </c>
      <c r="E484" s="103"/>
      <c r="F484" s="103"/>
      <c r="G484" s="102">
        <f>SUMIF(进货台账!E:E,A484,进货台账!I:I)</f>
        <v>0</v>
      </c>
      <c r="H484" s="102">
        <f>SUMIF(销售台账!E:E,A484,销售台账!I:I)</f>
        <v>0</v>
      </c>
      <c r="I484" s="102">
        <f>SUMIF(损耗登记!E:E,A484,损耗登记!I:I)</f>
        <v>0</v>
      </c>
      <c r="J484" s="102">
        <f t="shared" si="14"/>
        <v>0</v>
      </c>
      <c r="K484" s="103" t="str">
        <f t="shared" si="15"/>
        <v/>
      </c>
      <c r="L484" s="103"/>
    </row>
    <row r="485" ht="22" customHeight="1" spans="1:12">
      <c r="A485" s="102">
        <f>商品参数!A485</f>
        <v>0</v>
      </c>
      <c r="B485" s="102" t="str">
        <f>IFERROR(VLOOKUP(A485,商品参数!A:E,2,FALSE),"")</f>
        <v/>
      </c>
      <c r="C485" s="102" t="str">
        <f>IFERROR(VLOOKUP(A485,商品参数!A:E,3,FALSE),"")</f>
        <v/>
      </c>
      <c r="D485" s="102" t="str">
        <f>IFERROR(VLOOKUP(A485,商品参数!A:E,4,FALSE),"")</f>
        <v/>
      </c>
      <c r="E485" s="103"/>
      <c r="F485" s="103"/>
      <c r="G485" s="102">
        <f>SUMIF(进货台账!E:E,A485,进货台账!I:I)</f>
        <v>0</v>
      </c>
      <c r="H485" s="102">
        <f>SUMIF(销售台账!E:E,A485,销售台账!I:I)</f>
        <v>0</v>
      </c>
      <c r="I485" s="102">
        <f>SUMIF(损耗登记!E:E,A485,损耗登记!I:I)</f>
        <v>0</v>
      </c>
      <c r="J485" s="102">
        <f t="shared" si="14"/>
        <v>0</v>
      </c>
      <c r="K485" s="103" t="str">
        <f t="shared" si="15"/>
        <v/>
      </c>
      <c r="L485" s="103"/>
    </row>
    <row r="486" ht="22" customHeight="1" spans="1:12">
      <c r="A486" s="102">
        <f>商品参数!A486</f>
        <v>0</v>
      </c>
      <c r="B486" s="102" t="str">
        <f>IFERROR(VLOOKUP(A486,商品参数!A:E,2,FALSE),"")</f>
        <v/>
      </c>
      <c r="C486" s="102" t="str">
        <f>IFERROR(VLOOKUP(A486,商品参数!A:E,3,FALSE),"")</f>
        <v/>
      </c>
      <c r="D486" s="102" t="str">
        <f>IFERROR(VLOOKUP(A486,商品参数!A:E,4,FALSE),"")</f>
        <v/>
      </c>
      <c r="E486" s="103"/>
      <c r="F486" s="103"/>
      <c r="G486" s="102">
        <f>SUMIF(进货台账!E:E,A486,进货台账!I:I)</f>
        <v>0</v>
      </c>
      <c r="H486" s="102">
        <f>SUMIF(销售台账!E:E,A486,销售台账!I:I)</f>
        <v>0</v>
      </c>
      <c r="I486" s="102">
        <f>SUMIF(损耗登记!E:E,A486,损耗登记!I:I)</f>
        <v>0</v>
      </c>
      <c r="J486" s="102">
        <f t="shared" si="14"/>
        <v>0</v>
      </c>
      <c r="K486" s="103" t="str">
        <f t="shared" si="15"/>
        <v/>
      </c>
      <c r="L486" s="103"/>
    </row>
    <row r="487" ht="22" customHeight="1" spans="1:12">
      <c r="A487" s="102">
        <f>商品参数!A487</f>
        <v>0</v>
      </c>
      <c r="B487" s="102" t="str">
        <f>IFERROR(VLOOKUP(A487,商品参数!A:E,2,FALSE),"")</f>
        <v/>
      </c>
      <c r="C487" s="102" t="str">
        <f>IFERROR(VLOOKUP(A487,商品参数!A:E,3,FALSE),"")</f>
        <v/>
      </c>
      <c r="D487" s="102" t="str">
        <f>IFERROR(VLOOKUP(A487,商品参数!A:E,4,FALSE),"")</f>
        <v/>
      </c>
      <c r="E487" s="103"/>
      <c r="F487" s="103"/>
      <c r="G487" s="102">
        <f>SUMIF(进货台账!E:E,A487,进货台账!I:I)</f>
        <v>0</v>
      </c>
      <c r="H487" s="102">
        <f>SUMIF(销售台账!E:E,A487,销售台账!I:I)</f>
        <v>0</v>
      </c>
      <c r="I487" s="102">
        <f>SUMIF(损耗登记!E:E,A487,损耗登记!I:I)</f>
        <v>0</v>
      </c>
      <c r="J487" s="102">
        <f t="shared" si="14"/>
        <v>0</v>
      </c>
      <c r="K487" s="103" t="str">
        <f t="shared" si="15"/>
        <v/>
      </c>
      <c r="L487" s="103"/>
    </row>
    <row r="488" ht="22" customHeight="1" spans="1:12">
      <c r="A488" s="102">
        <f>商品参数!A488</f>
        <v>0</v>
      </c>
      <c r="B488" s="102" t="str">
        <f>IFERROR(VLOOKUP(A488,商品参数!A:E,2,FALSE),"")</f>
        <v/>
      </c>
      <c r="C488" s="102" t="str">
        <f>IFERROR(VLOOKUP(A488,商品参数!A:E,3,FALSE),"")</f>
        <v/>
      </c>
      <c r="D488" s="102" t="str">
        <f>IFERROR(VLOOKUP(A488,商品参数!A:E,4,FALSE),"")</f>
        <v/>
      </c>
      <c r="E488" s="103"/>
      <c r="F488" s="103"/>
      <c r="G488" s="102">
        <f>SUMIF(进货台账!E:E,A488,进货台账!I:I)</f>
        <v>0</v>
      </c>
      <c r="H488" s="102">
        <f>SUMIF(销售台账!E:E,A488,销售台账!I:I)</f>
        <v>0</v>
      </c>
      <c r="I488" s="102">
        <f>SUMIF(损耗登记!E:E,A488,损耗登记!I:I)</f>
        <v>0</v>
      </c>
      <c r="J488" s="102">
        <f t="shared" si="14"/>
        <v>0</v>
      </c>
      <c r="K488" s="103" t="str">
        <f t="shared" si="15"/>
        <v/>
      </c>
      <c r="L488" s="103"/>
    </row>
  </sheetData>
  <mergeCells count="1">
    <mergeCell ref="A1:L1"/>
  </mergeCells>
  <conditionalFormatting sqref="K2">
    <cfRule type="cellIs" dxfId="0" priority="2" operator="equal">
      <formula>"是"</formula>
    </cfRule>
    <cfRule type="expression" dxfId="1" priority="3">
      <formula>"是"</formula>
    </cfRule>
  </conditionalFormatting>
  <conditionalFormatting sqref="K$1:K$1048576">
    <cfRule type="cellIs" dxfId="0" priority="1" operator="equal">
      <formula>"报警"</formula>
    </cfRule>
  </conditionalFormatting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38"/>
  <sheetViews>
    <sheetView zoomScale="85" zoomScaleNormal="85" workbookViewId="0">
      <selection activeCell="H6" sqref="H6"/>
    </sheetView>
  </sheetViews>
  <sheetFormatPr defaultColWidth="9" defaultRowHeight="13.5"/>
  <cols>
    <col min="1" max="1" width="4.875" style="73" customWidth="1"/>
    <col min="2" max="2" width="10.125" style="74" customWidth="1"/>
    <col min="3" max="3" width="13.375" style="75" customWidth="1"/>
    <col min="4" max="4" width="6.125" style="75" customWidth="1"/>
    <col min="5" max="8" width="5.625" style="75" customWidth="1"/>
    <col min="9" max="9" width="5.75" style="75" customWidth="1"/>
    <col min="10" max="12" width="5.25" style="75" customWidth="1"/>
    <col min="13" max="13" width="9" style="75" customWidth="1"/>
    <col min="14" max="16" width="5.25" style="75" customWidth="1"/>
    <col min="17" max="17" width="9" style="75"/>
    <col min="18" max="20" width="5.25" style="75" customWidth="1"/>
    <col min="21" max="21" width="9" style="75"/>
    <col min="22" max="24" width="5.25" style="75" customWidth="1"/>
    <col min="25" max="25" width="9" style="75"/>
    <col min="26" max="28" width="5.25" style="75" customWidth="1"/>
    <col min="29" max="29" width="9" style="75"/>
    <col min="30" max="32" width="5.25" style="75" customWidth="1"/>
    <col min="33" max="33" width="9" style="75"/>
    <col min="34" max="36" width="5.25" style="75" customWidth="1"/>
    <col min="37" max="37" width="9" style="75"/>
    <col min="38" max="40" width="5.25" style="75" customWidth="1"/>
    <col min="41" max="41" width="9" style="75"/>
    <col min="42" max="44" width="5.25" style="75" customWidth="1"/>
    <col min="45" max="45" width="9" style="75"/>
    <col min="46" max="48" width="5.25" style="75" customWidth="1"/>
    <col min="49" max="49" width="9" style="75"/>
    <col min="50" max="52" width="5.25" style="75" customWidth="1"/>
    <col min="53" max="53" width="9" style="75"/>
    <col min="54" max="56" width="5.25" style="75" customWidth="1"/>
    <col min="57" max="57" width="9" style="75"/>
    <col min="58" max="65" width="9" style="72"/>
    <col min="66" max="16384" width="9" style="75"/>
  </cols>
  <sheetData>
    <row r="1" s="72" customFormat="1" ht="41" customHeight="1" spans="1:57">
      <c r="A1" s="76" t="s">
        <v>50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</row>
    <row r="2" s="72" customFormat="1" ht="16.5" spans="1:57">
      <c r="A2" s="31" t="s">
        <v>51</v>
      </c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</row>
    <row r="3" ht="16.5" spans="1:57">
      <c r="A3" s="77" t="s">
        <v>52</v>
      </c>
      <c r="B3" s="78" t="s">
        <v>1</v>
      </c>
      <c r="C3" s="79" t="s">
        <v>2</v>
      </c>
      <c r="D3" s="79" t="s">
        <v>28</v>
      </c>
      <c r="E3" s="79" t="s">
        <v>4</v>
      </c>
      <c r="F3" s="80" t="s">
        <v>53</v>
      </c>
      <c r="G3" s="80" t="s">
        <v>54</v>
      </c>
      <c r="H3" s="80" t="s">
        <v>55</v>
      </c>
      <c r="I3" s="80" t="s">
        <v>44</v>
      </c>
      <c r="J3" s="92">
        <v>2018</v>
      </c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</row>
    <row r="4" ht="16.5" spans="1:57">
      <c r="A4" s="81"/>
      <c r="B4" s="82"/>
      <c r="C4" s="83"/>
      <c r="D4" s="83"/>
      <c r="E4" s="83"/>
      <c r="F4" s="84"/>
      <c r="G4" s="84"/>
      <c r="H4" s="84"/>
      <c r="I4" s="84"/>
      <c r="J4" s="15" t="s">
        <v>56</v>
      </c>
      <c r="K4" s="15"/>
      <c r="L4" s="15"/>
      <c r="M4" s="15"/>
      <c r="N4" s="15" t="s">
        <v>57</v>
      </c>
      <c r="O4" s="15"/>
      <c r="P4" s="15"/>
      <c r="Q4" s="15"/>
      <c r="R4" s="15" t="s">
        <v>58</v>
      </c>
      <c r="S4" s="15"/>
      <c r="T4" s="15"/>
      <c r="U4" s="15"/>
      <c r="V4" s="15" t="s">
        <v>59</v>
      </c>
      <c r="W4" s="15"/>
      <c r="X4" s="15"/>
      <c r="Y4" s="15"/>
      <c r="Z4" s="15" t="s">
        <v>60</v>
      </c>
      <c r="AA4" s="15"/>
      <c r="AB4" s="15"/>
      <c r="AC4" s="15"/>
      <c r="AD4" s="15" t="s">
        <v>61</v>
      </c>
      <c r="AE4" s="15"/>
      <c r="AF4" s="15"/>
      <c r="AG4" s="15"/>
      <c r="AH4" s="15" t="s">
        <v>62</v>
      </c>
      <c r="AI4" s="15"/>
      <c r="AJ4" s="15"/>
      <c r="AK4" s="15"/>
      <c r="AL4" s="15" t="s">
        <v>63</v>
      </c>
      <c r="AM4" s="15"/>
      <c r="AN4" s="15"/>
      <c r="AO4" s="15"/>
      <c r="AP4" s="15" t="s">
        <v>64</v>
      </c>
      <c r="AQ4" s="15"/>
      <c r="AR4" s="15"/>
      <c r="AS4" s="15"/>
      <c r="AT4" s="15" t="s">
        <v>65</v>
      </c>
      <c r="AU4" s="15"/>
      <c r="AV4" s="15"/>
      <c r="AW4" s="15"/>
      <c r="AX4" s="15" t="s">
        <v>66</v>
      </c>
      <c r="AY4" s="15"/>
      <c r="AZ4" s="15"/>
      <c r="BA4" s="15"/>
      <c r="BB4" s="15" t="s">
        <v>67</v>
      </c>
      <c r="BC4" s="15"/>
      <c r="BD4" s="15"/>
      <c r="BE4" s="15"/>
    </row>
    <row r="5" ht="16.5" spans="1:57">
      <c r="A5" s="85"/>
      <c r="B5" s="86"/>
      <c r="C5" s="87"/>
      <c r="D5" s="87"/>
      <c r="E5" s="87"/>
      <c r="F5" s="88"/>
      <c r="G5" s="88"/>
      <c r="H5" s="88"/>
      <c r="I5" s="88"/>
      <c r="J5" s="15" t="s">
        <v>68</v>
      </c>
      <c r="K5" s="15" t="s">
        <v>69</v>
      </c>
      <c r="L5" s="15" t="s">
        <v>70</v>
      </c>
      <c r="M5" s="15" t="s">
        <v>71</v>
      </c>
      <c r="N5" s="15" t="s">
        <v>68</v>
      </c>
      <c r="O5" s="15" t="s">
        <v>69</v>
      </c>
      <c r="P5" s="15" t="s">
        <v>70</v>
      </c>
      <c r="Q5" s="15" t="s">
        <v>71</v>
      </c>
      <c r="R5" s="15" t="s">
        <v>68</v>
      </c>
      <c r="S5" s="15" t="s">
        <v>69</v>
      </c>
      <c r="T5" s="15" t="s">
        <v>70</v>
      </c>
      <c r="U5" s="15" t="s">
        <v>71</v>
      </c>
      <c r="V5" s="15" t="s">
        <v>68</v>
      </c>
      <c r="W5" s="15" t="s">
        <v>69</v>
      </c>
      <c r="X5" s="15" t="s">
        <v>70</v>
      </c>
      <c r="Y5" s="15" t="s">
        <v>71</v>
      </c>
      <c r="Z5" s="15" t="s">
        <v>68</v>
      </c>
      <c r="AA5" s="15" t="s">
        <v>69</v>
      </c>
      <c r="AB5" s="15" t="s">
        <v>70</v>
      </c>
      <c r="AC5" s="15" t="s">
        <v>71</v>
      </c>
      <c r="AD5" s="15" t="s">
        <v>68</v>
      </c>
      <c r="AE5" s="15" t="s">
        <v>69</v>
      </c>
      <c r="AF5" s="15" t="s">
        <v>70</v>
      </c>
      <c r="AG5" s="15" t="s">
        <v>71</v>
      </c>
      <c r="AH5" s="15" t="s">
        <v>68</v>
      </c>
      <c r="AI5" s="15" t="s">
        <v>69</v>
      </c>
      <c r="AJ5" s="15" t="s">
        <v>70</v>
      </c>
      <c r="AK5" s="15" t="s">
        <v>71</v>
      </c>
      <c r="AL5" s="15" t="s">
        <v>68</v>
      </c>
      <c r="AM5" s="15" t="s">
        <v>69</v>
      </c>
      <c r="AN5" s="15" t="s">
        <v>70</v>
      </c>
      <c r="AO5" s="15" t="s">
        <v>71</v>
      </c>
      <c r="AP5" s="15" t="s">
        <v>68</v>
      </c>
      <c r="AQ5" s="15" t="s">
        <v>69</v>
      </c>
      <c r="AR5" s="15" t="s">
        <v>70</v>
      </c>
      <c r="AS5" s="15" t="s">
        <v>71</v>
      </c>
      <c r="AT5" s="15" t="s">
        <v>68</v>
      </c>
      <c r="AU5" s="15" t="s">
        <v>69</v>
      </c>
      <c r="AV5" s="15" t="s">
        <v>70</v>
      </c>
      <c r="AW5" s="15" t="s">
        <v>71</v>
      </c>
      <c r="AX5" s="15" t="s">
        <v>68</v>
      </c>
      <c r="AY5" s="15" t="s">
        <v>69</v>
      </c>
      <c r="AZ5" s="15" t="s">
        <v>70</v>
      </c>
      <c r="BA5" s="15" t="s">
        <v>71</v>
      </c>
      <c r="BB5" s="15" t="s">
        <v>68</v>
      </c>
      <c r="BC5" s="15" t="s">
        <v>69</v>
      </c>
      <c r="BD5" s="15" t="s">
        <v>70</v>
      </c>
      <c r="BE5" s="15" t="s">
        <v>71</v>
      </c>
    </row>
    <row r="6" ht="22" customHeight="1" spans="1:57">
      <c r="A6" s="89">
        <f>IF(B6&lt;&gt;"",1,"")</f>
        <v>1</v>
      </c>
      <c r="B6" s="89">
        <f>IF(商品参数!A3&lt;&gt;"",商品参数!A3,"")</f>
        <v>1001</v>
      </c>
      <c r="C6" s="90" t="str">
        <f>IFERROR(VLOOKUP(B6,商品参数!A:E,2,FALSE),"")</f>
        <v>青岛啤酒</v>
      </c>
      <c r="D6" s="90" t="str">
        <f>IFERROR(VLOOKUP(B6,商品参数!A:E,3,FALSE),"")</f>
        <v>500ml</v>
      </c>
      <c r="E6" s="90" t="str">
        <f>IFERROR(VLOOKUP(B6,商品参数!A:E,4,FALSE),"")</f>
        <v>箱</v>
      </c>
      <c r="F6" s="90">
        <f>IF(E6&lt;&gt;"",SUM(I6,J6,N6,R6,V6,Z6,AD6,AH6,AL6,AP6,AT6,AX6,BB6,),"")</f>
        <v>20</v>
      </c>
      <c r="G6" s="90">
        <f>IF(E6&lt;&gt;"",SUM(K6,O6,S6,W6,AA6,AE6,AI6,AM6,AQ6,AU6,AY6,BC6,),"")</f>
        <v>11</v>
      </c>
      <c r="H6" s="91">
        <f>IFERROR(G6/F6,"")</f>
        <v>0.55</v>
      </c>
      <c r="I6" s="90">
        <f>IF(E6&lt;&gt;"",IFERROR(VLOOKUP(B6,商品参数!$A$3:$D$499,5,0),0),"")</f>
        <v>0</v>
      </c>
      <c r="J6" s="90">
        <f>IF($B6&lt;&gt;"",SUMIFS(进货台账!$I$3:$I$1869,进货台账!$E$3:$E$1869,$B6,进货台账!$B$3:$B$1869,LEFT($J$3,4),进货台账!$C$3:$C$1869,LEFT(J$4,LEN(J$4)-1)),"")</f>
        <v>0</v>
      </c>
      <c r="K6" s="90">
        <f>IF($B6&lt;&gt;"",SUMIFS(销售台账!$I$3:$I$2654,销售台账!$E$3:$E$2654,$B6,销售台账!$B$3:$B$2654,LEFT($J$3,4),销售台账!$C$3:$C$2654,LEFT(J$4,LEN(J$4)-1)),"")</f>
        <v>0</v>
      </c>
      <c r="L6" s="90">
        <f>IF($B6&lt;&gt;"",SUMIFS(损耗登记!$I$3:$I$4999,损耗登记!$E$3:$E$4999,$B6,损耗登记!$B$3:$B$4999,LEFT($J$3,4),损耗登记!$C$3:$C$4999,LEFT(J$4,LEN(J$4)-1)),"")</f>
        <v>0</v>
      </c>
      <c r="M6" s="90">
        <f>IF($B6&lt;&gt;"",SUM(I6:J6)-SUM(K6:L6),"")</f>
        <v>0</v>
      </c>
      <c r="N6" s="90">
        <f>IF($B6&lt;&gt;"",SUMIFS(进货台账!$I$3:$I$1869,进货台账!$E$3:$E$1869,$B6,进货台账!$B$3:$B$1869,LEFT($J$3,4),进货台账!$C$3:$C$1869,LEFT(N$4,LEN(N$4)-1)),"")</f>
        <v>0</v>
      </c>
      <c r="O6" s="90">
        <f>IF($B6&lt;&gt;"",SUMIFS(销售台账!$I$3:$I$2654,销售台账!$E$3:$E$2654,$B6,销售台账!$B$3:$B$2654,LEFT($J$3,4),销售台账!$C$3:$C$2654,LEFT(N$4,LEN(N$4)-1)),"")</f>
        <v>0</v>
      </c>
      <c r="P6" s="90">
        <f>IF($B6&lt;&gt;"",SUMIFS(损耗登记!$I$3:$I$4999,损耗登记!$E$3:$E$4999,$B6,损耗登记!$B$3:$B$4999,LEFT($J$3,4),损耗登记!$C$3:$C$4999,LEFT(N$4,LEN(N$4)-1)),"")</f>
        <v>0</v>
      </c>
      <c r="Q6" s="90">
        <f>IF($B6&lt;&gt;"",SUM(M6:N6)-SUM(O6:P6),"")</f>
        <v>0</v>
      </c>
      <c r="R6" s="90">
        <f>IF($B6&lt;&gt;"",SUMIFS(进货台账!$I$3:$I$1869,进货台账!$E$3:$E$1869,$B6,进货台账!$B$3:$B$1869,LEFT($J$3,4),进货台账!$C$3:$C$1869,LEFT(R$4,LEN(R$4)-1)),"")</f>
        <v>20</v>
      </c>
      <c r="S6" s="90">
        <f>IF($B6&lt;&gt;"",SUMIFS(销售台账!$I$3:$I$2654,销售台账!$E$3:$E$2654,$B6,销售台账!$B$3:$B$2654,LEFT($J$3,4),销售台账!$C$3:$C$2654,LEFT(R$4,LEN(R$4)-1)),"")</f>
        <v>11</v>
      </c>
      <c r="T6" s="90">
        <f>IF($B6&lt;&gt;"",SUMIFS(损耗登记!$I$3:$I$4999,损耗登记!$E$3:$E$4999,$B6,损耗登记!$B$3:$B$4999,LEFT($J$3,4),损耗登记!$C$3:$C$4999,LEFT(R$4,LEN(R$4)-1)),"")</f>
        <v>1</v>
      </c>
      <c r="U6" s="90">
        <f>IF($B6&lt;&gt;"",SUM(Q6:R6)-SUM(S6:T6),"")</f>
        <v>8</v>
      </c>
      <c r="V6" s="90">
        <f>IF($B6&lt;&gt;"",SUMIFS(进货台账!$I$3:$I$1869,进货台账!$E$3:$E$1869,$B6,进货台账!$B$3:$B$1869,LEFT($J$3,4),进货台账!$C$3:$C$1869,LEFT(V$4,LEN(V$4)-1)),"")</f>
        <v>0</v>
      </c>
      <c r="W6" s="90">
        <f>IF($B6&lt;&gt;"",SUMIFS(销售台账!$I$3:$I$2654,销售台账!$E$3:$E$2654,$B6,销售台账!$B$3:$B$2654,LEFT($J$3,4),销售台账!$C$3:$C$2654,LEFT(V$4,LEN(V$4)-1)),"")</f>
        <v>0</v>
      </c>
      <c r="X6" s="90">
        <f>IF($B6&lt;&gt;"",SUMIFS(损耗登记!$I$3:$I$4999,损耗登记!$E$3:$E$4999,$B6,损耗登记!$B$3:$B$4999,LEFT($J$3,4),损耗登记!$C$3:$C$4999,LEFT(V$4,LEN(V$4)-1)),"")</f>
        <v>0</v>
      </c>
      <c r="Y6" s="90">
        <f>IF($B6&lt;&gt;"",SUM(U6:V6)-SUM(W6:X6),"")</f>
        <v>8</v>
      </c>
      <c r="Z6" s="90">
        <f>IF($B6&lt;&gt;"",SUMIFS(进货台账!$I$3:$I$1869,进货台账!$E$3:$E$1869,$B6,进货台账!$B$3:$B$1869,LEFT($J$3,4),进货台账!$C$3:$C$1869,LEFT(Z$4,LEN(Z$4)-1)),"")</f>
        <v>0</v>
      </c>
      <c r="AA6" s="90">
        <f>IF($B6&lt;&gt;"",SUMIFS(销售台账!$I$3:$I$2654,销售台账!$E$3:$E$2654,$B6,销售台账!$B$3:$B$2654,LEFT($J$3,4),销售台账!$C$3:$C$2654,LEFT(Z$4,LEN(Z$4)-1)),"")</f>
        <v>0</v>
      </c>
      <c r="AB6" s="90">
        <f>IF($B6&lt;&gt;"",SUMIFS(损耗登记!$I$3:$I$4999,损耗登记!$E$3:$E$4999,$B6,损耗登记!$B$3:$B$4999,LEFT($J$3,4),损耗登记!$C$3:$C$4999,LEFT(Z$4,LEN(Z$4)-1)),"")</f>
        <v>0</v>
      </c>
      <c r="AC6" s="90">
        <f>IF($B6&lt;&gt;"",SUM(Y6:Z6)-SUM(AA6:AB6),"")</f>
        <v>8</v>
      </c>
      <c r="AD6" s="90">
        <f>IF($B6&lt;&gt;"",SUMIFS(进货台账!$I$3:$I$1869,进货台账!$E$3:$E$1869,$B6,进货台账!$B$3:$B$1869,LEFT($J$3,4),进货台账!$C$3:$C$1869,LEFT(AD$4,LEN(AD$4)-1)),"")</f>
        <v>0</v>
      </c>
      <c r="AE6" s="90">
        <f>IF($B6&lt;&gt;"",SUMIFS(销售台账!$I$3:$I$2654,销售台账!$E$3:$E$2654,$B6,销售台账!$B$3:$B$2654,LEFT($J$3,4),销售台账!$C$3:$C$2654,LEFT(AD$4,LEN(AD$4)-1)),"")</f>
        <v>0</v>
      </c>
      <c r="AF6" s="90">
        <f>IF($B6&lt;&gt;"",SUMIFS(损耗登记!$I$3:$I$4999,损耗登记!$E$3:$E$4999,$B6,损耗登记!$B$3:$B$4999,LEFT($J$3,4),损耗登记!$C$3:$C$4999,LEFT(AD$4,LEN(AD$4)-1)),"")</f>
        <v>0</v>
      </c>
      <c r="AG6" s="90">
        <f>IF($B6&lt;&gt;"",SUM(AC6:AD6)-SUM(AE6:AF6),"")</f>
        <v>8</v>
      </c>
      <c r="AH6" s="90">
        <f>IF($B6&lt;&gt;"",SUMIFS(进货台账!$I$3:$I$1869,进货台账!$E$3:$E$1869,$B6,进货台账!$B$3:$B$1869,LEFT($J$3,4),进货台账!$C$3:$C$1869,LEFT(AH$4,LEN(AH$4)-1)),"")</f>
        <v>0</v>
      </c>
      <c r="AI6" s="90">
        <f>IF($B6&lt;&gt;"",SUMIFS(销售台账!$I$3:$I$2654,销售台账!$E$3:$E$2654,$B6,销售台账!$B$3:$B$2654,LEFT($J$3,4),销售台账!$C$3:$C$2654,LEFT(AH$4,LEN(AH$4)-1)),"")</f>
        <v>0</v>
      </c>
      <c r="AJ6" s="90">
        <f>IF($B6&lt;&gt;"",SUMIFS(损耗登记!$I$3:$I$4999,损耗登记!$E$3:$E$4999,$B6,损耗登记!$B$3:$B$4999,LEFT($J$3,4),损耗登记!$C$3:$C$4999,LEFT(AH$4,LEN(AH$4)-1)),"")</f>
        <v>0</v>
      </c>
      <c r="AK6" s="90">
        <f>IF($B6&lt;&gt;"",SUM(AG6:AH6)-SUM(AI6:AJ6),"")</f>
        <v>8</v>
      </c>
      <c r="AL6" s="90">
        <f>IF($B6&lt;&gt;"",SUMIFS(进货台账!$I$3:$I$1869,进货台账!$E$3:$E$1869,$B6,进货台账!$B$3:$B$1869,LEFT($J$3,4),进货台账!$C$3:$C$1869,LEFT(AL$4,LEN(AL$4)-1)),"")</f>
        <v>0</v>
      </c>
      <c r="AM6" s="90">
        <f>IF($B6&lt;&gt;"",SUMIFS(销售台账!$I$3:$I$2654,销售台账!$E$3:$E$2654,$B6,销售台账!$B$3:$B$2654,LEFT($J$3,4),销售台账!$C$3:$C$2654,LEFT(AL$4,LEN(AL$4)-1)),"")</f>
        <v>0</v>
      </c>
      <c r="AN6" s="90">
        <f>IF($B6&lt;&gt;"",SUMIFS(损耗登记!$I$3:$I$4999,损耗登记!$E$3:$E$4999,$B6,损耗登记!$B$3:$B$4999,LEFT($J$3,4),损耗登记!$C$3:$C$4999,LEFT(AL$4,LEN(AL$4)-1)),"")</f>
        <v>0</v>
      </c>
      <c r="AO6" s="90">
        <f>IF($B6&lt;&gt;"",SUM(AK6:AL6)-SUM(AM6:AN6),"")</f>
        <v>8</v>
      </c>
      <c r="AP6" s="90">
        <f>IF($B6&lt;&gt;"",SUMIFS(进货台账!$I$3:$I$1869,进货台账!$E$3:$E$1869,$B6,进货台账!$B$3:$B$1869,LEFT($J$3,4),进货台账!$C$3:$C$1869,LEFT(AP$4,LEN(AP$4)-1)),"")</f>
        <v>0</v>
      </c>
      <c r="AQ6" s="90">
        <f>IF($B6&lt;&gt;"",SUMIFS(销售台账!$I$3:$I$2654,销售台账!$E$3:$E$2654,$B6,销售台账!$B$3:$B$2654,LEFT($J$3,4),销售台账!$C$3:$C$2654,LEFT(AP$4,LEN(AP$4)-1)),"")</f>
        <v>0</v>
      </c>
      <c r="AR6" s="90">
        <f>IF($B6&lt;&gt;"",SUMIFS(损耗登记!$I$3:$I$4999,损耗登记!$E$3:$E$4999,$B6,损耗登记!$B$3:$B$4999,LEFT($J$3,4),损耗登记!$C$3:$C$4999,LEFT(AP$4,LEN(AP$4)-1)),"")</f>
        <v>0</v>
      </c>
      <c r="AS6" s="90">
        <f>IF($B6&lt;&gt;"",SUM(AO6:AP6)-SUM(AQ6:AR6),"")</f>
        <v>8</v>
      </c>
      <c r="AT6" s="90">
        <f>IF($B6&lt;&gt;"",SUMIFS(进货台账!$I$3:$I$1869,进货台账!$E$3:$E$1869,$B6,进货台账!$B$3:$B$1869,LEFT($J$3,4),进货台账!$C$3:$C$1869,LEFT(AT$4,LEN(AT$4)-1)),"")</f>
        <v>0</v>
      </c>
      <c r="AU6" s="90">
        <f>IF($B6&lt;&gt;"",SUMIFS(销售台账!$I$3:$I$2654,销售台账!$E$3:$E$2654,$B6,销售台账!$B$3:$B$2654,LEFT($J$3,4),销售台账!$C$3:$C$2654,LEFT(AT$4,LEN(AT$4)-1)),"")</f>
        <v>0</v>
      </c>
      <c r="AV6" s="90">
        <f>IF($B6&lt;&gt;"",SUMIFS(损耗登记!$I$3:$I$4999,损耗登记!$E$3:$E$4999,$B6,损耗登记!$B$3:$B$4999,LEFT($J$3,4),损耗登记!$C$3:$C$4999,LEFT(AT$4,LEN(AT$4)-1)),"")</f>
        <v>0</v>
      </c>
      <c r="AW6" s="90">
        <f>IF($B6&lt;&gt;"",SUM(AS6:AT6)-SUM(AU6:AV6),"")</f>
        <v>8</v>
      </c>
      <c r="AX6" s="90">
        <f>IF($B6&lt;&gt;"",SUMIFS(进货台账!$I$3:$I$1869,进货台账!$E$3:$E$1869,$B6,进货台账!$B$3:$B$1869,LEFT($J$3,4),进货台账!$C$3:$C$1869,LEFT(AX$4,LEN(AX$4)-1)),"")</f>
        <v>0</v>
      </c>
      <c r="AY6" s="90">
        <f>IF($B6&lt;&gt;"",SUMIFS(销售台账!$I$3:$I$2654,销售台账!$E$3:$E$2654,$B6,销售台账!$B$3:$B$2654,LEFT($J$3,4),销售台账!$C$3:$C$2654,LEFT(AX$4,LEN(AX$4)-1)),"")</f>
        <v>0</v>
      </c>
      <c r="AZ6" s="90">
        <f>IF($B6&lt;&gt;"",SUMIFS(损耗登记!$I$3:$I$4999,损耗登记!$E$3:$E$4999,$B6,损耗登记!$B$3:$B$4999,LEFT($J$3,4),损耗登记!$C$3:$C$4999,LEFT(AX$4,LEN(AX$4)-1)),"")</f>
        <v>0</v>
      </c>
      <c r="BA6" s="90">
        <f>IF($B6&lt;&gt;"",SUM(AW6:AX6)-SUM(AY6:AZ6),"")</f>
        <v>8</v>
      </c>
      <c r="BB6" s="90">
        <f>IF($B6&lt;&gt;"",SUMIFS(进货台账!$I$3:$I$1869,进货台账!$E$3:$E$1869,$B6,进货台账!$B$3:$B$1869,LEFT($J$3,4),进货台账!$C$3:$C$1869,LEFT(BB$4,LEN(BB$4)-1)),"")</f>
        <v>0</v>
      </c>
      <c r="BC6" s="90">
        <f>IF($B6&lt;&gt;"",SUMIFS(销售台账!$I$3:$I$2654,销售台账!$E$3:$E$2654,$B6,销售台账!$B$3:$B$2654,LEFT($J$3,4),销售台账!$C$3:$C$2654,LEFT(BB$4,LEN(BB$4)-1)),"")</f>
        <v>0</v>
      </c>
      <c r="BD6" s="90">
        <f>IF($B6&lt;&gt;"",SUMIFS(损耗登记!$I$3:$I$4999,损耗登记!$E$3:$E$4999,$B6,损耗登记!$B$3:$B$4999,LEFT($J$3,4),损耗登记!$C$3:$C$4999,LEFT(BB$4,LEN(BB$4)-1)),"")</f>
        <v>0</v>
      </c>
      <c r="BE6" s="90">
        <f>IF($B6&lt;&gt;"",SUM(BA6:BB6)-SUM(BC6:BD6),"")</f>
        <v>8</v>
      </c>
    </row>
    <row r="7" ht="22" customHeight="1" spans="1:57">
      <c r="A7" s="89">
        <f>IF(B7&lt;&gt;"",A6+1,"")</f>
        <v>2</v>
      </c>
      <c r="B7" s="89">
        <f>IF(商品参数!A4&lt;&gt;"",商品参数!A4,"")</f>
        <v>1002</v>
      </c>
      <c r="C7" s="90" t="str">
        <f>IFERROR(VLOOKUP(B7,商品参数!A:E,2,FALSE),"")</f>
        <v>雪花啤酒</v>
      </c>
      <c r="D7" s="90" t="str">
        <f>IFERROR(VLOOKUP(B7,商品参数!A:E,3,FALSE),"")</f>
        <v>480ml</v>
      </c>
      <c r="E7" s="90" t="str">
        <f>IFERROR(VLOOKUP(B7,商品参数!A:E,4,FALSE),"")</f>
        <v>箱</v>
      </c>
      <c r="F7" s="90">
        <f t="shared" ref="F7:F70" si="0">IF(E7&lt;&gt;"",SUM(I7,J7,N7,R7,V7,Z7,AD7,AH7,AL7,AP7,AT7,AX7,BB7,),"")</f>
        <v>15</v>
      </c>
      <c r="G7" s="90">
        <f t="shared" ref="G7:G70" si="1">IF(E7&lt;&gt;"",SUM(K7,O7,S7,W7,AA7,AE7,AI7,AM7,AQ7,AU7,AY7,BC7,),"")</f>
        <v>7</v>
      </c>
      <c r="H7" s="91">
        <f t="shared" ref="H7:H70" si="2">IFERROR(G7/F7,"")</f>
        <v>0.466666666666667</v>
      </c>
      <c r="I7" s="90">
        <f>IF(E7&lt;&gt;"",IFERROR(VLOOKUP(B7,商品参数!$A$3:$D$499,6,0),0),"")</f>
        <v>0</v>
      </c>
      <c r="J7" s="90">
        <f>IF($B7&lt;&gt;"",SUMIFS(进货台账!$I$3:$I$1869,进货台账!$E$3:$E$1869,$B7,进货台账!$B$3:$B$1869,LEFT($J$3,4),进货台账!$C$3:$C$1869,LEFT(J$4,LEN(J$4)-1)),"")</f>
        <v>0</v>
      </c>
      <c r="K7" s="90">
        <f>IF($B7&lt;&gt;"",SUMIFS(销售台账!$I$3:$I$2654,销售台账!$E$3:$E$2654,$B7,销售台账!$B$3:$B$2654,LEFT($J$3,4),销售台账!$C$3:$C$2654,LEFT(J$4,LEN(J$4)-1)),"")</f>
        <v>0</v>
      </c>
      <c r="L7" s="90">
        <f>IF($B7&lt;&gt;"",SUMIFS(损耗登记!$I$3:$I$4999,损耗登记!$E$3:$E$4999,$B7,损耗登记!$B$3:$B$4999,LEFT($J$3,4),损耗登记!$C$3:$C$4999,LEFT(J$4,LEN(J$4)-1)),"")</f>
        <v>0</v>
      </c>
      <c r="M7" s="90">
        <f t="shared" ref="M7:M70" si="3">IF($B7&lt;&gt;"",SUM(I7:J7)-SUM(K7:L7),"")</f>
        <v>0</v>
      </c>
      <c r="N7" s="90">
        <f>IF($B7&lt;&gt;"",SUMIFS(进货台账!$I$3:$I$1869,进货台账!$E$3:$E$1869,$B7,进货台账!$B$3:$B$1869,LEFT($J$3,4),进货台账!$C$3:$C$1869,LEFT(N$4,LEN(N$4)-1)),"")</f>
        <v>0</v>
      </c>
      <c r="O7" s="90">
        <f>IF($B7&lt;&gt;"",SUMIFS(销售台账!$I$3:$I$2654,销售台账!$E$3:$E$2654,$B7,销售台账!$B$3:$B$2654,LEFT($J$3,4),销售台账!$C$3:$C$2654,LEFT(N$4,LEN(N$4)-1)),"")</f>
        <v>0</v>
      </c>
      <c r="P7" s="90">
        <f>IF($B7&lt;&gt;"",SUMIFS(损耗登记!$I$3:$I$4999,损耗登记!$E$3:$E$4999,$B7,损耗登记!$B$3:$B$4999,LEFT($J$3,4),损耗登记!$C$3:$C$4999,LEFT(N$4,LEN(N$4)-1)),"")</f>
        <v>0</v>
      </c>
      <c r="Q7" s="90">
        <f t="shared" ref="Q7:Q70" si="4">IF($B7&lt;&gt;"",SUM(M7:N7)-SUM(O7:P7),"")</f>
        <v>0</v>
      </c>
      <c r="R7" s="90">
        <f>IF($B7&lt;&gt;"",SUMIFS(进货台账!$I$3:$I$1869,进货台账!$E$3:$E$1869,$B7,进货台账!$B$3:$B$1869,LEFT($J$3,4),进货台账!$C$3:$C$1869,LEFT(R$4,LEN(R$4)-1)),"")</f>
        <v>15</v>
      </c>
      <c r="S7" s="90">
        <f>IF($B7&lt;&gt;"",SUMIFS(销售台账!$I$3:$I$2654,销售台账!$E$3:$E$2654,$B7,销售台账!$B$3:$B$2654,LEFT($J$3,4),销售台账!$C$3:$C$2654,LEFT(R$4,LEN(R$4)-1)),"")</f>
        <v>7</v>
      </c>
      <c r="T7" s="90">
        <f>IF($B7&lt;&gt;"",SUMIFS(损耗登记!$I$3:$I$4999,损耗登记!$E$3:$E$4999,$B7,损耗登记!$B$3:$B$4999,LEFT($J$3,4),损耗登记!$C$3:$C$4999,LEFT(R$4,LEN(R$4)-1)),"")</f>
        <v>0</v>
      </c>
      <c r="U7" s="90">
        <f t="shared" ref="U7:U70" si="5">IF($B7&lt;&gt;"",SUM(Q7:R7)-SUM(S7:T7),"")</f>
        <v>8</v>
      </c>
      <c r="V7" s="90">
        <f>IF($B7&lt;&gt;"",SUMIFS(进货台账!$I$3:$I$1869,进货台账!$E$3:$E$1869,$B7,进货台账!$B$3:$B$1869,LEFT($J$3,4),进货台账!$C$3:$C$1869,LEFT(V$4,LEN(V$4)-1)),"")</f>
        <v>0</v>
      </c>
      <c r="W7" s="90">
        <f>IF($B7&lt;&gt;"",SUMIFS(销售台账!$I$3:$I$2654,销售台账!$E$3:$E$2654,$B7,销售台账!$B$3:$B$2654,LEFT($J$3,4),销售台账!$C$3:$C$2654,LEFT(V$4,LEN(V$4)-1)),"")</f>
        <v>0</v>
      </c>
      <c r="X7" s="90">
        <f>IF($B7&lt;&gt;"",SUMIFS(损耗登记!$I$3:$I$4999,损耗登记!$E$3:$E$4999,$B7,损耗登记!$B$3:$B$4999,LEFT($J$3,4),损耗登记!$C$3:$C$4999,LEFT(V$4,LEN(V$4)-1)),"")</f>
        <v>0</v>
      </c>
      <c r="Y7" s="90">
        <f t="shared" ref="Y7:Y70" si="6">IF($B7&lt;&gt;"",SUM(U7:V7)-SUM(W7:X7),"")</f>
        <v>8</v>
      </c>
      <c r="Z7" s="90">
        <f>IF($B7&lt;&gt;"",SUMIFS(进货台账!$I$3:$I$1869,进货台账!$E$3:$E$1869,$B7,进货台账!$B$3:$B$1869,LEFT($J$3,4),进货台账!$C$3:$C$1869,LEFT(Z$4,LEN(Z$4)-1)),"")</f>
        <v>0</v>
      </c>
      <c r="AA7" s="90">
        <f>IF($B7&lt;&gt;"",SUMIFS(销售台账!$I$3:$I$2654,销售台账!$E$3:$E$2654,$B7,销售台账!$B$3:$B$2654,LEFT($J$3,4),销售台账!$C$3:$C$2654,LEFT(Z$4,LEN(Z$4)-1)),"")</f>
        <v>0</v>
      </c>
      <c r="AB7" s="90">
        <f>IF($B7&lt;&gt;"",SUMIFS(损耗登记!$I$3:$I$4999,损耗登记!$E$3:$E$4999,$B7,损耗登记!$B$3:$B$4999,LEFT($J$3,4),损耗登记!$C$3:$C$4999,LEFT(Z$4,LEN(Z$4)-1)),"")</f>
        <v>0</v>
      </c>
      <c r="AC7" s="90">
        <f t="shared" ref="AC7:AC70" si="7">IF($B7&lt;&gt;"",SUM(Y7:Z7)-SUM(AA7:AB7),"")</f>
        <v>8</v>
      </c>
      <c r="AD7" s="90">
        <f>IF($B7&lt;&gt;"",SUMIFS(进货台账!$I$3:$I$1869,进货台账!$E$3:$E$1869,$B7,进货台账!$B$3:$B$1869,LEFT($J$3,4),进货台账!$C$3:$C$1869,LEFT(AD$4,LEN(AD$4)-1)),"")</f>
        <v>0</v>
      </c>
      <c r="AE7" s="90">
        <f>IF($B7&lt;&gt;"",SUMIFS(销售台账!$I$3:$I$2654,销售台账!$E$3:$E$2654,$B7,销售台账!$B$3:$B$2654,LEFT($J$3,4),销售台账!$C$3:$C$2654,LEFT(AD$4,LEN(AD$4)-1)),"")</f>
        <v>0</v>
      </c>
      <c r="AF7" s="90">
        <f>IF($B7&lt;&gt;"",SUMIFS(损耗登记!$I$3:$I$4999,损耗登记!$E$3:$E$4999,$B7,损耗登记!$B$3:$B$4999,LEFT($J$3,4),损耗登记!$C$3:$C$4999,LEFT(AD$4,LEN(AD$4)-1)),"")</f>
        <v>0</v>
      </c>
      <c r="AG7" s="90">
        <f t="shared" ref="AG7:AG70" si="8">IF($B7&lt;&gt;"",SUM(AC7:AD7)-SUM(AE7:AF7),"")</f>
        <v>8</v>
      </c>
      <c r="AH7" s="90">
        <f>IF($B7&lt;&gt;"",SUMIFS(进货台账!$I$3:$I$1869,进货台账!$E$3:$E$1869,$B7,进货台账!$B$3:$B$1869,LEFT($J$3,4),进货台账!$C$3:$C$1869,LEFT(AH$4,LEN(AH$4)-1)),"")</f>
        <v>0</v>
      </c>
      <c r="AI7" s="90">
        <f>IF($B7&lt;&gt;"",SUMIFS(销售台账!$I$3:$I$2654,销售台账!$E$3:$E$2654,$B7,销售台账!$B$3:$B$2654,LEFT($J$3,4),销售台账!$C$3:$C$2654,LEFT(AH$4,LEN(AH$4)-1)),"")</f>
        <v>0</v>
      </c>
      <c r="AJ7" s="90">
        <f>IF($B7&lt;&gt;"",SUMIFS(损耗登记!$I$3:$I$4999,损耗登记!$E$3:$E$4999,$B7,损耗登记!$B$3:$B$4999,LEFT($J$3,4),损耗登记!$C$3:$C$4999,LEFT(AH$4,LEN(AH$4)-1)),"")</f>
        <v>0</v>
      </c>
      <c r="AK7" s="90">
        <f t="shared" ref="AK7:AK70" si="9">IF($B7&lt;&gt;"",SUM(AG7:AH7)-SUM(AI7:AJ7),"")</f>
        <v>8</v>
      </c>
      <c r="AL7" s="90">
        <f>IF($B7&lt;&gt;"",SUMIFS(进货台账!$I$3:$I$1869,进货台账!$E$3:$E$1869,$B7,进货台账!$B$3:$B$1869,LEFT($J$3,4),进货台账!$C$3:$C$1869,LEFT(AL$4,LEN(AL$4)-1)),"")</f>
        <v>0</v>
      </c>
      <c r="AM7" s="90">
        <f>IF($B7&lt;&gt;"",SUMIFS(销售台账!$I$3:$I$2654,销售台账!$E$3:$E$2654,$B7,销售台账!$B$3:$B$2654,LEFT($J$3,4),销售台账!$C$3:$C$2654,LEFT(AL$4,LEN(AL$4)-1)),"")</f>
        <v>0</v>
      </c>
      <c r="AN7" s="90">
        <f>IF($B7&lt;&gt;"",SUMIFS(损耗登记!$I$3:$I$4999,损耗登记!$E$3:$E$4999,$B7,损耗登记!$B$3:$B$4999,LEFT($J$3,4),损耗登记!$C$3:$C$4999,LEFT(AL$4,LEN(AL$4)-1)),"")</f>
        <v>0</v>
      </c>
      <c r="AO7" s="90">
        <f t="shared" ref="AO7:AO70" si="10">IF($B7&lt;&gt;"",SUM(AK7:AL7)-SUM(AM7:AN7),"")</f>
        <v>8</v>
      </c>
      <c r="AP7" s="90">
        <f>IF($B7&lt;&gt;"",SUMIFS(进货台账!$I$3:$I$1869,进货台账!$E$3:$E$1869,$B7,进货台账!$B$3:$B$1869,LEFT($J$3,4),进货台账!$C$3:$C$1869,LEFT(AP$4,LEN(AP$4)-1)),"")</f>
        <v>0</v>
      </c>
      <c r="AQ7" s="90">
        <f>IF($B7&lt;&gt;"",SUMIFS(销售台账!$I$3:$I$2654,销售台账!$E$3:$E$2654,$B7,销售台账!$B$3:$B$2654,LEFT($J$3,4),销售台账!$C$3:$C$2654,LEFT(AP$4,LEN(AP$4)-1)),"")</f>
        <v>0</v>
      </c>
      <c r="AR7" s="90">
        <f>IF($B7&lt;&gt;"",SUMIFS(损耗登记!$I$3:$I$4999,损耗登记!$E$3:$E$4999,$B7,损耗登记!$B$3:$B$4999,LEFT($J$3,4),损耗登记!$C$3:$C$4999,LEFT(AP$4,LEN(AP$4)-1)),"")</f>
        <v>0</v>
      </c>
      <c r="AS7" s="90">
        <f t="shared" ref="AS7:AS70" si="11">IF($B7&lt;&gt;"",SUM(AO7:AP7)-SUM(AQ7:AR7),"")</f>
        <v>8</v>
      </c>
      <c r="AT7" s="90">
        <f>IF($B7&lt;&gt;"",SUMIFS(进货台账!$I$3:$I$1869,进货台账!$E$3:$E$1869,$B7,进货台账!$B$3:$B$1869,LEFT($J$3,4),进货台账!$C$3:$C$1869,LEFT(AT$4,LEN(AT$4)-1)),"")</f>
        <v>0</v>
      </c>
      <c r="AU7" s="90">
        <f>IF($B7&lt;&gt;"",SUMIFS(销售台账!$I$3:$I$2654,销售台账!$E$3:$E$2654,$B7,销售台账!$B$3:$B$2654,LEFT($J$3,4),销售台账!$C$3:$C$2654,LEFT(AT$4,LEN(AT$4)-1)),"")</f>
        <v>0</v>
      </c>
      <c r="AV7" s="90">
        <f>IF($B7&lt;&gt;"",SUMIFS(损耗登记!$I$3:$I$4999,损耗登记!$E$3:$E$4999,$B7,损耗登记!$B$3:$B$4999,LEFT($J$3,4),损耗登记!$C$3:$C$4999,LEFT(AT$4,LEN(AT$4)-1)),"")</f>
        <v>0</v>
      </c>
      <c r="AW7" s="90">
        <f t="shared" ref="AW7:AW70" si="12">IF($B7&lt;&gt;"",SUM(AS7:AT7)-SUM(AU7:AV7),"")</f>
        <v>8</v>
      </c>
      <c r="AX7" s="90">
        <f>IF($B7&lt;&gt;"",SUMIFS(进货台账!$I$3:$I$1869,进货台账!$E$3:$E$1869,$B7,进货台账!$B$3:$B$1869,LEFT($J$3,4),进货台账!$C$3:$C$1869,LEFT(AX$4,LEN(AX$4)-1)),"")</f>
        <v>0</v>
      </c>
      <c r="AY7" s="90">
        <f>IF($B7&lt;&gt;"",SUMIFS(销售台账!$I$3:$I$2654,销售台账!$E$3:$E$2654,$B7,销售台账!$B$3:$B$2654,LEFT($J$3,4),销售台账!$C$3:$C$2654,LEFT(AX$4,LEN(AX$4)-1)),"")</f>
        <v>0</v>
      </c>
      <c r="AZ7" s="90">
        <f>IF($B7&lt;&gt;"",SUMIFS(损耗登记!$I$3:$I$4999,损耗登记!$E$3:$E$4999,$B7,损耗登记!$B$3:$B$4999,LEFT($J$3,4),损耗登记!$C$3:$C$4999,LEFT(AX$4,LEN(AX$4)-1)),"")</f>
        <v>0</v>
      </c>
      <c r="BA7" s="90">
        <f t="shared" ref="BA7:BA70" si="13">IF($B7&lt;&gt;"",SUM(AW7:AX7)-SUM(AY7:AZ7),"")</f>
        <v>8</v>
      </c>
      <c r="BB7" s="90">
        <f>IF($B7&lt;&gt;"",SUMIFS(进货台账!$I$3:$I$1869,进货台账!$E$3:$E$1869,$B7,进货台账!$B$3:$B$1869,LEFT($J$3,4),进货台账!$C$3:$C$1869,LEFT(BB$4,LEN(BB$4)-1)),"")</f>
        <v>0</v>
      </c>
      <c r="BC7" s="90">
        <f>IF($B7&lt;&gt;"",SUMIFS(销售台账!$I$3:$I$2654,销售台账!$E$3:$E$2654,$B7,销售台账!$B$3:$B$2654,LEFT($J$3,4),销售台账!$C$3:$C$2654,LEFT(BB$4,LEN(BB$4)-1)),"")</f>
        <v>0</v>
      </c>
      <c r="BD7" s="90">
        <f>IF($B7&lt;&gt;"",SUMIFS(损耗登记!$I$3:$I$4999,损耗登记!$E$3:$E$4999,$B7,损耗登记!$B$3:$B$4999,LEFT($J$3,4),损耗登记!$C$3:$C$4999,LEFT(BB$4,LEN(BB$4)-1)),"")</f>
        <v>0</v>
      </c>
      <c r="BE7" s="90">
        <f t="shared" ref="BE7:BE70" si="14">IF($B7&lt;&gt;"",SUM(BA7:BB7)-SUM(BC7:BD7),"")</f>
        <v>8</v>
      </c>
    </row>
    <row r="8" ht="22" customHeight="1" spans="1:57">
      <c r="A8" s="89">
        <f t="shared" ref="A8:A71" si="15">IF(B8&lt;&gt;"",A7+1,"")</f>
        <v>3</v>
      </c>
      <c r="B8" s="89">
        <f>IF(商品参数!A5&lt;&gt;"",商品参数!A5,"")</f>
        <v>1003</v>
      </c>
      <c r="C8" s="90" t="str">
        <f>IFERROR(VLOOKUP(B8,商品参数!A:E,2,FALSE),"")</f>
        <v>燕京啤酒</v>
      </c>
      <c r="D8" s="90" t="str">
        <f>IFERROR(VLOOKUP(B8,商品参数!A:E,3,FALSE),"")</f>
        <v>330ml</v>
      </c>
      <c r="E8" s="90" t="str">
        <f>IFERROR(VLOOKUP(B8,商品参数!A:E,4,FALSE),"")</f>
        <v>箱</v>
      </c>
      <c r="F8" s="90">
        <f t="shared" si="0"/>
        <v>21</v>
      </c>
      <c r="G8" s="90">
        <f t="shared" si="1"/>
        <v>8</v>
      </c>
      <c r="H8" s="91">
        <f t="shared" si="2"/>
        <v>0.380952380952381</v>
      </c>
      <c r="I8" s="90">
        <f>IF(E8&lt;&gt;"",IFERROR(VLOOKUP(B8,商品参数!$A$3:$D$499,6,0),0),"")</f>
        <v>0</v>
      </c>
      <c r="J8" s="90">
        <f>IF($B8&lt;&gt;"",SUMIFS(进货台账!$I$3:$I$1869,进货台账!$E$3:$E$1869,$B8,进货台账!$B$3:$B$1869,LEFT($J$3,4),进货台账!$C$3:$C$1869,LEFT(J$4,LEN(J$4)-1)),"")</f>
        <v>0</v>
      </c>
      <c r="K8" s="90">
        <f>IF($B8&lt;&gt;"",SUMIFS(销售台账!$I$3:$I$2654,销售台账!$E$3:$E$2654,$B8,销售台账!$B$3:$B$2654,LEFT($J$3,4),销售台账!$C$3:$C$2654,LEFT(J$4,LEN(J$4)-1)),"")</f>
        <v>0</v>
      </c>
      <c r="L8" s="90">
        <f>IF($B8&lt;&gt;"",SUMIFS(损耗登记!$I$3:$I$4999,损耗登记!$E$3:$E$4999,$B8,损耗登记!$B$3:$B$4999,LEFT($J$3,4),损耗登记!$C$3:$C$4999,LEFT(J$4,LEN(J$4)-1)),"")</f>
        <v>0</v>
      </c>
      <c r="M8" s="90">
        <f t="shared" si="3"/>
        <v>0</v>
      </c>
      <c r="N8" s="90">
        <f>IF($B8&lt;&gt;"",SUMIFS(进货台账!$I$3:$I$1869,进货台账!$E$3:$E$1869,$B8,进货台账!$B$3:$B$1869,LEFT($J$3,4),进货台账!$C$3:$C$1869,LEFT(N$4,LEN(N$4)-1)),"")</f>
        <v>0</v>
      </c>
      <c r="O8" s="90">
        <f>IF($B8&lt;&gt;"",SUMIFS(销售台账!$I$3:$I$2654,销售台账!$E$3:$E$2654,$B8,销售台账!$B$3:$B$2654,LEFT($J$3,4),销售台账!$C$3:$C$2654,LEFT(N$4,LEN(N$4)-1)),"")</f>
        <v>0</v>
      </c>
      <c r="P8" s="90">
        <f>IF($B8&lt;&gt;"",SUMIFS(损耗登记!$I$3:$I$4999,损耗登记!$E$3:$E$4999,$B8,损耗登记!$B$3:$B$4999,LEFT($J$3,4),损耗登记!$C$3:$C$4999,LEFT(N$4,LEN(N$4)-1)),"")</f>
        <v>0</v>
      </c>
      <c r="Q8" s="90">
        <f t="shared" si="4"/>
        <v>0</v>
      </c>
      <c r="R8" s="90">
        <f>IF($B8&lt;&gt;"",SUMIFS(进货台账!$I$3:$I$1869,进货台账!$E$3:$E$1869,$B8,进货台账!$B$3:$B$1869,LEFT($J$3,4),进货台账!$C$3:$C$1869,LEFT(R$4,LEN(R$4)-1)),"")</f>
        <v>21</v>
      </c>
      <c r="S8" s="90">
        <f>IF($B8&lt;&gt;"",SUMIFS(销售台账!$I$3:$I$2654,销售台账!$E$3:$E$2654,$B8,销售台账!$B$3:$B$2654,LEFT($J$3,4),销售台账!$C$3:$C$2654,LEFT(R$4,LEN(R$4)-1)),"")</f>
        <v>8</v>
      </c>
      <c r="T8" s="90">
        <f>IF($B8&lt;&gt;"",SUMIFS(损耗登记!$I$3:$I$4999,损耗登记!$E$3:$E$4999,$B8,损耗登记!$B$3:$B$4999,LEFT($J$3,4),损耗登记!$C$3:$C$4999,LEFT(R$4,LEN(R$4)-1)),"")</f>
        <v>0</v>
      </c>
      <c r="U8" s="90">
        <f t="shared" si="5"/>
        <v>13</v>
      </c>
      <c r="V8" s="90">
        <f>IF($B8&lt;&gt;"",SUMIFS(进货台账!$I$3:$I$1869,进货台账!$E$3:$E$1869,$B8,进货台账!$B$3:$B$1869,LEFT($J$3,4),进货台账!$C$3:$C$1869,LEFT(V$4,LEN(V$4)-1)),"")</f>
        <v>0</v>
      </c>
      <c r="W8" s="90">
        <f>IF($B8&lt;&gt;"",SUMIFS(销售台账!$I$3:$I$2654,销售台账!$E$3:$E$2654,$B8,销售台账!$B$3:$B$2654,LEFT($J$3,4),销售台账!$C$3:$C$2654,LEFT(V$4,LEN(V$4)-1)),"")</f>
        <v>0</v>
      </c>
      <c r="X8" s="90">
        <f>IF($B8&lt;&gt;"",SUMIFS(损耗登记!$I$3:$I$4999,损耗登记!$E$3:$E$4999,$B8,损耗登记!$B$3:$B$4999,LEFT($J$3,4),损耗登记!$C$3:$C$4999,LEFT(V$4,LEN(V$4)-1)),"")</f>
        <v>0</v>
      </c>
      <c r="Y8" s="90">
        <f t="shared" si="6"/>
        <v>13</v>
      </c>
      <c r="Z8" s="90">
        <f>IF($B8&lt;&gt;"",SUMIFS(进货台账!$I$3:$I$1869,进货台账!$E$3:$E$1869,$B8,进货台账!$B$3:$B$1869,LEFT($J$3,4),进货台账!$C$3:$C$1869,LEFT(Z$4,LEN(Z$4)-1)),"")</f>
        <v>0</v>
      </c>
      <c r="AA8" s="90">
        <f>IF($B8&lt;&gt;"",SUMIFS(销售台账!$I$3:$I$2654,销售台账!$E$3:$E$2654,$B8,销售台账!$B$3:$B$2654,LEFT($J$3,4),销售台账!$C$3:$C$2654,LEFT(Z$4,LEN(Z$4)-1)),"")</f>
        <v>0</v>
      </c>
      <c r="AB8" s="90">
        <f>IF($B8&lt;&gt;"",SUMIFS(损耗登记!$I$3:$I$4999,损耗登记!$E$3:$E$4999,$B8,损耗登记!$B$3:$B$4999,LEFT($J$3,4),损耗登记!$C$3:$C$4999,LEFT(Z$4,LEN(Z$4)-1)),"")</f>
        <v>0</v>
      </c>
      <c r="AC8" s="90">
        <f t="shared" si="7"/>
        <v>13</v>
      </c>
      <c r="AD8" s="90">
        <f>IF($B8&lt;&gt;"",SUMIFS(进货台账!$I$3:$I$1869,进货台账!$E$3:$E$1869,$B8,进货台账!$B$3:$B$1869,LEFT($J$3,4),进货台账!$C$3:$C$1869,LEFT(AD$4,LEN(AD$4)-1)),"")</f>
        <v>0</v>
      </c>
      <c r="AE8" s="90">
        <f>IF($B8&lt;&gt;"",SUMIFS(销售台账!$I$3:$I$2654,销售台账!$E$3:$E$2654,$B8,销售台账!$B$3:$B$2654,LEFT($J$3,4),销售台账!$C$3:$C$2654,LEFT(AD$4,LEN(AD$4)-1)),"")</f>
        <v>0</v>
      </c>
      <c r="AF8" s="90">
        <f>IF($B8&lt;&gt;"",SUMIFS(损耗登记!$I$3:$I$4999,损耗登记!$E$3:$E$4999,$B8,损耗登记!$B$3:$B$4999,LEFT($J$3,4),损耗登记!$C$3:$C$4999,LEFT(AD$4,LEN(AD$4)-1)),"")</f>
        <v>0</v>
      </c>
      <c r="AG8" s="90">
        <f t="shared" si="8"/>
        <v>13</v>
      </c>
      <c r="AH8" s="90">
        <f>IF($B8&lt;&gt;"",SUMIFS(进货台账!$I$3:$I$1869,进货台账!$E$3:$E$1869,$B8,进货台账!$B$3:$B$1869,LEFT($J$3,4),进货台账!$C$3:$C$1869,LEFT(AH$4,LEN(AH$4)-1)),"")</f>
        <v>0</v>
      </c>
      <c r="AI8" s="90">
        <f>IF($B8&lt;&gt;"",SUMIFS(销售台账!$I$3:$I$2654,销售台账!$E$3:$E$2654,$B8,销售台账!$B$3:$B$2654,LEFT($J$3,4),销售台账!$C$3:$C$2654,LEFT(AH$4,LEN(AH$4)-1)),"")</f>
        <v>0</v>
      </c>
      <c r="AJ8" s="90">
        <f>IF($B8&lt;&gt;"",SUMIFS(损耗登记!$I$3:$I$4999,损耗登记!$E$3:$E$4999,$B8,损耗登记!$B$3:$B$4999,LEFT($J$3,4),损耗登记!$C$3:$C$4999,LEFT(AH$4,LEN(AH$4)-1)),"")</f>
        <v>0</v>
      </c>
      <c r="AK8" s="90">
        <f t="shared" si="9"/>
        <v>13</v>
      </c>
      <c r="AL8" s="90">
        <f>IF($B8&lt;&gt;"",SUMIFS(进货台账!$I$3:$I$1869,进货台账!$E$3:$E$1869,$B8,进货台账!$B$3:$B$1869,LEFT($J$3,4),进货台账!$C$3:$C$1869,LEFT(AL$4,LEN(AL$4)-1)),"")</f>
        <v>0</v>
      </c>
      <c r="AM8" s="90">
        <f>IF($B8&lt;&gt;"",SUMIFS(销售台账!$I$3:$I$2654,销售台账!$E$3:$E$2654,$B8,销售台账!$B$3:$B$2654,LEFT($J$3,4),销售台账!$C$3:$C$2654,LEFT(AL$4,LEN(AL$4)-1)),"")</f>
        <v>0</v>
      </c>
      <c r="AN8" s="90">
        <f>IF($B8&lt;&gt;"",SUMIFS(损耗登记!$I$3:$I$4999,损耗登记!$E$3:$E$4999,$B8,损耗登记!$B$3:$B$4999,LEFT($J$3,4),损耗登记!$C$3:$C$4999,LEFT(AL$4,LEN(AL$4)-1)),"")</f>
        <v>0</v>
      </c>
      <c r="AO8" s="90">
        <f t="shared" si="10"/>
        <v>13</v>
      </c>
      <c r="AP8" s="90">
        <f>IF($B8&lt;&gt;"",SUMIFS(进货台账!$I$3:$I$1869,进货台账!$E$3:$E$1869,$B8,进货台账!$B$3:$B$1869,LEFT($J$3,4),进货台账!$C$3:$C$1869,LEFT(AP$4,LEN(AP$4)-1)),"")</f>
        <v>0</v>
      </c>
      <c r="AQ8" s="90">
        <f>IF($B8&lt;&gt;"",SUMIFS(销售台账!$I$3:$I$2654,销售台账!$E$3:$E$2654,$B8,销售台账!$B$3:$B$2654,LEFT($J$3,4),销售台账!$C$3:$C$2654,LEFT(AP$4,LEN(AP$4)-1)),"")</f>
        <v>0</v>
      </c>
      <c r="AR8" s="90">
        <f>IF($B8&lt;&gt;"",SUMIFS(损耗登记!$I$3:$I$4999,损耗登记!$E$3:$E$4999,$B8,损耗登记!$B$3:$B$4999,LEFT($J$3,4),损耗登记!$C$3:$C$4999,LEFT(AP$4,LEN(AP$4)-1)),"")</f>
        <v>0</v>
      </c>
      <c r="AS8" s="90">
        <f t="shared" si="11"/>
        <v>13</v>
      </c>
      <c r="AT8" s="90">
        <f>IF($B8&lt;&gt;"",SUMIFS(进货台账!$I$3:$I$1869,进货台账!$E$3:$E$1869,$B8,进货台账!$B$3:$B$1869,LEFT($J$3,4),进货台账!$C$3:$C$1869,LEFT(AT$4,LEN(AT$4)-1)),"")</f>
        <v>0</v>
      </c>
      <c r="AU8" s="90">
        <f>IF($B8&lt;&gt;"",SUMIFS(销售台账!$I$3:$I$2654,销售台账!$E$3:$E$2654,$B8,销售台账!$B$3:$B$2654,LEFT($J$3,4),销售台账!$C$3:$C$2654,LEFT(AT$4,LEN(AT$4)-1)),"")</f>
        <v>0</v>
      </c>
      <c r="AV8" s="90">
        <f>IF($B8&lt;&gt;"",SUMIFS(损耗登记!$I$3:$I$4999,损耗登记!$E$3:$E$4999,$B8,损耗登记!$B$3:$B$4999,LEFT($J$3,4),损耗登记!$C$3:$C$4999,LEFT(AT$4,LEN(AT$4)-1)),"")</f>
        <v>0</v>
      </c>
      <c r="AW8" s="90">
        <f t="shared" si="12"/>
        <v>13</v>
      </c>
      <c r="AX8" s="90">
        <f>IF($B8&lt;&gt;"",SUMIFS(进货台账!$I$3:$I$1869,进货台账!$E$3:$E$1869,$B8,进货台账!$B$3:$B$1869,LEFT($J$3,4),进货台账!$C$3:$C$1869,LEFT(AX$4,LEN(AX$4)-1)),"")</f>
        <v>0</v>
      </c>
      <c r="AY8" s="90">
        <f>IF($B8&lt;&gt;"",SUMIFS(销售台账!$I$3:$I$2654,销售台账!$E$3:$E$2654,$B8,销售台账!$B$3:$B$2654,LEFT($J$3,4),销售台账!$C$3:$C$2654,LEFT(AX$4,LEN(AX$4)-1)),"")</f>
        <v>0</v>
      </c>
      <c r="AZ8" s="90">
        <f>IF($B8&lt;&gt;"",SUMIFS(损耗登记!$I$3:$I$4999,损耗登记!$E$3:$E$4999,$B8,损耗登记!$B$3:$B$4999,LEFT($J$3,4),损耗登记!$C$3:$C$4999,LEFT(AX$4,LEN(AX$4)-1)),"")</f>
        <v>0</v>
      </c>
      <c r="BA8" s="90">
        <f t="shared" si="13"/>
        <v>13</v>
      </c>
      <c r="BB8" s="90">
        <f>IF($B8&lt;&gt;"",SUMIFS(进货台账!$I$3:$I$1869,进货台账!$E$3:$E$1869,$B8,进货台账!$B$3:$B$1869,LEFT($J$3,4),进货台账!$C$3:$C$1869,LEFT(BB$4,LEN(BB$4)-1)),"")</f>
        <v>0</v>
      </c>
      <c r="BC8" s="90">
        <f>IF($B8&lt;&gt;"",SUMIFS(销售台账!$I$3:$I$2654,销售台账!$E$3:$E$2654,$B8,销售台账!$B$3:$B$2654,LEFT($J$3,4),销售台账!$C$3:$C$2654,LEFT(BB$4,LEN(BB$4)-1)),"")</f>
        <v>0</v>
      </c>
      <c r="BD8" s="90">
        <f>IF($B8&lt;&gt;"",SUMIFS(损耗登记!$I$3:$I$4999,损耗登记!$E$3:$E$4999,$B8,损耗登记!$B$3:$B$4999,LEFT($J$3,4),损耗登记!$C$3:$C$4999,LEFT(BB$4,LEN(BB$4)-1)),"")</f>
        <v>0</v>
      </c>
      <c r="BE8" s="90">
        <f t="shared" si="14"/>
        <v>13</v>
      </c>
    </row>
    <row r="9" ht="22" customHeight="1" spans="1:57">
      <c r="A9" s="89">
        <f t="shared" si="15"/>
        <v>4</v>
      </c>
      <c r="B9" s="89">
        <f>IF(商品参数!A6&lt;&gt;"",商品参数!A6,"")</f>
        <v>1004</v>
      </c>
      <c r="C9" s="90" t="str">
        <f>IFERROR(VLOOKUP(B9,商品参数!A:E,2,FALSE),"")</f>
        <v>哈尔滨啤酒</v>
      </c>
      <c r="D9" s="90" t="str">
        <f>IFERROR(VLOOKUP(B9,商品参数!A:E,3,FALSE),"")</f>
        <v>500ml</v>
      </c>
      <c r="E9" s="90" t="str">
        <f>IFERROR(VLOOKUP(B9,商品参数!A:E,4,FALSE),"")</f>
        <v>箱</v>
      </c>
      <c r="F9" s="90">
        <f t="shared" si="0"/>
        <v>15</v>
      </c>
      <c r="G9" s="90">
        <f t="shared" si="1"/>
        <v>9</v>
      </c>
      <c r="H9" s="91">
        <f t="shared" si="2"/>
        <v>0.6</v>
      </c>
      <c r="I9" s="90">
        <f>IF(E9&lt;&gt;"",IFERROR(VLOOKUP(B9,商品参数!$A$3:$D$499,6,0),0),"")</f>
        <v>0</v>
      </c>
      <c r="J9" s="90">
        <f>IF($B9&lt;&gt;"",SUMIFS(进货台账!$I$3:$I$1869,进货台账!$E$3:$E$1869,$B9,进货台账!$B$3:$B$1869,LEFT($J$3,4),进货台账!$C$3:$C$1869,LEFT(J$4,LEN(J$4)-1)),"")</f>
        <v>0</v>
      </c>
      <c r="K9" s="90">
        <f>IF($B9&lt;&gt;"",SUMIFS(销售台账!$I$3:$I$2654,销售台账!$E$3:$E$2654,$B9,销售台账!$B$3:$B$2654,LEFT($J$3,4),销售台账!$C$3:$C$2654,LEFT(J$4,LEN(J$4)-1)),"")</f>
        <v>0</v>
      </c>
      <c r="L9" s="90">
        <f>IF($B9&lt;&gt;"",SUMIFS(损耗登记!$I$3:$I$4999,损耗登记!$E$3:$E$4999,$B9,损耗登记!$B$3:$B$4999,LEFT($J$3,4),损耗登记!$C$3:$C$4999,LEFT(J$4,LEN(J$4)-1)),"")</f>
        <v>0</v>
      </c>
      <c r="M9" s="90">
        <f t="shared" si="3"/>
        <v>0</v>
      </c>
      <c r="N9" s="90">
        <f>IF($B9&lt;&gt;"",SUMIFS(进货台账!$I$3:$I$1869,进货台账!$E$3:$E$1869,$B9,进货台账!$B$3:$B$1869,LEFT($J$3,4),进货台账!$C$3:$C$1869,LEFT(N$4,LEN(N$4)-1)),"")</f>
        <v>0</v>
      </c>
      <c r="O9" s="90">
        <f>IF($B9&lt;&gt;"",SUMIFS(销售台账!$I$3:$I$2654,销售台账!$E$3:$E$2654,$B9,销售台账!$B$3:$B$2654,LEFT($J$3,4),销售台账!$C$3:$C$2654,LEFT(N$4,LEN(N$4)-1)),"")</f>
        <v>0</v>
      </c>
      <c r="P9" s="90">
        <f>IF($B9&lt;&gt;"",SUMIFS(损耗登记!$I$3:$I$4999,损耗登记!$E$3:$E$4999,$B9,损耗登记!$B$3:$B$4999,LEFT($J$3,4),损耗登记!$C$3:$C$4999,LEFT(N$4,LEN(N$4)-1)),"")</f>
        <v>0</v>
      </c>
      <c r="Q9" s="90">
        <f t="shared" si="4"/>
        <v>0</v>
      </c>
      <c r="R9" s="90">
        <f>IF($B9&lt;&gt;"",SUMIFS(进货台账!$I$3:$I$1869,进货台账!$E$3:$E$1869,$B9,进货台账!$B$3:$B$1869,LEFT($J$3,4),进货台账!$C$3:$C$1869,LEFT(R$4,LEN(R$4)-1)),"")</f>
        <v>15</v>
      </c>
      <c r="S9" s="90">
        <f>IF($B9&lt;&gt;"",SUMIFS(销售台账!$I$3:$I$2654,销售台账!$E$3:$E$2654,$B9,销售台账!$B$3:$B$2654,LEFT($J$3,4),销售台账!$C$3:$C$2654,LEFT(R$4,LEN(R$4)-1)),"")</f>
        <v>9</v>
      </c>
      <c r="T9" s="90">
        <f>IF($B9&lt;&gt;"",SUMIFS(损耗登记!$I$3:$I$4999,损耗登记!$E$3:$E$4999,$B9,损耗登记!$B$3:$B$4999,LEFT($J$3,4),损耗登记!$C$3:$C$4999,LEFT(R$4,LEN(R$4)-1)),"")</f>
        <v>0</v>
      </c>
      <c r="U9" s="90">
        <f t="shared" si="5"/>
        <v>6</v>
      </c>
      <c r="V9" s="90">
        <f>IF($B9&lt;&gt;"",SUMIFS(进货台账!$I$3:$I$1869,进货台账!$E$3:$E$1869,$B9,进货台账!$B$3:$B$1869,LEFT($J$3,4),进货台账!$C$3:$C$1869,LEFT(V$4,LEN(V$4)-1)),"")</f>
        <v>0</v>
      </c>
      <c r="W9" s="90">
        <f>IF($B9&lt;&gt;"",SUMIFS(销售台账!$I$3:$I$2654,销售台账!$E$3:$E$2654,$B9,销售台账!$B$3:$B$2654,LEFT($J$3,4),销售台账!$C$3:$C$2654,LEFT(V$4,LEN(V$4)-1)),"")</f>
        <v>0</v>
      </c>
      <c r="X9" s="90">
        <f>IF($B9&lt;&gt;"",SUMIFS(损耗登记!$I$3:$I$4999,损耗登记!$E$3:$E$4999,$B9,损耗登记!$B$3:$B$4999,LEFT($J$3,4),损耗登记!$C$3:$C$4999,LEFT(V$4,LEN(V$4)-1)),"")</f>
        <v>0</v>
      </c>
      <c r="Y9" s="90">
        <f t="shared" si="6"/>
        <v>6</v>
      </c>
      <c r="Z9" s="90">
        <f>IF($B9&lt;&gt;"",SUMIFS(进货台账!$I$3:$I$1869,进货台账!$E$3:$E$1869,$B9,进货台账!$B$3:$B$1869,LEFT($J$3,4),进货台账!$C$3:$C$1869,LEFT(Z$4,LEN(Z$4)-1)),"")</f>
        <v>0</v>
      </c>
      <c r="AA9" s="90">
        <f>IF($B9&lt;&gt;"",SUMIFS(销售台账!$I$3:$I$2654,销售台账!$E$3:$E$2654,$B9,销售台账!$B$3:$B$2654,LEFT($J$3,4),销售台账!$C$3:$C$2654,LEFT(Z$4,LEN(Z$4)-1)),"")</f>
        <v>0</v>
      </c>
      <c r="AB9" s="90">
        <f>IF($B9&lt;&gt;"",SUMIFS(损耗登记!$I$3:$I$4999,损耗登记!$E$3:$E$4999,$B9,损耗登记!$B$3:$B$4999,LEFT($J$3,4),损耗登记!$C$3:$C$4999,LEFT(Z$4,LEN(Z$4)-1)),"")</f>
        <v>0</v>
      </c>
      <c r="AC9" s="90">
        <f t="shared" si="7"/>
        <v>6</v>
      </c>
      <c r="AD9" s="90">
        <f>IF($B9&lt;&gt;"",SUMIFS(进货台账!$I$3:$I$1869,进货台账!$E$3:$E$1869,$B9,进货台账!$B$3:$B$1869,LEFT($J$3,4),进货台账!$C$3:$C$1869,LEFT(AD$4,LEN(AD$4)-1)),"")</f>
        <v>0</v>
      </c>
      <c r="AE9" s="90">
        <f>IF($B9&lt;&gt;"",SUMIFS(销售台账!$I$3:$I$2654,销售台账!$E$3:$E$2654,$B9,销售台账!$B$3:$B$2654,LEFT($J$3,4),销售台账!$C$3:$C$2654,LEFT(AD$4,LEN(AD$4)-1)),"")</f>
        <v>0</v>
      </c>
      <c r="AF9" s="90">
        <f>IF($B9&lt;&gt;"",SUMIFS(损耗登记!$I$3:$I$4999,损耗登记!$E$3:$E$4999,$B9,损耗登记!$B$3:$B$4999,LEFT($J$3,4),损耗登记!$C$3:$C$4999,LEFT(AD$4,LEN(AD$4)-1)),"")</f>
        <v>0</v>
      </c>
      <c r="AG9" s="90">
        <f t="shared" si="8"/>
        <v>6</v>
      </c>
      <c r="AH9" s="90">
        <f>IF($B9&lt;&gt;"",SUMIFS(进货台账!$I$3:$I$1869,进货台账!$E$3:$E$1869,$B9,进货台账!$B$3:$B$1869,LEFT($J$3,4),进货台账!$C$3:$C$1869,LEFT(AH$4,LEN(AH$4)-1)),"")</f>
        <v>0</v>
      </c>
      <c r="AI9" s="90">
        <f>IF($B9&lt;&gt;"",SUMIFS(销售台账!$I$3:$I$2654,销售台账!$E$3:$E$2654,$B9,销售台账!$B$3:$B$2654,LEFT($J$3,4),销售台账!$C$3:$C$2654,LEFT(AH$4,LEN(AH$4)-1)),"")</f>
        <v>0</v>
      </c>
      <c r="AJ9" s="90">
        <f>IF($B9&lt;&gt;"",SUMIFS(损耗登记!$I$3:$I$4999,损耗登记!$E$3:$E$4999,$B9,损耗登记!$B$3:$B$4999,LEFT($J$3,4),损耗登记!$C$3:$C$4999,LEFT(AH$4,LEN(AH$4)-1)),"")</f>
        <v>0</v>
      </c>
      <c r="AK9" s="90">
        <f t="shared" si="9"/>
        <v>6</v>
      </c>
      <c r="AL9" s="90">
        <f>IF($B9&lt;&gt;"",SUMIFS(进货台账!$I$3:$I$1869,进货台账!$E$3:$E$1869,$B9,进货台账!$B$3:$B$1869,LEFT($J$3,4),进货台账!$C$3:$C$1869,LEFT(AL$4,LEN(AL$4)-1)),"")</f>
        <v>0</v>
      </c>
      <c r="AM9" s="90">
        <f>IF($B9&lt;&gt;"",SUMIFS(销售台账!$I$3:$I$2654,销售台账!$E$3:$E$2654,$B9,销售台账!$B$3:$B$2654,LEFT($J$3,4),销售台账!$C$3:$C$2654,LEFT(AL$4,LEN(AL$4)-1)),"")</f>
        <v>0</v>
      </c>
      <c r="AN9" s="90">
        <f>IF($B9&lt;&gt;"",SUMIFS(损耗登记!$I$3:$I$4999,损耗登记!$E$3:$E$4999,$B9,损耗登记!$B$3:$B$4999,LEFT($J$3,4),损耗登记!$C$3:$C$4999,LEFT(AL$4,LEN(AL$4)-1)),"")</f>
        <v>0</v>
      </c>
      <c r="AO9" s="90">
        <f t="shared" si="10"/>
        <v>6</v>
      </c>
      <c r="AP9" s="90">
        <f>IF($B9&lt;&gt;"",SUMIFS(进货台账!$I$3:$I$1869,进货台账!$E$3:$E$1869,$B9,进货台账!$B$3:$B$1869,LEFT($J$3,4),进货台账!$C$3:$C$1869,LEFT(AP$4,LEN(AP$4)-1)),"")</f>
        <v>0</v>
      </c>
      <c r="AQ9" s="90">
        <f>IF($B9&lt;&gt;"",SUMIFS(销售台账!$I$3:$I$2654,销售台账!$E$3:$E$2654,$B9,销售台账!$B$3:$B$2654,LEFT($J$3,4),销售台账!$C$3:$C$2654,LEFT(AP$4,LEN(AP$4)-1)),"")</f>
        <v>0</v>
      </c>
      <c r="AR9" s="90">
        <f>IF($B9&lt;&gt;"",SUMIFS(损耗登记!$I$3:$I$4999,损耗登记!$E$3:$E$4999,$B9,损耗登记!$B$3:$B$4999,LEFT($J$3,4),损耗登记!$C$3:$C$4999,LEFT(AP$4,LEN(AP$4)-1)),"")</f>
        <v>0</v>
      </c>
      <c r="AS9" s="90">
        <f t="shared" si="11"/>
        <v>6</v>
      </c>
      <c r="AT9" s="90">
        <f>IF($B9&lt;&gt;"",SUMIFS(进货台账!$I$3:$I$1869,进货台账!$E$3:$E$1869,$B9,进货台账!$B$3:$B$1869,LEFT($J$3,4),进货台账!$C$3:$C$1869,LEFT(AT$4,LEN(AT$4)-1)),"")</f>
        <v>0</v>
      </c>
      <c r="AU9" s="90">
        <f>IF($B9&lt;&gt;"",SUMIFS(销售台账!$I$3:$I$2654,销售台账!$E$3:$E$2654,$B9,销售台账!$B$3:$B$2654,LEFT($J$3,4),销售台账!$C$3:$C$2654,LEFT(AT$4,LEN(AT$4)-1)),"")</f>
        <v>0</v>
      </c>
      <c r="AV9" s="90">
        <f>IF($B9&lt;&gt;"",SUMIFS(损耗登记!$I$3:$I$4999,损耗登记!$E$3:$E$4999,$B9,损耗登记!$B$3:$B$4999,LEFT($J$3,4),损耗登记!$C$3:$C$4999,LEFT(AT$4,LEN(AT$4)-1)),"")</f>
        <v>0</v>
      </c>
      <c r="AW9" s="90">
        <f t="shared" si="12"/>
        <v>6</v>
      </c>
      <c r="AX9" s="90">
        <f>IF($B9&lt;&gt;"",SUMIFS(进货台账!$I$3:$I$1869,进货台账!$E$3:$E$1869,$B9,进货台账!$B$3:$B$1869,LEFT($J$3,4),进货台账!$C$3:$C$1869,LEFT(AX$4,LEN(AX$4)-1)),"")</f>
        <v>0</v>
      </c>
      <c r="AY9" s="90">
        <f>IF($B9&lt;&gt;"",SUMIFS(销售台账!$I$3:$I$2654,销售台账!$E$3:$E$2654,$B9,销售台账!$B$3:$B$2654,LEFT($J$3,4),销售台账!$C$3:$C$2654,LEFT(AX$4,LEN(AX$4)-1)),"")</f>
        <v>0</v>
      </c>
      <c r="AZ9" s="90">
        <f>IF($B9&lt;&gt;"",SUMIFS(损耗登记!$I$3:$I$4999,损耗登记!$E$3:$E$4999,$B9,损耗登记!$B$3:$B$4999,LEFT($J$3,4),损耗登记!$C$3:$C$4999,LEFT(AX$4,LEN(AX$4)-1)),"")</f>
        <v>0</v>
      </c>
      <c r="BA9" s="90">
        <f t="shared" si="13"/>
        <v>6</v>
      </c>
      <c r="BB9" s="90">
        <f>IF($B9&lt;&gt;"",SUMIFS(进货台账!$I$3:$I$1869,进货台账!$E$3:$E$1869,$B9,进货台账!$B$3:$B$1869,LEFT($J$3,4),进货台账!$C$3:$C$1869,LEFT(BB$4,LEN(BB$4)-1)),"")</f>
        <v>0</v>
      </c>
      <c r="BC9" s="90">
        <f>IF($B9&lt;&gt;"",SUMIFS(销售台账!$I$3:$I$2654,销售台账!$E$3:$E$2654,$B9,销售台账!$B$3:$B$2654,LEFT($J$3,4),销售台账!$C$3:$C$2654,LEFT(BB$4,LEN(BB$4)-1)),"")</f>
        <v>0</v>
      </c>
      <c r="BD9" s="90">
        <f>IF($B9&lt;&gt;"",SUMIFS(损耗登记!$I$3:$I$4999,损耗登记!$E$3:$E$4999,$B9,损耗登记!$B$3:$B$4999,LEFT($J$3,4),损耗登记!$C$3:$C$4999,LEFT(BB$4,LEN(BB$4)-1)),"")</f>
        <v>0</v>
      </c>
      <c r="BE9" s="90">
        <f t="shared" si="14"/>
        <v>6</v>
      </c>
    </row>
    <row r="10" ht="22" customHeight="1" spans="1:57">
      <c r="A10" s="89" t="str">
        <f t="shared" si="15"/>
        <v/>
      </c>
      <c r="B10" s="89" t="str">
        <f>IF(商品参数!A7&lt;&gt;"",商品参数!A7,"")</f>
        <v/>
      </c>
      <c r="C10" s="90" t="str">
        <f>IFERROR(VLOOKUP(B10,商品参数!A:E,2,FALSE),"")</f>
        <v/>
      </c>
      <c r="D10" s="90" t="str">
        <f>IFERROR(VLOOKUP(B10,商品参数!A:E,3,FALSE),"")</f>
        <v/>
      </c>
      <c r="E10" s="90" t="str">
        <f>IFERROR(VLOOKUP(B10,商品参数!A:E,4,FALSE),"")</f>
        <v/>
      </c>
      <c r="F10" s="90" t="str">
        <f t="shared" si="0"/>
        <v/>
      </c>
      <c r="G10" s="90" t="str">
        <f t="shared" si="1"/>
        <v/>
      </c>
      <c r="H10" s="91" t="str">
        <f t="shared" si="2"/>
        <v/>
      </c>
      <c r="I10" s="90" t="str">
        <f>IF(E10&lt;&gt;"",IFERROR(VLOOKUP(B10,商品参数!$A$3:$D$499,6,0),0),"")</f>
        <v/>
      </c>
      <c r="J10" s="90" t="str">
        <f>IF($B10&lt;&gt;"",SUMIFS(进货台账!$I$3:$I$1869,进货台账!$E$3:$E$1869,$B10,进货台账!$B$3:$B$1869,LEFT($J$3,4),进货台账!$C$3:$C$1869,LEFT(J$4,LEN(J$4)-1)),"")</f>
        <v/>
      </c>
      <c r="K10" s="90" t="str">
        <f>IF($B10&lt;&gt;"",SUMIFS(销售台账!$I$3:$I$2654,销售台账!$E$3:$E$2654,$B10,销售台账!$B$3:$B$2654,LEFT($J$3,4),销售台账!$C$3:$C$2654,LEFT(J$4,LEN(J$4)-1)),"")</f>
        <v/>
      </c>
      <c r="L10" s="90" t="str">
        <f>IF($B10&lt;&gt;"",SUMIFS(损耗登记!$I$3:$I$4999,损耗登记!$E$3:$E$4999,$B10,损耗登记!$B$3:$B$4999,LEFT($J$3,4),损耗登记!$C$3:$C$4999,LEFT(J$4,LEN(J$4)-1)),"")</f>
        <v/>
      </c>
      <c r="M10" s="90" t="str">
        <f t="shared" si="3"/>
        <v/>
      </c>
      <c r="N10" s="90" t="str">
        <f>IF($B10&lt;&gt;"",SUMIFS(进货台账!$I$3:$I$1869,进货台账!$E$3:$E$1869,$B10,进货台账!$B$3:$B$1869,LEFT($J$3,4),进货台账!$C$3:$C$1869,LEFT(N$4,LEN(N$4)-1)),"")</f>
        <v/>
      </c>
      <c r="O10" s="90" t="str">
        <f>IF($B10&lt;&gt;"",SUMIFS(销售台账!$I$3:$I$2654,销售台账!$E$3:$E$2654,$B10,销售台账!$B$3:$B$2654,LEFT($J$3,4),销售台账!$C$3:$C$2654,LEFT(N$4,LEN(N$4)-1)),"")</f>
        <v/>
      </c>
      <c r="P10" s="90" t="str">
        <f>IF($B10&lt;&gt;"",SUMIFS(损耗登记!$I$3:$I$4999,损耗登记!$E$3:$E$4999,$B10,损耗登记!$B$3:$B$4999,LEFT($J$3,4),损耗登记!$C$3:$C$4999,LEFT(N$4,LEN(N$4)-1)),"")</f>
        <v/>
      </c>
      <c r="Q10" s="90" t="str">
        <f t="shared" si="4"/>
        <v/>
      </c>
      <c r="R10" s="90" t="str">
        <f>IF($B10&lt;&gt;"",SUMIFS(进货台账!$I$3:$I$1869,进货台账!$E$3:$E$1869,$B10,进货台账!$B$3:$B$1869,LEFT($J$3,4),进货台账!$C$3:$C$1869,LEFT(R$4,LEN(R$4)-1)),"")</f>
        <v/>
      </c>
      <c r="S10" s="90" t="str">
        <f>IF($B10&lt;&gt;"",SUMIFS(销售台账!$I$3:$I$2654,销售台账!$E$3:$E$2654,$B10,销售台账!$B$3:$B$2654,LEFT($J$3,4),销售台账!$C$3:$C$2654,LEFT(R$4,LEN(R$4)-1)),"")</f>
        <v/>
      </c>
      <c r="T10" s="90" t="str">
        <f>IF($B10&lt;&gt;"",SUMIFS(损耗登记!$I$3:$I$4999,损耗登记!$E$3:$E$4999,$B10,损耗登记!$B$3:$B$4999,LEFT($J$3,4),损耗登记!$C$3:$C$4999,LEFT(R$4,LEN(R$4)-1)),"")</f>
        <v/>
      </c>
      <c r="U10" s="90" t="str">
        <f t="shared" si="5"/>
        <v/>
      </c>
      <c r="V10" s="90" t="str">
        <f>IF($B10&lt;&gt;"",SUMIFS(进货台账!$I$3:$I$1869,进货台账!$E$3:$E$1869,$B10,进货台账!$B$3:$B$1869,LEFT($J$3,4),进货台账!$C$3:$C$1869,LEFT(V$4,LEN(V$4)-1)),"")</f>
        <v/>
      </c>
      <c r="W10" s="90" t="str">
        <f>IF($B10&lt;&gt;"",SUMIFS(销售台账!$I$3:$I$2654,销售台账!$E$3:$E$2654,$B10,销售台账!$B$3:$B$2654,LEFT($J$3,4),销售台账!$C$3:$C$2654,LEFT(V$4,LEN(V$4)-1)),"")</f>
        <v/>
      </c>
      <c r="X10" s="90" t="str">
        <f>IF($B10&lt;&gt;"",SUMIFS(损耗登记!$I$3:$I$4999,损耗登记!$E$3:$E$4999,$B10,损耗登记!$B$3:$B$4999,LEFT($J$3,4),损耗登记!$C$3:$C$4999,LEFT(V$4,LEN(V$4)-1)),"")</f>
        <v/>
      </c>
      <c r="Y10" s="90" t="str">
        <f t="shared" si="6"/>
        <v/>
      </c>
      <c r="Z10" s="90" t="str">
        <f>IF($B10&lt;&gt;"",SUMIFS(进货台账!$I$3:$I$1869,进货台账!$E$3:$E$1869,$B10,进货台账!$B$3:$B$1869,LEFT($J$3,4),进货台账!$C$3:$C$1869,LEFT(Z$4,LEN(Z$4)-1)),"")</f>
        <v/>
      </c>
      <c r="AA10" s="90" t="str">
        <f>IF($B10&lt;&gt;"",SUMIFS(销售台账!$I$3:$I$2654,销售台账!$E$3:$E$2654,$B10,销售台账!$B$3:$B$2654,LEFT($J$3,4),销售台账!$C$3:$C$2654,LEFT(Z$4,LEN(Z$4)-1)),"")</f>
        <v/>
      </c>
      <c r="AB10" s="90" t="str">
        <f>IF($B10&lt;&gt;"",SUMIFS(损耗登记!$I$3:$I$4999,损耗登记!$E$3:$E$4999,$B10,损耗登记!$B$3:$B$4999,LEFT($J$3,4),损耗登记!$C$3:$C$4999,LEFT(Z$4,LEN(Z$4)-1)),"")</f>
        <v/>
      </c>
      <c r="AC10" s="90" t="str">
        <f t="shared" si="7"/>
        <v/>
      </c>
      <c r="AD10" s="90" t="str">
        <f>IF($B10&lt;&gt;"",SUMIFS(进货台账!$I$3:$I$1869,进货台账!$E$3:$E$1869,$B10,进货台账!$B$3:$B$1869,LEFT($J$3,4),进货台账!$C$3:$C$1869,LEFT(AD$4,LEN(AD$4)-1)),"")</f>
        <v/>
      </c>
      <c r="AE10" s="90" t="str">
        <f>IF($B10&lt;&gt;"",SUMIFS(销售台账!$I$3:$I$2654,销售台账!$E$3:$E$2654,$B10,销售台账!$B$3:$B$2654,LEFT($J$3,4),销售台账!$C$3:$C$2654,LEFT(AD$4,LEN(AD$4)-1)),"")</f>
        <v/>
      </c>
      <c r="AF10" s="90" t="str">
        <f>IF($B10&lt;&gt;"",SUMIFS(损耗登记!$I$3:$I$4999,损耗登记!$E$3:$E$4999,$B10,损耗登记!$B$3:$B$4999,LEFT($J$3,4),损耗登记!$C$3:$C$4999,LEFT(AD$4,LEN(AD$4)-1)),"")</f>
        <v/>
      </c>
      <c r="AG10" s="90" t="str">
        <f t="shared" si="8"/>
        <v/>
      </c>
      <c r="AH10" s="90" t="str">
        <f>IF($B10&lt;&gt;"",SUMIFS(进货台账!$I$3:$I$1869,进货台账!$E$3:$E$1869,$B10,进货台账!$B$3:$B$1869,LEFT($J$3,4),进货台账!$C$3:$C$1869,LEFT(AH$4,LEN(AH$4)-1)),"")</f>
        <v/>
      </c>
      <c r="AI10" s="90" t="str">
        <f>IF($B10&lt;&gt;"",SUMIFS(销售台账!$I$3:$I$2654,销售台账!$E$3:$E$2654,$B10,销售台账!$B$3:$B$2654,LEFT($J$3,4),销售台账!$C$3:$C$2654,LEFT(AH$4,LEN(AH$4)-1)),"")</f>
        <v/>
      </c>
      <c r="AJ10" s="90" t="str">
        <f>IF($B10&lt;&gt;"",SUMIFS(损耗登记!$I$3:$I$4999,损耗登记!$E$3:$E$4999,$B10,损耗登记!$B$3:$B$4999,LEFT($J$3,4),损耗登记!$C$3:$C$4999,LEFT(AH$4,LEN(AH$4)-1)),"")</f>
        <v/>
      </c>
      <c r="AK10" s="90" t="str">
        <f t="shared" si="9"/>
        <v/>
      </c>
      <c r="AL10" s="90" t="str">
        <f>IF($B10&lt;&gt;"",SUMIFS(进货台账!$I$3:$I$1869,进货台账!$E$3:$E$1869,$B10,进货台账!$B$3:$B$1869,LEFT($J$3,4),进货台账!$C$3:$C$1869,LEFT(AL$4,LEN(AL$4)-1)),"")</f>
        <v/>
      </c>
      <c r="AM10" s="90" t="str">
        <f>IF($B10&lt;&gt;"",SUMIFS(销售台账!$I$3:$I$2654,销售台账!$E$3:$E$2654,$B10,销售台账!$B$3:$B$2654,LEFT($J$3,4),销售台账!$C$3:$C$2654,LEFT(AL$4,LEN(AL$4)-1)),"")</f>
        <v/>
      </c>
      <c r="AN10" s="90" t="str">
        <f>IF($B10&lt;&gt;"",SUMIFS(损耗登记!$I$3:$I$4999,损耗登记!$E$3:$E$4999,$B10,损耗登记!$B$3:$B$4999,LEFT($J$3,4),损耗登记!$C$3:$C$4999,LEFT(AL$4,LEN(AL$4)-1)),"")</f>
        <v/>
      </c>
      <c r="AO10" s="90" t="str">
        <f t="shared" si="10"/>
        <v/>
      </c>
      <c r="AP10" s="90" t="str">
        <f>IF($B10&lt;&gt;"",SUMIFS(进货台账!$I$3:$I$1869,进货台账!$E$3:$E$1869,$B10,进货台账!$B$3:$B$1869,LEFT($J$3,4),进货台账!$C$3:$C$1869,LEFT(AP$4,LEN(AP$4)-1)),"")</f>
        <v/>
      </c>
      <c r="AQ10" s="90" t="str">
        <f>IF($B10&lt;&gt;"",SUMIFS(销售台账!$I$3:$I$2654,销售台账!$E$3:$E$2654,$B10,销售台账!$B$3:$B$2654,LEFT($J$3,4),销售台账!$C$3:$C$2654,LEFT(AP$4,LEN(AP$4)-1)),"")</f>
        <v/>
      </c>
      <c r="AR10" s="90" t="str">
        <f>IF($B10&lt;&gt;"",SUMIFS(损耗登记!$I$3:$I$4999,损耗登记!$E$3:$E$4999,$B10,损耗登记!$B$3:$B$4999,LEFT($J$3,4),损耗登记!$C$3:$C$4999,LEFT(AP$4,LEN(AP$4)-1)),"")</f>
        <v/>
      </c>
      <c r="AS10" s="90" t="str">
        <f t="shared" si="11"/>
        <v/>
      </c>
      <c r="AT10" s="90" t="str">
        <f>IF($B10&lt;&gt;"",SUMIFS(进货台账!$I$3:$I$1869,进货台账!$E$3:$E$1869,$B10,进货台账!$B$3:$B$1869,LEFT($J$3,4),进货台账!$C$3:$C$1869,LEFT(AT$4,LEN(AT$4)-1)),"")</f>
        <v/>
      </c>
      <c r="AU10" s="90" t="str">
        <f>IF($B10&lt;&gt;"",SUMIFS(销售台账!$I$3:$I$2654,销售台账!$E$3:$E$2654,$B10,销售台账!$B$3:$B$2654,LEFT($J$3,4),销售台账!$C$3:$C$2654,LEFT(AT$4,LEN(AT$4)-1)),"")</f>
        <v/>
      </c>
      <c r="AV10" s="90" t="str">
        <f>IF($B10&lt;&gt;"",SUMIFS(损耗登记!$I$3:$I$4999,损耗登记!$E$3:$E$4999,$B10,损耗登记!$B$3:$B$4999,LEFT($J$3,4),损耗登记!$C$3:$C$4999,LEFT(AT$4,LEN(AT$4)-1)),"")</f>
        <v/>
      </c>
      <c r="AW10" s="90" t="str">
        <f t="shared" si="12"/>
        <v/>
      </c>
      <c r="AX10" s="90" t="str">
        <f>IF($B10&lt;&gt;"",SUMIFS(进货台账!$I$3:$I$1869,进货台账!$E$3:$E$1869,$B10,进货台账!$B$3:$B$1869,LEFT($J$3,4),进货台账!$C$3:$C$1869,LEFT(AX$4,LEN(AX$4)-1)),"")</f>
        <v/>
      </c>
      <c r="AY10" s="90" t="str">
        <f>IF($B10&lt;&gt;"",SUMIFS(销售台账!$I$3:$I$2654,销售台账!$E$3:$E$2654,$B10,销售台账!$B$3:$B$2654,LEFT($J$3,4),销售台账!$C$3:$C$2654,LEFT(AX$4,LEN(AX$4)-1)),"")</f>
        <v/>
      </c>
      <c r="AZ10" s="90" t="str">
        <f>IF($B10&lt;&gt;"",SUMIFS(损耗登记!$I$3:$I$4999,损耗登记!$E$3:$E$4999,$B10,损耗登记!$B$3:$B$4999,LEFT($J$3,4),损耗登记!$C$3:$C$4999,LEFT(AX$4,LEN(AX$4)-1)),"")</f>
        <v/>
      </c>
      <c r="BA10" s="90" t="str">
        <f t="shared" si="13"/>
        <v/>
      </c>
      <c r="BB10" s="90" t="str">
        <f>IF($B10&lt;&gt;"",SUMIFS(进货台账!$I$3:$I$1869,进货台账!$E$3:$E$1869,$B10,进货台账!$B$3:$B$1869,LEFT($J$3,4),进货台账!$C$3:$C$1869,LEFT(BB$4,LEN(BB$4)-1)),"")</f>
        <v/>
      </c>
      <c r="BC10" s="90" t="str">
        <f>IF($B10&lt;&gt;"",SUMIFS(销售台账!$I$3:$I$2654,销售台账!$E$3:$E$2654,$B10,销售台账!$B$3:$B$2654,LEFT($J$3,4),销售台账!$C$3:$C$2654,LEFT(BB$4,LEN(BB$4)-1)),"")</f>
        <v/>
      </c>
      <c r="BD10" s="90" t="str">
        <f>IF($B10&lt;&gt;"",SUMIFS(损耗登记!$I$3:$I$4999,损耗登记!$E$3:$E$4999,$B10,损耗登记!$B$3:$B$4999,LEFT($J$3,4),损耗登记!$C$3:$C$4999,LEFT(BB$4,LEN(BB$4)-1)),"")</f>
        <v/>
      </c>
      <c r="BE10" s="90" t="str">
        <f t="shared" si="14"/>
        <v/>
      </c>
    </row>
    <row r="11" ht="22" customHeight="1" spans="1:57">
      <c r="A11" s="89" t="str">
        <f t="shared" si="15"/>
        <v/>
      </c>
      <c r="B11" s="89" t="str">
        <f>IF(商品参数!A8&lt;&gt;"",商品参数!A8,"")</f>
        <v/>
      </c>
      <c r="C11" s="90" t="str">
        <f>IFERROR(VLOOKUP(B11,商品参数!A:E,2,FALSE),"")</f>
        <v/>
      </c>
      <c r="D11" s="90" t="str">
        <f>IFERROR(VLOOKUP(B11,商品参数!A:E,3,FALSE),"")</f>
        <v/>
      </c>
      <c r="E11" s="90" t="str">
        <f>IFERROR(VLOOKUP(B11,商品参数!A:E,4,FALSE),"")</f>
        <v/>
      </c>
      <c r="F11" s="90" t="str">
        <f t="shared" si="0"/>
        <v/>
      </c>
      <c r="G11" s="90" t="str">
        <f t="shared" si="1"/>
        <v/>
      </c>
      <c r="H11" s="91" t="str">
        <f t="shared" si="2"/>
        <v/>
      </c>
      <c r="I11" s="90" t="str">
        <f>IF(E11&lt;&gt;"",IFERROR(VLOOKUP(B11,商品参数!$A$3:$D$499,6,0),0),"")</f>
        <v/>
      </c>
      <c r="J11" s="90" t="str">
        <f>IF($B11&lt;&gt;"",SUMIFS(进货台账!$I$3:$I$1869,进货台账!$E$3:$E$1869,$B11,进货台账!$B$3:$B$1869,LEFT($J$3,4),进货台账!$C$3:$C$1869,LEFT(J$4,LEN(J$4)-1)),"")</f>
        <v/>
      </c>
      <c r="K11" s="90" t="str">
        <f>IF($B11&lt;&gt;"",SUMIFS(销售台账!$I$3:$I$2654,销售台账!$E$3:$E$2654,$B11,销售台账!$B$3:$B$2654,LEFT($J$3,4),销售台账!$C$3:$C$2654,LEFT(J$4,LEN(J$4)-1)),"")</f>
        <v/>
      </c>
      <c r="L11" s="90" t="str">
        <f>IF($B11&lt;&gt;"",SUMIFS(损耗登记!$I$3:$I$4999,损耗登记!$E$3:$E$4999,$B11,损耗登记!$B$3:$B$4999,LEFT($J$3,4),损耗登记!$C$3:$C$4999,LEFT(J$4,LEN(J$4)-1)),"")</f>
        <v/>
      </c>
      <c r="M11" s="90" t="str">
        <f t="shared" si="3"/>
        <v/>
      </c>
      <c r="N11" s="90" t="str">
        <f>IF($B11&lt;&gt;"",SUMIFS(进货台账!$I$3:$I$1869,进货台账!$E$3:$E$1869,$B11,进货台账!$B$3:$B$1869,LEFT($J$3,4),进货台账!$C$3:$C$1869,LEFT(N$4,LEN(N$4)-1)),"")</f>
        <v/>
      </c>
      <c r="O11" s="90" t="str">
        <f>IF($B11&lt;&gt;"",SUMIFS(销售台账!$I$3:$I$2654,销售台账!$E$3:$E$2654,$B11,销售台账!$B$3:$B$2654,LEFT($J$3,4),销售台账!$C$3:$C$2654,LEFT(N$4,LEN(N$4)-1)),"")</f>
        <v/>
      </c>
      <c r="P11" s="90" t="str">
        <f>IF($B11&lt;&gt;"",SUMIFS(损耗登记!$I$3:$I$4999,损耗登记!$E$3:$E$4999,$B11,损耗登记!$B$3:$B$4999,LEFT($J$3,4),损耗登记!$C$3:$C$4999,LEFT(N$4,LEN(N$4)-1)),"")</f>
        <v/>
      </c>
      <c r="Q11" s="90" t="str">
        <f t="shared" si="4"/>
        <v/>
      </c>
      <c r="R11" s="90" t="str">
        <f>IF($B11&lt;&gt;"",SUMIFS(进货台账!$I$3:$I$1869,进货台账!$E$3:$E$1869,$B11,进货台账!$B$3:$B$1869,LEFT($J$3,4),进货台账!$C$3:$C$1869,LEFT(R$4,LEN(R$4)-1)),"")</f>
        <v/>
      </c>
      <c r="S11" s="90" t="str">
        <f>IF($B11&lt;&gt;"",SUMIFS(销售台账!$I$3:$I$2654,销售台账!$E$3:$E$2654,$B11,销售台账!$B$3:$B$2654,LEFT($J$3,4),销售台账!$C$3:$C$2654,LEFT(R$4,LEN(R$4)-1)),"")</f>
        <v/>
      </c>
      <c r="T11" s="90" t="str">
        <f>IF($B11&lt;&gt;"",SUMIFS(损耗登记!$I$3:$I$4999,损耗登记!$E$3:$E$4999,$B11,损耗登记!$B$3:$B$4999,LEFT($J$3,4),损耗登记!$C$3:$C$4999,LEFT(R$4,LEN(R$4)-1)),"")</f>
        <v/>
      </c>
      <c r="U11" s="90" t="str">
        <f t="shared" si="5"/>
        <v/>
      </c>
      <c r="V11" s="90" t="str">
        <f>IF($B11&lt;&gt;"",SUMIFS(进货台账!$I$3:$I$1869,进货台账!$E$3:$E$1869,$B11,进货台账!$B$3:$B$1869,LEFT($J$3,4),进货台账!$C$3:$C$1869,LEFT(V$4,LEN(V$4)-1)),"")</f>
        <v/>
      </c>
      <c r="W11" s="90" t="str">
        <f>IF($B11&lt;&gt;"",SUMIFS(销售台账!$I$3:$I$2654,销售台账!$E$3:$E$2654,$B11,销售台账!$B$3:$B$2654,LEFT($J$3,4),销售台账!$C$3:$C$2654,LEFT(V$4,LEN(V$4)-1)),"")</f>
        <v/>
      </c>
      <c r="X11" s="90" t="str">
        <f>IF($B11&lt;&gt;"",SUMIFS(损耗登记!$I$3:$I$4999,损耗登记!$E$3:$E$4999,$B11,损耗登记!$B$3:$B$4999,LEFT($J$3,4),损耗登记!$C$3:$C$4999,LEFT(V$4,LEN(V$4)-1)),"")</f>
        <v/>
      </c>
      <c r="Y11" s="90" t="str">
        <f t="shared" si="6"/>
        <v/>
      </c>
      <c r="Z11" s="90" t="str">
        <f>IF($B11&lt;&gt;"",SUMIFS(进货台账!$I$3:$I$1869,进货台账!$E$3:$E$1869,$B11,进货台账!$B$3:$B$1869,LEFT($J$3,4),进货台账!$C$3:$C$1869,LEFT(Z$4,LEN(Z$4)-1)),"")</f>
        <v/>
      </c>
      <c r="AA11" s="90" t="str">
        <f>IF($B11&lt;&gt;"",SUMIFS(销售台账!$I$3:$I$2654,销售台账!$E$3:$E$2654,$B11,销售台账!$B$3:$B$2654,LEFT($J$3,4),销售台账!$C$3:$C$2654,LEFT(Z$4,LEN(Z$4)-1)),"")</f>
        <v/>
      </c>
      <c r="AB11" s="90" t="str">
        <f>IF($B11&lt;&gt;"",SUMIFS(损耗登记!$I$3:$I$4999,损耗登记!$E$3:$E$4999,$B11,损耗登记!$B$3:$B$4999,LEFT($J$3,4),损耗登记!$C$3:$C$4999,LEFT(Z$4,LEN(Z$4)-1)),"")</f>
        <v/>
      </c>
      <c r="AC11" s="90" t="str">
        <f t="shared" si="7"/>
        <v/>
      </c>
      <c r="AD11" s="90" t="str">
        <f>IF($B11&lt;&gt;"",SUMIFS(进货台账!$I$3:$I$1869,进货台账!$E$3:$E$1869,$B11,进货台账!$B$3:$B$1869,LEFT($J$3,4),进货台账!$C$3:$C$1869,LEFT(AD$4,LEN(AD$4)-1)),"")</f>
        <v/>
      </c>
      <c r="AE11" s="90" t="str">
        <f>IF($B11&lt;&gt;"",SUMIFS(销售台账!$I$3:$I$2654,销售台账!$E$3:$E$2654,$B11,销售台账!$B$3:$B$2654,LEFT($J$3,4),销售台账!$C$3:$C$2654,LEFT(AD$4,LEN(AD$4)-1)),"")</f>
        <v/>
      </c>
      <c r="AF11" s="90" t="str">
        <f>IF($B11&lt;&gt;"",SUMIFS(损耗登记!$I$3:$I$4999,损耗登记!$E$3:$E$4999,$B11,损耗登记!$B$3:$B$4999,LEFT($J$3,4),损耗登记!$C$3:$C$4999,LEFT(AD$4,LEN(AD$4)-1)),"")</f>
        <v/>
      </c>
      <c r="AG11" s="90" t="str">
        <f t="shared" si="8"/>
        <v/>
      </c>
      <c r="AH11" s="90" t="str">
        <f>IF($B11&lt;&gt;"",SUMIFS(进货台账!$I$3:$I$1869,进货台账!$E$3:$E$1869,$B11,进货台账!$B$3:$B$1869,LEFT($J$3,4),进货台账!$C$3:$C$1869,LEFT(AH$4,LEN(AH$4)-1)),"")</f>
        <v/>
      </c>
      <c r="AI11" s="90" t="str">
        <f>IF($B11&lt;&gt;"",SUMIFS(销售台账!$I$3:$I$2654,销售台账!$E$3:$E$2654,$B11,销售台账!$B$3:$B$2654,LEFT($J$3,4),销售台账!$C$3:$C$2654,LEFT(AH$4,LEN(AH$4)-1)),"")</f>
        <v/>
      </c>
      <c r="AJ11" s="90" t="str">
        <f>IF($B11&lt;&gt;"",SUMIFS(损耗登记!$I$3:$I$4999,损耗登记!$E$3:$E$4999,$B11,损耗登记!$B$3:$B$4999,LEFT($J$3,4),损耗登记!$C$3:$C$4999,LEFT(AH$4,LEN(AH$4)-1)),"")</f>
        <v/>
      </c>
      <c r="AK11" s="90" t="str">
        <f t="shared" si="9"/>
        <v/>
      </c>
      <c r="AL11" s="90" t="str">
        <f>IF($B11&lt;&gt;"",SUMIFS(进货台账!$I$3:$I$1869,进货台账!$E$3:$E$1869,$B11,进货台账!$B$3:$B$1869,LEFT($J$3,4),进货台账!$C$3:$C$1869,LEFT(AL$4,LEN(AL$4)-1)),"")</f>
        <v/>
      </c>
      <c r="AM11" s="90" t="str">
        <f>IF($B11&lt;&gt;"",SUMIFS(销售台账!$I$3:$I$2654,销售台账!$E$3:$E$2654,$B11,销售台账!$B$3:$B$2654,LEFT($J$3,4),销售台账!$C$3:$C$2654,LEFT(AL$4,LEN(AL$4)-1)),"")</f>
        <v/>
      </c>
      <c r="AN11" s="90" t="str">
        <f>IF($B11&lt;&gt;"",SUMIFS(损耗登记!$I$3:$I$4999,损耗登记!$E$3:$E$4999,$B11,损耗登记!$B$3:$B$4999,LEFT($J$3,4),损耗登记!$C$3:$C$4999,LEFT(AL$4,LEN(AL$4)-1)),"")</f>
        <v/>
      </c>
      <c r="AO11" s="90" t="str">
        <f t="shared" si="10"/>
        <v/>
      </c>
      <c r="AP11" s="90" t="str">
        <f>IF($B11&lt;&gt;"",SUMIFS(进货台账!$I$3:$I$1869,进货台账!$E$3:$E$1869,$B11,进货台账!$B$3:$B$1869,LEFT($J$3,4),进货台账!$C$3:$C$1869,LEFT(AP$4,LEN(AP$4)-1)),"")</f>
        <v/>
      </c>
      <c r="AQ11" s="90" t="str">
        <f>IF($B11&lt;&gt;"",SUMIFS(销售台账!$I$3:$I$2654,销售台账!$E$3:$E$2654,$B11,销售台账!$B$3:$B$2654,LEFT($J$3,4),销售台账!$C$3:$C$2654,LEFT(AP$4,LEN(AP$4)-1)),"")</f>
        <v/>
      </c>
      <c r="AR11" s="90" t="str">
        <f>IF($B11&lt;&gt;"",SUMIFS(损耗登记!$I$3:$I$4999,损耗登记!$E$3:$E$4999,$B11,损耗登记!$B$3:$B$4999,LEFT($J$3,4),损耗登记!$C$3:$C$4999,LEFT(AP$4,LEN(AP$4)-1)),"")</f>
        <v/>
      </c>
      <c r="AS11" s="90" t="str">
        <f t="shared" si="11"/>
        <v/>
      </c>
      <c r="AT11" s="90" t="str">
        <f>IF($B11&lt;&gt;"",SUMIFS(进货台账!$I$3:$I$1869,进货台账!$E$3:$E$1869,$B11,进货台账!$B$3:$B$1869,LEFT($J$3,4),进货台账!$C$3:$C$1869,LEFT(AT$4,LEN(AT$4)-1)),"")</f>
        <v/>
      </c>
      <c r="AU11" s="90" t="str">
        <f>IF($B11&lt;&gt;"",SUMIFS(销售台账!$I$3:$I$2654,销售台账!$E$3:$E$2654,$B11,销售台账!$B$3:$B$2654,LEFT($J$3,4),销售台账!$C$3:$C$2654,LEFT(AT$4,LEN(AT$4)-1)),"")</f>
        <v/>
      </c>
      <c r="AV11" s="90" t="str">
        <f>IF($B11&lt;&gt;"",SUMIFS(损耗登记!$I$3:$I$4999,损耗登记!$E$3:$E$4999,$B11,损耗登记!$B$3:$B$4999,LEFT($J$3,4),损耗登记!$C$3:$C$4999,LEFT(AT$4,LEN(AT$4)-1)),"")</f>
        <v/>
      </c>
      <c r="AW11" s="90" t="str">
        <f t="shared" si="12"/>
        <v/>
      </c>
      <c r="AX11" s="90" t="str">
        <f>IF($B11&lt;&gt;"",SUMIFS(进货台账!$I$3:$I$1869,进货台账!$E$3:$E$1869,$B11,进货台账!$B$3:$B$1869,LEFT($J$3,4),进货台账!$C$3:$C$1869,LEFT(AX$4,LEN(AX$4)-1)),"")</f>
        <v/>
      </c>
      <c r="AY11" s="90" t="str">
        <f>IF($B11&lt;&gt;"",SUMIFS(销售台账!$I$3:$I$2654,销售台账!$E$3:$E$2654,$B11,销售台账!$B$3:$B$2654,LEFT($J$3,4),销售台账!$C$3:$C$2654,LEFT(AX$4,LEN(AX$4)-1)),"")</f>
        <v/>
      </c>
      <c r="AZ11" s="90" t="str">
        <f>IF($B11&lt;&gt;"",SUMIFS(损耗登记!$I$3:$I$4999,损耗登记!$E$3:$E$4999,$B11,损耗登记!$B$3:$B$4999,LEFT($J$3,4),损耗登记!$C$3:$C$4999,LEFT(AX$4,LEN(AX$4)-1)),"")</f>
        <v/>
      </c>
      <c r="BA11" s="90" t="str">
        <f t="shared" si="13"/>
        <v/>
      </c>
      <c r="BB11" s="90" t="str">
        <f>IF($B11&lt;&gt;"",SUMIFS(进货台账!$I$3:$I$1869,进货台账!$E$3:$E$1869,$B11,进货台账!$B$3:$B$1869,LEFT($J$3,4),进货台账!$C$3:$C$1869,LEFT(BB$4,LEN(BB$4)-1)),"")</f>
        <v/>
      </c>
      <c r="BC11" s="90" t="str">
        <f>IF($B11&lt;&gt;"",SUMIFS(销售台账!$I$3:$I$2654,销售台账!$E$3:$E$2654,$B11,销售台账!$B$3:$B$2654,LEFT($J$3,4),销售台账!$C$3:$C$2654,LEFT(BB$4,LEN(BB$4)-1)),"")</f>
        <v/>
      </c>
      <c r="BD11" s="90" t="str">
        <f>IF($B11&lt;&gt;"",SUMIFS(损耗登记!$I$3:$I$4999,损耗登记!$E$3:$E$4999,$B11,损耗登记!$B$3:$B$4999,LEFT($J$3,4),损耗登记!$C$3:$C$4999,LEFT(BB$4,LEN(BB$4)-1)),"")</f>
        <v/>
      </c>
      <c r="BE11" s="90" t="str">
        <f t="shared" si="14"/>
        <v/>
      </c>
    </row>
    <row r="12" ht="22" customHeight="1" spans="1:57">
      <c r="A12" s="89" t="str">
        <f t="shared" si="15"/>
        <v/>
      </c>
      <c r="B12" s="89" t="str">
        <f>IF(商品参数!A9&lt;&gt;"",商品参数!A9,"")</f>
        <v/>
      </c>
      <c r="C12" s="90" t="str">
        <f>IFERROR(VLOOKUP(B12,商品参数!A:E,2,FALSE),"")</f>
        <v/>
      </c>
      <c r="D12" s="90" t="str">
        <f>IFERROR(VLOOKUP(B12,商品参数!A:E,3,FALSE),"")</f>
        <v/>
      </c>
      <c r="E12" s="90" t="str">
        <f>IFERROR(VLOOKUP(B12,商品参数!A:E,4,FALSE),"")</f>
        <v/>
      </c>
      <c r="F12" s="90" t="str">
        <f t="shared" si="0"/>
        <v/>
      </c>
      <c r="G12" s="90" t="str">
        <f t="shared" si="1"/>
        <v/>
      </c>
      <c r="H12" s="91" t="str">
        <f t="shared" si="2"/>
        <v/>
      </c>
      <c r="I12" s="90" t="str">
        <f>IF(E12&lt;&gt;"",IFERROR(VLOOKUP(B12,商品参数!$A$3:$D$499,6,0),0),"")</f>
        <v/>
      </c>
      <c r="J12" s="90" t="str">
        <f>IF($B12&lt;&gt;"",SUMIFS(进货台账!$I$3:$I$1869,进货台账!$E$3:$E$1869,$B12,进货台账!$B$3:$B$1869,LEFT($J$3,4),进货台账!$C$3:$C$1869,LEFT(J$4,LEN(J$4)-1)),"")</f>
        <v/>
      </c>
      <c r="K12" s="90" t="str">
        <f>IF($B12&lt;&gt;"",SUMIFS(销售台账!$I$3:$I$2654,销售台账!$E$3:$E$2654,$B12,销售台账!$B$3:$B$2654,LEFT($J$3,4),销售台账!$C$3:$C$2654,LEFT(J$4,LEN(J$4)-1)),"")</f>
        <v/>
      </c>
      <c r="L12" s="90" t="str">
        <f>IF($B12&lt;&gt;"",SUMIFS(损耗登记!$I$3:$I$4999,损耗登记!$E$3:$E$4999,$B12,损耗登记!$B$3:$B$4999,LEFT($J$3,4),损耗登记!$C$3:$C$4999,LEFT(J$4,LEN(J$4)-1)),"")</f>
        <v/>
      </c>
      <c r="M12" s="90" t="str">
        <f t="shared" si="3"/>
        <v/>
      </c>
      <c r="N12" s="90" t="str">
        <f>IF($B12&lt;&gt;"",SUMIFS(进货台账!$I$3:$I$1869,进货台账!$E$3:$E$1869,$B12,进货台账!$B$3:$B$1869,LEFT($J$3,4),进货台账!$C$3:$C$1869,LEFT(N$4,LEN(N$4)-1)),"")</f>
        <v/>
      </c>
      <c r="O12" s="90" t="str">
        <f>IF($B12&lt;&gt;"",SUMIFS(销售台账!$I$3:$I$2654,销售台账!$E$3:$E$2654,$B12,销售台账!$B$3:$B$2654,LEFT($J$3,4),销售台账!$C$3:$C$2654,LEFT(N$4,LEN(N$4)-1)),"")</f>
        <v/>
      </c>
      <c r="P12" s="90" t="str">
        <f>IF($B12&lt;&gt;"",SUMIFS(损耗登记!$I$3:$I$4999,损耗登记!$E$3:$E$4999,$B12,损耗登记!$B$3:$B$4999,LEFT($J$3,4),损耗登记!$C$3:$C$4999,LEFT(N$4,LEN(N$4)-1)),"")</f>
        <v/>
      </c>
      <c r="Q12" s="90" t="str">
        <f t="shared" si="4"/>
        <v/>
      </c>
      <c r="R12" s="90" t="str">
        <f>IF($B12&lt;&gt;"",SUMIFS(进货台账!$I$3:$I$1869,进货台账!$E$3:$E$1869,$B12,进货台账!$B$3:$B$1869,LEFT($J$3,4),进货台账!$C$3:$C$1869,LEFT(R$4,LEN(R$4)-1)),"")</f>
        <v/>
      </c>
      <c r="S12" s="90" t="str">
        <f>IF($B12&lt;&gt;"",SUMIFS(销售台账!$I$3:$I$2654,销售台账!$E$3:$E$2654,$B12,销售台账!$B$3:$B$2654,LEFT($J$3,4),销售台账!$C$3:$C$2654,LEFT(R$4,LEN(R$4)-1)),"")</f>
        <v/>
      </c>
      <c r="T12" s="90" t="str">
        <f>IF($B12&lt;&gt;"",SUMIFS(损耗登记!$I$3:$I$4999,损耗登记!$E$3:$E$4999,$B12,损耗登记!$B$3:$B$4999,LEFT($J$3,4),损耗登记!$C$3:$C$4999,LEFT(R$4,LEN(R$4)-1)),"")</f>
        <v/>
      </c>
      <c r="U12" s="90" t="str">
        <f t="shared" si="5"/>
        <v/>
      </c>
      <c r="V12" s="90" t="str">
        <f>IF($B12&lt;&gt;"",SUMIFS(进货台账!$I$3:$I$1869,进货台账!$E$3:$E$1869,$B12,进货台账!$B$3:$B$1869,LEFT($J$3,4),进货台账!$C$3:$C$1869,LEFT(V$4,LEN(V$4)-1)),"")</f>
        <v/>
      </c>
      <c r="W12" s="90" t="str">
        <f>IF($B12&lt;&gt;"",SUMIFS(销售台账!$I$3:$I$2654,销售台账!$E$3:$E$2654,$B12,销售台账!$B$3:$B$2654,LEFT($J$3,4),销售台账!$C$3:$C$2654,LEFT(V$4,LEN(V$4)-1)),"")</f>
        <v/>
      </c>
      <c r="X12" s="90" t="str">
        <f>IF($B12&lt;&gt;"",SUMIFS(损耗登记!$I$3:$I$4999,损耗登记!$E$3:$E$4999,$B12,损耗登记!$B$3:$B$4999,LEFT($J$3,4),损耗登记!$C$3:$C$4999,LEFT(V$4,LEN(V$4)-1)),"")</f>
        <v/>
      </c>
      <c r="Y12" s="90" t="str">
        <f t="shared" si="6"/>
        <v/>
      </c>
      <c r="Z12" s="90" t="str">
        <f>IF($B12&lt;&gt;"",SUMIFS(进货台账!$I$3:$I$1869,进货台账!$E$3:$E$1869,$B12,进货台账!$B$3:$B$1869,LEFT($J$3,4),进货台账!$C$3:$C$1869,LEFT(Z$4,LEN(Z$4)-1)),"")</f>
        <v/>
      </c>
      <c r="AA12" s="90" t="str">
        <f>IF($B12&lt;&gt;"",SUMIFS(销售台账!$I$3:$I$2654,销售台账!$E$3:$E$2654,$B12,销售台账!$B$3:$B$2654,LEFT($J$3,4),销售台账!$C$3:$C$2654,LEFT(Z$4,LEN(Z$4)-1)),"")</f>
        <v/>
      </c>
      <c r="AB12" s="90" t="str">
        <f>IF($B12&lt;&gt;"",SUMIFS(损耗登记!$I$3:$I$4999,损耗登记!$E$3:$E$4999,$B12,损耗登记!$B$3:$B$4999,LEFT($J$3,4),损耗登记!$C$3:$C$4999,LEFT(Z$4,LEN(Z$4)-1)),"")</f>
        <v/>
      </c>
      <c r="AC12" s="90" t="str">
        <f t="shared" si="7"/>
        <v/>
      </c>
      <c r="AD12" s="90" t="str">
        <f>IF($B12&lt;&gt;"",SUMIFS(进货台账!$I$3:$I$1869,进货台账!$E$3:$E$1869,$B12,进货台账!$B$3:$B$1869,LEFT($J$3,4),进货台账!$C$3:$C$1869,LEFT(AD$4,LEN(AD$4)-1)),"")</f>
        <v/>
      </c>
      <c r="AE12" s="90" t="str">
        <f>IF($B12&lt;&gt;"",SUMIFS(销售台账!$I$3:$I$2654,销售台账!$E$3:$E$2654,$B12,销售台账!$B$3:$B$2654,LEFT($J$3,4),销售台账!$C$3:$C$2654,LEFT(AD$4,LEN(AD$4)-1)),"")</f>
        <v/>
      </c>
      <c r="AF12" s="90" t="str">
        <f>IF($B12&lt;&gt;"",SUMIFS(损耗登记!$I$3:$I$4999,损耗登记!$E$3:$E$4999,$B12,损耗登记!$B$3:$B$4999,LEFT($J$3,4),损耗登记!$C$3:$C$4999,LEFT(AD$4,LEN(AD$4)-1)),"")</f>
        <v/>
      </c>
      <c r="AG12" s="90" t="str">
        <f t="shared" si="8"/>
        <v/>
      </c>
      <c r="AH12" s="90" t="str">
        <f>IF($B12&lt;&gt;"",SUMIFS(进货台账!$I$3:$I$1869,进货台账!$E$3:$E$1869,$B12,进货台账!$B$3:$B$1869,LEFT($J$3,4),进货台账!$C$3:$C$1869,LEFT(AH$4,LEN(AH$4)-1)),"")</f>
        <v/>
      </c>
      <c r="AI12" s="90" t="str">
        <f>IF($B12&lt;&gt;"",SUMIFS(销售台账!$I$3:$I$2654,销售台账!$E$3:$E$2654,$B12,销售台账!$B$3:$B$2654,LEFT($J$3,4),销售台账!$C$3:$C$2654,LEFT(AH$4,LEN(AH$4)-1)),"")</f>
        <v/>
      </c>
      <c r="AJ12" s="90" t="str">
        <f>IF($B12&lt;&gt;"",SUMIFS(损耗登记!$I$3:$I$4999,损耗登记!$E$3:$E$4999,$B12,损耗登记!$B$3:$B$4999,LEFT($J$3,4),损耗登记!$C$3:$C$4999,LEFT(AH$4,LEN(AH$4)-1)),"")</f>
        <v/>
      </c>
      <c r="AK12" s="90" t="str">
        <f t="shared" si="9"/>
        <v/>
      </c>
      <c r="AL12" s="90" t="str">
        <f>IF($B12&lt;&gt;"",SUMIFS(进货台账!$I$3:$I$1869,进货台账!$E$3:$E$1869,$B12,进货台账!$B$3:$B$1869,LEFT($J$3,4),进货台账!$C$3:$C$1869,LEFT(AL$4,LEN(AL$4)-1)),"")</f>
        <v/>
      </c>
      <c r="AM12" s="90" t="str">
        <f>IF($B12&lt;&gt;"",SUMIFS(销售台账!$I$3:$I$2654,销售台账!$E$3:$E$2654,$B12,销售台账!$B$3:$B$2654,LEFT($J$3,4),销售台账!$C$3:$C$2654,LEFT(AL$4,LEN(AL$4)-1)),"")</f>
        <v/>
      </c>
      <c r="AN12" s="90" t="str">
        <f>IF($B12&lt;&gt;"",SUMIFS(损耗登记!$I$3:$I$4999,损耗登记!$E$3:$E$4999,$B12,损耗登记!$B$3:$B$4999,LEFT($J$3,4),损耗登记!$C$3:$C$4999,LEFT(AL$4,LEN(AL$4)-1)),"")</f>
        <v/>
      </c>
      <c r="AO12" s="90" t="str">
        <f t="shared" si="10"/>
        <v/>
      </c>
      <c r="AP12" s="90" t="str">
        <f>IF($B12&lt;&gt;"",SUMIFS(进货台账!$I$3:$I$1869,进货台账!$E$3:$E$1869,$B12,进货台账!$B$3:$B$1869,LEFT($J$3,4),进货台账!$C$3:$C$1869,LEFT(AP$4,LEN(AP$4)-1)),"")</f>
        <v/>
      </c>
      <c r="AQ12" s="90" t="str">
        <f>IF($B12&lt;&gt;"",SUMIFS(销售台账!$I$3:$I$2654,销售台账!$E$3:$E$2654,$B12,销售台账!$B$3:$B$2654,LEFT($J$3,4),销售台账!$C$3:$C$2654,LEFT(AP$4,LEN(AP$4)-1)),"")</f>
        <v/>
      </c>
      <c r="AR12" s="90" t="str">
        <f>IF($B12&lt;&gt;"",SUMIFS(损耗登记!$I$3:$I$4999,损耗登记!$E$3:$E$4999,$B12,损耗登记!$B$3:$B$4999,LEFT($J$3,4),损耗登记!$C$3:$C$4999,LEFT(AP$4,LEN(AP$4)-1)),"")</f>
        <v/>
      </c>
      <c r="AS12" s="90" t="str">
        <f t="shared" si="11"/>
        <v/>
      </c>
      <c r="AT12" s="90" t="str">
        <f>IF($B12&lt;&gt;"",SUMIFS(进货台账!$I$3:$I$1869,进货台账!$E$3:$E$1869,$B12,进货台账!$B$3:$B$1869,LEFT($J$3,4),进货台账!$C$3:$C$1869,LEFT(AT$4,LEN(AT$4)-1)),"")</f>
        <v/>
      </c>
      <c r="AU12" s="90" t="str">
        <f>IF($B12&lt;&gt;"",SUMIFS(销售台账!$I$3:$I$2654,销售台账!$E$3:$E$2654,$B12,销售台账!$B$3:$B$2654,LEFT($J$3,4),销售台账!$C$3:$C$2654,LEFT(AT$4,LEN(AT$4)-1)),"")</f>
        <v/>
      </c>
      <c r="AV12" s="90" t="str">
        <f>IF($B12&lt;&gt;"",SUMIFS(损耗登记!$I$3:$I$4999,损耗登记!$E$3:$E$4999,$B12,损耗登记!$B$3:$B$4999,LEFT($J$3,4),损耗登记!$C$3:$C$4999,LEFT(AT$4,LEN(AT$4)-1)),"")</f>
        <v/>
      </c>
      <c r="AW12" s="90" t="str">
        <f t="shared" si="12"/>
        <v/>
      </c>
      <c r="AX12" s="90" t="str">
        <f>IF($B12&lt;&gt;"",SUMIFS(进货台账!$I$3:$I$1869,进货台账!$E$3:$E$1869,$B12,进货台账!$B$3:$B$1869,LEFT($J$3,4),进货台账!$C$3:$C$1869,LEFT(AX$4,LEN(AX$4)-1)),"")</f>
        <v/>
      </c>
      <c r="AY12" s="90" t="str">
        <f>IF($B12&lt;&gt;"",SUMIFS(销售台账!$I$3:$I$2654,销售台账!$E$3:$E$2654,$B12,销售台账!$B$3:$B$2654,LEFT($J$3,4),销售台账!$C$3:$C$2654,LEFT(AX$4,LEN(AX$4)-1)),"")</f>
        <v/>
      </c>
      <c r="AZ12" s="90" t="str">
        <f>IF($B12&lt;&gt;"",SUMIFS(损耗登记!$I$3:$I$4999,损耗登记!$E$3:$E$4999,$B12,损耗登记!$B$3:$B$4999,LEFT($J$3,4),损耗登记!$C$3:$C$4999,LEFT(AX$4,LEN(AX$4)-1)),"")</f>
        <v/>
      </c>
      <c r="BA12" s="90" t="str">
        <f t="shared" si="13"/>
        <v/>
      </c>
      <c r="BB12" s="90" t="str">
        <f>IF($B12&lt;&gt;"",SUMIFS(进货台账!$I$3:$I$1869,进货台账!$E$3:$E$1869,$B12,进货台账!$B$3:$B$1869,LEFT($J$3,4),进货台账!$C$3:$C$1869,LEFT(BB$4,LEN(BB$4)-1)),"")</f>
        <v/>
      </c>
      <c r="BC12" s="90" t="str">
        <f>IF($B12&lt;&gt;"",SUMIFS(销售台账!$I$3:$I$2654,销售台账!$E$3:$E$2654,$B12,销售台账!$B$3:$B$2654,LEFT($J$3,4),销售台账!$C$3:$C$2654,LEFT(BB$4,LEN(BB$4)-1)),"")</f>
        <v/>
      </c>
      <c r="BD12" s="90" t="str">
        <f>IF($B12&lt;&gt;"",SUMIFS(损耗登记!$I$3:$I$4999,损耗登记!$E$3:$E$4999,$B12,损耗登记!$B$3:$B$4999,LEFT($J$3,4),损耗登记!$C$3:$C$4999,LEFT(BB$4,LEN(BB$4)-1)),"")</f>
        <v/>
      </c>
      <c r="BE12" s="90" t="str">
        <f t="shared" si="14"/>
        <v/>
      </c>
    </row>
    <row r="13" ht="22" customHeight="1" spans="1:57">
      <c r="A13" s="89" t="str">
        <f t="shared" si="15"/>
        <v/>
      </c>
      <c r="B13" s="89" t="str">
        <f>IF(商品参数!A10&lt;&gt;"",商品参数!A10,"")</f>
        <v/>
      </c>
      <c r="C13" s="90" t="str">
        <f>IFERROR(VLOOKUP(B13,商品参数!A:E,2,FALSE),"")</f>
        <v/>
      </c>
      <c r="D13" s="90" t="str">
        <f>IFERROR(VLOOKUP(B13,商品参数!A:E,3,FALSE),"")</f>
        <v/>
      </c>
      <c r="E13" s="90" t="str">
        <f>IFERROR(VLOOKUP(B13,商品参数!A:E,4,FALSE),"")</f>
        <v/>
      </c>
      <c r="F13" s="90" t="str">
        <f t="shared" si="0"/>
        <v/>
      </c>
      <c r="G13" s="90" t="str">
        <f t="shared" si="1"/>
        <v/>
      </c>
      <c r="H13" s="91" t="str">
        <f t="shared" si="2"/>
        <v/>
      </c>
      <c r="I13" s="90" t="str">
        <f>IF(E13&lt;&gt;"",IFERROR(VLOOKUP(B13,商品参数!$A$3:$D$499,6,0),0),"")</f>
        <v/>
      </c>
      <c r="J13" s="90" t="str">
        <f>IF($B13&lt;&gt;"",SUMIFS(进货台账!$I$3:$I$1869,进货台账!$E$3:$E$1869,$B13,进货台账!$B$3:$B$1869,LEFT($J$3,4),进货台账!$C$3:$C$1869,LEFT(J$4,LEN(J$4)-1)),"")</f>
        <v/>
      </c>
      <c r="K13" s="90" t="str">
        <f>IF($B13&lt;&gt;"",SUMIFS(销售台账!$I$3:$I$2654,销售台账!$E$3:$E$2654,$B13,销售台账!$B$3:$B$2654,LEFT($J$3,4),销售台账!$C$3:$C$2654,LEFT(J$4,LEN(J$4)-1)),"")</f>
        <v/>
      </c>
      <c r="L13" s="90" t="str">
        <f>IF($B13&lt;&gt;"",SUMIFS(损耗登记!$I$3:$I$4999,损耗登记!$E$3:$E$4999,$B13,损耗登记!$B$3:$B$4999,LEFT($J$3,4),损耗登记!$C$3:$C$4999,LEFT(J$4,LEN(J$4)-1)),"")</f>
        <v/>
      </c>
      <c r="M13" s="90" t="str">
        <f t="shared" si="3"/>
        <v/>
      </c>
      <c r="N13" s="90" t="str">
        <f>IF($B13&lt;&gt;"",SUMIFS(进货台账!$I$3:$I$1869,进货台账!$E$3:$E$1869,$B13,进货台账!$B$3:$B$1869,LEFT($J$3,4),进货台账!$C$3:$C$1869,LEFT(N$4,LEN(N$4)-1)),"")</f>
        <v/>
      </c>
      <c r="O13" s="90" t="str">
        <f>IF($B13&lt;&gt;"",SUMIFS(销售台账!$I$3:$I$2654,销售台账!$E$3:$E$2654,$B13,销售台账!$B$3:$B$2654,LEFT($J$3,4),销售台账!$C$3:$C$2654,LEFT(N$4,LEN(N$4)-1)),"")</f>
        <v/>
      </c>
      <c r="P13" s="90" t="str">
        <f>IF($B13&lt;&gt;"",SUMIFS(损耗登记!$I$3:$I$4999,损耗登记!$E$3:$E$4999,$B13,损耗登记!$B$3:$B$4999,LEFT($J$3,4),损耗登记!$C$3:$C$4999,LEFT(N$4,LEN(N$4)-1)),"")</f>
        <v/>
      </c>
      <c r="Q13" s="90" t="str">
        <f t="shared" si="4"/>
        <v/>
      </c>
      <c r="R13" s="90" t="str">
        <f>IF($B13&lt;&gt;"",SUMIFS(进货台账!$I$3:$I$1869,进货台账!$E$3:$E$1869,$B13,进货台账!$B$3:$B$1869,LEFT($J$3,4),进货台账!$C$3:$C$1869,LEFT(R$4,LEN(R$4)-1)),"")</f>
        <v/>
      </c>
      <c r="S13" s="90" t="str">
        <f>IF($B13&lt;&gt;"",SUMIFS(销售台账!$I$3:$I$2654,销售台账!$E$3:$E$2654,$B13,销售台账!$B$3:$B$2654,LEFT($J$3,4),销售台账!$C$3:$C$2654,LEFT(R$4,LEN(R$4)-1)),"")</f>
        <v/>
      </c>
      <c r="T13" s="90" t="str">
        <f>IF($B13&lt;&gt;"",SUMIFS(损耗登记!$I$3:$I$4999,损耗登记!$E$3:$E$4999,$B13,损耗登记!$B$3:$B$4999,LEFT($J$3,4),损耗登记!$C$3:$C$4999,LEFT(R$4,LEN(R$4)-1)),"")</f>
        <v/>
      </c>
      <c r="U13" s="90" t="str">
        <f t="shared" si="5"/>
        <v/>
      </c>
      <c r="V13" s="90" t="str">
        <f>IF($B13&lt;&gt;"",SUMIFS(进货台账!$I$3:$I$1869,进货台账!$E$3:$E$1869,$B13,进货台账!$B$3:$B$1869,LEFT($J$3,4),进货台账!$C$3:$C$1869,LEFT(V$4,LEN(V$4)-1)),"")</f>
        <v/>
      </c>
      <c r="W13" s="90" t="str">
        <f>IF($B13&lt;&gt;"",SUMIFS(销售台账!$I$3:$I$2654,销售台账!$E$3:$E$2654,$B13,销售台账!$B$3:$B$2654,LEFT($J$3,4),销售台账!$C$3:$C$2654,LEFT(V$4,LEN(V$4)-1)),"")</f>
        <v/>
      </c>
      <c r="X13" s="90" t="str">
        <f>IF($B13&lt;&gt;"",SUMIFS(损耗登记!$I$3:$I$4999,损耗登记!$E$3:$E$4999,$B13,损耗登记!$B$3:$B$4999,LEFT($J$3,4),损耗登记!$C$3:$C$4999,LEFT(V$4,LEN(V$4)-1)),"")</f>
        <v/>
      </c>
      <c r="Y13" s="90" t="str">
        <f t="shared" si="6"/>
        <v/>
      </c>
      <c r="Z13" s="90" t="str">
        <f>IF($B13&lt;&gt;"",SUMIFS(进货台账!$I$3:$I$1869,进货台账!$E$3:$E$1869,$B13,进货台账!$B$3:$B$1869,LEFT($J$3,4),进货台账!$C$3:$C$1869,LEFT(Z$4,LEN(Z$4)-1)),"")</f>
        <v/>
      </c>
      <c r="AA13" s="90" t="str">
        <f>IF($B13&lt;&gt;"",SUMIFS(销售台账!$I$3:$I$2654,销售台账!$E$3:$E$2654,$B13,销售台账!$B$3:$B$2654,LEFT($J$3,4),销售台账!$C$3:$C$2654,LEFT(Z$4,LEN(Z$4)-1)),"")</f>
        <v/>
      </c>
      <c r="AB13" s="90" t="str">
        <f>IF($B13&lt;&gt;"",SUMIFS(损耗登记!$I$3:$I$4999,损耗登记!$E$3:$E$4999,$B13,损耗登记!$B$3:$B$4999,LEFT($J$3,4),损耗登记!$C$3:$C$4999,LEFT(Z$4,LEN(Z$4)-1)),"")</f>
        <v/>
      </c>
      <c r="AC13" s="90" t="str">
        <f t="shared" si="7"/>
        <v/>
      </c>
      <c r="AD13" s="90" t="str">
        <f>IF($B13&lt;&gt;"",SUMIFS(进货台账!$I$3:$I$1869,进货台账!$E$3:$E$1869,$B13,进货台账!$B$3:$B$1869,LEFT($J$3,4),进货台账!$C$3:$C$1869,LEFT(AD$4,LEN(AD$4)-1)),"")</f>
        <v/>
      </c>
      <c r="AE13" s="90" t="str">
        <f>IF($B13&lt;&gt;"",SUMIFS(销售台账!$I$3:$I$2654,销售台账!$E$3:$E$2654,$B13,销售台账!$B$3:$B$2654,LEFT($J$3,4),销售台账!$C$3:$C$2654,LEFT(AD$4,LEN(AD$4)-1)),"")</f>
        <v/>
      </c>
      <c r="AF13" s="90" t="str">
        <f>IF($B13&lt;&gt;"",SUMIFS(损耗登记!$I$3:$I$4999,损耗登记!$E$3:$E$4999,$B13,损耗登记!$B$3:$B$4999,LEFT($J$3,4),损耗登记!$C$3:$C$4999,LEFT(AD$4,LEN(AD$4)-1)),"")</f>
        <v/>
      </c>
      <c r="AG13" s="90" t="str">
        <f t="shared" si="8"/>
        <v/>
      </c>
      <c r="AH13" s="90" t="str">
        <f>IF($B13&lt;&gt;"",SUMIFS(进货台账!$I$3:$I$1869,进货台账!$E$3:$E$1869,$B13,进货台账!$B$3:$B$1869,LEFT($J$3,4),进货台账!$C$3:$C$1869,LEFT(AH$4,LEN(AH$4)-1)),"")</f>
        <v/>
      </c>
      <c r="AI13" s="90" t="str">
        <f>IF($B13&lt;&gt;"",SUMIFS(销售台账!$I$3:$I$2654,销售台账!$E$3:$E$2654,$B13,销售台账!$B$3:$B$2654,LEFT($J$3,4),销售台账!$C$3:$C$2654,LEFT(AH$4,LEN(AH$4)-1)),"")</f>
        <v/>
      </c>
      <c r="AJ13" s="90" t="str">
        <f>IF($B13&lt;&gt;"",SUMIFS(损耗登记!$I$3:$I$4999,损耗登记!$E$3:$E$4999,$B13,损耗登记!$B$3:$B$4999,LEFT($J$3,4),损耗登记!$C$3:$C$4999,LEFT(AH$4,LEN(AH$4)-1)),"")</f>
        <v/>
      </c>
      <c r="AK13" s="90" t="str">
        <f t="shared" si="9"/>
        <v/>
      </c>
      <c r="AL13" s="90" t="str">
        <f>IF($B13&lt;&gt;"",SUMIFS(进货台账!$I$3:$I$1869,进货台账!$E$3:$E$1869,$B13,进货台账!$B$3:$B$1869,LEFT($J$3,4),进货台账!$C$3:$C$1869,LEFT(AL$4,LEN(AL$4)-1)),"")</f>
        <v/>
      </c>
      <c r="AM13" s="90" t="str">
        <f>IF($B13&lt;&gt;"",SUMIFS(销售台账!$I$3:$I$2654,销售台账!$E$3:$E$2654,$B13,销售台账!$B$3:$B$2654,LEFT($J$3,4),销售台账!$C$3:$C$2654,LEFT(AL$4,LEN(AL$4)-1)),"")</f>
        <v/>
      </c>
      <c r="AN13" s="90" t="str">
        <f>IF($B13&lt;&gt;"",SUMIFS(损耗登记!$I$3:$I$4999,损耗登记!$E$3:$E$4999,$B13,损耗登记!$B$3:$B$4999,LEFT($J$3,4),损耗登记!$C$3:$C$4999,LEFT(AL$4,LEN(AL$4)-1)),"")</f>
        <v/>
      </c>
      <c r="AO13" s="90" t="str">
        <f t="shared" si="10"/>
        <v/>
      </c>
      <c r="AP13" s="90" t="str">
        <f>IF($B13&lt;&gt;"",SUMIFS(进货台账!$I$3:$I$1869,进货台账!$E$3:$E$1869,$B13,进货台账!$B$3:$B$1869,LEFT($J$3,4),进货台账!$C$3:$C$1869,LEFT(AP$4,LEN(AP$4)-1)),"")</f>
        <v/>
      </c>
      <c r="AQ13" s="90" t="str">
        <f>IF($B13&lt;&gt;"",SUMIFS(销售台账!$I$3:$I$2654,销售台账!$E$3:$E$2654,$B13,销售台账!$B$3:$B$2654,LEFT($J$3,4),销售台账!$C$3:$C$2654,LEFT(AP$4,LEN(AP$4)-1)),"")</f>
        <v/>
      </c>
      <c r="AR13" s="90" t="str">
        <f>IF($B13&lt;&gt;"",SUMIFS(损耗登记!$I$3:$I$4999,损耗登记!$E$3:$E$4999,$B13,损耗登记!$B$3:$B$4999,LEFT($J$3,4),损耗登记!$C$3:$C$4999,LEFT(AP$4,LEN(AP$4)-1)),"")</f>
        <v/>
      </c>
      <c r="AS13" s="90" t="str">
        <f t="shared" si="11"/>
        <v/>
      </c>
      <c r="AT13" s="90" t="str">
        <f>IF($B13&lt;&gt;"",SUMIFS(进货台账!$I$3:$I$1869,进货台账!$E$3:$E$1869,$B13,进货台账!$B$3:$B$1869,LEFT($J$3,4),进货台账!$C$3:$C$1869,LEFT(AT$4,LEN(AT$4)-1)),"")</f>
        <v/>
      </c>
      <c r="AU13" s="90" t="str">
        <f>IF($B13&lt;&gt;"",SUMIFS(销售台账!$I$3:$I$2654,销售台账!$E$3:$E$2654,$B13,销售台账!$B$3:$B$2654,LEFT($J$3,4),销售台账!$C$3:$C$2654,LEFT(AT$4,LEN(AT$4)-1)),"")</f>
        <v/>
      </c>
      <c r="AV13" s="90" t="str">
        <f>IF($B13&lt;&gt;"",SUMIFS(损耗登记!$I$3:$I$4999,损耗登记!$E$3:$E$4999,$B13,损耗登记!$B$3:$B$4999,LEFT($J$3,4),损耗登记!$C$3:$C$4999,LEFT(AT$4,LEN(AT$4)-1)),"")</f>
        <v/>
      </c>
      <c r="AW13" s="90" t="str">
        <f t="shared" si="12"/>
        <v/>
      </c>
      <c r="AX13" s="90" t="str">
        <f>IF($B13&lt;&gt;"",SUMIFS(进货台账!$I$3:$I$1869,进货台账!$E$3:$E$1869,$B13,进货台账!$B$3:$B$1869,LEFT($J$3,4),进货台账!$C$3:$C$1869,LEFT(AX$4,LEN(AX$4)-1)),"")</f>
        <v/>
      </c>
      <c r="AY13" s="90" t="str">
        <f>IF($B13&lt;&gt;"",SUMIFS(销售台账!$I$3:$I$2654,销售台账!$E$3:$E$2654,$B13,销售台账!$B$3:$B$2654,LEFT($J$3,4),销售台账!$C$3:$C$2654,LEFT(AX$4,LEN(AX$4)-1)),"")</f>
        <v/>
      </c>
      <c r="AZ13" s="90" t="str">
        <f>IF($B13&lt;&gt;"",SUMIFS(损耗登记!$I$3:$I$4999,损耗登记!$E$3:$E$4999,$B13,损耗登记!$B$3:$B$4999,LEFT($J$3,4),损耗登记!$C$3:$C$4999,LEFT(AX$4,LEN(AX$4)-1)),"")</f>
        <v/>
      </c>
      <c r="BA13" s="90" t="str">
        <f t="shared" si="13"/>
        <v/>
      </c>
      <c r="BB13" s="90" t="str">
        <f>IF($B13&lt;&gt;"",SUMIFS(进货台账!$I$3:$I$1869,进货台账!$E$3:$E$1869,$B13,进货台账!$B$3:$B$1869,LEFT($J$3,4),进货台账!$C$3:$C$1869,LEFT(BB$4,LEN(BB$4)-1)),"")</f>
        <v/>
      </c>
      <c r="BC13" s="90" t="str">
        <f>IF($B13&lt;&gt;"",SUMIFS(销售台账!$I$3:$I$2654,销售台账!$E$3:$E$2654,$B13,销售台账!$B$3:$B$2654,LEFT($J$3,4),销售台账!$C$3:$C$2654,LEFT(BB$4,LEN(BB$4)-1)),"")</f>
        <v/>
      </c>
      <c r="BD13" s="90" t="str">
        <f>IF($B13&lt;&gt;"",SUMIFS(损耗登记!$I$3:$I$4999,损耗登记!$E$3:$E$4999,$B13,损耗登记!$B$3:$B$4999,LEFT($J$3,4),损耗登记!$C$3:$C$4999,LEFT(BB$4,LEN(BB$4)-1)),"")</f>
        <v/>
      </c>
      <c r="BE13" s="90" t="str">
        <f t="shared" si="14"/>
        <v/>
      </c>
    </row>
    <row r="14" ht="22" customHeight="1" spans="1:57">
      <c r="A14" s="89" t="str">
        <f t="shared" si="15"/>
        <v/>
      </c>
      <c r="B14" s="89" t="str">
        <f>IF(商品参数!A11&lt;&gt;"",商品参数!A11,"")</f>
        <v/>
      </c>
      <c r="C14" s="90" t="str">
        <f>IFERROR(VLOOKUP(B14,商品参数!A:E,2,FALSE),"")</f>
        <v/>
      </c>
      <c r="D14" s="90" t="str">
        <f>IFERROR(VLOOKUP(B14,商品参数!A:E,3,FALSE),"")</f>
        <v/>
      </c>
      <c r="E14" s="90" t="str">
        <f>IFERROR(VLOOKUP(B14,商品参数!A:E,4,FALSE),"")</f>
        <v/>
      </c>
      <c r="F14" s="90" t="str">
        <f t="shared" si="0"/>
        <v/>
      </c>
      <c r="G14" s="90" t="str">
        <f t="shared" si="1"/>
        <v/>
      </c>
      <c r="H14" s="91" t="str">
        <f t="shared" si="2"/>
        <v/>
      </c>
      <c r="I14" s="90" t="str">
        <f>IF(E14&lt;&gt;"",IFERROR(VLOOKUP(B14,商品参数!$A$3:$D$499,6,0),0),"")</f>
        <v/>
      </c>
      <c r="J14" s="90" t="str">
        <f>IF($B14&lt;&gt;"",SUMIFS(进货台账!$I$3:$I$1869,进货台账!$E$3:$E$1869,$B14,进货台账!$B$3:$B$1869,LEFT($J$3,4),进货台账!$C$3:$C$1869,LEFT(J$4,LEN(J$4)-1)),"")</f>
        <v/>
      </c>
      <c r="K14" s="90" t="str">
        <f>IF($B14&lt;&gt;"",SUMIFS(销售台账!$I$3:$I$2654,销售台账!$E$3:$E$2654,$B14,销售台账!$B$3:$B$2654,LEFT($J$3,4),销售台账!$C$3:$C$2654,LEFT(J$4,LEN(J$4)-1)),"")</f>
        <v/>
      </c>
      <c r="L14" s="90" t="str">
        <f>IF($B14&lt;&gt;"",SUMIFS(损耗登记!$I$3:$I$4999,损耗登记!$E$3:$E$4999,$B14,损耗登记!$B$3:$B$4999,LEFT($J$3,4),损耗登记!$C$3:$C$4999,LEFT(J$4,LEN(J$4)-1)),"")</f>
        <v/>
      </c>
      <c r="M14" s="90" t="str">
        <f t="shared" si="3"/>
        <v/>
      </c>
      <c r="N14" s="90" t="str">
        <f>IF($B14&lt;&gt;"",SUMIFS(进货台账!$I$3:$I$1869,进货台账!$E$3:$E$1869,$B14,进货台账!$B$3:$B$1869,LEFT($J$3,4),进货台账!$C$3:$C$1869,LEFT(N$4,LEN(N$4)-1)),"")</f>
        <v/>
      </c>
      <c r="O14" s="90" t="str">
        <f>IF($B14&lt;&gt;"",SUMIFS(销售台账!$I$3:$I$2654,销售台账!$E$3:$E$2654,$B14,销售台账!$B$3:$B$2654,LEFT($J$3,4),销售台账!$C$3:$C$2654,LEFT(N$4,LEN(N$4)-1)),"")</f>
        <v/>
      </c>
      <c r="P14" s="90" t="str">
        <f>IF($B14&lt;&gt;"",SUMIFS(损耗登记!$I$3:$I$4999,损耗登记!$E$3:$E$4999,$B14,损耗登记!$B$3:$B$4999,LEFT($J$3,4),损耗登记!$C$3:$C$4999,LEFT(N$4,LEN(N$4)-1)),"")</f>
        <v/>
      </c>
      <c r="Q14" s="90" t="str">
        <f t="shared" si="4"/>
        <v/>
      </c>
      <c r="R14" s="90" t="str">
        <f>IF($B14&lt;&gt;"",SUMIFS(进货台账!$I$3:$I$1869,进货台账!$E$3:$E$1869,$B14,进货台账!$B$3:$B$1869,LEFT($J$3,4),进货台账!$C$3:$C$1869,LEFT(R$4,LEN(R$4)-1)),"")</f>
        <v/>
      </c>
      <c r="S14" s="90" t="str">
        <f>IF($B14&lt;&gt;"",SUMIFS(销售台账!$I$3:$I$2654,销售台账!$E$3:$E$2654,$B14,销售台账!$B$3:$B$2654,LEFT($J$3,4),销售台账!$C$3:$C$2654,LEFT(R$4,LEN(R$4)-1)),"")</f>
        <v/>
      </c>
      <c r="T14" s="90" t="str">
        <f>IF($B14&lt;&gt;"",SUMIFS(损耗登记!$I$3:$I$4999,损耗登记!$E$3:$E$4999,$B14,损耗登记!$B$3:$B$4999,LEFT($J$3,4),损耗登记!$C$3:$C$4999,LEFT(R$4,LEN(R$4)-1)),"")</f>
        <v/>
      </c>
      <c r="U14" s="90" t="str">
        <f t="shared" si="5"/>
        <v/>
      </c>
      <c r="V14" s="90" t="str">
        <f>IF($B14&lt;&gt;"",SUMIFS(进货台账!$I$3:$I$1869,进货台账!$E$3:$E$1869,$B14,进货台账!$B$3:$B$1869,LEFT($J$3,4),进货台账!$C$3:$C$1869,LEFT(V$4,LEN(V$4)-1)),"")</f>
        <v/>
      </c>
      <c r="W14" s="90" t="str">
        <f>IF($B14&lt;&gt;"",SUMIFS(销售台账!$I$3:$I$2654,销售台账!$E$3:$E$2654,$B14,销售台账!$B$3:$B$2654,LEFT($J$3,4),销售台账!$C$3:$C$2654,LEFT(V$4,LEN(V$4)-1)),"")</f>
        <v/>
      </c>
      <c r="X14" s="90" t="str">
        <f>IF($B14&lt;&gt;"",SUMIFS(损耗登记!$I$3:$I$4999,损耗登记!$E$3:$E$4999,$B14,损耗登记!$B$3:$B$4999,LEFT($J$3,4),损耗登记!$C$3:$C$4999,LEFT(V$4,LEN(V$4)-1)),"")</f>
        <v/>
      </c>
      <c r="Y14" s="90" t="str">
        <f t="shared" si="6"/>
        <v/>
      </c>
      <c r="Z14" s="90" t="str">
        <f>IF($B14&lt;&gt;"",SUMIFS(进货台账!$I$3:$I$1869,进货台账!$E$3:$E$1869,$B14,进货台账!$B$3:$B$1869,LEFT($J$3,4),进货台账!$C$3:$C$1869,LEFT(Z$4,LEN(Z$4)-1)),"")</f>
        <v/>
      </c>
      <c r="AA14" s="90" t="str">
        <f>IF($B14&lt;&gt;"",SUMIFS(销售台账!$I$3:$I$2654,销售台账!$E$3:$E$2654,$B14,销售台账!$B$3:$B$2654,LEFT($J$3,4),销售台账!$C$3:$C$2654,LEFT(Z$4,LEN(Z$4)-1)),"")</f>
        <v/>
      </c>
      <c r="AB14" s="90" t="str">
        <f>IF($B14&lt;&gt;"",SUMIFS(损耗登记!$I$3:$I$4999,损耗登记!$E$3:$E$4999,$B14,损耗登记!$B$3:$B$4999,LEFT($J$3,4),损耗登记!$C$3:$C$4999,LEFT(Z$4,LEN(Z$4)-1)),"")</f>
        <v/>
      </c>
      <c r="AC14" s="90" t="str">
        <f t="shared" si="7"/>
        <v/>
      </c>
      <c r="AD14" s="90" t="str">
        <f>IF($B14&lt;&gt;"",SUMIFS(进货台账!$I$3:$I$1869,进货台账!$E$3:$E$1869,$B14,进货台账!$B$3:$B$1869,LEFT($J$3,4),进货台账!$C$3:$C$1869,LEFT(AD$4,LEN(AD$4)-1)),"")</f>
        <v/>
      </c>
      <c r="AE14" s="90" t="str">
        <f>IF($B14&lt;&gt;"",SUMIFS(销售台账!$I$3:$I$2654,销售台账!$E$3:$E$2654,$B14,销售台账!$B$3:$B$2654,LEFT($J$3,4),销售台账!$C$3:$C$2654,LEFT(AD$4,LEN(AD$4)-1)),"")</f>
        <v/>
      </c>
      <c r="AF14" s="90" t="str">
        <f>IF($B14&lt;&gt;"",SUMIFS(损耗登记!$I$3:$I$4999,损耗登记!$E$3:$E$4999,$B14,损耗登记!$B$3:$B$4999,LEFT($J$3,4),损耗登记!$C$3:$C$4999,LEFT(AD$4,LEN(AD$4)-1)),"")</f>
        <v/>
      </c>
      <c r="AG14" s="90" t="str">
        <f t="shared" si="8"/>
        <v/>
      </c>
      <c r="AH14" s="90" t="str">
        <f>IF($B14&lt;&gt;"",SUMIFS(进货台账!$I$3:$I$1869,进货台账!$E$3:$E$1869,$B14,进货台账!$B$3:$B$1869,LEFT($J$3,4),进货台账!$C$3:$C$1869,LEFT(AH$4,LEN(AH$4)-1)),"")</f>
        <v/>
      </c>
      <c r="AI14" s="90" t="str">
        <f>IF($B14&lt;&gt;"",SUMIFS(销售台账!$I$3:$I$2654,销售台账!$E$3:$E$2654,$B14,销售台账!$B$3:$B$2654,LEFT($J$3,4),销售台账!$C$3:$C$2654,LEFT(AH$4,LEN(AH$4)-1)),"")</f>
        <v/>
      </c>
      <c r="AJ14" s="90" t="str">
        <f>IF($B14&lt;&gt;"",SUMIFS(损耗登记!$I$3:$I$4999,损耗登记!$E$3:$E$4999,$B14,损耗登记!$B$3:$B$4999,LEFT($J$3,4),损耗登记!$C$3:$C$4999,LEFT(AH$4,LEN(AH$4)-1)),"")</f>
        <v/>
      </c>
      <c r="AK14" s="90" t="str">
        <f t="shared" si="9"/>
        <v/>
      </c>
      <c r="AL14" s="90" t="str">
        <f>IF($B14&lt;&gt;"",SUMIFS(进货台账!$I$3:$I$1869,进货台账!$E$3:$E$1869,$B14,进货台账!$B$3:$B$1869,LEFT($J$3,4),进货台账!$C$3:$C$1869,LEFT(AL$4,LEN(AL$4)-1)),"")</f>
        <v/>
      </c>
      <c r="AM14" s="90" t="str">
        <f>IF($B14&lt;&gt;"",SUMIFS(销售台账!$I$3:$I$2654,销售台账!$E$3:$E$2654,$B14,销售台账!$B$3:$B$2654,LEFT($J$3,4),销售台账!$C$3:$C$2654,LEFT(AL$4,LEN(AL$4)-1)),"")</f>
        <v/>
      </c>
      <c r="AN14" s="90" t="str">
        <f>IF($B14&lt;&gt;"",SUMIFS(损耗登记!$I$3:$I$4999,损耗登记!$E$3:$E$4999,$B14,损耗登记!$B$3:$B$4999,LEFT($J$3,4),损耗登记!$C$3:$C$4999,LEFT(AL$4,LEN(AL$4)-1)),"")</f>
        <v/>
      </c>
      <c r="AO14" s="90" t="str">
        <f t="shared" si="10"/>
        <v/>
      </c>
      <c r="AP14" s="90" t="str">
        <f>IF($B14&lt;&gt;"",SUMIFS(进货台账!$I$3:$I$1869,进货台账!$E$3:$E$1869,$B14,进货台账!$B$3:$B$1869,LEFT($J$3,4),进货台账!$C$3:$C$1869,LEFT(AP$4,LEN(AP$4)-1)),"")</f>
        <v/>
      </c>
      <c r="AQ14" s="90" t="str">
        <f>IF($B14&lt;&gt;"",SUMIFS(销售台账!$I$3:$I$2654,销售台账!$E$3:$E$2654,$B14,销售台账!$B$3:$B$2654,LEFT($J$3,4),销售台账!$C$3:$C$2654,LEFT(AP$4,LEN(AP$4)-1)),"")</f>
        <v/>
      </c>
      <c r="AR14" s="90" t="str">
        <f>IF($B14&lt;&gt;"",SUMIFS(损耗登记!$I$3:$I$4999,损耗登记!$E$3:$E$4999,$B14,损耗登记!$B$3:$B$4999,LEFT($J$3,4),损耗登记!$C$3:$C$4999,LEFT(AP$4,LEN(AP$4)-1)),"")</f>
        <v/>
      </c>
      <c r="AS14" s="90" t="str">
        <f t="shared" si="11"/>
        <v/>
      </c>
      <c r="AT14" s="90" t="str">
        <f>IF($B14&lt;&gt;"",SUMIFS(进货台账!$I$3:$I$1869,进货台账!$E$3:$E$1869,$B14,进货台账!$B$3:$B$1869,LEFT($J$3,4),进货台账!$C$3:$C$1869,LEFT(AT$4,LEN(AT$4)-1)),"")</f>
        <v/>
      </c>
      <c r="AU14" s="90" t="str">
        <f>IF($B14&lt;&gt;"",SUMIFS(销售台账!$I$3:$I$2654,销售台账!$E$3:$E$2654,$B14,销售台账!$B$3:$B$2654,LEFT($J$3,4),销售台账!$C$3:$C$2654,LEFT(AT$4,LEN(AT$4)-1)),"")</f>
        <v/>
      </c>
      <c r="AV14" s="90" t="str">
        <f>IF($B14&lt;&gt;"",SUMIFS(损耗登记!$I$3:$I$4999,损耗登记!$E$3:$E$4999,$B14,损耗登记!$B$3:$B$4999,LEFT($J$3,4),损耗登记!$C$3:$C$4999,LEFT(AT$4,LEN(AT$4)-1)),"")</f>
        <v/>
      </c>
      <c r="AW14" s="90" t="str">
        <f t="shared" si="12"/>
        <v/>
      </c>
      <c r="AX14" s="90" t="str">
        <f>IF($B14&lt;&gt;"",SUMIFS(进货台账!$I$3:$I$1869,进货台账!$E$3:$E$1869,$B14,进货台账!$B$3:$B$1869,LEFT($J$3,4),进货台账!$C$3:$C$1869,LEFT(AX$4,LEN(AX$4)-1)),"")</f>
        <v/>
      </c>
      <c r="AY14" s="90" t="str">
        <f>IF($B14&lt;&gt;"",SUMIFS(销售台账!$I$3:$I$2654,销售台账!$E$3:$E$2654,$B14,销售台账!$B$3:$B$2654,LEFT($J$3,4),销售台账!$C$3:$C$2654,LEFT(AX$4,LEN(AX$4)-1)),"")</f>
        <v/>
      </c>
      <c r="AZ14" s="90" t="str">
        <f>IF($B14&lt;&gt;"",SUMIFS(损耗登记!$I$3:$I$4999,损耗登记!$E$3:$E$4999,$B14,损耗登记!$B$3:$B$4999,LEFT($J$3,4),损耗登记!$C$3:$C$4999,LEFT(AX$4,LEN(AX$4)-1)),"")</f>
        <v/>
      </c>
      <c r="BA14" s="90" t="str">
        <f t="shared" si="13"/>
        <v/>
      </c>
      <c r="BB14" s="90" t="str">
        <f>IF($B14&lt;&gt;"",SUMIFS(进货台账!$I$3:$I$1869,进货台账!$E$3:$E$1869,$B14,进货台账!$B$3:$B$1869,LEFT($J$3,4),进货台账!$C$3:$C$1869,LEFT(BB$4,LEN(BB$4)-1)),"")</f>
        <v/>
      </c>
      <c r="BC14" s="90" t="str">
        <f>IF($B14&lt;&gt;"",SUMIFS(销售台账!$I$3:$I$2654,销售台账!$E$3:$E$2654,$B14,销售台账!$B$3:$B$2654,LEFT($J$3,4),销售台账!$C$3:$C$2654,LEFT(BB$4,LEN(BB$4)-1)),"")</f>
        <v/>
      </c>
      <c r="BD14" s="90" t="str">
        <f>IF($B14&lt;&gt;"",SUMIFS(损耗登记!$I$3:$I$4999,损耗登记!$E$3:$E$4999,$B14,损耗登记!$B$3:$B$4999,LEFT($J$3,4),损耗登记!$C$3:$C$4999,LEFT(BB$4,LEN(BB$4)-1)),"")</f>
        <v/>
      </c>
      <c r="BE14" s="90" t="str">
        <f t="shared" si="14"/>
        <v/>
      </c>
    </row>
    <row r="15" ht="22" customHeight="1" spans="1:57">
      <c r="A15" s="89" t="str">
        <f t="shared" si="15"/>
        <v/>
      </c>
      <c r="B15" s="89" t="str">
        <f>IF(商品参数!A12&lt;&gt;"",商品参数!A12,"")</f>
        <v/>
      </c>
      <c r="C15" s="90" t="str">
        <f>IFERROR(VLOOKUP(B15,商品参数!A:E,2,FALSE),"")</f>
        <v/>
      </c>
      <c r="D15" s="90" t="str">
        <f>IFERROR(VLOOKUP(B15,商品参数!A:E,3,FALSE),"")</f>
        <v/>
      </c>
      <c r="E15" s="90" t="str">
        <f>IFERROR(VLOOKUP(B15,商品参数!A:E,4,FALSE),"")</f>
        <v/>
      </c>
      <c r="F15" s="90" t="str">
        <f t="shared" si="0"/>
        <v/>
      </c>
      <c r="G15" s="90" t="str">
        <f t="shared" si="1"/>
        <v/>
      </c>
      <c r="H15" s="91" t="str">
        <f t="shared" si="2"/>
        <v/>
      </c>
      <c r="I15" s="90" t="str">
        <f>IF(E15&lt;&gt;"",IFERROR(VLOOKUP(B15,商品参数!$A$3:$D$499,6,0),0),"")</f>
        <v/>
      </c>
      <c r="J15" s="90" t="str">
        <f>IF($B15&lt;&gt;"",SUMIFS(进货台账!$I$3:$I$1869,进货台账!$E$3:$E$1869,$B15,进货台账!$B$3:$B$1869,LEFT($J$3,4),进货台账!$C$3:$C$1869,LEFT(J$4,LEN(J$4)-1)),"")</f>
        <v/>
      </c>
      <c r="K15" s="90" t="str">
        <f>IF($B15&lt;&gt;"",SUMIFS(销售台账!$I$3:$I$2654,销售台账!$E$3:$E$2654,$B15,销售台账!$B$3:$B$2654,LEFT($J$3,4),销售台账!$C$3:$C$2654,LEFT(J$4,LEN(J$4)-1)),"")</f>
        <v/>
      </c>
      <c r="L15" s="90" t="str">
        <f>IF($B15&lt;&gt;"",SUMIFS(损耗登记!$I$3:$I$4999,损耗登记!$E$3:$E$4999,$B15,损耗登记!$B$3:$B$4999,LEFT($J$3,4),损耗登记!$C$3:$C$4999,LEFT(J$4,LEN(J$4)-1)),"")</f>
        <v/>
      </c>
      <c r="M15" s="90" t="str">
        <f t="shared" si="3"/>
        <v/>
      </c>
      <c r="N15" s="90" t="str">
        <f>IF($B15&lt;&gt;"",SUMIFS(进货台账!$I$3:$I$1869,进货台账!$E$3:$E$1869,$B15,进货台账!$B$3:$B$1869,LEFT($J$3,4),进货台账!$C$3:$C$1869,LEFT(N$4,LEN(N$4)-1)),"")</f>
        <v/>
      </c>
      <c r="O15" s="90" t="str">
        <f>IF($B15&lt;&gt;"",SUMIFS(销售台账!$I$3:$I$2654,销售台账!$E$3:$E$2654,$B15,销售台账!$B$3:$B$2654,LEFT($J$3,4),销售台账!$C$3:$C$2654,LEFT(N$4,LEN(N$4)-1)),"")</f>
        <v/>
      </c>
      <c r="P15" s="90" t="str">
        <f>IF($B15&lt;&gt;"",SUMIFS(损耗登记!$I$3:$I$4999,损耗登记!$E$3:$E$4999,$B15,损耗登记!$B$3:$B$4999,LEFT($J$3,4),损耗登记!$C$3:$C$4999,LEFT(N$4,LEN(N$4)-1)),"")</f>
        <v/>
      </c>
      <c r="Q15" s="90" t="str">
        <f t="shared" si="4"/>
        <v/>
      </c>
      <c r="R15" s="90" t="str">
        <f>IF($B15&lt;&gt;"",SUMIFS(进货台账!$I$3:$I$1869,进货台账!$E$3:$E$1869,$B15,进货台账!$B$3:$B$1869,LEFT($J$3,4),进货台账!$C$3:$C$1869,LEFT(R$4,LEN(R$4)-1)),"")</f>
        <v/>
      </c>
      <c r="S15" s="90" t="str">
        <f>IF($B15&lt;&gt;"",SUMIFS(销售台账!$I$3:$I$2654,销售台账!$E$3:$E$2654,$B15,销售台账!$B$3:$B$2654,LEFT($J$3,4),销售台账!$C$3:$C$2654,LEFT(R$4,LEN(R$4)-1)),"")</f>
        <v/>
      </c>
      <c r="T15" s="90" t="str">
        <f>IF($B15&lt;&gt;"",SUMIFS(损耗登记!$I$3:$I$4999,损耗登记!$E$3:$E$4999,$B15,损耗登记!$B$3:$B$4999,LEFT($J$3,4),损耗登记!$C$3:$C$4999,LEFT(R$4,LEN(R$4)-1)),"")</f>
        <v/>
      </c>
      <c r="U15" s="90" t="str">
        <f t="shared" si="5"/>
        <v/>
      </c>
      <c r="V15" s="90" t="str">
        <f>IF($B15&lt;&gt;"",SUMIFS(进货台账!$I$3:$I$1869,进货台账!$E$3:$E$1869,$B15,进货台账!$B$3:$B$1869,LEFT($J$3,4),进货台账!$C$3:$C$1869,LEFT(V$4,LEN(V$4)-1)),"")</f>
        <v/>
      </c>
      <c r="W15" s="90" t="str">
        <f>IF($B15&lt;&gt;"",SUMIFS(销售台账!$I$3:$I$2654,销售台账!$E$3:$E$2654,$B15,销售台账!$B$3:$B$2654,LEFT($J$3,4),销售台账!$C$3:$C$2654,LEFT(V$4,LEN(V$4)-1)),"")</f>
        <v/>
      </c>
      <c r="X15" s="90" t="str">
        <f>IF($B15&lt;&gt;"",SUMIFS(损耗登记!$I$3:$I$4999,损耗登记!$E$3:$E$4999,$B15,损耗登记!$B$3:$B$4999,LEFT($J$3,4),损耗登记!$C$3:$C$4999,LEFT(V$4,LEN(V$4)-1)),"")</f>
        <v/>
      </c>
      <c r="Y15" s="90" t="str">
        <f t="shared" si="6"/>
        <v/>
      </c>
      <c r="Z15" s="90" t="str">
        <f>IF($B15&lt;&gt;"",SUMIFS(进货台账!$I$3:$I$1869,进货台账!$E$3:$E$1869,$B15,进货台账!$B$3:$B$1869,LEFT($J$3,4),进货台账!$C$3:$C$1869,LEFT(Z$4,LEN(Z$4)-1)),"")</f>
        <v/>
      </c>
      <c r="AA15" s="90" t="str">
        <f>IF($B15&lt;&gt;"",SUMIFS(销售台账!$I$3:$I$2654,销售台账!$E$3:$E$2654,$B15,销售台账!$B$3:$B$2654,LEFT($J$3,4),销售台账!$C$3:$C$2654,LEFT(Z$4,LEN(Z$4)-1)),"")</f>
        <v/>
      </c>
      <c r="AB15" s="90" t="str">
        <f>IF($B15&lt;&gt;"",SUMIFS(损耗登记!$I$3:$I$4999,损耗登记!$E$3:$E$4999,$B15,损耗登记!$B$3:$B$4999,LEFT($J$3,4),损耗登记!$C$3:$C$4999,LEFT(Z$4,LEN(Z$4)-1)),"")</f>
        <v/>
      </c>
      <c r="AC15" s="90" t="str">
        <f t="shared" si="7"/>
        <v/>
      </c>
      <c r="AD15" s="90" t="str">
        <f>IF($B15&lt;&gt;"",SUMIFS(进货台账!$I$3:$I$1869,进货台账!$E$3:$E$1869,$B15,进货台账!$B$3:$B$1869,LEFT($J$3,4),进货台账!$C$3:$C$1869,LEFT(AD$4,LEN(AD$4)-1)),"")</f>
        <v/>
      </c>
      <c r="AE15" s="90" t="str">
        <f>IF($B15&lt;&gt;"",SUMIFS(销售台账!$I$3:$I$2654,销售台账!$E$3:$E$2654,$B15,销售台账!$B$3:$B$2654,LEFT($J$3,4),销售台账!$C$3:$C$2654,LEFT(AD$4,LEN(AD$4)-1)),"")</f>
        <v/>
      </c>
      <c r="AF15" s="90" t="str">
        <f>IF($B15&lt;&gt;"",SUMIFS(损耗登记!$I$3:$I$4999,损耗登记!$E$3:$E$4999,$B15,损耗登记!$B$3:$B$4999,LEFT($J$3,4),损耗登记!$C$3:$C$4999,LEFT(AD$4,LEN(AD$4)-1)),"")</f>
        <v/>
      </c>
      <c r="AG15" s="90" t="str">
        <f t="shared" si="8"/>
        <v/>
      </c>
      <c r="AH15" s="90" t="str">
        <f>IF($B15&lt;&gt;"",SUMIFS(进货台账!$I$3:$I$1869,进货台账!$E$3:$E$1869,$B15,进货台账!$B$3:$B$1869,LEFT($J$3,4),进货台账!$C$3:$C$1869,LEFT(AH$4,LEN(AH$4)-1)),"")</f>
        <v/>
      </c>
      <c r="AI15" s="90" t="str">
        <f>IF($B15&lt;&gt;"",SUMIFS(销售台账!$I$3:$I$2654,销售台账!$E$3:$E$2654,$B15,销售台账!$B$3:$B$2654,LEFT($J$3,4),销售台账!$C$3:$C$2654,LEFT(AH$4,LEN(AH$4)-1)),"")</f>
        <v/>
      </c>
      <c r="AJ15" s="90" t="str">
        <f>IF($B15&lt;&gt;"",SUMIFS(损耗登记!$I$3:$I$4999,损耗登记!$E$3:$E$4999,$B15,损耗登记!$B$3:$B$4999,LEFT($J$3,4),损耗登记!$C$3:$C$4999,LEFT(AH$4,LEN(AH$4)-1)),"")</f>
        <v/>
      </c>
      <c r="AK15" s="90" t="str">
        <f t="shared" si="9"/>
        <v/>
      </c>
      <c r="AL15" s="90" t="str">
        <f>IF($B15&lt;&gt;"",SUMIFS(进货台账!$I$3:$I$1869,进货台账!$E$3:$E$1869,$B15,进货台账!$B$3:$B$1869,LEFT($J$3,4),进货台账!$C$3:$C$1869,LEFT(AL$4,LEN(AL$4)-1)),"")</f>
        <v/>
      </c>
      <c r="AM15" s="90" t="str">
        <f>IF($B15&lt;&gt;"",SUMIFS(销售台账!$I$3:$I$2654,销售台账!$E$3:$E$2654,$B15,销售台账!$B$3:$B$2654,LEFT($J$3,4),销售台账!$C$3:$C$2654,LEFT(AL$4,LEN(AL$4)-1)),"")</f>
        <v/>
      </c>
      <c r="AN15" s="90" t="str">
        <f>IF($B15&lt;&gt;"",SUMIFS(损耗登记!$I$3:$I$4999,损耗登记!$E$3:$E$4999,$B15,损耗登记!$B$3:$B$4999,LEFT($J$3,4),损耗登记!$C$3:$C$4999,LEFT(AL$4,LEN(AL$4)-1)),"")</f>
        <v/>
      </c>
      <c r="AO15" s="90" t="str">
        <f t="shared" si="10"/>
        <v/>
      </c>
      <c r="AP15" s="90" t="str">
        <f>IF($B15&lt;&gt;"",SUMIFS(进货台账!$I$3:$I$1869,进货台账!$E$3:$E$1869,$B15,进货台账!$B$3:$B$1869,LEFT($J$3,4),进货台账!$C$3:$C$1869,LEFT(AP$4,LEN(AP$4)-1)),"")</f>
        <v/>
      </c>
      <c r="AQ15" s="90" t="str">
        <f>IF($B15&lt;&gt;"",SUMIFS(销售台账!$I$3:$I$2654,销售台账!$E$3:$E$2654,$B15,销售台账!$B$3:$B$2654,LEFT($J$3,4),销售台账!$C$3:$C$2654,LEFT(AP$4,LEN(AP$4)-1)),"")</f>
        <v/>
      </c>
      <c r="AR15" s="90" t="str">
        <f>IF($B15&lt;&gt;"",SUMIFS(损耗登记!$I$3:$I$4999,损耗登记!$E$3:$E$4999,$B15,损耗登记!$B$3:$B$4999,LEFT($J$3,4),损耗登记!$C$3:$C$4999,LEFT(AP$4,LEN(AP$4)-1)),"")</f>
        <v/>
      </c>
      <c r="AS15" s="90" t="str">
        <f t="shared" si="11"/>
        <v/>
      </c>
      <c r="AT15" s="90" t="str">
        <f>IF($B15&lt;&gt;"",SUMIFS(进货台账!$I$3:$I$1869,进货台账!$E$3:$E$1869,$B15,进货台账!$B$3:$B$1869,LEFT($J$3,4),进货台账!$C$3:$C$1869,LEFT(AT$4,LEN(AT$4)-1)),"")</f>
        <v/>
      </c>
      <c r="AU15" s="90" t="str">
        <f>IF($B15&lt;&gt;"",SUMIFS(销售台账!$I$3:$I$2654,销售台账!$E$3:$E$2654,$B15,销售台账!$B$3:$B$2654,LEFT($J$3,4),销售台账!$C$3:$C$2654,LEFT(AT$4,LEN(AT$4)-1)),"")</f>
        <v/>
      </c>
      <c r="AV15" s="90" t="str">
        <f>IF($B15&lt;&gt;"",SUMIFS(损耗登记!$I$3:$I$4999,损耗登记!$E$3:$E$4999,$B15,损耗登记!$B$3:$B$4999,LEFT($J$3,4),损耗登记!$C$3:$C$4999,LEFT(AT$4,LEN(AT$4)-1)),"")</f>
        <v/>
      </c>
      <c r="AW15" s="90" t="str">
        <f t="shared" si="12"/>
        <v/>
      </c>
      <c r="AX15" s="90" t="str">
        <f>IF($B15&lt;&gt;"",SUMIFS(进货台账!$I$3:$I$1869,进货台账!$E$3:$E$1869,$B15,进货台账!$B$3:$B$1869,LEFT($J$3,4),进货台账!$C$3:$C$1869,LEFT(AX$4,LEN(AX$4)-1)),"")</f>
        <v/>
      </c>
      <c r="AY15" s="90" t="str">
        <f>IF($B15&lt;&gt;"",SUMIFS(销售台账!$I$3:$I$2654,销售台账!$E$3:$E$2654,$B15,销售台账!$B$3:$B$2654,LEFT($J$3,4),销售台账!$C$3:$C$2654,LEFT(AX$4,LEN(AX$4)-1)),"")</f>
        <v/>
      </c>
      <c r="AZ15" s="90" t="str">
        <f>IF($B15&lt;&gt;"",SUMIFS(损耗登记!$I$3:$I$4999,损耗登记!$E$3:$E$4999,$B15,损耗登记!$B$3:$B$4999,LEFT($J$3,4),损耗登记!$C$3:$C$4999,LEFT(AX$4,LEN(AX$4)-1)),"")</f>
        <v/>
      </c>
      <c r="BA15" s="90" t="str">
        <f t="shared" si="13"/>
        <v/>
      </c>
      <c r="BB15" s="90" t="str">
        <f>IF($B15&lt;&gt;"",SUMIFS(进货台账!$I$3:$I$1869,进货台账!$E$3:$E$1869,$B15,进货台账!$B$3:$B$1869,LEFT($J$3,4),进货台账!$C$3:$C$1869,LEFT(BB$4,LEN(BB$4)-1)),"")</f>
        <v/>
      </c>
      <c r="BC15" s="90" t="str">
        <f>IF($B15&lt;&gt;"",SUMIFS(销售台账!$I$3:$I$2654,销售台账!$E$3:$E$2654,$B15,销售台账!$B$3:$B$2654,LEFT($J$3,4),销售台账!$C$3:$C$2654,LEFT(BB$4,LEN(BB$4)-1)),"")</f>
        <v/>
      </c>
      <c r="BD15" s="90" t="str">
        <f>IF($B15&lt;&gt;"",SUMIFS(损耗登记!$I$3:$I$4999,损耗登记!$E$3:$E$4999,$B15,损耗登记!$B$3:$B$4999,LEFT($J$3,4),损耗登记!$C$3:$C$4999,LEFT(BB$4,LEN(BB$4)-1)),"")</f>
        <v/>
      </c>
      <c r="BE15" s="90" t="str">
        <f t="shared" si="14"/>
        <v/>
      </c>
    </row>
    <row r="16" ht="22" customHeight="1" spans="1:57">
      <c r="A16" s="89" t="str">
        <f t="shared" si="15"/>
        <v/>
      </c>
      <c r="B16" s="89" t="str">
        <f>IF(商品参数!A13&lt;&gt;"",商品参数!A13,"")</f>
        <v/>
      </c>
      <c r="C16" s="90" t="str">
        <f>IFERROR(VLOOKUP(B16,商品参数!A:E,2,FALSE),"")</f>
        <v/>
      </c>
      <c r="D16" s="90" t="str">
        <f>IFERROR(VLOOKUP(B16,商品参数!A:E,3,FALSE),"")</f>
        <v/>
      </c>
      <c r="E16" s="90" t="str">
        <f>IFERROR(VLOOKUP(B16,商品参数!A:E,4,FALSE),"")</f>
        <v/>
      </c>
      <c r="F16" s="90" t="str">
        <f t="shared" si="0"/>
        <v/>
      </c>
      <c r="G16" s="90" t="str">
        <f t="shared" si="1"/>
        <v/>
      </c>
      <c r="H16" s="91" t="str">
        <f t="shared" si="2"/>
        <v/>
      </c>
      <c r="I16" s="90" t="str">
        <f>IF(E16&lt;&gt;"",IFERROR(VLOOKUP(B16,商品参数!$A$3:$D$499,6,0),0),"")</f>
        <v/>
      </c>
      <c r="J16" s="90" t="str">
        <f>IF($B16&lt;&gt;"",SUMIFS(进货台账!$I$3:$I$1869,进货台账!$E$3:$E$1869,$B16,进货台账!$B$3:$B$1869,LEFT($J$3,4),进货台账!$C$3:$C$1869,LEFT(J$4,LEN(J$4)-1)),"")</f>
        <v/>
      </c>
      <c r="K16" s="90" t="str">
        <f>IF($B16&lt;&gt;"",SUMIFS(销售台账!$I$3:$I$2654,销售台账!$E$3:$E$2654,$B16,销售台账!$B$3:$B$2654,LEFT($J$3,4),销售台账!$C$3:$C$2654,LEFT(J$4,LEN(J$4)-1)),"")</f>
        <v/>
      </c>
      <c r="L16" s="90" t="str">
        <f>IF($B16&lt;&gt;"",SUMIFS(损耗登记!$I$3:$I$4999,损耗登记!$E$3:$E$4999,$B16,损耗登记!$B$3:$B$4999,LEFT($J$3,4),损耗登记!$C$3:$C$4999,LEFT(J$4,LEN(J$4)-1)),"")</f>
        <v/>
      </c>
      <c r="M16" s="90" t="str">
        <f t="shared" si="3"/>
        <v/>
      </c>
      <c r="N16" s="90" t="str">
        <f>IF($B16&lt;&gt;"",SUMIFS(进货台账!$I$3:$I$1869,进货台账!$E$3:$E$1869,$B16,进货台账!$B$3:$B$1869,LEFT($J$3,4),进货台账!$C$3:$C$1869,LEFT(N$4,LEN(N$4)-1)),"")</f>
        <v/>
      </c>
      <c r="O16" s="90" t="str">
        <f>IF($B16&lt;&gt;"",SUMIFS(销售台账!$I$3:$I$2654,销售台账!$E$3:$E$2654,$B16,销售台账!$B$3:$B$2654,LEFT($J$3,4),销售台账!$C$3:$C$2654,LEFT(N$4,LEN(N$4)-1)),"")</f>
        <v/>
      </c>
      <c r="P16" s="90" t="str">
        <f>IF($B16&lt;&gt;"",SUMIFS(损耗登记!$I$3:$I$4999,损耗登记!$E$3:$E$4999,$B16,损耗登记!$B$3:$B$4999,LEFT($J$3,4),损耗登记!$C$3:$C$4999,LEFT(N$4,LEN(N$4)-1)),"")</f>
        <v/>
      </c>
      <c r="Q16" s="90" t="str">
        <f t="shared" si="4"/>
        <v/>
      </c>
      <c r="R16" s="90" t="str">
        <f>IF($B16&lt;&gt;"",SUMIFS(进货台账!$I$3:$I$1869,进货台账!$E$3:$E$1869,$B16,进货台账!$B$3:$B$1869,LEFT($J$3,4),进货台账!$C$3:$C$1869,LEFT(R$4,LEN(R$4)-1)),"")</f>
        <v/>
      </c>
      <c r="S16" s="90" t="str">
        <f>IF($B16&lt;&gt;"",SUMIFS(销售台账!$I$3:$I$2654,销售台账!$E$3:$E$2654,$B16,销售台账!$B$3:$B$2654,LEFT($J$3,4),销售台账!$C$3:$C$2654,LEFT(R$4,LEN(R$4)-1)),"")</f>
        <v/>
      </c>
      <c r="T16" s="90" t="str">
        <f>IF($B16&lt;&gt;"",SUMIFS(损耗登记!$I$3:$I$4999,损耗登记!$E$3:$E$4999,$B16,损耗登记!$B$3:$B$4999,LEFT($J$3,4),损耗登记!$C$3:$C$4999,LEFT(R$4,LEN(R$4)-1)),"")</f>
        <v/>
      </c>
      <c r="U16" s="90" t="str">
        <f t="shared" si="5"/>
        <v/>
      </c>
      <c r="V16" s="90" t="str">
        <f>IF($B16&lt;&gt;"",SUMIFS(进货台账!$I$3:$I$1869,进货台账!$E$3:$E$1869,$B16,进货台账!$B$3:$B$1869,LEFT($J$3,4),进货台账!$C$3:$C$1869,LEFT(V$4,LEN(V$4)-1)),"")</f>
        <v/>
      </c>
      <c r="W16" s="90" t="str">
        <f>IF($B16&lt;&gt;"",SUMIFS(销售台账!$I$3:$I$2654,销售台账!$E$3:$E$2654,$B16,销售台账!$B$3:$B$2654,LEFT($J$3,4),销售台账!$C$3:$C$2654,LEFT(V$4,LEN(V$4)-1)),"")</f>
        <v/>
      </c>
      <c r="X16" s="90" t="str">
        <f>IF($B16&lt;&gt;"",SUMIFS(损耗登记!$I$3:$I$4999,损耗登记!$E$3:$E$4999,$B16,损耗登记!$B$3:$B$4999,LEFT($J$3,4),损耗登记!$C$3:$C$4999,LEFT(V$4,LEN(V$4)-1)),"")</f>
        <v/>
      </c>
      <c r="Y16" s="90" t="str">
        <f t="shared" si="6"/>
        <v/>
      </c>
      <c r="Z16" s="90" t="str">
        <f>IF($B16&lt;&gt;"",SUMIFS(进货台账!$I$3:$I$1869,进货台账!$E$3:$E$1869,$B16,进货台账!$B$3:$B$1869,LEFT($J$3,4),进货台账!$C$3:$C$1869,LEFT(Z$4,LEN(Z$4)-1)),"")</f>
        <v/>
      </c>
      <c r="AA16" s="90" t="str">
        <f>IF($B16&lt;&gt;"",SUMIFS(销售台账!$I$3:$I$2654,销售台账!$E$3:$E$2654,$B16,销售台账!$B$3:$B$2654,LEFT($J$3,4),销售台账!$C$3:$C$2654,LEFT(Z$4,LEN(Z$4)-1)),"")</f>
        <v/>
      </c>
      <c r="AB16" s="90" t="str">
        <f>IF($B16&lt;&gt;"",SUMIFS(损耗登记!$I$3:$I$4999,损耗登记!$E$3:$E$4999,$B16,损耗登记!$B$3:$B$4999,LEFT($J$3,4),损耗登记!$C$3:$C$4999,LEFT(Z$4,LEN(Z$4)-1)),"")</f>
        <v/>
      </c>
      <c r="AC16" s="90" t="str">
        <f t="shared" si="7"/>
        <v/>
      </c>
      <c r="AD16" s="90" t="str">
        <f>IF($B16&lt;&gt;"",SUMIFS(进货台账!$I$3:$I$1869,进货台账!$E$3:$E$1869,$B16,进货台账!$B$3:$B$1869,LEFT($J$3,4),进货台账!$C$3:$C$1869,LEFT(AD$4,LEN(AD$4)-1)),"")</f>
        <v/>
      </c>
      <c r="AE16" s="90" t="str">
        <f>IF($B16&lt;&gt;"",SUMIFS(销售台账!$I$3:$I$2654,销售台账!$E$3:$E$2654,$B16,销售台账!$B$3:$B$2654,LEFT($J$3,4),销售台账!$C$3:$C$2654,LEFT(AD$4,LEN(AD$4)-1)),"")</f>
        <v/>
      </c>
      <c r="AF16" s="90" t="str">
        <f>IF($B16&lt;&gt;"",SUMIFS(损耗登记!$I$3:$I$4999,损耗登记!$E$3:$E$4999,$B16,损耗登记!$B$3:$B$4999,LEFT($J$3,4),损耗登记!$C$3:$C$4999,LEFT(AD$4,LEN(AD$4)-1)),"")</f>
        <v/>
      </c>
      <c r="AG16" s="90" t="str">
        <f t="shared" si="8"/>
        <v/>
      </c>
      <c r="AH16" s="90" t="str">
        <f>IF($B16&lt;&gt;"",SUMIFS(进货台账!$I$3:$I$1869,进货台账!$E$3:$E$1869,$B16,进货台账!$B$3:$B$1869,LEFT($J$3,4),进货台账!$C$3:$C$1869,LEFT(AH$4,LEN(AH$4)-1)),"")</f>
        <v/>
      </c>
      <c r="AI16" s="90" t="str">
        <f>IF($B16&lt;&gt;"",SUMIFS(销售台账!$I$3:$I$2654,销售台账!$E$3:$E$2654,$B16,销售台账!$B$3:$B$2654,LEFT($J$3,4),销售台账!$C$3:$C$2654,LEFT(AH$4,LEN(AH$4)-1)),"")</f>
        <v/>
      </c>
      <c r="AJ16" s="90" t="str">
        <f>IF($B16&lt;&gt;"",SUMIFS(损耗登记!$I$3:$I$4999,损耗登记!$E$3:$E$4999,$B16,损耗登记!$B$3:$B$4999,LEFT($J$3,4),损耗登记!$C$3:$C$4999,LEFT(AH$4,LEN(AH$4)-1)),"")</f>
        <v/>
      </c>
      <c r="AK16" s="90" t="str">
        <f t="shared" si="9"/>
        <v/>
      </c>
      <c r="AL16" s="90" t="str">
        <f>IF($B16&lt;&gt;"",SUMIFS(进货台账!$I$3:$I$1869,进货台账!$E$3:$E$1869,$B16,进货台账!$B$3:$B$1869,LEFT($J$3,4),进货台账!$C$3:$C$1869,LEFT(AL$4,LEN(AL$4)-1)),"")</f>
        <v/>
      </c>
      <c r="AM16" s="90" t="str">
        <f>IF($B16&lt;&gt;"",SUMIFS(销售台账!$I$3:$I$2654,销售台账!$E$3:$E$2654,$B16,销售台账!$B$3:$B$2654,LEFT($J$3,4),销售台账!$C$3:$C$2654,LEFT(AL$4,LEN(AL$4)-1)),"")</f>
        <v/>
      </c>
      <c r="AN16" s="90" t="str">
        <f>IF($B16&lt;&gt;"",SUMIFS(损耗登记!$I$3:$I$4999,损耗登记!$E$3:$E$4999,$B16,损耗登记!$B$3:$B$4999,LEFT($J$3,4),损耗登记!$C$3:$C$4999,LEFT(AL$4,LEN(AL$4)-1)),"")</f>
        <v/>
      </c>
      <c r="AO16" s="90" t="str">
        <f t="shared" si="10"/>
        <v/>
      </c>
      <c r="AP16" s="90" t="str">
        <f>IF($B16&lt;&gt;"",SUMIFS(进货台账!$I$3:$I$1869,进货台账!$E$3:$E$1869,$B16,进货台账!$B$3:$B$1869,LEFT($J$3,4),进货台账!$C$3:$C$1869,LEFT(AP$4,LEN(AP$4)-1)),"")</f>
        <v/>
      </c>
      <c r="AQ16" s="90" t="str">
        <f>IF($B16&lt;&gt;"",SUMIFS(销售台账!$I$3:$I$2654,销售台账!$E$3:$E$2654,$B16,销售台账!$B$3:$B$2654,LEFT($J$3,4),销售台账!$C$3:$C$2654,LEFT(AP$4,LEN(AP$4)-1)),"")</f>
        <v/>
      </c>
      <c r="AR16" s="90" t="str">
        <f>IF($B16&lt;&gt;"",SUMIFS(损耗登记!$I$3:$I$4999,损耗登记!$E$3:$E$4999,$B16,损耗登记!$B$3:$B$4999,LEFT($J$3,4),损耗登记!$C$3:$C$4999,LEFT(AP$4,LEN(AP$4)-1)),"")</f>
        <v/>
      </c>
      <c r="AS16" s="90" t="str">
        <f t="shared" si="11"/>
        <v/>
      </c>
      <c r="AT16" s="90" t="str">
        <f>IF($B16&lt;&gt;"",SUMIFS(进货台账!$I$3:$I$1869,进货台账!$E$3:$E$1869,$B16,进货台账!$B$3:$B$1869,LEFT($J$3,4),进货台账!$C$3:$C$1869,LEFT(AT$4,LEN(AT$4)-1)),"")</f>
        <v/>
      </c>
      <c r="AU16" s="90" t="str">
        <f>IF($B16&lt;&gt;"",SUMIFS(销售台账!$I$3:$I$2654,销售台账!$E$3:$E$2654,$B16,销售台账!$B$3:$B$2654,LEFT($J$3,4),销售台账!$C$3:$C$2654,LEFT(AT$4,LEN(AT$4)-1)),"")</f>
        <v/>
      </c>
      <c r="AV16" s="90" t="str">
        <f>IF($B16&lt;&gt;"",SUMIFS(损耗登记!$I$3:$I$4999,损耗登记!$E$3:$E$4999,$B16,损耗登记!$B$3:$B$4999,LEFT($J$3,4),损耗登记!$C$3:$C$4999,LEFT(AT$4,LEN(AT$4)-1)),"")</f>
        <v/>
      </c>
      <c r="AW16" s="90" t="str">
        <f t="shared" si="12"/>
        <v/>
      </c>
      <c r="AX16" s="90" t="str">
        <f>IF($B16&lt;&gt;"",SUMIFS(进货台账!$I$3:$I$1869,进货台账!$E$3:$E$1869,$B16,进货台账!$B$3:$B$1869,LEFT($J$3,4),进货台账!$C$3:$C$1869,LEFT(AX$4,LEN(AX$4)-1)),"")</f>
        <v/>
      </c>
      <c r="AY16" s="90" t="str">
        <f>IF($B16&lt;&gt;"",SUMIFS(销售台账!$I$3:$I$2654,销售台账!$E$3:$E$2654,$B16,销售台账!$B$3:$B$2654,LEFT($J$3,4),销售台账!$C$3:$C$2654,LEFT(AX$4,LEN(AX$4)-1)),"")</f>
        <v/>
      </c>
      <c r="AZ16" s="90" t="str">
        <f>IF($B16&lt;&gt;"",SUMIFS(损耗登记!$I$3:$I$4999,损耗登记!$E$3:$E$4999,$B16,损耗登记!$B$3:$B$4999,LEFT($J$3,4),损耗登记!$C$3:$C$4999,LEFT(AX$4,LEN(AX$4)-1)),"")</f>
        <v/>
      </c>
      <c r="BA16" s="90" t="str">
        <f t="shared" si="13"/>
        <v/>
      </c>
      <c r="BB16" s="90" t="str">
        <f>IF($B16&lt;&gt;"",SUMIFS(进货台账!$I$3:$I$1869,进货台账!$E$3:$E$1869,$B16,进货台账!$B$3:$B$1869,LEFT($J$3,4),进货台账!$C$3:$C$1869,LEFT(BB$4,LEN(BB$4)-1)),"")</f>
        <v/>
      </c>
      <c r="BC16" s="90" t="str">
        <f>IF($B16&lt;&gt;"",SUMIFS(销售台账!$I$3:$I$2654,销售台账!$E$3:$E$2654,$B16,销售台账!$B$3:$B$2654,LEFT($J$3,4),销售台账!$C$3:$C$2654,LEFT(BB$4,LEN(BB$4)-1)),"")</f>
        <v/>
      </c>
      <c r="BD16" s="90" t="str">
        <f>IF($B16&lt;&gt;"",SUMIFS(损耗登记!$I$3:$I$4999,损耗登记!$E$3:$E$4999,$B16,损耗登记!$B$3:$B$4999,LEFT($J$3,4),损耗登记!$C$3:$C$4999,LEFT(BB$4,LEN(BB$4)-1)),"")</f>
        <v/>
      </c>
      <c r="BE16" s="90" t="str">
        <f t="shared" si="14"/>
        <v/>
      </c>
    </row>
    <row r="17" ht="22" customHeight="1" spans="1:57">
      <c r="A17" s="89" t="str">
        <f t="shared" si="15"/>
        <v/>
      </c>
      <c r="B17" s="89" t="str">
        <f>IF(商品参数!A14&lt;&gt;"",商品参数!A14,"")</f>
        <v/>
      </c>
      <c r="C17" s="90" t="str">
        <f>IFERROR(VLOOKUP(B17,商品参数!A:E,2,FALSE),"")</f>
        <v/>
      </c>
      <c r="D17" s="90" t="str">
        <f>IFERROR(VLOOKUP(B17,商品参数!A:E,3,FALSE),"")</f>
        <v/>
      </c>
      <c r="E17" s="90" t="str">
        <f>IFERROR(VLOOKUP(B17,商品参数!A:E,4,FALSE),"")</f>
        <v/>
      </c>
      <c r="F17" s="90" t="str">
        <f t="shared" si="0"/>
        <v/>
      </c>
      <c r="G17" s="90" t="str">
        <f t="shared" si="1"/>
        <v/>
      </c>
      <c r="H17" s="91" t="str">
        <f t="shared" si="2"/>
        <v/>
      </c>
      <c r="I17" s="90" t="str">
        <f>IF(E17&lt;&gt;"",IFERROR(VLOOKUP(B17,商品参数!$A$3:$D$499,6,0),0),"")</f>
        <v/>
      </c>
      <c r="J17" s="90" t="str">
        <f>IF($B17&lt;&gt;"",SUMIFS(进货台账!$I$3:$I$1869,进货台账!$E$3:$E$1869,$B17,进货台账!$B$3:$B$1869,LEFT($J$3,4),进货台账!$C$3:$C$1869,LEFT(J$4,LEN(J$4)-1)),"")</f>
        <v/>
      </c>
      <c r="K17" s="90" t="str">
        <f>IF($B17&lt;&gt;"",SUMIFS(销售台账!$I$3:$I$2654,销售台账!$E$3:$E$2654,$B17,销售台账!$B$3:$B$2654,LEFT($J$3,4),销售台账!$C$3:$C$2654,LEFT(J$4,LEN(J$4)-1)),"")</f>
        <v/>
      </c>
      <c r="L17" s="90" t="str">
        <f>IF($B17&lt;&gt;"",SUMIFS(损耗登记!$I$3:$I$4999,损耗登记!$E$3:$E$4999,$B17,损耗登记!$B$3:$B$4999,LEFT($J$3,4),损耗登记!$C$3:$C$4999,LEFT(J$4,LEN(J$4)-1)),"")</f>
        <v/>
      </c>
      <c r="M17" s="90" t="str">
        <f t="shared" si="3"/>
        <v/>
      </c>
      <c r="N17" s="90" t="str">
        <f>IF($B17&lt;&gt;"",SUMIFS(进货台账!$I$3:$I$1869,进货台账!$E$3:$E$1869,$B17,进货台账!$B$3:$B$1869,LEFT($J$3,4),进货台账!$C$3:$C$1869,LEFT(N$4,LEN(N$4)-1)),"")</f>
        <v/>
      </c>
      <c r="O17" s="90" t="str">
        <f>IF($B17&lt;&gt;"",SUMIFS(销售台账!$I$3:$I$2654,销售台账!$E$3:$E$2654,$B17,销售台账!$B$3:$B$2654,LEFT($J$3,4),销售台账!$C$3:$C$2654,LEFT(N$4,LEN(N$4)-1)),"")</f>
        <v/>
      </c>
      <c r="P17" s="90" t="str">
        <f>IF($B17&lt;&gt;"",SUMIFS(损耗登记!$I$3:$I$4999,损耗登记!$E$3:$E$4999,$B17,损耗登记!$B$3:$B$4999,LEFT($J$3,4),损耗登记!$C$3:$C$4999,LEFT(N$4,LEN(N$4)-1)),"")</f>
        <v/>
      </c>
      <c r="Q17" s="90" t="str">
        <f t="shared" si="4"/>
        <v/>
      </c>
      <c r="R17" s="90" t="str">
        <f>IF($B17&lt;&gt;"",SUMIFS(进货台账!$I$3:$I$1869,进货台账!$E$3:$E$1869,$B17,进货台账!$B$3:$B$1869,LEFT($J$3,4),进货台账!$C$3:$C$1869,LEFT(R$4,LEN(R$4)-1)),"")</f>
        <v/>
      </c>
      <c r="S17" s="90" t="str">
        <f>IF($B17&lt;&gt;"",SUMIFS(销售台账!$I$3:$I$2654,销售台账!$E$3:$E$2654,$B17,销售台账!$B$3:$B$2654,LEFT($J$3,4),销售台账!$C$3:$C$2654,LEFT(R$4,LEN(R$4)-1)),"")</f>
        <v/>
      </c>
      <c r="T17" s="90" t="str">
        <f>IF($B17&lt;&gt;"",SUMIFS(损耗登记!$I$3:$I$4999,损耗登记!$E$3:$E$4999,$B17,损耗登记!$B$3:$B$4999,LEFT($J$3,4),损耗登记!$C$3:$C$4999,LEFT(R$4,LEN(R$4)-1)),"")</f>
        <v/>
      </c>
      <c r="U17" s="90" t="str">
        <f t="shared" si="5"/>
        <v/>
      </c>
      <c r="V17" s="90" t="str">
        <f>IF($B17&lt;&gt;"",SUMIFS(进货台账!$I$3:$I$1869,进货台账!$E$3:$E$1869,$B17,进货台账!$B$3:$B$1869,LEFT($J$3,4),进货台账!$C$3:$C$1869,LEFT(V$4,LEN(V$4)-1)),"")</f>
        <v/>
      </c>
      <c r="W17" s="90" t="str">
        <f>IF($B17&lt;&gt;"",SUMIFS(销售台账!$I$3:$I$2654,销售台账!$E$3:$E$2654,$B17,销售台账!$B$3:$B$2654,LEFT($J$3,4),销售台账!$C$3:$C$2654,LEFT(V$4,LEN(V$4)-1)),"")</f>
        <v/>
      </c>
      <c r="X17" s="90" t="str">
        <f>IF($B17&lt;&gt;"",SUMIFS(损耗登记!$I$3:$I$4999,损耗登记!$E$3:$E$4999,$B17,损耗登记!$B$3:$B$4999,LEFT($J$3,4),损耗登记!$C$3:$C$4999,LEFT(V$4,LEN(V$4)-1)),"")</f>
        <v/>
      </c>
      <c r="Y17" s="90" t="str">
        <f t="shared" si="6"/>
        <v/>
      </c>
      <c r="Z17" s="90" t="str">
        <f>IF($B17&lt;&gt;"",SUMIFS(进货台账!$I$3:$I$1869,进货台账!$E$3:$E$1869,$B17,进货台账!$B$3:$B$1869,LEFT($J$3,4),进货台账!$C$3:$C$1869,LEFT(Z$4,LEN(Z$4)-1)),"")</f>
        <v/>
      </c>
      <c r="AA17" s="90" t="str">
        <f>IF($B17&lt;&gt;"",SUMIFS(销售台账!$I$3:$I$2654,销售台账!$E$3:$E$2654,$B17,销售台账!$B$3:$B$2654,LEFT($J$3,4),销售台账!$C$3:$C$2654,LEFT(Z$4,LEN(Z$4)-1)),"")</f>
        <v/>
      </c>
      <c r="AB17" s="90" t="str">
        <f>IF($B17&lt;&gt;"",SUMIFS(损耗登记!$I$3:$I$4999,损耗登记!$E$3:$E$4999,$B17,损耗登记!$B$3:$B$4999,LEFT($J$3,4),损耗登记!$C$3:$C$4999,LEFT(Z$4,LEN(Z$4)-1)),"")</f>
        <v/>
      </c>
      <c r="AC17" s="90" t="str">
        <f t="shared" si="7"/>
        <v/>
      </c>
      <c r="AD17" s="90" t="str">
        <f>IF($B17&lt;&gt;"",SUMIFS(进货台账!$I$3:$I$1869,进货台账!$E$3:$E$1869,$B17,进货台账!$B$3:$B$1869,LEFT($J$3,4),进货台账!$C$3:$C$1869,LEFT(AD$4,LEN(AD$4)-1)),"")</f>
        <v/>
      </c>
      <c r="AE17" s="90" t="str">
        <f>IF($B17&lt;&gt;"",SUMIFS(销售台账!$I$3:$I$2654,销售台账!$E$3:$E$2654,$B17,销售台账!$B$3:$B$2654,LEFT($J$3,4),销售台账!$C$3:$C$2654,LEFT(AD$4,LEN(AD$4)-1)),"")</f>
        <v/>
      </c>
      <c r="AF17" s="90" t="str">
        <f>IF($B17&lt;&gt;"",SUMIFS(损耗登记!$I$3:$I$4999,损耗登记!$E$3:$E$4999,$B17,损耗登记!$B$3:$B$4999,LEFT($J$3,4),损耗登记!$C$3:$C$4999,LEFT(AD$4,LEN(AD$4)-1)),"")</f>
        <v/>
      </c>
      <c r="AG17" s="90" t="str">
        <f t="shared" si="8"/>
        <v/>
      </c>
      <c r="AH17" s="90" t="str">
        <f>IF($B17&lt;&gt;"",SUMIFS(进货台账!$I$3:$I$1869,进货台账!$E$3:$E$1869,$B17,进货台账!$B$3:$B$1869,LEFT($J$3,4),进货台账!$C$3:$C$1869,LEFT(AH$4,LEN(AH$4)-1)),"")</f>
        <v/>
      </c>
      <c r="AI17" s="90" t="str">
        <f>IF($B17&lt;&gt;"",SUMIFS(销售台账!$I$3:$I$2654,销售台账!$E$3:$E$2654,$B17,销售台账!$B$3:$B$2654,LEFT($J$3,4),销售台账!$C$3:$C$2654,LEFT(AH$4,LEN(AH$4)-1)),"")</f>
        <v/>
      </c>
      <c r="AJ17" s="90" t="str">
        <f>IF($B17&lt;&gt;"",SUMIFS(损耗登记!$I$3:$I$4999,损耗登记!$E$3:$E$4999,$B17,损耗登记!$B$3:$B$4999,LEFT($J$3,4),损耗登记!$C$3:$C$4999,LEFT(AH$4,LEN(AH$4)-1)),"")</f>
        <v/>
      </c>
      <c r="AK17" s="90" t="str">
        <f t="shared" si="9"/>
        <v/>
      </c>
      <c r="AL17" s="90" t="str">
        <f>IF($B17&lt;&gt;"",SUMIFS(进货台账!$I$3:$I$1869,进货台账!$E$3:$E$1869,$B17,进货台账!$B$3:$B$1869,LEFT($J$3,4),进货台账!$C$3:$C$1869,LEFT(AL$4,LEN(AL$4)-1)),"")</f>
        <v/>
      </c>
      <c r="AM17" s="90" t="str">
        <f>IF($B17&lt;&gt;"",SUMIFS(销售台账!$I$3:$I$2654,销售台账!$E$3:$E$2654,$B17,销售台账!$B$3:$B$2654,LEFT($J$3,4),销售台账!$C$3:$C$2654,LEFT(AL$4,LEN(AL$4)-1)),"")</f>
        <v/>
      </c>
      <c r="AN17" s="90" t="str">
        <f>IF($B17&lt;&gt;"",SUMIFS(损耗登记!$I$3:$I$4999,损耗登记!$E$3:$E$4999,$B17,损耗登记!$B$3:$B$4999,LEFT($J$3,4),损耗登记!$C$3:$C$4999,LEFT(AL$4,LEN(AL$4)-1)),"")</f>
        <v/>
      </c>
      <c r="AO17" s="90" t="str">
        <f t="shared" si="10"/>
        <v/>
      </c>
      <c r="AP17" s="90" t="str">
        <f>IF($B17&lt;&gt;"",SUMIFS(进货台账!$I$3:$I$1869,进货台账!$E$3:$E$1869,$B17,进货台账!$B$3:$B$1869,LEFT($J$3,4),进货台账!$C$3:$C$1869,LEFT(AP$4,LEN(AP$4)-1)),"")</f>
        <v/>
      </c>
      <c r="AQ17" s="90" t="str">
        <f>IF($B17&lt;&gt;"",SUMIFS(销售台账!$I$3:$I$2654,销售台账!$E$3:$E$2654,$B17,销售台账!$B$3:$B$2654,LEFT($J$3,4),销售台账!$C$3:$C$2654,LEFT(AP$4,LEN(AP$4)-1)),"")</f>
        <v/>
      </c>
      <c r="AR17" s="90" t="str">
        <f>IF($B17&lt;&gt;"",SUMIFS(损耗登记!$I$3:$I$4999,损耗登记!$E$3:$E$4999,$B17,损耗登记!$B$3:$B$4999,LEFT($J$3,4),损耗登记!$C$3:$C$4999,LEFT(AP$4,LEN(AP$4)-1)),"")</f>
        <v/>
      </c>
      <c r="AS17" s="90" t="str">
        <f t="shared" si="11"/>
        <v/>
      </c>
      <c r="AT17" s="90" t="str">
        <f>IF($B17&lt;&gt;"",SUMIFS(进货台账!$I$3:$I$1869,进货台账!$E$3:$E$1869,$B17,进货台账!$B$3:$B$1869,LEFT($J$3,4),进货台账!$C$3:$C$1869,LEFT(AT$4,LEN(AT$4)-1)),"")</f>
        <v/>
      </c>
      <c r="AU17" s="90" t="str">
        <f>IF($B17&lt;&gt;"",SUMIFS(销售台账!$I$3:$I$2654,销售台账!$E$3:$E$2654,$B17,销售台账!$B$3:$B$2654,LEFT($J$3,4),销售台账!$C$3:$C$2654,LEFT(AT$4,LEN(AT$4)-1)),"")</f>
        <v/>
      </c>
      <c r="AV17" s="90" t="str">
        <f>IF($B17&lt;&gt;"",SUMIFS(损耗登记!$I$3:$I$4999,损耗登记!$E$3:$E$4999,$B17,损耗登记!$B$3:$B$4999,LEFT($J$3,4),损耗登记!$C$3:$C$4999,LEFT(AT$4,LEN(AT$4)-1)),"")</f>
        <v/>
      </c>
      <c r="AW17" s="90" t="str">
        <f t="shared" si="12"/>
        <v/>
      </c>
      <c r="AX17" s="90" t="str">
        <f>IF($B17&lt;&gt;"",SUMIFS(进货台账!$I$3:$I$1869,进货台账!$E$3:$E$1869,$B17,进货台账!$B$3:$B$1869,LEFT($J$3,4),进货台账!$C$3:$C$1869,LEFT(AX$4,LEN(AX$4)-1)),"")</f>
        <v/>
      </c>
      <c r="AY17" s="90" t="str">
        <f>IF($B17&lt;&gt;"",SUMIFS(销售台账!$I$3:$I$2654,销售台账!$E$3:$E$2654,$B17,销售台账!$B$3:$B$2654,LEFT($J$3,4),销售台账!$C$3:$C$2654,LEFT(AX$4,LEN(AX$4)-1)),"")</f>
        <v/>
      </c>
      <c r="AZ17" s="90" t="str">
        <f>IF($B17&lt;&gt;"",SUMIFS(损耗登记!$I$3:$I$4999,损耗登记!$E$3:$E$4999,$B17,损耗登记!$B$3:$B$4999,LEFT($J$3,4),损耗登记!$C$3:$C$4999,LEFT(AX$4,LEN(AX$4)-1)),"")</f>
        <v/>
      </c>
      <c r="BA17" s="90" t="str">
        <f t="shared" si="13"/>
        <v/>
      </c>
      <c r="BB17" s="90" t="str">
        <f>IF($B17&lt;&gt;"",SUMIFS(进货台账!$I$3:$I$1869,进货台账!$E$3:$E$1869,$B17,进货台账!$B$3:$B$1869,LEFT($J$3,4),进货台账!$C$3:$C$1869,LEFT(BB$4,LEN(BB$4)-1)),"")</f>
        <v/>
      </c>
      <c r="BC17" s="90" t="str">
        <f>IF($B17&lt;&gt;"",SUMIFS(销售台账!$I$3:$I$2654,销售台账!$E$3:$E$2654,$B17,销售台账!$B$3:$B$2654,LEFT($J$3,4),销售台账!$C$3:$C$2654,LEFT(BB$4,LEN(BB$4)-1)),"")</f>
        <v/>
      </c>
      <c r="BD17" s="90" t="str">
        <f>IF($B17&lt;&gt;"",SUMIFS(损耗登记!$I$3:$I$4999,损耗登记!$E$3:$E$4999,$B17,损耗登记!$B$3:$B$4999,LEFT($J$3,4),损耗登记!$C$3:$C$4999,LEFT(BB$4,LEN(BB$4)-1)),"")</f>
        <v/>
      </c>
      <c r="BE17" s="90" t="str">
        <f t="shared" si="14"/>
        <v/>
      </c>
    </row>
    <row r="18" ht="22" customHeight="1" spans="1:57">
      <c r="A18" s="89" t="str">
        <f t="shared" si="15"/>
        <v/>
      </c>
      <c r="B18" s="89" t="str">
        <f>IF(商品参数!A15&lt;&gt;"",商品参数!A15,"")</f>
        <v/>
      </c>
      <c r="C18" s="90" t="str">
        <f>IFERROR(VLOOKUP(B18,商品参数!A:E,2,FALSE),"")</f>
        <v/>
      </c>
      <c r="D18" s="90" t="str">
        <f>IFERROR(VLOOKUP(B18,商品参数!A:E,3,FALSE),"")</f>
        <v/>
      </c>
      <c r="E18" s="90" t="str">
        <f>IFERROR(VLOOKUP(B18,商品参数!A:E,4,FALSE),"")</f>
        <v/>
      </c>
      <c r="F18" s="90" t="str">
        <f t="shared" si="0"/>
        <v/>
      </c>
      <c r="G18" s="90" t="str">
        <f t="shared" si="1"/>
        <v/>
      </c>
      <c r="H18" s="91" t="str">
        <f t="shared" si="2"/>
        <v/>
      </c>
      <c r="I18" s="90" t="str">
        <f>IF(E18&lt;&gt;"",IFERROR(VLOOKUP(B18,商品参数!$A$3:$D$499,6,0),0),"")</f>
        <v/>
      </c>
      <c r="J18" s="90" t="str">
        <f>IF($B18&lt;&gt;"",SUMIFS(进货台账!$I$3:$I$1869,进货台账!$E$3:$E$1869,$B18,进货台账!$B$3:$B$1869,LEFT($J$3,4),进货台账!$C$3:$C$1869,LEFT(J$4,LEN(J$4)-1)),"")</f>
        <v/>
      </c>
      <c r="K18" s="90" t="str">
        <f>IF($B18&lt;&gt;"",SUMIFS(销售台账!$I$3:$I$2654,销售台账!$E$3:$E$2654,$B18,销售台账!$B$3:$B$2654,LEFT($J$3,4),销售台账!$C$3:$C$2654,LEFT(J$4,LEN(J$4)-1)),"")</f>
        <v/>
      </c>
      <c r="L18" s="90" t="str">
        <f>IF($B18&lt;&gt;"",SUMIFS(损耗登记!$I$3:$I$4999,损耗登记!$E$3:$E$4999,$B18,损耗登记!$B$3:$B$4999,LEFT($J$3,4),损耗登记!$C$3:$C$4999,LEFT(J$4,LEN(J$4)-1)),"")</f>
        <v/>
      </c>
      <c r="M18" s="90" t="str">
        <f t="shared" si="3"/>
        <v/>
      </c>
      <c r="N18" s="90" t="str">
        <f>IF($B18&lt;&gt;"",SUMIFS(进货台账!$I$3:$I$1869,进货台账!$E$3:$E$1869,$B18,进货台账!$B$3:$B$1869,LEFT($J$3,4),进货台账!$C$3:$C$1869,LEFT(N$4,LEN(N$4)-1)),"")</f>
        <v/>
      </c>
      <c r="O18" s="90" t="str">
        <f>IF($B18&lt;&gt;"",SUMIFS(销售台账!$I$3:$I$2654,销售台账!$E$3:$E$2654,$B18,销售台账!$B$3:$B$2654,LEFT($J$3,4),销售台账!$C$3:$C$2654,LEFT(N$4,LEN(N$4)-1)),"")</f>
        <v/>
      </c>
      <c r="P18" s="90" t="str">
        <f>IF($B18&lt;&gt;"",SUMIFS(损耗登记!$I$3:$I$4999,损耗登记!$E$3:$E$4999,$B18,损耗登记!$B$3:$B$4999,LEFT($J$3,4),损耗登记!$C$3:$C$4999,LEFT(N$4,LEN(N$4)-1)),"")</f>
        <v/>
      </c>
      <c r="Q18" s="90" t="str">
        <f t="shared" si="4"/>
        <v/>
      </c>
      <c r="R18" s="90" t="str">
        <f>IF($B18&lt;&gt;"",SUMIFS(进货台账!$I$3:$I$1869,进货台账!$E$3:$E$1869,$B18,进货台账!$B$3:$B$1869,LEFT($J$3,4),进货台账!$C$3:$C$1869,LEFT(R$4,LEN(R$4)-1)),"")</f>
        <v/>
      </c>
      <c r="S18" s="90" t="str">
        <f>IF($B18&lt;&gt;"",SUMIFS(销售台账!$I$3:$I$2654,销售台账!$E$3:$E$2654,$B18,销售台账!$B$3:$B$2654,LEFT($J$3,4),销售台账!$C$3:$C$2654,LEFT(R$4,LEN(R$4)-1)),"")</f>
        <v/>
      </c>
      <c r="T18" s="90" t="str">
        <f>IF($B18&lt;&gt;"",SUMIFS(损耗登记!$I$3:$I$4999,损耗登记!$E$3:$E$4999,$B18,损耗登记!$B$3:$B$4999,LEFT($J$3,4),损耗登记!$C$3:$C$4999,LEFT(R$4,LEN(R$4)-1)),"")</f>
        <v/>
      </c>
      <c r="U18" s="90" t="str">
        <f t="shared" si="5"/>
        <v/>
      </c>
      <c r="V18" s="90" t="str">
        <f>IF($B18&lt;&gt;"",SUMIFS(进货台账!$I$3:$I$1869,进货台账!$E$3:$E$1869,$B18,进货台账!$B$3:$B$1869,LEFT($J$3,4),进货台账!$C$3:$C$1869,LEFT(V$4,LEN(V$4)-1)),"")</f>
        <v/>
      </c>
      <c r="W18" s="90" t="str">
        <f>IF($B18&lt;&gt;"",SUMIFS(销售台账!$I$3:$I$2654,销售台账!$E$3:$E$2654,$B18,销售台账!$B$3:$B$2654,LEFT($J$3,4),销售台账!$C$3:$C$2654,LEFT(V$4,LEN(V$4)-1)),"")</f>
        <v/>
      </c>
      <c r="X18" s="90" t="str">
        <f>IF($B18&lt;&gt;"",SUMIFS(损耗登记!$I$3:$I$4999,损耗登记!$E$3:$E$4999,$B18,损耗登记!$B$3:$B$4999,LEFT($J$3,4),损耗登记!$C$3:$C$4999,LEFT(V$4,LEN(V$4)-1)),"")</f>
        <v/>
      </c>
      <c r="Y18" s="90" t="str">
        <f t="shared" si="6"/>
        <v/>
      </c>
      <c r="Z18" s="90" t="str">
        <f>IF($B18&lt;&gt;"",SUMIFS(进货台账!$I$3:$I$1869,进货台账!$E$3:$E$1869,$B18,进货台账!$B$3:$B$1869,LEFT($J$3,4),进货台账!$C$3:$C$1869,LEFT(Z$4,LEN(Z$4)-1)),"")</f>
        <v/>
      </c>
      <c r="AA18" s="90" t="str">
        <f>IF($B18&lt;&gt;"",SUMIFS(销售台账!$I$3:$I$2654,销售台账!$E$3:$E$2654,$B18,销售台账!$B$3:$B$2654,LEFT($J$3,4),销售台账!$C$3:$C$2654,LEFT(Z$4,LEN(Z$4)-1)),"")</f>
        <v/>
      </c>
      <c r="AB18" s="90" t="str">
        <f>IF($B18&lt;&gt;"",SUMIFS(损耗登记!$I$3:$I$4999,损耗登记!$E$3:$E$4999,$B18,损耗登记!$B$3:$B$4999,LEFT($J$3,4),损耗登记!$C$3:$C$4999,LEFT(Z$4,LEN(Z$4)-1)),"")</f>
        <v/>
      </c>
      <c r="AC18" s="90" t="str">
        <f t="shared" si="7"/>
        <v/>
      </c>
      <c r="AD18" s="90" t="str">
        <f>IF($B18&lt;&gt;"",SUMIFS(进货台账!$I$3:$I$1869,进货台账!$E$3:$E$1869,$B18,进货台账!$B$3:$B$1869,LEFT($J$3,4),进货台账!$C$3:$C$1869,LEFT(AD$4,LEN(AD$4)-1)),"")</f>
        <v/>
      </c>
      <c r="AE18" s="90" t="str">
        <f>IF($B18&lt;&gt;"",SUMIFS(销售台账!$I$3:$I$2654,销售台账!$E$3:$E$2654,$B18,销售台账!$B$3:$B$2654,LEFT($J$3,4),销售台账!$C$3:$C$2654,LEFT(AD$4,LEN(AD$4)-1)),"")</f>
        <v/>
      </c>
      <c r="AF18" s="90" t="str">
        <f>IF($B18&lt;&gt;"",SUMIFS(损耗登记!$I$3:$I$4999,损耗登记!$E$3:$E$4999,$B18,损耗登记!$B$3:$B$4999,LEFT($J$3,4),损耗登记!$C$3:$C$4999,LEFT(AD$4,LEN(AD$4)-1)),"")</f>
        <v/>
      </c>
      <c r="AG18" s="90" t="str">
        <f t="shared" si="8"/>
        <v/>
      </c>
      <c r="AH18" s="90" t="str">
        <f>IF($B18&lt;&gt;"",SUMIFS(进货台账!$I$3:$I$1869,进货台账!$E$3:$E$1869,$B18,进货台账!$B$3:$B$1869,LEFT($J$3,4),进货台账!$C$3:$C$1869,LEFT(AH$4,LEN(AH$4)-1)),"")</f>
        <v/>
      </c>
      <c r="AI18" s="90" t="str">
        <f>IF($B18&lt;&gt;"",SUMIFS(销售台账!$I$3:$I$2654,销售台账!$E$3:$E$2654,$B18,销售台账!$B$3:$B$2654,LEFT($J$3,4),销售台账!$C$3:$C$2654,LEFT(AH$4,LEN(AH$4)-1)),"")</f>
        <v/>
      </c>
      <c r="AJ18" s="90" t="str">
        <f>IF($B18&lt;&gt;"",SUMIFS(损耗登记!$I$3:$I$4999,损耗登记!$E$3:$E$4999,$B18,损耗登记!$B$3:$B$4999,LEFT($J$3,4),损耗登记!$C$3:$C$4999,LEFT(AH$4,LEN(AH$4)-1)),"")</f>
        <v/>
      </c>
      <c r="AK18" s="90" t="str">
        <f t="shared" si="9"/>
        <v/>
      </c>
      <c r="AL18" s="90" t="str">
        <f>IF($B18&lt;&gt;"",SUMIFS(进货台账!$I$3:$I$1869,进货台账!$E$3:$E$1869,$B18,进货台账!$B$3:$B$1869,LEFT($J$3,4),进货台账!$C$3:$C$1869,LEFT(AL$4,LEN(AL$4)-1)),"")</f>
        <v/>
      </c>
      <c r="AM18" s="90" t="str">
        <f>IF($B18&lt;&gt;"",SUMIFS(销售台账!$I$3:$I$2654,销售台账!$E$3:$E$2654,$B18,销售台账!$B$3:$B$2654,LEFT($J$3,4),销售台账!$C$3:$C$2654,LEFT(AL$4,LEN(AL$4)-1)),"")</f>
        <v/>
      </c>
      <c r="AN18" s="90" t="str">
        <f>IF($B18&lt;&gt;"",SUMIFS(损耗登记!$I$3:$I$4999,损耗登记!$E$3:$E$4999,$B18,损耗登记!$B$3:$B$4999,LEFT($J$3,4),损耗登记!$C$3:$C$4999,LEFT(AL$4,LEN(AL$4)-1)),"")</f>
        <v/>
      </c>
      <c r="AO18" s="90" t="str">
        <f t="shared" si="10"/>
        <v/>
      </c>
      <c r="AP18" s="90" t="str">
        <f>IF($B18&lt;&gt;"",SUMIFS(进货台账!$I$3:$I$1869,进货台账!$E$3:$E$1869,$B18,进货台账!$B$3:$B$1869,LEFT($J$3,4),进货台账!$C$3:$C$1869,LEFT(AP$4,LEN(AP$4)-1)),"")</f>
        <v/>
      </c>
      <c r="AQ18" s="90" t="str">
        <f>IF($B18&lt;&gt;"",SUMIFS(销售台账!$I$3:$I$2654,销售台账!$E$3:$E$2654,$B18,销售台账!$B$3:$B$2654,LEFT($J$3,4),销售台账!$C$3:$C$2654,LEFT(AP$4,LEN(AP$4)-1)),"")</f>
        <v/>
      </c>
      <c r="AR18" s="90" t="str">
        <f>IF($B18&lt;&gt;"",SUMIFS(损耗登记!$I$3:$I$4999,损耗登记!$E$3:$E$4999,$B18,损耗登记!$B$3:$B$4999,LEFT($J$3,4),损耗登记!$C$3:$C$4999,LEFT(AP$4,LEN(AP$4)-1)),"")</f>
        <v/>
      </c>
      <c r="AS18" s="90" t="str">
        <f t="shared" si="11"/>
        <v/>
      </c>
      <c r="AT18" s="90" t="str">
        <f>IF($B18&lt;&gt;"",SUMIFS(进货台账!$I$3:$I$1869,进货台账!$E$3:$E$1869,$B18,进货台账!$B$3:$B$1869,LEFT($J$3,4),进货台账!$C$3:$C$1869,LEFT(AT$4,LEN(AT$4)-1)),"")</f>
        <v/>
      </c>
      <c r="AU18" s="90" t="str">
        <f>IF($B18&lt;&gt;"",SUMIFS(销售台账!$I$3:$I$2654,销售台账!$E$3:$E$2654,$B18,销售台账!$B$3:$B$2654,LEFT($J$3,4),销售台账!$C$3:$C$2654,LEFT(AT$4,LEN(AT$4)-1)),"")</f>
        <v/>
      </c>
      <c r="AV18" s="90" t="str">
        <f>IF($B18&lt;&gt;"",SUMIFS(损耗登记!$I$3:$I$4999,损耗登记!$E$3:$E$4999,$B18,损耗登记!$B$3:$B$4999,LEFT($J$3,4),损耗登记!$C$3:$C$4999,LEFT(AT$4,LEN(AT$4)-1)),"")</f>
        <v/>
      </c>
      <c r="AW18" s="90" t="str">
        <f t="shared" si="12"/>
        <v/>
      </c>
      <c r="AX18" s="90" t="str">
        <f>IF($B18&lt;&gt;"",SUMIFS(进货台账!$I$3:$I$1869,进货台账!$E$3:$E$1869,$B18,进货台账!$B$3:$B$1869,LEFT($J$3,4),进货台账!$C$3:$C$1869,LEFT(AX$4,LEN(AX$4)-1)),"")</f>
        <v/>
      </c>
      <c r="AY18" s="90" t="str">
        <f>IF($B18&lt;&gt;"",SUMIFS(销售台账!$I$3:$I$2654,销售台账!$E$3:$E$2654,$B18,销售台账!$B$3:$B$2654,LEFT($J$3,4),销售台账!$C$3:$C$2654,LEFT(AX$4,LEN(AX$4)-1)),"")</f>
        <v/>
      </c>
      <c r="AZ18" s="90" t="str">
        <f>IF($B18&lt;&gt;"",SUMIFS(损耗登记!$I$3:$I$4999,损耗登记!$E$3:$E$4999,$B18,损耗登记!$B$3:$B$4999,LEFT($J$3,4),损耗登记!$C$3:$C$4999,LEFT(AX$4,LEN(AX$4)-1)),"")</f>
        <v/>
      </c>
      <c r="BA18" s="90" t="str">
        <f t="shared" si="13"/>
        <v/>
      </c>
      <c r="BB18" s="90" t="str">
        <f>IF($B18&lt;&gt;"",SUMIFS(进货台账!$I$3:$I$1869,进货台账!$E$3:$E$1869,$B18,进货台账!$B$3:$B$1869,LEFT($J$3,4),进货台账!$C$3:$C$1869,LEFT(BB$4,LEN(BB$4)-1)),"")</f>
        <v/>
      </c>
      <c r="BC18" s="90" t="str">
        <f>IF($B18&lt;&gt;"",SUMIFS(销售台账!$I$3:$I$2654,销售台账!$E$3:$E$2654,$B18,销售台账!$B$3:$B$2654,LEFT($J$3,4),销售台账!$C$3:$C$2654,LEFT(BB$4,LEN(BB$4)-1)),"")</f>
        <v/>
      </c>
      <c r="BD18" s="90" t="str">
        <f>IF($B18&lt;&gt;"",SUMIFS(损耗登记!$I$3:$I$4999,损耗登记!$E$3:$E$4999,$B18,损耗登记!$B$3:$B$4999,LEFT($J$3,4),损耗登记!$C$3:$C$4999,LEFT(BB$4,LEN(BB$4)-1)),"")</f>
        <v/>
      </c>
      <c r="BE18" s="90" t="str">
        <f t="shared" si="14"/>
        <v/>
      </c>
    </row>
    <row r="19" ht="22" customHeight="1" spans="1:57">
      <c r="A19" s="89" t="str">
        <f t="shared" si="15"/>
        <v/>
      </c>
      <c r="B19" s="89" t="str">
        <f>IF(商品参数!A16&lt;&gt;"",商品参数!A16,"")</f>
        <v/>
      </c>
      <c r="C19" s="90" t="str">
        <f>IFERROR(VLOOKUP(B19,商品参数!A:E,2,FALSE),"")</f>
        <v/>
      </c>
      <c r="D19" s="90" t="str">
        <f>IFERROR(VLOOKUP(B19,商品参数!A:E,3,FALSE),"")</f>
        <v/>
      </c>
      <c r="E19" s="90" t="str">
        <f>IFERROR(VLOOKUP(B19,商品参数!A:E,4,FALSE),"")</f>
        <v/>
      </c>
      <c r="F19" s="90" t="str">
        <f t="shared" si="0"/>
        <v/>
      </c>
      <c r="G19" s="90" t="str">
        <f t="shared" si="1"/>
        <v/>
      </c>
      <c r="H19" s="91" t="str">
        <f t="shared" si="2"/>
        <v/>
      </c>
      <c r="I19" s="90" t="str">
        <f>IF(E19&lt;&gt;"",IFERROR(VLOOKUP(B19,商品参数!$A$3:$D$499,6,0),0),"")</f>
        <v/>
      </c>
      <c r="J19" s="90" t="str">
        <f>IF($B19&lt;&gt;"",SUMIFS(进货台账!$I$3:$I$1869,进货台账!$E$3:$E$1869,$B19,进货台账!$B$3:$B$1869,LEFT($J$3,4),进货台账!$C$3:$C$1869,LEFT(J$4,LEN(J$4)-1)),"")</f>
        <v/>
      </c>
      <c r="K19" s="90" t="str">
        <f>IF($B19&lt;&gt;"",SUMIFS(销售台账!$I$3:$I$2654,销售台账!$E$3:$E$2654,$B19,销售台账!$B$3:$B$2654,LEFT($J$3,4),销售台账!$C$3:$C$2654,LEFT(J$4,LEN(J$4)-1)),"")</f>
        <v/>
      </c>
      <c r="L19" s="90" t="str">
        <f>IF($B19&lt;&gt;"",SUMIFS(损耗登记!$I$3:$I$4999,损耗登记!$E$3:$E$4999,$B19,损耗登记!$B$3:$B$4999,LEFT($J$3,4),损耗登记!$C$3:$C$4999,LEFT(J$4,LEN(J$4)-1)),"")</f>
        <v/>
      </c>
      <c r="M19" s="90" t="str">
        <f t="shared" si="3"/>
        <v/>
      </c>
      <c r="N19" s="90" t="str">
        <f>IF($B19&lt;&gt;"",SUMIFS(进货台账!$I$3:$I$1869,进货台账!$E$3:$E$1869,$B19,进货台账!$B$3:$B$1869,LEFT($J$3,4),进货台账!$C$3:$C$1869,LEFT(N$4,LEN(N$4)-1)),"")</f>
        <v/>
      </c>
      <c r="O19" s="90" t="str">
        <f>IF($B19&lt;&gt;"",SUMIFS(销售台账!$I$3:$I$2654,销售台账!$E$3:$E$2654,$B19,销售台账!$B$3:$B$2654,LEFT($J$3,4),销售台账!$C$3:$C$2654,LEFT(N$4,LEN(N$4)-1)),"")</f>
        <v/>
      </c>
      <c r="P19" s="90" t="str">
        <f>IF($B19&lt;&gt;"",SUMIFS(损耗登记!$I$3:$I$4999,损耗登记!$E$3:$E$4999,$B19,损耗登记!$B$3:$B$4999,LEFT($J$3,4),损耗登记!$C$3:$C$4999,LEFT(N$4,LEN(N$4)-1)),"")</f>
        <v/>
      </c>
      <c r="Q19" s="90" t="str">
        <f t="shared" si="4"/>
        <v/>
      </c>
      <c r="R19" s="90" t="str">
        <f>IF($B19&lt;&gt;"",SUMIFS(进货台账!$I$3:$I$1869,进货台账!$E$3:$E$1869,$B19,进货台账!$B$3:$B$1869,LEFT($J$3,4),进货台账!$C$3:$C$1869,LEFT(R$4,LEN(R$4)-1)),"")</f>
        <v/>
      </c>
      <c r="S19" s="90" t="str">
        <f>IF($B19&lt;&gt;"",SUMIFS(销售台账!$I$3:$I$2654,销售台账!$E$3:$E$2654,$B19,销售台账!$B$3:$B$2654,LEFT($J$3,4),销售台账!$C$3:$C$2654,LEFT(R$4,LEN(R$4)-1)),"")</f>
        <v/>
      </c>
      <c r="T19" s="90" t="str">
        <f>IF($B19&lt;&gt;"",SUMIFS(损耗登记!$I$3:$I$4999,损耗登记!$E$3:$E$4999,$B19,损耗登记!$B$3:$B$4999,LEFT($J$3,4),损耗登记!$C$3:$C$4999,LEFT(R$4,LEN(R$4)-1)),"")</f>
        <v/>
      </c>
      <c r="U19" s="90" t="str">
        <f t="shared" si="5"/>
        <v/>
      </c>
      <c r="V19" s="90" t="str">
        <f>IF($B19&lt;&gt;"",SUMIFS(进货台账!$I$3:$I$1869,进货台账!$E$3:$E$1869,$B19,进货台账!$B$3:$B$1869,LEFT($J$3,4),进货台账!$C$3:$C$1869,LEFT(V$4,LEN(V$4)-1)),"")</f>
        <v/>
      </c>
      <c r="W19" s="90" t="str">
        <f>IF($B19&lt;&gt;"",SUMIFS(销售台账!$I$3:$I$2654,销售台账!$E$3:$E$2654,$B19,销售台账!$B$3:$B$2654,LEFT($J$3,4),销售台账!$C$3:$C$2654,LEFT(V$4,LEN(V$4)-1)),"")</f>
        <v/>
      </c>
      <c r="X19" s="90" t="str">
        <f>IF($B19&lt;&gt;"",SUMIFS(损耗登记!$I$3:$I$4999,损耗登记!$E$3:$E$4999,$B19,损耗登记!$B$3:$B$4999,LEFT($J$3,4),损耗登记!$C$3:$C$4999,LEFT(V$4,LEN(V$4)-1)),"")</f>
        <v/>
      </c>
      <c r="Y19" s="90" t="str">
        <f t="shared" si="6"/>
        <v/>
      </c>
      <c r="Z19" s="90" t="str">
        <f>IF($B19&lt;&gt;"",SUMIFS(进货台账!$I$3:$I$1869,进货台账!$E$3:$E$1869,$B19,进货台账!$B$3:$B$1869,LEFT($J$3,4),进货台账!$C$3:$C$1869,LEFT(Z$4,LEN(Z$4)-1)),"")</f>
        <v/>
      </c>
      <c r="AA19" s="90" t="str">
        <f>IF($B19&lt;&gt;"",SUMIFS(销售台账!$I$3:$I$2654,销售台账!$E$3:$E$2654,$B19,销售台账!$B$3:$B$2654,LEFT($J$3,4),销售台账!$C$3:$C$2654,LEFT(Z$4,LEN(Z$4)-1)),"")</f>
        <v/>
      </c>
      <c r="AB19" s="90" t="str">
        <f>IF($B19&lt;&gt;"",SUMIFS(损耗登记!$I$3:$I$4999,损耗登记!$E$3:$E$4999,$B19,损耗登记!$B$3:$B$4999,LEFT($J$3,4),损耗登记!$C$3:$C$4999,LEFT(Z$4,LEN(Z$4)-1)),"")</f>
        <v/>
      </c>
      <c r="AC19" s="90" t="str">
        <f t="shared" si="7"/>
        <v/>
      </c>
      <c r="AD19" s="90" t="str">
        <f>IF($B19&lt;&gt;"",SUMIFS(进货台账!$I$3:$I$1869,进货台账!$E$3:$E$1869,$B19,进货台账!$B$3:$B$1869,LEFT($J$3,4),进货台账!$C$3:$C$1869,LEFT(AD$4,LEN(AD$4)-1)),"")</f>
        <v/>
      </c>
      <c r="AE19" s="90" t="str">
        <f>IF($B19&lt;&gt;"",SUMIFS(销售台账!$I$3:$I$2654,销售台账!$E$3:$E$2654,$B19,销售台账!$B$3:$B$2654,LEFT($J$3,4),销售台账!$C$3:$C$2654,LEFT(AD$4,LEN(AD$4)-1)),"")</f>
        <v/>
      </c>
      <c r="AF19" s="90" t="str">
        <f>IF($B19&lt;&gt;"",SUMIFS(损耗登记!$I$3:$I$4999,损耗登记!$E$3:$E$4999,$B19,损耗登记!$B$3:$B$4999,LEFT($J$3,4),损耗登记!$C$3:$C$4999,LEFT(AD$4,LEN(AD$4)-1)),"")</f>
        <v/>
      </c>
      <c r="AG19" s="90" t="str">
        <f t="shared" si="8"/>
        <v/>
      </c>
      <c r="AH19" s="90" t="str">
        <f>IF($B19&lt;&gt;"",SUMIFS(进货台账!$I$3:$I$1869,进货台账!$E$3:$E$1869,$B19,进货台账!$B$3:$B$1869,LEFT($J$3,4),进货台账!$C$3:$C$1869,LEFT(AH$4,LEN(AH$4)-1)),"")</f>
        <v/>
      </c>
      <c r="AI19" s="90" t="str">
        <f>IF($B19&lt;&gt;"",SUMIFS(销售台账!$I$3:$I$2654,销售台账!$E$3:$E$2654,$B19,销售台账!$B$3:$B$2654,LEFT($J$3,4),销售台账!$C$3:$C$2654,LEFT(AH$4,LEN(AH$4)-1)),"")</f>
        <v/>
      </c>
      <c r="AJ19" s="90" t="str">
        <f>IF($B19&lt;&gt;"",SUMIFS(损耗登记!$I$3:$I$4999,损耗登记!$E$3:$E$4999,$B19,损耗登记!$B$3:$B$4999,LEFT($J$3,4),损耗登记!$C$3:$C$4999,LEFT(AH$4,LEN(AH$4)-1)),"")</f>
        <v/>
      </c>
      <c r="AK19" s="90" t="str">
        <f t="shared" si="9"/>
        <v/>
      </c>
      <c r="AL19" s="90" t="str">
        <f>IF($B19&lt;&gt;"",SUMIFS(进货台账!$I$3:$I$1869,进货台账!$E$3:$E$1869,$B19,进货台账!$B$3:$B$1869,LEFT($J$3,4),进货台账!$C$3:$C$1869,LEFT(AL$4,LEN(AL$4)-1)),"")</f>
        <v/>
      </c>
      <c r="AM19" s="90" t="str">
        <f>IF($B19&lt;&gt;"",SUMIFS(销售台账!$I$3:$I$2654,销售台账!$E$3:$E$2654,$B19,销售台账!$B$3:$B$2654,LEFT($J$3,4),销售台账!$C$3:$C$2654,LEFT(AL$4,LEN(AL$4)-1)),"")</f>
        <v/>
      </c>
      <c r="AN19" s="90" t="str">
        <f>IF($B19&lt;&gt;"",SUMIFS(损耗登记!$I$3:$I$4999,损耗登记!$E$3:$E$4999,$B19,损耗登记!$B$3:$B$4999,LEFT($J$3,4),损耗登记!$C$3:$C$4999,LEFT(AL$4,LEN(AL$4)-1)),"")</f>
        <v/>
      </c>
      <c r="AO19" s="90" t="str">
        <f t="shared" si="10"/>
        <v/>
      </c>
      <c r="AP19" s="90" t="str">
        <f>IF($B19&lt;&gt;"",SUMIFS(进货台账!$I$3:$I$1869,进货台账!$E$3:$E$1869,$B19,进货台账!$B$3:$B$1869,LEFT($J$3,4),进货台账!$C$3:$C$1869,LEFT(AP$4,LEN(AP$4)-1)),"")</f>
        <v/>
      </c>
      <c r="AQ19" s="90" t="str">
        <f>IF($B19&lt;&gt;"",SUMIFS(销售台账!$I$3:$I$2654,销售台账!$E$3:$E$2654,$B19,销售台账!$B$3:$B$2654,LEFT($J$3,4),销售台账!$C$3:$C$2654,LEFT(AP$4,LEN(AP$4)-1)),"")</f>
        <v/>
      </c>
      <c r="AR19" s="90" t="str">
        <f>IF($B19&lt;&gt;"",SUMIFS(损耗登记!$I$3:$I$4999,损耗登记!$E$3:$E$4999,$B19,损耗登记!$B$3:$B$4999,LEFT($J$3,4),损耗登记!$C$3:$C$4999,LEFT(AP$4,LEN(AP$4)-1)),"")</f>
        <v/>
      </c>
      <c r="AS19" s="90" t="str">
        <f t="shared" si="11"/>
        <v/>
      </c>
      <c r="AT19" s="90" t="str">
        <f>IF($B19&lt;&gt;"",SUMIFS(进货台账!$I$3:$I$1869,进货台账!$E$3:$E$1869,$B19,进货台账!$B$3:$B$1869,LEFT($J$3,4),进货台账!$C$3:$C$1869,LEFT(AT$4,LEN(AT$4)-1)),"")</f>
        <v/>
      </c>
      <c r="AU19" s="90" t="str">
        <f>IF($B19&lt;&gt;"",SUMIFS(销售台账!$I$3:$I$2654,销售台账!$E$3:$E$2654,$B19,销售台账!$B$3:$B$2654,LEFT($J$3,4),销售台账!$C$3:$C$2654,LEFT(AT$4,LEN(AT$4)-1)),"")</f>
        <v/>
      </c>
      <c r="AV19" s="90" t="str">
        <f>IF($B19&lt;&gt;"",SUMIFS(损耗登记!$I$3:$I$4999,损耗登记!$E$3:$E$4999,$B19,损耗登记!$B$3:$B$4999,LEFT($J$3,4),损耗登记!$C$3:$C$4999,LEFT(AT$4,LEN(AT$4)-1)),"")</f>
        <v/>
      </c>
      <c r="AW19" s="90" t="str">
        <f t="shared" si="12"/>
        <v/>
      </c>
      <c r="AX19" s="90" t="str">
        <f>IF($B19&lt;&gt;"",SUMIFS(进货台账!$I$3:$I$1869,进货台账!$E$3:$E$1869,$B19,进货台账!$B$3:$B$1869,LEFT($J$3,4),进货台账!$C$3:$C$1869,LEFT(AX$4,LEN(AX$4)-1)),"")</f>
        <v/>
      </c>
      <c r="AY19" s="90" t="str">
        <f>IF($B19&lt;&gt;"",SUMIFS(销售台账!$I$3:$I$2654,销售台账!$E$3:$E$2654,$B19,销售台账!$B$3:$B$2654,LEFT($J$3,4),销售台账!$C$3:$C$2654,LEFT(AX$4,LEN(AX$4)-1)),"")</f>
        <v/>
      </c>
      <c r="AZ19" s="90" t="str">
        <f>IF($B19&lt;&gt;"",SUMIFS(损耗登记!$I$3:$I$4999,损耗登记!$E$3:$E$4999,$B19,损耗登记!$B$3:$B$4999,LEFT($J$3,4),损耗登记!$C$3:$C$4999,LEFT(AX$4,LEN(AX$4)-1)),"")</f>
        <v/>
      </c>
      <c r="BA19" s="90" t="str">
        <f t="shared" si="13"/>
        <v/>
      </c>
      <c r="BB19" s="90" t="str">
        <f>IF($B19&lt;&gt;"",SUMIFS(进货台账!$I$3:$I$1869,进货台账!$E$3:$E$1869,$B19,进货台账!$B$3:$B$1869,LEFT($J$3,4),进货台账!$C$3:$C$1869,LEFT(BB$4,LEN(BB$4)-1)),"")</f>
        <v/>
      </c>
      <c r="BC19" s="90" t="str">
        <f>IF($B19&lt;&gt;"",SUMIFS(销售台账!$I$3:$I$2654,销售台账!$E$3:$E$2654,$B19,销售台账!$B$3:$B$2654,LEFT($J$3,4),销售台账!$C$3:$C$2654,LEFT(BB$4,LEN(BB$4)-1)),"")</f>
        <v/>
      </c>
      <c r="BD19" s="90" t="str">
        <f>IF($B19&lt;&gt;"",SUMIFS(损耗登记!$I$3:$I$4999,损耗登记!$E$3:$E$4999,$B19,损耗登记!$B$3:$B$4999,LEFT($J$3,4),损耗登记!$C$3:$C$4999,LEFT(BB$4,LEN(BB$4)-1)),"")</f>
        <v/>
      </c>
      <c r="BE19" s="90" t="str">
        <f t="shared" si="14"/>
        <v/>
      </c>
    </row>
    <row r="20" ht="22" customHeight="1" spans="1:57">
      <c r="A20" s="89" t="str">
        <f t="shared" si="15"/>
        <v/>
      </c>
      <c r="B20" s="89" t="str">
        <f>IF(商品参数!A17&lt;&gt;"",商品参数!A17,"")</f>
        <v/>
      </c>
      <c r="C20" s="90" t="str">
        <f>IFERROR(VLOOKUP(B20,商品参数!A:E,2,FALSE),"")</f>
        <v/>
      </c>
      <c r="D20" s="90" t="str">
        <f>IFERROR(VLOOKUP(B20,商品参数!A:E,3,FALSE),"")</f>
        <v/>
      </c>
      <c r="E20" s="90" t="str">
        <f>IFERROR(VLOOKUP(B20,商品参数!A:E,4,FALSE),"")</f>
        <v/>
      </c>
      <c r="F20" s="90" t="str">
        <f t="shared" si="0"/>
        <v/>
      </c>
      <c r="G20" s="90" t="str">
        <f t="shared" si="1"/>
        <v/>
      </c>
      <c r="H20" s="91" t="str">
        <f t="shared" si="2"/>
        <v/>
      </c>
      <c r="I20" s="90" t="str">
        <f>IF(E20&lt;&gt;"",IFERROR(VLOOKUP(B20,商品参数!$A$3:$D$499,6,0),0),"")</f>
        <v/>
      </c>
      <c r="J20" s="90" t="str">
        <f>IF($B20&lt;&gt;"",SUMIFS(进货台账!$I$3:$I$1869,进货台账!$E$3:$E$1869,$B20,进货台账!$B$3:$B$1869,LEFT($J$3,4),进货台账!$C$3:$C$1869,LEFT(J$4,LEN(J$4)-1)),"")</f>
        <v/>
      </c>
      <c r="K20" s="90" t="str">
        <f>IF($B20&lt;&gt;"",SUMIFS(销售台账!$I$3:$I$2654,销售台账!$E$3:$E$2654,$B20,销售台账!$B$3:$B$2654,LEFT($J$3,4),销售台账!$C$3:$C$2654,LEFT(J$4,LEN(J$4)-1)),"")</f>
        <v/>
      </c>
      <c r="L20" s="90" t="str">
        <f>IF($B20&lt;&gt;"",SUMIFS(损耗登记!$I$3:$I$4999,损耗登记!$E$3:$E$4999,$B20,损耗登记!$B$3:$B$4999,LEFT($J$3,4),损耗登记!$C$3:$C$4999,LEFT(J$4,LEN(J$4)-1)),"")</f>
        <v/>
      </c>
      <c r="M20" s="90" t="str">
        <f t="shared" si="3"/>
        <v/>
      </c>
      <c r="N20" s="90" t="str">
        <f>IF($B20&lt;&gt;"",SUMIFS(进货台账!$I$3:$I$1869,进货台账!$E$3:$E$1869,$B20,进货台账!$B$3:$B$1869,LEFT($J$3,4),进货台账!$C$3:$C$1869,LEFT(N$4,LEN(N$4)-1)),"")</f>
        <v/>
      </c>
      <c r="O20" s="90" t="str">
        <f>IF($B20&lt;&gt;"",SUMIFS(销售台账!$I$3:$I$2654,销售台账!$E$3:$E$2654,$B20,销售台账!$B$3:$B$2654,LEFT($J$3,4),销售台账!$C$3:$C$2654,LEFT(N$4,LEN(N$4)-1)),"")</f>
        <v/>
      </c>
      <c r="P20" s="90" t="str">
        <f>IF($B20&lt;&gt;"",SUMIFS(损耗登记!$I$3:$I$4999,损耗登记!$E$3:$E$4999,$B20,损耗登记!$B$3:$B$4999,LEFT($J$3,4),损耗登记!$C$3:$C$4999,LEFT(N$4,LEN(N$4)-1)),"")</f>
        <v/>
      </c>
      <c r="Q20" s="90" t="str">
        <f t="shared" si="4"/>
        <v/>
      </c>
      <c r="R20" s="90" t="str">
        <f>IF($B20&lt;&gt;"",SUMIFS(进货台账!$I$3:$I$1869,进货台账!$E$3:$E$1869,$B20,进货台账!$B$3:$B$1869,LEFT($J$3,4),进货台账!$C$3:$C$1869,LEFT(R$4,LEN(R$4)-1)),"")</f>
        <v/>
      </c>
      <c r="S20" s="90" t="str">
        <f>IF($B20&lt;&gt;"",SUMIFS(销售台账!$I$3:$I$2654,销售台账!$E$3:$E$2654,$B20,销售台账!$B$3:$B$2654,LEFT($J$3,4),销售台账!$C$3:$C$2654,LEFT(R$4,LEN(R$4)-1)),"")</f>
        <v/>
      </c>
      <c r="T20" s="90" t="str">
        <f>IF($B20&lt;&gt;"",SUMIFS(损耗登记!$I$3:$I$4999,损耗登记!$E$3:$E$4999,$B20,损耗登记!$B$3:$B$4999,LEFT($J$3,4),损耗登记!$C$3:$C$4999,LEFT(R$4,LEN(R$4)-1)),"")</f>
        <v/>
      </c>
      <c r="U20" s="90" t="str">
        <f t="shared" si="5"/>
        <v/>
      </c>
      <c r="V20" s="90" t="str">
        <f>IF($B20&lt;&gt;"",SUMIFS(进货台账!$I$3:$I$1869,进货台账!$E$3:$E$1869,$B20,进货台账!$B$3:$B$1869,LEFT($J$3,4),进货台账!$C$3:$C$1869,LEFT(V$4,LEN(V$4)-1)),"")</f>
        <v/>
      </c>
      <c r="W20" s="90" t="str">
        <f>IF($B20&lt;&gt;"",SUMIFS(销售台账!$I$3:$I$2654,销售台账!$E$3:$E$2654,$B20,销售台账!$B$3:$B$2654,LEFT($J$3,4),销售台账!$C$3:$C$2654,LEFT(V$4,LEN(V$4)-1)),"")</f>
        <v/>
      </c>
      <c r="X20" s="90" t="str">
        <f>IF($B20&lt;&gt;"",SUMIFS(损耗登记!$I$3:$I$4999,损耗登记!$E$3:$E$4999,$B20,损耗登记!$B$3:$B$4999,LEFT($J$3,4),损耗登记!$C$3:$C$4999,LEFT(V$4,LEN(V$4)-1)),"")</f>
        <v/>
      </c>
      <c r="Y20" s="90" t="str">
        <f t="shared" si="6"/>
        <v/>
      </c>
      <c r="Z20" s="90" t="str">
        <f>IF($B20&lt;&gt;"",SUMIFS(进货台账!$I$3:$I$1869,进货台账!$E$3:$E$1869,$B20,进货台账!$B$3:$B$1869,LEFT($J$3,4),进货台账!$C$3:$C$1869,LEFT(Z$4,LEN(Z$4)-1)),"")</f>
        <v/>
      </c>
      <c r="AA20" s="90" t="str">
        <f>IF($B20&lt;&gt;"",SUMIFS(销售台账!$I$3:$I$2654,销售台账!$E$3:$E$2654,$B20,销售台账!$B$3:$B$2654,LEFT($J$3,4),销售台账!$C$3:$C$2654,LEFT(Z$4,LEN(Z$4)-1)),"")</f>
        <v/>
      </c>
      <c r="AB20" s="90" t="str">
        <f>IF($B20&lt;&gt;"",SUMIFS(损耗登记!$I$3:$I$4999,损耗登记!$E$3:$E$4999,$B20,损耗登记!$B$3:$B$4999,LEFT($J$3,4),损耗登记!$C$3:$C$4999,LEFT(Z$4,LEN(Z$4)-1)),"")</f>
        <v/>
      </c>
      <c r="AC20" s="90" t="str">
        <f t="shared" si="7"/>
        <v/>
      </c>
      <c r="AD20" s="90" t="str">
        <f>IF($B20&lt;&gt;"",SUMIFS(进货台账!$I$3:$I$1869,进货台账!$E$3:$E$1869,$B20,进货台账!$B$3:$B$1869,LEFT($J$3,4),进货台账!$C$3:$C$1869,LEFT(AD$4,LEN(AD$4)-1)),"")</f>
        <v/>
      </c>
      <c r="AE20" s="90" t="str">
        <f>IF($B20&lt;&gt;"",SUMIFS(销售台账!$I$3:$I$2654,销售台账!$E$3:$E$2654,$B20,销售台账!$B$3:$B$2654,LEFT($J$3,4),销售台账!$C$3:$C$2654,LEFT(AD$4,LEN(AD$4)-1)),"")</f>
        <v/>
      </c>
      <c r="AF20" s="90" t="str">
        <f>IF($B20&lt;&gt;"",SUMIFS(损耗登记!$I$3:$I$4999,损耗登记!$E$3:$E$4999,$B20,损耗登记!$B$3:$B$4999,LEFT($J$3,4),损耗登记!$C$3:$C$4999,LEFT(AD$4,LEN(AD$4)-1)),"")</f>
        <v/>
      </c>
      <c r="AG20" s="90" t="str">
        <f t="shared" si="8"/>
        <v/>
      </c>
      <c r="AH20" s="90" t="str">
        <f>IF($B20&lt;&gt;"",SUMIFS(进货台账!$I$3:$I$1869,进货台账!$E$3:$E$1869,$B20,进货台账!$B$3:$B$1869,LEFT($J$3,4),进货台账!$C$3:$C$1869,LEFT(AH$4,LEN(AH$4)-1)),"")</f>
        <v/>
      </c>
      <c r="AI20" s="90" t="str">
        <f>IF($B20&lt;&gt;"",SUMIFS(销售台账!$I$3:$I$2654,销售台账!$E$3:$E$2654,$B20,销售台账!$B$3:$B$2654,LEFT($J$3,4),销售台账!$C$3:$C$2654,LEFT(AH$4,LEN(AH$4)-1)),"")</f>
        <v/>
      </c>
      <c r="AJ20" s="90" t="str">
        <f>IF($B20&lt;&gt;"",SUMIFS(损耗登记!$I$3:$I$4999,损耗登记!$E$3:$E$4999,$B20,损耗登记!$B$3:$B$4999,LEFT($J$3,4),损耗登记!$C$3:$C$4999,LEFT(AH$4,LEN(AH$4)-1)),"")</f>
        <v/>
      </c>
      <c r="AK20" s="90" t="str">
        <f t="shared" si="9"/>
        <v/>
      </c>
      <c r="AL20" s="90" t="str">
        <f>IF($B20&lt;&gt;"",SUMIFS(进货台账!$I$3:$I$1869,进货台账!$E$3:$E$1869,$B20,进货台账!$B$3:$B$1869,LEFT($J$3,4),进货台账!$C$3:$C$1869,LEFT(AL$4,LEN(AL$4)-1)),"")</f>
        <v/>
      </c>
      <c r="AM20" s="90" t="str">
        <f>IF($B20&lt;&gt;"",SUMIFS(销售台账!$I$3:$I$2654,销售台账!$E$3:$E$2654,$B20,销售台账!$B$3:$B$2654,LEFT($J$3,4),销售台账!$C$3:$C$2654,LEFT(AL$4,LEN(AL$4)-1)),"")</f>
        <v/>
      </c>
      <c r="AN20" s="90" t="str">
        <f>IF($B20&lt;&gt;"",SUMIFS(损耗登记!$I$3:$I$4999,损耗登记!$E$3:$E$4999,$B20,损耗登记!$B$3:$B$4999,LEFT($J$3,4),损耗登记!$C$3:$C$4999,LEFT(AL$4,LEN(AL$4)-1)),"")</f>
        <v/>
      </c>
      <c r="AO20" s="90" t="str">
        <f t="shared" si="10"/>
        <v/>
      </c>
      <c r="AP20" s="90" t="str">
        <f>IF($B20&lt;&gt;"",SUMIFS(进货台账!$I$3:$I$1869,进货台账!$E$3:$E$1869,$B20,进货台账!$B$3:$B$1869,LEFT($J$3,4),进货台账!$C$3:$C$1869,LEFT(AP$4,LEN(AP$4)-1)),"")</f>
        <v/>
      </c>
      <c r="AQ20" s="90" t="str">
        <f>IF($B20&lt;&gt;"",SUMIFS(销售台账!$I$3:$I$2654,销售台账!$E$3:$E$2654,$B20,销售台账!$B$3:$B$2654,LEFT($J$3,4),销售台账!$C$3:$C$2654,LEFT(AP$4,LEN(AP$4)-1)),"")</f>
        <v/>
      </c>
      <c r="AR20" s="90" t="str">
        <f>IF($B20&lt;&gt;"",SUMIFS(损耗登记!$I$3:$I$4999,损耗登记!$E$3:$E$4999,$B20,损耗登记!$B$3:$B$4999,LEFT($J$3,4),损耗登记!$C$3:$C$4999,LEFT(AP$4,LEN(AP$4)-1)),"")</f>
        <v/>
      </c>
      <c r="AS20" s="90" t="str">
        <f t="shared" si="11"/>
        <v/>
      </c>
      <c r="AT20" s="90" t="str">
        <f>IF($B20&lt;&gt;"",SUMIFS(进货台账!$I$3:$I$1869,进货台账!$E$3:$E$1869,$B20,进货台账!$B$3:$B$1869,LEFT($J$3,4),进货台账!$C$3:$C$1869,LEFT(AT$4,LEN(AT$4)-1)),"")</f>
        <v/>
      </c>
      <c r="AU20" s="90" t="str">
        <f>IF($B20&lt;&gt;"",SUMIFS(销售台账!$I$3:$I$2654,销售台账!$E$3:$E$2654,$B20,销售台账!$B$3:$B$2654,LEFT($J$3,4),销售台账!$C$3:$C$2654,LEFT(AT$4,LEN(AT$4)-1)),"")</f>
        <v/>
      </c>
      <c r="AV20" s="90" t="str">
        <f>IF($B20&lt;&gt;"",SUMIFS(损耗登记!$I$3:$I$4999,损耗登记!$E$3:$E$4999,$B20,损耗登记!$B$3:$B$4999,LEFT($J$3,4),损耗登记!$C$3:$C$4999,LEFT(AT$4,LEN(AT$4)-1)),"")</f>
        <v/>
      </c>
      <c r="AW20" s="90" t="str">
        <f t="shared" si="12"/>
        <v/>
      </c>
      <c r="AX20" s="90" t="str">
        <f>IF($B20&lt;&gt;"",SUMIFS(进货台账!$I$3:$I$1869,进货台账!$E$3:$E$1869,$B20,进货台账!$B$3:$B$1869,LEFT($J$3,4),进货台账!$C$3:$C$1869,LEFT(AX$4,LEN(AX$4)-1)),"")</f>
        <v/>
      </c>
      <c r="AY20" s="90" t="str">
        <f>IF($B20&lt;&gt;"",SUMIFS(销售台账!$I$3:$I$2654,销售台账!$E$3:$E$2654,$B20,销售台账!$B$3:$B$2654,LEFT($J$3,4),销售台账!$C$3:$C$2654,LEFT(AX$4,LEN(AX$4)-1)),"")</f>
        <v/>
      </c>
      <c r="AZ20" s="90" t="str">
        <f>IF($B20&lt;&gt;"",SUMIFS(损耗登记!$I$3:$I$4999,损耗登记!$E$3:$E$4999,$B20,损耗登记!$B$3:$B$4999,LEFT($J$3,4),损耗登记!$C$3:$C$4999,LEFT(AX$4,LEN(AX$4)-1)),"")</f>
        <v/>
      </c>
      <c r="BA20" s="90" t="str">
        <f t="shared" si="13"/>
        <v/>
      </c>
      <c r="BB20" s="90" t="str">
        <f>IF($B20&lt;&gt;"",SUMIFS(进货台账!$I$3:$I$1869,进货台账!$E$3:$E$1869,$B20,进货台账!$B$3:$B$1869,LEFT($J$3,4),进货台账!$C$3:$C$1869,LEFT(BB$4,LEN(BB$4)-1)),"")</f>
        <v/>
      </c>
      <c r="BC20" s="90" t="str">
        <f>IF($B20&lt;&gt;"",SUMIFS(销售台账!$I$3:$I$2654,销售台账!$E$3:$E$2654,$B20,销售台账!$B$3:$B$2654,LEFT($J$3,4),销售台账!$C$3:$C$2654,LEFT(BB$4,LEN(BB$4)-1)),"")</f>
        <v/>
      </c>
      <c r="BD20" s="90" t="str">
        <f>IF($B20&lt;&gt;"",SUMIFS(损耗登记!$I$3:$I$4999,损耗登记!$E$3:$E$4999,$B20,损耗登记!$B$3:$B$4999,LEFT($J$3,4),损耗登记!$C$3:$C$4999,LEFT(BB$4,LEN(BB$4)-1)),"")</f>
        <v/>
      </c>
      <c r="BE20" s="90" t="str">
        <f t="shared" si="14"/>
        <v/>
      </c>
    </row>
    <row r="21" ht="22" customHeight="1" spans="1:57">
      <c r="A21" s="89" t="str">
        <f t="shared" si="15"/>
        <v/>
      </c>
      <c r="B21" s="89" t="str">
        <f>IF(商品参数!A18&lt;&gt;"",商品参数!A18,"")</f>
        <v/>
      </c>
      <c r="C21" s="90" t="str">
        <f>IFERROR(VLOOKUP(B21,商品参数!A:E,2,FALSE),"")</f>
        <v/>
      </c>
      <c r="D21" s="90" t="str">
        <f>IFERROR(VLOOKUP(B21,商品参数!A:E,3,FALSE),"")</f>
        <v/>
      </c>
      <c r="E21" s="90" t="str">
        <f>IFERROR(VLOOKUP(B21,商品参数!A:E,4,FALSE),"")</f>
        <v/>
      </c>
      <c r="F21" s="90" t="str">
        <f t="shared" si="0"/>
        <v/>
      </c>
      <c r="G21" s="90" t="str">
        <f t="shared" si="1"/>
        <v/>
      </c>
      <c r="H21" s="91" t="str">
        <f t="shared" si="2"/>
        <v/>
      </c>
      <c r="I21" s="90" t="str">
        <f>IF(E21&lt;&gt;"",IFERROR(VLOOKUP(B21,商品参数!$A$3:$D$499,6,0),0),"")</f>
        <v/>
      </c>
      <c r="J21" s="90" t="str">
        <f>IF($B21&lt;&gt;"",SUMIFS(进货台账!$I$3:$I$1869,进货台账!$E$3:$E$1869,$B21,进货台账!$B$3:$B$1869,LEFT($J$3,4),进货台账!$C$3:$C$1869,LEFT(J$4,LEN(J$4)-1)),"")</f>
        <v/>
      </c>
      <c r="K21" s="90" t="str">
        <f>IF($B21&lt;&gt;"",SUMIFS(销售台账!$I$3:$I$2654,销售台账!$E$3:$E$2654,$B21,销售台账!$B$3:$B$2654,LEFT($J$3,4),销售台账!$C$3:$C$2654,LEFT(J$4,LEN(J$4)-1)),"")</f>
        <v/>
      </c>
      <c r="L21" s="90" t="str">
        <f>IF($B21&lt;&gt;"",SUMIFS(损耗登记!$I$3:$I$4999,损耗登记!$E$3:$E$4999,$B21,损耗登记!$B$3:$B$4999,LEFT($J$3,4),损耗登记!$C$3:$C$4999,LEFT(J$4,LEN(J$4)-1)),"")</f>
        <v/>
      </c>
      <c r="M21" s="90" t="str">
        <f t="shared" si="3"/>
        <v/>
      </c>
      <c r="N21" s="90" t="str">
        <f>IF($B21&lt;&gt;"",SUMIFS(进货台账!$I$3:$I$1869,进货台账!$E$3:$E$1869,$B21,进货台账!$B$3:$B$1869,LEFT($J$3,4),进货台账!$C$3:$C$1869,LEFT(N$4,LEN(N$4)-1)),"")</f>
        <v/>
      </c>
      <c r="O21" s="90" t="str">
        <f>IF($B21&lt;&gt;"",SUMIFS(销售台账!$I$3:$I$2654,销售台账!$E$3:$E$2654,$B21,销售台账!$B$3:$B$2654,LEFT($J$3,4),销售台账!$C$3:$C$2654,LEFT(N$4,LEN(N$4)-1)),"")</f>
        <v/>
      </c>
      <c r="P21" s="90" t="str">
        <f>IF($B21&lt;&gt;"",SUMIFS(损耗登记!$I$3:$I$4999,损耗登记!$E$3:$E$4999,$B21,损耗登记!$B$3:$B$4999,LEFT($J$3,4),损耗登记!$C$3:$C$4999,LEFT(N$4,LEN(N$4)-1)),"")</f>
        <v/>
      </c>
      <c r="Q21" s="90" t="str">
        <f t="shared" si="4"/>
        <v/>
      </c>
      <c r="R21" s="90" t="str">
        <f>IF($B21&lt;&gt;"",SUMIFS(进货台账!$I$3:$I$1869,进货台账!$E$3:$E$1869,$B21,进货台账!$B$3:$B$1869,LEFT($J$3,4),进货台账!$C$3:$C$1869,LEFT(R$4,LEN(R$4)-1)),"")</f>
        <v/>
      </c>
      <c r="S21" s="90" t="str">
        <f>IF($B21&lt;&gt;"",SUMIFS(销售台账!$I$3:$I$2654,销售台账!$E$3:$E$2654,$B21,销售台账!$B$3:$B$2654,LEFT($J$3,4),销售台账!$C$3:$C$2654,LEFT(R$4,LEN(R$4)-1)),"")</f>
        <v/>
      </c>
      <c r="T21" s="90" t="str">
        <f>IF($B21&lt;&gt;"",SUMIFS(损耗登记!$I$3:$I$4999,损耗登记!$E$3:$E$4999,$B21,损耗登记!$B$3:$B$4999,LEFT($J$3,4),损耗登记!$C$3:$C$4999,LEFT(R$4,LEN(R$4)-1)),"")</f>
        <v/>
      </c>
      <c r="U21" s="90" t="str">
        <f t="shared" si="5"/>
        <v/>
      </c>
      <c r="V21" s="90" t="str">
        <f>IF($B21&lt;&gt;"",SUMIFS(进货台账!$I$3:$I$1869,进货台账!$E$3:$E$1869,$B21,进货台账!$B$3:$B$1869,LEFT($J$3,4),进货台账!$C$3:$C$1869,LEFT(V$4,LEN(V$4)-1)),"")</f>
        <v/>
      </c>
      <c r="W21" s="90" t="str">
        <f>IF($B21&lt;&gt;"",SUMIFS(销售台账!$I$3:$I$2654,销售台账!$E$3:$E$2654,$B21,销售台账!$B$3:$B$2654,LEFT($J$3,4),销售台账!$C$3:$C$2654,LEFT(V$4,LEN(V$4)-1)),"")</f>
        <v/>
      </c>
      <c r="X21" s="90" t="str">
        <f>IF($B21&lt;&gt;"",SUMIFS(损耗登记!$I$3:$I$4999,损耗登记!$E$3:$E$4999,$B21,损耗登记!$B$3:$B$4999,LEFT($J$3,4),损耗登记!$C$3:$C$4999,LEFT(V$4,LEN(V$4)-1)),"")</f>
        <v/>
      </c>
      <c r="Y21" s="90" t="str">
        <f t="shared" si="6"/>
        <v/>
      </c>
      <c r="Z21" s="90" t="str">
        <f>IF($B21&lt;&gt;"",SUMIFS(进货台账!$I$3:$I$1869,进货台账!$E$3:$E$1869,$B21,进货台账!$B$3:$B$1869,LEFT($J$3,4),进货台账!$C$3:$C$1869,LEFT(Z$4,LEN(Z$4)-1)),"")</f>
        <v/>
      </c>
      <c r="AA21" s="90" t="str">
        <f>IF($B21&lt;&gt;"",SUMIFS(销售台账!$I$3:$I$2654,销售台账!$E$3:$E$2654,$B21,销售台账!$B$3:$B$2654,LEFT($J$3,4),销售台账!$C$3:$C$2654,LEFT(Z$4,LEN(Z$4)-1)),"")</f>
        <v/>
      </c>
      <c r="AB21" s="90" t="str">
        <f>IF($B21&lt;&gt;"",SUMIFS(损耗登记!$I$3:$I$4999,损耗登记!$E$3:$E$4999,$B21,损耗登记!$B$3:$B$4999,LEFT($J$3,4),损耗登记!$C$3:$C$4999,LEFT(Z$4,LEN(Z$4)-1)),"")</f>
        <v/>
      </c>
      <c r="AC21" s="90" t="str">
        <f t="shared" si="7"/>
        <v/>
      </c>
      <c r="AD21" s="90" t="str">
        <f>IF($B21&lt;&gt;"",SUMIFS(进货台账!$I$3:$I$1869,进货台账!$E$3:$E$1869,$B21,进货台账!$B$3:$B$1869,LEFT($J$3,4),进货台账!$C$3:$C$1869,LEFT(AD$4,LEN(AD$4)-1)),"")</f>
        <v/>
      </c>
      <c r="AE21" s="90" t="str">
        <f>IF($B21&lt;&gt;"",SUMIFS(销售台账!$I$3:$I$2654,销售台账!$E$3:$E$2654,$B21,销售台账!$B$3:$B$2654,LEFT($J$3,4),销售台账!$C$3:$C$2654,LEFT(AD$4,LEN(AD$4)-1)),"")</f>
        <v/>
      </c>
      <c r="AF21" s="90" t="str">
        <f>IF($B21&lt;&gt;"",SUMIFS(损耗登记!$I$3:$I$4999,损耗登记!$E$3:$E$4999,$B21,损耗登记!$B$3:$B$4999,LEFT($J$3,4),损耗登记!$C$3:$C$4999,LEFT(AD$4,LEN(AD$4)-1)),"")</f>
        <v/>
      </c>
      <c r="AG21" s="90" t="str">
        <f t="shared" si="8"/>
        <v/>
      </c>
      <c r="AH21" s="90" t="str">
        <f>IF($B21&lt;&gt;"",SUMIFS(进货台账!$I$3:$I$1869,进货台账!$E$3:$E$1869,$B21,进货台账!$B$3:$B$1869,LEFT($J$3,4),进货台账!$C$3:$C$1869,LEFT(AH$4,LEN(AH$4)-1)),"")</f>
        <v/>
      </c>
      <c r="AI21" s="90" t="str">
        <f>IF($B21&lt;&gt;"",SUMIFS(销售台账!$I$3:$I$2654,销售台账!$E$3:$E$2654,$B21,销售台账!$B$3:$B$2654,LEFT($J$3,4),销售台账!$C$3:$C$2654,LEFT(AH$4,LEN(AH$4)-1)),"")</f>
        <v/>
      </c>
      <c r="AJ21" s="90" t="str">
        <f>IF($B21&lt;&gt;"",SUMIFS(损耗登记!$I$3:$I$4999,损耗登记!$E$3:$E$4999,$B21,损耗登记!$B$3:$B$4999,LEFT($J$3,4),损耗登记!$C$3:$C$4999,LEFT(AH$4,LEN(AH$4)-1)),"")</f>
        <v/>
      </c>
      <c r="AK21" s="90" t="str">
        <f t="shared" si="9"/>
        <v/>
      </c>
      <c r="AL21" s="90" t="str">
        <f>IF($B21&lt;&gt;"",SUMIFS(进货台账!$I$3:$I$1869,进货台账!$E$3:$E$1869,$B21,进货台账!$B$3:$B$1869,LEFT($J$3,4),进货台账!$C$3:$C$1869,LEFT(AL$4,LEN(AL$4)-1)),"")</f>
        <v/>
      </c>
      <c r="AM21" s="90" t="str">
        <f>IF($B21&lt;&gt;"",SUMIFS(销售台账!$I$3:$I$2654,销售台账!$E$3:$E$2654,$B21,销售台账!$B$3:$B$2654,LEFT($J$3,4),销售台账!$C$3:$C$2654,LEFT(AL$4,LEN(AL$4)-1)),"")</f>
        <v/>
      </c>
      <c r="AN21" s="90" t="str">
        <f>IF($B21&lt;&gt;"",SUMIFS(损耗登记!$I$3:$I$4999,损耗登记!$E$3:$E$4999,$B21,损耗登记!$B$3:$B$4999,LEFT($J$3,4),损耗登记!$C$3:$C$4999,LEFT(AL$4,LEN(AL$4)-1)),"")</f>
        <v/>
      </c>
      <c r="AO21" s="90" t="str">
        <f t="shared" si="10"/>
        <v/>
      </c>
      <c r="AP21" s="90" t="str">
        <f>IF($B21&lt;&gt;"",SUMIFS(进货台账!$I$3:$I$1869,进货台账!$E$3:$E$1869,$B21,进货台账!$B$3:$B$1869,LEFT($J$3,4),进货台账!$C$3:$C$1869,LEFT(AP$4,LEN(AP$4)-1)),"")</f>
        <v/>
      </c>
      <c r="AQ21" s="90" t="str">
        <f>IF($B21&lt;&gt;"",SUMIFS(销售台账!$I$3:$I$2654,销售台账!$E$3:$E$2654,$B21,销售台账!$B$3:$B$2654,LEFT($J$3,4),销售台账!$C$3:$C$2654,LEFT(AP$4,LEN(AP$4)-1)),"")</f>
        <v/>
      </c>
      <c r="AR21" s="90" t="str">
        <f>IF($B21&lt;&gt;"",SUMIFS(损耗登记!$I$3:$I$4999,损耗登记!$E$3:$E$4999,$B21,损耗登记!$B$3:$B$4999,LEFT($J$3,4),损耗登记!$C$3:$C$4999,LEFT(AP$4,LEN(AP$4)-1)),"")</f>
        <v/>
      </c>
      <c r="AS21" s="90" t="str">
        <f t="shared" si="11"/>
        <v/>
      </c>
      <c r="AT21" s="90" t="str">
        <f>IF($B21&lt;&gt;"",SUMIFS(进货台账!$I$3:$I$1869,进货台账!$E$3:$E$1869,$B21,进货台账!$B$3:$B$1869,LEFT($J$3,4),进货台账!$C$3:$C$1869,LEFT(AT$4,LEN(AT$4)-1)),"")</f>
        <v/>
      </c>
      <c r="AU21" s="90" t="str">
        <f>IF($B21&lt;&gt;"",SUMIFS(销售台账!$I$3:$I$2654,销售台账!$E$3:$E$2654,$B21,销售台账!$B$3:$B$2654,LEFT($J$3,4),销售台账!$C$3:$C$2654,LEFT(AT$4,LEN(AT$4)-1)),"")</f>
        <v/>
      </c>
      <c r="AV21" s="90" t="str">
        <f>IF($B21&lt;&gt;"",SUMIFS(损耗登记!$I$3:$I$4999,损耗登记!$E$3:$E$4999,$B21,损耗登记!$B$3:$B$4999,LEFT($J$3,4),损耗登记!$C$3:$C$4999,LEFT(AT$4,LEN(AT$4)-1)),"")</f>
        <v/>
      </c>
      <c r="AW21" s="90" t="str">
        <f t="shared" si="12"/>
        <v/>
      </c>
      <c r="AX21" s="90" t="str">
        <f>IF($B21&lt;&gt;"",SUMIFS(进货台账!$I$3:$I$1869,进货台账!$E$3:$E$1869,$B21,进货台账!$B$3:$B$1869,LEFT($J$3,4),进货台账!$C$3:$C$1869,LEFT(AX$4,LEN(AX$4)-1)),"")</f>
        <v/>
      </c>
      <c r="AY21" s="90" t="str">
        <f>IF($B21&lt;&gt;"",SUMIFS(销售台账!$I$3:$I$2654,销售台账!$E$3:$E$2654,$B21,销售台账!$B$3:$B$2654,LEFT($J$3,4),销售台账!$C$3:$C$2654,LEFT(AX$4,LEN(AX$4)-1)),"")</f>
        <v/>
      </c>
      <c r="AZ21" s="90" t="str">
        <f>IF($B21&lt;&gt;"",SUMIFS(损耗登记!$I$3:$I$4999,损耗登记!$E$3:$E$4999,$B21,损耗登记!$B$3:$B$4999,LEFT($J$3,4),损耗登记!$C$3:$C$4999,LEFT(AX$4,LEN(AX$4)-1)),"")</f>
        <v/>
      </c>
      <c r="BA21" s="90" t="str">
        <f t="shared" si="13"/>
        <v/>
      </c>
      <c r="BB21" s="90" t="str">
        <f>IF($B21&lt;&gt;"",SUMIFS(进货台账!$I$3:$I$1869,进货台账!$E$3:$E$1869,$B21,进货台账!$B$3:$B$1869,LEFT($J$3,4),进货台账!$C$3:$C$1869,LEFT(BB$4,LEN(BB$4)-1)),"")</f>
        <v/>
      </c>
      <c r="BC21" s="90" t="str">
        <f>IF($B21&lt;&gt;"",SUMIFS(销售台账!$I$3:$I$2654,销售台账!$E$3:$E$2654,$B21,销售台账!$B$3:$B$2654,LEFT($J$3,4),销售台账!$C$3:$C$2654,LEFT(BB$4,LEN(BB$4)-1)),"")</f>
        <v/>
      </c>
      <c r="BD21" s="90" t="str">
        <f>IF($B21&lt;&gt;"",SUMIFS(损耗登记!$I$3:$I$4999,损耗登记!$E$3:$E$4999,$B21,损耗登记!$B$3:$B$4999,LEFT($J$3,4),损耗登记!$C$3:$C$4999,LEFT(BB$4,LEN(BB$4)-1)),"")</f>
        <v/>
      </c>
      <c r="BE21" s="90" t="str">
        <f t="shared" si="14"/>
        <v/>
      </c>
    </row>
    <row r="22" ht="22" customHeight="1" spans="1:57">
      <c r="A22" s="89" t="str">
        <f t="shared" si="15"/>
        <v/>
      </c>
      <c r="B22" s="89" t="str">
        <f>IF(商品参数!A19&lt;&gt;"",商品参数!A19,"")</f>
        <v/>
      </c>
      <c r="C22" s="90" t="str">
        <f>IFERROR(VLOOKUP(B22,商品参数!A:E,2,FALSE),"")</f>
        <v/>
      </c>
      <c r="D22" s="90" t="str">
        <f>IFERROR(VLOOKUP(B22,商品参数!A:E,3,FALSE),"")</f>
        <v/>
      </c>
      <c r="E22" s="90" t="str">
        <f>IFERROR(VLOOKUP(B22,商品参数!A:E,4,FALSE),"")</f>
        <v/>
      </c>
      <c r="F22" s="90" t="str">
        <f t="shared" si="0"/>
        <v/>
      </c>
      <c r="G22" s="90" t="str">
        <f t="shared" si="1"/>
        <v/>
      </c>
      <c r="H22" s="91" t="str">
        <f t="shared" si="2"/>
        <v/>
      </c>
      <c r="I22" s="90" t="str">
        <f>IF(E22&lt;&gt;"",IFERROR(VLOOKUP(B22,商品参数!$A$3:$D$499,6,0),0),"")</f>
        <v/>
      </c>
      <c r="J22" s="90" t="str">
        <f>IF($B22&lt;&gt;"",SUMIFS(进货台账!$I$3:$I$1869,进货台账!$E$3:$E$1869,$B22,进货台账!$B$3:$B$1869,LEFT($J$3,4),进货台账!$C$3:$C$1869,LEFT(J$4,LEN(J$4)-1)),"")</f>
        <v/>
      </c>
      <c r="K22" s="90" t="str">
        <f>IF($B22&lt;&gt;"",SUMIFS(销售台账!$I$3:$I$2654,销售台账!$E$3:$E$2654,$B22,销售台账!$B$3:$B$2654,LEFT($J$3,4),销售台账!$C$3:$C$2654,LEFT(J$4,LEN(J$4)-1)),"")</f>
        <v/>
      </c>
      <c r="L22" s="90" t="str">
        <f>IF($B22&lt;&gt;"",SUMIFS(损耗登记!$I$3:$I$4999,损耗登记!$E$3:$E$4999,$B22,损耗登记!$B$3:$B$4999,LEFT($J$3,4),损耗登记!$C$3:$C$4999,LEFT(J$4,LEN(J$4)-1)),"")</f>
        <v/>
      </c>
      <c r="M22" s="90" t="str">
        <f t="shared" si="3"/>
        <v/>
      </c>
      <c r="N22" s="90" t="str">
        <f>IF($B22&lt;&gt;"",SUMIFS(进货台账!$I$3:$I$1869,进货台账!$E$3:$E$1869,$B22,进货台账!$B$3:$B$1869,LEFT($J$3,4),进货台账!$C$3:$C$1869,LEFT(N$4,LEN(N$4)-1)),"")</f>
        <v/>
      </c>
      <c r="O22" s="90" t="str">
        <f>IF($B22&lt;&gt;"",SUMIFS(销售台账!$I$3:$I$2654,销售台账!$E$3:$E$2654,$B22,销售台账!$B$3:$B$2654,LEFT($J$3,4),销售台账!$C$3:$C$2654,LEFT(N$4,LEN(N$4)-1)),"")</f>
        <v/>
      </c>
      <c r="P22" s="90" t="str">
        <f>IF($B22&lt;&gt;"",SUMIFS(损耗登记!$I$3:$I$4999,损耗登记!$E$3:$E$4999,$B22,损耗登记!$B$3:$B$4999,LEFT($J$3,4),损耗登记!$C$3:$C$4999,LEFT(N$4,LEN(N$4)-1)),"")</f>
        <v/>
      </c>
      <c r="Q22" s="90" t="str">
        <f t="shared" si="4"/>
        <v/>
      </c>
      <c r="R22" s="90" t="str">
        <f>IF($B22&lt;&gt;"",SUMIFS(进货台账!$I$3:$I$1869,进货台账!$E$3:$E$1869,$B22,进货台账!$B$3:$B$1869,LEFT($J$3,4),进货台账!$C$3:$C$1869,LEFT(R$4,LEN(R$4)-1)),"")</f>
        <v/>
      </c>
      <c r="S22" s="90" t="str">
        <f>IF($B22&lt;&gt;"",SUMIFS(销售台账!$I$3:$I$2654,销售台账!$E$3:$E$2654,$B22,销售台账!$B$3:$B$2654,LEFT($J$3,4),销售台账!$C$3:$C$2654,LEFT(R$4,LEN(R$4)-1)),"")</f>
        <v/>
      </c>
      <c r="T22" s="90" t="str">
        <f>IF($B22&lt;&gt;"",SUMIFS(损耗登记!$I$3:$I$4999,损耗登记!$E$3:$E$4999,$B22,损耗登记!$B$3:$B$4999,LEFT($J$3,4),损耗登记!$C$3:$C$4999,LEFT(R$4,LEN(R$4)-1)),"")</f>
        <v/>
      </c>
      <c r="U22" s="90" t="str">
        <f t="shared" si="5"/>
        <v/>
      </c>
      <c r="V22" s="90" t="str">
        <f>IF($B22&lt;&gt;"",SUMIFS(进货台账!$I$3:$I$1869,进货台账!$E$3:$E$1869,$B22,进货台账!$B$3:$B$1869,LEFT($J$3,4),进货台账!$C$3:$C$1869,LEFT(V$4,LEN(V$4)-1)),"")</f>
        <v/>
      </c>
      <c r="W22" s="90" t="str">
        <f>IF($B22&lt;&gt;"",SUMIFS(销售台账!$I$3:$I$2654,销售台账!$E$3:$E$2654,$B22,销售台账!$B$3:$B$2654,LEFT($J$3,4),销售台账!$C$3:$C$2654,LEFT(V$4,LEN(V$4)-1)),"")</f>
        <v/>
      </c>
      <c r="X22" s="90" t="str">
        <f>IF($B22&lt;&gt;"",SUMIFS(损耗登记!$I$3:$I$4999,损耗登记!$E$3:$E$4999,$B22,损耗登记!$B$3:$B$4999,LEFT($J$3,4),损耗登记!$C$3:$C$4999,LEFT(V$4,LEN(V$4)-1)),"")</f>
        <v/>
      </c>
      <c r="Y22" s="90" t="str">
        <f t="shared" si="6"/>
        <v/>
      </c>
      <c r="Z22" s="90" t="str">
        <f>IF($B22&lt;&gt;"",SUMIFS(进货台账!$I$3:$I$1869,进货台账!$E$3:$E$1869,$B22,进货台账!$B$3:$B$1869,LEFT($J$3,4),进货台账!$C$3:$C$1869,LEFT(Z$4,LEN(Z$4)-1)),"")</f>
        <v/>
      </c>
      <c r="AA22" s="90" t="str">
        <f>IF($B22&lt;&gt;"",SUMIFS(销售台账!$I$3:$I$2654,销售台账!$E$3:$E$2654,$B22,销售台账!$B$3:$B$2654,LEFT($J$3,4),销售台账!$C$3:$C$2654,LEFT(Z$4,LEN(Z$4)-1)),"")</f>
        <v/>
      </c>
      <c r="AB22" s="90" t="str">
        <f>IF($B22&lt;&gt;"",SUMIFS(损耗登记!$I$3:$I$4999,损耗登记!$E$3:$E$4999,$B22,损耗登记!$B$3:$B$4999,LEFT($J$3,4),损耗登记!$C$3:$C$4999,LEFT(Z$4,LEN(Z$4)-1)),"")</f>
        <v/>
      </c>
      <c r="AC22" s="90" t="str">
        <f t="shared" si="7"/>
        <v/>
      </c>
      <c r="AD22" s="90" t="str">
        <f>IF($B22&lt;&gt;"",SUMIFS(进货台账!$I$3:$I$1869,进货台账!$E$3:$E$1869,$B22,进货台账!$B$3:$B$1869,LEFT($J$3,4),进货台账!$C$3:$C$1869,LEFT(AD$4,LEN(AD$4)-1)),"")</f>
        <v/>
      </c>
      <c r="AE22" s="90" t="str">
        <f>IF($B22&lt;&gt;"",SUMIFS(销售台账!$I$3:$I$2654,销售台账!$E$3:$E$2654,$B22,销售台账!$B$3:$B$2654,LEFT($J$3,4),销售台账!$C$3:$C$2654,LEFT(AD$4,LEN(AD$4)-1)),"")</f>
        <v/>
      </c>
      <c r="AF22" s="90" t="str">
        <f>IF($B22&lt;&gt;"",SUMIFS(损耗登记!$I$3:$I$4999,损耗登记!$E$3:$E$4999,$B22,损耗登记!$B$3:$B$4999,LEFT($J$3,4),损耗登记!$C$3:$C$4999,LEFT(AD$4,LEN(AD$4)-1)),"")</f>
        <v/>
      </c>
      <c r="AG22" s="90" t="str">
        <f t="shared" si="8"/>
        <v/>
      </c>
      <c r="AH22" s="90" t="str">
        <f>IF($B22&lt;&gt;"",SUMIFS(进货台账!$I$3:$I$1869,进货台账!$E$3:$E$1869,$B22,进货台账!$B$3:$B$1869,LEFT($J$3,4),进货台账!$C$3:$C$1869,LEFT(AH$4,LEN(AH$4)-1)),"")</f>
        <v/>
      </c>
      <c r="AI22" s="90" t="str">
        <f>IF($B22&lt;&gt;"",SUMIFS(销售台账!$I$3:$I$2654,销售台账!$E$3:$E$2654,$B22,销售台账!$B$3:$B$2654,LEFT($J$3,4),销售台账!$C$3:$C$2654,LEFT(AH$4,LEN(AH$4)-1)),"")</f>
        <v/>
      </c>
      <c r="AJ22" s="90" t="str">
        <f>IF($B22&lt;&gt;"",SUMIFS(损耗登记!$I$3:$I$4999,损耗登记!$E$3:$E$4999,$B22,损耗登记!$B$3:$B$4999,LEFT($J$3,4),损耗登记!$C$3:$C$4999,LEFT(AH$4,LEN(AH$4)-1)),"")</f>
        <v/>
      </c>
      <c r="AK22" s="90" t="str">
        <f t="shared" si="9"/>
        <v/>
      </c>
      <c r="AL22" s="90" t="str">
        <f>IF($B22&lt;&gt;"",SUMIFS(进货台账!$I$3:$I$1869,进货台账!$E$3:$E$1869,$B22,进货台账!$B$3:$B$1869,LEFT($J$3,4),进货台账!$C$3:$C$1869,LEFT(AL$4,LEN(AL$4)-1)),"")</f>
        <v/>
      </c>
      <c r="AM22" s="90" t="str">
        <f>IF($B22&lt;&gt;"",SUMIFS(销售台账!$I$3:$I$2654,销售台账!$E$3:$E$2654,$B22,销售台账!$B$3:$B$2654,LEFT($J$3,4),销售台账!$C$3:$C$2654,LEFT(AL$4,LEN(AL$4)-1)),"")</f>
        <v/>
      </c>
      <c r="AN22" s="90" t="str">
        <f>IF($B22&lt;&gt;"",SUMIFS(损耗登记!$I$3:$I$4999,损耗登记!$E$3:$E$4999,$B22,损耗登记!$B$3:$B$4999,LEFT($J$3,4),损耗登记!$C$3:$C$4999,LEFT(AL$4,LEN(AL$4)-1)),"")</f>
        <v/>
      </c>
      <c r="AO22" s="90" t="str">
        <f t="shared" si="10"/>
        <v/>
      </c>
      <c r="AP22" s="90" t="str">
        <f>IF($B22&lt;&gt;"",SUMIFS(进货台账!$I$3:$I$1869,进货台账!$E$3:$E$1869,$B22,进货台账!$B$3:$B$1869,LEFT($J$3,4),进货台账!$C$3:$C$1869,LEFT(AP$4,LEN(AP$4)-1)),"")</f>
        <v/>
      </c>
      <c r="AQ22" s="90" t="str">
        <f>IF($B22&lt;&gt;"",SUMIFS(销售台账!$I$3:$I$2654,销售台账!$E$3:$E$2654,$B22,销售台账!$B$3:$B$2654,LEFT($J$3,4),销售台账!$C$3:$C$2654,LEFT(AP$4,LEN(AP$4)-1)),"")</f>
        <v/>
      </c>
      <c r="AR22" s="90" t="str">
        <f>IF($B22&lt;&gt;"",SUMIFS(损耗登记!$I$3:$I$4999,损耗登记!$E$3:$E$4999,$B22,损耗登记!$B$3:$B$4999,LEFT($J$3,4),损耗登记!$C$3:$C$4999,LEFT(AP$4,LEN(AP$4)-1)),"")</f>
        <v/>
      </c>
      <c r="AS22" s="90" t="str">
        <f t="shared" si="11"/>
        <v/>
      </c>
      <c r="AT22" s="90" t="str">
        <f>IF($B22&lt;&gt;"",SUMIFS(进货台账!$I$3:$I$1869,进货台账!$E$3:$E$1869,$B22,进货台账!$B$3:$B$1869,LEFT($J$3,4),进货台账!$C$3:$C$1869,LEFT(AT$4,LEN(AT$4)-1)),"")</f>
        <v/>
      </c>
      <c r="AU22" s="90" t="str">
        <f>IF($B22&lt;&gt;"",SUMIFS(销售台账!$I$3:$I$2654,销售台账!$E$3:$E$2654,$B22,销售台账!$B$3:$B$2654,LEFT($J$3,4),销售台账!$C$3:$C$2654,LEFT(AT$4,LEN(AT$4)-1)),"")</f>
        <v/>
      </c>
      <c r="AV22" s="90" t="str">
        <f>IF($B22&lt;&gt;"",SUMIFS(损耗登记!$I$3:$I$4999,损耗登记!$E$3:$E$4999,$B22,损耗登记!$B$3:$B$4999,LEFT($J$3,4),损耗登记!$C$3:$C$4999,LEFT(AT$4,LEN(AT$4)-1)),"")</f>
        <v/>
      </c>
      <c r="AW22" s="90" t="str">
        <f t="shared" si="12"/>
        <v/>
      </c>
      <c r="AX22" s="90" t="str">
        <f>IF($B22&lt;&gt;"",SUMIFS(进货台账!$I$3:$I$1869,进货台账!$E$3:$E$1869,$B22,进货台账!$B$3:$B$1869,LEFT($J$3,4),进货台账!$C$3:$C$1869,LEFT(AX$4,LEN(AX$4)-1)),"")</f>
        <v/>
      </c>
      <c r="AY22" s="90" t="str">
        <f>IF($B22&lt;&gt;"",SUMIFS(销售台账!$I$3:$I$2654,销售台账!$E$3:$E$2654,$B22,销售台账!$B$3:$B$2654,LEFT($J$3,4),销售台账!$C$3:$C$2654,LEFT(AX$4,LEN(AX$4)-1)),"")</f>
        <v/>
      </c>
      <c r="AZ22" s="90" t="str">
        <f>IF($B22&lt;&gt;"",SUMIFS(损耗登记!$I$3:$I$4999,损耗登记!$E$3:$E$4999,$B22,损耗登记!$B$3:$B$4999,LEFT($J$3,4),损耗登记!$C$3:$C$4999,LEFT(AX$4,LEN(AX$4)-1)),"")</f>
        <v/>
      </c>
      <c r="BA22" s="90" t="str">
        <f t="shared" si="13"/>
        <v/>
      </c>
      <c r="BB22" s="90" t="str">
        <f>IF($B22&lt;&gt;"",SUMIFS(进货台账!$I$3:$I$1869,进货台账!$E$3:$E$1869,$B22,进货台账!$B$3:$B$1869,LEFT($J$3,4),进货台账!$C$3:$C$1869,LEFT(BB$4,LEN(BB$4)-1)),"")</f>
        <v/>
      </c>
      <c r="BC22" s="90" t="str">
        <f>IF($B22&lt;&gt;"",SUMIFS(销售台账!$I$3:$I$2654,销售台账!$E$3:$E$2654,$B22,销售台账!$B$3:$B$2654,LEFT($J$3,4),销售台账!$C$3:$C$2654,LEFT(BB$4,LEN(BB$4)-1)),"")</f>
        <v/>
      </c>
      <c r="BD22" s="90" t="str">
        <f>IF($B22&lt;&gt;"",SUMIFS(损耗登记!$I$3:$I$4999,损耗登记!$E$3:$E$4999,$B22,损耗登记!$B$3:$B$4999,LEFT($J$3,4),损耗登记!$C$3:$C$4999,LEFT(BB$4,LEN(BB$4)-1)),"")</f>
        <v/>
      </c>
      <c r="BE22" s="90" t="str">
        <f t="shared" si="14"/>
        <v/>
      </c>
    </row>
    <row r="23" ht="22" customHeight="1" spans="1:57">
      <c r="A23" s="89" t="str">
        <f t="shared" si="15"/>
        <v/>
      </c>
      <c r="B23" s="89" t="str">
        <f>IF(商品参数!A20&lt;&gt;"",商品参数!A20,"")</f>
        <v/>
      </c>
      <c r="C23" s="90" t="str">
        <f>IFERROR(VLOOKUP(B23,商品参数!A:E,2,FALSE),"")</f>
        <v/>
      </c>
      <c r="D23" s="90" t="str">
        <f>IFERROR(VLOOKUP(B23,商品参数!A:E,3,FALSE),"")</f>
        <v/>
      </c>
      <c r="E23" s="90" t="str">
        <f>IFERROR(VLOOKUP(B23,商品参数!A:E,4,FALSE),"")</f>
        <v/>
      </c>
      <c r="F23" s="90" t="str">
        <f t="shared" si="0"/>
        <v/>
      </c>
      <c r="G23" s="90" t="str">
        <f t="shared" si="1"/>
        <v/>
      </c>
      <c r="H23" s="91" t="str">
        <f t="shared" si="2"/>
        <v/>
      </c>
      <c r="I23" s="90" t="str">
        <f>IF(E23&lt;&gt;"",IFERROR(VLOOKUP(B23,商品参数!$A$3:$D$499,6,0),0),"")</f>
        <v/>
      </c>
      <c r="J23" s="90" t="str">
        <f>IF($B23&lt;&gt;"",SUMIFS(进货台账!$I$3:$I$1869,进货台账!$E$3:$E$1869,$B23,进货台账!$B$3:$B$1869,LEFT($J$3,4),进货台账!$C$3:$C$1869,LEFT(J$4,LEN(J$4)-1)),"")</f>
        <v/>
      </c>
      <c r="K23" s="90" t="str">
        <f>IF($B23&lt;&gt;"",SUMIFS(销售台账!$I$3:$I$2654,销售台账!$E$3:$E$2654,$B23,销售台账!$B$3:$B$2654,LEFT($J$3,4),销售台账!$C$3:$C$2654,LEFT(J$4,LEN(J$4)-1)),"")</f>
        <v/>
      </c>
      <c r="L23" s="90" t="str">
        <f>IF($B23&lt;&gt;"",SUMIFS(损耗登记!$I$3:$I$4999,损耗登记!$E$3:$E$4999,$B23,损耗登记!$B$3:$B$4999,LEFT($J$3,4),损耗登记!$C$3:$C$4999,LEFT(J$4,LEN(J$4)-1)),"")</f>
        <v/>
      </c>
      <c r="M23" s="90" t="str">
        <f t="shared" si="3"/>
        <v/>
      </c>
      <c r="N23" s="90" t="str">
        <f>IF($B23&lt;&gt;"",SUMIFS(进货台账!$I$3:$I$1869,进货台账!$E$3:$E$1869,$B23,进货台账!$B$3:$B$1869,LEFT($J$3,4),进货台账!$C$3:$C$1869,LEFT(N$4,LEN(N$4)-1)),"")</f>
        <v/>
      </c>
      <c r="O23" s="90" t="str">
        <f>IF($B23&lt;&gt;"",SUMIFS(销售台账!$I$3:$I$2654,销售台账!$E$3:$E$2654,$B23,销售台账!$B$3:$B$2654,LEFT($J$3,4),销售台账!$C$3:$C$2654,LEFT(N$4,LEN(N$4)-1)),"")</f>
        <v/>
      </c>
      <c r="P23" s="90" t="str">
        <f>IF($B23&lt;&gt;"",SUMIFS(损耗登记!$I$3:$I$4999,损耗登记!$E$3:$E$4999,$B23,损耗登记!$B$3:$B$4999,LEFT($J$3,4),损耗登记!$C$3:$C$4999,LEFT(N$4,LEN(N$4)-1)),"")</f>
        <v/>
      </c>
      <c r="Q23" s="90" t="str">
        <f t="shared" si="4"/>
        <v/>
      </c>
      <c r="R23" s="90" t="str">
        <f>IF($B23&lt;&gt;"",SUMIFS(进货台账!$I$3:$I$1869,进货台账!$E$3:$E$1869,$B23,进货台账!$B$3:$B$1869,LEFT($J$3,4),进货台账!$C$3:$C$1869,LEFT(R$4,LEN(R$4)-1)),"")</f>
        <v/>
      </c>
      <c r="S23" s="90" t="str">
        <f>IF($B23&lt;&gt;"",SUMIFS(销售台账!$I$3:$I$2654,销售台账!$E$3:$E$2654,$B23,销售台账!$B$3:$B$2654,LEFT($J$3,4),销售台账!$C$3:$C$2654,LEFT(R$4,LEN(R$4)-1)),"")</f>
        <v/>
      </c>
      <c r="T23" s="90" t="str">
        <f>IF($B23&lt;&gt;"",SUMIFS(损耗登记!$I$3:$I$4999,损耗登记!$E$3:$E$4999,$B23,损耗登记!$B$3:$B$4999,LEFT($J$3,4),损耗登记!$C$3:$C$4999,LEFT(R$4,LEN(R$4)-1)),"")</f>
        <v/>
      </c>
      <c r="U23" s="90" t="str">
        <f t="shared" si="5"/>
        <v/>
      </c>
      <c r="V23" s="90" t="str">
        <f>IF($B23&lt;&gt;"",SUMIFS(进货台账!$I$3:$I$1869,进货台账!$E$3:$E$1869,$B23,进货台账!$B$3:$B$1869,LEFT($J$3,4),进货台账!$C$3:$C$1869,LEFT(V$4,LEN(V$4)-1)),"")</f>
        <v/>
      </c>
      <c r="W23" s="90" t="str">
        <f>IF($B23&lt;&gt;"",SUMIFS(销售台账!$I$3:$I$2654,销售台账!$E$3:$E$2654,$B23,销售台账!$B$3:$B$2654,LEFT($J$3,4),销售台账!$C$3:$C$2654,LEFT(V$4,LEN(V$4)-1)),"")</f>
        <v/>
      </c>
      <c r="X23" s="90" t="str">
        <f>IF($B23&lt;&gt;"",SUMIFS(损耗登记!$I$3:$I$4999,损耗登记!$E$3:$E$4999,$B23,损耗登记!$B$3:$B$4999,LEFT($J$3,4),损耗登记!$C$3:$C$4999,LEFT(V$4,LEN(V$4)-1)),"")</f>
        <v/>
      </c>
      <c r="Y23" s="90" t="str">
        <f t="shared" si="6"/>
        <v/>
      </c>
      <c r="Z23" s="90" t="str">
        <f>IF($B23&lt;&gt;"",SUMIFS(进货台账!$I$3:$I$1869,进货台账!$E$3:$E$1869,$B23,进货台账!$B$3:$B$1869,LEFT($J$3,4),进货台账!$C$3:$C$1869,LEFT(Z$4,LEN(Z$4)-1)),"")</f>
        <v/>
      </c>
      <c r="AA23" s="90" t="str">
        <f>IF($B23&lt;&gt;"",SUMIFS(销售台账!$I$3:$I$2654,销售台账!$E$3:$E$2654,$B23,销售台账!$B$3:$B$2654,LEFT($J$3,4),销售台账!$C$3:$C$2654,LEFT(Z$4,LEN(Z$4)-1)),"")</f>
        <v/>
      </c>
      <c r="AB23" s="90" t="str">
        <f>IF($B23&lt;&gt;"",SUMIFS(损耗登记!$I$3:$I$4999,损耗登记!$E$3:$E$4999,$B23,损耗登记!$B$3:$B$4999,LEFT($J$3,4),损耗登记!$C$3:$C$4999,LEFT(Z$4,LEN(Z$4)-1)),"")</f>
        <v/>
      </c>
      <c r="AC23" s="90" t="str">
        <f t="shared" si="7"/>
        <v/>
      </c>
      <c r="AD23" s="90" t="str">
        <f>IF($B23&lt;&gt;"",SUMIFS(进货台账!$I$3:$I$1869,进货台账!$E$3:$E$1869,$B23,进货台账!$B$3:$B$1869,LEFT($J$3,4),进货台账!$C$3:$C$1869,LEFT(AD$4,LEN(AD$4)-1)),"")</f>
        <v/>
      </c>
      <c r="AE23" s="90" t="str">
        <f>IF($B23&lt;&gt;"",SUMIFS(销售台账!$I$3:$I$2654,销售台账!$E$3:$E$2654,$B23,销售台账!$B$3:$B$2654,LEFT($J$3,4),销售台账!$C$3:$C$2654,LEFT(AD$4,LEN(AD$4)-1)),"")</f>
        <v/>
      </c>
      <c r="AF23" s="90" t="str">
        <f>IF($B23&lt;&gt;"",SUMIFS(损耗登记!$I$3:$I$4999,损耗登记!$E$3:$E$4999,$B23,损耗登记!$B$3:$B$4999,LEFT($J$3,4),损耗登记!$C$3:$C$4999,LEFT(AD$4,LEN(AD$4)-1)),"")</f>
        <v/>
      </c>
      <c r="AG23" s="90" t="str">
        <f t="shared" si="8"/>
        <v/>
      </c>
      <c r="AH23" s="90" t="str">
        <f>IF($B23&lt;&gt;"",SUMIFS(进货台账!$I$3:$I$1869,进货台账!$E$3:$E$1869,$B23,进货台账!$B$3:$B$1869,LEFT($J$3,4),进货台账!$C$3:$C$1869,LEFT(AH$4,LEN(AH$4)-1)),"")</f>
        <v/>
      </c>
      <c r="AI23" s="90" t="str">
        <f>IF($B23&lt;&gt;"",SUMIFS(销售台账!$I$3:$I$2654,销售台账!$E$3:$E$2654,$B23,销售台账!$B$3:$B$2654,LEFT($J$3,4),销售台账!$C$3:$C$2654,LEFT(AH$4,LEN(AH$4)-1)),"")</f>
        <v/>
      </c>
      <c r="AJ23" s="90" t="str">
        <f>IF($B23&lt;&gt;"",SUMIFS(损耗登记!$I$3:$I$4999,损耗登记!$E$3:$E$4999,$B23,损耗登记!$B$3:$B$4999,LEFT($J$3,4),损耗登记!$C$3:$C$4999,LEFT(AH$4,LEN(AH$4)-1)),"")</f>
        <v/>
      </c>
      <c r="AK23" s="90" t="str">
        <f t="shared" si="9"/>
        <v/>
      </c>
      <c r="AL23" s="90" t="str">
        <f>IF($B23&lt;&gt;"",SUMIFS(进货台账!$I$3:$I$1869,进货台账!$E$3:$E$1869,$B23,进货台账!$B$3:$B$1869,LEFT($J$3,4),进货台账!$C$3:$C$1869,LEFT(AL$4,LEN(AL$4)-1)),"")</f>
        <v/>
      </c>
      <c r="AM23" s="90" t="str">
        <f>IF($B23&lt;&gt;"",SUMIFS(销售台账!$I$3:$I$2654,销售台账!$E$3:$E$2654,$B23,销售台账!$B$3:$B$2654,LEFT($J$3,4),销售台账!$C$3:$C$2654,LEFT(AL$4,LEN(AL$4)-1)),"")</f>
        <v/>
      </c>
      <c r="AN23" s="90" t="str">
        <f>IF($B23&lt;&gt;"",SUMIFS(损耗登记!$I$3:$I$4999,损耗登记!$E$3:$E$4999,$B23,损耗登记!$B$3:$B$4999,LEFT($J$3,4),损耗登记!$C$3:$C$4999,LEFT(AL$4,LEN(AL$4)-1)),"")</f>
        <v/>
      </c>
      <c r="AO23" s="90" t="str">
        <f t="shared" si="10"/>
        <v/>
      </c>
      <c r="AP23" s="90" t="str">
        <f>IF($B23&lt;&gt;"",SUMIFS(进货台账!$I$3:$I$1869,进货台账!$E$3:$E$1869,$B23,进货台账!$B$3:$B$1869,LEFT($J$3,4),进货台账!$C$3:$C$1869,LEFT(AP$4,LEN(AP$4)-1)),"")</f>
        <v/>
      </c>
      <c r="AQ23" s="90" t="str">
        <f>IF($B23&lt;&gt;"",SUMIFS(销售台账!$I$3:$I$2654,销售台账!$E$3:$E$2654,$B23,销售台账!$B$3:$B$2654,LEFT($J$3,4),销售台账!$C$3:$C$2654,LEFT(AP$4,LEN(AP$4)-1)),"")</f>
        <v/>
      </c>
      <c r="AR23" s="90" t="str">
        <f>IF($B23&lt;&gt;"",SUMIFS(损耗登记!$I$3:$I$4999,损耗登记!$E$3:$E$4999,$B23,损耗登记!$B$3:$B$4999,LEFT($J$3,4),损耗登记!$C$3:$C$4999,LEFT(AP$4,LEN(AP$4)-1)),"")</f>
        <v/>
      </c>
      <c r="AS23" s="90" t="str">
        <f t="shared" si="11"/>
        <v/>
      </c>
      <c r="AT23" s="90" t="str">
        <f>IF($B23&lt;&gt;"",SUMIFS(进货台账!$I$3:$I$1869,进货台账!$E$3:$E$1869,$B23,进货台账!$B$3:$B$1869,LEFT($J$3,4),进货台账!$C$3:$C$1869,LEFT(AT$4,LEN(AT$4)-1)),"")</f>
        <v/>
      </c>
      <c r="AU23" s="90" t="str">
        <f>IF($B23&lt;&gt;"",SUMIFS(销售台账!$I$3:$I$2654,销售台账!$E$3:$E$2654,$B23,销售台账!$B$3:$B$2654,LEFT($J$3,4),销售台账!$C$3:$C$2654,LEFT(AT$4,LEN(AT$4)-1)),"")</f>
        <v/>
      </c>
      <c r="AV23" s="90" t="str">
        <f>IF($B23&lt;&gt;"",SUMIFS(损耗登记!$I$3:$I$4999,损耗登记!$E$3:$E$4999,$B23,损耗登记!$B$3:$B$4999,LEFT($J$3,4),损耗登记!$C$3:$C$4999,LEFT(AT$4,LEN(AT$4)-1)),"")</f>
        <v/>
      </c>
      <c r="AW23" s="90" t="str">
        <f t="shared" si="12"/>
        <v/>
      </c>
      <c r="AX23" s="90" t="str">
        <f>IF($B23&lt;&gt;"",SUMIFS(进货台账!$I$3:$I$1869,进货台账!$E$3:$E$1869,$B23,进货台账!$B$3:$B$1869,LEFT($J$3,4),进货台账!$C$3:$C$1869,LEFT(AX$4,LEN(AX$4)-1)),"")</f>
        <v/>
      </c>
      <c r="AY23" s="90" t="str">
        <f>IF($B23&lt;&gt;"",SUMIFS(销售台账!$I$3:$I$2654,销售台账!$E$3:$E$2654,$B23,销售台账!$B$3:$B$2654,LEFT($J$3,4),销售台账!$C$3:$C$2654,LEFT(AX$4,LEN(AX$4)-1)),"")</f>
        <v/>
      </c>
      <c r="AZ23" s="90" t="str">
        <f>IF($B23&lt;&gt;"",SUMIFS(损耗登记!$I$3:$I$4999,损耗登记!$E$3:$E$4999,$B23,损耗登记!$B$3:$B$4999,LEFT($J$3,4),损耗登记!$C$3:$C$4999,LEFT(AX$4,LEN(AX$4)-1)),"")</f>
        <v/>
      </c>
      <c r="BA23" s="90" t="str">
        <f t="shared" si="13"/>
        <v/>
      </c>
      <c r="BB23" s="90" t="str">
        <f>IF($B23&lt;&gt;"",SUMIFS(进货台账!$I$3:$I$1869,进货台账!$E$3:$E$1869,$B23,进货台账!$B$3:$B$1869,LEFT($J$3,4),进货台账!$C$3:$C$1869,LEFT(BB$4,LEN(BB$4)-1)),"")</f>
        <v/>
      </c>
      <c r="BC23" s="90" t="str">
        <f>IF($B23&lt;&gt;"",SUMIFS(销售台账!$I$3:$I$2654,销售台账!$E$3:$E$2654,$B23,销售台账!$B$3:$B$2654,LEFT($J$3,4),销售台账!$C$3:$C$2654,LEFT(BB$4,LEN(BB$4)-1)),"")</f>
        <v/>
      </c>
      <c r="BD23" s="90" t="str">
        <f>IF($B23&lt;&gt;"",SUMIFS(损耗登记!$I$3:$I$4999,损耗登记!$E$3:$E$4999,$B23,损耗登记!$B$3:$B$4999,LEFT($J$3,4),损耗登记!$C$3:$C$4999,LEFT(BB$4,LEN(BB$4)-1)),"")</f>
        <v/>
      </c>
      <c r="BE23" s="90" t="str">
        <f t="shared" si="14"/>
        <v/>
      </c>
    </row>
    <row r="24" ht="22" customHeight="1" spans="1:57">
      <c r="A24" s="89" t="str">
        <f t="shared" si="15"/>
        <v/>
      </c>
      <c r="B24" s="89" t="str">
        <f>IF(商品参数!A21&lt;&gt;"",商品参数!A21,"")</f>
        <v/>
      </c>
      <c r="C24" s="90" t="str">
        <f>IFERROR(VLOOKUP(B24,商品参数!A:E,2,FALSE),"")</f>
        <v/>
      </c>
      <c r="D24" s="90" t="str">
        <f>IFERROR(VLOOKUP(B24,商品参数!A:E,3,FALSE),"")</f>
        <v/>
      </c>
      <c r="E24" s="90" t="str">
        <f>IFERROR(VLOOKUP(B24,商品参数!A:E,4,FALSE),"")</f>
        <v/>
      </c>
      <c r="F24" s="90" t="str">
        <f t="shared" si="0"/>
        <v/>
      </c>
      <c r="G24" s="90" t="str">
        <f t="shared" si="1"/>
        <v/>
      </c>
      <c r="H24" s="91" t="str">
        <f t="shared" si="2"/>
        <v/>
      </c>
      <c r="I24" s="90" t="str">
        <f>IF(E24&lt;&gt;"",IFERROR(VLOOKUP(B24,商品参数!$A$3:$D$499,6,0),0),"")</f>
        <v/>
      </c>
      <c r="J24" s="90" t="str">
        <f>IF($B24&lt;&gt;"",SUMIFS(进货台账!$I$3:$I$1869,进货台账!$E$3:$E$1869,$B24,进货台账!$B$3:$B$1869,LEFT($J$3,4),进货台账!$C$3:$C$1869,LEFT(J$4,LEN(J$4)-1)),"")</f>
        <v/>
      </c>
      <c r="K24" s="90" t="str">
        <f>IF($B24&lt;&gt;"",SUMIFS(销售台账!$I$3:$I$2654,销售台账!$E$3:$E$2654,$B24,销售台账!$B$3:$B$2654,LEFT($J$3,4),销售台账!$C$3:$C$2654,LEFT(J$4,LEN(J$4)-1)),"")</f>
        <v/>
      </c>
      <c r="L24" s="90" t="str">
        <f>IF($B24&lt;&gt;"",SUMIFS(损耗登记!$I$3:$I$4999,损耗登记!$E$3:$E$4999,$B24,损耗登记!$B$3:$B$4999,LEFT($J$3,4),损耗登记!$C$3:$C$4999,LEFT(J$4,LEN(J$4)-1)),"")</f>
        <v/>
      </c>
      <c r="M24" s="90" t="str">
        <f t="shared" si="3"/>
        <v/>
      </c>
      <c r="N24" s="90" t="str">
        <f>IF($B24&lt;&gt;"",SUMIFS(进货台账!$I$3:$I$1869,进货台账!$E$3:$E$1869,$B24,进货台账!$B$3:$B$1869,LEFT($J$3,4),进货台账!$C$3:$C$1869,LEFT(N$4,LEN(N$4)-1)),"")</f>
        <v/>
      </c>
      <c r="O24" s="90" t="str">
        <f>IF($B24&lt;&gt;"",SUMIFS(销售台账!$I$3:$I$2654,销售台账!$E$3:$E$2654,$B24,销售台账!$B$3:$B$2654,LEFT($J$3,4),销售台账!$C$3:$C$2654,LEFT(N$4,LEN(N$4)-1)),"")</f>
        <v/>
      </c>
      <c r="P24" s="90" t="str">
        <f>IF($B24&lt;&gt;"",SUMIFS(损耗登记!$I$3:$I$4999,损耗登记!$E$3:$E$4999,$B24,损耗登记!$B$3:$B$4999,LEFT($J$3,4),损耗登记!$C$3:$C$4999,LEFT(N$4,LEN(N$4)-1)),"")</f>
        <v/>
      </c>
      <c r="Q24" s="90" t="str">
        <f t="shared" si="4"/>
        <v/>
      </c>
      <c r="R24" s="90" t="str">
        <f>IF($B24&lt;&gt;"",SUMIFS(进货台账!$I$3:$I$1869,进货台账!$E$3:$E$1869,$B24,进货台账!$B$3:$B$1869,LEFT($J$3,4),进货台账!$C$3:$C$1869,LEFT(R$4,LEN(R$4)-1)),"")</f>
        <v/>
      </c>
      <c r="S24" s="90" t="str">
        <f>IF($B24&lt;&gt;"",SUMIFS(销售台账!$I$3:$I$2654,销售台账!$E$3:$E$2654,$B24,销售台账!$B$3:$B$2654,LEFT($J$3,4),销售台账!$C$3:$C$2654,LEFT(R$4,LEN(R$4)-1)),"")</f>
        <v/>
      </c>
      <c r="T24" s="90" t="str">
        <f>IF($B24&lt;&gt;"",SUMIFS(损耗登记!$I$3:$I$4999,损耗登记!$E$3:$E$4999,$B24,损耗登记!$B$3:$B$4999,LEFT($J$3,4),损耗登记!$C$3:$C$4999,LEFT(R$4,LEN(R$4)-1)),"")</f>
        <v/>
      </c>
      <c r="U24" s="90" t="str">
        <f t="shared" si="5"/>
        <v/>
      </c>
      <c r="V24" s="90" t="str">
        <f>IF($B24&lt;&gt;"",SUMIFS(进货台账!$I$3:$I$1869,进货台账!$E$3:$E$1869,$B24,进货台账!$B$3:$B$1869,LEFT($J$3,4),进货台账!$C$3:$C$1869,LEFT(V$4,LEN(V$4)-1)),"")</f>
        <v/>
      </c>
      <c r="W24" s="90" t="str">
        <f>IF($B24&lt;&gt;"",SUMIFS(销售台账!$I$3:$I$2654,销售台账!$E$3:$E$2654,$B24,销售台账!$B$3:$B$2654,LEFT($J$3,4),销售台账!$C$3:$C$2654,LEFT(V$4,LEN(V$4)-1)),"")</f>
        <v/>
      </c>
      <c r="X24" s="90" t="str">
        <f>IF($B24&lt;&gt;"",SUMIFS(损耗登记!$I$3:$I$4999,损耗登记!$E$3:$E$4999,$B24,损耗登记!$B$3:$B$4999,LEFT($J$3,4),损耗登记!$C$3:$C$4999,LEFT(V$4,LEN(V$4)-1)),"")</f>
        <v/>
      </c>
      <c r="Y24" s="90" t="str">
        <f t="shared" si="6"/>
        <v/>
      </c>
      <c r="Z24" s="90" t="str">
        <f>IF($B24&lt;&gt;"",SUMIFS(进货台账!$I$3:$I$1869,进货台账!$E$3:$E$1869,$B24,进货台账!$B$3:$B$1869,LEFT($J$3,4),进货台账!$C$3:$C$1869,LEFT(Z$4,LEN(Z$4)-1)),"")</f>
        <v/>
      </c>
      <c r="AA24" s="90" t="str">
        <f>IF($B24&lt;&gt;"",SUMIFS(销售台账!$I$3:$I$2654,销售台账!$E$3:$E$2654,$B24,销售台账!$B$3:$B$2654,LEFT($J$3,4),销售台账!$C$3:$C$2654,LEFT(Z$4,LEN(Z$4)-1)),"")</f>
        <v/>
      </c>
      <c r="AB24" s="90" t="str">
        <f>IF($B24&lt;&gt;"",SUMIFS(损耗登记!$I$3:$I$4999,损耗登记!$E$3:$E$4999,$B24,损耗登记!$B$3:$B$4999,LEFT($J$3,4),损耗登记!$C$3:$C$4999,LEFT(Z$4,LEN(Z$4)-1)),"")</f>
        <v/>
      </c>
      <c r="AC24" s="90" t="str">
        <f t="shared" si="7"/>
        <v/>
      </c>
      <c r="AD24" s="90" t="str">
        <f>IF($B24&lt;&gt;"",SUMIFS(进货台账!$I$3:$I$1869,进货台账!$E$3:$E$1869,$B24,进货台账!$B$3:$B$1869,LEFT($J$3,4),进货台账!$C$3:$C$1869,LEFT(AD$4,LEN(AD$4)-1)),"")</f>
        <v/>
      </c>
      <c r="AE24" s="90" t="str">
        <f>IF($B24&lt;&gt;"",SUMIFS(销售台账!$I$3:$I$2654,销售台账!$E$3:$E$2654,$B24,销售台账!$B$3:$B$2654,LEFT($J$3,4),销售台账!$C$3:$C$2654,LEFT(AD$4,LEN(AD$4)-1)),"")</f>
        <v/>
      </c>
      <c r="AF24" s="90" t="str">
        <f>IF($B24&lt;&gt;"",SUMIFS(损耗登记!$I$3:$I$4999,损耗登记!$E$3:$E$4999,$B24,损耗登记!$B$3:$B$4999,LEFT($J$3,4),损耗登记!$C$3:$C$4999,LEFT(AD$4,LEN(AD$4)-1)),"")</f>
        <v/>
      </c>
      <c r="AG24" s="90" t="str">
        <f t="shared" si="8"/>
        <v/>
      </c>
      <c r="AH24" s="90" t="str">
        <f>IF($B24&lt;&gt;"",SUMIFS(进货台账!$I$3:$I$1869,进货台账!$E$3:$E$1869,$B24,进货台账!$B$3:$B$1869,LEFT($J$3,4),进货台账!$C$3:$C$1869,LEFT(AH$4,LEN(AH$4)-1)),"")</f>
        <v/>
      </c>
      <c r="AI24" s="90" t="str">
        <f>IF($B24&lt;&gt;"",SUMIFS(销售台账!$I$3:$I$2654,销售台账!$E$3:$E$2654,$B24,销售台账!$B$3:$B$2654,LEFT($J$3,4),销售台账!$C$3:$C$2654,LEFT(AH$4,LEN(AH$4)-1)),"")</f>
        <v/>
      </c>
      <c r="AJ24" s="90" t="str">
        <f>IF($B24&lt;&gt;"",SUMIFS(损耗登记!$I$3:$I$4999,损耗登记!$E$3:$E$4999,$B24,损耗登记!$B$3:$B$4999,LEFT($J$3,4),损耗登记!$C$3:$C$4999,LEFT(AH$4,LEN(AH$4)-1)),"")</f>
        <v/>
      </c>
      <c r="AK24" s="90" t="str">
        <f t="shared" si="9"/>
        <v/>
      </c>
      <c r="AL24" s="90" t="str">
        <f>IF($B24&lt;&gt;"",SUMIFS(进货台账!$I$3:$I$1869,进货台账!$E$3:$E$1869,$B24,进货台账!$B$3:$B$1869,LEFT($J$3,4),进货台账!$C$3:$C$1869,LEFT(AL$4,LEN(AL$4)-1)),"")</f>
        <v/>
      </c>
      <c r="AM24" s="90" t="str">
        <f>IF($B24&lt;&gt;"",SUMIFS(销售台账!$I$3:$I$2654,销售台账!$E$3:$E$2654,$B24,销售台账!$B$3:$B$2654,LEFT($J$3,4),销售台账!$C$3:$C$2654,LEFT(AL$4,LEN(AL$4)-1)),"")</f>
        <v/>
      </c>
      <c r="AN24" s="90" t="str">
        <f>IF($B24&lt;&gt;"",SUMIFS(损耗登记!$I$3:$I$4999,损耗登记!$E$3:$E$4999,$B24,损耗登记!$B$3:$B$4999,LEFT($J$3,4),损耗登记!$C$3:$C$4999,LEFT(AL$4,LEN(AL$4)-1)),"")</f>
        <v/>
      </c>
      <c r="AO24" s="90" t="str">
        <f t="shared" si="10"/>
        <v/>
      </c>
      <c r="AP24" s="90" t="str">
        <f>IF($B24&lt;&gt;"",SUMIFS(进货台账!$I$3:$I$1869,进货台账!$E$3:$E$1869,$B24,进货台账!$B$3:$B$1869,LEFT($J$3,4),进货台账!$C$3:$C$1869,LEFT(AP$4,LEN(AP$4)-1)),"")</f>
        <v/>
      </c>
      <c r="AQ24" s="90" t="str">
        <f>IF($B24&lt;&gt;"",SUMIFS(销售台账!$I$3:$I$2654,销售台账!$E$3:$E$2654,$B24,销售台账!$B$3:$B$2654,LEFT($J$3,4),销售台账!$C$3:$C$2654,LEFT(AP$4,LEN(AP$4)-1)),"")</f>
        <v/>
      </c>
      <c r="AR24" s="90" t="str">
        <f>IF($B24&lt;&gt;"",SUMIFS(损耗登记!$I$3:$I$4999,损耗登记!$E$3:$E$4999,$B24,损耗登记!$B$3:$B$4999,LEFT($J$3,4),损耗登记!$C$3:$C$4999,LEFT(AP$4,LEN(AP$4)-1)),"")</f>
        <v/>
      </c>
      <c r="AS24" s="90" t="str">
        <f t="shared" si="11"/>
        <v/>
      </c>
      <c r="AT24" s="90" t="str">
        <f>IF($B24&lt;&gt;"",SUMIFS(进货台账!$I$3:$I$1869,进货台账!$E$3:$E$1869,$B24,进货台账!$B$3:$B$1869,LEFT($J$3,4),进货台账!$C$3:$C$1869,LEFT(AT$4,LEN(AT$4)-1)),"")</f>
        <v/>
      </c>
      <c r="AU24" s="90" t="str">
        <f>IF($B24&lt;&gt;"",SUMIFS(销售台账!$I$3:$I$2654,销售台账!$E$3:$E$2654,$B24,销售台账!$B$3:$B$2654,LEFT($J$3,4),销售台账!$C$3:$C$2654,LEFT(AT$4,LEN(AT$4)-1)),"")</f>
        <v/>
      </c>
      <c r="AV24" s="90" t="str">
        <f>IF($B24&lt;&gt;"",SUMIFS(损耗登记!$I$3:$I$4999,损耗登记!$E$3:$E$4999,$B24,损耗登记!$B$3:$B$4999,LEFT($J$3,4),损耗登记!$C$3:$C$4999,LEFT(AT$4,LEN(AT$4)-1)),"")</f>
        <v/>
      </c>
      <c r="AW24" s="90" t="str">
        <f t="shared" si="12"/>
        <v/>
      </c>
      <c r="AX24" s="90" t="str">
        <f>IF($B24&lt;&gt;"",SUMIFS(进货台账!$I$3:$I$1869,进货台账!$E$3:$E$1869,$B24,进货台账!$B$3:$B$1869,LEFT($J$3,4),进货台账!$C$3:$C$1869,LEFT(AX$4,LEN(AX$4)-1)),"")</f>
        <v/>
      </c>
      <c r="AY24" s="90" t="str">
        <f>IF($B24&lt;&gt;"",SUMIFS(销售台账!$I$3:$I$2654,销售台账!$E$3:$E$2654,$B24,销售台账!$B$3:$B$2654,LEFT($J$3,4),销售台账!$C$3:$C$2654,LEFT(AX$4,LEN(AX$4)-1)),"")</f>
        <v/>
      </c>
      <c r="AZ24" s="90" t="str">
        <f>IF($B24&lt;&gt;"",SUMIFS(损耗登记!$I$3:$I$4999,损耗登记!$E$3:$E$4999,$B24,损耗登记!$B$3:$B$4999,LEFT($J$3,4),损耗登记!$C$3:$C$4999,LEFT(AX$4,LEN(AX$4)-1)),"")</f>
        <v/>
      </c>
      <c r="BA24" s="90" t="str">
        <f t="shared" si="13"/>
        <v/>
      </c>
      <c r="BB24" s="90" t="str">
        <f>IF($B24&lt;&gt;"",SUMIFS(进货台账!$I$3:$I$1869,进货台账!$E$3:$E$1869,$B24,进货台账!$B$3:$B$1869,LEFT($J$3,4),进货台账!$C$3:$C$1869,LEFT(BB$4,LEN(BB$4)-1)),"")</f>
        <v/>
      </c>
      <c r="BC24" s="90" t="str">
        <f>IF($B24&lt;&gt;"",SUMIFS(销售台账!$I$3:$I$2654,销售台账!$E$3:$E$2654,$B24,销售台账!$B$3:$B$2654,LEFT($J$3,4),销售台账!$C$3:$C$2654,LEFT(BB$4,LEN(BB$4)-1)),"")</f>
        <v/>
      </c>
      <c r="BD24" s="90" t="str">
        <f>IF($B24&lt;&gt;"",SUMIFS(损耗登记!$I$3:$I$4999,损耗登记!$E$3:$E$4999,$B24,损耗登记!$B$3:$B$4999,LEFT($J$3,4),损耗登记!$C$3:$C$4999,LEFT(BB$4,LEN(BB$4)-1)),"")</f>
        <v/>
      </c>
      <c r="BE24" s="90" t="str">
        <f t="shared" si="14"/>
        <v/>
      </c>
    </row>
    <row r="25" ht="22" customHeight="1" spans="1:57">
      <c r="A25" s="89" t="str">
        <f t="shared" si="15"/>
        <v/>
      </c>
      <c r="B25" s="89" t="str">
        <f>IF(商品参数!A22&lt;&gt;"",商品参数!A22,"")</f>
        <v/>
      </c>
      <c r="C25" s="90" t="str">
        <f>IFERROR(VLOOKUP(B25,商品参数!A:E,2,FALSE),"")</f>
        <v/>
      </c>
      <c r="D25" s="90" t="str">
        <f>IFERROR(VLOOKUP(B25,商品参数!A:E,3,FALSE),"")</f>
        <v/>
      </c>
      <c r="E25" s="90" t="str">
        <f>IFERROR(VLOOKUP(B25,商品参数!A:E,4,FALSE),"")</f>
        <v/>
      </c>
      <c r="F25" s="90" t="str">
        <f t="shared" si="0"/>
        <v/>
      </c>
      <c r="G25" s="90" t="str">
        <f t="shared" si="1"/>
        <v/>
      </c>
      <c r="H25" s="91" t="str">
        <f t="shared" si="2"/>
        <v/>
      </c>
      <c r="I25" s="90" t="str">
        <f>IF(E25&lt;&gt;"",IFERROR(VLOOKUP(B25,商品参数!$A$3:$D$499,6,0),0),"")</f>
        <v/>
      </c>
      <c r="J25" s="90" t="str">
        <f>IF($B25&lt;&gt;"",SUMIFS(进货台账!$I$3:$I$1869,进货台账!$E$3:$E$1869,$B25,进货台账!$B$3:$B$1869,LEFT($J$3,4),进货台账!$C$3:$C$1869,LEFT(J$4,LEN(J$4)-1)),"")</f>
        <v/>
      </c>
      <c r="K25" s="90" t="str">
        <f>IF($B25&lt;&gt;"",SUMIFS(销售台账!$I$3:$I$2654,销售台账!$E$3:$E$2654,$B25,销售台账!$B$3:$B$2654,LEFT($J$3,4),销售台账!$C$3:$C$2654,LEFT(J$4,LEN(J$4)-1)),"")</f>
        <v/>
      </c>
      <c r="L25" s="90" t="str">
        <f>IF($B25&lt;&gt;"",SUMIFS(损耗登记!$I$3:$I$4999,损耗登记!$E$3:$E$4999,$B25,损耗登记!$B$3:$B$4999,LEFT($J$3,4),损耗登记!$C$3:$C$4999,LEFT(J$4,LEN(J$4)-1)),"")</f>
        <v/>
      </c>
      <c r="M25" s="90" t="str">
        <f t="shared" si="3"/>
        <v/>
      </c>
      <c r="N25" s="90" t="str">
        <f>IF($B25&lt;&gt;"",SUMIFS(进货台账!$I$3:$I$1869,进货台账!$E$3:$E$1869,$B25,进货台账!$B$3:$B$1869,LEFT($J$3,4),进货台账!$C$3:$C$1869,LEFT(N$4,LEN(N$4)-1)),"")</f>
        <v/>
      </c>
      <c r="O25" s="90" t="str">
        <f>IF($B25&lt;&gt;"",SUMIFS(销售台账!$I$3:$I$2654,销售台账!$E$3:$E$2654,$B25,销售台账!$B$3:$B$2654,LEFT($J$3,4),销售台账!$C$3:$C$2654,LEFT(N$4,LEN(N$4)-1)),"")</f>
        <v/>
      </c>
      <c r="P25" s="90" t="str">
        <f>IF($B25&lt;&gt;"",SUMIFS(损耗登记!$I$3:$I$4999,损耗登记!$E$3:$E$4999,$B25,损耗登记!$B$3:$B$4999,LEFT($J$3,4),损耗登记!$C$3:$C$4999,LEFT(N$4,LEN(N$4)-1)),"")</f>
        <v/>
      </c>
      <c r="Q25" s="90" t="str">
        <f t="shared" si="4"/>
        <v/>
      </c>
      <c r="R25" s="90" t="str">
        <f>IF($B25&lt;&gt;"",SUMIFS(进货台账!$I$3:$I$1869,进货台账!$E$3:$E$1869,$B25,进货台账!$B$3:$B$1869,LEFT($J$3,4),进货台账!$C$3:$C$1869,LEFT(R$4,LEN(R$4)-1)),"")</f>
        <v/>
      </c>
      <c r="S25" s="90" t="str">
        <f>IF($B25&lt;&gt;"",SUMIFS(销售台账!$I$3:$I$2654,销售台账!$E$3:$E$2654,$B25,销售台账!$B$3:$B$2654,LEFT($J$3,4),销售台账!$C$3:$C$2654,LEFT(R$4,LEN(R$4)-1)),"")</f>
        <v/>
      </c>
      <c r="T25" s="90" t="str">
        <f>IF($B25&lt;&gt;"",SUMIFS(损耗登记!$I$3:$I$4999,损耗登记!$E$3:$E$4999,$B25,损耗登记!$B$3:$B$4999,LEFT($J$3,4),损耗登记!$C$3:$C$4999,LEFT(R$4,LEN(R$4)-1)),"")</f>
        <v/>
      </c>
      <c r="U25" s="90" t="str">
        <f t="shared" si="5"/>
        <v/>
      </c>
      <c r="V25" s="90" t="str">
        <f>IF($B25&lt;&gt;"",SUMIFS(进货台账!$I$3:$I$1869,进货台账!$E$3:$E$1869,$B25,进货台账!$B$3:$B$1869,LEFT($J$3,4),进货台账!$C$3:$C$1869,LEFT(V$4,LEN(V$4)-1)),"")</f>
        <v/>
      </c>
      <c r="W25" s="90" t="str">
        <f>IF($B25&lt;&gt;"",SUMIFS(销售台账!$I$3:$I$2654,销售台账!$E$3:$E$2654,$B25,销售台账!$B$3:$B$2654,LEFT($J$3,4),销售台账!$C$3:$C$2654,LEFT(V$4,LEN(V$4)-1)),"")</f>
        <v/>
      </c>
      <c r="X25" s="90" t="str">
        <f>IF($B25&lt;&gt;"",SUMIFS(损耗登记!$I$3:$I$4999,损耗登记!$E$3:$E$4999,$B25,损耗登记!$B$3:$B$4999,LEFT($J$3,4),损耗登记!$C$3:$C$4999,LEFT(V$4,LEN(V$4)-1)),"")</f>
        <v/>
      </c>
      <c r="Y25" s="90" t="str">
        <f t="shared" si="6"/>
        <v/>
      </c>
      <c r="Z25" s="90" t="str">
        <f>IF($B25&lt;&gt;"",SUMIFS(进货台账!$I$3:$I$1869,进货台账!$E$3:$E$1869,$B25,进货台账!$B$3:$B$1869,LEFT($J$3,4),进货台账!$C$3:$C$1869,LEFT(Z$4,LEN(Z$4)-1)),"")</f>
        <v/>
      </c>
      <c r="AA25" s="90" t="str">
        <f>IF($B25&lt;&gt;"",SUMIFS(销售台账!$I$3:$I$2654,销售台账!$E$3:$E$2654,$B25,销售台账!$B$3:$B$2654,LEFT($J$3,4),销售台账!$C$3:$C$2654,LEFT(Z$4,LEN(Z$4)-1)),"")</f>
        <v/>
      </c>
      <c r="AB25" s="90" t="str">
        <f>IF($B25&lt;&gt;"",SUMIFS(损耗登记!$I$3:$I$4999,损耗登记!$E$3:$E$4999,$B25,损耗登记!$B$3:$B$4999,LEFT($J$3,4),损耗登记!$C$3:$C$4999,LEFT(Z$4,LEN(Z$4)-1)),"")</f>
        <v/>
      </c>
      <c r="AC25" s="90" t="str">
        <f t="shared" si="7"/>
        <v/>
      </c>
      <c r="AD25" s="90" t="str">
        <f>IF($B25&lt;&gt;"",SUMIFS(进货台账!$I$3:$I$1869,进货台账!$E$3:$E$1869,$B25,进货台账!$B$3:$B$1869,LEFT($J$3,4),进货台账!$C$3:$C$1869,LEFT(AD$4,LEN(AD$4)-1)),"")</f>
        <v/>
      </c>
      <c r="AE25" s="90" t="str">
        <f>IF($B25&lt;&gt;"",SUMIFS(销售台账!$I$3:$I$2654,销售台账!$E$3:$E$2654,$B25,销售台账!$B$3:$B$2654,LEFT($J$3,4),销售台账!$C$3:$C$2654,LEFT(AD$4,LEN(AD$4)-1)),"")</f>
        <v/>
      </c>
      <c r="AF25" s="90" t="str">
        <f>IF($B25&lt;&gt;"",SUMIFS(损耗登记!$I$3:$I$4999,损耗登记!$E$3:$E$4999,$B25,损耗登记!$B$3:$B$4999,LEFT($J$3,4),损耗登记!$C$3:$C$4999,LEFT(AD$4,LEN(AD$4)-1)),"")</f>
        <v/>
      </c>
      <c r="AG25" s="90" t="str">
        <f t="shared" si="8"/>
        <v/>
      </c>
      <c r="AH25" s="90" t="str">
        <f>IF($B25&lt;&gt;"",SUMIFS(进货台账!$I$3:$I$1869,进货台账!$E$3:$E$1869,$B25,进货台账!$B$3:$B$1869,LEFT($J$3,4),进货台账!$C$3:$C$1869,LEFT(AH$4,LEN(AH$4)-1)),"")</f>
        <v/>
      </c>
      <c r="AI25" s="90" t="str">
        <f>IF($B25&lt;&gt;"",SUMIFS(销售台账!$I$3:$I$2654,销售台账!$E$3:$E$2654,$B25,销售台账!$B$3:$B$2654,LEFT($J$3,4),销售台账!$C$3:$C$2654,LEFT(AH$4,LEN(AH$4)-1)),"")</f>
        <v/>
      </c>
      <c r="AJ25" s="90" t="str">
        <f>IF($B25&lt;&gt;"",SUMIFS(损耗登记!$I$3:$I$4999,损耗登记!$E$3:$E$4999,$B25,损耗登记!$B$3:$B$4999,LEFT($J$3,4),损耗登记!$C$3:$C$4999,LEFT(AH$4,LEN(AH$4)-1)),"")</f>
        <v/>
      </c>
      <c r="AK25" s="90" t="str">
        <f t="shared" si="9"/>
        <v/>
      </c>
      <c r="AL25" s="90" t="str">
        <f>IF($B25&lt;&gt;"",SUMIFS(进货台账!$I$3:$I$1869,进货台账!$E$3:$E$1869,$B25,进货台账!$B$3:$B$1869,LEFT($J$3,4),进货台账!$C$3:$C$1869,LEFT(AL$4,LEN(AL$4)-1)),"")</f>
        <v/>
      </c>
      <c r="AM25" s="90" t="str">
        <f>IF($B25&lt;&gt;"",SUMIFS(销售台账!$I$3:$I$2654,销售台账!$E$3:$E$2654,$B25,销售台账!$B$3:$B$2654,LEFT($J$3,4),销售台账!$C$3:$C$2654,LEFT(AL$4,LEN(AL$4)-1)),"")</f>
        <v/>
      </c>
      <c r="AN25" s="90" t="str">
        <f>IF($B25&lt;&gt;"",SUMIFS(损耗登记!$I$3:$I$4999,损耗登记!$E$3:$E$4999,$B25,损耗登记!$B$3:$B$4999,LEFT($J$3,4),损耗登记!$C$3:$C$4999,LEFT(AL$4,LEN(AL$4)-1)),"")</f>
        <v/>
      </c>
      <c r="AO25" s="90" t="str">
        <f t="shared" si="10"/>
        <v/>
      </c>
      <c r="AP25" s="90" t="str">
        <f>IF($B25&lt;&gt;"",SUMIFS(进货台账!$I$3:$I$1869,进货台账!$E$3:$E$1869,$B25,进货台账!$B$3:$B$1869,LEFT($J$3,4),进货台账!$C$3:$C$1869,LEFT(AP$4,LEN(AP$4)-1)),"")</f>
        <v/>
      </c>
      <c r="AQ25" s="90" t="str">
        <f>IF($B25&lt;&gt;"",SUMIFS(销售台账!$I$3:$I$2654,销售台账!$E$3:$E$2654,$B25,销售台账!$B$3:$B$2654,LEFT($J$3,4),销售台账!$C$3:$C$2654,LEFT(AP$4,LEN(AP$4)-1)),"")</f>
        <v/>
      </c>
      <c r="AR25" s="90" t="str">
        <f>IF($B25&lt;&gt;"",SUMIFS(损耗登记!$I$3:$I$4999,损耗登记!$E$3:$E$4999,$B25,损耗登记!$B$3:$B$4999,LEFT($J$3,4),损耗登记!$C$3:$C$4999,LEFT(AP$4,LEN(AP$4)-1)),"")</f>
        <v/>
      </c>
      <c r="AS25" s="90" t="str">
        <f t="shared" si="11"/>
        <v/>
      </c>
      <c r="AT25" s="90" t="str">
        <f>IF($B25&lt;&gt;"",SUMIFS(进货台账!$I$3:$I$1869,进货台账!$E$3:$E$1869,$B25,进货台账!$B$3:$B$1869,LEFT($J$3,4),进货台账!$C$3:$C$1869,LEFT(AT$4,LEN(AT$4)-1)),"")</f>
        <v/>
      </c>
      <c r="AU25" s="90" t="str">
        <f>IF($B25&lt;&gt;"",SUMIFS(销售台账!$I$3:$I$2654,销售台账!$E$3:$E$2654,$B25,销售台账!$B$3:$B$2654,LEFT($J$3,4),销售台账!$C$3:$C$2654,LEFT(AT$4,LEN(AT$4)-1)),"")</f>
        <v/>
      </c>
      <c r="AV25" s="90" t="str">
        <f>IF($B25&lt;&gt;"",SUMIFS(损耗登记!$I$3:$I$4999,损耗登记!$E$3:$E$4999,$B25,损耗登记!$B$3:$B$4999,LEFT($J$3,4),损耗登记!$C$3:$C$4999,LEFT(AT$4,LEN(AT$4)-1)),"")</f>
        <v/>
      </c>
      <c r="AW25" s="90" t="str">
        <f t="shared" si="12"/>
        <v/>
      </c>
      <c r="AX25" s="90" t="str">
        <f>IF($B25&lt;&gt;"",SUMIFS(进货台账!$I$3:$I$1869,进货台账!$E$3:$E$1869,$B25,进货台账!$B$3:$B$1869,LEFT($J$3,4),进货台账!$C$3:$C$1869,LEFT(AX$4,LEN(AX$4)-1)),"")</f>
        <v/>
      </c>
      <c r="AY25" s="90" t="str">
        <f>IF($B25&lt;&gt;"",SUMIFS(销售台账!$I$3:$I$2654,销售台账!$E$3:$E$2654,$B25,销售台账!$B$3:$B$2654,LEFT($J$3,4),销售台账!$C$3:$C$2654,LEFT(AX$4,LEN(AX$4)-1)),"")</f>
        <v/>
      </c>
      <c r="AZ25" s="90" t="str">
        <f>IF($B25&lt;&gt;"",SUMIFS(损耗登记!$I$3:$I$4999,损耗登记!$E$3:$E$4999,$B25,损耗登记!$B$3:$B$4999,LEFT($J$3,4),损耗登记!$C$3:$C$4999,LEFT(AX$4,LEN(AX$4)-1)),"")</f>
        <v/>
      </c>
      <c r="BA25" s="90" t="str">
        <f t="shared" si="13"/>
        <v/>
      </c>
      <c r="BB25" s="90" t="str">
        <f>IF($B25&lt;&gt;"",SUMIFS(进货台账!$I$3:$I$1869,进货台账!$E$3:$E$1869,$B25,进货台账!$B$3:$B$1869,LEFT($J$3,4),进货台账!$C$3:$C$1869,LEFT(BB$4,LEN(BB$4)-1)),"")</f>
        <v/>
      </c>
      <c r="BC25" s="90" t="str">
        <f>IF($B25&lt;&gt;"",SUMIFS(销售台账!$I$3:$I$2654,销售台账!$E$3:$E$2654,$B25,销售台账!$B$3:$B$2654,LEFT($J$3,4),销售台账!$C$3:$C$2654,LEFT(BB$4,LEN(BB$4)-1)),"")</f>
        <v/>
      </c>
      <c r="BD25" s="90" t="str">
        <f>IF($B25&lt;&gt;"",SUMIFS(损耗登记!$I$3:$I$4999,损耗登记!$E$3:$E$4999,$B25,损耗登记!$B$3:$B$4999,LEFT($J$3,4),损耗登记!$C$3:$C$4999,LEFT(BB$4,LEN(BB$4)-1)),"")</f>
        <v/>
      </c>
      <c r="BE25" s="90" t="str">
        <f t="shared" si="14"/>
        <v/>
      </c>
    </row>
    <row r="26" ht="22" customHeight="1" spans="1:57">
      <c r="A26" s="89" t="str">
        <f t="shared" si="15"/>
        <v/>
      </c>
      <c r="B26" s="89" t="str">
        <f>IF(商品参数!A23&lt;&gt;"",商品参数!A23,"")</f>
        <v/>
      </c>
      <c r="C26" s="90" t="str">
        <f>IFERROR(VLOOKUP(B26,商品参数!A:E,2,FALSE),"")</f>
        <v/>
      </c>
      <c r="D26" s="90" t="str">
        <f>IFERROR(VLOOKUP(B26,商品参数!A:E,3,FALSE),"")</f>
        <v/>
      </c>
      <c r="E26" s="90" t="str">
        <f>IFERROR(VLOOKUP(B26,商品参数!A:E,4,FALSE),"")</f>
        <v/>
      </c>
      <c r="F26" s="90" t="str">
        <f t="shared" si="0"/>
        <v/>
      </c>
      <c r="G26" s="90" t="str">
        <f t="shared" si="1"/>
        <v/>
      </c>
      <c r="H26" s="91" t="str">
        <f t="shared" si="2"/>
        <v/>
      </c>
      <c r="I26" s="90" t="str">
        <f>IF(E26&lt;&gt;"",IFERROR(VLOOKUP(B26,商品参数!$A$3:$D$499,6,0),0),"")</f>
        <v/>
      </c>
      <c r="J26" s="90" t="str">
        <f>IF($B26&lt;&gt;"",SUMIFS(进货台账!$I$3:$I$1869,进货台账!$E$3:$E$1869,$B26,进货台账!$B$3:$B$1869,LEFT($J$3,4),进货台账!$C$3:$C$1869,LEFT(J$4,LEN(J$4)-1)),"")</f>
        <v/>
      </c>
      <c r="K26" s="90" t="str">
        <f>IF($B26&lt;&gt;"",SUMIFS(销售台账!$I$3:$I$2654,销售台账!$E$3:$E$2654,$B26,销售台账!$B$3:$B$2654,LEFT($J$3,4),销售台账!$C$3:$C$2654,LEFT(J$4,LEN(J$4)-1)),"")</f>
        <v/>
      </c>
      <c r="L26" s="90" t="str">
        <f>IF($B26&lt;&gt;"",SUMIFS(损耗登记!$I$3:$I$4999,损耗登记!$E$3:$E$4999,$B26,损耗登记!$B$3:$B$4999,LEFT($J$3,4),损耗登记!$C$3:$C$4999,LEFT(J$4,LEN(J$4)-1)),"")</f>
        <v/>
      </c>
      <c r="M26" s="90" t="str">
        <f t="shared" si="3"/>
        <v/>
      </c>
      <c r="N26" s="90" t="str">
        <f>IF($B26&lt;&gt;"",SUMIFS(进货台账!$I$3:$I$1869,进货台账!$E$3:$E$1869,$B26,进货台账!$B$3:$B$1869,LEFT($J$3,4),进货台账!$C$3:$C$1869,LEFT(N$4,LEN(N$4)-1)),"")</f>
        <v/>
      </c>
      <c r="O26" s="90" t="str">
        <f>IF($B26&lt;&gt;"",SUMIFS(销售台账!$I$3:$I$2654,销售台账!$E$3:$E$2654,$B26,销售台账!$B$3:$B$2654,LEFT($J$3,4),销售台账!$C$3:$C$2654,LEFT(N$4,LEN(N$4)-1)),"")</f>
        <v/>
      </c>
      <c r="P26" s="90" t="str">
        <f>IF($B26&lt;&gt;"",SUMIFS(损耗登记!$I$3:$I$4999,损耗登记!$E$3:$E$4999,$B26,损耗登记!$B$3:$B$4999,LEFT($J$3,4),损耗登记!$C$3:$C$4999,LEFT(N$4,LEN(N$4)-1)),"")</f>
        <v/>
      </c>
      <c r="Q26" s="90" t="str">
        <f t="shared" si="4"/>
        <v/>
      </c>
      <c r="R26" s="90" t="str">
        <f>IF($B26&lt;&gt;"",SUMIFS(进货台账!$I$3:$I$1869,进货台账!$E$3:$E$1869,$B26,进货台账!$B$3:$B$1869,LEFT($J$3,4),进货台账!$C$3:$C$1869,LEFT(R$4,LEN(R$4)-1)),"")</f>
        <v/>
      </c>
      <c r="S26" s="90" t="str">
        <f>IF($B26&lt;&gt;"",SUMIFS(销售台账!$I$3:$I$2654,销售台账!$E$3:$E$2654,$B26,销售台账!$B$3:$B$2654,LEFT($J$3,4),销售台账!$C$3:$C$2654,LEFT(R$4,LEN(R$4)-1)),"")</f>
        <v/>
      </c>
      <c r="T26" s="90" t="str">
        <f>IF($B26&lt;&gt;"",SUMIFS(损耗登记!$I$3:$I$4999,损耗登记!$E$3:$E$4999,$B26,损耗登记!$B$3:$B$4999,LEFT($J$3,4),损耗登记!$C$3:$C$4999,LEFT(R$4,LEN(R$4)-1)),"")</f>
        <v/>
      </c>
      <c r="U26" s="90" t="str">
        <f t="shared" si="5"/>
        <v/>
      </c>
      <c r="V26" s="90" t="str">
        <f>IF($B26&lt;&gt;"",SUMIFS(进货台账!$I$3:$I$1869,进货台账!$E$3:$E$1869,$B26,进货台账!$B$3:$B$1869,LEFT($J$3,4),进货台账!$C$3:$C$1869,LEFT(V$4,LEN(V$4)-1)),"")</f>
        <v/>
      </c>
      <c r="W26" s="90" t="str">
        <f>IF($B26&lt;&gt;"",SUMIFS(销售台账!$I$3:$I$2654,销售台账!$E$3:$E$2654,$B26,销售台账!$B$3:$B$2654,LEFT($J$3,4),销售台账!$C$3:$C$2654,LEFT(V$4,LEN(V$4)-1)),"")</f>
        <v/>
      </c>
      <c r="X26" s="90" t="str">
        <f>IF($B26&lt;&gt;"",SUMIFS(损耗登记!$I$3:$I$4999,损耗登记!$E$3:$E$4999,$B26,损耗登记!$B$3:$B$4999,LEFT($J$3,4),损耗登记!$C$3:$C$4999,LEFT(V$4,LEN(V$4)-1)),"")</f>
        <v/>
      </c>
      <c r="Y26" s="90" t="str">
        <f t="shared" si="6"/>
        <v/>
      </c>
      <c r="Z26" s="90" t="str">
        <f>IF($B26&lt;&gt;"",SUMIFS(进货台账!$I$3:$I$1869,进货台账!$E$3:$E$1869,$B26,进货台账!$B$3:$B$1869,LEFT($J$3,4),进货台账!$C$3:$C$1869,LEFT(Z$4,LEN(Z$4)-1)),"")</f>
        <v/>
      </c>
      <c r="AA26" s="90" t="str">
        <f>IF($B26&lt;&gt;"",SUMIFS(销售台账!$I$3:$I$2654,销售台账!$E$3:$E$2654,$B26,销售台账!$B$3:$B$2654,LEFT($J$3,4),销售台账!$C$3:$C$2654,LEFT(Z$4,LEN(Z$4)-1)),"")</f>
        <v/>
      </c>
      <c r="AB26" s="90" t="str">
        <f>IF($B26&lt;&gt;"",SUMIFS(损耗登记!$I$3:$I$4999,损耗登记!$E$3:$E$4999,$B26,损耗登记!$B$3:$B$4999,LEFT($J$3,4),损耗登记!$C$3:$C$4999,LEFT(Z$4,LEN(Z$4)-1)),"")</f>
        <v/>
      </c>
      <c r="AC26" s="90" t="str">
        <f t="shared" si="7"/>
        <v/>
      </c>
      <c r="AD26" s="90" t="str">
        <f>IF($B26&lt;&gt;"",SUMIFS(进货台账!$I$3:$I$1869,进货台账!$E$3:$E$1869,$B26,进货台账!$B$3:$B$1869,LEFT($J$3,4),进货台账!$C$3:$C$1869,LEFT(AD$4,LEN(AD$4)-1)),"")</f>
        <v/>
      </c>
      <c r="AE26" s="90" t="str">
        <f>IF($B26&lt;&gt;"",SUMIFS(销售台账!$I$3:$I$2654,销售台账!$E$3:$E$2654,$B26,销售台账!$B$3:$B$2654,LEFT($J$3,4),销售台账!$C$3:$C$2654,LEFT(AD$4,LEN(AD$4)-1)),"")</f>
        <v/>
      </c>
      <c r="AF26" s="90" t="str">
        <f>IF($B26&lt;&gt;"",SUMIFS(损耗登记!$I$3:$I$4999,损耗登记!$E$3:$E$4999,$B26,损耗登记!$B$3:$B$4999,LEFT($J$3,4),损耗登记!$C$3:$C$4999,LEFT(AD$4,LEN(AD$4)-1)),"")</f>
        <v/>
      </c>
      <c r="AG26" s="90" t="str">
        <f t="shared" si="8"/>
        <v/>
      </c>
      <c r="AH26" s="90" t="str">
        <f>IF($B26&lt;&gt;"",SUMIFS(进货台账!$I$3:$I$1869,进货台账!$E$3:$E$1869,$B26,进货台账!$B$3:$B$1869,LEFT($J$3,4),进货台账!$C$3:$C$1869,LEFT(AH$4,LEN(AH$4)-1)),"")</f>
        <v/>
      </c>
      <c r="AI26" s="90" t="str">
        <f>IF($B26&lt;&gt;"",SUMIFS(销售台账!$I$3:$I$2654,销售台账!$E$3:$E$2654,$B26,销售台账!$B$3:$B$2654,LEFT($J$3,4),销售台账!$C$3:$C$2654,LEFT(AH$4,LEN(AH$4)-1)),"")</f>
        <v/>
      </c>
      <c r="AJ26" s="90" t="str">
        <f>IF($B26&lt;&gt;"",SUMIFS(损耗登记!$I$3:$I$4999,损耗登记!$E$3:$E$4999,$B26,损耗登记!$B$3:$B$4999,LEFT($J$3,4),损耗登记!$C$3:$C$4999,LEFT(AH$4,LEN(AH$4)-1)),"")</f>
        <v/>
      </c>
      <c r="AK26" s="90" t="str">
        <f t="shared" si="9"/>
        <v/>
      </c>
      <c r="AL26" s="90" t="str">
        <f>IF($B26&lt;&gt;"",SUMIFS(进货台账!$I$3:$I$1869,进货台账!$E$3:$E$1869,$B26,进货台账!$B$3:$B$1869,LEFT($J$3,4),进货台账!$C$3:$C$1869,LEFT(AL$4,LEN(AL$4)-1)),"")</f>
        <v/>
      </c>
      <c r="AM26" s="90" t="str">
        <f>IF($B26&lt;&gt;"",SUMIFS(销售台账!$I$3:$I$2654,销售台账!$E$3:$E$2654,$B26,销售台账!$B$3:$B$2654,LEFT($J$3,4),销售台账!$C$3:$C$2654,LEFT(AL$4,LEN(AL$4)-1)),"")</f>
        <v/>
      </c>
      <c r="AN26" s="90" t="str">
        <f>IF($B26&lt;&gt;"",SUMIFS(损耗登记!$I$3:$I$4999,损耗登记!$E$3:$E$4999,$B26,损耗登记!$B$3:$B$4999,LEFT($J$3,4),损耗登记!$C$3:$C$4999,LEFT(AL$4,LEN(AL$4)-1)),"")</f>
        <v/>
      </c>
      <c r="AO26" s="90" t="str">
        <f t="shared" si="10"/>
        <v/>
      </c>
      <c r="AP26" s="90" t="str">
        <f>IF($B26&lt;&gt;"",SUMIFS(进货台账!$I$3:$I$1869,进货台账!$E$3:$E$1869,$B26,进货台账!$B$3:$B$1869,LEFT($J$3,4),进货台账!$C$3:$C$1869,LEFT(AP$4,LEN(AP$4)-1)),"")</f>
        <v/>
      </c>
      <c r="AQ26" s="90" t="str">
        <f>IF($B26&lt;&gt;"",SUMIFS(销售台账!$I$3:$I$2654,销售台账!$E$3:$E$2654,$B26,销售台账!$B$3:$B$2654,LEFT($J$3,4),销售台账!$C$3:$C$2654,LEFT(AP$4,LEN(AP$4)-1)),"")</f>
        <v/>
      </c>
      <c r="AR26" s="90" t="str">
        <f>IF($B26&lt;&gt;"",SUMIFS(损耗登记!$I$3:$I$4999,损耗登记!$E$3:$E$4999,$B26,损耗登记!$B$3:$B$4999,LEFT($J$3,4),损耗登记!$C$3:$C$4999,LEFT(AP$4,LEN(AP$4)-1)),"")</f>
        <v/>
      </c>
      <c r="AS26" s="90" t="str">
        <f t="shared" si="11"/>
        <v/>
      </c>
      <c r="AT26" s="90" t="str">
        <f>IF($B26&lt;&gt;"",SUMIFS(进货台账!$I$3:$I$1869,进货台账!$E$3:$E$1869,$B26,进货台账!$B$3:$B$1869,LEFT($J$3,4),进货台账!$C$3:$C$1869,LEFT(AT$4,LEN(AT$4)-1)),"")</f>
        <v/>
      </c>
      <c r="AU26" s="90" t="str">
        <f>IF($B26&lt;&gt;"",SUMIFS(销售台账!$I$3:$I$2654,销售台账!$E$3:$E$2654,$B26,销售台账!$B$3:$B$2654,LEFT($J$3,4),销售台账!$C$3:$C$2654,LEFT(AT$4,LEN(AT$4)-1)),"")</f>
        <v/>
      </c>
      <c r="AV26" s="90" t="str">
        <f>IF($B26&lt;&gt;"",SUMIFS(损耗登记!$I$3:$I$4999,损耗登记!$E$3:$E$4999,$B26,损耗登记!$B$3:$B$4999,LEFT($J$3,4),损耗登记!$C$3:$C$4999,LEFT(AT$4,LEN(AT$4)-1)),"")</f>
        <v/>
      </c>
      <c r="AW26" s="90" t="str">
        <f t="shared" si="12"/>
        <v/>
      </c>
      <c r="AX26" s="90" t="str">
        <f>IF($B26&lt;&gt;"",SUMIFS(进货台账!$I$3:$I$1869,进货台账!$E$3:$E$1869,$B26,进货台账!$B$3:$B$1869,LEFT($J$3,4),进货台账!$C$3:$C$1869,LEFT(AX$4,LEN(AX$4)-1)),"")</f>
        <v/>
      </c>
      <c r="AY26" s="90" t="str">
        <f>IF($B26&lt;&gt;"",SUMIFS(销售台账!$I$3:$I$2654,销售台账!$E$3:$E$2654,$B26,销售台账!$B$3:$B$2654,LEFT($J$3,4),销售台账!$C$3:$C$2654,LEFT(AX$4,LEN(AX$4)-1)),"")</f>
        <v/>
      </c>
      <c r="AZ26" s="90" t="str">
        <f>IF($B26&lt;&gt;"",SUMIFS(损耗登记!$I$3:$I$4999,损耗登记!$E$3:$E$4999,$B26,损耗登记!$B$3:$B$4999,LEFT($J$3,4),损耗登记!$C$3:$C$4999,LEFT(AX$4,LEN(AX$4)-1)),"")</f>
        <v/>
      </c>
      <c r="BA26" s="90" t="str">
        <f t="shared" si="13"/>
        <v/>
      </c>
      <c r="BB26" s="90" t="str">
        <f>IF($B26&lt;&gt;"",SUMIFS(进货台账!$I$3:$I$1869,进货台账!$E$3:$E$1869,$B26,进货台账!$B$3:$B$1869,LEFT($J$3,4),进货台账!$C$3:$C$1869,LEFT(BB$4,LEN(BB$4)-1)),"")</f>
        <v/>
      </c>
      <c r="BC26" s="90" t="str">
        <f>IF($B26&lt;&gt;"",SUMIFS(销售台账!$I$3:$I$2654,销售台账!$E$3:$E$2654,$B26,销售台账!$B$3:$B$2654,LEFT($J$3,4),销售台账!$C$3:$C$2654,LEFT(BB$4,LEN(BB$4)-1)),"")</f>
        <v/>
      </c>
      <c r="BD26" s="90" t="str">
        <f>IF($B26&lt;&gt;"",SUMIFS(损耗登记!$I$3:$I$4999,损耗登记!$E$3:$E$4999,$B26,损耗登记!$B$3:$B$4999,LEFT($J$3,4),损耗登记!$C$3:$C$4999,LEFT(BB$4,LEN(BB$4)-1)),"")</f>
        <v/>
      </c>
      <c r="BE26" s="90" t="str">
        <f t="shared" si="14"/>
        <v/>
      </c>
    </row>
    <row r="27" ht="22" customHeight="1" spans="1:57">
      <c r="A27" s="89" t="str">
        <f t="shared" si="15"/>
        <v/>
      </c>
      <c r="B27" s="89" t="str">
        <f>IF(商品参数!A24&lt;&gt;"",商品参数!A24,"")</f>
        <v/>
      </c>
      <c r="C27" s="90" t="str">
        <f>IFERROR(VLOOKUP(B27,商品参数!A:E,2,FALSE),"")</f>
        <v/>
      </c>
      <c r="D27" s="90" t="str">
        <f>IFERROR(VLOOKUP(B27,商品参数!A:E,3,FALSE),"")</f>
        <v/>
      </c>
      <c r="E27" s="90" t="str">
        <f>IFERROR(VLOOKUP(B27,商品参数!A:E,4,FALSE),"")</f>
        <v/>
      </c>
      <c r="F27" s="90" t="str">
        <f t="shared" si="0"/>
        <v/>
      </c>
      <c r="G27" s="90" t="str">
        <f t="shared" si="1"/>
        <v/>
      </c>
      <c r="H27" s="91" t="str">
        <f t="shared" si="2"/>
        <v/>
      </c>
      <c r="I27" s="90" t="str">
        <f>IF(E27&lt;&gt;"",IFERROR(VLOOKUP(B27,商品参数!$A$3:$D$499,6,0),0),"")</f>
        <v/>
      </c>
      <c r="J27" s="90" t="str">
        <f>IF($B27&lt;&gt;"",SUMIFS(进货台账!$I$3:$I$1869,进货台账!$E$3:$E$1869,$B27,进货台账!$B$3:$B$1869,LEFT($J$3,4),进货台账!$C$3:$C$1869,LEFT(J$4,LEN(J$4)-1)),"")</f>
        <v/>
      </c>
      <c r="K27" s="90" t="str">
        <f>IF($B27&lt;&gt;"",SUMIFS(销售台账!$I$3:$I$2654,销售台账!$E$3:$E$2654,$B27,销售台账!$B$3:$B$2654,LEFT($J$3,4),销售台账!$C$3:$C$2654,LEFT(J$4,LEN(J$4)-1)),"")</f>
        <v/>
      </c>
      <c r="L27" s="90" t="str">
        <f>IF($B27&lt;&gt;"",SUMIFS(损耗登记!$I$3:$I$4999,损耗登记!$E$3:$E$4999,$B27,损耗登记!$B$3:$B$4999,LEFT($J$3,4),损耗登记!$C$3:$C$4999,LEFT(J$4,LEN(J$4)-1)),"")</f>
        <v/>
      </c>
      <c r="M27" s="90" t="str">
        <f t="shared" si="3"/>
        <v/>
      </c>
      <c r="N27" s="90" t="str">
        <f>IF($B27&lt;&gt;"",SUMIFS(进货台账!$I$3:$I$1869,进货台账!$E$3:$E$1869,$B27,进货台账!$B$3:$B$1869,LEFT($J$3,4),进货台账!$C$3:$C$1869,LEFT(N$4,LEN(N$4)-1)),"")</f>
        <v/>
      </c>
      <c r="O27" s="90" t="str">
        <f>IF($B27&lt;&gt;"",SUMIFS(销售台账!$I$3:$I$2654,销售台账!$E$3:$E$2654,$B27,销售台账!$B$3:$B$2654,LEFT($J$3,4),销售台账!$C$3:$C$2654,LEFT(N$4,LEN(N$4)-1)),"")</f>
        <v/>
      </c>
      <c r="P27" s="90" t="str">
        <f>IF($B27&lt;&gt;"",SUMIFS(损耗登记!$I$3:$I$4999,损耗登记!$E$3:$E$4999,$B27,损耗登记!$B$3:$B$4999,LEFT($J$3,4),损耗登记!$C$3:$C$4999,LEFT(N$4,LEN(N$4)-1)),"")</f>
        <v/>
      </c>
      <c r="Q27" s="90" t="str">
        <f t="shared" si="4"/>
        <v/>
      </c>
      <c r="R27" s="90" t="str">
        <f>IF($B27&lt;&gt;"",SUMIFS(进货台账!$I$3:$I$1869,进货台账!$E$3:$E$1869,$B27,进货台账!$B$3:$B$1869,LEFT($J$3,4),进货台账!$C$3:$C$1869,LEFT(R$4,LEN(R$4)-1)),"")</f>
        <v/>
      </c>
      <c r="S27" s="90" t="str">
        <f>IF($B27&lt;&gt;"",SUMIFS(销售台账!$I$3:$I$2654,销售台账!$E$3:$E$2654,$B27,销售台账!$B$3:$B$2654,LEFT($J$3,4),销售台账!$C$3:$C$2654,LEFT(R$4,LEN(R$4)-1)),"")</f>
        <v/>
      </c>
      <c r="T27" s="90" t="str">
        <f>IF($B27&lt;&gt;"",SUMIFS(损耗登记!$I$3:$I$4999,损耗登记!$E$3:$E$4999,$B27,损耗登记!$B$3:$B$4999,LEFT($J$3,4),损耗登记!$C$3:$C$4999,LEFT(R$4,LEN(R$4)-1)),"")</f>
        <v/>
      </c>
      <c r="U27" s="90" t="str">
        <f t="shared" si="5"/>
        <v/>
      </c>
      <c r="V27" s="90" t="str">
        <f>IF($B27&lt;&gt;"",SUMIFS(进货台账!$I$3:$I$1869,进货台账!$E$3:$E$1869,$B27,进货台账!$B$3:$B$1869,LEFT($J$3,4),进货台账!$C$3:$C$1869,LEFT(V$4,LEN(V$4)-1)),"")</f>
        <v/>
      </c>
      <c r="W27" s="90" t="str">
        <f>IF($B27&lt;&gt;"",SUMIFS(销售台账!$I$3:$I$2654,销售台账!$E$3:$E$2654,$B27,销售台账!$B$3:$B$2654,LEFT($J$3,4),销售台账!$C$3:$C$2654,LEFT(V$4,LEN(V$4)-1)),"")</f>
        <v/>
      </c>
      <c r="X27" s="90" t="str">
        <f>IF($B27&lt;&gt;"",SUMIFS(损耗登记!$I$3:$I$4999,损耗登记!$E$3:$E$4999,$B27,损耗登记!$B$3:$B$4999,LEFT($J$3,4),损耗登记!$C$3:$C$4999,LEFT(V$4,LEN(V$4)-1)),"")</f>
        <v/>
      </c>
      <c r="Y27" s="90" t="str">
        <f t="shared" si="6"/>
        <v/>
      </c>
      <c r="Z27" s="90" t="str">
        <f>IF($B27&lt;&gt;"",SUMIFS(进货台账!$I$3:$I$1869,进货台账!$E$3:$E$1869,$B27,进货台账!$B$3:$B$1869,LEFT($J$3,4),进货台账!$C$3:$C$1869,LEFT(Z$4,LEN(Z$4)-1)),"")</f>
        <v/>
      </c>
      <c r="AA27" s="90" t="str">
        <f>IF($B27&lt;&gt;"",SUMIFS(销售台账!$I$3:$I$2654,销售台账!$E$3:$E$2654,$B27,销售台账!$B$3:$B$2654,LEFT($J$3,4),销售台账!$C$3:$C$2654,LEFT(Z$4,LEN(Z$4)-1)),"")</f>
        <v/>
      </c>
      <c r="AB27" s="90" t="str">
        <f>IF($B27&lt;&gt;"",SUMIFS(损耗登记!$I$3:$I$4999,损耗登记!$E$3:$E$4999,$B27,损耗登记!$B$3:$B$4999,LEFT($J$3,4),损耗登记!$C$3:$C$4999,LEFT(Z$4,LEN(Z$4)-1)),"")</f>
        <v/>
      </c>
      <c r="AC27" s="90" t="str">
        <f t="shared" si="7"/>
        <v/>
      </c>
      <c r="AD27" s="90" t="str">
        <f>IF($B27&lt;&gt;"",SUMIFS(进货台账!$I$3:$I$1869,进货台账!$E$3:$E$1869,$B27,进货台账!$B$3:$B$1869,LEFT($J$3,4),进货台账!$C$3:$C$1869,LEFT(AD$4,LEN(AD$4)-1)),"")</f>
        <v/>
      </c>
      <c r="AE27" s="90" t="str">
        <f>IF($B27&lt;&gt;"",SUMIFS(销售台账!$I$3:$I$2654,销售台账!$E$3:$E$2654,$B27,销售台账!$B$3:$B$2654,LEFT($J$3,4),销售台账!$C$3:$C$2654,LEFT(AD$4,LEN(AD$4)-1)),"")</f>
        <v/>
      </c>
      <c r="AF27" s="90" t="str">
        <f>IF($B27&lt;&gt;"",SUMIFS(损耗登记!$I$3:$I$4999,损耗登记!$E$3:$E$4999,$B27,损耗登记!$B$3:$B$4999,LEFT($J$3,4),损耗登记!$C$3:$C$4999,LEFT(AD$4,LEN(AD$4)-1)),"")</f>
        <v/>
      </c>
      <c r="AG27" s="90" t="str">
        <f t="shared" si="8"/>
        <v/>
      </c>
      <c r="AH27" s="90" t="str">
        <f>IF($B27&lt;&gt;"",SUMIFS(进货台账!$I$3:$I$1869,进货台账!$E$3:$E$1869,$B27,进货台账!$B$3:$B$1869,LEFT($J$3,4),进货台账!$C$3:$C$1869,LEFT(AH$4,LEN(AH$4)-1)),"")</f>
        <v/>
      </c>
      <c r="AI27" s="90" t="str">
        <f>IF($B27&lt;&gt;"",SUMIFS(销售台账!$I$3:$I$2654,销售台账!$E$3:$E$2654,$B27,销售台账!$B$3:$B$2654,LEFT($J$3,4),销售台账!$C$3:$C$2654,LEFT(AH$4,LEN(AH$4)-1)),"")</f>
        <v/>
      </c>
      <c r="AJ27" s="90" t="str">
        <f>IF($B27&lt;&gt;"",SUMIFS(损耗登记!$I$3:$I$4999,损耗登记!$E$3:$E$4999,$B27,损耗登记!$B$3:$B$4999,LEFT($J$3,4),损耗登记!$C$3:$C$4999,LEFT(AH$4,LEN(AH$4)-1)),"")</f>
        <v/>
      </c>
      <c r="AK27" s="90" t="str">
        <f t="shared" si="9"/>
        <v/>
      </c>
      <c r="AL27" s="90" t="str">
        <f>IF($B27&lt;&gt;"",SUMIFS(进货台账!$I$3:$I$1869,进货台账!$E$3:$E$1869,$B27,进货台账!$B$3:$B$1869,LEFT($J$3,4),进货台账!$C$3:$C$1869,LEFT(AL$4,LEN(AL$4)-1)),"")</f>
        <v/>
      </c>
      <c r="AM27" s="90" t="str">
        <f>IF($B27&lt;&gt;"",SUMIFS(销售台账!$I$3:$I$2654,销售台账!$E$3:$E$2654,$B27,销售台账!$B$3:$B$2654,LEFT($J$3,4),销售台账!$C$3:$C$2654,LEFT(AL$4,LEN(AL$4)-1)),"")</f>
        <v/>
      </c>
      <c r="AN27" s="90" t="str">
        <f>IF($B27&lt;&gt;"",SUMIFS(损耗登记!$I$3:$I$4999,损耗登记!$E$3:$E$4999,$B27,损耗登记!$B$3:$B$4999,LEFT($J$3,4),损耗登记!$C$3:$C$4999,LEFT(AL$4,LEN(AL$4)-1)),"")</f>
        <v/>
      </c>
      <c r="AO27" s="90" t="str">
        <f t="shared" si="10"/>
        <v/>
      </c>
      <c r="AP27" s="90" t="str">
        <f>IF($B27&lt;&gt;"",SUMIFS(进货台账!$I$3:$I$1869,进货台账!$E$3:$E$1869,$B27,进货台账!$B$3:$B$1869,LEFT($J$3,4),进货台账!$C$3:$C$1869,LEFT(AP$4,LEN(AP$4)-1)),"")</f>
        <v/>
      </c>
      <c r="AQ27" s="90" t="str">
        <f>IF($B27&lt;&gt;"",SUMIFS(销售台账!$I$3:$I$2654,销售台账!$E$3:$E$2654,$B27,销售台账!$B$3:$B$2654,LEFT($J$3,4),销售台账!$C$3:$C$2654,LEFT(AP$4,LEN(AP$4)-1)),"")</f>
        <v/>
      </c>
      <c r="AR27" s="90" t="str">
        <f>IF($B27&lt;&gt;"",SUMIFS(损耗登记!$I$3:$I$4999,损耗登记!$E$3:$E$4999,$B27,损耗登记!$B$3:$B$4999,LEFT($J$3,4),损耗登记!$C$3:$C$4999,LEFT(AP$4,LEN(AP$4)-1)),"")</f>
        <v/>
      </c>
      <c r="AS27" s="90" t="str">
        <f t="shared" si="11"/>
        <v/>
      </c>
      <c r="AT27" s="90" t="str">
        <f>IF($B27&lt;&gt;"",SUMIFS(进货台账!$I$3:$I$1869,进货台账!$E$3:$E$1869,$B27,进货台账!$B$3:$B$1869,LEFT($J$3,4),进货台账!$C$3:$C$1869,LEFT(AT$4,LEN(AT$4)-1)),"")</f>
        <v/>
      </c>
      <c r="AU27" s="90" t="str">
        <f>IF($B27&lt;&gt;"",SUMIFS(销售台账!$I$3:$I$2654,销售台账!$E$3:$E$2654,$B27,销售台账!$B$3:$B$2654,LEFT($J$3,4),销售台账!$C$3:$C$2654,LEFT(AT$4,LEN(AT$4)-1)),"")</f>
        <v/>
      </c>
      <c r="AV27" s="90" t="str">
        <f>IF($B27&lt;&gt;"",SUMIFS(损耗登记!$I$3:$I$4999,损耗登记!$E$3:$E$4999,$B27,损耗登记!$B$3:$B$4999,LEFT($J$3,4),损耗登记!$C$3:$C$4999,LEFT(AT$4,LEN(AT$4)-1)),"")</f>
        <v/>
      </c>
      <c r="AW27" s="90" t="str">
        <f t="shared" si="12"/>
        <v/>
      </c>
      <c r="AX27" s="90" t="str">
        <f>IF($B27&lt;&gt;"",SUMIFS(进货台账!$I$3:$I$1869,进货台账!$E$3:$E$1869,$B27,进货台账!$B$3:$B$1869,LEFT($J$3,4),进货台账!$C$3:$C$1869,LEFT(AX$4,LEN(AX$4)-1)),"")</f>
        <v/>
      </c>
      <c r="AY27" s="90" t="str">
        <f>IF($B27&lt;&gt;"",SUMIFS(销售台账!$I$3:$I$2654,销售台账!$E$3:$E$2654,$B27,销售台账!$B$3:$B$2654,LEFT($J$3,4),销售台账!$C$3:$C$2654,LEFT(AX$4,LEN(AX$4)-1)),"")</f>
        <v/>
      </c>
      <c r="AZ27" s="90" t="str">
        <f>IF($B27&lt;&gt;"",SUMIFS(损耗登记!$I$3:$I$4999,损耗登记!$E$3:$E$4999,$B27,损耗登记!$B$3:$B$4999,LEFT($J$3,4),损耗登记!$C$3:$C$4999,LEFT(AX$4,LEN(AX$4)-1)),"")</f>
        <v/>
      </c>
      <c r="BA27" s="90" t="str">
        <f t="shared" si="13"/>
        <v/>
      </c>
      <c r="BB27" s="90" t="str">
        <f>IF($B27&lt;&gt;"",SUMIFS(进货台账!$I$3:$I$1869,进货台账!$E$3:$E$1869,$B27,进货台账!$B$3:$B$1869,LEFT($J$3,4),进货台账!$C$3:$C$1869,LEFT(BB$4,LEN(BB$4)-1)),"")</f>
        <v/>
      </c>
      <c r="BC27" s="90" t="str">
        <f>IF($B27&lt;&gt;"",SUMIFS(销售台账!$I$3:$I$2654,销售台账!$E$3:$E$2654,$B27,销售台账!$B$3:$B$2654,LEFT($J$3,4),销售台账!$C$3:$C$2654,LEFT(BB$4,LEN(BB$4)-1)),"")</f>
        <v/>
      </c>
      <c r="BD27" s="90" t="str">
        <f>IF($B27&lt;&gt;"",SUMIFS(损耗登记!$I$3:$I$4999,损耗登记!$E$3:$E$4999,$B27,损耗登记!$B$3:$B$4999,LEFT($J$3,4),损耗登记!$C$3:$C$4999,LEFT(BB$4,LEN(BB$4)-1)),"")</f>
        <v/>
      </c>
      <c r="BE27" s="90" t="str">
        <f t="shared" si="14"/>
        <v/>
      </c>
    </row>
    <row r="28" ht="22" customHeight="1" spans="1:57">
      <c r="A28" s="89" t="str">
        <f t="shared" si="15"/>
        <v/>
      </c>
      <c r="B28" s="89" t="str">
        <f>IF(商品参数!A25&lt;&gt;"",商品参数!A25,"")</f>
        <v/>
      </c>
      <c r="C28" s="90" t="str">
        <f>IFERROR(VLOOKUP(B28,商品参数!A:E,2,FALSE),"")</f>
        <v/>
      </c>
      <c r="D28" s="90" t="str">
        <f>IFERROR(VLOOKUP(B28,商品参数!A:E,3,FALSE),"")</f>
        <v/>
      </c>
      <c r="E28" s="90" t="str">
        <f>IFERROR(VLOOKUP(B28,商品参数!A:E,4,FALSE),"")</f>
        <v/>
      </c>
      <c r="F28" s="90" t="str">
        <f t="shared" si="0"/>
        <v/>
      </c>
      <c r="G28" s="90" t="str">
        <f t="shared" si="1"/>
        <v/>
      </c>
      <c r="H28" s="91" t="str">
        <f t="shared" si="2"/>
        <v/>
      </c>
      <c r="I28" s="90" t="str">
        <f>IF(E28&lt;&gt;"",IFERROR(VLOOKUP(B28,商品参数!$A$3:$D$499,6,0),0),"")</f>
        <v/>
      </c>
      <c r="J28" s="90" t="str">
        <f>IF($B28&lt;&gt;"",SUMIFS(进货台账!$I$3:$I$1869,进货台账!$E$3:$E$1869,$B28,进货台账!$B$3:$B$1869,LEFT($J$3,4),进货台账!$C$3:$C$1869,LEFT(J$4,LEN(J$4)-1)),"")</f>
        <v/>
      </c>
      <c r="K28" s="90" t="str">
        <f>IF($B28&lt;&gt;"",SUMIFS(销售台账!$I$3:$I$2654,销售台账!$E$3:$E$2654,$B28,销售台账!$B$3:$B$2654,LEFT($J$3,4),销售台账!$C$3:$C$2654,LEFT(J$4,LEN(J$4)-1)),"")</f>
        <v/>
      </c>
      <c r="L28" s="90" t="str">
        <f>IF($B28&lt;&gt;"",SUMIFS(损耗登记!$I$3:$I$4999,损耗登记!$E$3:$E$4999,$B28,损耗登记!$B$3:$B$4999,LEFT($J$3,4),损耗登记!$C$3:$C$4999,LEFT(J$4,LEN(J$4)-1)),"")</f>
        <v/>
      </c>
      <c r="M28" s="90" t="str">
        <f t="shared" si="3"/>
        <v/>
      </c>
      <c r="N28" s="90" t="str">
        <f>IF($B28&lt;&gt;"",SUMIFS(进货台账!$I$3:$I$1869,进货台账!$E$3:$E$1869,$B28,进货台账!$B$3:$B$1869,LEFT($J$3,4),进货台账!$C$3:$C$1869,LEFT(N$4,LEN(N$4)-1)),"")</f>
        <v/>
      </c>
      <c r="O28" s="90" t="str">
        <f>IF($B28&lt;&gt;"",SUMIFS(销售台账!$I$3:$I$2654,销售台账!$E$3:$E$2654,$B28,销售台账!$B$3:$B$2654,LEFT($J$3,4),销售台账!$C$3:$C$2654,LEFT(N$4,LEN(N$4)-1)),"")</f>
        <v/>
      </c>
      <c r="P28" s="90" t="str">
        <f>IF($B28&lt;&gt;"",SUMIFS(损耗登记!$I$3:$I$4999,损耗登记!$E$3:$E$4999,$B28,损耗登记!$B$3:$B$4999,LEFT($J$3,4),损耗登记!$C$3:$C$4999,LEFT(N$4,LEN(N$4)-1)),"")</f>
        <v/>
      </c>
      <c r="Q28" s="90" t="str">
        <f t="shared" si="4"/>
        <v/>
      </c>
      <c r="R28" s="90" t="str">
        <f>IF($B28&lt;&gt;"",SUMIFS(进货台账!$I$3:$I$1869,进货台账!$E$3:$E$1869,$B28,进货台账!$B$3:$B$1869,LEFT($J$3,4),进货台账!$C$3:$C$1869,LEFT(R$4,LEN(R$4)-1)),"")</f>
        <v/>
      </c>
      <c r="S28" s="90" t="str">
        <f>IF($B28&lt;&gt;"",SUMIFS(销售台账!$I$3:$I$2654,销售台账!$E$3:$E$2654,$B28,销售台账!$B$3:$B$2654,LEFT($J$3,4),销售台账!$C$3:$C$2654,LEFT(R$4,LEN(R$4)-1)),"")</f>
        <v/>
      </c>
      <c r="T28" s="90" t="str">
        <f>IF($B28&lt;&gt;"",SUMIFS(损耗登记!$I$3:$I$4999,损耗登记!$E$3:$E$4999,$B28,损耗登记!$B$3:$B$4999,LEFT($J$3,4),损耗登记!$C$3:$C$4999,LEFT(R$4,LEN(R$4)-1)),"")</f>
        <v/>
      </c>
      <c r="U28" s="90" t="str">
        <f t="shared" si="5"/>
        <v/>
      </c>
      <c r="V28" s="90" t="str">
        <f>IF($B28&lt;&gt;"",SUMIFS(进货台账!$I$3:$I$1869,进货台账!$E$3:$E$1869,$B28,进货台账!$B$3:$B$1869,LEFT($J$3,4),进货台账!$C$3:$C$1869,LEFT(V$4,LEN(V$4)-1)),"")</f>
        <v/>
      </c>
      <c r="W28" s="90" t="str">
        <f>IF($B28&lt;&gt;"",SUMIFS(销售台账!$I$3:$I$2654,销售台账!$E$3:$E$2654,$B28,销售台账!$B$3:$B$2654,LEFT($J$3,4),销售台账!$C$3:$C$2654,LEFT(V$4,LEN(V$4)-1)),"")</f>
        <v/>
      </c>
      <c r="X28" s="90" t="str">
        <f>IF($B28&lt;&gt;"",SUMIFS(损耗登记!$I$3:$I$4999,损耗登记!$E$3:$E$4999,$B28,损耗登记!$B$3:$B$4999,LEFT($J$3,4),损耗登记!$C$3:$C$4999,LEFT(V$4,LEN(V$4)-1)),"")</f>
        <v/>
      </c>
      <c r="Y28" s="90" t="str">
        <f t="shared" si="6"/>
        <v/>
      </c>
      <c r="Z28" s="90" t="str">
        <f>IF($B28&lt;&gt;"",SUMIFS(进货台账!$I$3:$I$1869,进货台账!$E$3:$E$1869,$B28,进货台账!$B$3:$B$1869,LEFT($J$3,4),进货台账!$C$3:$C$1869,LEFT(Z$4,LEN(Z$4)-1)),"")</f>
        <v/>
      </c>
      <c r="AA28" s="90" t="str">
        <f>IF($B28&lt;&gt;"",SUMIFS(销售台账!$I$3:$I$2654,销售台账!$E$3:$E$2654,$B28,销售台账!$B$3:$B$2654,LEFT($J$3,4),销售台账!$C$3:$C$2654,LEFT(Z$4,LEN(Z$4)-1)),"")</f>
        <v/>
      </c>
      <c r="AB28" s="90" t="str">
        <f>IF($B28&lt;&gt;"",SUMIFS(损耗登记!$I$3:$I$4999,损耗登记!$E$3:$E$4999,$B28,损耗登记!$B$3:$B$4999,LEFT($J$3,4),损耗登记!$C$3:$C$4999,LEFT(Z$4,LEN(Z$4)-1)),"")</f>
        <v/>
      </c>
      <c r="AC28" s="90" t="str">
        <f t="shared" si="7"/>
        <v/>
      </c>
      <c r="AD28" s="90" t="str">
        <f>IF($B28&lt;&gt;"",SUMIFS(进货台账!$I$3:$I$1869,进货台账!$E$3:$E$1869,$B28,进货台账!$B$3:$B$1869,LEFT($J$3,4),进货台账!$C$3:$C$1869,LEFT(AD$4,LEN(AD$4)-1)),"")</f>
        <v/>
      </c>
      <c r="AE28" s="90" t="str">
        <f>IF($B28&lt;&gt;"",SUMIFS(销售台账!$I$3:$I$2654,销售台账!$E$3:$E$2654,$B28,销售台账!$B$3:$B$2654,LEFT($J$3,4),销售台账!$C$3:$C$2654,LEFT(AD$4,LEN(AD$4)-1)),"")</f>
        <v/>
      </c>
      <c r="AF28" s="90" t="str">
        <f>IF($B28&lt;&gt;"",SUMIFS(损耗登记!$I$3:$I$4999,损耗登记!$E$3:$E$4999,$B28,损耗登记!$B$3:$B$4999,LEFT($J$3,4),损耗登记!$C$3:$C$4999,LEFT(AD$4,LEN(AD$4)-1)),"")</f>
        <v/>
      </c>
      <c r="AG28" s="90" t="str">
        <f t="shared" si="8"/>
        <v/>
      </c>
      <c r="AH28" s="90" t="str">
        <f>IF($B28&lt;&gt;"",SUMIFS(进货台账!$I$3:$I$1869,进货台账!$E$3:$E$1869,$B28,进货台账!$B$3:$B$1869,LEFT($J$3,4),进货台账!$C$3:$C$1869,LEFT(AH$4,LEN(AH$4)-1)),"")</f>
        <v/>
      </c>
      <c r="AI28" s="90" t="str">
        <f>IF($B28&lt;&gt;"",SUMIFS(销售台账!$I$3:$I$2654,销售台账!$E$3:$E$2654,$B28,销售台账!$B$3:$B$2654,LEFT($J$3,4),销售台账!$C$3:$C$2654,LEFT(AH$4,LEN(AH$4)-1)),"")</f>
        <v/>
      </c>
      <c r="AJ28" s="90" t="str">
        <f>IF($B28&lt;&gt;"",SUMIFS(损耗登记!$I$3:$I$4999,损耗登记!$E$3:$E$4999,$B28,损耗登记!$B$3:$B$4999,LEFT($J$3,4),损耗登记!$C$3:$C$4999,LEFT(AH$4,LEN(AH$4)-1)),"")</f>
        <v/>
      </c>
      <c r="AK28" s="90" t="str">
        <f t="shared" si="9"/>
        <v/>
      </c>
      <c r="AL28" s="90" t="str">
        <f>IF($B28&lt;&gt;"",SUMIFS(进货台账!$I$3:$I$1869,进货台账!$E$3:$E$1869,$B28,进货台账!$B$3:$B$1869,LEFT($J$3,4),进货台账!$C$3:$C$1869,LEFT(AL$4,LEN(AL$4)-1)),"")</f>
        <v/>
      </c>
      <c r="AM28" s="90" t="str">
        <f>IF($B28&lt;&gt;"",SUMIFS(销售台账!$I$3:$I$2654,销售台账!$E$3:$E$2654,$B28,销售台账!$B$3:$B$2654,LEFT($J$3,4),销售台账!$C$3:$C$2654,LEFT(AL$4,LEN(AL$4)-1)),"")</f>
        <v/>
      </c>
      <c r="AN28" s="90" t="str">
        <f>IF($B28&lt;&gt;"",SUMIFS(损耗登记!$I$3:$I$4999,损耗登记!$E$3:$E$4999,$B28,损耗登记!$B$3:$B$4999,LEFT($J$3,4),损耗登记!$C$3:$C$4999,LEFT(AL$4,LEN(AL$4)-1)),"")</f>
        <v/>
      </c>
      <c r="AO28" s="90" t="str">
        <f t="shared" si="10"/>
        <v/>
      </c>
      <c r="AP28" s="90" t="str">
        <f>IF($B28&lt;&gt;"",SUMIFS(进货台账!$I$3:$I$1869,进货台账!$E$3:$E$1869,$B28,进货台账!$B$3:$B$1869,LEFT($J$3,4),进货台账!$C$3:$C$1869,LEFT(AP$4,LEN(AP$4)-1)),"")</f>
        <v/>
      </c>
      <c r="AQ28" s="90" t="str">
        <f>IF($B28&lt;&gt;"",SUMIFS(销售台账!$I$3:$I$2654,销售台账!$E$3:$E$2654,$B28,销售台账!$B$3:$B$2654,LEFT($J$3,4),销售台账!$C$3:$C$2654,LEFT(AP$4,LEN(AP$4)-1)),"")</f>
        <v/>
      </c>
      <c r="AR28" s="90" t="str">
        <f>IF($B28&lt;&gt;"",SUMIFS(损耗登记!$I$3:$I$4999,损耗登记!$E$3:$E$4999,$B28,损耗登记!$B$3:$B$4999,LEFT($J$3,4),损耗登记!$C$3:$C$4999,LEFT(AP$4,LEN(AP$4)-1)),"")</f>
        <v/>
      </c>
      <c r="AS28" s="90" t="str">
        <f t="shared" si="11"/>
        <v/>
      </c>
      <c r="AT28" s="90" t="str">
        <f>IF($B28&lt;&gt;"",SUMIFS(进货台账!$I$3:$I$1869,进货台账!$E$3:$E$1869,$B28,进货台账!$B$3:$B$1869,LEFT($J$3,4),进货台账!$C$3:$C$1869,LEFT(AT$4,LEN(AT$4)-1)),"")</f>
        <v/>
      </c>
      <c r="AU28" s="90" t="str">
        <f>IF($B28&lt;&gt;"",SUMIFS(销售台账!$I$3:$I$2654,销售台账!$E$3:$E$2654,$B28,销售台账!$B$3:$B$2654,LEFT($J$3,4),销售台账!$C$3:$C$2654,LEFT(AT$4,LEN(AT$4)-1)),"")</f>
        <v/>
      </c>
      <c r="AV28" s="90" t="str">
        <f>IF($B28&lt;&gt;"",SUMIFS(损耗登记!$I$3:$I$4999,损耗登记!$E$3:$E$4999,$B28,损耗登记!$B$3:$B$4999,LEFT($J$3,4),损耗登记!$C$3:$C$4999,LEFT(AT$4,LEN(AT$4)-1)),"")</f>
        <v/>
      </c>
      <c r="AW28" s="90" t="str">
        <f t="shared" si="12"/>
        <v/>
      </c>
      <c r="AX28" s="90" t="str">
        <f>IF($B28&lt;&gt;"",SUMIFS(进货台账!$I$3:$I$1869,进货台账!$E$3:$E$1869,$B28,进货台账!$B$3:$B$1869,LEFT($J$3,4),进货台账!$C$3:$C$1869,LEFT(AX$4,LEN(AX$4)-1)),"")</f>
        <v/>
      </c>
      <c r="AY28" s="90" t="str">
        <f>IF($B28&lt;&gt;"",SUMIFS(销售台账!$I$3:$I$2654,销售台账!$E$3:$E$2654,$B28,销售台账!$B$3:$B$2654,LEFT($J$3,4),销售台账!$C$3:$C$2654,LEFT(AX$4,LEN(AX$4)-1)),"")</f>
        <v/>
      </c>
      <c r="AZ28" s="90" t="str">
        <f>IF($B28&lt;&gt;"",SUMIFS(损耗登记!$I$3:$I$4999,损耗登记!$E$3:$E$4999,$B28,损耗登记!$B$3:$B$4999,LEFT($J$3,4),损耗登记!$C$3:$C$4999,LEFT(AX$4,LEN(AX$4)-1)),"")</f>
        <v/>
      </c>
      <c r="BA28" s="90" t="str">
        <f t="shared" si="13"/>
        <v/>
      </c>
      <c r="BB28" s="90" t="str">
        <f>IF($B28&lt;&gt;"",SUMIFS(进货台账!$I$3:$I$1869,进货台账!$E$3:$E$1869,$B28,进货台账!$B$3:$B$1869,LEFT($J$3,4),进货台账!$C$3:$C$1869,LEFT(BB$4,LEN(BB$4)-1)),"")</f>
        <v/>
      </c>
      <c r="BC28" s="90" t="str">
        <f>IF($B28&lt;&gt;"",SUMIFS(销售台账!$I$3:$I$2654,销售台账!$E$3:$E$2654,$B28,销售台账!$B$3:$B$2654,LEFT($J$3,4),销售台账!$C$3:$C$2654,LEFT(BB$4,LEN(BB$4)-1)),"")</f>
        <v/>
      </c>
      <c r="BD28" s="90" t="str">
        <f>IF($B28&lt;&gt;"",SUMIFS(损耗登记!$I$3:$I$4999,损耗登记!$E$3:$E$4999,$B28,损耗登记!$B$3:$B$4999,LEFT($J$3,4),损耗登记!$C$3:$C$4999,LEFT(BB$4,LEN(BB$4)-1)),"")</f>
        <v/>
      </c>
      <c r="BE28" s="90" t="str">
        <f t="shared" si="14"/>
        <v/>
      </c>
    </row>
    <row r="29" ht="22" customHeight="1" spans="1:57">
      <c r="A29" s="89" t="str">
        <f t="shared" si="15"/>
        <v/>
      </c>
      <c r="B29" s="89" t="str">
        <f>IF(商品参数!A26&lt;&gt;"",商品参数!A26,"")</f>
        <v/>
      </c>
      <c r="C29" s="90" t="str">
        <f>IFERROR(VLOOKUP(B29,商品参数!A:E,2,FALSE),"")</f>
        <v/>
      </c>
      <c r="D29" s="90" t="str">
        <f>IFERROR(VLOOKUP(B29,商品参数!A:E,3,FALSE),"")</f>
        <v/>
      </c>
      <c r="E29" s="90" t="str">
        <f>IFERROR(VLOOKUP(B29,商品参数!A:E,4,FALSE),"")</f>
        <v/>
      </c>
      <c r="F29" s="90" t="str">
        <f t="shared" si="0"/>
        <v/>
      </c>
      <c r="G29" s="90" t="str">
        <f t="shared" si="1"/>
        <v/>
      </c>
      <c r="H29" s="91" t="str">
        <f t="shared" si="2"/>
        <v/>
      </c>
      <c r="I29" s="90" t="str">
        <f>IF(E29&lt;&gt;"",IFERROR(VLOOKUP(B29,商品参数!$A$3:$D$499,6,0),0),"")</f>
        <v/>
      </c>
      <c r="J29" s="90" t="str">
        <f>IF($B29&lt;&gt;"",SUMIFS(进货台账!$I$3:$I$1869,进货台账!$E$3:$E$1869,$B29,进货台账!$B$3:$B$1869,LEFT($J$3,4),进货台账!$C$3:$C$1869,LEFT(J$4,LEN(J$4)-1)),"")</f>
        <v/>
      </c>
      <c r="K29" s="90" t="str">
        <f>IF($B29&lt;&gt;"",SUMIFS(销售台账!$I$3:$I$2654,销售台账!$E$3:$E$2654,$B29,销售台账!$B$3:$B$2654,LEFT($J$3,4),销售台账!$C$3:$C$2654,LEFT(J$4,LEN(J$4)-1)),"")</f>
        <v/>
      </c>
      <c r="L29" s="90" t="str">
        <f>IF($B29&lt;&gt;"",SUMIFS(损耗登记!$I$3:$I$4999,损耗登记!$E$3:$E$4999,$B29,损耗登记!$B$3:$B$4999,LEFT($J$3,4),损耗登记!$C$3:$C$4999,LEFT(J$4,LEN(J$4)-1)),"")</f>
        <v/>
      </c>
      <c r="M29" s="90" t="str">
        <f t="shared" si="3"/>
        <v/>
      </c>
      <c r="N29" s="90" t="str">
        <f>IF($B29&lt;&gt;"",SUMIFS(进货台账!$I$3:$I$1869,进货台账!$E$3:$E$1869,$B29,进货台账!$B$3:$B$1869,LEFT($J$3,4),进货台账!$C$3:$C$1869,LEFT(N$4,LEN(N$4)-1)),"")</f>
        <v/>
      </c>
      <c r="O29" s="90" t="str">
        <f>IF($B29&lt;&gt;"",SUMIFS(销售台账!$I$3:$I$2654,销售台账!$E$3:$E$2654,$B29,销售台账!$B$3:$B$2654,LEFT($J$3,4),销售台账!$C$3:$C$2654,LEFT(N$4,LEN(N$4)-1)),"")</f>
        <v/>
      </c>
      <c r="P29" s="90" t="str">
        <f>IF($B29&lt;&gt;"",SUMIFS(损耗登记!$I$3:$I$4999,损耗登记!$E$3:$E$4999,$B29,损耗登记!$B$3:$B$4999,LEFT($J$3,4),损耗登记!$C$3:$C$4999,LEFT(N$4,LEN(N$4)-1)),"")</f>
        <v/>
      </c>
      <c r="Q29" s="90" t="str">
        <f t="shared" si="4"/>
        <v/>
      </c>
      <c r="R29" s="90" t="str">
        <f>IF($B29&lt;&gt;"",SUMIFS(进货台账!$I$3:$I$1869,进货台账!$E$3:$E$1869,$B29,进货台账!$B$3:$B$1869,LEFT($J$3,4),进货台账!$C$3:$C$1869,LEFT(R$4,LEN(R$4)-1)),"")</f>
        <v/>
      </c>
      <c r="S29" s="90" t="str">
        <f>IF($B29&lt;&gt;"",SUMIFS(销售台账!$I$3:$I$2654,销售台账!$E$3:$E$2654,$B29,销售台账!$B$3:$B$2654,LEFT($J$3,4),销售台账!$C$3:$C$2654,LEFT(R$4,LEN(R$4)-1)),"")</f>
        <v/>
      </c>
      <c r="T29" s="90" t="str">
        <f>IF($B29&lt;&gt;"",SUMIFS(损耗登记!$I$3:$I$4999,损耗登记!$E$3:$E$4999,$B29,损耗登记!$B$3:$B$4999,LEFT($J$3,4),损耗登记!$C$3:$C$4999,LEFT(R$4,LEN(R$4)-1)),"")</f>
        <v/>
      </c>
      <c r="U29" s="90" t="str">
        <f t="shared" si="5"/>
        <v/>
      </c>
      <c r="V29" s="90" t="str">
        <f>IF($B29&lt;&gt;"",SUMIFS(进货台账!$I$3:$I$1869,进货台账!$E$3:$E$1869,$B29,进货台账!$B$3:$B$1869,LEFT($J$3,4),进货台账!$C$3:$C$1869,LEFT(V$4,LEN(V$4)-1)),"")</f>
        <v/>
      </c>
      <c r="W29" s="90" t="str">
        <f>IF($B29&lt;&gt;"",SUMIFS(销售台账!$I$3:$I$2654,销售台账!$E$3:$E$2654,$B29,销售台账!$B$3:$B$2654,LEFT($J$3,4),销售台账!$C$3:$C$2654,LEFT(V$4,LEN(V$4)-1)),"")</f>
        <v/>
      </c>
      <c r="X29" s="90" t="str">
        <f>IF($B29&lt;&gt;"",SUMIFS(损耗登记!$I$3:$I$4999,损耗登记!$E$3:$E$4999,$B29,损耗登记!$B$3:$B$4999,LEFT($J$3,4),损耗登记!$C$3:$C$4999,LEFT(V$4,LEN(V$4)-1)),"")</f>
        <v/>
      </c>
      <c r="Y29" s="90" t="str">
        <f t="shared" si="6"/>
        <v/>
      </c>
      <c r="Z29" s="90" t="str">
        <f>IF($B29&lt;&gt;"",SUMIFS(进货台账!$I$3:$I$1869,进货台账!$E$3:$E$1869,$B29,进货台账!$B$3:$B$1869,LEFT($J$3,4),进货台账!$C$3:$C$1869,LEFT(Z$4,LEN(Z$4)-1)),"")</f>
        <v/>
      </c>
      <c r="AA29" s="90" t="str">
        <f>IF($B29&lt;&gt;"",SUMIFS(销售台账!$I$3:$I$2654,销售台账!$E$3:$E$2654,$B29,销售台账!$B$3:$B$2654,LEFT($J$3,4),销售台账!$C$3:$C$2654,LEFT(Z$4,LEN(Z$4)-1)),"")</f>
        <v/>
      </c>
      <c r="AB29" s="90" t="str">
        <f>IF($B29&lt;&gt;"",SUMIFS(损耗登记!$I$3:$I$4999,损耗登记!$E$3:$E$4999,$B29,损耗登记!$B$3:$B$4999,LEFT($J$3,4),损耗登记!$C$3:$C$4999,LEFT(Z$4,LEN(Z$4)-1)),"")</f>
        <v/>
      </c>
      <c r="AC29" s="90" t="str">
        <f t="shared" si="7"/>
        <v/>
      </c>
      <c r="AD29" s="90" t="str">
        <f>IF($B29&lt;&gt;"",SUMIFS(进货台账!$I$3:$I$1869,进货台账!$E$3:$E$1869,$B29,进货台账!$B$3:$B$1869,LEFT($J$3,4),进货台账!$C$3:$C$1869,LEFT(AD$4,LEN(AD$4)-1)),"")</f>
        <v/>
      </c>
      <c r="AE29" s="90" t="str">
        <f>IF($B29&lt;&gt;"",SUMIFS(销售台账!$I$3:$I$2654,销售台账!$E$3:$E$2654,$B29,销售台账!$B$3:$B$2654,LEFT($J$3,4),销售台账!$C$3:$C$2654,LEFT(AD$4,LEN(AD$4)-1)),"")</f>
        <v/>
      </c>
      <c r="AF29" s="90" t="str">
        <f>IF($B29&lt;&gt;"",SUMIFS(损耗登记!$I$3:$I$4999,损耗登记!$E$3:$E$4999,$B29,损耗登记!$B$3:$B$4999,LEFT($J$3,4),损耗登记!$C$3:$C$4999,LEFT(AD$4,LEN(AD$4)-1)),"")</f>
        <v/>
      </c>
      <c r="AG29" s="90" t="str">
        <f t="shared" si="8"/>
        <v/>
      </c>
      <c r="AH29" s="90" t="str">
        <f>IF($B29&lt;&gt;"",SUMIFS(进货台账!$I$3:$I$1869,进货台账!$E$3:$E$1869,$B29,进货台账!$B$3:$B$1869,LEFT($J$3,4),进货台账!$C$3:$C$1869,LEFT(AH$4,LEN(AH$4)-1)),"")</f>
        <v/>
      </c>
      <c r="AI29" s="90" t="str">
        <f>IF($B29&lt;&gt;"",SUMIFS(销售台账!$I$3:$I$2654,销售台账!$E$3:$E$2654,$B29,销售台账!$B$3:$B$2654,LEFT($J$3,4),销售台账!$C$3:$C$2654,LEFT(AH$4,LEN(AH$4)-1)),"")</f>
        <v/>
      </c>
      <c r="AJ29" s="90" t="str">
        <f>IF($B29&lt;&gt;"",SUMIFS(损耗登记!$I$3:$I$4999,损耗登记!$E$3:$E$4999,$B29,损耗登记!$B$3:$B$4999,LEFT($J$3,4),损耗登记!$C$3:$C$4999,LEFT(AH$4,LEN(AH$4)-1)),"")</f>
        <v/>
      </c>
      <c r="AK29" s="90" t="str">
        <f t="shared" si="9"/>
        <v/>
      </c>
      <c r="AL29" s="90" t="str">
        <f>IF($B29&lt;&gt;"",SUMIFS(进货台账!$I$3:$I$1869,进货台账!$E$3:$E$1869,$B29,进货台账!$B$3:$B$1869,LEFT($J$3,4),进货台账!$C$3:$C$1869,LEFT(AL$4,LEN(AL$4)-1)),"")</f>
        <v/>
      </c>
      <c r="AM29" s="90" t="str">
        <f>IF($B29&lt;&gt;"",SUMIFS(销售台账!$I$3:$I$2654,销售台账!$E$3:$E$2654,$B29,销售台账!$B$3:$B$2654,LEFT($J$3,4),销售台账!$C$3:$C$2654,LEFT(AL$4,LEN(AL$4)-1)),"")</f>
        <v/>
      </c>
      <c r="AN29" s="90" t="str">
        <f>IF($B29&lt;&gt;"",SUMIFS(损耗登记!$I$3:$I$4999,损耗登记!$E$3:$E$4999,$B29,损耗登记!$B$3:$B$4999,LEFT($J$3,4),损耗登记!$C$3:$C$4999,LEFT(AL$4,LEN(AL$4)-1)),"")</f>
        <v/>
      </c>
      <c r="AO29" s="90" t="str">
        <f t="shared" si="10"/>
        <v/>
      </c>
      <c r="AP29" s="90" t="str">
        <f>IF($B29&lt;&gt;"",SUMIFS(进货台账!$I$3:$I$1869,进货台账!$E$3:$E$1869,$B29,进货台账!$B$3:$B$1869,LEFT($J$3,4),进货台账!$C$3:$C$1869,LEFT(AP$4,LEN(AP$4)-1)),"")</f>
        <v/>
      </c>
      <c r="AQ29" s="90" t="str">
        <f>IF($B29&lt;&gt;"",SUMIFS(销售台账!$I$3:$I$2654,销售台账!$E$3:$E$2654,$B29,销售台账!$B$3:$B$2654,LEFT($J$3,4),销售台账!$C$3:$C$2654,LEFT(AP$4,LEN(AP$4)-1)),"")</f>
        <v/>
      </c>
      <c r="AR29" s="90" t="str">
        <f>IF($B29&lt;&gt;"",SUMIFS(损耗登记!$I$3:$I$4999,损耗登记!$E$3:$E$4999,$B29,损耗登记!$B$3:$B$4999,LEFT($J$3,4),损耗登记!$C$3:$C$4999,LEFT(AP$4,LEN(AP$4)-1)),"")</f>
        <v/>
      </c>
      <c r="AS29" s="90" t="str">
        <f t="shared" si="11"/>
        <v/>
      </c>
      <c r="AT29" s="90" t="str">
        <f>IF($B29&lt;&gt;"",SUMIFS(进货台账!$I$3:$I$1869,进货台账!$E$3:$E$1869,$B29,进货台账!$B$3:$B$1869,LEFT($J$3,4),进货台账!$C$3:$C$1869,LEFT(AT$4,LEN(AT$4)-1)),"")</f>
        <v/>
      </c>
      <c r="AU29" s="90" t="str">
        <f>IF($B29&lt;&gt;"",SUMIFS(销售台账!$I$3:$I$2654,销售台账!$E$3:$E$2654,$B29,销售台账!$B$3:$B$2654,LEFT($J$3,4),销售台账!$C$3:$C$2654,LEFT(AT$4,LEN(AT$4)-1)),"")</f>
        <v/>
      </c>
      <c r="AV29" s="90" t="str">
        <f>IF($B29&lt;&gt;"",SUMIFS(损耗登记!$I$3:$I$4999,损耗登记!$E$3:$E$4999,$B29,损耗登记!$B$3:$B$4999,LEFT($J$3,4),损耗登记!$C$3:$C$4999,LEFT(AT$4,LEN(AT$4)-1)),"")</f>
        <v/>
      </c>
      <c r="AW29" s="90" t="str">
        <f t="shared" si="12"/>
        <v/>
      </c>
      <c r="AX29" s="90" t="str">
        <f>IF($B29&lt;&gt;"",SUMIFS(进货台账!$I$3:$I$1869,进货台账!$E$3:$E$1869,$B29,进货台账!$B$3:$B$1869,LEFT($J$3,4),进货台账!$C$3:$C$1869,LEFT(AX$4,LEN(AX$4)-1)),"")</f>
        <v/>
      </c>
      <c r="AY29" s="90" t="str">
        <f>IF($B29&lt;&gt;"",SUMIFS(销售台账!$I$3:$I$2654,销售台账!$E$3:$E$2654,$B29,销售台账!$B$3:$B$2654,LEFT($J$3,4),销售台账!$C$3:$C$2654,LEFT(AX$4,LEN(AX$4)-1)),"")</f>
        <v/>
      </c>
      <c r="AZ29" s="90" t="str">
        <f>IF($B29&lt;&gt;"",SUMIFS(损耗登记!$I$3:$I$4999,损耗登记!$E$3:$E$4999,$B29,损耗登记!$B$3:$B$4999,LEFT($J$3,4),损耗登记!$C$3:$C$4999,LEFT(AX$4,LEN(AX$4)-1)),"")</f>
        <v/>
      </c>
      <c r="BA29" s="90" t="str">
        <f t="shared" si="13"/>
        <v/>
      </c>
      <c r="BB29" s="90" t="str">
        <f>IF($B29&lt;&gt;"",SUMIFS(进货台账!$I$3:$I$1869,进货台账!$E$3:$E$1869,$B29,进货台账!$B$3:$B$1869,LEFT($J$3,4),进货台账!$C$3:$C$1869,LEFT(BB$4,LEN(BB$4)-1)),"")</f>
        <v/>
      </c>
      <c r="BC29" s="90" t="str">
        <f>IF($B29&lt;&gt;"",SUMIFS(销售台账!$I$3:$I$2654,销售台账!$E$3:$E$2654,$B29,销售台账!$B$3:$B$2654,LEFT($J$3,4),销售台账!$C$3:$C$2654,LEFT(BB$4,LEN(BB$4)-1)),"")</f>
        <v/>
      </c>
      <c r="BD29" s="90" t="str">
        <f>IF($B29&lt;&gt;"",SUMIFS(损耗登记!$I$3:$I$4999,损耗登记!$E$3:$E$4999,$B29,损耗登记!$B$3:$B$4999,LEFT($J$3,4),损耗登记!$C$3:$C$4999,LEFT(BB$4,LEN(BB$4)-1)),"")</f>
        <v/>
      </c>
      <c r="BE29" s="90" t="str">
        <f t="shared" si="14"/>
        <v/>
      </c>
    </row>
    <row r="30" ht="22" customHeight="1" spans="1:57">
      <c r="A30" s="89" t="str">
        <f t="shared" si="15"/>
        <v/>
      </c>
      <c r="B30" s="89" t="str">
        <f>IF(商品参数!A27&lt;&gt;"",商品参数!A27,"")</f>
        <v/>
      </c>
      <c r="C30" s="90" t="str">
        <f>IFERROR(VLOOKUP(B30,商品参数!A:E,2,FALSE),"")</f>
        <v/>
      </c>
      <c r="D30" s="90" t="str">
        <f>IFERROR(VLOOKUP(B30,商品参数!A:E,3,FALSE),"")</f>
        <v/>
      </c>
      <c r="E30" s="90" t="str">
        <f>IFERROR(VLOOKUP(B30,商品参数!A:E,4,FALSE),"")</f>
        <v/>
      </c>
      <c r="F30" s="90" t="str">
        <f t="shared" si="0"/>
        <v/>
      </c>
      <c r="G30" s="90" t="str">
        <f t="shared" si="1"/>
        <v/>
      </c>
      <c r="H30" s="91" t="str">
        <f t="shared" si="2"/>
        <v/>
      </c>
      <c r="I30" s="90" t="str">
        <f>IF(E30&lt;&gt;"",IFERROR(VLOOKUP(B30,商品参数!$A$3:$D$499,6,0),0),"")</f>
        <v/>
      </c>
      <c r="J30" s="90" t="str">
        <f>IF($B30&lt;&gt;"",SUMIFS(进货台账!$I$3:$I$1869,进货台账!$E$3:$E$1869,$B30,进货台账!$B$3:$B$1869,LEFT($J$3,4),进货台账!$C$3:$C$1869,LEFT(J$4,LEN(J$4)-1)),"")</f>
        <v/>
      </c>
      <c r="K30" s="90" t="str">
        <f>IF($B30&lt;&gt;"",SUMIFS(销售台账!$I$3:$I$2654,销售台账!$E$3:$E$2654,$B30,销售台账!$B$3:$B$2654,LEFT($J$3,4),销售台账!$C$3:$C$2654,LEFT(J$4,LEN(J$4)-1)),"")</f>
        <v/>
      </c>
      <c r="L30" s="90" t="str">
        <f>IF($B30&lt;&gt;"",SUMIFS(损耗登记!$I$3:$I$4999,损耗登记!$E$3:$E$4999,$B30,损耗登记!$B$3:$B$4999,LEFT($J$3,4),损耗登记!$C$3:$C$4999,LEFT(J$4,LEN(J$4)-1)),"")</f>
        <v/>
      </c>
      <c r="M30" s="90" t="str">
        <f t="shared" si="3"/>
        <v/>
      </c>
      <c r="N30" s="90" t="str">
        <f>IF($B30&lt;&gt;"",SUMIFS(进货台账!$I$3:$I$1869,进货台账!$E$3:$E$1869,$B30,进货台账!$B$3:$B$1869,LEFT($J$3,4),进货台账!$C$3:$C$1869,LEFT(N$4,LEN(N$4)-1)),"")</f>
        <v/>
      </c>
      <c r="O30" s="90" t="str">
        <f>IF($B30&lt;&gt;"",SUMIFS(销售台账!$I$3:$I$2654,销售台账!$E$3:$E$2654,$B30,销售台账!$B$3:$B$2654,LEFT($J$3,4),销售台账!$C$3:$C$2654,LEFT(N$4,LEN(N$4)-1)),"")</f>
        <v/>
      </c>
      <c r="P30" s="90" t="str">
        <f>IF($B30&lt;&gt;"",SUMIFS(损耗登记!$I$3:$I$4999,损耗登记!$E$3:$E$4999,$B30,损耗登记!$B$3:$B$4999,LEFT($J$3,4),损耗登记!$C$3:$C$4999,LEFT(N$4,LEN(N$4)-1)),"")</f>
        <v/>
      </c>
      <c r="Q30" s="90" t="str">
        <f t="shared" si="4"/>
        <v/>
      </c>
      <c r="R30" s="90" t="str">
        <f>IF($B30&lt;&gt;"",SUMIFS(进货台账!$I$3:$I$1869,进货台账!$E$3:$E$1869,$B30,进货台账!$B$3:$B$1869,LEFT($J$3,4),进货台账!$C$3:$C$1869,LEFT(R$4,LEN(R$4)-1)),"")</f>
        <v/>
      </c>
      <c r="S30" s="90" t="str">
        <f>IF($B30&lt;&gt;"",SUMIFS(销售台账!$I$3:$I$2654,销售台账!$E$3:$E$2654,$B30,销售台账!$B$3:$B$2654,LEFT($J$3,4),销售台账!$C$3:$C$2654,LEFT(R$4,LEN(R$4)-1)),"")</f>
        <v/>
      </c>
      <c r="T30" s="90" t="str">
        <f>IF($B30&lt;&gt;"",SUMIFS(损耗登记!$I$3:$I$4999,损耗登记!$E$3:$E$4999,$B30,损耗登记!$B$3:$B$4999,LEFT($J$3,4),损耗登记!$C$3:$C$4999,LEFT(R$4,LEN(R$4)-1)),"")</f>
        <v/>
      </c>
      <c r="U30" s="90" t="str">
        <f t="shared" si="5"/>
        <v/>
      </c>
      <c r="V30" s="90" t="str">
        <f>IF($B30&lt;&gt;"",SUMIFS(进货台账!$I$3:$I$1869,进货台账!$E$3:$E$1869,$B30,进货台账!$B$3:$B$1869,LEFT($J$3,4),进货台账!$C$3:$C$1869,LEFT(V$4,LEN(V$4)-1)),"")</f>
        <v/>
      </c>
      <c r="W30" s="90" t="str">
        <f>IF($B30&lt;&gt;"",SUMIFS(销售台账!$I$3:$I$2654,销售台账!$E$3:$E$2654,$B30,销售台账!$B$3:$B$2654,LEFT($J$3,4),销售台账!$C$3:$C$2654,LEFT(V$4,LEN(V$4)-1)),"")</f>
        <v/>
      </c>
      <c r="X30" s="90" t="str">
        <f>IF($B30&lt;&gt;"",SUMIFS(损耗登记!$I$3:$I$4999,损耗登记!$E$3:$E$4999,$B30,损耗登记!$B$3:$B$4999,LEFT($J$3,4),损耗登记!$C$3:$C$4999,LEFT(V$4,LEN(V$4)-1)),"")</f>
        <v/>
      </c>
      <c r="Y30" s="90" t="str">
        <f t="shared" si="6"/>
        <v/>
      </c>
      <c r="Z30" s="90" t="str">
        <f>IF($B30&lt;&gt;"",SUMIFS(进货台账!$I$3:$I$1869,进货台账!$E$3:$E$1869,$B30,进货台账!$B$3:$B$1869,LEFT($J$3,4),进货台账!$C$3:$C$1869,LEFT(Z$4,LEN(Z$4)-1)),"")</f>
        <v/>
      </c>
      <c r="AA30" s="90" t="str">
        <f>IF($B30&lt;&gt;"",SUMIFS(销售台账!$I$3:$I$2654,销售台账!$E$3:$E$2654,$B30,销售台账!$B$3:$B$2654,LEFT($J$3,4),销售台账!$C$3:$C$2654,LEFT(Z$4,LEN(Z$4)-1)),"")</f>
        <v/>
      </c>
      <c r="AB30" s="90" t="str">
        <f>IF($B30&lt;&gt;"",SUMIFS(损耗登记!$I$3:$I$4999,损耗登记!$E$3:$E$4999,$B30,损耗登记!$B$3:$B$4999,LEFT($J$3,4),损耗登记!$C$3:$C$4999,LEFT(Z$4,LEN(Z$4)-1)),"")</f>
        <v/>
      </c>
      <c r="AC30" s="90" t="str">
        <f t="shared" si="7"/>
        <v/>
      </c>
      <c r="AD30" s="90" t="str">
        <f>IF($B30&lt;&gt;"",SUMIFS(进货台账!$I$3:$I$1869,进货台账!$E$3:$E$1869,$B30,进货台账!$B$3:$B$1869,LEFT($J$3,4),进货台账!$C$3:$C$1869,LEFT(AD$4,LEN(AD$4)-1)),"")</f>
        <v/>
      </c>
      <c r="AE30" s="90" t="str">
        <f>IF($B30&lt;&gt;"",SUMIFS(销售台账!$I$3:$I$2654,销售台账!$E$3:$E$2654,$B30,销售台账!$B$3:$B$2654,LEFT($J$3,4),销售台账!$C$3:$C$2654,LEFT(AD$4,LEN(AD$4)-1)),"")</f>
        <v/>
      </c>
      <c r="AF30" s="90" t="str">
        <f>IF($B30&lt;&gt;"",SUMIFS(损耗登记!$I$3:$I$4999,损耗登记!$E$3:$E$4999,$B30,损耗登记!$B$3:$B$4999,LEFT($J$3,4),损耗登记!$C$3:$C$4999,LEFT(AD$4,LEN(AD$4)-1)),"")</f>
        <v/>
      </c>
      <c r="AG30" s="90" t="str">
        <f t="shared" si="8"/>
        <v/>
      </c>
      <c r="AH30" s="90" t="str">
        <f>IF($B30&lt;&gt;"",SUMIFS(进货台账!$I$3:$I$1869,进货台账!$E$3:$E$1869,$B30,进货台账!$B$3:$B$1869,LEFT($J$3,4),进货台账!$C$3:$C$1869,LEFT(AH$4,LEN(AH$4)-1)),"")</f>
        <v/>
      </c>
      <c r="AI30" s="90" t="str">
        <f>IF($B30&lt;&gt;"",SUMIFS(销售台账!$I$3:$I$2654,销售台账!$E$3:$E$2654,$B30,销售台账!$B$3:$B$2654,LEFT($J$3,4),销售台账!$C$3:$C$2654,LEFT(AH$4,LEN(AH$4)-1)),"")</f>
        <v/>
      </c>
      <c r="AJ30" s="90" t="str">
        <f>IF($B30&lt;&gt;"",SUMIFS(损耗登记!$I$3:$I$4999,损耗登记!$E$3:$E$4999,$B30,损耗登记!$B$3:$B$4999,LEFT($J$3,4),损耗登记!$C$3:$C$4999,LEFT(AH$4,LEN(AH$4)-1)),"")</f>
        <v/>
      </c>
      <c r="AK30" s="90" t="str">
        <f t="shared" si="9"/>
        <v/>
      </c>
      <c r="AL30" s="90" t="str">
        <f>IF($B30&lt;&gt;"",SUMIFS(进货台账!$I$3:$I$1869,进货台账!$E$3:$E$1869,$B30,进货台账!$B$3:$B$1869,LEFT($J$3,4),进货台账!$C$3:$C$1869,LEFT(AL$4,LEN(AL$4)-1)),"")</f>
        <v/>
      </c>
      <c r="AM30" s="90" t="str">
        <f>IF($B30&lt;&gt;"",SUMIFS(销售台账!$I$3:$I$2654,销售台账!$E$3:$E$2654,$B30,销售台账!$B$3:$B$2654,LEFT($J$3,4),销售台账!$C$3:$C$2654,LEFT(AL$4,LEN(AL$4)-1)),"")</f>
        <v/>
      </c>
      <c r="AN30" s="90" t="str">
        <f>IF($B30&lt;&gt;"",SUMIFS(损耗登记!$I$3:$I$4999,损耗登记!$E$3:$E$4999,$B30,损耗登记!$B$3:$B$4999,LEFT($J$3,4),损耗登记!$C$3:$C$4999,LEFT(AL$4,LEN(AL$4)-1)),"")</f>
        <v/>
      </c>
      <c r="AO30" s="90" t="str">
        <f t="shared" si="10"/>
        <v/>
      </c>
      <c r="AP30" s="90" t="str">
        <f>IF($B30&lt;&gt;"",SUMIFS(进货台账!$I$3:$I$1869,进货台账!$E$3:$E$1869,$B30,进货台账!$B$3:$B$1869,LEFT($J$3,4),进货台账!$C$3:$C$1869,LEFT(AP$4,LEN(AP$4)-1)),"")</f>
        <v/>
      </c>
      <c r="AQ30" s="90" t="str">
        <f>IF($B30&lt;&gt;"",SUMIFS(销售台账!$I$3:$I$2654,销售台账!$E$3:$E$2654,$B30,销售台账!$B$3:$B$2654,LEFT($J$3,4),销售台账!$C$3:$C$2654,LEFT(AP$4,LEN(AP$4)-1)),"")</f>
        <v/>
      </c>
      <c r="AR30" s="90" t="str">
        <f>IF($B30&lt;&gt;"",SUMIFS(损耗登记!$I$3:$I$4999,损耗登记!$E$3:$E$4999,$B30,损耗登记!$B$3:$B$4999,LEFT($J$3,4),损耗登记!$C$3:$C$4999,LEFT(AP$4,LEN(AP$4)-1)),"")</f>
        <v/>
      </c>
      <c r="AS30" s="90" t="str">
        <f t="shared" si="11"/>
        <v/>
      </c>
      <c r="AT30" s="90" t="str">
        <f>IF($B30&lt;&gt;"",SUMIFS(进货台账!$I$3:$I$1869,进货台账!$E$3:$E$1869,$B30,进货台账!$B$3:$B$1869,LEFT($J$3,4),进货台账!$C$3:$C$1869,LEFT(AT$4,LEN(AT$4)-1)),"")</f>
        <v/>
      </c>
      <c r="AU30" s="90" t="str">
        <f>IF($B30&lt;&gt;"",SUMIFS(销售台账!$I$3:$I$2654,销售台账!$E$3:$E$2654,$B30,销售台账!$B$3:$B$2654,LEFT($J$3,4),销售台账!$C$3:$C$2654,LEFT(AT$4,LEN(AT$4)-1)),"")</f>
        <v/>
      </c>
      <c r="AV30" s="90" t="str">
        <f>IF($B30&lt;&gt;"",SUMIFS(损耗登记!$I$3:$I$4999,损耗登记!$E$3:$E$4999,$B30,损耗登记!$B$3:$B$4999,LEFT($J$3,4),损耗登记!$C$3:$C$4999,LEFT(AT$4,LEN(AT$4)-1)),"")</f>
        <v/>
      </c>
      <c r="AW30" s="90" t="str">
        <f t="shared" si="12"/>
        <v/>
      </c>
      <c r="AX30" s="90" t="str">
        <f>IF($B30&lt;&gt;"",SUMIFS(进货台账!$I$3:$I$1869,进货台账!$E$3:$E$1869,$B30,进货台账!$B$3:$B$1869,LEFT($J$3,4),进货台账!$C$3:$C$1869,LEFT(AX$4,LEN(AX$4)-1)),"")</f>
        <v/>
      </c>
      <c r="AY30" s="90" t="str">
        <f>IF($B30&lt;&gt;"",SUMIFS(销售台账!$I$3:$I$2654,销售台账!$E$3:$E$2654,$B30,销售台账!$B$3:$B$2654,LEFT($J$3,4),销售台账!$C$3:$C$2654,LEFT(AX$4,LEN(AX$4)-1)),"")</f>
        <v/>
      </c>
      <c r="AZ30" s="90" t="str">
        <f>IF($B30&lt;&gt;"",SUMIFS(损耗登记!$I$3:$I$4999,损耗登记!$E$3:$E$4999,$B30,损耗登记!$B$3:$B$4999,LEFT($J$3,4),损耗登记!$C$3:$C$4999,LEFT(AX$4,LEN(AX$4)-1)),"")</f>
        <v/>
      </c>
      <c r="BA30" s="90" t="str">
        <f t="shared" si="13"/>
        <v/>
      </c>
      <c r="BB30" s="90" t="str">
        <f>IF($B30&lt;&gt;"",SUMIFS(进货台账!$I$3:$I$1869,进货台账!$E$3:$E$1869,$B30,进货台账!$B$3:$B$1869,LEFT($J$3,4),进货台账!$C$3:$C$1869,LEFT(BB$4,LEN(BB$4)-1)),"")</f>
        <v/>
      </c>
      <c r="BC30" s="90" t="str">
        <f>IF($B30&lt;&gt;"",SUMIFS(销售台账!$I$3:$I$2654,销售台账!$E$3:$E$2654,$B30,销售台账!$B$3:$B$2654,LEFT($J$3,4),销售台账!$C$3:$C$2654,LEFT(BB$4,LEN(BB$4)-1)),"")</f>
        <v/>
      </c>
      <c r="BD30" s="90" t="str">
        <f>IF($B30&lt;&gt;"",SUMIFS(损耗登记!$I$3:$I$4999,损耗登记!$E$3:$E$4999,$B30,损耗登记!$B$3:$B$4999,LEFT($J$3,4),损耗登记!$C$3:$C$4999,LEFT(BB$4,LEN(BB$4)-1)),"")</f>
        <v/>
      </c>
      <c r="BE30" s="90" t="str">
        <f t="shared" si="14"/>
        <v/>
      </c>
    </row>
    <row r="31" ht="22" customHeight="1" spans="1:57">
      <c r="A31" s="89" t="str">
        <f t="shared" si="15"/>
        <v/>
      </c>
      <c r="B31" s="89" t="str">
        <f>IF(商品参数!A28&lt;&gt;"",商品参数!A28,"")</f>
        <v/>
      </c>
      <c r="C31" s="90" t="str">
        <f>IFERROR(VLOOKUP(B31,商品参数!A:E,2,FALSE),"")</f>
        <v/>
      </c>
      <c r="D31" s="90" t="str">
        <f>IFERROR(VLOOKUP(B31,商品参数!A:E,3,FALSE),"")</f>
        <v/>
      </c>
      <c r="E31" s="90" t="str">
        <f>IFERROR(VLOOKUP(B31,商品参数!A:E,4,FALSE),"")</f>
        <v/>
      </c>
      <c r="F31" s="90" t="str">
        <f t="shared" si="0"/>
        <v/>
      </c>
      <c r="G31" s="90" t="str">
        <f t="shared" si="1"/>
        <v/>
      </c>
      <c r="H31" s="91" t="str">
        <f t="shared" si="2"/>
        <v/>
      </c>
      <c r="I31" s="90" t="str">
        <f>IF(E31&lt;&gt;"",IFERROR(VLOOKUP(B31,商品参数!$A$3:$D$499,6,0),0),"")</f>
        <v/>
      </c>
      <c r="J31" s="90" t="str">
        <f>IF($B31&lt;&gt;"",SUMIFS(进货台账!$I$3:$I$1869,进货台账!$E$3:$E$1869,$B31,进货台账!$B$3:$B$1869,LEFT($J$3,4),进货台账!$C$3:$C$1869,LEFT(J$4,LEN(J$4)-1)),"")</f>
        <v/>
      </c>
      <c r="K31" s="90" t="str">
        <f>IF($B31&lt;&gt;"",SUMIFS(销售台账!$I$3:$I$2654,销售台账!$E$3:$E$2654,$B31,销售台账!$B$3:$B$2654,LEFT($J$3,4),销售台账!$C$3:$C$2654,LEFT(J$4,LEN(J$4)-1)),"")</f>
        <v/>
      </c>
      <c r="L31" s="90" t="str">
        <f>IF($B31&lt;&gt;"",SUMIFS(损耗登记!$I$3:$I$4999,损耗登记!$E$3:$E$4999,$B31,损耗登记!$B$3:$B$4999,LEFT($J$3,4),损耗登记!$C$3:$C$4999,LEFT(J$4,LEN(J$4)-1)),"")</f>
        <v/>
      </c>
      <c r="M31" s="90" t="str">
        <f t="shared" si="3"/>
        <v/>
      </c>
      <c r="N31" s="90" t="str">
        <f>IF($B31&lt;&gt;"",SUMIFS(进货台账!$I$3:$I$1869,进货台账!$E$3:$E$1869,$B31,进货台账!$B$3:$B$1869,LEFT($J$3,4),进货台账!$C$3:$C$1869,LEFT(N$4,LEN(N$4)-1)),"")</f>
        <v/>
      </c>
      <c r="O31" s="90" t="str">
        <f>IF($B31&lt;&gt;"",SUMIFS(销售台账!$I$3:$I$2654,销售台账!$E$3:$E$2654,$B31,销售台账!$B$3:$B$2654,LEFT($J$3,4),销售台账!$C$3:$C$2654,LEFT(N$4,LEN(N$4)-1)),"")</f>
        <v/>
      </c>
      <c r="P31" s="90" t="str">
        <f>IF($B31&lt;&gt;"",SUMIFS(损耗登记!$I$3:$I$4999,损耗登记!$E$3:$E$4999,$B31,损耗登记!$B$3:$B$4999,LEFT($J$3,4),损耗登记!$C$3:$C$4999,LEFT(N$4,LEN(N$4)-1)),"")</f>
        <v/>
      </c>
      <c r="Q31" s="90" t="str">
        <f t="shared" si="4"/>
        <v/>
      </c>
      <c r="R31" s="90" t="str">
        <f>IF($B31&lt;&gt;"",SUMIFS(进货台账!$I$3:$I$1869,进货台账!$E$3:$E$1869,$B31,进货台账!$B$3:$B$1869,LEFT($J$3,4),进货台账!$C$3:$C$1869,LEFT(R$4,LEN(R$4)-1)),"")</f>
        <v/>
      </c>
      <c r="S31" s="90" t="str">
        <f>IF($B31&lt;&gt;"",SUMIFS(销售台账!$I$3:$I$2654,销售台账!$E$3:$E$2654,$B31,销售台账!$B$3:$B$2654,LEFT($J$3,4),销售台账!$C$3:$C$2654,LEFT(R$4,LEN(R$4)-1)),"")</f>
        <v/>
      </c>
      <c r="T31" s="90" t="str">
        <f>IF($B31&lt;&gt;"",SUMIFS(损耗登记!$I$3:$I$4999,损耗登记!$E$3:$E$4999,$B31,损耗登记!$B$3:$B$4999,LEFT($J$3,4),损耗登记!$C$3:$C$4999,LEFT(R$4,LEN(R$4)-1)),"")</f>
        <v/>
      </c>
      <c r="U31" s="90" t="str">
        <f t="shared" si="5"/>
        <v/>
      </c>
      <c r="V31" s="90" t="str">
        <f>IF($B31&lt;&gt;"",SUMIFS(进货台账!$I$3:$I$1869,进货台账!$E$3:$E$1869,$B31,进货台账!$B$3:$B$1869,LEFT($J$3,4),进货台账!$C$3:$C$1869,LEFT(V$4,LEN(V$4)-1)),"")</f>
        <v/>
      </c>
      <c r="W31" s="90" t="str">
        <f>IF($B31&lt;&gt;"",SUMIFS(销售台账!$I$3:$I$2654,销售台账!$E$3:$E$2654,$B31,销售台账!$B$3:$B$2654,LEFT($J$3,4),销售台账!$C$3:$C$2654,LEFT(V$4,LEN(V$4)-1)),"")</f>
        <v/>
      </c>
      <c r="X31" s="90" t="str">
        <f>IF($B31&lt;&gt;"",SUMIFS(损耗登记!$I$3:$I$4999,损耗登记!$E$3:$E$4999,$B31,损耗登记!$B$3:$B$4999,LEFT($J$3,4),损耗登记!$C$3:$C$4999,LEFT(V$4,LEN(V$4)-1)),"")</f>
        <v/>
      </c>
      <c r="Y31" s="90" t="str">
        <f t="shared" si="6"/>
        <v/>
      </c>
      <c r="Z31" s="90" t="str">
        <f>IF($B31&lt;&gt;"",SUMIFS(进货台账!$I$3:$I$1869,进货台账!$E$3:$E$1869,$B31,进货台账!$B$3:$B$1869,LEFT($J$3,4),进货台账!$C$3:$C$1869,LEFT(Z$4,LEN(Z$4)-1)),"")</f>
        <v/>
      </c>
      <c r="AA31" s="90" t="str">
        <f>IF($B31&lt;&gt;"",SUMIFS(销售台账!$I$3:$I$2654,销售台账!$E$3:$E$2654,$B31,销售台账!$B$3:$B$2654,LEFT($J$3,4),销售台账!$C$3:$C$2654,LEFT(Z$4,LEN(Z$4)-1)),"")</f>
        <v/>
      </c>
      <c r="AB31" s="90" t="str">
        <f>IF($B31&lt;&gt;"",SUMIFS(损耗登记!$I$3:$I$4999,损耗登记!$E$3:$E$4999,$B31,损耗登记!$B$3:$B$4999,LEFT($J$3,4),损耗登记!$C$3:$C$4999,LEFT(Z$4,LEN(Z$4)-1)),"")</f>
        <v/>
      </c>
      <c r="AC31" s="90" t="str">
        <f t="shared" si="7"/>
        <v/>
      </c>
      <c r="AD31" s="90" t="str">
        <f>IF($B31&lt;&gt;"",SUMIFS(进货台账!$I$3:$I$1869,进货台账!$E$3:$E$1869,$B31,进货台账!$B$3:$B$1869,LEFT($J$3,4),进货台账!$C$3:$C$1869,LEFT(AD$4,LEN(AD$4)-1)),"")</f>
        <v/>
      </c>
      <c r="AE31" s="90" t="str">
        <f>IF($B31&lt;&gt;"",SUMIFS(销售台账!$I$3:$I$2654,销售台账!$E$3:$E$2654,$B31,销售台账!$B$3:$B$2654,LEFT($J$3,4),销售台账!$C$3:$C$2654,LEFT(AD$4,LEN(AD$4)-1)),"")</f>
        <v/>
      </c>
      <c r="AF31" s="90" t="str">
        <f>IF($B31&lt;&gt;"",SUMIFS(损耗登记!$I$3:$I$4999,损耗登记!$E$3:$E$4999,$B31,损耗登记!$B$3:$B$4999,LEFT($J$3,4),损耗登记!$C$3:$C$4999,LEFT(AD$4,LEN(AD$4)-1)),"")</f>
        <v/>
      </c>
      <c r="AG31" s="90" t="str">
        <f t="shared" si="8"/>
        <v/>
      </c>
      <c r="AH31" s="90" t="str">
        <f>IF($B31&lt;&gt;"",SUMIFS(进货台账!$I$3:$I$1869,进货台账!$E$3:$E$1869,$B31,进货台账!$B$3:$B$1869,LEFT($J$3,4),进货台账!$C$3:$C$1869,LEFT(AH$4,LEN(AH$4)-1)),"")</f>
        <v/>
      </c>
      <c r="AI31" s="90" t="str">
        <f>IF($B31&lt;&gt;"",SUMIFS(销售台账!$I$3:$I$2654,销售台账!$E$3:$E$2654,$B31,销售台账!$B$3:$B$2654,LEFT($J$3,4),销售台账!$C$3:$C$2654,LEFT(AH$4,LEN(AH$4)-1)),"")</f>
        <v/>
      </c>
      <c r="AJ31" s="90" t="str">
        <f>IF($B31&lt;&gt;"",SUMIFS(损耗登记!$I$3:$I$4999,损耗登记!$E$3:$E$4999,$B31,损耗登记!$B$3:$B$4999,LEFT($J$3,4),损耗登记!$C$3:$C$4999,LEFT(AH$4,LEN(AH$4)-1)),"")</f>
        <v/>
      </c>
      <c r="AK31" s="90" t="str">
        <f t="shared" si="9"/>
        <v/>
      </c>
      <c r="AL31" s="90" t="str">
        <f>IF($B31&lt;&gt;"",SUMIFS(进货台账!$I$3:$I$1869,进货台账!$E$3:$E$1869,$B31,进货台账!$B$3:$B$1869,LEFT($J$3,4),进货台账!$C$3:$C$1869,LEFT(AL$4,LEN(AL$4)-1)),"")</f>
        <v/>
      </c>
      <c r="AM31" s="90" t="str">
        <f>IF($B31&lt;&gt;"",SUMIFS(销售台账!$I$3:$I$2654,销售台账!$E$3:$E$2654,$B31,销售台账!$B$3:$B$2654,LEFT($J$3,4),销售台账!$C$3:$C$2654,LEFT(AL$4,LEN(AL$4)-1)),"")</f>
        <v/>
      </c>
      <c r="AN31" s="90" t="str">
        <f>IF($B31&lt;&gt;"",SUMIFS(损耗登记!$I$3:$I$4999,损耗登记!$E$3:$E$4999,$B31,损耗登记!$B$3:$B$4999,LEFT($J$3,4),损耗登记!$C$3:$C$4999,LEFT(AL$4,LEN(AL$4)-1)),"")</f>
        <v/>
      </c>
      <c r="AO31" s="90" t="str">
        <f t="shared" si="10"/>
        <v/>
      </c>
      <c r="AP31" s="90" t="str">
        <f>IF($B31&lt;&gt;"",SUMIFS(进货台账!$I$3:$I$1869,进货台账!$E$3:$E$1869,$B31,进货台账!$B$3:$B$1869,LEFT($J$3,4),进货台账!$C$3:$C$1869,LEFT(AP$4,LEN(AP$4)-1)),"")</f>
        <v/>
      </c>
      <c r="AQ31" s="90" t="str">
        <f>IF($B31&lt;&gt;"",SUMIFS(销售台账!$I$3:$I$2654,销售台账!$E$3:$E$2654,$B31,销售台账!$B$3:$B$2654,LEFT($J$3,4),销售台账!$C$3:$C$2654,LEFT(AP$4,LEN(AP$4)-1)),"")</f>
        <v/>
      </c>
      <c r="AR31" s="90" t="str">
        <f>IF($B31&lt;&gt;"",SUMIFS(损耗登记!$I$3:$I$4999,损耗登记!$E$3:$E$4999,$B31,损耗登记!$B$3:$B$4999,LEFT($J$3,4),损耗登记!$C$3:$C$4999,LEFT(AP$4,LEN(AP$4)-1)),"")</f>
        <v/>
      </c>
      <c r="AS31" s="90" t="str">
        <f t="shared" si="11"/>
        <v/>
      </c>
      <c r="AT31" s="90" t="str">
        <f>IF($B31&lt;&gt;"",SUMIFS(进货台账!$I$3:$I$1869,进货台账!$E$3:$E$1869,$B31,进货台账!$B$3:$B$1869,LEFT($J$3,4),进货台账!$C$3:$C$1869,LEFT(AT$4,LEN(AT$4)-1)),"")</f>
        <v/>
      </c>
      <c r="AU31" s="90" t="str">
        <f>IF($B31&lt;&gt;"",SUMIFS(销售台账!$I$3:$I$2654,销售台账!$E$3:$E$2654,$B31,销售台账!$B$3:$B$2654,LEFT($J$3,4),销售台账!$C$3:$C$2654,LEFT(AT$4,LEN(AT$4)-1)),"")</f>
        <v/>
      </c>
      <c r="AV31" s="90" t="str">
        <f>IF($B31&lt;&gt;"",SUMIFS(损耗登记!$I$3:$I$4999,损耗登记!$E$3:$E$4999,$B31,损耗登记!$B$3:$B$4999,LEFT($J$3,4),损耗登记!$C$3:$C$4999,LEFT(AT$4,LEN(AT$4)-1)),"")</f>
        <v/>
      </c>
      <c r="AW31" s="90" t="str">
        <f t="shared" si="12"/>
        <v/>
      </c>
      <c r="AX31" s="90" t="str">
        <f>IF($B31&lt;&gt;"",SUMIFS(进货台账!$I$3:$I$1869,进货台账!$E$3:$E$1869,$B31,进货台账!$B$3:$B$1869,LEFT($J$3,4),进货台账!$C$3:$C$1869,LEFT(AX$4,LEN(AX$4)-1)),"")</f>
        <v/>
      </c>
      <c r="AY31" s="90" t="str">
        <f>IF($B31&lt;&gt;"",SUMIFS(销售台账!$I$3:$I$2654,销售台账!$E$3:$E$2654,$B31,销售台账!$B$3:$B$2654,LEFT($J$3,4),销售台账!$C$3:$C$2654,LEFT(AX$4,LEN(AX$4)-1)),"")</f>
        <v/>
      </c>
      <c r="AZ31" s="90" t="str">
        <f>IF($B31&lt;&gt;"",SUMIFS(损耗登记!$I$3:$I$4999,损耗登记!$E$3:$E$4999,$B31,损耗登记!$B$3:$B$4999,LEFT($J$3,4),损耗登记!$C$3:$C$4999,LEFT(AX$4,LEN(AX$4)-1)),"")</f>
        <v/>
      </c>
      <c r="BA31" s="90" t="str">
        <f t="shared" si="13"/>
        <v/>
      </c>
      <c r="BB31" s="90" t="str">
        <f>IF($B31&lt;&gt;"",SUMIFS(进货台账!$I$3:$I$1869,进货台账!$E$3:$E$1869,$B31,进货台账!$B$3:$B$1869,LEFT($J$3,4),进货台账!$C$3:$C$1869,LEFT(BB$4,LEN(BB$4)-1)),"")</f>
        <v/>
      </c>
      <c r="BC31" s="90" t="str">
        <f>IF($B31&lt;&gt;"",SUMIFS(销售台账!$I$3:$I$2654,销售台账!$E$3:$E$2654,$B31,销售台账!$B$3:$B$2654,LEFT($J$3,4),销售台账!$C$3:$C$2654,LEFT(BB$4,LEN(BB$4)-1)),"")</f>
        <v/>
      </c>
      <c r="BD31" s="90" t="str">
        <f>IF($B31&lt;&gt;"",SUMIFS(损耗登记!$I$3:$I$4999,损耗登记!$E$3:$E$4999,$B31,损耗登记!$B$3:$B$4999,LEFT($J$3,4),损耗登记!$C$3:$C$4999,LEFT(BB$4,LEN(BB$4)-1)),"")</f>
        <v/>
      </c>
      <c r="BE31" s="90" t="str">
        <f t="shared" si="14"/>
        <v/>
      </c>
    </row>
    <row r="32" ht="22" customHeight="1" spans="1:57">
      <c r="A32" s="89" t="str">
        <f t="shared" si="15"/>
        <v/>
      </c>
      <c r="B32" s="89" t="str">
        <f>IF(商品参数!A29&lt;&gt;"",商品参数!A29,"")</f>
        <v/>
      </c>
      <c r="C32" s="90" t="str">
        <f>IFERROR(VLOOKUP(B32,商品参数!A:E,2,FALSE),"")</f>
        <v/>
      </c>
      <c r="D32" s="90" t="str">
        <f>IFERROR(VLOOKUP(B32,商品参数!A:E,3,FALSE),"")</f>
        <v/>
      </c>
      <c r="E32" s="90" t="str">
        <f>IFERROR(VLOOKUP(B32,商品参数!A:E,4,FALSE),"")</f>
        <v/>
      </c>
      <c r="F32" s="90" t="str">
        <f t="shared" si="0"/>
        <v/>
      </c>
      <c r="G32" s="90" t="str">
        <f t="shared" si="1"/>
        <v/>
      </c>
      <c r="H32" s="91" t="str">
        <f t="shared" si="2"/>
        <v/>
      </c>
      <c r="I32" s="90" t="str">
        <f>IF(E32&lt;&gt;"",IFERROR(VLOOKUP(B32,商品参数!$A$3:$D$499,6,0),0),"")</f>
        <v/>
      </c>
      <c r="J32" s="90" t="str">
        <f>IF($B32&lt;&gt;"",SUMIFS(进货台账!$I$3:$I$1869,进货台账!$E$3:$E$1869,$B32,进货台账!$B$3:$B$1869,LEFT($J$3,4),进货台账!$C$3:$C$1869,LEFT(J$4,LEN(J$4)-1)),"")</f>
        <v/>
      </c>
      <c r="K32" s="90" t="str">
        <f>IF($B32&lt;&gt;"",SUMIFS(销售台账!$I$3:$I$2654,销售台账!$E$3:$E$2654,$B32,销售台账!$B$3:$B$2654,LEFT($J$3,4),销售台账!$C$3:$C$2654,LEFT(J$4,LEN(J$4)-1)),"")</f>
        <v/>
      </c>
      <c r="L32" s="90" t="str">
        <f>IF($B32&lt;&gt;"",SUMIFS(损耗登记!$I$3:$I$4999,损耗登记!$E$3:$E$4999,$B32,损耗登记!$B$3:$B$4999,LEFT($J$3,4),损耗登记!$C$3:$C$4999,LEFT(J$4,LEN(J$4)-1)),"")</f>
        <v/>
      </c>
      <c r="M32" s="90" t="str">
        <f t="shared" si="3"/>
        <v/>
      </c>
      <c r="N32" s="90" t="str">
        <f>IF($B32&lt;&gt;"",SUMIFS(进货台账!$I$3:$I$1869,进货台账!$E$3:$E$1869,$B32,进货台账!$B$3:$B$1869,LEFT($J$3,4),进货台账!$C$3:$C$1869,LEFT(N$4,LEN(N$4)-1)),"")</f>
        <v/>
      </c>
      <c r="O32" s="90" t="str">
        <f>IF($B32&lt;&gt;"",SUMIFS(销售台账!$I$3:$I$2654,销售台账!$E$3:$E$2654,$B32,销售台账!$B$3:$B$2654,LEFT($J$3,4),销售台账!$C$3:$C$2654,LEFT(N$4,LEN(N$4)-1)),"")</f>
        <v/>
      </c>
      <c r="P32" s="90" t="str">
        <f>IF($B32&lt;&gt;"",SUMIFS(损耗登记!$I$3:$I$4999,损耗登记!$E$3:$E$4999,$B32,损耗登记!$B$3:$B$4999,LEFT($J$3,4),损耗登记!$C$3:$C$4999,LEFT(N$4,LEN(N$4)-1)),"")</f>
        <v/>
      </c>
      <c r="Q32" s="90" t="str">
        <f t="shared" si="4"/>
        <v/>
      </c>
      <c r="R32" s="90" t="str">
        <f>IF($B32&lt;&gt;"",SUMIFS(进货台账!$I$3:$I$1869,进货台账!$E$3:$E$1869,$B32,进货台账!$B$3:$B$1869,LEFT($J$3,4),进货台账!$C$3:$C$1869,LEFT(R$4,LEN(R$4)-1)),"")</f>
        <v/>
      </c>
      <c r="S32" s="90" t="str">
        <f>IF($B32&lt;&gt;"",SUMIFS(销售台账!$I$3:$I$2654,销售台账!$E$3:$E$2654,$B32,销售台账!$B$3:$B$2654,LEFT($J$3,4),销售台账!$C$3:$C$2654,LEFT(R$4,LEN(R$4)-1)),"")</f>
        <v/>
      </c>
      <c r="T32" s="90" t="str">
        <f>IF($B32&lt;&gt;"",SUMIFS(损耗登记!$I$3:$I$4999,损耗登记!$E$3:$E$4999,$B32,损耗登记!$B$3:$B$4999,LEFT($J$3,4),损耗登记!$C$3:$C$4999,LEFT(R$4,LEN(R$4)-1)),"")</f>
        <v/>
      </c>
      <c r="U32" s="90" t="str">
        <f t="shared" si="5"/>
        <v/>
      </c>
      <c r="V32" s="90" t="str">
        <f>IF($B32&lt;&gt;"",SUMIFS(进货台账!$I$3:$I$1869,进货台账!$E$3:$E$1869,$B32,进货台账!$B$3:$B$1869,LEFT($J$3,4),进货台账!$C$3:$C$1869,LEFT(V$4,LEN(V$4)-1)),"")</f>
        <v/>
      </c>
      <c r="W32" s="90" t="str">
        <f>IF($B32&lt;&gt;"",SUMIFS(销售台账!$I$3:$I$2654,销售台账!$E$3:$E$2654,$B32,销售台账!$B$3:$B$2654,LEFT($J$3,4),销售台账!$C$3:$C$2654,LEFT(V$4,LEN(V$4)-1)),"")</f>
        <v/>
      </c>
      <c r="X32" s="90" t="str">
        <f>IF($B32&lt;&gt;"",SUMIFS(损耗登记!$I$3:$I$4999,损耗登记!$E$3:$E$4999,$B32,损耗登记!$B$3:$B$4999,LEFT($J$3,4),损耗登记!$C$3:$C$4999,LEFT(V$4,LEN(V$4)-1)),"")</f>
        <v/>
      </c>
      <c r="Y32" s="90" t="str">
        <f t="shared" si="6"/>
        <v/>
      </c>
      <c r="Z32" s="90" t="str">
        <f>IF($B32&lt;&gt;"",SUMIFS(进货台账!$I$3:$I$1869,进货台账!$E$3:$E$1869,$B32,进货台账!$B$3:$B$1869,LEFT($J$3,4),进货台账!$C$3:$C$1869,LEFT(Z$4,LEN(Z$4)-1)),"")</f>
        <v/>
      </c>
      <c r="AA32" s="90" t="str">
        <f>IF($B32&lt;&gt;"",SUMIFS(销售台账!$I$3:$I$2654,销售台账!$E$3:$E$2654,$B32,销售台账!$B$3:$B$2654,LEFT($J$3,4),销售台账!$C$3:$C$2654,LEFT(Z$4,LEN(Z$4)-1)),"")</f>
        <v/>
      </c>
      <c r="AB32" s="90" t="str">
        <f>IF($B32&lt;&gt;"",SUMIFS(损耗登记!$I$3:$I$4999,损耗登记!$E$3:$E$4999,$B32,损耗登记!$B$3:$B$4999,LEFT($J$3,4),损耗登记!$C$3:$C$4999,LEFT(Z$4,LEN(Z$4)-1)),"")</f>
        <v/>
      </c>
      <c r="AC32" s="90" t="str">
        <f t="shared" si="7"/>
        <v/>
      </c>
      <c r="AD32" s="90" t="str">
        <f>IF($B32&lt;&gt;"",SUMIFS(进货台账!$I$3:$I$1869,进货台账!$E$3:$E$1869,$B32,进货台账!$B$3:$B$1869,LEFT($J$3,4),进货台账!$C$3:$C$1869,LEFT(AD$4,LEN(AD$4)-1)),"")</f>
        <v/>
      </c>
      <c r="AE32" s="90" t="str">
        <f>IF($B32&lt;&gt;"",SUMIFS(销售台账!$I$3:$I$2654,销售台账!$E$3:$E$2654,$B32,销售台账!$B$3:$B$2654,LEFT($J$3,4),销售台账!$C$3:$C$2654,LEFT(AD$4,LEN(AD$4)-1)),"")</f>
        <v/>
      </c>
      <c r="AF32" s="90" t="str">
        <f>IF($B32&lt;&gt;"",SUMIFS(损耗登记!$I$3:$I$4999,损耗登记!$E$3:$E$4999,$B32,损耗登记!$B$3:$B$4999,LEFT($J$3,4),损耗登记!$C$3:$C$4999,LEFT(AD$4,LEN(AD$4)-1)),"")</f>
        <v/>
      </c>
      <c r="AG32" s="90" t="str">
        <f t="shared" si="8"/>
        <v/>
      </c>
      <c r="AH32" s="90" t="str">
        <f>IF($B32&lt;&gt;"",SUMIFS(进货台账!$I$3:$I$1869,进货台账!$E$3:$E$1869,$B32,进货台账!$B$3:$B$1869,LEFT($J$3,4),进货台账!$C$3:$C$1869,LEFT(AH$4,LEN(AH$4)-1)),"")</f>
        <v/>
      </c>
      <c r="AI32" s="90" t="str">
        <f>IF($B32&lt;&gt;"",SUMIFS(销售台账!$I$3:$I$2654,销售台账!$E$3:$E$2654,$B32,销售台账!$B$3:$B$2654,LEFT($J$3,4),销售台账!$C$3:$C$2654,LEFT(AH$4,LEN(AH$4)-1)),"")</f>
        <v/>
      </c>
      <c r="AJ32" s="90" t="str">
        <f>IF($B32&lt;&gt;"",SUMIFS(损耗登记!$I$3:$I$4999,损耗登记!$E$3:$E$4999,$B32,损耗登记!$B$3:$B$4999,LEFT($J$3,4),损耗登记!$C$3:$C$4999,LEFT(AH$4,LEN(AH$4)-1)),"")</f>
        <v/>
      </c>
      <c r="AK32" s="90" t="str">
        <f t="shared" si="9"/>
        <v/>
      </c>
      <c r="AL32" s="90" t="str">
        <f>IF($B32&lt;&gt;"",SUMIFS(进货台账!$I$3:$I$1869,进货台账!$E$3:$E$1869,$B32,进货台账!$B$3:$B$1869,LEFT($J$3,4),进货台账!$C$3:$C$1869,LEFT(AL$4,LEN(AL$4)-1)),"")</f>
        <v/>
      </c>
      <c r="AM32" s="90" t="str">
        <f>IF($B32&lt;&gt;"",SUMIFS(销售台账!$I$3:$I$2654,销售台账!$E$3:$E$2654,$B32,销售台账!$B$3:$B$2654,LEFT($J$3,4),销售台账!$C$3:$C$2654,LEFT(AL$4,LEN(AL$4)-1)),"")</f>
        <v/>
      </c>
      <c r="AN32" s="90" t="str">
        <f>IF($B32&lt;&gt;"",SUMIFS(损耗登记!$I$3:$I$4999,损耗登记!$E$3:$E$4999,$B32,损耗登记!$B$3:$B$4999,LEFT($J$3,4),损耗登记!$C$3:$C$4999,LEFT(AL$4,LEN(AL$4)-1)),"")</f>
        <v/>
      </c>
      <c r="AO32" s="90" t="str">
        <f t="shared" si="10"/>
        <v/>
      </c>
      <c r="AP32" s="90" t="str">
        <f>IF($B32&lt;&gt;"",SUMIFS(进货台账!$I$3:$I$1869,进货台账!$E$3:$E$1869,$B32,进货台账!$B$3:$B$1869,LEFT($J$3,4),进货台账!$C$3:$C$1869,LEFT(AP$4,LEN(AP$4)-1)),"")</f>
        <v/>
      </c>
      <c r="AQ32" s="90" t="str">
        <f>IF($B32&lt;&gt;"",SUMIFS(销售台账!$I$3:$I$2654,销售台账!$E$3:$E$2654,$B32,销售台账!$B$3:$B$2654,LEFT($J$3,4),销售台账!$C$3:$C$2654,LEFT(AP$4,LEN(AP$4)-1)),"")</f>
        <v/>
      </c>
      <c r="AR32" s="90" t="str">
        <f>IF($B32&lt;&gt;"",SUMIFS(损耗登记!$I$3:$I$4999,损耗登记!$E$3:$E$4999,$B32,损耗登记!$B$3:$B$4999,LEFT($J$3,4),损耗登记!$C$3:$C$4999,LEFT(AP$4,LEN(AP$4)-1)),"")</f>
        <v/>
      </c>
      <c r="AS32" s="90" t="str">
        <f t="shared" si="11"/>
        <v/>
      </c>
      <c r="AT32" s="90" t="str">
        <f>IF($B32&lt;&gt;"",SUMIFS(进货台账!$I$3:$I$1869,进货台账!$E$3:$E$1869,$B32,进货台账!$B$3:$B$1869,LEFT($J$3,4),进货台账!$C$3:$C$1869,LEFT(AT$4,LEN(AT$4)-1)),"")</f>
        <v/>
      </c>
      <c r="AU32" s="90" t="str">
        <f>IF($B32&lt;&gt;"",SUMIFS(销售台账!$I$3:$I$2654,销售台账!$E$3:$E$2654,$B32,销售台账!$B$3:$B$2654,LEFT($J$3,4),销售台账!$C$3:$C$2654,LEFT(AT$4,LEN(AT$4)-1)),"")</f>
        <v/>
      </c>
      <c r="AV32" s="90" t="str">
        <f>IF($B32&lt;&gt;"",SUMIFS(损耗登记!$I$3:$I$4999,损耗登记!$E$3:$E$4999,$B32,损耗登记!$B$3:$B$4999,LEFT($J$3,4),损耗登记!$C$3:$C$4999,LEFT(AT$4,LEN(AT$4)-1)),"")</f>
        <v/>
      </c>
      <c r="AW32" s="90" t="str">
        <f t="shared" si="12"/>
        <v/>
      </c>
      <c r="AX32" s="90" t="str">
        <f>IF($B32&lt;&gt;"",SUMIFS(进货台账!$I$3:$I$1869,进货台账!$E$3:$E$1869,$B32,进货台账!$B$3:$B$1869,LEFT($J$3,4),进货台账!$C$3:$C$1869,LEFT(AX$4,LEN(AX$4)-1)),"")</f>
        <v/>
      </c>
      <c r="AY32" s="90" t="str">
        <f>IF($B32&lt;&gt;"",SUMIFS(销售台账!$I$3:$I$2654,销售台账!$E$3:$E$2654,$B32,销售台账!$B$3:$B$2654,LEFT($J$3,4),销售台账!$C$3:$C$2654,LEFT(AX$4,LEN(AX$4)-1)),"")</f>
        <v/>
      </c>
      <c r="AZ32" s="90" t="str">
        <f>IF($B32&lt;&gt;"",SUMIFS(损耗登记!$I$3:$I$4999,损耗登记!$E$3:$E$4999,$B32,损耗登记!$B$3:$B$4999,LEFT($J$3,4),损耗登记!$C$3:$C$4999,LEFT(AX$4,LEN(AX$4)-1)),"")</f>
        <v/>
      </c>
      <c r="BA32" s="90" t="str">
        <f t="shared" si="13"/>
        <v/>
      </c>
      <c r="BB32" s="90" t="str">
        <f>IF($B32&lt;&gt;"",SUMIFS(进货台账!$I$3:$I$1869,进货台账!$E$3:$E$1869,$B32,进货台账!$B$3:$B$1869,LEFT($J$3,4),进货台账!$C$3:$C$1869,LEFT(BB$4,LEN(BB$4)-1)),"")</f>
        <v/>
      </c>
      <c r="BC32" s="90" t="str">
        <f>IF($B32&lt;&gt;"",SUMIFS(销售台账!$I$3:$I$2654,销售台账!$E$3:$E$2654,$B32,销售台账!$B$3:$B$2654,LEFT($J$3,4),销售台账!$C$3:$C$2654,LEFT(BB$4,LEN(BB$4)-1)),"")</f>
        <v/>
      </c>
      <c r="BD32" s="90" t="str">
        <f>IF($B32&lt;&gt;"",SUMIFS(损耗登记!$I$3:$I$4999,损耗登记!$E$3:$E$4999,$B32,损耗登记!$B$3:$B$4999,LEFT($J$3,4),损耗登记!$C$3:$C$4999,LEFT(BB$4,LEN(BB$4)-1)),"")</f>
        <v/>
      </c>
      <c r="BE32" s="90" t="str">
        <f t="shared" si="14"/>
        <v/>
      </c>
    </row>
    <row r="33" ht="22" customHeight="1" spans="1:57">
      <c r="A33" s="89" t="str">
        <f t="shared" si="15"/>
        <v/>
      </c>
      <c r="B33" s="89" t="str">
        <f>IF(商品参数!A30&lt;&gt;"",商品参数!A30,"")</f>
        <v/>
      </c>
      <c r="C33" s="90" t="str">
        <f>IFERROR(VLOOKUP(B33,商品参数!A:E,2,FALSE),"")</f>
        <v/>
      </c>
      <c r="D33" s="90" t="str">
        <f>IFERROR(VLOOKUP(B33,商品参数!A:E,3,FALSE),"")</f>
        <v/>
      </c>
      <c r="E33" s="90" t="str">
        <f>IFERROR(VLOOKUP(B33,商品参数!A:E,4,FALSE),"")</f>
        <v/>
      </c>
      <c r="F33" s="90" t="str">
        <f t="shared" si="0"/>
        <v/>
      </c>
      <c r="G33" s="90" t="str">
        <f t="shared" si="1"/>
        <v/>
      </c>
      <c r="H33" s="91" t="str">
        <f t="shared" si="2"/>
        <v/>
      </c>
      <c r="I33" s="90" t="str">
        <f>IF(E33&lt;&gt;"",IFERROR(VLOOKUP(B33,商品参数!$A$3:$D$499,6,0),0),"")</f>
        <v/>
      </c>
      <c r="J33" s="90" t="str">
        <f>IF($B33&lt;&gt;"",SUMIFS(进货台账!$I$3:$I$1869,进货台账!$E$3:$E$1869,$B33,进货台账!$B$3:$B$1869,LEFT($J$3,4),进货台账!$C$3:$C$1869,LEFT(J$4,LEN(J$4)-1)),"")</f>
        <v/>
      </c>
      <c r="K33" s="90" t="str">
        <f>IF($B33&lt;&gt;"",SUMIFS(销售台账!$I$3:$I$2654,销售台账!$E$3:$E$2654,$B33,销售台账!$B$3:$B$2654,LEFT($J$3,4),销售台账!$C$3:$C$2654,LEFT(J$4,LEN(J$4)-1)),"")</f>
        <v/>
      </c>
      <c r="L33" s="90" t="str">
        <f>IF($B33&lt;&gt;"",SUMIFS(损耗登记!$I$3:$I$4999,损耗登记!$E$3:$E$4999,$B33,损耗登记!$B$3:$B$4999,LEFT($J$3,4),损耗登记!$C$3:$C$4999,LEFT(J$4,LEN(J$4)-1)),"")</f>
        <v/>
      </c>
      <c r="M33" s="90" t="str">
        <f t="shared" si="3"/>
        <v/>
      </c>
      <c r="N33" s="90" t="str">
        <f>IF($B33&lt;&gt;"",SUMIFS(进货台账!$I$3:$I$1869,进货台账!$E$3:$E$1869,$B33,进货台账!$B$3:$B$1869,LEFT($J$3,4),进货台账!$C$3:$C$1869,LEFT(N$4,LEN(N$4)-1)),"")</f>
        <v/>
      </c>
      <c r="O33" s="90" t="str">
        <f>IF($B33&lt;&gt;"",SUMIFS(销售台账!$I$3:$I$2654,销售台账!$E$3:$E$2654,$B33,销售台账!$B$3:$B$2654,LEFT($J$3,4),销售台账!$C$3:$C$2654,LEFT(N$4,LEN(N$4)-1)),"")</f>
        <v/>
      </c>
      <c r="P33" s="90" t="str">
        <f>IF($B33&lt;&gt;"",SUMIFS(损耗登记!$I$3:$I$4999,损耗登记!$E$3:$E$4999,$B33,损耗登记!$B$3:$B$4999,LEFT($J$3,4),损耗登记!$C$3:$C$4999,LEFT(N$4,LEN(N$4)-1)),"")</f>
        <v/>
      </c>
      <c r="Q33" s="90" t="str">
        <f t="shared" si="4"/>
        <v/>
      </c>
      <c r="R33" s="90" t="str">
        <f>IF($B33&lt;&gt;"",SUMIFS(进货台账!$I$3:$I$1869,进货台账!$E$3:$E$1869,$B33,进货台账!$B$3:$B$1869,LEFT($J$3,4),进货台账!$C$3:$C$1869,LEFT(R$4,LEN(R$4)-1)),"")</f>
        <v/>
      </c>
      <c r="S33" s="90" t="str">
        <f>IF($B33&lt;&gt;"",SUMIFS(销售台账!$I$3:$I$2654,销售台账!$E$3:$E$2654,$B33,销售台账!$B$3:$B$2654,LEFT($J$3,4),销售台账!$C$3:$C$2654,LEFT(R$4,LEN(R$4)-1)),"")</f>
        <v/>
      </c>
      <c r="T33" s="90" t="str">
        <f>IF($B33&lt;&gt;"",SUMIFS(损耗登记!$I$3:$I$4999,损耗登记!$E$3:$E$4999,$B33,损耗登记!$B$3:$B$4999,LEFT($J$3,4),损耗登记!$C$3:$C$4999,LEFT(R$4,LEN(R$4)-1)),"")</f>
        <v/>
      </c>
      <c r="U33" s="90" t="str">
        <f t="shared" si="5"/>
        <v/>
      </c>
      <c r="V33" s="90" t="str">
        <f>IF($B33&lt;&gt;"",SUMIFS(进货台账!$I$3:$I$1869,进货台账!$E$3:$E$1869,$B33,进货台账!$B$3:$B$1869,LEFT($J$3,4),进货台账!$C$3:$C$1869,LEFT(V$4,LEN(V$4)-1)),"")</f>
        <v/>
      </c>
      <c r="W33" s="90" t="str">
        <f>IF($B33&lt;&gt;"",SUMIFS(销售台账!$I$3:$I$2654,销售台账!$E$3:$E$2654,$B33,销售台账!$B$3:$B$2654,LEFT($J$3,4),销售台账!$C$3:$C$2654,LEFT(V$4,LEN(V$4)-1)),"")</f>
        <v/>
      </c>
      <c r="X33" s="90" t="str">
        <f>IF($B33&lt;&gt;"",SUMIFS(损耗登记!$I$3:$I$4999,损耗登记!$E$3:$E$4999,$B33,损耗登记!$B$3:$B$4999,LEFT($J$3,4),损耗登记!$C$3:$C$4999,LEFT(V$4,LEN(V$4)-1)),"")</f>
        <v/>
      </c>
      <c r="Y33" s="90" t="str">
        <f t="shared" si="6"/>
        <v/>
      </c>
      <c r="Z33" s="90" t="str">
        <f>IF($B33&lt;&gt;"",SUMIFS(进货台账!$I$3:$I$1869,进货台账!$E$3:$E$1869,$B33,进货台账!$B$3:$B$1869,LEFT($J$3,4),进货台账!$C$3:$C$1869,LEFT(Z$4,LEN(Z$4)-1)),"")</f>
        <v/>
      </c>
      <c r="AA33" s="90" t="str">
        <f>IF($B33&lt;&gt;"",SUMIFS(销售台账!$I$3:$I$2654,销售台账!$E$3:$E$2654,$B33,销售台账!$B$3:$B$2654,LEFT($J$3,4),销售台账!$C$3:$C$2654,LEFT(Z$4,LEN(Z$4)-1)),"")</f>
        <v/>
      </c>
      <c r="AB33" s="90" t="str">
        <f>IF($B33&lt;&gt;"",SUMIFS(损耗登记!$I$3:$I$4999,损耗登记!$E$3:$E$4999,$B33,损耗登记!$B$3:$B$4999,LEFT($J$3,4),损耗登记!$C$3:$C$4999,LEFT(Z$4,LEN(Z$4)-1)),"")</f>
        <v/>
      </c>
      <c r="AC33" s="90" t="str">
        <f t="shared" si="7"/>
        <v/>
      </c>
      <c r="AD33" s="90" t="str">
        <f>IF($B33&lt;&gt;"",SUMIFS(进货台账!$I$3:$I$1869,进货台账!$E$3:$E$1869,$B33,进货台账!$B$3:$B$1869,LEFT($J$3,4),进货台账!$C$3:$C$1869,LEFT(AD$4,LEN(AD$4)-1)),"")</f>
        <v/>
      </c>
      <c r="AE33" s="90" t="str">
        <f>IF($B33&lt;&gt;"",SUMIFS(销售台账!$I$3:$I$2654,销售台账!$E$3:$E$2654,$B33,销售台账!$B$3:$B$2654,LEFT($J$3,4),销售台账!$C$3:$C$2654,LEFT(AD$4,LEN(AD$4)-1)),"")</f>
        <v/>
      </c>
      <c r="AF33" s="90" t="str">
        <f>IF($B33&lt;&gt;"",SUMIFS(损耗登记!$I$3:$I$4999,损耗登记!$E$3:$E$4999,$B33,损耗登记!$B$3:$B$4999,LEFT($J$3,4),损耗登记!$C$3:$C$4999,LEFT(AD$4,LEN(AD$4)-1)),"")</f>
        <v/>
      </c>
      <c r="AG33" s="90" t="str">
        <f t="shared" si="8"/>
        <v/>
      </c>
      <c r="AH33" s="90" t="str">
        <f>IF($B33&lt;&gt;"",SUMIFS(进货台账!$I$3:$I$1869,进货台账!$E$3:$E$1869,$B33,进货台账!$B$3:$B$1869,LEFT($J$3,4),进货台账!$C$3:$C$1869,LEFT(AH$4,LEN(AH$4)-1)),"")</f>
        <v/>
      </c>
      <c r="AI33" s="90" t="str">
        <f>IF($B33&lt;&gt;"",SUMIFS(销售台账!$I$3:$I$2654,销售台账!$E$3:$E$2654,$B33,销售台账!$B$3:$B$2654,LEFT($J$3,4),销售台账!$C$3:$C$2654,LEFT(AH$4,LEN(AH$4)-1)),"")</f>
        <v/>
      </c>
      <c r="AJ33" s="90" t="str">
        <f>IF($B33&lt;&gt;"",SUMIFS(损耗登记!$I$3:$I$4999,损耗登记!$E$3:$E$4999,$B33,损耗登记!$B$3:$B$4999,LEFT($J$3,4),损耗登记!$C$3:$C$4999,LEFT(AH$4,LEN(AH$4)-1)),"")</f>
        <v/>
      </c>
      <c r="AK33" s="90" t="str">
        <f t="shared" si="9"/>
        <v/>
      </c>
      <c r="AL33" s="90" t="str">
        <f>IF($B33&lt;&gt;"",SUMIFS(进货台账!$I$3:$I$1869,进货台账!$E$3:$E$1869,$B33,进货台账!$B$3:$B$1869,LEFT($J$3,4),进货台账!$C$3:$C$1869,LEFT(AL$4,LEN(AL$4)-1)),"")</f>
        <v/>
      </c>
      <c r="AM33" s="90" t="str">
        <f>IF($B33&lt;&gt;"",SUMIFS(销售台账!$I$3:$I$2654,销售台账!$E$3:$E$2654,$B33,销售台账!$B$3:$B$2654,LEFT($J$3,4),销售台账!$C$3:$C$2654,LEFT(AL$4,LEN(AL$4)-1)),"")</f>
        <v/>
      </c>
      <c r="AN33" s="90" t="str">
        <f>IF($B33&lt;&gt;"",SUMIFS(损耗登记!$I$3:$I$4999,损耗登记!$E$3:$E$4999,$B33,损耗登记!$B$3:$B$4999,LEFT($J$3,4),损耗登记!$C$3:$C$4999,LEFT(AL$4,LEN(AL$4)-1)),"")</f>
        <v/>
      </c>
      <c r="AO33" s="90" t="str">
        <f t="shared" si="10"/>
        <v/>
      </c>
      <c r="AP33" s="90" t="str">
        <f>IF($B33&lt;&gt;"",SUMIFS(进货台账!$I$3:$I$1869,进货台账!$E$3:$E$1869,$B33,进货台账!$B$3:$B$1869,LEFT($J$3,4),进货台账!$C$3:$C$1869,LEFT(AP$4,LEN(AP$4)-1)),"")</f>
        <v/>
      </c>
      <c r="AQ33" s="90" t="str">
        <f>IF($B33&lt;&gt;"",SUMIFS(销售台账!$I$3:$I$2654,销售台账!$E$3:$E$2654,$B33,销售台账!$B$3:$B$2654,LEFT($J$3,4),销售台账!$C$3:$C$2654,LEFT(AP$4,LEN(AP$4)-1)),"")</f>
        <v/>
      </c>
      <c r="AR33" s="90" t="str">
        <f>IF($B33&lt;&gt;"",SUMIFS(损耗登记!$I$3:$I$4999,损耗登记!$E$3:$E$4999,$B33,损耗登记!$B$3:$B$4999,LEFT($J$3,4),损耗登记!$C$3:$C$4999,LEFT(AP$4,LEN(AP$4)-1)),"")</f>
        <v/>
      </c>
      <c r="AS33" s="90" t="str">
        <f t="shared" si="11"/>
        <v/>
      </c>
      <c r="AT33" s="90" t="str">
        <f>IF($B33&lt;&gt;"",SUMIFS(进货台账!$I$3:$I$1869,进货台账!$E$3:$E$1869,$B33,进货台账!$B$3:$B$1869,LEFT($J$3,4),进货台账!$C$3:$C$1869,LEFT(AT$4,LEN(AT$4)-1)),"")</f>
        <v/>
      </c>
      <c r="AU33" s="90" t="str">
        <f>IF($B33&lt;&gt;"",SUMIFS(销售台账!$I$3:$I$2654,销售台账!$E$3:$E$2654,$B33,销售台账!$B$3:$B$2654,LEFT($J$3,4),销售台账!$C$3:$C$2654,LEFT(AT$4,LEN(AT$4)-1)),"")</f>
        <v/>
      </c>
      <c r="AV33" s="90" t="str">
        <f>IF($B33&lt;&gt;"",SUMIFS(损耗登记!$I$3:$I$4999,损耗登记!$E$3:$E$4999,$B33,损耗登记!$B$3:$B$4999,LEFT($J$3,4),损耗登记!$C$3:$C$4999,LEFT(AT$4,LEN(AT$4)-1)),"")</f>
        <v/>
      </c>
      <c r="AW33" s="90" t="str">
        <f t="shared" si="12"/>
        <v/>
      </c>
      <c r="AX33" s="90" t="str">
        <f>IF($B33&lt;&gt;"",SUMIFS(进货台账!$I$3:$I$1869,进货台账!$E$3:$E$1869,$B33,进货台账!$B$3:$B$1869,LEFT($J$3,4),进货台账!$C$3:$C$1869,LEFT(AX$4,LEN(AX$4)-1)),"")</f>
        <v/>
      </c>
      <c r="AY33" s="90" t="str">
        <f>IF($B33&lt;&gt;"",SUMIFS(销售台账!$I$3:$I$2654,销售台账!$E$3:$E$2654,$B33,销售台账!$B$3:$B$2654,LEFT($J$3,4),销售台账!$C$3:$C$2654,LEFT(AX$4,LEN(AX$4)-1)),"")</f>
        <v/>
      </c>
      <c r="AZ33" s="90" t="str">
        <f>IF($B33&lt;&gt;"",SUMIFS(损耗登记!$I$3:$I$4999,损耗登记!$E$3:$E$4999,$B33,损耗登记!$B$3:$B$4999,LEFT($J$3,4),损耗登记!$C$3:$C$4999,LEFT(AX$4,LEN(AX$4)-1)),"")</f>
        <v/>
      </c>
      <c r="BA33" s="90" t="str">
        <f t="shared" si="13"/>
        <v/>
      </c>
      <c r="BB33" s="90" t="str">
        <f>IF($B33&lt;&gt;"",SUMIFS(进货台账!$I$3:$I$1869,进货台账!$E$3:$E$1869,$B33,进货台账!$B$3:$B$1869,LEFT($J$3,4),进货台账!$C$3:$C$1869,LEFT(BB$4,LEN(BB$4)-1)),"")</f>
        <v/>
      </c>
      <c r="BC33" s="90" t="str">
        <f>IF($B33&lt;&gt;"",SUMIFS(销售台账!$I$3:$I$2654,销售台账!$E$3:$E$2654,$B33,销售台账!$B$3:$B$2654,LEFT($J$3,4),销售台账!$C$3:$C$2654,LEFT(BB$4,LEN(BB$4)-1)),"")</f>
        <v/>
      </c>
      <c r="BD33" s="90" t="str">
        <f>IF($B33&lt;&gt;"",SUMIFS(损耗登记!$I$3:$I$4999,损耗登记!$E$3:$E$4999,$B33,损耗登记!$B$3:$B$4999,LEFT($J$3,4),损耗登记!$C$3:$C$4999,LEFT(BB$4,LEN(BB$4)-1)),"")</f>
        <v/>
      </c>
      <c r="BE33" s="90" t="str">
        <f t="shared" si="14"/>
        <v/>
      </c>
    </row>
    <row r="34" ht="22" customHeight="1" spans="1:57">
      <c r="A34" s="89" t="str">
        <f t="shared" si="15"/>
        <v/>
      </c>
      <c r="B34" s="89" t="str">
        <f>IF(商品参数!A31&lt;&gt;"",商品参数!A31,"")</f>
        <v/>
      </c>
      <c r="C34" s="90" t="str">
        <f>IFERROR(VLOOKUP(B34,商品参数!A:E,2,FALSE),"")</f>
        <v/>
      </c>
      <c r="D34" s="90" t="str">
        <f>IFERROR(VLOOKUP(B34,商品参数!A:E,3,FALSE),"")</f>
        <v/>
      </c>
      <c r="E34" s="90" t="str">
        <f>IFERROR(VLOOKUP(B34,商品参数!A:E,4,FALSE),"")</f>
        <v/>
      </c>
      <c r="F34" s="90" t="str">
        <f t="shared" si="0"/>
        <v/>
      </c>
      <c r="G34" s="90" t="str">
        <f t="shared" si="1"/>
        <v/>
      </c>
      <c r="H34" s="91" t="str">
        <f t="shared" si="2"/>
        <v/>
      </c>
      <c r="I34" s="90" t="str">
        <f>IF(E34&lt;&gt;"",IFERROR(VLOOKUP(B34,商品参数!$A$3:$D$499,6,0),0),"")</f>
        <v/>
      </c>
      <c r="J34" s="90" t="str">
        <f>IF($B34&lt;&gt;"",SUMIFS(进货台账!$I$3:$I$1869,进货台账!$E$3:$E$1869,$B34,进货台账!$B$3:$B$1869,LEFT($J$3,4),进货台账!$C$3:$C$1869,LEFT(J$4,LEN(J$4)-1)),"")</f>
        <v/>
      </c>
      <c r="K34" s="90" t="str">
        <f>IF($B34&lt;&gt;"",SUMIFS(销售台账!$I$3:$I$2654,销售台账!$E$3:$E$2654,$B34,销售台账!$B$3:$B$2654,LEFT($J$3,4),销售台账!$C$3:$C$2654,LEFT(J$4,LEN(J$4)-1)),"")</f>
        <v/>
      </c>
      <c r="L34" s="90" t="str">
        <f>IF($B34&lt;&gt;"",SUMIFS(损耗登记!$I$3:$I$4999,损耗登记!$E$3:$E$4999,$B34,损耗登记!$B$3:$B$4999,LEFT($J$3,4),损耗登记!$C$3:$C$4999,LEFT(J$4,LEN(J$4)-1)),"")</f>
        <v/>
      </c>
      <c r="M34" s="90" t="str">
        <f t="shared" si="3"/>
        <v/>
      </c>
      <c r="N34" s="90" t="str">
        <f>IF($B34&lt;&gt;"",SUMIFS(进货台账!$I$3:$I$1869,进货台账!$E$3:$E$1869,$B34,进货台账!$B$3:$B$1869,LEFT($J$3,4),进货台账!$C$3:$C$1869,LEFT(N$4,LEN(N$4)-1)),"")</f>
        <v/>
      </c>
      <c r="O34" s="90" t="str">
        <f>IF($B34&lt;&gt;"",SUMIFS(销售台账!$I$3:$I$2654,销售台账!$E$3:$E$2654,$B34,销售台账!$B$3:$B$2654,LEFT($J$3,4),销售台账!$C$3:$C$2654,LEFT(N$4,LEN(N$4)-1)),"")</f>
        <v/>
      </c>
      <c r="P34" s="90" t="str">
        <f>IF($B34&lt;&gt;"",SUMIFS(损耗登记!$I$3:$I$4999,损耗登记!$E$3:$E$4999,$B34,损耗登记!$B$3:$B$4999,LEFT($J$3,4),损耗登记!$C$3:$C$4999,LEFT(N$4,LEN(N$4)-1)),"")</f>
        <v/>
      </c>
      <c r="Q34" s="90" t="str">
        <f t="shared" si="4"/>
        <v/>
      </c>
      <c r="R34" s="90" t="str">
        <f>IF($B34&lt;&gt;"",SUMIFS(进货台账!$I$3:$I$1869,进货台账!$E$3:$E$1869,$B34,进货台账!$B$3:$B$1869,LEFT($J$3,4),进货台账!$C$3:$C$1869,LEFT(R$4,LEN(R$4)-1)),"")</f>
        <v/>
      </c>
      <c r="S34" s="90" t="str">
        <f>IF($B34&lt;&gt;"",SUMIFS(销售台账!$I$3:$I$2654,销售台账!$E$3:$E$2654,$B34,销售台账!$B$3:$B$2654,LEFT($J$3,4),销售台账!$C$3:$C$2654,LEFT(R$4,LEN(R$4)-1)),"")</f>
        <v/>
      </c>
      <c r="T34" s="90" t="str">
        <f>IF($B34&lt;&gt;"",SUMIFS(损耗登记!$I$3:$I$4999,损耗登记!$E$3:$E$4999,$B34,损耗登记!$B$3:$B$4999,LEFT($J$3,4),损耗登记!$C$3:$C$4999,LEFT(R$4,LEN(R$4)-1)),"")</f>
        <v/>
      </c>
      <c r="U34" s="90" t="str">
        <f t="shared" si="5"/>
        <v/>
      </c>
      <c r="V34" s="90" t="str">
        <f>IF($B34&lt;&gt;"",SUMIFS(进货台账!$I$3:$I$1869,进货台账!$E$3:$E$1869,$B34,进货台账!$B$3:$B$1869,LEFT($J$3,4),进货台账!$C$3:$C$1869,LEFT(V$4,LEN(V$4)-1)),"")</f>
        <v/>
      </c>
      <c r="W34" s="90" t="str">
        <f>IF($B34&lt;&gt;"",SUMIFS(销售台账!$I$3:$I$2654,销售台账!$E$3:$E$2654,$B34,销售台账!$B$3:$B$2654,LEFT($J$3,4),销售台账!$C$3:$C$2654,LEFT(V$4,LEN(V$4)-1)),"")</f>
        <v/>
      </c>
      <c r="X34" s="90" t="str">
        <f>IF($B34&lt;&gt;"",SUMIFS(损耗登记!$I$3:$I$4999,损耗登记!$E$3:$E$4999,$B34,损耗登记!$B$3:$B$4999,LEFT($J$3,4),损耗登记!$C$3:$C$4999,LEFT(V$4,LEN(V$4)-1)),"")</f>
        <v/>
      </c>
      <c r="Y34" s="90" t="str">
        <f t="shared" si="6"/>
        <v/>
      </c>
      <c r="Z34" s="90" t="str">
        <f>IF($B34&lt;&gt;"",SUMIFS(进货台账!$I$3:$I$1869,进货台账!$E$3:$E$1869,$B34,进货台账!$B$3:$B$1869,LEFT($J$3,4),进货台账!$C$3:$C$1869,LEFT(Z$4,LEN(Z$4)-1)),"")</f>
        <v/>
      </c>
      <c r="AA34" s="90" t="str">
        <f>IF($B34&lt;&gt;"",SUMIFS(销售台账!$I$3:$I$2654,销售台账!$E$3:$E$2654,$B34,销售台账!$B$3:$B$2654,LEFT($J$3,4),销售台账!$C$3:$C$2654,LEFT(Z$4,LEN(Z$4)-1)),"")</f>
        <v/>
      </c>
      <c r="AB34" s="90" t="str">
        <f>IF($B34&lt;&gt;"",SUMIFS(损耗登记!$I$3:$I$4999,损耗登记!$E$3:$E$4999,$B34,损耗登记!$B$3:$B$4999,LEFT($J$3,4),损耗登记!$C$3:$C$4999,LEFT(Z$4,LEN(Z$4)-1)),"")</f>
        <v/>
      </c>
      <c r="AC34" s="90" t="str">
        <f t="shared" si="7"/>
        <v/>
      </c>
      <c r="AD34" s="90" t="str">
        <f>IF($B34&lt;&gt;"",SUMIFS(进货台账!$I$3:$I$1869,进货台账!$E$3:$E$1869,$B34,进货台账!$B$3:$B$1869,LEFT($J$3,4),进货台账!$C$3:$C$1869,LEFT(AD$4,LEN(AD$4)-1)),"")</f>
        <v/>
      </c>
      <c r="AE34" s="90" t="str">
        <f>IF($B34&lt;&gt;"",SUMIFS(销售台账!$I$3:$I$2654,销售台账!$E$3:$E$2654,$B34,销售台账!$B$3:$B$2654,LEFT($J$3,4),销售台账!$C$3:$C$2654,LEFT(AD$4,LEN(AD$4)-1)),"")</f>
        <v/>
      </c>
      <c r="AF34" s="90" t="str">
        <f>IF($B34&lt;&gt;"",SUMIFS(损耗登记!$I$3:$I$4999,损耗登记!$E$3:$E$4999,$B34,损耗登记!$B$3:$B$4999,LEFT($J$3,4),损耗登记!$C$3:$C$4999,LEFT(AD$4,LEN(AD$4)-1)),"")</f>
        <v/>
      </c>
      <c r="AG34" s="90" t="str">
        <f t="shared" si="8"/>
        <v/>
      </c>
      <c r="AH34" s="90" t="str">
        <f>IF($B34&lt;&gt;"",SUMIFS(进货台账!$I$3:$I$1869,进货台账!$E$3:$E$1869,$B34,进货台账!$B$3:$B$1869,LEFT($J$3,4),进货台账!$C$3:$C$1869,LEFT(AH$4,LEN(AH$4)-1)),"")</f>
        <v/>
      </c>
      <c r="AI34" s="90" t="str">
        <f>IF($B34&lt;&gt;"",SUMIFS(销售台账!$I$3:$I$2654,销售台账!$E$3:$E$2654,$B34,销售台账!$B$3:$B$2654,LEFT($J$3,4),销售台账!$C$3:$C$2654,LEFT(AH$4,LEN(AH$4)-1)),"")</f>
        <v/>
      </c>
      <c r="AJ34" s="90" t="str">
        <f>IF($B34&lt;&gt;"",SUMIFS(损耗登记!$I$3:$I$4999,损耗登记!$E$3:$E$4999,$B34,损耗登记!$B$3:$B$4999,LEFT($J$3,4),损耗登记!$C$3:$C$4999,LEFT(AH$4,LEN(AH$4)-1)),"")</f>
        <v/>
      </c>
      <c r="AK34" s="90" t="str">
        <f t="shared" si="9"/>
        <v/>
      </c>
      <c r="AL34" s="90" t="str">
        <f>IF($B34&lt;&gt;"",SUMIFS(进货台账!$I$3:$I$1869,进货台账!$E$3:$E$1869,$B34,进货台账!$B$3:$B$1869,LEFT($J$3,4),进货台账!$C$3:$C$1869,LEFT(AL$4,LEN(AL$4)-1)),"")</f>
        <v/>
      </c>
      <c r="AM34" s="90" t="str">
        <f>IF($B34&lt;&gt;"",SUMIFS(销售台账!$I$3:$I$2654,销售台账!$E$3:$E$2654,$B34,销售台账!$B$3:$B$2654,LEFT($J$3,4),销售台账!$C$3:$C$2654,LEFT(AL$4,LEN(AL$4)-1)),"")</f>
        <v/>
      </c>
      <c r="AN34" s="90" t="str">
        <f>IF($B34&lt;&gt;"",SUMIFS(损耗登记!$I$3:$I$4999,损耗登记!$E$3:$E$4999,$B34,损耗登记!$B$3:$B$4999,LEFT($J$3,4),损耗登记!$C$3:$C$4999,LEFT(AL$4,LEN(AL$4)-1)),"")</f>
        <v/>
      </c>
      <c r="AO34" s="90" t="str">
        <f t="shared" si="10"/>
        <v/>
      </c>
      <c r="AP34" s="90" t="str">
        <f>IF($B34&lt;&gt;"",SUMIFS(进货台账!$I$3:$I$1869,进货台账!$E$3:$E$1869,$B34,进货台账!$B$3:$B$1869,LEFT($J$3,4),进货台账!$C$3:$C$1869,LEFT(AP$4,LEN(AP$4)-1)),"")</f>
        <v/>
      </c>
      <c r="AQ34" s="90" t="str">
        <f>IF($B34&lt;&gt;"",SUMIFS(销售台账!$I$3:$I$2654,销售台账!$E$3:$E$2654,$B34,销售台账!$B$3:$B$2654,LEFT($J$3,4),销售台账!$C$3:$C$2654,LEFT(AP$4,LEN(AP$4)-1)),"")</f>
        <v/>
      </c>
      <c r="AR34" s="90" t="str">
        <f>IF($B34&lt;&gt;"",SUMIFS(损耗登记!$I$3:$I$4999,损耗登记!$E$3:$E$4999,$B34,损耗登记!$B$3:$B$4999,LEFT($J$3,4),损耗登记!$C$3:$C$4999,LEFT(AP$4,LEN(AP$4)-1)),"")</f>
        <v/>
      </c>
      <c r="AS34" s="90" t="str">
        <f t="shared" si="11"/>
        <v/>
      </c>
      <c r="AT34" s="90" t="str">
        <f>IF($B34&lt;&gt;"",SUMIFS(进货台账!$I$3:$I$1869,进货台账!$E$3:$E$1869,$B34,进货台账!$B$3:$B$1869,LEFT($J$3,4),进货台账!$C$3:$C$1869,LEFT(AT$4,LEN(AT$4)-1)),"")</f>
        <v/>
      </c>
      <c r="AU34" s="90" t="str">
        <f>IF($B34&lt;&gt;"",SUMIFS(销售台账!$I$3:$I$2654,销售台账!$E$3:$E$2654,$B34,销售台账!$B$3:$B$2654,LEFT($J$3,4),销售台账!$C$3:$C$2654,LEFT(AT$4,LEN(AT$4)-1)),"")</f>
        <v/>
      </c>
      <c r="AV34" s="90" t="str">
        <f>IF($B34&lt;&gt;"",SUMIFS(损耗登记!$I$3:$I$4999,损耗登记!$E$3:$E$4999,$B34,损耗登记!$B$3:$B$4999,LEFT($J$3,4),损耗登记!$C$3:$C$4999,LEFT(AT$4,LEN(AT$4)-1)),"")</f>
        <v/>
      </c>
      <c r="AW34" s="90" t="str">
        <f t="shared" si="12"/>
        <v/>
      </c>
      <c r="AX34" s="90" t="str">
        <f>IF($B34&lt;&gt;"",SUMIFS(进货台账!$I$3:$I$1869,进货台账!$E$3:$E$1869,$B34,进货台账!$B$3:$B$1869,LEFT($J$3,4),进货台账!$C$3:$C$1869,LEFT(AX$4,LEN(AX$4)-1)),"")</f>
        <v/>
      </c>
      <c r="AY34" s="90" t="str">
        <f>IF($B34&lt;&gt;"",SUMIFS(销售台账!$I$3:$I$2654,销售台账!$E$3:$E$2654,$B34,销售台账!$B$3:$B$2654,LEFT($J$3,4),销售台账!$C$3:$C$2654,LEFT(AX$4,LEN(AX$4)-1)),"")</f>
        <v/>
      </c>
      <c r="AZ34" s="90" t="str">
        <f>IF($B34&lt;&gt;"",SUMIFS(损耗登记!$I$3:$I$4999,损耗登记!$E$3:$E$4999,$B34,损耗登记!$B$3:$B$4999,LEFT($J$3,4),损耗登记!$C$3:$C$4999,LEFT(AX$4,LEN(AX$4)-1)),"")</f>
        <v/>
      </c>
      <c r="BA34" s="90" t="str">
        <f t="shared" si="13"/>
        <v/>
      </c>
      <c r="BB34" s="90" t="str">
        <f>IF($B34&lt;&gt;"",SUMIFS(进货台账!$I$3:$I$1869,进货台账!$E$3:$E$1869,$B34,进货台账!$B$3:$B$1869,LEFT($J$3,4),进货台账!$C$3:$C$1869,LEFT(BB$4,LEN(BB$4)-1)),"")</f>
        <v/>
      </c>
      <c r="BC34" s="90" t="str">
        <f>IF($B34&lt;&gt;"",SUMIFS(销售台账!$I$3:$I$2654,销售台账!$E$3:$E$2654,$B34,销售台账!$B$3:$B$2654,LEFT($J$3,4),销售台账!$C$3:$C$2654,LEFT(BB$4,LEN(BB$4)-1)),"")</f>
        <v/>
      </c>
      <c r="BD34" s="90" t="str">
        <f>IF($B34&lt;&gt;"",SUMIFS(损耗登记!$I$3:$I$4999,损耗登记!$E$3:$E$4999,$B34,损耗登记!$B$3:$B$4999,LEFT($J$3,4),损耗登记!$C$3:$C$4999,LEFT(BB$4,LEN(BB$4)-1)),"")</f>
        <v/>
      </c>
      <c r="BE34" s="90" t="str">
        <f t="shared" si="14"/>
        <v/>
      </c>
    </row>
    <row r="35" ht="22" customHeight="1" spans="1:57">
      <c r="A35" s="89" t="str">
        <f t="shared" si="15"/>
        <v/>
      </c>
      <c r="B35" s="89" t="str">
        <f>IF(商品参数!A32&lt;&gt;"",商品参数!A32,"")</f>
        <v/>
      </c>
      <c r="C35" s="90" t="str">
        <f>IFERROR(VLOOKUP(B35,商品参数!A:E,2,FALSE),"")</f>
        <v/>
      </c>
      <c r="D35" s="90" t="str">
        <f>IFERROR(VLOOKUP(B35,商品参数!A:E,3,FALSE),"")</f>
        <v/>
      </c>
      <c r="E35" s="90" t="str">
        <f>IFERROR(VLOOKUP(B35,商品参数!A:E,4,FALSE),"")</f>
        <v/>
      </c>
      <c r="F35" s="90" t="str">
        <f t="shared" si="0"/>
        <v/>
      </c>
      <c r="G35" s="90" t="str">
        <f t="shared" si="1"/>
        <v/>
      </c>
      <c r="H35" s="91" t="str">
        <f t="shared" si="2"/>
        <v/>
      </c>
      <c r="I35" s="90" t="str">
        <f>IF(E35&lt;&gt;"",IFERROR(VLOOKUP(B35,商品参数!$A$3:$D$499,6,0),0),"")</f>
        <v/>
      </c>
      <c r="J35" s="90" t="str">
        <f>IF($B35&lt;&gt;"",SUMIFS(进货台账!$I$3:$I$1869,进货台账!$E$3:$E$1869,$B35,进货台账!$B$3:$B$1869,LEFT($J$3,4),进货台账!$C$3:$C$1869,LEFT(J$4,LEN(J$4)-1)),"")</f>
        <v/>
      </c>
      <c r="K35" s="90" t="str">
        <f>IF($B35&lt;&gt;"",SUMIFS(销售台账!$I$3:$I$2654,销售台账!$E$3:$E$2654,$B35,销售台账!$B$3:$B$2654,LEFT($J$3,4),销售台账!$C$3:$C$2654,LEFT(J$4,LEN(J$4)-1)),"")</f>
        <v/>
      </c>
      <c r="L35" s="90" t="str">
        <f>IF($B35&lt;&gt;"",SUMIFS(损耗登记!$I$3:$I$4999,损耗登记!$E$3:$E$4999,$B35,损耗登记!$B$3:$B$4999,LEFT($J$3,4),损耗登记!$C$3:$C$4999,LEFT(J$4,LEN(J$4)-1)),"")</f>
        <v/>
      </c>
      <c r="M35" s="90" t="str">
        <f t="shared" si="3"/>
        <v/>
      </c>
      <c r="N35" s="90" t="str">
        <f>IF($B35&lt;&gt;"",SUMIFS(进货台账!$I$3:$I$1869,进货台账!$E$3:$E$1869,$B35,进货台账!$B$3:$B$1869,LEFT($J$3,4),进货台账!$C$3:$C$1869,LEFT(N$4,LEN(N$4)-1)),"")</f>
        <v/>
      </c>
      <c r="O35" s="90" t="str">
        <f>IF($B35&lt;&gt;"",SUMIFS(销售台账!$I$3:$I$2654,销售台账!$E$3:$E$2654,$B35,销售台账!$B$3:$B$2654,LEFT($J$3,4),销售台账!$C$3:$C$2654,LEFT(N$4,LEN(N$4)-1)),"")</f>
        <v/>
      </c>
      <c r="P35" s="90" t="str">
        <f>IF($B35&lt;&gt;"",SUMIFS(损耗登记!$I$3:$I$4999,损耗登记!$E$3:$E$4999,$B35,损耗登记!$B$3:$B$4999,LEFT($J$3,4),损耗登记!$C$3:$C$4999,LEFT(N$4,LEN(N$4)-1)),"")</f>
        <v/>
      </c>
      <c r="Q35" s="90" t="str">
        <f t="shared" si="4"/>
        <v/>
      </c>
      <c r="R35" s="90" t="str">
        <f>IF($B35&lt;&gt;"",SUMIFS(进货台账!$I$3:$I$1869,进货台账!$E$3:$E$1869,$B35,进货台账!$B$3:$B$1869,LEFT($J$3,4),进货台账!$C$3:$C$1869,LEFT(R$4,LEN(R$4)-1)),"")</f>
        <v/>
      </c>
      <c r="S35" s="90" t="str">
        <f>IF($B35&lt;&gt;"",SUMIFS(销售台账!$I$3:$I$2654,销售台账!$E$3:$E$2654,$B35,销售台账!$B$3:$B$2654,LEFT($J$3,4),销售台账!$C$3:$C$2654,LEFT(R$4,LEN(R$4)-1)),"")</f>
        <v/>
      </c>
      <c r="T35" s="90" t="str">
        <f>IF($B35&lt;&gt;"",SUMIFS(损耗登记!$I$3:$I$4999,损耗登记!$E$3:$E$4999,$B35,损耗登记!$B$3:$B$4999,LEFT($J$3,4),损耗登记!$C$3:$C$4999,LEFT(R$4,LEN(R$4)-1)),"")</f>
        <v/>
      </c>
      <c r="U35" s="90" t="str">
        <f t="shared" si="5"/>
        <v/>
      </c>
      <c r="V35" s="90" t="str">
        <f>IF($B35&lt;&gt;"",SUMIFS(进货台账!$I$3:$I$1869,进货台账!$E$3:$E$1869,$B35,进货台账!$B$3:$B$1869,LEFT($J$3,4),进货台账!$C$3:$C$1869,LEFT(V$4,LEN(V$4)-1)),"")</f>
        <v/>
      </c>
      <c r="W35" s="90" t="str">
        <f>IF($B35&lt;&gt;"",SUMIFS(销售台账!$I$3:$I$2654,销售台账!$E$3:$E$2654,$B35,销售台账!$B$3:$B$2654,LEFT($J$3,4),销售台账!$C$3:$C$2654,LEFT(V$4,LEN(V$4)-1)),"")</f>
        <v/>
      </c>
      <c r="X35" s="90" t="str">
        <f>IF($B35&lt;&gt;"",SUMIFS(损耗登记!$I$3:$I$4999,损耗登记!$E$3:$E$4999,$B35,损耗登记!$B$3:$B$4999,LEFT($J$3,4),损耗登记!$C$3:$C$4999,LEFT(V$4,LEN(V$4)-1)),"")</f>
        <v/>
      </c>
      <c r="Y35" s="90" t="str">
        <f t="shared" si="6"/>
        <v/>
      </c>
      <c r="Z35" s="90" t="str">
        <f>IF($B35&lt;&gt;"",SUMIFS(进货台账!$I$3:$I$1869,进货台账!$E$3:$E$1869,$B35,进货台账!$B$3:$B$1869,LEFT($J$3,4),进货台账!$C$3:$C$1869,LEFT(Z$4,LEN(Z$4)-1)),"")</f>
        <v/>
      </c>
      <c r="AA35" s="90" t="str">
        <f>IF($B35&lt;&gt;"",SUMIFS(销售台账!$I$3:$I$2654,销售台账!$E$3:$E$2654,$B35,销售台账!$B$3:$B$2654,LEFT($J$3,4),销售台账!$C$3:$C$2654,LEFT(Z$4,LEN(Z$4)-1)),"")</f>
        <v/>
      </c>
      <c r="AB35" s="90" t="str">
        <f>IF($B35&lt;&gt;"",SUMIFS(损耗登记!$I$3:$I$4999,损耗登记!$E$3:$E$4999,$B35,损耗登记!$B$3:$B$4999,LEFT($J$3,4),损耗登记!$C$3:$C$4999,LEFT(Z$4,LEN(Z$4)-1)),"")</f>
        <v/>
      </c>
      <c r="AC35" s="90" t="str">
        <f t="shared" si="7"/>
        <v/>
      </c>
      <c r="AD35" s="90" t="str">
        <f>IF($B35&lt;&gt;"",SUMIFS(进货台账!$I$3:$I$1869,进货台账!$E$3:$E$1869,$B35,进货台账!$B$3:$B$1869,LEFT($J$3,4),进货台账!$C$3:$C$1869,LEFT(AD$4,LEN(AD$4)-1)),"")</f>
        <v/>
      </c>
      <c r="AE35" s="90" t="str">
        <f>IF($B35&lt;&gt;"",SUMIFS(销售台账!$I$3:$I$2654,销售台账!$E$3:$E$2654,$B35,销售台账!$B$3:$B$2654,LEFT($J$3,4),销售台账!$C$3:$C$2654,LEFT(AD$4,LEN(AD$4)-1)),"")</f>
        <v/>
      </c>
      <c r="AF35" s="90" t="str">
        <f>IF($B35&lt;&gt;"",SUMIFS(损耗登记!$I$3:$I$4999,损耗登记!$E$3:$E$4999,$B35,损耗登记!$B$3:$B$4999,LEFT($J$3,4),损耗登记!$C$3:$C$4999,LEFT(AD$4,LEN(AD$4)-1)),"")</f>
        <v/>
      </c>
      <c r="AG35" s="90" t="str">
        <f t="shared" si="8"/>
        <v/>
      </c>
      <c r="AH35" s="90" t="str">
        <f>IF($B35&lt;&gt;"",SUMIFS(进货台账!$I$3:$I$1869,进货台账!$E$3:$E$1869,$B35,进货台账!$B$3:$B$1869,LEFT($J$3,4),进货台账!$C$3:$C$1869,LEFT(AH$4,LEN(AH$4)-1)),"")</f>
        <v/>
      </c>
      <c r="AI35" s="90" t="str">
        <f>IF($B35&lt;&gt;"",SUMIFS(销售台账!$I$3:$I$2654,销售台账!$E$3:$E$2654,$B35,销售台账!$B$3:$B$2654,LEFT($J$3,4),销售台账!$C$3:$C$2654,LEFT(AH$4,LEN(AH$4)-1)),"")</f>
        <v/>
      </c>
      <c r="AJ35" s="90" t="str">
        <f>IF($B35&lt;&gt;"",SUMIFS(损耗登记!$I$3:$I$4999,损耗登记!$E$3:$E$4999,$B35,损耗登记!$B$3:$B$4999,LEFT($J$3,4),损耗登记!$C$3:$C$4999,LEFT(AH$4,LEN(AH$4)-1)),"")</f>
        <v/>
      </c>
      <c r="AK35" s="90" t="str">
        <f t="shared" si="9"/>
        <v/>
      </c>
      <c r="AL35" s="90" t="str">
        <f>IF($B35&lt;&gt;"",SUMIFS(进货台账!$I$3:$I$1869,进货台账!$E$3:$E$1869,$B35,进货台账!$B$3:$B$1869,LEFT($J$3,4),进货台账!$C$3:$C$1869,LEFT(AL$4,LEN(AL$4)-1)),"")</f>
        <v/>
      </c>
      <c r="AM35" s="90" t="str">
        <f>IF($B35&lt;&gt;"",SUMIFS(销售台账!$I$3:$I$2654,销售台账!$E$3:$E$2654,$B35,销售台账!$B$3:$B$2654,LEFT($J$3,4),销售台账!$C$3:$C$2654,LEFT(AL$4,LEN(AL$4)-1)),"")</f>
        <v/>
      </c>
      <c r="AN35" s="90" t="str">
        <f>IF($B35&lt;&gt;"",SUMIFS(损耗登记!$I$3:$I$4999,损耗登记!$E$3:$E$4999,$B35,损耗登记!$B$3:$B$4999,LEFT($J$3,4),损耗登记!$C$3:$C$4999,LEFT(AL$4,LEN(AL$4)-1)),"")</f>
        <v/>
      </c>
      <c r="AO35" s="90" t="str">
        <f t="shared" si="10"/>
        <v/>
      </c>
      <c r="AP35" s="90" t="str">
        <f>IF($B35&lt;&gt;"",SUMIFS(进货台账!$I$3:$I$1869,进货台账!$E$3:$E$1869,$B35,进货台账!$B$3:$B$1869,LEFT($J$3,4),进货台账!$C$3:$C$1869,LEFT(AP$4,LEN(AP$4)-1)),"")</f>
        <v/>
      </c>
      <c r="AQ35" s="90" t="str">
        <f>IF($B35&lt;&gt;"",SUMIFS(销售台账!$I$3:$I$2654,销售台账!$E$3:$E$2654,$B35,销售台账!$B$3:$B$2654,LEFT($J$3,4),销售台账!$C$3:$C$2654,LEFT(AP$4,LEN(AP$4)-1)),"")</f>
        <v/>
      </c>
      <c r="AR35" s="90" t="str">
        <f>IF($B35&lt;&gt;"",SUMIFS(损耗登记!$I$3:$I$4999,损耗登记!$E$3:$E$4999,$B35,损耗登记!$B$3:$B$4999,LEFT($J$3,4),损耗登记!$C$3:$C$4999,LEFT(AP$4,LEN(AP$4)-1)),"")</f>
        <v/>
      </c>
      <c r="AS35" s="90" t="str">
        <f t="shared" si="11"/>
        <v/>
      </c>
      <c r="AT35" s="90" t="str">
        <f>IF($B35&lt;&gt;"",SUMIFS(进货台账!$I$3:$I$1869,进货台账!$E$3:$E$1869,$B35,进货台账!$B$3:$B$1869,LEFT($J$3,4),进货台账!$C$3:$C$1869,LEFT(AT$4,LEN(AT$4)-1)),"")</f>
        <v/>
      </c>
      <c r="AU35" s="90" t="str">
        <f>IF($B35&lt;&gt;"",SUMIFS(销售台账!$I$3:$I$2654,销售台账!$E$3:$E$2654,$B35,销售台账!$B$3:$B$2654,LEFT($J$3,4),销售台账!$C$3:$C$2654,LEFT(AT$4,LEN(AT$4)-1)),"")</f>
        <v/>
      </c>
      <c r="AV35" s="90" t="str">
        <f>IF($B35&lt;&gt;"",SUMIFS(损耗登记!$I$3:$I$4999,损耗登记!$E$3:$E$4999,$B35,损耗登记!$B$3:$B$4999,LEFT($J$3,4),损耗登记!$C$3:$C$4999,LEFT(AT$4,LEN(AT$4)-1)),"")</f>
        <v/>
      </c>
      <c r="AW35" s="90" t="str">
        <f t="shared" si="12"/>
        <v/>
      </c>
      <c r="AX35" s="90" t="str">
        <f>IF($B35&lt;&gt;"",SUMIFS(进货台账!$I$3:$I$1869,进货台账!$E$3:$E$1869,$B35,进货台账!$B$3:$B$1869,LEFT($J$3,4),进货台账!$C$3:$C$1869,LEFT(AX$4,LEN(AX$4)-1)),"")</f>
        <v/>
      </c>
      <c r="AY35" s="90" t="str">
        <f>IF($B35&lt;&gt;"",SUMIFS(销售台账!$I$3:$I$2654,销售台账!$E$3:$E$2654,$B35,销售台账!$B$3:$B$2654,LEFT($J$3,4),销售台账!$C$3:$C$2654,LEFT(AX$4,LEN(AX$4)-1)),"")</f>
        <v/>
      </c>
      <c r="AZ35" s="90" t="str">
        <f>IF($B35&lt;&gt;"",SUMIFS(损耗登记!$I$3:$I$4999,损耗登记!$E$3:$E$4999,$B35,损耗登记!$B$3:$B$4999,LEFT($J$3,4),损耗登记!$C$3:$C$4999,LEFT(AX$4,LEN(AX$4)-1)),"")</f>
        <v/>
      </c>
      <c r="BA35" s="90" t="str">
        <f t="shared" si="13"/>
        <v/>
      </c>
      <c r="BB35" s="90" t="str">
        <f>IF($B35&lt;&gt;"",SUMIFS(进货台账!$I$3:$I$1869,进货台账!$E$3:$E$1869,$B35,进货台账!$B$3:$B$1869,LEFT($J$3,4),进货台账!$C$3:$C$1869,LEFT(BB$4,LEN(BB$4)-1)),"")</f>
        <v/>
      </c>
      <c r="BC35" s="90" t="str">
        <f>IF($B35&lt;&gt;"",SUMIFS(销售台账!$I$3:$I$2654,销售台账!$E$3:$E$2654,$B35,销售台账!$B$3:$B$2654,LEFT($J$3,4),销售台账!$C$3:$C$2654,LEFT(BB$4,LEN(BB$4)-1)),"")</f>
        <v/>
      </c>
      <c r="BD35" s="90" t="str">
        <f>IF($B35&lt;&gt;"",SUMIFS(损耗登记!$I$3:$I$4999,损耗登记!$E$3:$E$4999,$B35,损耗登记!$B$3:$B$4999,LEFT($J$3,4),损耗登记!$C$3:$C$4999,LEFT(BB$4,LEN(BB$4)-1)),"")</f>
        <v/>
      </c>
      <c r="BE35" s="90" t="str">
        <f t="shared" si="14"/>
        <v/>
      </c>
    </row>
    <row r="36" ht="22" customHeight="1" spans="1:57">
      <c r="A36" s="89" t="str">
        <f t="shared" si="15"/>
        <v/>
      </c>
      <c r="B36" s="89" t="str">
        <f>IF(商品参数!A33&lt;&gt;"",商品参数!A33,"")</f>
        <v/>
      </c>
      <c r="C36" s="90" t="str">
        <f>IFERROR(VLOOKUP(B36,商品参数!A:E,2,FALSE),"")</f>
        <v/>
      </c>
      <c r="D36" s="90" t="str">
        <f>IFERROR(VLOOKUP(B36,商品参数!A:E,3,FALSE),"")</f>
        <v/>
      </c>
      <c r="E36" s="90" t="str">
        <f>IFERROR(VLOOKUP(B36,商品参数!A:E,4,FALSE),"")</f>
        <v/>
      </c>
      <c r="F36" s="90" t="str">
        <f t="shared" si="0"/>
        <v/>
      </c>
      <c r="G36" s="90" t="str">
        <f t="shared" si="1"/>
        <v/>
      </c>
      <c r="H36" s="91" t="str">
        <f t="shared" si="2"/>
        <v/>
      </c>
      <c r="I36" s="90" t="str">
        <f>IF(E36&lt;&gt;"",IFERROR(VLOOKUP(B36,商品参数!$A$3:$D$499,6,0),0),"")</f>
        <v/>
      </c>
      <c r="J36" s="90" t="str">
        <f>IF($B36&lt;&gt;"",SUMIFS(进货台账!$I$3:$I$1869,进货台账!$E$3:$E$1869,$B36,进货台账!$B$3:$B$1869,LEFT($J$3,4),进货台账!$C$3:$C$1869,LEFT(J$4,LEN(J$4)-1)),"")</f>
        <v/>
      </c>
      <c r="K36" s="90" t="str">
        <f>IF($B36&lt;&gt;"",SUMIFS(销售台账!$I$3:$I$2654,销售台账!$E$3:$E$2654,$B36,销售台账!$B$3:$B$2654,LEFT($J$3,4),销售台账!$C$3:$C$2654,LEFT(J$4,LEN(J$4)-1)),"")</f>
        <v/>
      </c>
      <c r="L36" s="90" t="str">
        <f>IF($B36&lt;&gt;"",SUMIFS(损耗登记!$I$3:$I$4999,损耗登记!$E$3:$E$4999,$B36,损耗登记!$B$3:$B$4999,LEFT($J$3,4),损耗登记!$C$3:$C$4999,LEFT(J$4,LEN(J$4)-1)),"")</f>
        <v/>
      </c>
      <c r="M36" s="90" t="str">
        <f t="shared" si="3"/>
        <v/>
      </c>
      <c r="N36" s="90" t="str">
        <f>IF($B36&lt;&gt;"",SUMIFS(进货台账!$I$3:$I$1869,进货台账!$E$3:$E$1869,$B36,进货台账!$B$3:$B$1869,LEFT($J$3,4),进货台账!$C$3:$C$1869,LEFT(N$4,LEN(N$4)-1)),"")</f>
        <v/>
      </c>
      <c r="O36" s="90" t="str">
        <f>IF($B36&lt;&gt;"",SUMIFS(销售台账!$I$3:$I$2654,销售台账!$E$3:$E$2654,$B36,销售台账!$B$3:$B$2654,LEFT($J$3,4),销售台账!$C$3:$C$2654,LEFT(N$4,LEN(N$4)-1)),"")</f>
        <v/>
      </c>
      <c r="P36" s="90" t="str">
        <f>IF($B36&lt;&gt;"",SUMIFS(损耗登记!$I$3:$I$4999,损耗登记!$E$3:$E$4999,$B36,损耗登记!$B$3:$B$4999,LEFT($J$3,4),损耗登记!$C$3:$C$4999,LEFT(N$4,LEN(N$4)-1)),"")</f>
        <v/>
      </c>
      <c r="Q36" s="90" t="str">
        <f t="shared" si="4"/>
        <v/>
      </c>
      <c r="R36" s="90" t="str">
        <f>IF($B36&lt;&gt;"",SUMIFS(进货台账!$I$3:$I$1869,进货台账!$E$3:$E$1869,$B36,进货台账!$B$3:$B$1869,LEFT($J$3,4),进货台账!$C$3:$C$1869,LEFT(R$4,LEN(R$4)-1)),"")</f>
        <v/>
      </c>
      <c r="S36" s="90" t="str">
        <f>IF($B36&lt;&gt;"",SUMIFS(销售台账!$I$3:$I$2654,销售台账!$E$3:$E$2654,$B36,销售台账!$B$3:$B$2654,LEFT($J$3,4),销售台账!$C$3:$C$2654,LEFT(R$4,LEN(R$4)-1)),"")</f>
        <v/>
      </c>
      <c r="T36" s="90" t="str">
        <f>IF($B36&lt;&gt;"",SUMIFS(损耗登记!$I$3:$I$4999,损耗登记!$E$3:$E$4999,$B36,损耗登记!$B$3:$B$4999,LEFT($J$3,4),损耗登记!$C$3:$C$4999,LEFT(R$4,LEN(R$4)-1)),"")</f>
        <v/>
      </c>
      <c r="U36" s="90" t="str">
        <f t="shared" si="5"/>
        <v/>
      </c>
      <c r="V36" s="90" t="str">
        <f>IF($B36&lt;&gt;"",SUMIFS(进货台账!$I$3:$I$1869,进货台账!$E$3:$E$1869,$B36,进货台账!$B$3:$B$1869,LEFT($J$3,4),进货台账!$C$3:$C$1869,LEFT(V$4,LEN(V$4)-1)),"")</f>
        <v/>
      </c>
      <c r="W36" s="90" t="str">
        <f>IF($B36&lt;&gt;"",SUMIFS(销售台账!$I$3:$I$2654,销售台账!$E$3:$E$2654,$B36,销售台账!$B$3:$B$2654,LEFT($J$3,4),销售台账!$C$3:$C$2654,LEFT(V$4,LEN(V$4)-1)),"")</f>
        <v/>
      </c>
      <c r="X36" s="90" t="str">
        <f>IF($B36&lt;&gt;"",SUMIFS(损耗登记!$I$3:$I$4999,损耗登记!$E$3:$E$4999,$B36,损耗登记!$B$3:$B$4999,LEFT($J$3,4),损耗登记!$C$3:$C$4999,LEFT(V$4,LEN(V$4)-1)),"")</f>
        <v/>
      </c>
      <c r="Y36" s="90" t="str">
        <f t="shared" si="6"/>
        <v/>
      </c>
      <c r="Z36" s="90" t="str">
        <f>IF($B36&lt;&gt;"",SUMIFS(进货台账!$I$3:$I$1869,进货台账!$E$3:$E$1869,$B36,进货台账!$B$3:$B$1869,LEFT($J$3,4),进货台账!$C$3:$C$1869,LEFT(Z$4,LEN(Z$4)-1)),"")</f>
        <v/>
      </c>
      <c r="AA36" s="90" t="str">
        <f>IF($B36&lt;&gt;"",SUMIFS(销售台账!$I$3:$I$2654,销售台账!$E$3:$E$2654,$B36,销售台账!$B$3:$B$2654,LEFT($J$3,4),销售台账!$C$3:$C$2654,LEFT(Z$4,LEN(Z$4)-1)),"")</f>
        <v/>
      </c>
      <c r="AB36" s="90" t="str">
        <f>IF($B36&lt;&gt;"",SUMIFS(损耗登记!$I$3:$I$4999,损耗登记!$E$3:$E$4999,$B36,损耗登记!$B$3:$B$4999,LEFT($J$3,4),损耗登记!$C$3:$C$4999,LEFT(Z$4,LEN(Z$4)-1)),"")</f>
        <v/>
      </c>
      <c r="AC36" s="90" t="str">
        <f t="shared" si="7"/>
        <v/>
      </c>
      <c r="AD36" s="90" t="str">
        <f>IF($B36&lt;&gt;"",SUMIFS(进货台账!$I$3:$I$1869,进货台账!$E$3:$E$1869,$B36,进货台账!$B$3:$B$1869,LEFT($J$3,4),进货台账!$C$3:$C$1869,LEFT(AD$4,LEN(AD$4)-1)),"")</f>
        <v/>
      </c>
      <c r="AE36" s="90" t="str">
        <f>IF($B36&lt;&gt;"",SUMIFS(销售台账!$I$3:$I$2654,销售台账!$E$3:$E$2654,$B36,销售台账!$B$3:$B$2654,LEFT($J$3,4),销售台账!$C$3:$C$2654,LEFT(AD$4,LEN(AD$4)-1)),"")</f>
        <v/>
      </c>
      <c r="AF36" s="90" t="str">
        <f>IF($B36&lt;&gt;"",SUMIFS(损耗登记!$I$3:$I$4999,损耗登记!$E$3:$E$4999,$B36,损耗登记!$B$3:$B$4999,LEFT($J$3,4),损耗登记!$C$3:$C$4999,LEFT(AD$4,LEN(AD$4)-1)),"")</f>
        <v/>
      </c>
      <c r="AG36" s="90" t="str">
        <f t="shared" si="8"/>
        <v/>
      </c>
      <c r="AH36" s="90" t="str">
        <f>IF($B36&lt;&gt;"",SUMIFS(进货台账!$I$3:$I$1869,进货台账!$E$3:$E$1869,$B36,进货台账!$B$3:$B$1869,LEFT($J$3,4),进货台账!$C$3:$C$1869,LEFT(AH$4,LEN(AH$4)-1)),"")</f>
        <v/>
      </c>
      <c r="AI36" s="90" t="str">
        <f>IF($B36&lt;&gt;"",SUMIFS(销售台账!$I$3:$I$2654,销售台账!$E$3:$E$2654,$B36,销售台账!$B$3:$B$2654,LEFT($J$3,4),销售台账!$C$3:$C$2654,LEFT(AH$4,LEN(AH$4)-1)),"")</f>
        <v/>
      </c>
      <c r="AJ36" s="90" t="str">
        <f>IF($B36&lt;&gt;"",SUMIFS(损耗登记!$I$3:$I$4999,损耗登记!$E$3:$E$4999,$B36,损耗登记!$B$3:$B$4999,LEFT($J$3,4),损耗登记!$C$3:$C$4999,LEFT(AH$4,LEN(AH$4)-1)),"")</f>
        <v/>
      </c>
      <c r="AK36" s="90" t="str">
        <f t="shared" si="9"/>
        <v/>
      </c>
      <c r="AL36" s="90" t="str">
        <f>IF($B36&lt;&gt;"",SUMIFS(进货台账!$I$3:$I$1869,进货台账!$E$3:$E$1869,$B36,进货台账!$B$3:$B$1869,LEFT($J$3,4),进货台账!$C$3:$C$1869,LEFT(AL$4,LEN(AL$4)-1)),"")</f>
        <v/>
      </c>
      <c r="AM36" s="90" t="str">
        <f>IF($B36&lt;&gt;"",SUMIFS(销售台账!$I$3:$I$2654,销售台账!$E$3:$E$2654,$B36,销售台账!$B$3:$B$2654,LEFT($J$3,4),销售台账!$C$3:$C$2654,LEFT(AL$4,LEN(AL$4)-1)),"")</f>
        <v/>
      </c>
      <c r="AN36" s="90" t="str">
        <f>IF($B36&lt;&gt;"",SUMIFS(损耗登记!$I$3:$I$4999,损耗登记!$E$3:$E$4999,$B36,损耗登记!$B$3:$B$4999,LEFT($J$3,4),损耗登记!$C$3:$C$4999,LEFT(AL$4,LEN(AL$4)-1)),"")</f>
        <v/>
      </c>
      <c r="AO36" s="90" t="str">
        <f t="shared" si="10"/>
        <v/>
      </c>
      <c r="AP36" s="90" t="str">
        <f>IF($B36&lt;&gt;"",SUMIFS(进货台账!$I$3:$I$1869,进货台账!$E$3:$E$1869,$B36,进货台账!$B$3:$B$1869,LEFT($J$3,4),进货台账!$C$3:$C$1869,LEFT(AP$4,LEN(AP$4)-1)),"")</f>
        <v/>
      </c>
      <c r="AQ36" s="90" t="str">
        <f>IF($B36&lt;&gt;"",SUMIFS(销售台账!$I$3:$I$2654,销售台账!$E$3:$E$2654,$B36,销售台账!$B$3:$B$2654,LEFT($J$3,4),销售台账!$C$3:$C$2654,LEFT(AP$4,LEN(AP$4)-1)),"")</f>
        <v/>
      </c>
      <c r="AR36" s="90" t="str">
        <f>IF($B36&lt;&gt;"",SUMIFS(损耗登记!$I$3:$I$4999,损耗登记!$E$3:$E$4999,$B36,损耗登记!$B$3:$B$4999,LEFT($J$3,4),损耗登记!$C$3:$C$4999,LEFT(AP$4,LEN(AP$4)-1)),"")</f>
        <v/>
      </c>
      <c r="AS36" s="90" t="str">
        <f t="shared" si="11"/>
        <v/>
      </c>
      <c r="AT36" s="90" t="str">
        <f>IF($B36&lt;&gt;"",SUMIFS(进货台账!$I$3:$I$1869,进货台账!$E$3:$E$1869,$B36,进货台账!$B$3:$B$1869,LEFT($J$3,4),进货台账!$C$3:$C$1869,LEFT(AT$4,LEN(AT$4)-1)),"")</f>
        <v/>
      </c>
      <c r="AU36" s="90" t="str">
        <f>IF($B36&lt;&gt;"",SUMIFS(销售台账!$I$3:$I$2654,销售台账!$E$3:$E$2654,$B36,销售台账!$B$3:$B$2654,LEFT($J$3,4),销售台账!$C$3:$C$2654,LEFT(AT$4,LEN(AT$4)-1)),"")</f>
        <v/>
      </c>
      <c r="AV36" s="90" t="str">
        <f>IF($B36&lt;&gt;"",SUMIFS(损耗登记!$I$3:$I$4999,损耗登记!$E$3:$E$4999,$B36,损耗登记!$B$3:$B$4999,LEFT($J$3,4),损耗登记!$C$3:$C$4999,LEFT(AT$4,LEN(AT$4)-1)),"")</f>
        <v/>
      </c>
      <c r="AW36" s="90" t="str">
        <f t="shared" si="12"/>
        <v/>
      </c>
      <c r="AX36" s="90" t="str">
        <f>IF($B36&lt;&gt;"",SUMIFS(进货台账!$I$3:$I$1869,进货台账!$E$3:$E$1869,$B36,进货台账!$B$3:$B$1869,LEFT($J$3,4),进货台账!$C$3:$C$1869,LEFT(AX$4,LEN(AX$4)-1)),"")</f>
        <v/>
      </c>
      <c r="AY36" s="90" t="str">
        <f>IF($B36&lt;&gt;"",SUMIFS(销售台账!$I$3:$I$2654,销售台账!$E$3:$E$2654,$B36,销售台账!$B$3:$B$2654,LEFT($J$3,4),销售台账!$C$3:$C$2654,LEFT(AX$4,LEN(AX$4)-1)),"")</f>
        <v/>
      </c>
      <c r="AZ36" s="90" t="str">
        <f>IF($B36&lt;&gt;"",SUMIFS(损耗登记!$I$3:$I$4999,损耗登记!$E$3:$E$4999,$B36,损耗登记!$B$3:$B$4999,LEFT($J$3,4),损耗登记!$C$3:$C$4999,LEFT(AX$4,LEN(AX$4)-1)),"")</f>
        <v/>
      </c>
      <c r="BA36" s="90" t="str">
        <f t="shared" si="13"/>
        <v/>
      </c>
      <c r="BB36" s="90" t="str">
        <f>IF($B36&lt;&gt;"",SUMIFS(进货台账!$I$3:$I$1869,进货台账!$E$3:$E$1869,$B36,进货台账!$B$3:$B$1869,LEFT($J$3,4),进货台账!$C$3:$C$1869,LEFT(BB$4,LEN(BB$4)-1)),"")</f>
        <v/>
      </c>
      <c r="BC36" s="90" t="str">
        <f>IF($B36&lt;&gt;"",SUMIFS(销售台账!$I$3:$I$2654,销售台账!$E$3:$E$2654,$B36,销售台账!$B$3:$B$2654,LEFT($J$3,4),销售台账!$C$3:$C$2654,LEFT(BB$4,LEN(BB$4)-1)),"")</f>
        <v/>
      </c>
      <c r="BD36" s="90" t="str">
        <f>IF($B36&lt;&gt;"",SUMIFS(损耗登记!$I$3:$I$4999,损耗登记!$E$3:$E$4999,$B36,损耗登记!$B$3:$B$4999,LEFT($J$3,4),损耗登记!$C$3:$C$4999,LEFT(BB$4,LEN(BB$4)-1)),"")</f>
        <v/>
      </c>
      <c r="BE36" s="90" t="str">
        <f t="shared" si="14"/>
        <v/>
      </c>
    </row>
    <row r="37" ht="22" customHeight="1" spans="1:57">
      <c r="A37" s="89" t="str">
        <f t="shared" si="15"/>
        <v/>
      </c>
      <c r="B37" s="89" t="str">
        <f>IF(商品参数!A34&lt;&gt;"",商品参数!A34,"")</f>
        <v/>
      </c>
      <c r="C37" s="90" t="str">
        <f>IFERROR(VLOOKUP(B37,商品参数!A:E,2,FALSE),"")</f>
        <v/>
      </c>
      <c r="D37" s="90" t="str">
        <f>IFERROR(VLOOKUP(B37,商品参数!A:E,3,FALSE),"")</f>
        <v/>
      </c>
      <c r="E37" s="90" t="str">
        <f>IFERROR(VLOOKUP(B37,商品参数!A:E,4,FALSE),"")</f>
        <v/>
      </c>
      <c r="F37" s="90" t="str">
        <f t="shared" si="0"/>
        <v/>
      </c>
      <c r="G37" s="90" t="str">
        <f t="shared" si="1"/>
        <v/>
      </c>
      <c r="H37" s="91" t="str">
        <f t="shared" si="2"/>
        <v/>
      </c>
      <c r="I37" s="90" t="str">
        <f>IF(E37&lt;&gt;"",IFERROR(VLOOKUP(B37,商品参数!$A$3:$D$499,6,0),0),"")</f>
        <v/>
      </c>
      <c r="J37" s="90" t="str">
        <f>IF($B37&lt;&gt;"",SUMIFS(进货台账!$I$3:$I$1869,进货台账!$E$3:$E$1869,$B37,进货台账!$B$3:$B$1869,LEFT($J$3,4),进货台账!$C$3:$C$1869,LEFT(J$4,LEN(J$4)-1)),"")</f>
        <v/>
      </c>
      <c r="K37" s="90" t="str">
        <f>IF($B37&lt;&gt;"",SUMIFS(销售台账!$I$3:$I$2654,销售台账!$E$3:$E$2654,$B37,销售台账!$B$3:$B$2654,LEFT($J$3,4),销售台账!$C$3:$C$2654,LEFT(J$4,LEN(J$4)-1)),"")</f>
        <v/>
      </c>
      <c r="L37" s="90" t="str">
        <f>IF($B37&lt;&gt;"",SUMIFS(损耗登记!$I$3:$I$4999,损耗登记!$E$3:$E$4999,$B37,损耗登记!$B$3:$B$4999,LEFT($J$3,4),损耗登记!$C$3:$C$4999,LEFT(J$4,LEN(J$4)-1)),"")</f>
        <v/>
      </c>
      <c r="M37" s="90" t="str">
        <f t="shared" si="3"/>
        <v/>
      </c>
      <c r="N37" s="90" t="str">
        <f>IF($B37&lt;&gt;"",SUMIFS(进货台账!$I$3:$I$1869,进货台账!$E$3:$E$1869,$B37,进货台账!$B$3:$B$1869,LEFT($J$3,4),进货台账!$C$3:$C$1869,LEFT(N$4,LEN(N$4)-1)),"")</f>
        <v/>
      </c>
      <c r="O37" s="90" t="str">
        <f>IF($B37&lt;&gt;"",SUMIFS(销售台账!$I$3:$I$2654,销售台账!$E$3:$E$2654,$B37,销售台账!$B$3:$B$2654,LEFT($J$3,4),销售台账!$C$3:$C$2654,LEFT(N$4,LEN(N$4)-1)),"")</f>
        <v/>
      </c>
      <c r="P37" s="90" t="str">
        <f>IF($B37&lt;&gt;"",SUMIFS(损耗登记!$I$3:$I$4999,损耗登记!$E$3:$E$4999,$B37,损耗登记!$B$3:$B$4999,LEFT($J$3,4),损耗登记!$C$3:$C$4999,LEFT(N$4,LEN(N$4)-1)),"")</f>
        <v/>
      </c>
      <c r="Q37" s="90" t="str">
        <f t="shared" si="4"/>
        <v/>
      </c>
      <c r="R37" s="90" t="str">
        <f>IF($B37&lt;&gt;"",SUMIFS(进货台账!$I$3:$I$1869,进货台账!$E$3:$E$1869,$B37,进货台账!$B$3:$B$1869,LEFT($J$3,4),进货台账!$C$3:$C$1869,LEFT(R$4,LEN(R$4)-1)),"")</f>
        <v/>
      </c>
      <c r="S37" s="90" t="str">
        <f>IF($B37&lt;&gt;"",SUMIFS(销售台账!$I$3:$I$2654,销售台账!$E$3:$E$2654,$B37,销售台账!$B$3:$B$2654,LEFT($J$3,4),销售台账!$C$3:$C$2654,LEFT(R$4,LEN(R$4)-1)),"")</f>
        <v/>
      </c>
      <c r="T37" s="90" t="str">
        <f>IF($B37&lt;&gt;"",SUMIFS(损耗登记!$I$3:$I$4999,损耗登记!$E$3:$E$4999,$B37,损耗登记!$B$3:$B$4999,LEFT($J$3,4),损耗登记!$C$3:$C$4999,LEFT(R$4,LEN(R$4)-1)),"")</f>
        <v/>
      </c>
      <c r="U37" s="90" t="str">
        <f t="shared" si="5"/>
        <v/>
      </c>
      <c r="V37" s="90" t="str">
        <f>IF($B37&lt;&gt;"",SUMIFS(进货台账!$I$3:$I$1869,进货台账!$E$3:$E$1869,$B37,进货台账!$B$3:$B$1869,LEFT($J$3,4),进货台账!$C$3:$C$1869,LEFT(V$4,LEN(V$4)-1)),"")</f>
        <v/>
      </c>
      <c r="W37" s="90" t="str">
        <f>IF($B37&lt;&gt;"",SUMIFS(销售台账!$I$3:$I$2654,销售台账!$E$3:$E$2654,$B37,销售台账!$B$3:$B$2654,LEFT($J$3,4),销售台账!$C$3:$C$2654,LEFT(V$4,LEN(V$4)-1)),"")</f>
        <v/>
      </c>
      <c r="X37" s="90" t="str">
        <f>IF($B37&lt;&gt;"",SUMIFS(损耗登记!$I$3:$I$4999,损耗登记!$E$3:$E$4999,$B37,损耗登记!$B$3:$B$4999,LEFT($J$3,4),损耗登记!$C$3:$C$4999,LEFT(V$4,LEN(V$4)-1)),"")</f>
        <v/>
      </c>
      <c r="Y37" s="90" t="str">
        <f t="shared" si="6"/>
        <v/>
      </c>
      <c r="Z37" s="90" t="str">
        <f>IF($B37&lt;&gt;"",SUMIFS(进货台账!$I$3:$I$1869,进货台账!$E$3:$E$1869,$B37,进货台账!$B$3:$B$1869,LEFT($J$3,4),进货台账!$C$3:$C$1869,LEFT(Z$4,LEN(Z$4)-1)),"")</f>
        <v/>
      </c>
      <c r="AA37" s="90" t="str">
        <f>IF($B37&lt;&gt;"",SUMIFS(销售台账!$I$3:$I$2654,销售台账!$E$3:$E$2654,$B37,销售台账!$B$3:$B$2654,LEFT($J$3,4),销售台账!$C$3:$C$2654,LEFT(Z$4,LEN(Z$4)-1)),"")</f>
        <v/>
      </c>
      <c r="AB37" s="90" t="str">
        <f>IF($B37&lt;&gt;"",SUMIFS(损耗登记!$I$3:$I$4999,损耗登记!$E$3:$E$4999,$B37,损耗登记!$B$3:$B$4999,LEFT($J$3,4),损耗登记!$C$3:$C$4999,LEFT(Z$4,LEN(Z$4)-1)),"")</f>
        <v/>
      </c>
      <c r="AC37" s="90" t="str">
        <f t="shared" si="7"/>
        <v/>
      </c>
      <c r="AD37" s="90" t="str">
        <f>IF($B37&lt;&gt;"",SUMIFS(进货台账!$I$3:$I$1869,进货台账!$E$3:$E$1869,$B37,进货台账!$B$3:$B$1869,LEFT($J$3,4),进货台账!$C$3:$C$1869,LEFT(AD$4,LEN(AD$4)-1)),"")</f>
        <v/>
      </c>
      <c r="AE37" s="90" t="str">
        <f>IF($B37&lt;&gt;"",SUMIFS(销售台账!$I$3:$I$2654,销售台账!$E$3:$E$2654,$B37,销售台账!$B$3:$B$2654,LEFT($J$3,4),销售台账!$C$3:$C$2654,LEFT(AD$4,LEN(AD$4)-1)),"")</f>
        <v/>
      </c>
      <c r="AF37" s="90" t="str">
        <f>IF($B37&lt;&gt;"",SUMIFS(损耗登记!$I$3:$I$4999,损耗登记!$E$3:$E$4999,$B37,损耗登记!$B$3:$B$4999,LEFT($J$3,4),损耗登记!$C$3:$C$4999,LEFT(AD$4,LEN(AD$4)-1)),"")</f>
        <v/>
      </c>
      <c r="AG37" s="90" t="str">
        <f t="shared" si="8"/>
        <v/>
      </c>
      <c r="AH37" s="90" t="str">
        <f>IF($B37&lt;&gt;"",SUMIFS(进货台账!$I$3:$I$1869,进货台账!$E$3:$E$1869,$B37,进货台账!$B$3:$B$1869,LEFT($J$3,4),进货台账!$C$3:$C$1869,LEFT(AH$4,LEN(AH$4)-1)),"")</f>
        <v/>
      </c>
      <c r="AI37" s="90" t="str">
        <f>IF($B37&lt;&gt;"",SUMIFS(销售台账!$I$3:$I$2654,销售台账!$E$3:$E$2654,$B37,销售台账!$B$3:$B$2654,LEFT($J$3,4),销售台账!$C$3:$C$2654,LEFT(AH$4,LEN(AH$4)-1)),"")</f>
        <v/>
      </c>
      <c r="AJ37" s="90" t="str">
        <f>IF($B37&lt;&gt;"",SUMIFS(损耗登记!$I$3:$I$4999,损耗登记!$E$3:$E$4999,$B37,损耗登记!$B$3:$B$4999,LEFT($J$3,4),损耗登记!$C$3:$C$4999,LEFT(AH$4,LEN(AH$4)-1)),"")</f>
        <v/>
      </c>
      <c r="AK37" s="90" t="str">
        <f t="shared" si="9"/>
        <v/>
      </c>
      <c r="AL37" s="90" t="str">
        <f>IF($B37&lt;&gt;"",SUMIFS(进货台账!$I$3:$I$1869,进货台账!$E$3:$E$1869,$B37,进货台账!$B$3:$B$1869,LEFT($J$3,4),进货台账!$C$3:$C$1869,LEFT(AL$4,LEN(AL$4)-1)),"")</f>
        <v/>
      </c>
      <c r="AM37" s="90" t="str">
        <f>IF($B37&lt;&gt;"",SUMIFS(销售台账!$I$3:$I$2654,销售台账!$E$3:$E$2654,$B37,销售台账!$B$3:$B$2654,LEFT($J$3,4),销售台账!$C$3:$C$2654,LEFT(AL$4,LEN(AL$4)-1)),"")</f>
        <v/>
      </c>
      <c r="AN37" s="90" t="str">
        <f>IF($B37&lt;&gt;"",SUMIFS(损耗登记!$I$3:$I$4999,损耗登记!$E$3:$E$4999,$B37,损耗登记!$B$3:$B$4999,LEFT($J$3,4),损耗登记!$C$3:$C$4999,LEFT(AL$4,LEN(AL$4)-1)),"")</f>
        <v/>
      </c>
      <c r="AO37" s="90" t="str">
        <f t="shared" si="10"/>
        <v/>
      </c>
      <c r="AP37" s="90" t="str">
        <f>IF($B37&lt;&gt;"",SUMIFS(进货台账!$I$3:$I$1869,进货台账!$E$3:$E$1869,$B37,进货台账!$B$3:$B$1869,LEFT($J$3,4),进货台账!$C$3:$C$1869,LEFT(AP$4,LEN(AP$4)-1)),"")</f>
        <v/>
      </c>
      <c r="AQ37" s="90" t="str">
        <f>IF($B37&lt;&gt;"",SUMIFS(销售台账!$I$3:$I$2654,销售台账!$E$3:$E$2654,$B37,销售台账!$B$3:$B$2654,LEFT($J$3,4),销售台账!$C$3:$C$2654,LEFT(AP$4,LEN(AP$4)-1)),"")</f>
        <v/>
      </c>
      <c r="AR37" s="90" t="str">
        <f>IF($B37&lt;&gt;"",SUMIFS(损耗登记!$I$3:$I$4999,损耗登记!$E$3:$E$4999,$B37,损耗登记!$B$3:$B$4999,LEFT($J$3,4),损耗登记!$C$3:$C$4999,LEFT(AP$4,LEN(AP$4)-1)),"")</f>
        <v/>
      </c>
      <c r="AS37" s="90" t="str">
        <f t="shared" si="11"/>
        <v/>
      </c>
      <c r="AT37" s="90" t="str">
        <f>IF($B37&lt;&gt;"",SUMIFS(进货台账!$I$3:$I$1869,进货台账!$E$3:$E$1869,$B37,进货台账!$B$3:$B$1869,LEFT($J$3,4),进货台账!$C$3:$C$1869,LEFT(AT$4,LEN(AT$4)-1)),"")</f>
        <v/>
      </c>
      <c r="AU37" s="90" t="str">
        <f>IF($B37&lt;&gt;"",SUMIFS(销售台账!$I$3:$I$2654,销售台账!$E$3:$E$2654,$B37,销售台账!$B$3:$B$2654,LEFT($J$3,4),销售台账!$C$3:$C$2654,LEFT(AT$4,LEN(AT$4)-1)),"")</f>
        <v/>
      </c>
      <c r="AV37" s="90" t="str">
        <f>IF($B37&lt;&gt;"",SUMIFS(损耗登记!$I$3:$I$4999,损耗登记!$E$3:$E$4999,$B37,损耗登记!$B$3:$B$4999,LEFT($J$3,4),损耗登记!$C$3:$C$4999,LEFT(AT$4,LEN(AT$4)-1)),"")</f>
        <v/>
      </c>
      <c r="AW37" s="90" t="str">
        <f t="shared" si="12"/>
        <v/>
      </c>
      <c r="AX37" s="90" t="str">
        <f>IF($B37&lt;&gt;"",SUMIFS(进货台账!$I$3:$I$1869,进货台账!$E$3:$E$1869,$B37,进货台账!$B$3:$B$1869,LEFT($J$3,4),进货台账!$C$3:$C$1869,LEFT(AX$4,LEN(AX$4)-1)),"")</f>
        <v/>
      </c>
      <c r="AY37" s="90" t="str">
        <f>IF($B37&lt;&gt;"",SUMIFS(销售台账!$I$3:$I$2654,销售台账!$E$3:$E$2654,$B37,销售台账!$B$3:$B$2654,LEFT($J$3,4),销售台账!$C$3:$C$2654,LEFT(AX$4,LEN(AX$4)-1)),"")</f>
        <v/>
      </c>
      <c r="AZ37" s="90" t="str">
        <f>IF($B37&lt;&gt;"",SUMIFS(损耗登记!$I$3:$I$4999,损耗登记!$E$3:$E$4999,$B37,损耗登记!$B$3:$B$4999,LEFT($J$3,4),损耗登记!$C$3:$C$4999,LEFT(AX$4,LEN(AX$4)-1)),"")</f>
        <v/>
      </c>
      <c r="BA37" s="90" t="str">
        <f t="shared" si="13"/>
        <v/>
      </c>
      <c r="BB37" s="90" t="str">
        <f>IF($B37&lt;&gt;"",SUMIFS(进货台账!$I$3:$I$1869,进货台账!$E$3:$E$1869,$B37,进货台账!$B$3:$B$1869,LEFT($J$3,4),进货台账!$C$3:$C$1869,LEFT(BB$4,LEN(BB$4)-1)),"")</f>
        <v/>
      </c>
      <c r="BC37" s="90" t="str">
        <f>IF($B37&lt;&gt;"",SUMIFS(销售台账!$I$3:$I$2654,销售台账!$E$3:$E$2654,$B37,销售台账!$B$3:$B$2654,LEFT($J$3,4),销售台账!$C$3:$C$2654,LEFT(BB$4,LEN(BB$4)-1)),"")</f>
        <v/>
      </c>
      <c r="BD37" s="90" t="str">
        <f>IF($B37&lt;&gt;"",SUMIFS(损耗登记!$I$3:$I$4999,损耗登记!$E$3:$E$4999,$B37,损耗登记!$B$3:$B$4999,LEFT($J$3,4),损耗登记!$C$3:$C$4999,LEFT(BB$4,LEN(BB$4)-1)),"")</f>
        <v/>
      </c>
      <c r="BE37" s="90" t="str">
        <f t="shared" si="14"/>
        <v/>
      </c>
    </row>
    <row r="38" ht="22" customHeight="1" spans="1:57">
      <c r="A38" s="89" t="str">
        <f t="shared" si="15"/>
        <v/>
      </c>
      <c r="B38" s="89" t="str">
        <f>IF(商品参数!A35&lt;&gt;"",商品参数!A35,"")</f>
        <v/>
      </c>
      <c r="C38" s="90" t="str">
        <f>IFERROR(VLOOKUP(B38,商品参数!A:E,2,FALSE),"")</f>
        <v/>
      </c>
      <c r="D38" s="90" t="str">
        <f>IFERROR(VLOOKUP(B38,商品参数!A:E,3,FALSE),"")</f>
        <v/>
      </c>
      <c r="E38" s="90" t="str">
        <f>IFERROR(VLOOKUP(B38,商品参数!A:E,4,FALSE),"")</f>
        <v/>
      </c>
      <c r="F38" s="90" t="str">
        <f t="shared" si="0"/>
        <v/>
      </c>
      <c r="G38" s="90" t="str">
        <f t="shared" si="1"/>
        <v/>
      </c>
      <c r="H38" s="91" t="str">
        <f t="shared" si="2"/>
        <v/>
      </c>
      <c r="I38" s="90" t="str">
        <f>IF(E38&lt;&gt;"",IFERROR(VLOOKUP(B38,商品参数!$A$3:$D$499,6,0),0),"")</f>
        <v/>
      </c>
      <c r="J38" s="90" t="str">
        <f>IF($B38&lt;&gt;"",SUMIFS(进货台账!$I$3:$I$1869,进货台账!$E$3:$E$1869,$B38,进货台账!$B$3:$B$1869,LEFT($J$3,4),进货台账!$C$3:$C$1869,LEFT(J$4,LEN(J$4)-1)),"")</f>
        <v/>
      </c>
      <c r="K38" s="90" t="str">
        <f>IF($B38&lt;&gt;"",SUMIFS(销售台账!$I$3:$I$2654,销售台账!$E$3:$E$2654,$B38,销售台账!$B$3:$B$2654,LEFT($J$3,4),销售台账!$C$3:$C$2654,LEFT(J$4,LEN(J$4)-1)),"")</f>
        <v/>
      </c>
      <c r="L38" s="90" t="str">
        <f>IF($B38&lt;&gt;"",SUMIFS(损耗登记!$I$3:$I$4999,损耗登记!$E$3:$E$4999,$B38,损耗登记!$B$3:$B$4999,LEFT($J$3,4),损耗登记!$C$3:$C$4999,LEFT(J$4,LEN(J$4)-1)),"")</f>
        <v/>
      </c>
      <c r="M38" s="90" t="str">
        <f t="shared" si="3"/>
        <v/>
      </c>
      <c r="N38" s="90" t="str">
        <f>IF($B38&lt;&gt;"",SUMIFS(进货台账!$I$3:$I$1869,进货台账!$E$3:$E$1869,$B38,进货台账!$B$3:$B$1869,LEFT($J$3,4),进货台账!$C$3:$C$1869,LEFT(N$4,LEN(N$4)-1)),"")</f>
        <v/>
      </c>
      <c r="O38" s="90" t="str">
        <f>IF($B38&lt;&gt;"",SUMIFS(销售台账!$I$3:$I$2654,销售台账!$E$3:$E$2654,$B38,销售台账!$B$3:$B$2654,LEFT($J$3,4),销售台账!$C$3:$C$2654,LEFT(N$4,LEN(N$4)-1)),"")</f>
        <v/>
      </c>
      <c r="P38" s="90" t="str">
        <f>IF($B38&lt;&gt;"",SUMIFS(损耗登记!$I$3:$I$4999,损耗登记!$E$3:$E$4999,$B38,损耗登记!$B$3:$B$4999,LEFT($J$3,4),损耗登记!$C$3:$C$4999,LEFT(N$4,LEN(N$4)-1)),"")</f>
        <v/>
      </c>
      <c r="Q38" s="90" t="str">
        <f t="shared" si="4"/>
        <v/>
      </c>
      <c r="R38" s="90" t="str">
        <f>IF($B38&lt;&gt;"",SUMIFS(进货台账!$I$3:$I$1869,进货台账!$E$3:$E$1869,$B38,进货台账!$B$3:$B$1869,LEFT($J$3,4),进货台账!$C$3:$C$1869,LEFT(R$4,LEN(R$4)-1)),"")</f>
        <v/>
      </c>
      <c r="S38" s="90" t="str">
        <f>IF($B38&lt;&gt;"",SUMIFS(销售台账!$I$3:$I$2654,销售台账!$E$3:$E$2654,$B38,销售台账!$B$3:$B$2654,LEFT($J$3,4),销售台账!$C$3:$C$2654,LEFT(R$4,LEN(R$4)-1)),"")</f>
        <v/>
      </c>
      <c r="T38" s="90" t="str">
        <f>IF($B38&lt;&gt;"",SUMIFS(损耗登记!$I$3:$I$4999,损耗登记!$E$3:$E$4999,$B38,损耗登记!$B$3:$B$4999,LEFT($J$3,4),损耗登记!$C$3:$C$4999,LEFT(R$4,LEN(R$4)-1)),"")</f>
        <v/>
      </c>
      <c r="U38" s="90" t="str">
        <f t="shared" si="5"/>
        <v/>
      </c>
      <c r="V38" s="90" t="str">
        <f>IF($B38&lt;&gt;"",SUMIFS(进货台账!$I$3:$I$1869,进货台账!$E$3:$E$1869,$B38,进货台账!$B$3:$B$1869,LEFT($J$3,4),进货台账!$C$3:$C$1869,LEFT(V$4,LEN(V$4)-1)),"")</f>
        <v/>
      </c>
      <c r="W38" s="90" t="str">
        <f>IF($B38&lt;&gt;"",SUMIFS(销售台账!$I$3:$I$2654,销售台账!$E$3:$E$2654,$B38,销售台账!$B$3:$B$2654,LEFT($J$3,4),销售台账!$C$3:$C$2654,LEFT(V$4,LEN(V$4)-1)),"")</f>
        <v/>
      </c>
      <c r="X38" s="90" t="str">
        <f>IF($B38&lt;&gt;"",SUMIFS(损耗登记!$I$3:$I$4999,损耗登记!$E$3:$E$4999,$B38,损耗登记!$B$3:$B$4999,LEFT($J$3,4),损耗登记!$C$3:$C$4999,LEFT(V$4,LEN(V$4)-1)),"")</f>
        <v/>
      </c>
      <c r="Y38" s="90" t="str">
        <f t="shared" si="6"/>
        <v/>
      </c>
      <c r="Z38" s="90" t="str">
        <f>IF($B38&lt;&gt;"",SUMIFS(进货台账!$I$3:$I$1869,进货台账!$E$3:$E$1869,$B38,进货台账!$B$3:$B$1869,LEFT($J$3,4),进货台账!$C$3:$C$1869,LEFT(Z$4,LEN(Z$4)-1)),"")</f>
        <v/>
      </c>
      <c r="AA38" s="90" t="str">
        <f>IF($B38&lt;&gt;"",SUMIFS(销售台账!$I$3:$I$2654,销售台账!$E$3:$E$2654,$B38,销售台账!$B$3:$B$2654,LEFT($J$3,4),销售台账!$C$3:$C$2654,LEFT(Z$4,LEN(Z$4)-1)),"")</f>
        <v/>
      </c>
      <c r="AB38" s="90" t="str">
        <f>IF($B38&lt;&gt;"",SUMIFS(损耗登记!$I$3:$I$4999,损耗登记!$E$3:$E$4999,$B38,损耗登记!$B$3:$B$4999,LEFT($J$3,4),损耗登记!$C$3:$C$4999,LEFT(Z$4,LEN(Z$4)-1)),"")</f>
        <v/>
      </c>
      <c r="AC38" s="90" t="str">
        <f t="shared" si="7"/>
        <v/>
      </c>
      <c r="AD38" s="90" t="str">
        <f>IF($B38&lt;&gt;"",SUMIFS(进货台账!$I$3:$I$1869,进货台账!$E$3:$E$1869,$B38,进货台账!$B$3:$B$1869,LEFT($J$3,4),进货台账!$C$3:$C$1869,LEFT(AD$4,LEN(AD$4)-1)),"")</f>
        <v/>
      </c>
      <c r="AE38" s="90" t="str">
        <f>IF($B38&lt;&gt;"",SUMIFS(销售台账!$I$3:$I$2654,销售台账!$E$3:$E$2654,$B38,销售台账!$B$3:$B$2654,LEFT($J$3,4),销售台账!$C$3:$C$2654,LEFT(AD$4,LEN(AD$4)-1)),"")</f>
        <v/>
      </c>
      <c r="AF38" s="90" t="str">
        <f>IF($B38&lt;&gt;"",SUMIFS(损耗登记!$I$3:$I$4999,损耗登记!$E$3:$E$4999,$B38,损耗登记!$B$3:$B$4999,LEFT($J$3,4),损耗登记!$C$3:$C$4999,LEFT(AD$4,LEN(AD$4)-1)),"")</f>
        <v/>
      </c>
      <c r="AG38" s="90" t="str">
        <f t="shared" si="8"/>
        <v/>
      </c>
      <c r="AH38" s="90" t="str">
        <f>IF($B38&lt;&gt;"",SUMIFS(进货台账!$I$3:$I$1869,进货台账!$E$3:$E$1869,$B38,进货台账!$B$3:$B$1869,LEFT($J$3,4),进货台账!$C$3:$C$1869,LEFT(AH$4,LEN(AH$4)-1)),"")</f>
        <v/>
      </c>
      <c r="AI38" s="90" t="str">
        <f>IF($B38&lt;&gt;"",SUMIFS(销售台账!$I$3:$I$2654,销售台账!$E$3:$E$2654,$B38,销售台账!$B$3:$B$2654,LEFT($J$3,4),销售台账!$C$3:$C$2654,LEFT(AH$4,LEN(AH$4)-1)),"")</f>
        <v/>
      </c>
      <c r="AJ38" s="90" t="str">
        <f>IF($B38&lt;&gt;"",SUMIFS(损耗登记!$I$3:$I$4999,损耗登记!$E$3:$E$4999,$B38,损耗登记!$B$3:$B$4999,LEFT($J$3,4),损耗登记!$C$3:$C$4999,LEFT(AH$4,LEN(AH$4)-1)),"")</f>
        <v/>
      </c>
      <c r="AK38" s="90" t="str">
        <f t="shared" si="9"/>
        <v/>
      </c>
      <c r="AL38" s="90" t="str">
        <f>IF($B38&lt;&gt;"",SUMIFS(进货台账!$I$3:$I$1869,进货台账!$E$3:$E$1869,$B38,进货台账!$B$3:$B$1869,LEFT($J$3,4),进货台账!$C$3:$C$1869,LEFT(AL$4,LEN(AL$4)-1)),"")</f>
        <v/>
      </c>
      <c r="AM38" s="90" t="str">
        <f>IF($B38&lt;&gt;"",SUMIFS(销售台账!$I$3:$I$2654,销售台账!$E$3:$E$2654,$B38,销售台账!$B$3:$B$2654,LEFT($J$3,4),销售台账!$C$3:$C$2654,LEFT(AL$4,LEN(AL$4)-1)),"")</f>
        <v/>
      </c>
      <c r="AN38" s="90" t="str">
        <f>IF($B38&lt;&gt;"",SUMIFS(损耗登记!$I$3:$I$4999,损耗登记!$E$3:$E$4999,$B38,损耗登记!$B$3:$B$4999,LEFT($J$3,4),损耗登记!$C$3:$C$4999,LEFT(AL$4,LEN(AL$4)-1)),"")</f>
        <v/>
      </c>
      <c r="AO38" s="90" t="str">
        <f t="shared" si="10"/>
        <v/>
      </c>
      <c r="AP38" s="90" t="str">
        <f>IF($B38&lt;&gt;"",SUMIFS(进货台账!$I$3:$I$1869,进货台账!$E$3:$E$1869,$B38,进货台账!$B$3:$B$1869,LEFT($J$3,4),进货台账!$C$3:$C$1869,LEFT(AP$4,LEN(AP$4)-1)),"")</f>
        <v/>
      </c>
      <c r="AQ38" s="90" t="str">
        <f>IF($B38&lt;&gt;"",SUMIFS(销售台账!$I$3:$I$2654,销售台账!$E$3:$E$2654,$B38,销售台账!$B$3:$B$2654,LEFT($J$3,4),销售台账!$C$3:$C$2654,LEFT(AP$4,LEN(AP$4)-1)),"")</f>
        <v/>
      </c>
      <c r="AR38" s="90" t="str">
        <f>IF($B38&lt;&gt;"",SUMIFS(损耗登记!$I$3:$I$4999,损耗登记!$E$3:$E$4999,$B38,损耗登记!$B$3:$B$4999,LEFT($J$3,4),损耗登记!$C$3:$C$4999,LEFT(AP$4,LEN(AP$4)-1)),"")</f>
        <v/>
      </c>
      <c r="AS38" s="90" t="str">
        <f t="shared" si="11"/>
        <v/>
      </c>
      <c r="AT38" s="90" t="str">
        <f>IF($B38&lt;&gt;"",SUMIFS(进货台账!$I$3:$I$1869,进货台账!$E$3:$E$1869,$B38,进货台账!$B$3:$B$1869,LEFT($J$3,4),进货台账!$C$3:$C$1869,LEFT(AT$4,LEN(AT$4)-1)),"")</f>
        <v/>
      </c>
      <c r="AU38" s="90" t="str">
        <f>IF($B38&lt;&gt;"",SUMIFS(销售台账!$I$3:$I$2654,销售台账!$E$3:$E$2654,$B38,销售台账!$B$3:$B$2654,LEFT($J$3,4),销售台账!$C$3:$C$2654,LEFT(AT$4,LEN(AT$4)-1)),"")</f>
        <v/>
      </c>
      <c r="AV38" s="90" t="str">
        <f>IF($B38&lt;&gt;"",SUMIFS(损耗登记!$I$3:$I$4999,损耗登记!$E$3:$E$4999,$B38,损耗登记!$B$3:$B$4999,LEFT($J$3,4),损耗登记!$C$3:$C$4999,LEFT(AT$4,LEN(AT$4)-1)),"")</f>
        <v/>
      </c>
      <c r="AW38" s="90" t="str">
        <f t="shared" si="12"/>
        <v/>
      </c>
      <c r="AX38" s="90" t="str">
        <f>IF($B38&lt;&gt;"",SUMIFS(进货台账!$I$3:$I$1869,进货台账!$E$3:$E$1869,$B38,进货台账!$B$3:$B$1869,LEFT($J$3,4),进货台账!$C$3:$C$1869,LEFT(AX$4,LEN(AX$4)-1)),"")</f>
        <v/>
      </c>
      <c r="AY38" s="90" t="str">
        <f>IF($B38&lt;&gt;"",SUMIFS(销售台账!$I$3:$I$2654,销售台账!$E$3:$E$2654,$B38,销售台账!$B$3:$B$2654,LEFT($J$3,4),销售台账!$C$3:$C$2654,LEFT(AX$4,LEN(AX$4)-1)),"")</f>
        <v/>
      </c>
      <c r="AZ38" s="90" t="str">
        <f>IF($B38&lt;&gt;"",SUMIFS(损耗登记!$I$3:$I$4999,损耗登记!$E$3:$E$4999,$B38,损耗登记!$B$3:$B$4999,LEFT($J$3,4),损耗登记!$C$3:$C$4999,LEFT(AX$4,LEN(AX$4)-1)),"")</f>
        <v/>
      </c>
      <c r="BA38" s="90" t="str">
        <f t="shared" si="13"/>
        <v/>
      </c>
      <c r="BB38" s="90" t="str">
        <f>IF($B38&lt;&gt;"",SUMIFS(进货台账!$I$3:$I$1869,进货台账!$E$3:$E$1869,$B38,进货台账!$B$3:$B$1869,LEFT($J$3,4),进货台账!$C$3:$C$1869,LEFT(BB$4,LEN(BB$4)-1)),"")</f>
        <v/>
      </c>
      <c r="BC38" s="90" t="str">
        <f>IF($B38&lt;&gt;"",SUMIFS(销售台账!$I$3:$I$2654,销售台账!$E$3:$E$2654,$B38,销售台账!$B$3:$B$2654,LEFT($J$3,4),销售台账!$C$3:$C$2654,LEFT(BB$4,LEN(BB$4)-1)),"")</f>
        <v/>
      </c>
      <c r="BD38" s="90" t="str">
        <f>IF($B38&lt;&gt;"",SUMIFS(损耗登记!$I$3:$I$4999,损耗登记!$E$3:$E$4999,$B38,损耗登记!$B$3:$B$4999,LEFT($J$3,4),损耗登记!$C$3:$C$4999,LEFT(BB$4,LEN(BB$4)-1)),"")</f>
        <v/>
      </c>
      <c r="BE38" s="90" t="str">
        <f t="shared" si="14"/>
        <v/>
      </c>
    </row>
    <row r="39" ht="22" customHeight="1" spans="1:57">
      <c r="A39" s="89" t="str">
        <f t="shared" si="15"/>
        <v/>
      </c>
      <c r="B39" s="89" t="str">
        <f>IF(商品参数!A36&lt;&gt;"",商品参数!A36,"")</f>
        <v/>
      </c>
      <c r="C39" s="90" t="str">
        <f>IFERROR(VLOOKUP(B39,商品参数!A:E,2,FALSE),"")</f>
        <v/>
      </c>
      <c r="D39" s="90" t="str">
        <f>IFERROR(VLOOKUP(B39,商品参数!A:E,3,FALSE),"")</f>
        <v/>
      </c>
      <c r="E39" s="90" t="str">
        <f>IFERROR(VLOOKUP(B39,商品参数!A:E,4,FALSE),"")</f>
        <v/>
      </c>
      <c r="F39" s="90" t="str">
        <f t="shared" si="0"/>
        <v/>
      </c>
      <c r="G39" s="90" t="str">
        <f t="shared" si="1"/>
        <v/>
      </c>
      <c r="H39" s="91" t="str">
        <f t="shared" si="2"/>
        <v/>
      </c>
      <c r="I39" s="90" t="str">
        <f>IF(E39&lt;&gt;"",IFERROR(VLOOKUP(B39,商品参数!$A$3:$D$499,6,0),0),"")</f>
        <v/>
      </c>
      <c r="J39" s="90" t="str">
        <f>IF($B39&lt;&gt;"",SUMIFS(进货台账!$I$3:$I$1869,进货台账!$E$3:$E$1869,$B39,进货台账!$B$3:$B$1869,LEFT($J$3,4),进货台账!$C$3:$C$1869,LEFT(J$4,LEN(J$4)-1)),"")</f>
        <v/>
      </c>
      <c r="K39" s="90" t="str">
        <f>IF($B39&lt;&gt;"",SUMIFS(销售台账!$I$3:$I$2654,销售台账!$E$3:$E$2654,$B39,销售台账!$B$3:$B$2654,LEFT($J$3,4),销售台账!$C$3:$C$2654,LEFT(J$4,LEN(J$4)-1)),"")</f>
        <v/>
      </c>
      <c r="L39" s="90" t="str">
        <f>IF($B39&lt;&gt;"",SUMIFS(损耗登记!$I$3:$I$4999,损耗登记!$E$3:$E$4999,$B39,损耗登记!$B$3:$B$4999,LEFT($J$3,4),损耗登记!$C$3:$C$4999,LEFT(J$4,LEN(J$4)-1)),"")</f>
        <v/>
      </c>
      <c r="M39" s="90" t="str">
        <f t="shared" si="3"/>
        <v/>
      </c>
      <c r="N39" s="90" t="str">
        <f>IF($B39&lt;&gt;"",SUMIFS(进货台账!$I$3:$I$1869,进货台账!$E$3:$E$1869,$B39,进货台账!$B$3:$B$1869,LEFT($J$3,4),进货台账!$C$3:$C$1869,LEFT(N$4,LEN(N$4)-1)),"")</f>
        <v/>
      </c>
      <c r="O39" s="90" t="str">
        <f>IF($B39&lt;&gt;"",SUMIFS(销售台账!$I$3:$I$2654,销售台账!$E$3:$E$2654,$B39,销售台账!$B$3:$B$2654,LEFT($J$3,4),销售台账!$C$3:$C$2654,LEFT(N$4,LEN(N$4)-1)),"")</f>
        <v/>
      </c>
      <c r="P39" s="90" t="str">
        <f>IF($B39&lt;&gt;"",SUMIFS(损耗登记!$I$3:$I$4999,损耗登记!$E$3:$E$4999,$B39,损耗登记!$B$3:$B$4999,LEFT($J$3,4),损耗登记!$C$3:$C$4999,LEFT(N$4,LEN(N$4)-1)),"")</f>
        <v/>
      </c>
      <c r="Q39" s="90" t="str">
        <f t="shared" si="4"/>
        <v/>
      </c>
      <c r="R39" s="90" t="str">
        <f>IF($B39&lt;&gt;"",SUMIFS(进货台账!$I$3:$I$1869,进货台账!$E$3:$E$1869,$B39,进货台账!$B$3:$B$1869,LEFT($J$3,4),进货台账!$C$3:$C$1869,LEFT(R$4,LEN(R$4)-1)),"")</f>
        <v/>
      </c>
      <c r="S39" s="90" t="str">
        <f>IF($B39&lt;&gt;"",SUMIFS(销售台账!$I$3:$I$2654,销售台账!$E$3:$E$2654,$B39,销售台账!$B$3:$B$2654,LEFT($J$3,4),销售台账!$C$3:$C$2654,LEFT(R$4,LEN(R$4)-1)),"")</f>
        <v/>
      </c>
      <c r="T39" s="90" t="str">
        <f>IF($B39&lt;&gt;"",SUMIFS(损耗登记!$I$3:$I$4999,损耗登记!$E$3:$E$4999,$B39,损耗登记!$B$3:$B$4999,LEFT($J$3,4),损耗登记!$C$3:$C$4999,LEFT(R$4,LEN(R$4)-1)),"")</f>
        <v/>
      </c>
      <c r="U39" s="90" t="str">
        <f t="shared" si="5"/>
        <v/>
      </c>
      <c r="V39" s="90" t="str">
        <f>IF($B39&lt;&gt;"",SUMIFS(进货台账!$I$3:$I$1869,进货台账!$E$3:$E$1869,$B39,进货台账!$B$3:$B$1869,LEFT($J$3,4),进货台账!$C$3:$C$1869,LEFT(V$4,LEN(V$4)-1)),"")</f>
        <v/>
      </c>
      <c r="W39" s="90" t="str">
        <f>IF($B39&lt;&gt;"",SUMIFS(销售台账!$I$3:$I$2654,销售台账!$E$3:$E$2654,$B39,销售台账!$B$3:$B$2654,LEFT($J$3,4),销售台账!$C$3:$C$2654,LEFT(V$4,LEN(V$4)-1)),"")</f>
        <v/>
      </c>
      <c r="X39" s="90" t="str">
        <f>IF($B39&lt;&gt;"",SUMIFS(损耗登记!$I$3:$I$4999,损耗登记!$E$3:$E$4999,$B39,损耗登记!$B$3:$B$4999,LEFT($J$3,4),损耗登记!$C$3:$C$4999,LEFT(V$4,LEN(V$4)-1)),"")</f>
        <v/>
      </c>
      <c r="Y39" s="90" t="str">
        <f t="shared" si="6"/>
        <v/>
      </c>
      <c r="Z39" s="90" t="str">
        <f>IF($B39&lt;&gt;"",SUMIFS(进货台账!$I$3:$I$1869,进货台账!$E$3:$E$1869,$B39,进货台账!$B$3:$B$1869,LEFT($J$3,4),进货台账!$C$3:$C$1869,LEFT(Z$4,LEN(Z$4)-1)),"")</f>
        <v/>
      </c>
      <c r="AA39" s="90" t="str">
        <f>IF($B39&lt;&gt;"",SUMIFS(销售台账!$I$3:$I$2654,销售台账!$E$3:$E$2654,$B39,销售台账!$B$3:$B$2654,LEFT($J$3,4),销售台账!$C$3:$C$2654,LEFT(Z$4,LEN(Z$4)-1)),"")</f>
        <v/>
      </c>
      <c r="AB39" s="90" t="str">
        <f>IF($B39&lt;&gt;"",SUMIFS(损耗登记!$I$3:$I$4999,损耗登记!$E$3:$E$4999,$B39,损耗登记!$B$3:$B$4999,LEFT($J$3,4),损耗登记!$C$3:$C$4999,LEFT(Z$4,LEN(Z$4)-1)),"")</f>
        <v/>
      </c>
      <c r="AC39" s="90" t="str">
        <f t="shared" si="7"/>
        <v/>
      </c>
      <c r="AD39" s="90" t="str">
        <f>IF($B39&lt;&gt;"",SUMIFS(进货台账!$I$3:$I$1869,进货台账!$E$3:$E$1869,$B39,进货台账!$B$3:$B$1869,LEFT($J$3,4),进货台账!$C$3:$C$1869,LEFT(AD$4,LEN(AD$4)-1)),"")</f>
        <v/>
      </c>
      <c r="AE39" s="90" t="str">
        <f>IF($B39&lt;&gt;"",SUMIFS(销售台账!$I$3:$I$2654,销售台账!$E$3:$E$2654,$B39,销售台账!$B$3:$B$2654,LEFT($J$3,4),销售台账!$C$3:$C$2654,LEFT(AD$4,LEN(AD$4)-1)),"")</f>
        <v/>
      </c>
      <c r="AF39" s="90" t="str">
        <f>IF($B39&lt;&gt;"",SUMIFS(损耗登记!$I$3:$I$4999,损耗登记!$E$3:$E$4999,$B39,损耗登记!$B$3:$B$4999,LEFT($J$3,4),损耗登记!$C$3:$C$4999,LEFT(AD$4,LEN(AD$4)-1)),"")</f>
        <v/>
      </c>
      <c r="AG39" s="90" t="str">
        <f t="shared" si="8"/>
        <v/>
      </c>
      <c r="AH39" s="90" t="str">
        <f>IF($B39&lt;&gt;"",SUMIFS(进货台账!$I$3:$I$1869,进货台账!$E$3:$E$1869,$B39,进货台账!$B$3:$B$1869,LEFT($J$3,4),进货台账!$C$3:$C$1869,LEFT(AH$4,LEN(AH$4)-1)),"")</f>
        <v/>
      </c>
      <c r="AI39" s="90" t="str">
        <f>IF($B39&lt;&gt;"",SUMIFS(销售台账!$I$3:$I$2654,销售台账!$E$3:$E$2654,$B39,销售台账!$B$3:$B$2654,LEFT($J$3,4),销售台账!$C$3:$C$2654,LEFT(AH$4,LEN(AH$4)-1)),"")</f>
        <v/>
      </c>
      <c r="AJ39" s="90" t="str">
        <f>IF($B39&lt;&gt;"",SUMIFS(损耗登记!$I$3:$I$4999,损耗登记!$E$3:$E$4999,$B39,损耗登记!$B$3:$B$4999,LEFT($J$3,4),损耗登记!$C$3:$C$4999,LEFT(AH$4,LEN(AH$4)-1)),"")</f>
        <v/>
      </c>
      <c r="AK39" s="90" t="str">
        <f t="shared" si="9"/>
        <v/>
      </c>
      <c r="AL39" s="90" t="str">
        <f>IF($B39&lt;&gt;"",SUMIFS(进货台账!$I$3:$I$1869,进货台账!$E$3:$E$1869,$B39,进货台账!$B$3:$B$1869,LEFT($J$3,4),进货台账!$C$3:$C$1869,LEFT(AL$4,LEN(AL$4)-1)),"")</f>
        <v/>
      </c>
      <c r="AM39" s="90" t="str">
        <f>IF($B39&lt;&gt;"",SUMIFS(销售台账!$I$3:$I$2654,销售台账!$E$3:$E$2654,$B39,销售台账!$B$3:$B$2654,LEFT($J$3,4),销售台账!$C$3:$C$2654,LEFT(AL$4,LEN(AL$4)-1)),"")</f>
        <v/>
      </c>
      <c r="AN39" s="90" t="str">
        <f>IF($B39&lt;&gt;"",SUMIFS(损耗登记!$I$3:$I$4999,损耗登记!$E$3:$E$4999,$B39,损耗登记!$B$3:$B$4999,LEFT($J$3,4),损耗登记!$C$3:$C$4999,LEFT(AL$4,LEN(AL$4)-1)),"")</f>
        <v/>
      </c>
      <c r="AO39" s="90" t="str">
        <f t="shared" si="10"/>
        <v/>
      </c>
      <c r="AP39" s="90" t="str">
        <f>IF($B39&lt;&gt;"",SUMIFS(进货台账!$I$3:$I$1869,进货台账!$E$3:$E$1869,$B39,进货台账!$B$3:$B$1869,LEFT($J$3,4),进货台账!$C$3:$C$1869,LEFT(AP$4,LEN(AP$4)-1)),"")</f>
        <v/>
      </c>
      <c r="AQ39" s="90" t="str">
        <f>IF($B39&lt;&gt;"",SUMIFS(销售台账!$I$3:$I$2654,销售台账!$E$3:$E$2654,$B39,销售台账!$B$3:$B$2654,LEFT($J$3,4),销售台账!$C$3:$C$2654,LEFT(AP$4,LEN(AP$4)-1)),"")</f>
        <v/>
      </c>
      <c r="AR39" s="90" t="str">
        <f>IF($B39&lt;&gt;"",SUMIFS(损耗登记!$I$3:$I$4999,损耗登记!$E$3:$E$4999,$B39,损耗登记!$B$3:$B$4999,LEFT($J$3,4),损耗登记!$C$3:$C$4999,LEFT(AP$4,LEN(AP$4)-1)),"")</f>
        <v/>
      </c>
      <c r="AS39" s="90" t="str">
        <f t="shared" si="11"/>
        <v/>
      </c>
      <c r="AT39" s="90" t="str">
        <f>IF($B39&lt;&gt;"",SUMIFS(进货台账!$I$3:$I$1869,进货台账!$E$3:$E$1869,$B39,进货台账!$B$3:$B$1869,LEFT($J$3,4),进货台账!$C$3:$C$1869,LEFT(AT$4,LEN(AT$4)-1)),"")</f>
        <v/>
      </c>
      <c r="AU39" s="90" t="str">
        <f>IF($B39&lt;&gt;"",SUMIFS(销售台账!$I$3:$I$2654,销售台账!$E$3:$E$2654,$B39,销售台账!$B$3:$B$2654,LEFT($J$3,4),销售台账!$C$3:$C$2654,LEFT(AT$4,LEN(AT$4)-1)),"")</f>
        <v/>
      </c>
      <c r="AV39" s="90" t="str">
        <f>IF($B39&lt;&gt;"",SUMIFS(损耗登记!$I$3:$I$4999,损耗登记!$E$3:$E$4999,$B39,损耗登记!$B$3:$B$4999,LEFT($J$3,4),损耗登记!$C$3:$C$4999,LEFT(AT$4,LEN(AT$4)-1)),"")</f>
        <v/>
      </c>
      <c r="AW39" s="90" t="str">
        <f t="shared" si="12"/>
        <v/>
      </c>
      <c r="AX39" s="90" t="str">
        <f>IF($B39&lt;&gt;"",SUMIFS(进货台账!$I$3:$I$1869,进货台账!$E$3:$E$1869,$B39,进货台账!$B$3:$B$1869,LEFT($J$3,4),进货台账!$C$3:$C$1869,LEFT(AX$4,LEN(AX$4)-1)),"")</f>
        <v/>
      </c>
      <c r="AY39" s="90" t="str">
        <f>IF($B39&lt;&gt;"",SUMIFS(销售台账!$I$3:$I$2654,销售台账!$E$3:$E$2654,$B39,销售台账!$B$3:$B$2654,LEFT($J$3,4),销售台账!$C$3:$C$2654,LEFT(AX$4,LEN(AX$4)-1)),"")</f>
        <v/>
      </c>
      <c r="AZ39" s="90" t="str">
        <f>IF($B39&lt;&gt;"",SUMIFS(损耗登记!$I$3:$I$4999,损耗登记!$E$3:$E$4999,$B39,损耗登记!$B$3:$B$4999,LEFT($J$3,4),损耗登记!$C$3:$C$4999,LEFT(AX$4,LEN(AX$4)-1)),"")</f>
        <v/>
      </c>
      <c r="BA39" s="90" t="str">
        <f t="shared" si="13"/>
        <v/>
      </c>
      <c r="BB39" s="90" t="str">
        <f>IF($B39&lt;&gt;"",SUMIFS(进货台账!$I$3:$I$1869,进货台账!$E$3:$E$1869,$B39,进货台账!$B$3:$B$1869,LEFT($J$3,4),进货台账!$C$3:$C$1869,LEFT(BB$4,LEN(BB$4)-1)),"")</f>
        <v/>
      </c>
      <c r="BC39" s="90" t="str">
        <f>IF($B39&lt;&gt;"",SUMIFS(销售台账!$I$3:$I$2654,销售台账!$E$3:$E$2654,$B39,销售台账!$B$3:$B$2654,LEFT($J$3,4),销售台账!$C$3:$C$2654,LEFT(BB$4,LEN(BB$4)-1)),"")</f>
        <v/>
      </c>
      <c r="BD39" s="90" t="str">
        <f>IF($B39&lt;&gt;"",SUMIFS(损耗登记!$I$3:$I$4999,损耗登记!$E$3:$E$4999,$B39,损耗登记!$B$3:$B$4999,LEFT($J$3,4),损耗登记!$C$3:$C$4999,LEFT(BB$4,LEN(BB$4)-1)),"")</f>
        <v/>
      </c>
      <c r="BE39" s="90" t="str">
        <f t="shared" si="14"/>
        <v/>
      </c>
    </row>
    <row r="40" ht="22" customHeight="1" spans="1:57">
      <c r="A40" s="89" t="str">
        <f t="shared" si="15"/>
        <v/>
      </c>
      <c r="B40" s="89" t="str">
        <f>IF(商品参数!A37&lt;&gt;"",商品参数!A37,"")</f>
        <v/>
      </c>
      <c r="C40" s="90" t="str">
        <f>IFERROR(VLOOKUP(B40,商品参数!A:E,2,FALSE),"")</f>
        <v/>
      </c>
      <c r="D40" s="90" t="str">
        <f>IFERROR(VLOOKUP(B40,商品参数!A:E,3,FALSE),"")</f>
        <v/>
      </c>
      <c r="E40" s="90" t="str">
        <f>IFERROR(VLOOKUP(B40,商品参数!A:E,4,FALSE),"")</f>
        <v/>
      </c>
      <c r="F40" s="90" t="str">
        <f t="shared" si="0"/>
        <v/>
      </c>
      <c r="G40" s="90" t="str">
        <f t="shared" si="1"/>
        <v/>
      </c>
      <c r="H40" s="91" t="str">
        <f t="shared" si="2"/>
        <v/>
      </c>
      <c r="I40" s="90" t="str">
        <f>IF(E40&lt;&gt;"",IFERROR(VLOOKUP(B40,商品参数!$A$3:$D$499,6,0),0),"")</f>
        <v/>
      </c>
      <c r="J40" s="90" t="str">
        <f>IF($B40&lt;&gt;"",SUMIFS(进货台账!$I$3:$I$1869,进货台账!$E$3:$E$1869,$B40,进货台账!$B$3:$B$1869,LEFT($J$3,4),进货台账!$C$3:$C$1869,LEFT(J$4,LEN(J$4)-1)),"")</f>
        <v/>
      </c>
      <c r="K40" s="90" t="str">
        <f>IF($B40&lt;&gt;"",SUMIFS(销售台账!$I$3:$I$2654,销售台账!$E$3:$E$2654,$B40,销售台账!$B$3:$B$2654,LEFT($J$3,4),销售台账!$C$3:$C$2654,LEFT(J$4,LEN(J$4)-1)),"")</f>
        <v/>
      </c>
      <c r="L40" s="90" t="str">
        <f>IF($B40&lt;&gt;"",SUMIFS(损耗登记!$I$3:$I$4999,损耗登记!$E$3:$E$4999,$B40,损耗登记!$B$3:$B$4999,LEFT($J$3,4),损耗登记!$C$3:$C$4999,LEFT(J$4,LEN(J$4)-1)),"")</f>
        <v/>
      </c>
      <c r="M40" s="90" t="str">
        <f t="shared" si="3"/>
        <v/>
      </c>
      <c r="N40" s="90" t="str">
        <f>IF($B40&lt;&gt;"",SUMIFS(进货台账!$I$3:$I$1869,进货台账!$E$3:$E$1869,$B40,进货台账!$B$3:$B$1869,LEFT($J$3,4),进货台账!$C$3:$C$1869,LEFT(N$4,LEN(N$4)-1)),"")</f>
        <v/>
      </c>
      <c r="O40" s="90" t="str">
        <f>IF($B40&lt;&gt;"",SUMIFS(销售台账!$I$3:$I$2654,销售台账!$E$3:$E$2654,$B40,销售台账!$B$3:$B$2654,LEFT($J$3,4),销售台账!$C$3:$C$2654,LEFT(N$4,LEN(N$4)-1)),"")</f>
        <v/>
      </c>
      <c r="P40" s="90" t="str">
        <f>IF($B40&lt;&gt;"",SUMIFS(损耗登记!$I$3:$I$4999,损耗登记!$E$3:$E$4999,$B40,损耗登记!$B$3:$B$4999,LEFT($J$3,4),损耗登记!$C$3:$C$4999,LEFT(N$4,LEN(N$4)-1)),"")</f>
        <v/>
      </c>
      <c r="Q40" s="90" t="str">
        <f t="shared" si="4"/>
        <v/>
      </c>
      <c r="R40" s="90" t="str">
        <f>IF($B40&lt;&gt;"",SUMIFS(进货台账!$I$3:$I$1869,进货台账!$E$3:$E$1869,$B40,进货台账!$B$3:$B$1869,LEFT($J$3,4),进货台账!$C$3:$C$1869,LEFT(R$4,LEN(R$4)-1)),"")</f>
        <v/>
      </c>
      <c r="S40" s="90" t="str">
        <f>IF($B40&lt;&gt;"",SUMIFS(销售台账!$I$3:$I$2654,销售台账!$E$3:$E$2654,$B40,销售台账!$B$3:$B$2654,LEFT($J$3,4),销售台账!$C$3:$C$2654,LEFT(R$4,LEN(R$4)-1)),"")</f>
        <v/>
      </c>
      <c r="T40" s="90" t="str">
        <f>IF($B40&lt;&gt;"",SUMIFS(损耗登记!$I$3:$I$4999,损耗登记!$E$3:$E$4999,$B40,损耗登记!$B$3:$B$4999,LEFT($J$3,4),损耗登记!$C$3:$C$4999,LEFT(R$4,LEN(R$4)-1)),"")</f>
        <v/>
      </c>
      <c r="U40" s="90" t="str">
        <f t="shared" si="5"/>
        <v/>
      </c>
      <c r="V40" s="90" t="str">
        <f>IF($B40&lt;&gt;"",SUMIFS(进货台账!$I$3:$I$1869,进货台账!$E$3:$E$1869,$B40,进货台账!$B$3:$B$1869,LEFT($J$3,4),进货台账!$C$3:$C$1869,LEFT(V$4,LEN(V$4)-1)),"")</f>
        <v/>
      </c>
      <c r="W40" s="90" t="str">
        <f>IF($B40&lt;&gt;"",SUMIFS(销售台账!$I$3:$I$2654,销售台账!$E$3:$E$2654,$B40,销售台账!$B$3:$B$2654,LEFT($J$3,4),销售台账!$C$3:$C$2654,LEFT(V$4,LEN(V$4)-1)),"")</f>
        <v/>
      </c>
      <c r="X40" s="90" t="str">
        <f>IF($B40&lt;&gt;"",SUMIFS(损耗登记!$I$3:$I$4999,损耗登记!$E$3:$E$4999,$B40,损耗登记!$B$3:$B$4999,LEFT($J$3,4),损耗登记!$C$3:$C$4999,LEFT(V$4,LEN(V$4)-1)),"")</f>
        <v/>
      </c>
      <c r="Y40" s="90" t="str">
        <f t="shared" si="6"/>
        <v/>
      </c>
      <c r="Z40" s="90" t="str">
        <f>IF($B40&lt;&gt;"",SUMIFS(进货台账!$I$3:$I$1869,进货台账!$E$3:$E$1869,$B40,进货台账!$B$3:$B$1869,LEFT($J$3,4),进货台账!$C$3:$C$1869,LEFT(Z$4,LEN(Z$4)-1)),"")</f>
        <v/>
      </c>
      <c r="AA40" s="90" t="str">
        <f>IF($B40&lt;&gt;"",SUMIFS(销售台账!$I$3:$I$2654,销售台账!$E$3:$E$2654,$B40,销售台账!$B$3:$B$2654,LEFT($J$3,4),销售台账!$C$3:$C$2654,LEFT(Z$4,LEN(Z$4)-1)),"")</f>
        <v/>
      </c>
      <c r="AB40" s="90" t="str">
        <f>IF($B40&lt;&gt;"",SUMIFS(损耗登记!$I$3:$I$4999,损耗登记!$E$3:$E$4999,$B40,损耗登记!$B$3:$B$4999,LEFT($J$3,4),损耗登记!$C$3:$C$4999,LEFT(Z$4,LEN(Z$4)-1)),"")</f>
        <v/>
      </c>
      <c r="AC40" s="90" t="str">
        <f t="shared" si="7"/>
        <v/>
      </c>
      <c r="AD40" s="90" t="str">
        <f>IF($B40&lt;&gt;"",SUMIFS(进货台账!$I$3:$I$1869,进货台账!$E$3:$E$1869,$B40,进货台账!$B$3:$B$1869,LEFT($J$3,4),进货台账!$C$3:$C$1869,LEFT(AD$4,LEN(AD$4)-1)),"")</f>
        <v/>
      </c>
      <c r="AE40" s="90" t="str">
        <f>IF($B40&lt;&gt;"",SUMIFS(销售台账!$I$3:$I$2654,销售台账!$E$3:$E$2654,$B40,销售台账!$B$3:$B$2654,LEFT($J$3,4),销售台账!$C$3:$C$2654,LEFT(AD$4,LEN(AD$4)-1)),"")</f>
        <v/>
      </c>
      <c r="AF40" s="90" t="str">
        <f>IF($B40&lt;&gt;"",SUMIFS(损耗登记!$I$3:$I$4999,损耗登记!$E$3:$E$4999,$B40,损耗登记!$B$3:$B$4999,LEFT($J$3,4),损耗登记!$C$3:$C$4999,LEFT(AD$4,LEN(AD$4)-1)),"")</f>
        <v/>
      </c>
      <c r="AG40" s="90" t="str">
        <f t="shared" si="8"/>
        <v/>
      </c>
      <c r="AH40" s="90" t="str">
        <f>IF($B40&lt;&gt;"",SUMIFS(进货台账!$I$3:$I$1869,进货台账!$E$3:$E$1869,$B40,进货台账!$B$3:$B$1869,LEFT($J$3,4),进货台账!$C$3:$C$1869,LEFT(AH$4,LEN(AH$4)-1)),"")</f>
        <v/>
      </c>
      <c r="AI40" s="90" t="str">
        <f>IF($B40&lt;&gt;"",SUMIFS(销售台账!$I$3:$I$2654,销售台账!$E$3:$E$2654,$B40,销售台账!$B$3:$B$2654,LEFT($J$3,4),销售台账!$C$3:$C$2654,LEFT(AH$4,LEN(AH$4)-1)),"")</f>
        <v/>
      </c>
      <c r="AJ40" s="90" t="str">
        <f>IF($B40&lt;&gt;"",SUMIFS(损耗登记!$I$3:$I$4999,损耗登记!$E$3:$E$4999,$B40,损耗登记!$B$3:$B$4999,LEFT($J$3,4),损耗登记!$C$3:$C$4999,LEFT(AH$4,LEN(AH$4)-1)),"")</f>
        <v/>
      </c>
      <c r="AK40" s="90" t="str">
        <f t="shared" si="9"/>
        <v/>
      </c>
      <c r="AL40" s="90" t="str">
        <f>IF($B40&lt;&gt;"",SUMIFS(进货台账!$I$3:$I$1869,进货台账!$E$3:$E$1869,$B40,进货台账!$B$3:$B$1869,LEFT($J$3,4),进货台账!$C$3:$C$1869,LEFT(AL$4,LEN(AL$4)-1)),"")</f>
        <v/>
      </c>
      <c r="AM40" s="90" t="str">
        <f>IF($B40&lt;&gt;"",SUMIFS(销售台账!$I$3:$I$2654,销售台账!$E$3:$E$2654,$B40,销售台账!$B$3:$B$2654,LEFT($J$3,4),销售台账!$C$3:$C$2654,LEFT(AL$4,LEN(AL$4)-1)),"")</f>
        <v/>
      </c>
      <c r="AN40" s="90" t="str">
        <f>IF($B40&lt;&gt;"",SUMIFS(损耗登记!$I$3:$I$4999,损耗登记!$E$3:$E$4999,$B40,损耗登记!$B$3:$B$4999,LEFT($J$3,4),损耗登记!$C$3:$C$4999,LEFT(AL$4,LEN(AL$4)-1)),"")</f>
        <v/>
      </c>
      <c r="AO40" s="90" t="str">
        <f t="shared" si="10"/>
        <v/>
      </c>
      <c r="AP40" s="90" t="str">
        <f>IF($B40&lt;&gt;"",SUMIFS(进货台账!$I$3:$I$1869,进货台账!$E$3:$E$1869,$B40,进货台账!$B$3:$B$1869,LEFT($J$3,4),进货台账!$C$3:$C$1869,LEFT(AP$4,LEN(AP$4)-1)),"")</f>
        <v/>
      </c>
      <c r="AQ40" s="90" t="str">
        <f>IF($B40&lt;&gt;"",SUMIFS(销售台账!$I$3:$I$2654,销售台账!$E$3:$E$2654,$B40,销售台账!$B$3:$B$2654,LEFT($J$3,4),销售台账!$C$3:$C$2654,LEFT(AP$4,LEN(AP$4)-1)),"")</f>
        <v/>
      </c>
      <c r="AR40" s="90" t="str">
        <f>IF($B40&lt;&gt;"",SUMIFS(损耗登记!$I$3:$I$4999,损耗登记!$E$3:$E$4999,$B40,损耗登记!$B$3:$B$4999,LEFT($J$3,4),损耗登记!$C$3:$C$4999,LEFT(AP$4,LEN(AP$4)-1)),"")</f>
        <v/>
      </c>
      <c r="AS40" s="90" t="str">
        <f t="shared" si="11"/>
        <v/>
      </c>
      <c r="AT40" s="90" t="str">
        <f>IF($B40&lt;&gt;"",SUMIFS(进货台账!$I$3:$I$1869,进货台账!$E$3:$E$1869,$B40,进货台账!$B$3:$B$1869,LEFT($J$3,4),进货台账!$C$3:$C$1869,LEFT(AT$4,LEN(AT$4)-1)),"")</f>
        <v/>
      </c>
      <c r="AU40" s="90" t="str">
        <f>IF($B40&lt;&gt;"",SUMIFS(销售台账!$I$3:$I$2654,销售台账!$E$3:$E$2654,$B40,销售台账!$B$3:$B$2654,LEFT($J$3,4),销售台账!$C$3:$C$2654,LEFT(AT$4,LEN(AT$4)-1)),"")</f>
        <v/>
      </c>
      <c r="AV40" s="90" t="str">
        <f>IF($B40&lt;&gt;"",SUMIFS(损耗登记!$I$3:$I$4999,损耗登记!$E$3:$E$4999,$B40,损耗登记!$B$3:$B$4999,LEFT($J$3,4),损耗登记!$C$3:$C$4999,LEFT(AT$4,LEN(AT$4)-1)),"")</f>
        <v/>
      </c>
      <c r="AW40" s="90" t="str">
        <f t="shared" si="12"/>
        <v/>
      </c>
      <c r="AX40" s="90" t="str">
        <f>IF($B40&lt;&gt;"",SUMIFS(进货台账!$I$3:$I$1869,进货台账!$E$3:$E$1869,$B40,进货台账!$B$3:$B$1869,LEFT($J$3,4),进货台账!$C$3:$C$1869,LEFT(AX$4,LEN(AX$4)-1)),"")</f>
        <v/>
      </c>
      <c r="AY40" s="90" t="str">
        <f>IF($B40&lt;&gt;"",SUMIFS(销售台账!$I$3:$I$2654,销售台账!$E$3:$E$2654,$B40,销售台账!$B$3:$B$2654,LEFT($J$3,4),销售台账!$C$3:$C$2654,LEFT(AX$4,LEN(AX$4)-1)),"")</f>
        <v/>
      </c>
      <c r="AZ40" s="90" t="str">
        <f>IF($B40&lt;&gt;"",SUMIFS(损耗登记!$I$3:$I$4999,损耗登记!$E$3:$E$4999,$B40,损耗登记!$B$3:$B$4999,LEFT($J$3,4),损耗登记!$C$3:$C$4999,LEFT(AX$4,LEN(AX$4)-1)),"")</f>
        <v/>
      </c>
      <c r="BA40" s="90" t="str">
        <f t="shared" si="13"/>
        <v/>
      </c>
      <c r="BB40" s="90" t="str">
        <f>IF($B40&lt;&gt;"",SUMIFS(进货台账!$I$3:$I$1869,进货台账!$E$3:$E$1869,$B40,进货台账!$B$3:$B$1869,LEFT($J$3,4),进货台账!$C$3:$C$1869,LEFT(BB$4,LEN(BB$4)-1)),"")</f>
        <v/>
      </c>
      <c r="BC40" s="90" t="str">
        <f>IF($B40&lt;&gt;"",SUMIFS(销售台账!$I$3:$I$2654,销售台账!$E$3:$E$2654,$B40,销售台账!$B$3:$B$2654,LEFT($J$3,4),销售台账!$C$3:$C$2654,LEFT(BB$4,LEN(BB$4)-1)),"")</f>
        <v/>
      </c>
      <c r="BD40" s="90" t="str">
        <f>IF($B40&lt;&gt;"",SUMIFS(损耗登记!$I$3:$I$4999,损耗登记!$E$3:$E$4999,$B40,损耗登记!$B$3:$B$4999,LEFT($J$3,4),损耗登记!$C$3:$C$4999,LEFT(BB$4,LEN(BB$4)-1)),"")</f>
        <v/>
      </c>
      <c r="BE40" s="90" t="str">
        <f t="shared" si="14"/>
        <v/>
      </c>
    </row>
    <row r="41" ht="22" customHeight="1" spans="1:57">
      <c r="A41" s="89" t="str">
        <f t="shared" si="15"/>
        <v/>
      </c>
      <c r="B41" s="89" t="str">
        <f>IF(商品参数!A38&lt;&gt;"",商品参数!A38,"")</f>
        <v/>
      </c>
      <c r="C41" s="90" t="str">
        <f>IFERROR(VLOOKUP(B41,商品参数!A:E,2,FALSE),"")</f>
        <v/>
      </c>
      <c r="D41" s="90" t="str">
        <f>IFERROR(VLOOKUP(B41,商品参数!A:E,3,FALSE),"")</f>
        <v/>
      </c>
      <c r="E41" s="90" t="str">
        <f>IFERROR(VLOOKUP(B41,商品参数!A:E,4,FALSE),"")</f>
        <v/>
      </c>
      <c r="F41" s="90" t="str">
        <f t="shared" si="0"/>
        <v/>
      </c>
      <c r="G41" s="90" t="str">
        <f t="shared" si="1"/>
        <v/>
      </c>
      <c r="H41" s="91" t="str">
        <f t="shared" si="2"/>
        <v/>
      </c>
      <c r="I41" s="90" t="str">
        <f>IF(E41&lt;&gt;"",IFERROR(VLOOKUP(B41,商品参数!$A$3:$D$499,6,0),0),"")</f>
        <v/>
      </c>
      <c r="J41" s="90" t="str">
        <f>IF($B41&lt;&gt;"",SUMIFS(进货台账!$I$3:$I$1869,进货台账!$E$3:$E$1869,$B41,进货台账!$B$3:$B$1869,LEFT($J$3,4),进货台账!$C$3:$C$1869,LEFT(J$4,LEN(J$4)-1)),"")</f>
        <v/>
      </c>
      <c r="K41" s="90" t="str">
        <f>IF($B41&lt;&gt;"",SUMIFS(销售台账!$I$3:$I$2654,销售台账!$E$3:$E$2654,$B41,销售台账!$B$3:$B$2654,LEFT($J$3,4),销售台账!$C$3:$C$2654,LEFT(J$4,LEN(J$4)-1)),"")</f>
        <v/>
      </c>
      <c r="L41" s="90" t="str">
        <f>IF($B41&lt;&gt;"",SUMIFS(损耗登记!$I$3:$I$4999,损耗登记!$E$3:$E$4999,$B41,损耗登记!$B$3:$B$4999,LEFT($J$3,4),损耗登记!$C$3:$C$4999,LEFT(J$4,LEN(J$4)-1)),"")</f>
        <v/>
      </c>
      <c r="M41" s="90" t="str">
        <f t="shared" si="3"/>
        <v/>
      </c>
      <c r="N41" s="90" t="str">
        <f>IF($B41&lt;&gt;"",SUMIFS(进货台账!$I$3:$I$1869,进货台账!$E$3:$E$1869,$B41,进货台账!$B$3:$B$1869,LEFT($J$3,4),进货台账!$C$3:$C$1869,LEFT(N$4,LEN(N$4)-1)),"")</f>
        <v/>
      </c>
      <c r="O41" s="90" t="str">
        <f>IF($B41&lt;&gt;"",SUMIFS(销售台账!$I$3:$I$2654,销售台账!$E$3:$E$2654,$B41,销售台账!$B$3:$B$2654,LEFT($J$3,4),销售台账!$C$3:$C$2654,LEFT(N$4,LEN(N$4)-1)),"")</f>
        <v/>
      </c>
      <c r="P41" s="90" t="str">
        <f>IF($B41&lt;&gt;"",SUMIFS(损耗登记!$I$3:$I$4999,损耗登记!$E$3:$E$4999,$B41,损耗登记!$B$3:$B$4999,LEFT($J$3,4),损耗登记!$C$3:$C$4999,LEFT(N$4,LEN(N$4)-1)),"")</f>
        <v/>
      </c>
      <c r="Q41" s="90" t="str">
        <f t="shared" si="4"/>
        <v/>
      </c>
      <c r="R41" s="90" t="str">
        <f>IF($B41&lt;&gt;"",SUMIFS(进货台账!$I$3:$I$1869,进货台账!$E$3:$E$1869,$B41,进货台账!$B$3:$B$1869,LEFT($J$3,4),进货台账!$C$3:$C$1869,LEFT(R$4,LEN(R$4)-1)),"")</f>
        <v/>
      </c>
      <c r="S41" s="90" t="str">
        <f>IF($B41&lt;&gt;"",SUMIFS(销售台账!$I$3:$I$2654,销售台账!$E$3:$E$2654,$B41,销售台账!$B$3:$B$2654,LEFT($J$3,4),销售台账!$C$3:$C$2654,LEFT(R$4,LEN(R$4)-1)),"")</f>
        <v/>
      </c>
      <c r="T41" s="90" t="str">
        <f>IF($B41&lt;&gt;"",SUMIFS(损耗登记!$I$3:$I$4999,损耗登记!$E$3:$E$4999,$B41,损耗登记!$B$3:$B$4999,LEFT($J$3,4),损耗登记!$C$3:$C$4999,LEFT(R$4,LEN(R$4)-1)),"")</f>
        <v/>
      </c>
      <c r="U41" s="90" t="str">
        <f t="shared" si="5"/>
        <v/>
      </c>
      <c r="V41" s="90" t="str">
        <f>IF($B41&lt;&gt;"",SUMIFS(进货台账!$I$3:$I$1869,进货台账!$E$3:$E$1869,$B41,进货台账!$B$3:$B$1869,LEFT($J$3,4),进货台账!$C$3:$C$1869,LEFT(V$4,LEN(V$4)-1)),"")</f>
        <v/>
      </c>
      <c r="W41" s="90" t="str">
        <f>IF($B41&lt;&gt;"",SUMIFS(销售台账!$I$3:$I$2654,销售台账!$E$3:$E$2654,$B41,销售台账!$B$3:$B$2654,LEFT($J$3,4),销售台账!$C$3:$C$2654,LEFT(V$4,LEN(V$4)-1)),"")</f>
        <v/>
      </c>
      <c r="X41" s="90" t="str">
        <f>IF($B41&lt;&gt;"",SUMIFS(损耗登记!$I$3:$I$4999,损耗登记!$E$3:$E$4999,$B41,损耗登记!$B$3:$B$4999,LEFT($J$3,4),损耗登记!$C$3:$C$4999,LEFT(V$4,LEN(V$4)-1)),"")</f>
        <v/>
      </c>
      <c r="Y41" s="90" t="str">
        <f t="shared" si="6"/>
        <v/>
      </c>
      <c r="Z41" s="90" t="str">
        <f>IF($B41&lt;&gt;"",SUMIFS(进货台账!$I$3:$I$1869,进货台账!$E$3:$E$1869,$B41,进货台账!$B$3:$B$1869,LEFT($J$3,4),进货台账!$C$3:$C$1869,LEFT(Z$4,LEN(Z$4)-1)),"")</f>
        <v/>
      </c>
      <c r="AA41" s="90" t="str">
        <f>IF($B41&lt;&gt;"",SUMIFS(销售台账!$I$3:$I$2654,销售台账!$E$3:$E$2654,$B41,销售台账!$B$3:$B$2654,LEFT($J$3,4),销售台账!$C$3:$C$2654,LEFT(Z$4,LEN(Z$4)-1)),"")</f>
        <v/>
      </c>
      <c r="AB41" s="90" t="str">
        <f>IF($B41&lt;&gt;"",SUMIFS(损耗登记!$I$3:$I$4999,损耗登记!$E$3:$E$4999,$B41,损耗登记!$B$3:$B$4999,LEFT($J$3,4),损耗登记!$C$3:$C$4999,LEFT(Z$4,LEN(Z$4)-1)),"")</f>
        <v/>
      </c>
      <c r="AC41" s="90" t="str">
        <f t="shared" si="7"/>
        <v/>
      </c>
      <c r="AD41" s="90" t="str">
        <f>IF($B41&lt;&gt;"",SUMIFS(进货台账!$I$3:$I$1869,进货台账!$E$3:$E$1869,$B41,进货台账!$B$3:$B$1869,LEFT($J$3,4),进货台账!$C$3:$C$1869,LEFT(AD$4,LEN(AD$4)-1)),"")</f>
        <v/>
      </c>
      <c r="AE41" s="90" t="str">
        <f>IF($B41&lt;&gt;"",SUMIFS(销售台账!$I$3:$I$2654,销售台账!$E$3:$E$2654,$B41,销售台账!$B$3:$B$2654,LEFT($J$3,4),销售台账!$C$3:$C$2654,LEFT(AD$4,LEN(AD$4)-1)),"")</f>
        <v/>
      </c>
      <c r="AF41" s="90" t="str">
        <f>IF($B41&lt;&gt;"",SUMIFS(损耗登记!$I$3:$I$4999,损耗登记!$E$3:$E$4999,$B41,损耗登记!$B$3:$B$4999,LEFT($J$3,4),损耗登记!$C$3:$C$4999,LEFT(AD$4,LEN(AD$4)-1)),"")</f>
        <v/>
      </c>
      <c r="AG41" s="90" t="str">
        <f t="shared" si="8"/>
        <v/>
      </c>
      <c r="AH41" s="90" t="str">
        <f>IF($B41&lt;&gt;"",SUMIFS(进货台账!$I$3:$I$1869,进货台账!$E$3:$E$1869,$B41,进货台账!$B$3:$B$1869,LEFT($J$3,4),进货台账!$C$3:$C$1869,LEFT(AH$4,LEN(AH$4)-1)),"")</f>
        <v/>
      </c>
      <c r="AI41" s="90" t="str">
        <f>IF($B41&lt;&gt;"",SUMIFS(销售台账!$I$3:$I$2654,销售台账!$E$3:$E$2654,$B41,销售台账!$B$3:$B$2654,LEFT($J$3,4),销售台账!$C$3:$C$2654,LEFT(AH$4,LEN(AH$4)-1)),"")</f>
        <v/>
      </c>
      <c r="AJ41" s="90" t="str">
        <f>IF($B41&lt;&gt;"",SUMIFS(损耗登记!$I$3:$I$4999,损耗登记!$E$3:$E$4999,$B41,损耗登记!$B$3:$B$4999,LEFT($J$3,4),损耗登记!$C$3:$C$4999,LEFT(AH$4,LEN(AH$4)-1)),"")</f>
        <v/>
      </c>
      <c r="AK41" s="90" t="str">
        <f t="shared" si="9"/>
        <v/>
      </c>
      <c r="AL41" s="90" t="str">
        <f>IF($B41&lt;&gt;"",SUMIFS(进货台账!$I$3:$I$1869,进货台账!$E$3:$E$1869,$B41,进货台账!$B$3:$B$1869,LEFT($J$3,4),进货台账!$C$3:$C$1869,LEFT(AL$4,LEN(AL$4)-1)),"")</f>
        <v/>
      </c>
      <c r="AM41" s="90" t="str">
        <f>IF($B41&lt;&gt;"",SUMIFS(销售台账!$I$3:$I$2654,销售台账!$E$3:$E$2654,$B41,销售台账!$B$3:$B$2654,LEFT($J$3,4),销售台账!$C$3:$C$2654,LEFT(AL$4,LEN(AL$4)-1)),"")</f>
        <v/>
      </c>
      <c r="AN41" s="90" t="str">
        <f>IF($B41&lt;&gt;"",SUMIFS(损耗登记!$I$3:$I$4999,损耗登记!$E$3:$E$4999,$B41,损耗登记!$B$3:$B$4999,LEFT($J$3,4),损耗登记!$C$3:$C$4999,LEFT(AL$4,LEN(AL$4)-1)),"")</f>
        <v/>
      </c>
      <c r="AO41" s="90" t="str">
        <f t="shared" si="10"/>
        <v/>
      </c>
      <c r="AP41" s="90" t="str">
        <f>IF($B41&lt;&gt;"",SUMIFS(进货台账!$I$3:$I$1869,进货台账!$E$3:$E$1869,$B41,进货台账!$B$3:$B$1869,LEFT($J$3,4),进货台账!$C$3:$C$1869,LEFT(AP$4,LEN(AP$4)-1)),"")</f>
        <v/>
      </c>
      <c r="AQ41" s="90" t="str">
        <f>IF($B41&lt;&gt;"",SUMIFS(销售台账!$I$3:$I$2654,销售台账!$E$3:$E$2654,$B41,销售台账!$B$3:$B$2654,LEFT($J$3,4),销售台账!$C$3:$C$2654,LEFT(AP$4,LEN(AP$4)-1)),"")</f>
        <v/>
      </c>
      <c r="AR41" s="90" t="str">
        <f>IF($B41&lt;&gt;"",SUMIFS(损耗登记!$I$3:$I$4999,损耗登记!$E$3:$E$4999,$B41,损耗登记!$B$3:$B$4999,LEFT($J$3,4),损耗登记!$C$3:$C$4999,LEFT(AP$4,LEN(AP$4)-1)),"")</f>
        <v/>
      </c>
      <c r="AS41" s="90" t="str">
        <f t="shared" si="11"/>
        <v/>
      </c>
      <c r="AT41" s="90" t="str">
        <f>IF($B41&lt;&gt;"",SUMIFS(进货台账!$I$3:$I$1869,进货台账!$E$3:$E$1869,$B41,进货台账!$B$3:$B$1869,LEFT($J$3,4),进货台账!$C$3:$C$1869,LEFT(AT$4,LEN(AT$4)-1)),"")</f>
        <v/>
      </c>
      <c r="AU41" s="90" t="str">
        <f>IF($B41&lt;&gt;"",SUMIFS(销售台账!$I$3:$I$2654,销售台账!$E$3:$E$2654,$B41,销售台账!$B$3:$B$2654,LEFT($J$3,4),销售台账!$C$3:$C$2654,LEFT(AT$4,LEN(AT$4)-1)),"")</f>
        <v/>
      </c>
      <c r="AV41" s="90" t="str">
        <f>IF($B41&lt;&gt;"",SUMIFS(损耗登记!$I$3:$I$4999,损耗登记!$E$3:$E$4999,$B41,损耗登记!$B$3:$B$4999,LEFT($J$3,4),损耗登记!$C$3:$C$4999,LEFT(AT$4,LEN(AT$4)-1)),"")</f>
        <v/>
      </c>
      <c r="AW41" s="90" t="str">
        <f t="shared" si="12"/>
        <v/>
      </c>
      <c r="AX41" s="90" t="str">
        <f>IF($B41&lt;&gt;"",SUMIFS(进货台账!$I$3:$I$1869,进货台账!$E$3:$E$1869,$B41,进货台账!$B$3:$B$1869,LEFT($J$3,4),进货台账!$C$3:$C$1869,LEFT(AX$4,LEN(AX$4)-1)),"")</f>
        <v/>
      </c>
      <c r="AY41" s="90" t="str">
        <f>IF($B41&lt;&gt;"",SUMIFS(销售台账!$I$3:$I$2654,销售台账!$E$3:$E$2654,$B41,销售台账!$B$3:$B$2654,LEFT($J$3,4),销售台账!$C$3:$C$2654,LEFT(AX$4,LEN(AX$4)-1)),"")</f>
        <v/>
      </c>
      <c r="AZ41" s="90" t="str">
        <f>IF($B41&lt;&gt;"",SUMIFS(损耗登记!$I$3:$I$4999,损耗登记!$E$3:$E$4999,$B41,损耗登记!$B$3:$B$4999,LEFT($J$3,4),损耗登记!$C$3:$C$4999,LEFT(AX$4,LEN(AX$4)-1)),"")</f>
        <v/>
      </c>
      <c r="BA41" s="90" t="str">
        <f t="shared" si="13"/>
        <v/>
      </c>
      <c r="BB41" s="90" t="str">
        <f>IF($B41&lt;&gt;"",SUMIFS(进货台账!$I$3:$I$1869,进货台账!$E$3:$E$1869,$B41,进货台账!$B$3:$B$1869,LEFT($J$3,4),进货台账!$C$3:$C$1869,LEFT(BB$4,LEN(BB$4)-1)),"")</f>
        <v/>
      </c>
      <c r="BC41" s="90" t="str">
        <f>IF($B41&lt;&gt;"",SUMIFS(销售台账!$I$3:$I$2654,销售台账!$E$3:$E$2654,$B41,销售台账!$B$3:$B$2654,LEFT($J$3,4),销售台账!$C$3:$C$2654,LEFT(BB$4,LEN(BB$4)-1)),"")</f>
        <v/>
      </c>
      <c r="BD41" s="90" t="str">
        <f>IF($B41&lt;&gt;"",SUMIFS(损耗登记!$I$3:$I$4999,损耗登记!$E$3:$E$4999,$B41,损耗登记!$B$3:$B$4999,LEFT($J$3,4),损耗登记!$C$3:$C$4999,LEFT(BB$4,LEN(BB$4)-1)),"")</f>
        <v/>
      </c>
      <c r="BE41" s="90" t="str">
        <f t="shared" si="14"/>
        <v/>
      </c>
    </row>
    <row r="42" ht="22" customHeight="1" spans="1:57">
      <c r="A42" s="89" t="str">
        <f t="shared" si="15"/>
        <v/>
      </c>
      <c r="B42" s="89" t="str">
        <f>IF(商品参数!A39&lt;&gt;"",商品参数!A39,"")</f>
        <v/>
      </c>
      <c r="C42" s="90" t="str">
        <f>IFERROR(VLOOKUP(B42,商品参数!A:E,2,FALSE),"")</f>
        <v/>
      </c>
      <c r="D42" s="90" t="str">
        <f>IFERROR(VLOOKUP(B42,商品参数!A:E,3,FALSE),"")</f>
        <v/>
      </c>
      <c r="E42" s="90" t="str">
        <f>IFERROR(VLOOKUP(B42,商品参数!A:E,4,FALSE),"")</f>
        <v/>
      </c>
      <c r="F42" s="90" t="str">
        <f t="shared" si="0"/>
        <v/>
      </c>
      <c r="G42" s="90" t="str">
        <f t="shared" si="1"/>
        <v/>
      </c>
      <c r="H42" s="91" t="str">
        <f t="shared" si="2"/>
        <v/>
      </c>
      <c r="I42" s="90" t="str">
        <f>IF(E42&lt;&gt;"",IFERROR(VLOOKUP(B42,商品参数!$A$3:$D$499,6,0),0),"")</f>
        <v/>
      </c>
      <c r="J42" s="90" t="str">
        <f>IF($B42&lt;&gt;"",SUMIFS(进货台账!$I$3:$I$1869,进货台账!$E$3:$E$1869,$B42,进货台账!$B$3:$B$1869,LEFT($J$3,4),进货台账!$C$3:$C$1869,LEFT(J$4,LEN(J$4)-1)),"")</f>
        <v/>
      </c>
      <c r="K42" s="90" t="str">
        <f>IF($B42&lt;&gt;"",SUMIFS(销售台账!$I$3:$I$2654,销售台账!$E$3:$E$2654,$B42,销售台账!$B$3:$B$2654,LEFT($J$3,4),销售台账!$C$3:$C$2654,LEFT(J$4,LEN(J$4)-1)),"")</f>
        <v/>
      </c>
      <c r="L42" s="90" t="str">
        <f>IF($B42&lt;&gt;"",SUMIFS(损耗登记!$I$3:$I$4999,损耗登记!$E$3:$E$4999,$B42,损耗登记!$B$3:$B$4999,LEFT($J$3,4),损耗登记!$C$3:$C$4999,LEFT(J$4,LEN(J$4)-1)),"")</f>
        <v/>
      </c>
      <c r="M42" s="90" t="str">
        <f t="shared" si="3"/>
        <v/>
      </c>
      <c r="N42" s="90" t="str">
        <f>IF($B42&lt;&gt;"",SUMIFS(进货台账!$I$3:$I$1869,进货台账!$E$3:$E$1869,$B42,进货台账!$B$3:$B$1869,LEFT($J$3,4),进货台账!$C$3:$C$1869,LEFT(N$4,LEN(N$4)-1)),"")</f>
        <v/>
      </c>
      <c r="O42" s="90" t="str">
        <f>IF($B42&lt;&gt;"",SUMIFS(销售台账!$I$3:$I$2654,销售台账!$E$3:$E$2654,$B42,销售台账!$B$3:$B$2654,LEFT($J$3,4),销售台账!$C$3:$C$2654,LEFT(N$4,LEN(N$4)-1)),"")</f>
        <v/>
      </c>
      <c r="P42" s="90" t="str">
        <f>IF($B42&lt;&gt;"",SUMIFS(损耗登记!$I$3:$I$4999,损耗登记!$E$3:$E$4999,$B42,损耗登记!$B$3:$B$4999,LEFT($J$3,4),损耗登记!$C$3:$C$4999,LEFT(N$4,LEN(N$4)-1)),"")</f>
        <v/>
      </c>
      <c r="Q42" s="90" t="str">
        <f t="shared" si="4"/>
        <v/>
      </c>
      <c r="R42" s="90" t="str">
        <f>IF($B42&lt;&gt;"",SUMIFS(进货台账!$I$3:$I$1869,进货台账!$E$3:$E$1869,$B42,进货台账!$B$3:$B$1869,LEFT($J$3,4),进货台账!$C$3:$C$1869,LEFT(R$4,LEN(R$4)-1)),"")</f>
        <v/>
      </c>
      <c r="S42" s="90" t="str">
        <f>IF($B42&lt;&gt;"",SUMIFS(销售台账!$I$3:$I$2654,销售台账!$E$3:$E$2654,$B42,销售台账!$B$3:$B$2654,LEFT($J$3,4),销售台账!$C$3:$C$2654,LEFT(R$4,LEN(R$4)-1)),"")</f>
        <v/>
      </c>
      <c r="T42" s="90" t="str">
        <f>IF($B42&lt;&gt;"",SUMIFS(损耗登记!$I$3:$I$4999,损耗登记!$E$3:$E$4999,$B42,损耗登记!$B$3:$B$4999,LEFT($J$3,4),损耗登记!$C$3:$C$4999,LEFT(R$4,LEN(R$4)-1)),"")</f>
        <v/>
      </c>
      <c r="U42" s="90" t="str">
        <f t="shared" si="5"/>
        <v/>
      </c>
      <c r="V42" s="90" t="str">
        <f>IF($B42&lt;&gt;"",SUMIFS(进货台账!$I$3:$I$1869,进货台账!$E$3:$E$1869,$B42,进货台账!$B$3:$B$1869,LEFT($J$3,4),进货台账!$C$3:$C$1869,LEFT(V$4,LEN(V$4)-1)),"")</f>
        <v/>
      </c>
      <c r="W42" s="90" t="str">
        <f>IF($B42&lt;&gt;"",SUMIFS(销售台账!$I$3:$I$2654,销售台账!$E$3:$E$2654,$B42,销售台账!$B$3:$B$2654,LEFT($J$3,4),销售台账!$C$3:$C$2654,LEFT(V$4,LEN(V$4)-1)),"")</f>
        <v/>
      </c>
      <c r="X42" s="90" t="str">
        <f>IF($B42&lt;&gt;"",SUMIFS(损耗登记!$I$3:$I$4999,损耗登记!$E$3:$E$4999,$B42,损耗登记!$B$3:$B$4999,LEFT($J$3,4),损耗登记!$C$3:$C$4999,LEFT(V$4,LEN(V$4)-1)),"")</f>
        <v/>
      </c>
      <c r="Y42" s="90" t="str">
        <f t="shared" si="6"/>
        <v/>
      </c>
      <c r="Z42" s="90" t="str">
        <f>IF($B42&lt;&gt;"",SUMIFS(进货台账!$I$3:$I$1869,进货台账!$E$3:$E$1869,$B42,进货台账!$B$3:$B$1869,LEFT($J$3,4),进货台账!$C$3:$C$1869,LEFT(Z$4,LEN(Z$4)-1)),"")</f>
        <v/>
      </c>
      <c r="AA42" s="90" t="str">
        <f>IF($B42&lt;&gt;"",SUMIFS(销售台账!$I$3:$I$2654,销售台账!$E$3:$E$2654,$B42,销售台账!$B$3:$B$2654,LEFT($J$3,4),销售台账!$C$3:$C$2654,LEFT(Z$4,LEN(Z$4)-1)),"")</f>
        <v/>
      </c>
      <c r="AB42" s="90" t="str">
        <f>IF($B42&lt;&gt;"",SUMIFS(损耗登记!$I$3:$I$4999,损耗登记!$E$3:$E$4999,$B42,损耗登记!$B$3:$B$4999,LEFT($J$3,4),损耗登记!$C$3:$C$4999,LEFT(Z$4,LEN(Z$4)-1)),"")</f>
        <v/>
      </c>
      <c r="AC42" s="90" t="str">
        <f t="shared" si="7"/>
        <v/>
      </c>
      <c r="AD42" s="90" t="str">
        <f>IF($B42&lt;&gt;"",SUMIFS(进货台账!$I$3:$I$1869,进货台账!$E$3:$E$1869,$B42,进货台账!$B$3:$B$1869,LEFT($J$3,4),进货台账!$C$3:$C$1869,LEFT(AD$4,LEN(AD$4)-1)),"")</f>
        <v/>
      </c>
      <c r="AE42" s="90" t="str">
        <f>IF($B42&lt;&gt;"",SUMIFS(销售台账!$I$3:$I$2654,销售台账!$E$3:$E$2654,$B42,销售台账!$B$3:$B$2654,LEFT($J$3,4),销售台账!$C$3:$C$2654,LEFT(AD$4,LEN(AD$4)-1)),"")</f>
        <v/>
      </c>
      <c r="AF42" s="90" t="str">
        <f>IF($B42&lt;&gt;"",SUMIFS(损耗登记!$I$3:$I$4999,损耗登记!$E$3:$E$4999,$B42,损耗登记!$B$3:$B$4999,LEFT($J$3,4),损耗登记!$C$3:$C$4999,LEFT(AD$4,LEN(AD$4)-1)),"")</f>
        <v/>
      </c>
      <c r="AG42" s="90" t="str">
        <f t="shared" si="8"/>
        <v/>
      </c>
      <c r="AH42" s="90" t="str">
        <f>IF($B42&lt;&gt;"",SUMIFS(进货台账!$I$3:$I$1869,进货台账!$E$3:$E$1869,$B42,进货台账!$B$3:$B$1869,LEFT($J$3,4),进货台账!$C$3:$C$1869,LEFT(AH$4,LEN(AH$4)-1)),"")</f>
        <v/>
      </c>
      <c r="AI42" s="90" t="str">
        <f>IF($B42&lt;&gt;"",SUMIFS(销售台账!$I$3:$I$2654,销售台账!$E$3:$E$2654,$B42,销售台账!$B$3:$B$2654,LEFT($J$3,4),销售台账!$C$3:$C$2654,LEFT(AH$4,LEN(AH$4)-1)),"")</f>
        <v/>
      </c>
      <c r="AJ42" s="90" t="str">
        <f>IF($B42&lt;&gt;"",SUMIFS(损耗登记!$I$3:$I$4999,损耗登记!$E$3:$E$4999,$B42,损耗登记!$B$3:$B$4999,LEFT($J$3,4),损耗登记!$C$3:$C$4999,LEFT(AH$4,LEN(AH$4)-1)),"")</f>
        <v/>
      </c>
      <c r="AK42" s="90" t="str">
        <f t="shared" si="9"/>
        <v/>
      </c>
      <c r="AL42" s="90" t="str">
        <f>IF($B42&lt;&gt;"",SUMIFS(进货台账!$I$3:$I$1869,进货台账!$E$3:$E$1869,$B42,进货台账!$B$3:$B$1869,LEFT($J$3,4),进货台账!$C$3:$C$1869,LEFT(AL$4,LEN(AL$4)-1)),"")</f>
        <v/>
      </c>
      <c r="AM42" s="90" t="str">
        <f>IF($B42&lt;&gt;"",SUMIFS(销售台账!$I$3:$I$2654,销售台账!$E$3:$E$2654,$B42,销售台账!$B$3:$B$2654,LEFT($J$3,4),销售台账!$C$3:$C$2654,LEFT(AL$4,LEN(AL$4)-1)),"")</f>
        <v/>
      </c>
      <c r="AN42" s="90" t="str">
        <f>IF($B42&lt;&gt;"",SUMIFS(损耗登记!$I$3:$I$4999,损耗登记!$E$3:$E$4999,$B42,损耗登记!$B$3:$B$4999,LEFT($J$3,4),损耗登记!$C$3:$C$4999,LEFT(AL$4,LEN(AL$4)-1)),"")</f>
        <v/>
      </c>
      <c r="AO42" s="90" t="str">
        <f t="shared" si="10"/>
        <v/>
      </c>
      <c r="AP42" s="90" t="str">
        <f>IF($B42&lt;&gt;"",SUMIFS(进货台账!$I$3:$I$1869,进货台账!$E$3:$E$1869,$B42,进货台账!$B$3:$B$1869,LEFT($J$3,4),进货台账!$C$3:$C$1869,LEFT(AP$4,LEN(AP$4)-1)),"")</f>
        <v/>
      </c>
      <c r="AQ42" s="90" t="str">
        <f>IF($B42&lt;&gt;"",SUMIFS(销售台账!$I$3:$I$2654,销售台账!$E$3:$E$2654,$B42,销售台账!$B$3:$B$2654,LEFT($J$3,4),销售台账!$C$3:$C$2654,LEFT(AP$4,LEN(AP$4)-1)),"")</f>
        <v/>
      </c>
      <c r="AR42" s="90" t="str">
        <f>IF($B42&lt;&gt;"",SUMIFS(损耗登记!$I$3:$I$4999,损耗登记!$E$3:$E$4999,$B42,损耗登记!$B$3:$B$4999,LEFT($J$3,4),损耗登记!$C$3:$C$4999,LEFT(AP$4,LEN(AP$4)-1)),"")</f>
        <v/>
      </c>
      <c r="AS42" s="90" t="str">
        <f t="shared" si="11"/>
        <v/>
      </c>
      <c r="AT42" s="90" t="str">
        <f>IF($B42&lt;&gt;"",SUMIFS(进货台账!$I$3:$I$1869,进货台账!$E$3:$E$1869,$B42,进货台账!$B$3:$B$1869,LEFT($J$3,4),进货台账!$C$3:$C$1869,LEFT(AT$4,LEN(AT$4)-1)),"")</f>
        <v/>
      </c>
      <c r="AU42" s="90" t="str">
        <f>IF($B42&lt;&gt;"",SUMIFS(销售台账!$I$3:$I$2654,销售台账!$E$3:$E$2654,$B42,销售台账!$B$3:$B$2654,LEFT($J$3,4),销售台账!$C$3:$C$2654,LEFT(AT$4,LEN(AT$4)-1)),"")</f>
        <v/>
      </c>
      <c r="AV42" s="90" t="str">
        <f>IF($B42&lt;&gt;"",SUMIFS(损耗登记!$I$3:$I$4999,损耗登记!$E$3:$E$4999,$B42,损耗登记!$B$3:$B$4999,LEFT($J$3,4),损耗登记!$C$3:$C$4999,LEFT(AT$4,LEN(AT$4)-1)),"")</f>
        <v/>
      </c>
      <c r="AW42" s="90" t="str">
        <f t="shared" si="12"/>
        <v/>
      </c>
      <c r="AX42" s="90" t="str">
        <f>IF($B42&lt;&gt;"",SUMIFS(进货台账!$I$3:$I$1869,进货台账!$E$3:$E$1869,$B42,进货台账!$B$3:$B$1869,LEFT($J$3,4),进货台账!$C$3:$C$1869,LEFT(AX$4,LEN(AX$4)-1)),"")</f>
        <v/>
      </c>
      <c r="AY42" s="90" t="str">
        <f>IF($B42&lt;&gt;"",SUMIFS(销售台账!$I$3:$I$2654,销售台账!$E$3:$E$2654,$B42,销售台账!$B$3:$B$2654,LEFT($J$3,4),销售台账!$C$3:$C$2654,LEFT(AX$4,LEN(AX$4)-1)),"")</f>
        <v/>
      </c>
      <c r="AZ42" s="90" t="str">
        <f>IF($B42&lt;&gt;"",SUMIFS(损耗登记!$I$3:$I$4999,损耗登记!$E$3:$E$4999,$B42,损耗登记!$B$3:$B$4999,LEFT($J$3,4),损耗登记!$C$3:$C$4999,LEFT(AX$4,LEN(AX$4)-1)),"")</f>
        <v/>
      </c>
      <c r="BA42" s="90" t="str">
        <f t="shared" si="13"/>
        <v/>
      </c>
      <c r="BB42" s="90" t="str">
        <f>IF($B42&lt;&gt;"",SUMIFS(进货台账!$I$3:$I$1869,进货台账!$E$3:$E$1869,$B42,进货台账!$B$3:$B$1869,LEFT($J$3,4),进货台账!$C$3:$C$1869,LEFT(BB$4,LEN(BB$4)-1)),"")</f>
        <v/>
      </c>
      <c r="BC42" s="90" t="str">
        <f>IF($B42&lt;&gt;"",SUMIFS(销售台账!$I$3:$I$2654,销售台账!$E$3:$E$2654,$B42,销售台账!$B$3:$B$2654,LEFT($J$3,4),销售台账!$C$3:$C$2654,LEFT(BB$4,LEN(BB$4)-1)),"")</f>
        <v/>
      </c>
      <c r="BD42" s="90" t="str">
        <f>IF($B42&lt;&gt;"",SUMIFS(损耗登记!$I$3:$I$4999,损耗登记!$E$3:$E$4999,$B42,损耗登记!$B$3:$B$4999,LEFT($J$3,4),损耗登记!$C$3:$C$4999,LEFT(BB$4,LEN(BB$4)-1)),"")</f>
        <v/>
      </c>
      <c r="BE42" s="90" t="str">
        <f t="shared" si="14"/>
        <v/>
      </c>
    </row>
    <row r="43" ht="22" customHeight="1" spans="1:57">
      <c r="A43" s="89" t="str">
        <f t="shared" si="15"/>
        <v/>
      </c>
      <c r="B43" s="89" t="str">
        <f>IF(商品参数!A40&lt;&gt;"",商品参数!A40,"")</f>
        <v/>
      </c>
      <c r="C43" s="90" t="str">
        <f>IFERROR(VLOOKUP(B43,商品参数!A:E,2,FALSE),"")</f>
        <v/>
      </c>
      <c r="D43" s="90" t="str">
        <f>IFERROR(VLOOKUP(B43,商品参数!A:E,3,FALSE),"")</f>
        <v/>
      </c>
      <c r="E43" s="90" t="str">
        <f>IFERROR(VLOOKUP(B43,商品参数!A:E,4,FALSE),"")</f>
        <v/>
      </c>
      <c r="F43" s="90" t="str">
        <f t="shared" si="0"/>
        <v/>
      </c>
      <c r="G43" s="90" t="str">
        <f t="shared" si="1"/>
        <v/>
      </c>
      <c r="H43" s="91" t="str">
        <f t="shared" si="2"/>
        <v/>
      </c>
      <c r="I43" s="90" t="str">
        <f>IF(E43&lt;&gt;"",IFERROR(VLOOKUP(B43,商品参数!$A$3:$D$499,6,0),0),"")</f>
        <v/>
      </c>
      <c r="J43" s="90" t="str">
        <f>IF($B43&lt;&gt;"",SUMIFS(进货台账!$I$3:$I$1869,进货台账!$E$3:$E$1869,$B43,进货台账!$B$3:$B$1869,LEFT($J$3,4),进货台账!$C$3:$C$1869,LEFT(J$4,LEN(J$4)-1)),"")</f>
        <v/>
      </c>
      <c r="K43" s="90" t="str">
        <f>IF($B43&lt;&gt;"",SUMIFS(销售台账!$I$3:$I$2654,销售台账!$E$3:$E$2654,$B43,销售台账!$B$3:$B$2654,LEFT($J$3,4),销售台账!$C$3:$C$2654,LEFT(J$4,LEN(J$4)-1)),"")</f>
        <v/>
      </c>
      <c r="L43" s="90" t="str">
        <f>IF($B43&lt;&gt;"",SUMIFS(损耗登记!$I$3:$I$4999,损耗登记!$E$3:$E$4999,$B43,损耗登记!$B$3:$B$4999,LEFT($J$3,4),损耗登记!$C$3:$C$4999,LEFT(J$4,LEN(J$4)-1)),"")</f>
        <v/>
      </c>
      <c r="M43" s="90" t="str">
        <f t="shared" si="3"/>
        <v/>
      </c>
      <c r="N43" s="90" t="str">
        <f>IF($B43&lt;&gt;"",SUMIFS(进货台账!$I$3:$I$1869,进货台账!$E$3:$E$1869,$B43,进货台账!$B$3:$B$1869,LEFT($J$3,4),进货台账!$C$3:$C$1869,LEFT(N$4,LEN(N$4)-1)),"")</f>
        <v/>
      </c>
      <c r="O43" s="90" t="str">
        <f>IF($B43&lt;&gt;"",SUMIFS(销售台账!$I$3:$I$2654,销售台账!$E$3:$E$2654,$B43,销售台账!$B$3:$B$2654,LEFT($J$3,4),销售台账!$C$3:$C$2654,LEFT(N$4,LEN(N$4)-1)),"")</f>
        <v/>
      </c>
      <c r="P43" s="90" t="str">
        <f>IF($B43&lt;&gt;"",SUMIFS(损耗登记!$I$3:$I$4999,损耗登记!$E$3:$E$4999,$B43,损耗登记!$B$3:$B$4999,LEFT($J$3,4),损耗登记!$C$3:$C$4999,LEFT(N$4,LEN(N$4)-1)),"")</f>
        <v/>
      </c>
      <c r="Q43" s="90" t="str">
        <f t="shared" si="4"/>
        <v/>
      </c>
      <c r="R43" s="90" t="str">
        <f>IF($B43&lt;&gt;"",SUMIFS(进货台账!$I$3:$I$1869,进货台账!$E$3:$E$1869,$B43,进货台账!$B$3:$B$1869,LEFT($J$3,4),进货台账!$C$3:$C$1869,LEFT(R$4,LEN(R$4)-1)),"")</f>
        <v/>
      </c>
      <c r="S43" s="90" t="str">
        <f>IF($B43&lt;&gt;"",SUMIFS(销售台账!$I$3:$I$2654,销售台账!$E$3:$E$2654,$B43,销售台账!$B$3:$B$2654,LEFT($J$3,4),销售台账!$C$3:$C$2654,LEFT(R$4,LEN(R$4)-1)),"")</f>
        <v/>
      </c>
      <c r="T43" s="90" t="str">
        <f>IF($B43&lt;&gt;"",SUMIFS(损耗登记!$I$3:$I$4999,损耗登记!$E$3:$E$4999,$B43,损耗登记!$B$3:$B$4999,LEFT($J$3,4),损耗登记!$C$3:$C$4999,LEFT(R$4,LEN(R$4)-1)),"")</f>
        <v/>
      </c>
      <c r="U43" s="90" t="str">
        <f t="shared" si="5"/>
        <v/>
      </c>
      <c r="V43" s="90" t="str">
        <f>IF($B43&lt;&gt;"",SUMIFS(进货台账!$I$3:$I$1869,进货台账!$E$3:$E$1869,$B43,进货台账!$B$3:$B$1869,LEFT($J$3,4),进货台账!$C$3:$C$1869,LEFT(V$4,LEN(V$4)-1)),"")</f>
        <v/>
      </c>
      <c r="W43" s="90" t="str">
        <f>IF($B43&lt;&gt;"",SUMIFS(销售台账!$I$3:$I$2654,销售台账!$E$3:$E$2654,$B43,销售台账!$B$3:$B$2654,LEFT($J$3,4),销售台账!$C$3:$C$2654,LEFT(V$4,LEN(V$4)-1)),"")</f>
        <v/>
      </c>
      <c r="X43" s="90" t="str">
        <f>IF($B43&lt;&gt;"",SUMIFS(损耗登记!$I$3:$I$4999,损耗登记!$E$3:$E$4999,$B43,损耗登记!$B$3:$B$4999,LEFT($J$3,4),损耗登记!$C$3:$C$4999,LEFT(V$4,LEN(V$4)-1)),"")</f>
        <v/>
      </c>
      <c r="Y43" s="90" t="str">
        <f t="shared" si="6"/>
        <v/>
      </c>
      <c r="Z43" s="90" t="str">
        <f>IF($B43&lt;&gt;"",SUMIFS(进货台账!$I$3:$I$1869,进货台账!$E$3:$E$1869,$B43,进货台账!$B$3:$B$1869,LEFT($J$3,4),进货台账!$C$3:$C$1869,LEFT(Z$4,LEN(Z$4)-1)),"")</f>
        <v/>
      </c>
      <c r="AA43" s="90" t="str">
        <f>IF($B43&lt;&gt;"",SUMIFS(销售台账!$I$3:$I$2654,销售台账!$E$3:$E$2654,$B43,销售台账!$B$3:$B$2654,LEFT($J$3,4),销售台账!$C$3:$C$2654,LEFT(Z$4,LEN(Z$4)-1)),"")</f>
        <v/>
      </c>
      <c r="AB43" s="90" t="str">
        <f>IF($B43&lt;&gt;"",SUMIFS(损耗登记!$I$3:$I$4999,损耗登记!$E$3:$E$4999,$B43,损耗登记!$B$3:$B$4999,LEFT($J$3,4),损耗登记!$C$3:$C$4999,LEFT(Z$4,LEN(Z$4)-1)),"")</f>
        <v/>
      </c>
      <c r="AC43" s="90" t="str">
        <f t="shared" si="7"/>
        <v/>
      </c>
      <c r="AD43" s="90" t="str">
        <f>IF($B43&lt;&gt;"",SUMIFS(进货台账!$I$3:$I$1869,进货台账!$E$3:$E$1869,$B43,进货台账!$B$3:$B$1869,LEFT($J$3,4),进货台账!$C$3:$C$1869,LEFT(AD$4,LEN(AD$4)-1)),"")</f>
        <v/>
      </c>
      <c r="AE43" s="90" t="str">
        <f>IF($B43&lt;&gt;"",SUMIFS(销售台账!$I$3:$I$2654,销售台账!$E$3:$E$2654,$B43,销售台账!$B$3:$B$2654,LEFT($J$3,4),销售台账!$C$3:$C$2654,LEFT(AD$4,LEN(AD$4)-1)),"")</f>
        <v/>
      </c>
      <c r="AF43" s="90" t="str">
        <f>IF($B43&lt;&gt;"",SUMIFS(损耗登记!$I$3:$I$4999,损耗登记!$E$3:$E$4999,$B43,损耗登记!$B$3:$B$4999,LEFT($J$3,4),损耗登记!$C$3:$C$4999,LEFT(AD$4,LEN(AD$4)-1)),"")</f>
        <v/>
      </c>
      <c r="AG43" s="90" t="str">
        <f t="shared" si="8"/>
        <v/>
      </c>
      <c r="AH43" s="90" t="str">
        <f>IF($B43&lt;&gt;"",SUMIFS(进货台账!$I$3:$I$1869,进货台账!$E$3:$E$1869,$B43,进货台账!$B$3:$B$1869,LEFT($J$3,4),进货台账!$C$3:$C$1869,LEFT(AH$4,LEN(AH$4)-1)),"")</f>
        <v/>
      </c>
      <c r="AI43" s="90" t="str">
        <f>IF($B43&lt;&gt;"",SUMIFS(销售台账!$I$3:$I$2654,销售台账!$E$3:$E$2654,$B43,销售台账!$B$3:$B$2654,LEFT($J$3,4),销售台账!$C$3:$C$2654,LEFT(AH$4,LEN(AH$4)-1)),"")</f>
        <v/>
      </c>
      <c r="AJ43" s="90" t="str">
        <f>IF($B43&lt;&gt;"",SUMIFS(损耗登记!$I$3:$I$4999,损耗登记!$E$3:$E$4999,$B43,损耗登记!$B$3:$B$4999,LEFT($J$3,4),损耗登记!$C$3:$C$4999,LEFT(AH$4,LEN(AH$4)-1)),"")</f>
        <v/>
      </c>
      <c r="AK43" s="90" t="str">
        <f t="shared" si="9"/>
        <v/>
      </c>
      <c r="AL43" s="90" t="str">
        <f>IF($B43&lt;&gt;"",SUMIFS(进货台账!$I$3:$I$1869,进货台账!$E$3:$E$1869,$B43,进货台账!$B$3:$B$1869,LEFT($J$3,4),进货台账!$C$3:$C$1869,LEFT(AL$4,LEN(AL$4)-1)),"")</f>
        <v/>
      </c>
      <c r="AM43" s="90" t="str">
        <f>IF($B43&lt;&gt;"",SUMIFS(销售台账!$I$3:$I$2654,销售台账!$E$3:$E$2654,$B43,销售台账!$B$3:$B$2654,LEFT($J$3,4),销售台账!$C$3:$C$2654,LEFT(AL$4,LEN(AL$4)-1)),"")</f>
        <v/>
      </c>
      <c r="AN43" s="90" t="str">
        <f>IF($B43&lt;&gt;"",SUMIFS(损耗登记!$I$3:$I$4999,损耗登记!$E$3:$E$4999,$B43,损耗登记!$B$3:$B$4999,LEFT($J$3,4),损耗登记!$C$3:$C$4999,LEFT(AL$4,LEN(AL$4)-1)),"")</f>
        <v/>
      </c>
      <c r="AO43" s="90" t="str">
        <f t="shared" si="10"/>
        <v/>
      </c>
      <c r="AP43" s="90" t="str">
        <f>IF($B43&lt;&gt;"",SUMIFS(进货台账!$I$3:$I$1869,进货台账!$E$3:$E$1869,$B43,进货台账!$B$3:$B$1869,LEFT($J$3,4),进货台账!$C$3:$C$1869,LEFT(AP$4,LEN(AP$4)-1)),"")</f>
        <v/>
      </c>
      <c r="AQ43" s="90" t="str">
        <f>IF($B43&lt;&gt;"",SUMIFS(销售台账!$I$3:$I$2654,销售台账!$E$3:$E$2654,$B43,销售台账!$B$3:$B$2654,LEFT($J$3,4),销售台账!$C$3:$C$2654,LEFT(AP$4,LEN(AP$4)-1)),"")</f>
        <v/>
      </c>
      <c r="AR43" s="90" t="str">
        <f>IF($B43&lt;&gt;"",SUMIFS(损耗登记!$I$3:$I$4999,损耗登记!$E$3:$E$4999,$B43,损耗登记!$B$3:$B$4999,LEFT($J$3,4),损耗登记!$C$3:$C$4999,LEFT(AP$4,LEN(AP$4)-1)),"")</f>
        <v/>
      </c>
      <c r="AS43" s="90" t="str">
        <f t="shared" si="11"/>
        <v/>
      </c>
      <c r="AT43" s="90" t="str">
        <f>IF($B43&lt;&gt;"",SUMIFS(进货台账!$I$3:$I$1869,进货台账!$E$3:$E$1869,$B43,进货台账!$B$3:$B$1869,LEFT($J$3,4),进货台账!$C$3:$C$1869,LEFT(AT$4,LEN(AT$4)-1)),"")</f>
        <v/>
      </c>
      <c r="AU43" s="90" t="str">
        <f>IF($B43&lt;&gt;"",SUMIFS(销售台账!$I$3:$I$2654,销售台账!$E$3:$E$2654,$B43,销售台账!$B$3:$B$2654,LEFT($J$3,4),销售台账!$C$3:$C$2654,LEFT(AT$4,LEN(AT$4)-1)),"")</f>
        <v/>
      </c>
      <c r="AV43" s="90" t="str">
        <f>IF($B43&lt;&gt;"",SUMIFS(损耗登记!$I$3:$I$4999,损耗登记!$E$3:$E$4999,$B43,损耗登记!$B$3:$B$4999,LEFT($J$3,4),损耗登记!$C$3:$C$4999,LEFT(AT$4,LEN(AT$4)-1)),"")</f>
        <v/>
      </c>
      <c r="AW43" s="90" t="str">
        <f t="shared" si="12"/>
        <v/>
      </c>
      <c r="AX43" s="90" t="str">
        <f>IF($B43&lt;&gt;"",SUMIFS(进货台账!$I$3:$I$1869,进货台账!$E$3:$E$1869,$B43,进货台账!$B$3:$B$1869,LEFT($J$3,4),进货台账!$C$3:$C$1869,LEFT(AX$4,LEN(AX$4)-1)),"")</f>
        <v/>
      </c>
      <c r="AY43" s="90" t="str">
        <f>IF($B43&lt;&gt;"",SUMIFS(销售台账!$I$3:$I$2654,销售台账!$E$3:$E$2654,$B43,销售台账!$B$3:$B$2654,LEFT($J$3,4),销售台账!$C$3:$C$2654,LEFT(AX$4,LEN(AX$4)-1)),"")</f>
        <v/>
      </c>
      <c r="AZ43" s="90" t="str">
        <f>IF($B43&lt;&gt;"",SUMIFS(损耗登记!$I$3:$I$4999,损耗登记!$E$3:$E$4999,$B43,损耗登记!$B$3:$B$4999,LEFT($J$3,4),损耗登记!$C$3:$C$4999,LEFT(AX$4,LEN(AX$4)-1)),"")</f>
        <v/>
      </c>
      <c r="BA43" s="90" t="str">
        <f t="shared" si="13"/>
        <v/>
      </c>
      <c r="BB43" s="90" t="str">
        <f>IF($B43&lt;&gt;"",SUMIFS(进货台账!$I$3:$I$1869,进货台账!$E$3:$E$1869,$B43,进货台账!$B$3:$B$1869,LEFT($J$3,4),进货台账!$C$3:$C$1869,LEFT(BB$4,LEN(BB$4)-1)),"")</f>
        <v/>
      </c>
      <c r="BC43" s="90" t="str">
        <f>IF($B43&lt;&gt;"",SUMIFS(销售台账!$I$3:$I$2654,销售台账!$E$3:$E$2654,$B43,销售台账!$B$3:$B$2654,LEFT($J$3,4),销售台账!$C$3:$C$2654,LEFT(BB$4,LEN(BB$4)-1)),"")</f>
        <v/>
      </c>
      <c r="BD43" s="90" t="str">
        <f>IF($B43&lt;&gt;"",SUMIFS(损耗登记!$I$3:$I$4999,损耗登记!$E$3:$E$4999,$B43,损耗登记!$B$3:$B$4999,LEFT($J$3,4),损耗登记!$C$3:$C$4999,LEFT(BB$4,LEN(BB$4)-1)),"")</f>
        <v/>
      </c>
      <c r="BE43" s="90" t="str">
        <f t="shared" si="14"/>
        <v/>
      </c>
    </row>
    <row r="44" ht="22" customHeight="1" spans="1:57">
      <c r="A44" s="89" t="str">
        <f t="shared" si="15"/>
        <v/>
      </c>
      <c r="B44" s="89" t="str">
        <f>IF(商品参数!A41&lt;&gt;"",商品参数!A41,"")</f>
        <v/>
      </c>
      <c r="C44" s="90" t="str">
        <f>IFERROR(VLOOKUP(B44,商品参数!A:E,2,FALSE),"")</f>
        <v/>
      </c>
      <c r="D44" s="90" t="str">
        <f>IFERROR(VLOOKUP(B44,商品参数!A:E,3,FALSE),"")</f>
        <v/>
      </c>
      <c r="E44" s="90" t="str">
        <f>IFERROR(VLOOKUP(B44,商品参数!A:E,4,FALSE),"")</f>
        <v/>
      </c>
      <c r="F44" s="90" t="str">
        <f t="shared" si="0"/>
        <v/>
      </c>
      <c r="G44" s="90" t="str">
        <f t="shared" si="1"/>
        <v/>
      </c>
      <c r="H44" s="91" t="str">
        <f t="shared" si="2"/>
        <v/>
      </c>
      <c r="I44" s="90" t="str">
        <f>IF(E44&lt;&gt;"",IFERROR(VLOOKUP(B44,商品参数!$A$3:$D$499,6,0),0),"")</f>
        <v/>
      </c>
      <c r="J44" s="90" t="str">
        <f>IF($B44&lt;&gt;"",SUMIFS(进货台账!$I$3:$I$1869,进货台账!$E$3:$E$1869,$B44,进货台账!$B$3:$B$1869,LEFT($J$3,4),进货台账!$C$3:$C$1869,LEFT(J$4,LEN(J$4)-1)),"")</f>
        <v/>
      </c>
      <c r="K44" s="90" t="str">
        <f>IF($B44&lt;&gt;"",SUMIFS(销售台账!$I$3:$I$2654,销售台账!$E$3:$E$2654,$B44,销售台账!$B$3:$B$2654,LEFT($J$3,4),销售台账!$C$3:$C$2654,LEFT(J$4,LEN(J$4)-1)),"")</f>
        <v/>
      </c>
      <c r="L44" s="90" t="str">
        <f>IF($B44&lt;&gt;"",SUMIFS(损耗登记!$I$3:$I$4999,损耗登记!$E$3:$E$4999,$B44,损耗登记!$B$3:$B$4999,LEFT($J$3,4),损耗登记!$C$3:$C$4999,LEFT(J$4,LEN(J$4)-1)),"")</f>
        <v/>
      </c>
      <c r="M44" s="90" t="str">
        <f t="shared" si="3"/>
        <v/>
      </c>
      <c r="N44" s="90" t="str">
        <f>IF($B44&lt;&gt;"",SUMIFS(进货台账!$I$3:$I$1869,进货台账!$E$3:$E$1869,$B44,进货台账!$B$3:$B$1869,LEFT($J$3,4),进货台账!$C$3:$C$1869,LEFT(N$4,LEN(N$4)-1)),"")</f>
        <v/>
      </c>
      <c r="O44" s="90" t="str">
        <f>IF($B44&lt;&gt;"",SUMIFS(销售台账!$I$3:$I$2654,销售台账!$E$3:$E$2654,$B44,销售台账!$B$3:$B$2654,LEFT($J$3,4),销售台账!$C$3:$C$2654,LEFT(N$4,LEN(N$4)-1)),"")</f>
        <v/>
      </c>
      <c r="P44" s="90" t="str">
        <f>IF($B44&lt;&gt;"",SUMIFS(损耗登记!$I$3:$I$4999,损耗登记!$E$3:$E$4999,$B44,损耗登记!$B$3:$B$4999,LEFT($J$3,4),损耗登记!$C$3:$C$4999,LEFT(N$4,LEN(N$4)-1)),"")</f>
        <v/>
      </c>
      <c r="Q44" s="90" t="str">
        <f t="shared" si="4"/>
        <v/>
      </c>
      <c r="R44" s="90" t="str">
        <f>IF($B44&lt;&gt;"",SUMIFS(进货台账!$I$3:$I$1869,进货台账!$E$3:$E$1869,$B44,进货台账!$B$3:$B$1869,LEFT($J$3,4),进货台账!$C$3:$C$1869,LEFT(R$4,LEN(R$4)-1)),"")</f>
        <v/>
      </c>
      <c r="S44" s="90" t="str">
        <f>IF($B44&lt;&gt;"",SUMIFS(销售台账!$I$3:$I$2654,销售台账!$E$3:$E$2654,$B44,销售台账!$B$3:$B$2654,LEFT($J$3,4),销售台账!$C$3:$C$2654,LEFT(R$4,LEN(R$4)-1)),"")</f>
        <v/>
      </c>
      <c r="T44" s="90" t="str">
        <f>IF($B44&lt;&gt;"",SUMIFS(损耗登记!$I$3:$I$4999,损耗登记!$E$3:$E$4999,$B44,损耗登记!$B$3:$B$4999,LEFT($J$3,4),损耗登记!$C$3:$C$4999,LEFT(R$4,LEN(R$4)-1)),"")</f>
        <v/>
      </c>
      <c r="U44" s="90" t="str">
        <f t="shared" si="5"/>
        <v/>
      </c>
      <c r="V44" s="90" t="str">
        <f>IF($B44&lt;&gt;"",SUMIFS(进货台账!$I$3:$I$1869,进货台账!$E$3:$E$1869,$B44,进货台账!$B$3:$B$1869,LEFT($J$3,4),进货台账!$C$3:$C$1869,LEFT(V$4,LEN(V$4)-1)),"")</f>
        <v/>
      </c>
      <c r="W44" s="90" t="str">
        <f>IF($B44&lt;&gt;"",SUMIFS(销售台账!$I$3:$I$2654,销售台账!$E$3:$E$2654,$B44,销售台账!$B$3:$B$2654,LEFT($J$3,4),销售台账!$C$3:$C$2654,LEFT(V$4,LEN(V$4)-1)),"")</f>
        <v/>
      </c>
      <c r="X44" s="90" t="str">
        <f>IF($B44&lt;&gt;"",SUMIFS(损耗登记!$I$3:$I$4999,损耗登记!$E$3:$E$4999,$B44,损耗登记!$B$3:$B$4999,LEFT($J$3,4),损耗登记!$C$3:$C$4999,LEFT(V$4,LEN(V$4)-1)),"")</f>
        <v/>
      </c>
      <c r="Y44" s="90" t="str">
        <f t="shared" si="6"/>
        <v/>
      </c>
      <c r="Z44" s="90" t="str">
        <f>IF($B44&lt;&gt;"",SUMIFS(进货台账!$I$3:$I$1869,进货台账!$E$3:$E$1869,$B44,进货台账!$B$3:$B$1869,LEFT($J$3,4),进货台账!$C$3:$C$1869,LEFT(Z$4,LEN(Z$4)-1)),"")</f>
        <v/>
      </c>
      <c r="AA44" s="90" t="str">
        <f>IF($B44&lt;&gt;"",SUMIFS(销售台账!$I$3:$I$2654,销售台账!$E$3:$E$2654,$B44,销售台账!$B$3:$B$2654,LEFT($J$3,4),销售台账!$C$3:$C$2654,LEFT(Z$4,LEN(Z$4)-1)),"")</f>
        <v/>
      </c>
      <c r="AB44" s="90" t="str">
        <f>IF($B44&lt;&gt;"",SUMIFS(损耗登记!$I$3:$I$4999,损耗登记!$E$3:$E$4999,$B44,损耗登记!$B$3:$B$4999,LEFT($J$3,4),损耗登记!$C$3:$C$4999,LEFT(Z$4,LEN(Z$4)-1)),"")</f>
        <v/>
      </c>
      <c r="AC44" s="90" t="str">
        <f t="shared" si="7"/>
        <v/>
      </c>
      <c r="AD44" s="90" t="str">
        <f>IF($B44&lt;&gt;"",SUMIFS(进货台账!$I$3:$I$1869,进货台账!$E$3:$E$1869,$B44,进货台账!$B$3:$B$1869,LEFT($J$3,4),进货台账!$C$3:$C$1869,LEFT(AD$4,LEN(AD$4)-1)),"")</f>
        <v/>
      </c>
      <c r="AE44" s="90" t="str">
        <f>IF($B44&lt;&gt;"",SUMIFS(销售台账!$I$3:$I$2654,销售台账!$E$3:$E$2654,$B44,销售台账!$B$3:$B$2654,LEFT($J$3,4),销售台账!$C$3:$C$2654,LEFT(AD$4,LEN(AD$4)-1)),"")</f>
        <v/>
      </c>
      <c r="AF44" s="90" t="str">
        <f>IF($B44&lt;&gt;"",SUMIFS(损耗登记!$I$3:$I$4999,损耗登记!$E$3:$E$4999,$B44,损耗登记!$B$3:$B$4999,LEFT($J$3,4),损耗登记!$C$3:$C$4999,LEFT(AD$4,LEN(AD$4)-1)),"")</f>
        <v/>
      </c>
      <c r="AG44" s="90" t="str">
        <f t="shared" si="8"/>
        <v/>
      </c>
      <c r="AH44" s="90" t="str">
        <f>IF($B44&lt;&gt;"",SUMIFS(进货台账!$I$3:$I$1869,进货台账!$E$3:$E$1869,$B44,进货台账!$B$3:$B$1869,LEFT($J$3,4),进货台账!$C$3:$C$1869,LEFT(AH$4,LEN(AH$4)-1)),"")</f>
        <v/>
      </c>
      <c r="AI44" s="90" t="str">
        <f>IF($B44&lt;&gt;"",SUMIFS(销售台账!$I$3:$I$2654,销售台账!$E$3:$E$2654,$B44,销售台账!$B$3:$B$2654,LEFT($J$3,4),销售台账!$C$3:$C$2654,LEFT(AH$4,LEN(AH$4)-1)),"")</f>
        <v/>
      </c>
      <c r="AJ44" s="90" t="str">
        <f>IF($B44&lt;&gt;"",SUMIFS(损耗登记!$I$3:$I$4999,损耗登记!$E$3:$E$4999,$B44,损耗登记!$B$3:$B$4999,LEFT($J$3,4),损耗登记!$C$3:$C$4999,LEFT(AH$4,LEN(AH$4)-1)),"")</f>
        <v/>
      </c>
      <c r="AK44" s="90" t="str">
        <f t="shared" si="9"/>
        <v/>
      </c>
      <c r="AL44" s="90" t="str">
        <f>IF($B44&lt;&gt;"",SUMIFS(进货台账!$I$3:$I$1869,进货台账!$E$3:$E$1869,$B44,进货台账!$B$3:$B$1869,LEFT($J$3,4),进货台账!$C$3:$C$1869,LEFT(AL$4,LEN(AL$4)-1)),"")</f>
        <v/>
      </c>
      <c r="AM44" s="90" t="str">
        <f>IF($B44&lt;&gt;"",SUMIFS(销售台账!$I$3:$I$2654,销售台账!$E$3:$E$2654,$B44,销售台账!$B$3:$B$2654,LEFT($J$3,4),销售台账!$C$3:$C$2654,LEFT(AL$4,LEN(AL$4)-1)),"")</f>
        <v/>
      </c>
      <c r="AN44" s="90" t="str">
        <f>IF($B44&lt;&gt;"",SUMIFS(损耗登记!$I$3:$I$4999,损耗登记!$E$3:$E$4999,$B44,损耗登记!$B$3:$B$4999,LEFT($J$3,4),损耗登记!$C$3:$C$4999,LEFT(AL$4,LEN(AL$4)-1)),"")</f>
        <v/>
      </c>
      <c r="AO44" s="90" t="str">
        <f t="shared" si="10"/>
        <v/>
      </c>
      <c r="AP44" s="90" t="str">
        <f>IF($B44&lt;&gt;"",SUMIFS(进货台账!$I$3:$I$1869,进货台账!$E$3:$E$1869,$B44,进货台账!$B$3:$B$1869,LEFT($J$3,4),进货台账!$C$3:$C$1869,LEFT(AP$4,LEN(AP$4)-1)),"")</f>
        <v/>
      </c>
      <c r="AQ44" s="90" t="str">
        <f>IF($B44&lt;&gt;"",SUMIFS(销售台账!$I$3:$I$2654,销售台账!$E$3:$E$2654,$B44,销售台账!$B$3:$B$2654,LEFT($J$3,4),销售台账!$C$3:$C$2654,LEFT(AP$4,LEN(AP$4)-1)),"")</f>
        <v/>
      </c>
      <c r="AR44" s="90" t="str">
        <f>IF($B44&lt;&gt;"",SUMIFS(损耗登记!$I$3:$I$4999,损耗登记!$E$3:$E$4999,$B44,损耗登记!$B$3:$B$4999,LEFT($J$3,4),损耗登记!$C$3:$C$4999,LEFT(AP$4,LEN(AP$4)-1)),"")</f>
        <v/>
      </c>
      <c r="AS44" s="90" t="str">
        <f t="shared" si="11"/>
        <v/>
      </c>
      <c r="AT44" s="90" t="str">
        <f>IF($B44&lt;&gt;"",SUMIFS(进货台账!$I$3:$I$1869,进货台账!$E$3:$E$1869,$B44,进货台账!$B$3:$B$1869,LEFT($J$3,4),进货台账!$C$3:$C$1869,LEFT(AT$4,LEN(AT$4)-1)),"")</f>
        <v/>
      </c>
      <c r="AU44" s="90" t="str">
        <f>IF($B44&lt;&gt;"",SUMIFS(销售台账!$I$3:$I$2654,销售台账!$E$3:$E$2654,$B44,销售台账!$B$3:$B$2654,LEFT($J$3,4),销售台账!$C$3:$C$2654,LEFT(AT$4,LEN(AT$4)-1)),"")</f>
        <v/>
      </c>
      <c r="AV44" s="90" t="str">
        <f>IF($B44&lt;&gt;"",SUMIFS(损耗登记!$I$3:$I$4999,损耗登记!$E$3:$E$4999,$B44,损耗登记!$B$3:$B$4999,LEFT($J$3,4),损耗登记!$C$3:$C$4999,LEFT(AT$4,LEN(AT$4)-1)),"")</f>
        <v/>
      </c>
      <c r="AW44" s="90" t="str">
        <f t="shared" si="12"/>
        <v/>
      </c>
      <c r="AX44" s="90" t="str">
        <f>IF($B44&lt;&gt;"",SUMIFS(进货台账!$I$3:$I$1869,进货台账!$E$3:$E$1869,$B44,进货台账!$B$3:$B$1869,LEFT($J$3,4),进货台账!$C$3:$C$1869,LEFT(AX$4,LEN(AX$4)-1)),"")</f>
        <v/>
      </c>
      <c r="AY44" s="90" t="str">
        <f>IF($B44&lt;&gt;"",SUMIFS(销售台账!$I$3:$I$2654,销售台账!$E$3:$E$2654,$B44,销售台账!$B$3:$B$2654,LEFT($J$3,4),销售台账!$C$3:$C$2654,LEFT(AX$4,LEN(AX$4)-1)),"")</f>
        <v/>
      </c>
      <c r="AZ44" s="90" t="str">
        <f>IF($B44&lt;&gt;"",SUMIFS(损耗登记!$I$3:$I$4999,损耗登记!$E$3:$E$4999,$B44,损耗登记!$B$3:$B$4999,LEFT($J$3,4),损耗登记!$C$3:$C$4999,LEFT(AX$4,LEN(AX$4)-1)),"")</f>
        <v/>
      </c>
      <c r="BA44" s="90" t="str">
        <f t="shared" si="13"/>
        <v/>
      </c>
      <c r="BB44" s="90" t="str">
        <f>IF($B44&lt;&gt;"",SUMIFS(进货台账!$I$3:$I$1869,进货台账!$E$3:$E$1869,$B44,进货台账!$B$3:$B$1869,LEFT($J$3,4),进货台账!$C$3:$C$1869,LEFT(BB$4,LEN(BB$4)-1)),"")</f>
        <v/>
      </c>
      <c r="BC44" s="90" t="str">
        <f>IF($B44&lt;&gt;"",SUMIFS(销售台账!$I$3:$I$2654,销售台账!$E$3:$E$2654,$B44,销售台账!$B$3:$B$2654,LEFT($J$3,4),销售台账!$C$3:$C$2654,LEFT(BB$4,LEN(BB$4)-1)),"")</f>
        <v/>
      </c>
      <c r="BD44" s="90" t="str">
        <f>IF($B44&lt;&gt;"",SUMIFS(损耗登记!$I$3:$I$4999,损耗登记!$E$3:$E$4999,$B44,损耗登记!$B$3:$B$4999,LEFT($J$3,4),损耗登记!$C$3:$C$4999,LEFT(BB$4,LEN(BB$4)-1)),"")</f>
        <v/>
      </c>
      <c r="BE44" s="90" t="str">
        <f t="shared" si="14"/>
        <v/>
      </c>
    </row>
    <row r="45" ht="22" customHeight="1" spans="1:57">
      <c r="A45" s="89" t="str">
        <f t="shared" si="15"/>
        <v/>
      </c>
      <c r="B45" s="89" t="str">
        <f>IF(商品参数!A42&lt;&gt;"",商品参数!A42,"")</f>
        <v/>
      </c>
      <c r="C45" s="90" t="str">
        <f>IFERROR(VLOOKUP(B45,商品参数!A:E,2,FALSE),"")</f>
        <v/>
      </c>
      <c r="D45" s="90" t="str">
        <f>IFERROR(VLOOKUP(B45,商品参数!A:E,3,FALSE),"")</f>
        <v/>
      </c>
      <c r="E45" s="90" t="str">
        <f>IFERROR(VLOOKUP(B45,商品参数!A:E,4,FALSE),"")</f>
        <v/>
      </c>
      <c r="F45" s="90" t="str">
        <f t="shared" si="0"/>
        <v/>
      </c>
      <c r="G45" s="90" t="str">
        <f t="shared" si="1"/>
        <v/>
      </c>
      <c r="H45" s="91" t="str">
        <f t="shared" si="2"/>
        <v/>
      </c>
      <c r="I45" s="90" t="str">
        <f>IF(E45&lt;&gt;"",IFERROR(VLOOKUP(B45,商品参数!$A$3:$D$499,6,0),0),"")</f>
        <v/>
      </c>
      <c r="J45" s="90" t="str">
        <f>IF($B45&lt;&gt;"",SUMIFS(进货台账!$I$3:$I$1869,进货台账!$E$3:$E$1869,$B45,进货台账!$B$3:$B$1869,LEFT($J$3,4),进货台账!$C$3:$C$1869,LEFT(J$4,LEN(J$4)-1)),"")</f>
        <v/>
      </c>
      <c r="K45" s="90" t="str">
        <f>IF($B45&lt;&gt;"",SUMIFS(销售台账!$I$3:$I$2654,销售台账!$E$3:$E$2654,$B45,销售台账!$B$3:$B$2654,LEFT($J$3,4),销售台账!$C$3:$C$2654,LEFT(J$4,LEN(J$4)-1)),"")</f>
        <v/>
      </c>
      <c r="L45" s="90" t="str">
        <f>IF($B45&lt;&gt;"",SUMIFS(损耗登记!$I$3:$I$4999,损耗登记!$E$3:$E$4999,$B45,损耗登记!$B$3:$B$4999,LEFT($J$3,4),损耗登记!$C$3:$C$4999,LEFT(J$4,LEN(J$4)-1)),"")</f>
        <v/>
      </c>
      <c r="M45" s="90" t="str">
        <f t="shared" si="3"/>
        <v/>
      </c>
      <c r="N45" s="90" t="str">
        <f>IF($B45&lt;&gt;"",SUMIFS(进货台账!$I$3:$I$1869,进货台账!$E$3:$E$1869,$B45,进货台账!$B$3:$B$1869,LEFT($J$3,4),进货台账!$C$3:$C$1869,LEFT(N$4,LEN(N$4)-1)),"")</f>
        <v/>
      </c>
      <c r="O45" s="90" t="str">
        <f>IF($B45&lt;&gt;"",SUMIFS(销售台账!$I$3:$I$2654,销售台账!$E$3:$E$2654,$B45,销售台账!$B$3:$B$2654,LEFT($J$3,4),销售台账!$C$3:$C$2654,LEFT(N$4,LEN(N$4)-1)),"")</f>
        <v/>
      </c>
      <c r="P45" s="90" t="str">
        <f>IF($B45&lt;&gt;"",SUMIFS(损耗登记!$I$3:$I$4999,损耗登记!$E$3:$E$4999,$B45,损耗登记!$B$3:$B$4999,LEFT($J$3,4),损耗登记!$C$3:$C$4999,LEFT(N$4,LEN(N$4)-1)),"")</f>
        <v/>
      </c>
      <c r="Q45" s="90" t="str">
        <f t="shared" si="4"/>
        <v/>
      </c>
      <c r="R45" s="90" t="str">
        <f>IF($B45&lt;&gt;"",SUMIFS(进货台账!$I$3:$I$1869,进货台账!$E$3:$E$1869,$B45,进货台账!$B$3:$B$1869,LEFT($J$3,4),进货台账!$C$3:$C$1869,LEFT(R$4,LEN(R$4)-1)),"")</f>
        <v/>
      </c>
      <c r="S45" s="90" t="str">
        <f>IF($B45&lt;&gt;"",SUMIFS(销售台账!$I$3:$I$2654,销售台账!$E$3:$E$2654,$B45,销售台账!$B$3:$B$2654,LEFT($J$3,4),销售台账!$C$3:$C$2654,LEFT(R$4,LEN(R$4)-1)),"")</f>
        <v/>
      </c>
      <c r="T45" s="90" t="str">
        <f>IF($B45&lt;&gt;"",SUMIFS(损耗登记!$I$3:$I$4999,损耗登记!$E$3:$E$4999,$B45,损耗登记!$B$3:$B$4999,LEFT($J$3,4),损耗登记!$C$3:$C$4999,LEFT(R$4,LEN(R$4)-1)),"")</f>
        <v/>
      </c>
      <c r="U45" s="90" t="str">
        <f t="shared" si="5"/>
        <v/>
      </c>
      <c r="V45" s="90" t="str">
        <f>IF($B45&lt;&gt;"",SUMIFS(进货台账!$I$3:$I$1869,进货台账!$E$3:$E$1869,$B45,进货台账!$B$3:$B$1869,LEFT($J$3,4),进货台账!$C$3:$C$1869,LEFT(V$4,LEN(V$4)-1)),"")</f>
        <v/>
      </c>
      <c r="W45" s="90" t="str">
        <f>IF($B45&lt;&gt;"",SUMIFS(销售台账!$I$3:$I$2654,销售台账!$E$3:$E$2654,$B45,销售台账!$B$3:$B$2654,LEFT($J$3,4),销售台账!$C$3:$C$2654,LEFT(V$4,LEN(V$4)-1)),"")</f>
        <v/>
      </c>
      <c r="X45" s="90" t="str">
        <f>IF($B45&lt;&gt;"",SUMIFS(损耗登记!$I$3:$I$4999,损耗登记!$E$3:$E$4999,$B45,损耗登记!$B$3:$B$4999,LEFT($J$3,4),损耗登记!$C$3:$C$4999,LEFT(V$4,LEN(V$4)-1)),"")</f>
        <v/>
      </c>
      <c r="Y45" s="90" t="str">
        <f t="shared" si="6"/>
        <v/>
      </c>
      <c r="Z45" s="90" t="str">
        <f>IF($B45&lt;&gt;"",SUMIFS(进货台账!$I$3:$I$1869,进货台账!$E$3:$E$1869,$B45,进货台账!$B$3:$B$1869,LEFT($J$3,4),进货台账!$C$3:$C$1869,LEFT(Z$4,LEN(Z$4)-1)),"")</f>
        <v/>
      </c>
      <c r="AA45" s="90" t="str">
        <f>IF($B45&lt;&gt;"",SUMIFS(销售台账!$I$3:$I$2654,销售台账!$E$3:$E$2654,$B45,销售台账!$B$3:$B$2654,LEFT($J$3,4),销售台账!$C$3:$C$2654,LEFT(Z$4,LEN(Z$4)-1)),"")</f>
        <v/>
      </c>
      <c r="AB45" s="90" t="str">
        <f>IF($B45&lt;&gt;"",SUMIFS(损耗登记!$I$3:$I$4999,损耗登记!$E$3:$E$4999,$B45,损耗登记!$B$3:$B$4999,LEFT($J$3,4),损耗登记!$C$3:$C$4999,LEFT(Z$4,LEN(Z$4)-1)),"")</f>
        <v/>
      </c>
      <c r="AC45" s="90" t="str">
        <f t="shared" si="7"/>
        <v/>
      </c>
      <c r="AD45" s="90" t="str">
        <f>IF($B45&lt;&gt;"",SUMIFS(进货台账!$I$3:$I$1869,进货台账!$E$3:$E$1869,$B45,进货台账!$B$3:$B$1869,LEFT($J$3,4),进货台账!$C$3:$C$1869,LEFT(AD$4,LEN(AD$4)-1)),"")</f>
        <v/>
      </c>
      <c r="AE45" s="90" t="str">
        <f>IF($B45&lt;&gt;"",SUMIFS(销售台账!$I$3:$I$2654,销售台账!$E$3:$E$2654,$B45,销售台账!$B$3:$B$2654,LEFT($J$3,4),销售台账!$C$3:$C$2654,LEFT(AD$4,LEN(AD$4)-1)),"")</f>
        <v/>
      </c>
      <c r="AF45" s="90" t="str">
        <f>IF($B45&lt;&gt;"",SUMIFS(损耗登记!$I$3:$I$4999,损耗登记!$E$3:$E$4999,$B45,损耗登记!$B$3:$B$4999,LEFT($J$3,4),损耗登记!$C$3:$C$4999,LEFT(AD$4,LEN(AD$4)-1)),"")</f>
        <v/>
      </c>
      <c r="AG45" s="90" t="str">
        <f t="shared" si="8"/>
        <v/>
      </c>
      <c r="AH45" s="90" t="str">
        <f>IF($B45&lt;&gt;"",SUMIFS(进货台账!$I$3:$I$1869,进货台账!$E$3:$E$1869,$B45,进货台账!$B$3:$B$1869,LEFT($J$3,4),进货台账!$C$3:$C$1869,LEFT(AH$4,LEN(AH$4)-1)),"")</f>
        <v/>
      </c>
      <c r="AI45" s="90" t="str">
        <f>IF($B45&lt;&gt;"",SUMIFS(销售台账!$I$3:$I$2654,销售台账!$E$3:$E$2654,$B45,销售台账!$B$3:$B$2654,LEFT($J$3,4),销售台账!$C$3:$C$2654,LEFT(AH$4,LEN(AH$4)-1)),"")</f>
        <v/>
      </c>
      <c r="AJ45" s="90" t="str">
        <f>IF($B45&lt;&gt;"",SUMIFS(损耗登记!$I$3:$I$4999,损耗登记!$E$3:$E$4999,$B45,损耗登记!$B$3:$B$4999,LEFT($J$3,4),损耗登记!$C$3:$C$4999,LEFT(AH$4,LEN(AH$4)-1)),"")</f>
        <v/>
      </c>
      <c r="AK45" s="90" t="str">
        <f t="shared" si="9"/>
        <v/>
      </c>
      <c r="AL45" s="90" t="str">
        <f>IF($B45&lt;&gt;"",SUMIFS(进货台账!$I$3:$I$1869,进货台账!$E$3:$E$1869,$B45,进货台账!$B$3:$B$1869,LEFT($J$3,4),进货台账!$C$3:$C$1869,LEFT(AL$4,LEN(AL$4)-1)),"")</f>
        <v/>
      </c>
      <c r="AM45" s="90" t="str">
        <f>IF($B45&lt;&gt;"",SUMIFS(销售台账!$I$3:$I$2654,销售台账!$E$3:$E$2654,$B45,销售台账!$B$3:$B$2654,LEFT($J$3,4),销售台账!$C$3:$C$2654,LEFT(AL$4,LEN(AL$4)-1)),"")</f>
        <v/>
      </c>
      <c r="AN45" s="90" t="str">
        <f>IF($B45&lt;&gt;"",SUMIFS(损耗登记!$I$3:$I$4999,损耗登记!$E$3:$E$4999,$B45,损耗登记!$B$3:$B$4999,LEFT($J$3,4),损耗登记!$C$3:$C$4999,LEFT(AL$4,LEN(AL$4)-1)),"")</f>
        <v/>
      </c>
      <c r="AO45" s="90" t="str">
        <f t="shared" si="10"/>
        <v/>
      </c>
      <c r="AP45" s="90" t="str">
        <f>IF($B45&lt;&gt;"",SUMIFS(进货台账!$I$3:$I$1869,进货台账!$E$3:$E$1869,$B45,进货台账!$B$3:$B$1869,LEFT($J$3,4),进货台账!$C$3:$C$1869,LEFT(AP$4,LEN(AP$4)-1)),"")</f>
        <v/>
      </c>
      <c r="AQ45" s="90" t="str">
        <f>IF($B45&lt;&gt;"",SUMIFS(销售台账!$I$3:$I$2654,销售台账!$E$3:$E$2654,$B45,销售台账!$B$3:$B$2654,LEFT($J$3,4),销售台账!$C$3:$C$2654,LEFT(AP$4,LEN(AP$4)-1)),"")</f>
        <v/>
      </c>
      <c r="AR45" s="90" t="str">
        <f>IF($B45&lt;&gt;"",SUMIFS(损耗登记!$I$3:$I$4999,损耗登记!$E$3:$E$4999,$B45,损耗登记!$B$3:$B$4999,LEFT($J$3,4),损耗登记!$C$3:$C$4999,LEFT(AP$4,LEN(AP$4)-1)),"")</f>
        <v/>
      </c>
      <c r="AS45" s="90" t="str">
        <f t="shared" si="11"/>
        <v/>
      </c>
      <c r="AT45" s="90" t="str">
        <f>IF($B45&lt;&gt;"",SUMIFS(进货台账!$I$3:$I$1869,进货台账!$E$3:$E$1869,$B45,进货台账!$B$3:$B$1869,LEFT($J$3,4),进货台账!$C$3:$C$1869,LEFT(AT$4,LEN(AT$4)-1)),"")</f>
        <v/>
      </c>
      <c r="AU45" s="90" t="str">
        <f>IF($B45&lt;&gt;"",SUMIFS(销售台账!$I$3:$I$2654,销售台账!$E$3:$E$2654,$B45,销售台账!$B$3:$B$2654,LEFT($J$3,4),销售台账!$C$3:$C$2654,LEFT(AT$4,LEN(AT$4)-1)),"")</f>
        <v/>
      </c>
      <c r="AV45" s="90" t="str">
        <f>IF($B45&lt;&gt;"",SUMIFS(损耗登记!$I$3:$I$4999,损耗登记!$E$3:$E$4999,$B45,损耗登记!$B$3:$B$4999,LEFT($J$3,4),损耗登记!$C$3:$C$4999,LEFT(AT$4,LEN(AT$4)-1)),"")</f>
        <v/>
      </c>
      <c r="AW45" s="90" t="str">
        <f t="shared" si="12"/>
        <v/>
      </c>
      <c r="AX45" s="90" t="str">
        <f>IF($B45&lt;&gt;"",SUMIFS(进货台账!$I$3:$I$1869,进货台账!$E$3:$E$1869,$B45,进货台账!$B$3:$B$1869,LEFT($J$3,4),进货台账!$C$3:$C$1869,LEFT(AX$4,LEN(AX$4)-1)),"")</f>
        <v/>
      </c>
      <c r="AY45" s="90" t="str">
        <f>IF($B45&lt;&gt;"",SUMIFS(销售台账!$I$3:$I$2654,销售台账!$E$3:$E$2654,$B45,销售台账!$B$3:$B$2654,LEFT($J$3,4),销售台账!$C$3:$C$2654,LEFT(AX$4,LEN(AX$4)-1)),"")</f>
        <v/>
      </c>
      <c r="AZ45" s="90" t="str">
        <f>IF($B45&lt;&gt;"",SUMIFS(损耗登记!$I$3:$I$4999,损耗登记!$E$3:$E$4999,$B45,损耗登记!$B$3:$B$4999,LEFT($J$3,4),损耗登记!$C$3:$C$4999,LEFT(AX$4,LEN(AX$4)-1)),"")</f>
        <v/>
      </c>
      <c r="BA45" s="90" t="str">
        <f t="shared" si="13"/>
        <v/>
      </c>
      <c r="BB45" s="90" t="str">
        <f>IF($B45&lt;&gt;"",SUMIFS(进货台账!$I$3:$I$1869,进货台账!$E$3:$E$1869,$B45,进货台账!$B$3:$B$1869,LEFT($J$3,4),进货台账!$C$3:$C$1869,LEFT(BB$4,LEN(BB$4)-1)),"")</f>
        <v/>
      </c>
      <c r="BC45" s="90" t="str">
        <f>IF($B45&lt;&gt;"",SUMIFS(销售台账!$I$3:$I$2654,销售台账!$E$3:$E$2654,$B45,销售台账!$B$3:$B$2654,LEFT($J$3,4),销售台账!$C$3:$C$2654,LEFT(BB$4,LEN(BB$4)-1)),"")</f>
        <v/>
      </c>
      <c r="BD45" s="90" t="str">
        <f>IF($B45&lt;&gt;"",SUMIFS(损耗登记!$I$3:$I$4999,损耗登记!$E$3:$E$4999,$B45,损耗登记!$B$3:$B$4999,LEFT($J$3,4),损耗登记!$C$3:$C$4999,LEFT(BB$4,LEN(BB$4)-1)),"")</f>
        <v/>
      </c>
      <c r="BE45" s="90" t="str">
        <f t="shared" si="14"/>
        <v/>
      </c>
    </row>
    <row r="46" ht="22" customHeight="1" spans="1:57">
      <c r="A46" s="89" t="str">
        <f t="shared" si="15"/>
        <v/>
      </c>
      <c r="B46" s="89" t="str">
        <f>IF(商品参数!A43&lt;&gt;"",商品参数!A43,"")</f>
        <v/>
      </c>
      <c r="C46" s="90" t="str">
        <f>IFERROR(VLOOKUP(B46,商品参数!A:E,2,FALSE),"")</f>
        <v/>
      </c>
      <c r="D46" s="90" t="str">
        <f>IFERROR(VLOOKUP(B46,商品参数!A:E,3,FALSE),"")</f>
        <v/>
      </c>
      <c r="E46" s="90" t="str">
        <f>IFERROR(VLOOKUP(B46,商品参数!A:E,4,FALSE),"")</f>
        <v/>
      </c>
      <c r="F46" s="90" t="str">
        <f t="shared" si="0"/>
        <v/>
      </c>
      <c r="G46" s="90" t="str">
        <f t="shared" si="1"/>
        <v/>
      </c>
      <c r="H46" s="91" t="str">
        <f t="shared" si="2"/>
        <v/>
      </c>
      <c r="I46" s="90" t="str">
        <f>IF(E46&lt;&gt;"",IFERROR(VLOOKUP(B46,商品参数!$A$3:$D$499,6,0),0),"")</f>
        <v/>
      </c>
      <c r="J46" s="90" t="str">
        <f>IF($B46&lt;&gt;"",SUMIFS(进货台账!$I$3:$I$1869,进货台账!$E$3:$E$1869,$B46,进货台账!$B$3:$B$1869,LEFT($J$3,4),进货台账!$C$3:$C$1869,LEFT(J$4,LEN(J$4)-1)),"")</f>
        <v/>
      </c>
      <c r="K46" s="90" t="str">
        <f>IF($B46&lt;&gt;"",SUMIFS(销售台账!$I$3:$I$2654,销售台账!$E$3:$E$2654,$B46,销售台账!$B$3:$B$2654,LEFT($J$3,4),销售台账!$C$3:$C$2654,LEFT(J$4,LEN(J$4)-1)),"")</f>
        <v/>
      </c>
      <c r="L46" s="90" t="str">
        <f>IF($B46&lt;&gt;"",SUMIFS(损耗登记!$I$3:$I$4999,损耗登记!$E$3:$E$4999,$B46,损耗登记!$B$3:$B$4999,LEFT($J$3,4),损耗登记!$C$3:$C$4999,LEFT(J$4,LEN(J$4)-1)),"")</f>
        <v/>
      </c>
      <c r="M46" s="90" t="str">
        <f t="shared" si="3"/>
        <v/>
      </c>
      <c r="N46" s="90" t="str">
        <f>IF($B46&lt;&gt;"",SUMIFS(进货台账!$I$3:$I$1869,进货台账!$E$3:$E$1869,$B46,进货台账!$B$3:$B$1869,LEFT($J$3,4),进货台账!$C$3:$C$1869,LEFT(N$4,LEN(N$4)-1)),"")</f>
        <v/>
      </c>
      <c r="O46" s="90" t="str">
        <f>IF($B46&lt;&gt;"",SUMIFS(销售台账!$I$3:$I$2654,销售台账!$E$3:$E$2654,$B46,销售台账!$B$3:$B$2654,LEFT($J$3,4),销售台账!$C$3:$C$2654,LEFT(N$4,LEN(N$4)-1)),"")</f>
        <v/>
      </c>
      <c r="P46" s="90" t="str">
        <f>IF($B46&lt;&gt;"",SUMIFS(损耗登记!$I$3:$I$4999,损耗登记!$E$3:$E$4999,$B46,损耗登记!$B$3:$B$4999,LEFT($J$3,4),损耗登记!$C$3:$C$4999,LEFT(N$4,LEN(N$4)-1)),"")</f>
        <v/>
      </c>
      <c r="Q46" s="90" t="str">
        <f t="shared" si="4"/>
        <v/>
      </c>
      <c r="R46" s="90" t="str">
        <f>IF($B46&lt;&gt;"",SUMIFS(进货台账!$I$3:$I$1869,进货台账!$E$3:$E$1869,$B46,进货台账!$B$3:$B$1869,LEFT($J$3,4),进货台账!$C$3:$C$1869,LEFT(R$4,LEN(R$4)-1)),"")</f>
        <v/>
      </c>
      <c r="S46" s="90" t="str">
        <f>IF($B46&lt;&gt;"",SUMIFS(销售台账!$I$3:$I$2654,销售台账!$E$3:$E$2654,$B46,销售台账!$B$3:$B$2654,LEFT($J$3,4),销售台账!$C$3:$C$2654,LEFT(R$4,LEN(R$4)-1)),"")</f>
        <v/>
      </c>
      <c r="T46" s="90" t="str">
        <f>IF($B46&lt;&gt;"",SUMIFS(损耗登记!$I$3:$I$4999,损耗登记!$E$3:$E$4999,$B46,损耗登记!$B$3:$B$4999,LEFT($J$3,4),损耗登记!$C$3:$C$4999,LEFT(R$4,LEN(R$4)-1)),"")</f>
        <v/>
      </c>
      <c r="U46" s="90" t="str">
        <f t="shared" si="5"/>
        <v/>
      </c>
      <c r="V46" s="90" t="str">
        <f>IF($B46&lt;&gt;"",SUMIFS(进货台账!$I$3:$I$1869,进货台账!$E$3:$E$1869,$B46,进货台账!$B$3:$B$1869,LEFT($J$3,4),进货台账!$C$3:$C$1869,LEFT(V$4,LEN(V$4)-1)),"")</f>
        <v/>
      </c>
      <c r="W46" s="90" t="str">
        <f>IF($B46&lt;&gt;"",SUMIFS(销售台账!$I$3:$I$2654,销售台账!$E$3:$E$2654,$B46,销售台账!$B$3:$B$2654,LEFT($J$3,4),销售台账!$C$3:$C$2654,LEFT(V$4,LEN(V$4)-1)),"")</f>
        <v/>
      </c>
      <c r="X46" s="90" t="str">
        <f>IF($B46&lt;&gt;"",SUMIFS(损耗登记!$I$3:$I$4999,损耗登记!$E$3:$E$4999,$B46,损耗登记!$B$3:$B$4999,LEFT($J$3,4),损耗登记!$C$3:$C$4999,LEFT(V$4,LEN(V$4)-1)),"")</f>
        <v/>
      </c>
      <c r="Y46" s="90" t="str">
        <f t="shared" si="6"/>
        <v/>
      </c>
      <c r="Z46" s="90" t="str">
        <f>IF($B46&lt;&gt;"",SUMIFS(进货台账!$I$3:$I$1869,进货台账!$E$3:$E$1869,$B46,进货台账!$B$3:$B$1869,LEFT($J$3,4),进货台账!$C$3:$C$1869,LEFT(Z$4,LEN(Z$4)-1)),"")</f>
        <v/>
      </c>
      <c r="AA46" s="90" t="str">
        <f>IF($B46&lt;&gt;"",SUMIFS(销售台账!$I$3:$I$2654,销售台账!$E$3:$E$2654,$B46,销售台账!$B$3:$B$2654,LEFT($J$3,4),销售台账!$C$3:$C$2654,LEFT(Z$4,LEN(Z$4)-1)),"")</f>
        <v/>
      </c>
      <c r="AB46" s="90" t="str">
        <f>IF($B46&lt;&gt;"",SUMIFS(损耗登记!$I$3:$I$4999,损耗登记!$E$3:$E$4999,$B46,损耗登记!$B$3:$B$4999,LEFT($J$3,4),损耗登记!$C$3:$C$4999,LEFT(Z$4,LEN(Z$4)-1)),"")</f>
        <v/>
      </c>
      <c r="AC46" s="90" t="str">
        <f t="shared" si="7"/>
        <v/>
      </c>
      <c r="AD46" s="90" t="str">
        <f>IF($B46&lt;&gt;"",SUMIFS(进货台账!$I$3:$I$1869,进货台账!$E$3:$E$1869,$B46,进货台账!$B$3:$B$1869,LEFT($J$3,4),进货台账!$C$3:$C$1869,LEFT(AD$4,LEN(AD$4)-1)),"")</f>
        <v/>
      </c>
      <c r="AE46" s="90" t="str">
        <f>IF($B46&lt;&gt;"",SUMIFS(销售台账!$I$3:$I$2654,销售台账!$E$3:$E$2654,$B46,销售台账!$B$3:$B$2654,LEFT($J$3,4),销售台账!$C$3:$C$2654,LEFT(AD$4,LEN(AD$4)-1)),"")</f>
        <v/>
      </c>
      <c r="AF46" s="90" t="str">
        <f>IF($B46&lt;&gt;"",SUMIFS(损耗登记!$I$3:$I$4999,损耗登记!$E$3:$E$4999,$B46,损耗登记!$B$3:$B$4999,LEFT($J$3,4),损耗登记!$C$3:$C$4999,LEFT(AD$4,LEN(AD$4)-1)),"")</f>
        <v/>
      </c>
      <c r="AG46" s="90" t="str">
        <f t="shared" si="8"/>
        <v/>
      </c>
      <c r="AH46" s="90" t="str">
        <f>IF($B46&lt;&gt;"",SUMIFS(进货台账!$I$3:$I$1869,进货台账!$E$3:$E$1869,$B46,进货台账!$B$3:$B$1869,LEFT($J$3,4),进货台账!$C$3:$C$1869,LEFT(AH$4,LEN(AH$4)-1)),"")</f>
        <v/>
      </c>
      <c r="AI46" s="90" t="str">
        <f>IF($B46&lt;&gt;"",SUMIFS(销售台账!$I$3:$I$2654,销售台账!$E$3:$E$2654,$B46,销售台账!$B$3:$B$2654,LEFT($J$3,4),销售台账!$C$3:$C$2654,LEFT(AH$4,LEN(AH$4)-1)),"")</f>
        <v/>
      </c>
      <c r="AJ46" s="90" t="str">
        <f>IF($B46&lt;&gt;"",SUMIFS(损耗登记!$I$3:$I$4999,损耗登记!$E$3:$E$4999,$B46,损耗登记!$B$3:$B$4999,LEFT($J$3,4),损耗登记!$C$3:$C$4999,LEFT(AH$4,LEN(AH$4)-1)),"")</f>
        <v/>
      </c>
      <c r="AK46" s="90" t="str">
        <f t="shared" si="9"/>
        <v/>
      </c>
      <c r="AL46" s="90" t="str">
        <f>IF($B46&lt;&gt;"",SUMIFS(进货台账!$I$3:$I$1869,进货台账!$E$3:$E$1869,$B46,进货台账!$B$3:$B$1869,LEFT($J$3,4),进货台账!$C$3:$C$1869,LEFT(AL$4,LEN(AL$4)-1)),"")</f>
        <v/>
      </c>
      <c r="AM46" s="90" t="str">
        <f>IF($B46&lt;&gt;"",SUMIFS(销售台账!$I$3:$I$2654,销售台账!$E$3:$E$2654,$B46,销售台账!$B$3:$B$2654,LEFT($J$3,4),销售台账!$C$3:$C$2654,LEFT(AL$4,LEN(AL$4)-1)),"")</f>
        <v/>
      </c>
      <c r="AN46" s="90" t="str">
        <f>IF($B46&lt;&gt;"",SUMIFS(损耗登记!$I$3:$I$4999,损耗登记!$E$3:$E$4999,$B46,损耗登记!$B$3:$B$4999,LEFT($J$3,4),损耗登记!$C$3:$C$4999,LEFT(AL$4,LEN(AL$4)-1)),"")</f>
        <v/>
      </c>
      <c r="AO46" s="90" t="str">
        <f t="shared" si="10"/>
        <v/>
      </c>
      <c r="AP46" s="90" t="str">
        <f>IF($B46&lt;&gt;"",SUMIFS(进货台账!$I$3:$I$1869,进货台账!$E$3:$E$1869,$B46,进货台账!$B$3:$B$1869,LEFT($J$3,4),进货台账!$C$3:$C$1869,LEFT(AP$4,LEN(AP$4)-1)),"")</f>
        <v/>
      </c>
      <c r="AQ46" s="90" t="str">
        <f>IF($B46&lt;&gt;"",SUMIFS(销售台账!$I$3:$I$2654,销售台账!$E$3:$E$2654,$B46,销售台账!$B$3:$B$2654,LEFT($J$3,4),销售台账!$C$3:$C$2654,LEFT(AP$4,LEN(AP$4)-1)),"")</f>
        <v/>
      </c>
      <c r="AR46" s="90" t="str">
        <f>IF($B46&lt;&gt;"",SUMIFS(损耗登记!$I$3:$I$4999,损耗登记!$E$3:$E$4999,$B46,损耗登记!$B$3:$B$4999,LEFT($J$3,4),损耗登记!$C$3:$C$4999,LEFT(AP$4,LEN(AP$4)-1)),"")</f>
        <v/>
      </c>
      <c r="AS46" s="90" t="str">
        <f t="shared" si="11"/>
        <v/>
      </c>
      <c r="AT46" s="90" t="str">
        <f>IF($B46&lt;&gt;"",SUMIFS(进货台账!$I$3:$I$1869,进货台账!$E$3:$E$1869,$B46,进货台账!$B$3:$B$1869,LEFT($J$3,4),进货台账!$C$3:$C$1869,LEFT(AT$4,LEN(AT$4)-1)),"")</f>
        <v/>
      </c>
      <c r="AU46" s="90" t="str">
        <f>IF($B46&lt;&gt;"",SUMIFS(销售台账!$I$3:$I$2654,销售台账!$E$3:$E$2654,$B46,销售台账!$B$3:$B$2654,LEFT($J$3,4),销售台账!$C$3:$C$2654,LEFT(AT$4,LEN(AT$4)-1)),"")</f>
        <v/>
      </c>
      <c r="AV46" s="90" t="str">
        <f>IF($B46&lt;&gt;"",SUMIFS(损耗登记!$I$3:$I$4999,损耗登记!$E$3:$E$4999,$B46,损耗登记!$B$3:$B$4999,LEFT($J$3,4),损耗登记!$C$3:$C$4999,LEFT(AT$4,LEN(AT$4)-1)),"")</f>
        <v/>
      </c>
      <c r="AW46" s="90" t="str">
        <f t="shared" si="12"/>
        <v/>
      </c>
      <c r="AX46" s="90" t="str">
        <f>IF($B46&lt;&gt;"",SUMIFS(进货台账!$I$3:$I$1869,进货台账!$E$3:$E$1869,$B46,进货台账!$B$3:$B$1869,LEFT($J$3,4),进货台账!$C$3:$C$1869,LEFT(AX$4,LEN(AX$4)-1)),"")</f>
        <v/>
      </c>
      <c r="AY46" s="90" t="str">
        <f>IF($B46&lt;&gt;"",SUMIFS(销售台账!$I$3:$I$2654,销售台账!$E$3:$E$2654,$B46,销售台账!$B$3:$B$2654,LEFT($J$3,4),销售台账!$C$3:$C$2654,LEFT(AX$4,LEN(AX$4)-1)),"")</f>
        <v/>
      </c>
      <c r="AZ46" s="90" t="str">
        <f>IF($B46&lt;&gt;"",SUMIFS(损耗登记!$I$3:$I$4999,损耗登记!$E$3:$E$4999,$B46,损耗登记!$B$3:$B$4999,LEFT($J$3,4),损耗登记!$C$3:$C$4999,LEFT(AX$4,LEN(AX$4)-1)),"")</f>
        <v/>
      </c>
      <c r="BA46" s="90" t="str">
        <f t="shared" si="13"/>
        <v/>
      </c>
      <c r="BB46" s="90" t="str">
        <f>IF($B46&lt;&gt;"",SUMIFS(进货台账!$I$3:$I$1869,进货台账!$E$3:$E$1869,$B46,进货台账!$B$3:$B$1869,LEFT($J$3,4),进货台账!$C$3:$C$1869,LEFT(BB$4,LEN(BB$4)-1)),"")</f>
        <v/>
      </c>
      <c r="BC46" s="90" t="str">
        <f>IF($B46&lt;&gt;"",SUMIFS(销售台账!$I$3:$I$2654,销售台账!$E$3:$E$2654,$B46,销售台账!$B$3:$B$2654,LEFT($J$3,4),销售台账!$C$3:$C$2654,LEFT(BB$4,LEN(BB$4)-1)),"")</f>
        <v/>
      </c>
      <c r="BD46" s="90" t="str">
        <f>IF($B46&lt;&gt;"",SUMIFS(损耗登记!$I$3:$I$4999,损耗登记!$E$3:$E$4999,$B46,损耗登记!$B$3:$B$4999,LEFT($J$3,4),损耗登记!$C$3:$C$4999,LEFT(BB$4,LEN(BB$4)-1)),"")</f>
        <v/>
      </c>
      <c r="BE46" s="90" t="str">
        <f t="shared" si="14"/>
        <v/>
      </c>
    </row>
    <row r="47" ht="22" customHeight="1" spans="1:57">
      <c r="A47" s="89" t="str">
        <f t="shared" si="15"/>
        <v/>
      </c>
      <c r="B47" s="89" t="str">
        <f>IF(商品参数!A44&lt;&gt;"",商品参数!A44,"")</f>
        <v/>
      </c>
      <c r="C47" s="90" t="str">
        <f>IFERROR(VLOOKUP(B47,商品参数!A:E,2,FALSE),"")</f>
        <v/>
      </c>
      <c r="D47" s="90" t="str">
        <f>IFERROR(VLOOKUP(B47,商品参数!A:E,3,FALSE),"")</f>
        <v/>
      </c>
      <c r="E47" s="90" t="str">
        <f>IFERROR(VLOOKUP(B47,商品参数!A:E,4,FALSE),"")</f>
        <v/>
      </c>
      <c r="F47" s="90" t="str">
        <f t="shared" si="0"/>
        <v/>
      </c>
      <c r="G47" s="90" t="str">
        <f t="shared" si="1"/>
        <v/>
      </c>
      <c r="H47" s="91" t="str">
        <f t="shared" si="2"/>
        <v/>
      </c>
      <c r="I47" s="90" t="str">
        <f>IF(E47&lt;&gt;"",IFERROR(VLOOKUP(B47,商品参数!$A$3:$D$499,6,0),0),"")</f>
        <v/>
      </c>
      <c r="J47" s="90" t="str">
        <f>IF($B47&lt;&gt;"",SUMIFS(进货台账!$I$3:$I$1869,进货台账!$E$3:$E$1869,$B47,进货台账!$B$3:$B$1869,LEFT($J$3,4),进货台账!$C$3:$C$1869,LEFT(J$4,LEN(J$4)-1)),"")</f>
        <v/>
      </c>
      <c r="K47" s="90" t="str">
        <f>IF($B47&lt;&gt;"",SUMIFS(销售台账!$I$3:$I$2654,销售台账!$E$3:$E$2654,$B47,销售台账!$B$3:$B$2654,LEFT($J$3,4),销售台账!$C$3:$C$2654,LEFT(J$4,LEN(J$4)-1)),"")</f>
        <v/>
      </c>
      <c r="L47" s="90" t="str">
        <f>IF($B47&lt;&gt;"",SUMIFS(损耗登记!$I$3:$I$4999,损耗登记!$E$3:$E$4999,$B47,损耗登记!$B$3:$B$4999,LEFT($J$3,4),损耗登记!$C$3:$C$4999,LEFT(J$4,LEN(J$4)-1)),"")</f>
        <v/>
      </c>
      <c r="M47" s="90" t="str">
        <f t="shared" si="3"/>
        <v/>
      </c>
      <c r="N47" s="90" t="str">
        <f>IF($B47&lt;&gt;"",SUMIFS(进货台账!$I$3:$I$1869,进货台账!$E$3:$E$1869,$B47,进货台账!$B$3:$B$1869,LEFT($J$3,4),进货台账!$C$3:$C$1869,LEFT(N$4,LEN(N$4)-1)),"")</f>
        <v/>
      </c>
      <c r="O47" s="90" t="str">
        <f>IF($B47&lt;&gt;"",SUMIFS(销售台账!$I$3:$I$2654,销售台账!$E$3:$E$2654,$B47,销售台账!$B$3:$B$2654,LEFT($J$3,4),销售台账!$C$3:$C$2654,LEFT(N$4,LEN(N$4)-1)),"")</f>
        <v/>
      </c>
      <c r="P47" s="90" t="str">
        <f>IF($B47&lt;&gt;"",SUMIFS(损耗登记!$I$3:$I$4999,损耗登记!$E$3:$E$4999,$B47,损耗登记!$B$3:$B$4999,LEFT($J$3,4),损耗登记!$C$3:$C$4999,LEFT(N$4,LEN(N$4)-1)),"")</f>
        <v/>
      </c>
      <c r="Q47" s="90" t="str">
        <f t="shared" si="4"/>
        <v/>
      </c>
      <c r="R47" s="90" t="str">
        <f>IF($B47&lt;&gt;"",SUMIFS(进货台账!$I$3:$I$1869,进货台账!$E$3:$E$1869,$B47,进货台账!$B$3:$B$1869,LEFT($J$3,4),进货台账!$C$3:$C$1869,LEFT(R$4,LEN(R$4)-1)),"")</f>
        <v/>
      </c>
      <c r="S47" s="90" t="str">
        <f>IF($B47&lt;&gt;"",SUMIFS(销售台账!$I$3:$I$2654,销售台账!$E$3:$E$2654,$B47,销售台账!$B$3:$B$2654,LEFT($J$3,4),销售台账!$C$3:$C$2654,LEFT(R$4,LEN(R$4)-1)),"")</f>
        <v/>
      </c>
      <c r="T47" s="90" t="str">
        <f>IF($B47&lt;&gt;"",SUMIFS(损耗登记!$I$3:$I$4999,损耗登记!$E$3:$E$4999,$B47,损耗登记!$B$3:$B$4999,LEFT($J$3,4),损耗登记!$C$3:$C$4999,LEFT(R$4,LEN(R$4)-1)),"")</f>
        <v/>
      </c>
      <c r="U47" s="90" t="str">
        <f t="shared" si="5"/>
        <v/>
      </c>
      <c r="V47" s="90" t="str">
        <f>IF($B47&lt;&gt;"",SUMIFS(进货台账!$I$3:$I$1869,进货台账!$E$3:$E$1869,$B47,进货台账!$B$3:$B$1869,LEFT($J$3,4),进货台账!$C$3:$C$1869,LEFT(V$4,LEN(V$4)-1)),"")</f>
        <v/>
      </c>
      <c r="W47" s="90" t="str">
        <f>IF($B47&lt;&gt;"",SUMIFS(销售台账!$I$3:$I$2654,销售台账!$E$3:$E$2654,$B47,销售台账!$B$3:$B$2654,LEFT($J$3,4),销售台账!$C$3:$C$2654,LEFT(V$4,LEN(V$4)-1)),"")</f>
        <v/>
      </c>
      <c r="X47" s="90" t="str">
        <f>IF($B47&lt;&gt;"",SUMIFS(损耗登记!$I$3:$I$4999,损耗登记!$E$3:$E$4999,$B47,损耗登记!$B$3:$B$4999,LEFT($J$3,4),损耗登记!$C$3:$C$4999,LEFT(V$4,LEN(V$4)-1)),"")</f>
        <v/>
      </c>
      <c r="Y47" s="90" t="str">
        <f t="shared" si="6"/>
        <v/>
      </c>
      <c r="Z47" s="90" t="str">
        <f>IF($B47&lt;&gt;"",SUMIFS(进货台账!$I$3:$I$1869,进货台账!$E$3:$E$1869,$B47,进货台账!$B$3:$B$1869,LEFT($J$3,4),进货台账!$C$3:$C$1869,LEFT(Z$4,LEN(Z$4)-1)),"")</f>
        <v/>
      </c>
      <c r="AA47" s="90" t="str">
        <f>IF($B47&lt;&gt;"",SUMIFS(销售台账!$I$3:$I$2654,销售台账!$E$3:$E$2654,$B47,销售台账!$B$3:$B$2654,LEFT($J$3,4),销售台账!$C$3:$C$2654,LEFT(Z$4,LEN(Z$4)-1)),"")</f>
        <v/>
      </c>
      <c r="AB47" s="90" t="str">
        <f>IF($B47&lt;&gt;"",SUMIFS(损耗登记!$I$3:$I$4999,损耗登记!$E$3:$E$4999,$B47,损耗登记!$B$3:$B$4999,LEFT($J$3,4),损耗登记!$C$3:$C$4999,LEFT(Z$4,LEN(Z$4)-1)),"")</f>
        <v/>
      </c>
      <c r="AC47" s="90" t="str">
        <f t="shared" si="7"/>
        <v/>
      </c>
      <c r="AD47" s="90" t="str">
        <f>IF($B47&lt;&gt;"",SUMIFS(进货台账!$I$3:$I$1869,进货台账!$E$3:$E$1869,$B47,进货台账!$B$3:$B$1869,LEFT($J$3,4),进货台账!$C$3:$C$1869,LEFT(AD$4,LEN(AD$4)-1)),"")</f>
        <v/>
      </c>
      <c r="AE47" s="90" t="str">
        <f>IF($B47&lt;&gt;"",SUMIFS(销售台账!$I$3:$I$2654,销售台账!$E$3:$E$2654,$B47,销售台账!$B$3:$B$2654,LEFT($J$3,4),销售台账!$C$3:$C$2654,LEFT(AD$4,LEN(AD$4)-1)),"")</f>
        <v/>
      </c>
      <c r="AF47" s="90" t="str">
        <f>IF($B47&lt;&gt;"",SUMIFS(损耗登记!$I$3:$I$4999,损耗登记!$E$3:$E$4999,$B47,损耗登记!$B$3:$B$4999,LEFT($J$3,4),损耗登记!$C$3:$C$4999,LEFT(AD$4,LEN(AD$4)-1)),"")</f>
        <v/>
      </c>
      <c r="AG47" s="90" t="str">
        <f t="shared" si="8"/>
        <v/>
      </c>
      <c r="AH47" s="90" t="str">
        <f>IF($B47&lt;&gt;"",SUMIFS(进货台账!$I$3:$I$1869,进货台账!$E$3:$E$1869,$B47,进货台账!$B$3:$B$1869,LEFT($J$3,4),进货台账!$C$3:$C$1869,LEFT(AH$4,LEN(AH$4)-1)),"")</f>
        <v/>
      </c>
      <c r="AI47" s="90" t="str">
        <f>IF($B47&lt;&gt;"",SUMIFS(销售台账!$I$3:$I$2654,销售台账!$E$3:$E$2654,$B47,销售台账!$B$3:$B$2654,LEFT($J$3,4),销售台账!$C$3:$C$2654,LEFT(AH$4,LEN(AH$4)-1)),"")</f>
        <v/>
      </c>
      <c r="AJ47" s="90" t="str">
        <f>IF($B47&lt;&gt;"",SUMIFS(损耗登记!$I$3:$I$4999,损耗登记!$E$3:$E$4999,$B47,损耗登记!$B$3:$B$4999,LEFT($J$3,4),损耗登记!$C$3:$C$4999,LEFT(AH$4,LEN(AH$4)-1)),"")</f>
        <v/>
      </c>
      <c r="AK47" s="90" t="str">
        <f t="shared" si="9"/>
        <v/>
      </c>
      <c r="AL47" s="90" t="str">
        <f>IF($B47&lt;&gt;"",SUMIFS(进货台账!$I$3:$I$1869,进货台账!$E$3:$E$1869,$B47,进货台账!$B$3:$B$1869,LEFT($J$3,4),进货台账!$C$3:$C$1869,LEFT(AL$4,LEN(AL$4)-1)),"")</f>
        <v/>
      </c>
      <c r="AM47" s="90" t="str">
        <f>IF($B47&lt;&gt;"",SUMIFS(销售台账!$I$3:$I$2654,销售台账!$E$3:$E$2654,$B47,销售台账!$B$3:$B$2654,LEFT($J$3,4),销售台账!$C$3:$C$2654,LEFT(AL$4,LEN(AL$4)-1)),"")</f>
        <v/>
      </c>
      <c r="AN47" s="90" t="str">
        <f>IF($B47&lt;&gt;"",SUMIFS(损耗登记!$I$3:$I$4999,损耗登记!$E$3:$E$4999,$B47,损耗登记!$B$3:$B$4999,LEFT($J$3,4),损耗登记!$C$3:$C$4999,LEFT(AL$4,LEN(AL$4)-1)),"")</f>
        <v/>
      </c>
      <c r="AO47" s="90" t="str">
        <f t="shared" si="10"/>
        <v/>
      </c>
      <c r="AP47" s="90" t="str">
        <f>IF($B47&lt;&gt;"",SUMIFS(进货台账!$I$3:$I$1869,进货台账!$E$3:$E$1869,$B47,进货台账!$B$3:$B$1869,LEFT($J$3,4),进货台账!$C$3:$C$1869,LEFT(AP$4,LEN(AP$4)-1)),"")</f>
        <v/>
      </c>
      <c r="AQ47" s="90" t="str">
        <f>IF($B47&lt;&gt;"",SUMIFS(销售台账!$I$3:$I$2654,销售台账!$E$3:$E$2654,$B47,销售台账!$B$3:$B$2654,LEFT($J$3,4),销售台账!$C$3:$C$2654,LEFT(AP$4,LEN(AP$4)-1)),"")</f>
        <v/>
      </c>
      <c r="AR47" s="90" t="str">
        <f>IF($B47&lt;&gt;"",SUMIFS(损耗登记!$I$3:$I$4999,损耗登记!$E$3:$E$4999,$B47,损耗登记!$B$3:$B$4999,LEFT($J$3,4),损耗登记!$C$3:$C$4999,LEFT(AP$4,LEN(AP$4)-1)),"")</f>
        <v/>
      </c>
      <c r="AS47" s="90" t="str">
        <f t="shared" si="11"/>
        <v/>
      </c>
      <c r="AT47" s="90" t="str">
        <f>IF($B47&lt;&gt;"",SUMIFS(进货台账!$I$3:$I$1869,进货台账!$E$3:$E$1869,$B47,进货台账!$B$3:$B$1869,LEFT($J$3,4),进货台账!$C$3:$C$1869,LEFT(AT$4,LEN(AT$4)-1)),"")</f>
        <v/>
      </c>
      <c r="AU47" s="90" t="str">
        <f>IF($B47&lt;&gt;"",SUMIFS(销售台账!$I$3:$I$2654,销售台账!$E$3:$E$2654,$B47,销售台账!$B$3:$B$2654,LEFT($J$3,4),销售台账!$C$3:$C$2654,LEFT(AT$4,LEN(AT$4)-1)),"")</f>
        <v/>
      </c>
      <c r="AV47" s="90" t="str">
        <f>IF($B47&lt;&gt;"",SUMIFS(损耗登记!$I$3:$I$4999,损耗登记!$E$3:$E$4999,$B47,损耗登记!$B$3:$B$4999,LEFT($J$3,4),损耗登记!$C$3:$C$4999,LEFT(AT$4,LEN(AT$4)-1)),"")</f>
        <v/>
      </c>
      <c r="AW47" s="90" t="str">
        <f t="shared" si="12"/>
        <v/>
      </c>
      <c r="AX47" s="90" t="str">
        <f>IF($B47&lt;&gt;"",SUMIFS(进货台账!$I$3:$I$1869,进货台账!$E$3:$E$1869,$B47,进货台账!$B$3:$B$1869,LEFT($J$3,4),进货台账!$C$3:$C$1869,LEFT(AX$4,LEN(AX$4)-1)),"")</f>
        <v/>
      </c>
      <c r="AY47" s="90" t="str">
        <f>IF($B47&lt;&gt;"",SUMIFS(销售台账!$I$3:$I$2654,销售台账!$E$3:$E$2654,$B47,销售台账!$B$3:$B$2654,LEFT($J$3,4),销售台账!$C$3:$C$2654,LEFT(AX$4,LEN(AX$4)-1)),"")</f>
        <v/>
      </c>
      <c r="AZ47" s="90" t="str">
        <f>IF($B47&lt;&gt;"",SUMIFS(损耗登记!$I$3:$I$4999,损耗登记!$E$3:$E$4999,$B47,损耗登记!$B$3:$B$4999,LEFT($J$3,4),损耗登记!$C$3:$C$4999,LEFT(AX$4,LEN(AX$4)-1)),"")</f>
        <v/>
      </c>
      <c r="BA47" s="90" t="str">
        <f t="shared" si="13"/>
        <v/>
      </c>
      <c r="BB47" s="90" t="str">
        <f>IF($B47&lt;&gt;"",SUMIFS(进货台账!$I$3:$I$1869,进货台账!$E$3:$E$1869,$B47,进货台账!$B$3:$B$1869,LEFT($J$3,4),进货台账!$C$3:$C$1869,LEFT(BB$4,LEN(BB$4)-1)),"")</f>
        <v/>
      </c>
      <c r="BC47" s="90" t="str">
        <f>IF($B47&lt;&gt;"",SUMIFS(销售台账!$I$3:$I$2654,销售台账!$E$3:$E$2654,$B47,销售台账!$B$3:$B$2654,LEFT($J$3,4),销售台账!$C$3:$C$2654,LEFT(BB$4,LEN(BB$4)-1)),"")</f>
        <v/>
      </c>
      <c r="BD47" s="90" t="str">
        <f>IF($B47&lt;&gt;"",SUMIFS(损耗登记!$I$3:$I$4999,损耗登记!$E$3:$E$4999,$B47,损耗登记!$B$3:$B$4999,LEFT($J$3,4),损耗登记!$C$3:$C$4999,LEFT(BB$4,LEN(BB$4)-1)),"")</f>
        <v/>
      </c>
      <c r="BE47" s="90" t="str">
        <f t="shared" si="14"/>
        <v/>
      </c>
    </row>
    <row r="48" ht="22" customHeight="1" spans="1:57">
      <c r="A48" s="89" t="str">
        <f t="shared" si="15"/>
        <v/>
      </c>
      <c r="B48" s="89" t="str">
        <f>IF(商品参数!A45&lt;&gt;"",商品参数!A45,"")</f>
        <v/>
      </c>
      <c r="C48" s="90" t="str">
        <f>IFERROR(VLOOKUP(B48,商品参数!A:E,2,FALSE),"")</f>
        <v/>
      </c>
      <c r="D48" s="90" t="str">
        <f>IFERROR(VLOOKUP(B48,商品参数!A:E,3,FALSE),"")</f>
        <v/>
      </c>
      <c r="E48" s="90" t="str">
        <f>IFERROR(VLOOKUP(B48,商品参数!A:E,4,FALSE),"")</f>
        <v/>
      </c>
      <c r="F48" s="90" t="str">
        <f t="shared" si="0"/>
        <v/>
      </c>
      <c r="G48" s="90" t="str">
        <f t="shared" si="1"/>
        <v/>
      </c>
      <c r="H48" s="91" t="str">
        <f t="shared" si="2"/>
        <v/>
      </c>
      <c r="I48" s="90" t="str">
        <f>IF(E48&lt;&gt;"",IFERROR(VLOOKUP(B48,商品参数!$A$3:$D$499,6,0),0),"")</f>
        <v/>
      </c>
      <c r="J48" s="90" t="str">
        <f>IF($B48&lt;&gt;"",SUMIFS(进货台账!$I$3:$I$1869,进货台账!$E$3:$E$1869,$B48,进货台账!$B$3:$B$1869,LEFT($J$3,4),进货台账!$C$3:$C$1869,LEFT(J$4,LEN(J$4)-1)),"")</f>
        <v/>
      </c>
      <c r="K48" s="90" t="str">
        <f>IF($B48&lt;&gt;"",SUMIFS(销售台账!$I$3:$I$2654,销售台账!$E$3:$E$2654,$B48,销售台账!$B$3:$B$2654,LEFT($J$3,4),销售台账!$C$3:$C$2654,LEFT(J$4,LEN(J$4)-1)),"")</f>
        <v/>
      </c>
      <c r="L48" s="90" t="str">
        <f>IF($B48&lt;&gt;"",SUMIFS(损耗登记!$I$3:$I$4999,损耗登记!$E$3:$E$4999,$B48,损耗登记!$B$3:$B$4999,LEFT($J$3,4),损耗登记!$C$3:$C$4999,LEFT(J$4,LEN(J$4)-1)),"")</f>
        <v/>
      </c>
      <c r="M48" s="90" t="str">
        <f t="shared" si="3"/>
        <v/>
      </c>
      <c r="N48" s="90" t="str">
        <f>IF($B48&lt;&gt;"",SUMIFS(进货台账!$I$3:$I$1869,进货台账!$E$3:$E$1869,$B48,进货台账!$B$3:$B$1869,LEFT($J$3,4),进货台账!$C$3:$C$1869,LEFT(N$4,LEN(N$4)-1)),"")</f>
        <v/>
      </c>
      <c r="O48" s="90" t="str">
        <f>IF($B48&lt;&gt;"",SUMIFS(销售台账!$I$3:$I$2654,销售台账!$E$3:$E$2654,$B48,销售台账!$B$3:$B$2654,LEFT($J$3,4),销售台账!$C$3:$C$2654,LEFT(N$4,LEN(N$4)-1)),"")</f>
        <v/>
      </c>
      <c r="P48" s="90" t="str">
        <f>IF($B48&lt;&gt;"",SUMIFS(损耗登记!$I$3:$I$4999,损耗登记!$E$3:$E$4999,$B48,损耗登记!$B$3:$B$4999,LEFT($J$3,4),损耗登记!$C$3:$C$4999,LEFT(N$4,LEN(N$4)-1)),"")</f>
        <v/>
      </c>
      <c r="Q48" s="90" t="str">
        <f t="shared" si="4"/>
        <v/>
      </c>
      <c r="R48" s="90" t="str">
        <f>IF($B48&lt;&gt;"",SUMIFS(进货台账!$I$3:$I$1869,进货台账!$E$3:$E$1869,$B48,进货台账!$B$3:$B$1869,LEFT($J$3,4),进货台账!$C$3:$C$1869,LEFT(R$4,LEN(R$4)-1)),"")</f>
        <v/>
      </c>
      <c r="S48" s="90" t="str">
        <f>IF($B48&lt;&gt;"",SUMIFS(销售台账!$I$3:$I$2654,销售台账!$E$3:$E$2654,$B48,销售台账!$B$3:$B$2654,LEFT($J$3,4),销售台账!$C$3:$C$2654,LEFT(R$4,LEN(R$4)-1)),"")</f>
        <v/>
      </c>
      <c r="T48" s="90" t="str">
        <f>IF($B48&lt;&gt;"",SUMIFS(损耗登记!$I$3:$I$4999,损耗登记!$E$3:$E$4999,$B48,损耗登记!$B$3:$B$4999,LEFT($J$3,4),损耗登记!$C$3:$C$4999,LEFT(R$4,LEN(R$4)-1)),"")</f>
        <v/>
      </c>
      <c r="U48" s="90" t="str">
        <f t="shared" si="5"/>
        <v/>
      </c>
      <c r="V48" s="90" t="str">
        <f>IF($B48&lt;&gt;"",SUMIFS(进货台账!$I$3:$I$1869,进货台账!$E$3:$E$1869,$B48,进货台账!$B$3:$B$1869,LEFT($J$3,4),进货台账!$C$3:$C$1869,LEFT(V$4,LEN(V$4)-1)),"")</f>
        <v/>
      </c>
      <c r="W48" s="90" t="str">
        <f>IF($B48&lt;&gt;"",SUMIFS(销售台账!$I$3:$I$2654,销售台账!$E$3:$E$2654,$B48,销售台账!$B$3:$B$2654,LEFT($J$3,4),销售台账!$C$3:$C$2654,LEFT(V$4,LEN(V$4)-1)),"")</f>
        <v/>
      </c>
      <c r="X48" s="90" t="str">
        <f>IF($B48&lt;&gt;"",SUMIFS(损耗登记!$I$3:$I$4999,损耗登记!$E$3:$E$4999,$B48,损耗登记!$B$3:$B$4999,LEFT($J$3,4),损耗登记!$C$3:$C$4999,LEFT(V$4,LEN(V$4)-1)),"")</f>
        <v/>
      </c>
      <c r="Y48" s="90" t="str">
        <f t="shared" si="6"/>
        <v/>
      </c>
      <c r="Z48" s="90" t="str">
        <f>IF($B48&lt;&gt;"",SUMIFS(进货台账!$I$3:$I$1869,进货台账!$E$3:$E$1869,$B48,进货台账!$B$3:$B$1869,LEFT($J$3,4),进货台账!$C$3:$C$1869,LEFT(Z$4,LEN(Z$4)-1)),"")</f>
        <v/>
      </c>
      <c r="AA48" s="90" t="str">
        <f>IF($B48&lt;&gt;"",SUMIFS(销售台账!$I$3:$I$2654,销售台账!$E$3:$E$2654,$B48,销售台账!$B$3:$B$2654,LEFT($J$3,4),销售台账!$C$3:$C$2654,LEFT(Z$4,LEN(Z$4)-1)),"")</f>
        <v/>
      </c>
      <c r="AB48" s="90" t="str">
        <f>IF($B48&lt;&gt;"",SUMIFS(损耗登记!$I$3:$I$4999,损耗登记!$E$3:$E$4999,$B48,损耗登记!$B$3:$B$4999,LEFT($J$3,4),损耗登记!$C$3:$C$4999,LEFT(Z$4,LEN(Z$4)-1)),"")</f>
        <v/>
      </c>
      <c r="AC48" s="90" t="str">
        <f t="shared" si="7"/>
        <v/>
      </c>
      <c r="AD48" s="90" t="str">
        <f>IF($B48&lt;&gt;"",SUMIFS(进货台账!$I$3:$I$1869,进货台账!$E$3:$E$1869,$B48,进货台账!$B$3:$B$1869,LEFT($J$3,4),进货台账!$C$3:$C$1869,LEFT(AD$4,LEN(AD$4)-1)),"")</f>
        <v/>
      </c>
      <c r="AE48" s="90" t="str">
        <f>IF($B48&lt;&gt;"",SUMIFS(销售台账!$I$3:$I$2654,销售台账!$E$3:$E$2654,$B48,销售台账!$B$3:$B$2654,LEFT($J$3,4),销售台账!$C$3:$C$2654,LEFT(AD$4,LEN(AD$4)-1)),"")</f>
        <v/>
      </c>
      <c r="AF48" s="90" t="str">
        <f>IF($B48&lt;&gt;"",SUMIFS(损耗登记!$I$3:$I$4999,损耗登记!$E$3:$E$4999,$B48,损耗登记!$B$3:$B$4999,LEFT($J$3,4),损耗登记!$C$3:$C$4999,LEFT(AD$4,LEN(AD$4)-1)),"")</f>
        <v/>
      </c>
      <c r="AG48" s="90" t="str">
        <f t="shared" si="8"/>
        <v/>
      </c>
      <c r="AH48" s="90" t="str">
        <f>IF($B48&lt;&gt;"",SUMIFS(进货台账!$I$3:$I$1869,进货台账!$E$3:$E$1869,$B48,进货台账!$B$3:$B$1869,LEFT($J$3,4),进货台账!$C$3:$C$1869,LEFT(AH$4,LEN(AH$4)-1)),"")</f>
        <v/>
      </c>
      <c r="AI48" s="90" t="str">
        <f>IF($B48&lt;&gt;"",SUMIFS(销售台账!$I$3:$I$2654,销售台账!$E$3:$E$2654,$B48,销售台账!$B$3:$B$2654,LEFT($J$3,4),销售台账!$C$3:$C$2654,LEFT(AH$4,LEN(AH$4)-1)),"")</f>
        <v/>
      </c>
      <c r="AJ48" s="90" t="str">
        <f>IF($B48&lt;&gt;"",SUMIFS(损耗登记!$I$3:$I$4999,损耗登记!$E$3:$E$4999,$B48,损耗登记!$B$3:$B$4999,LEFT($J$3,4),损耗登记!$C$3:$C$4999,LEFT(AH$4,LEN(AH$4)-1)),"")</f>
        <v/>
      </c>
      <c r="AK48" s="90" t="str">
        <f t="shared" si="9"/>
        <v/>
      </c>
      <c r="AL48" s="90" t="str">
        <f>IF($B48&lt;&gt;"",SUMIFS(进货台账!$I$3:$I$1869,进货台账!$E$3:$E$1869,$B48,进货台账!$B$3:$B$1869,LEFT($J$3,4),进货台账!$C$3:$C$1869,LEFT(AL$4,LEN(AL$4)-1)),"")</f>
        <v/>
      </c>
      <c r="AM48" s="90" t="str">
        <f>IF($B48&lt;&gt;"",SUMIFS(销售台账!$I$3:$I$2654,销售台账!$E$3:$E$2654,$B48,销售台账!$B$3:$B$2654,LEFT($J$3,4),销售台账!$C$3:$C$2654,LEFT(AL$4,LEN(AL$4)-1)),"")</f>
        <v/>
      </c>
      <c r="AN48" s="90" t="str">
        <f>IF($B48&lt;&gt;"",SUMIFS(损耗登记!$I$3:$I$4999,损耗登记!$E$3:$E$4999,$B48,损耗登记!$B$3:$B$4999,LEFT($J$3,4),损耗登记!$C$3:$C$4999,LEFT(AL$4,LEN(AL$4)-1)),"")</f>
        <v/>
      </c>
      <c r="AO48" s="90" t="str">
        <f t="shared" si="10"/>
        <v/>
      </c>
      <c r="AP48" s="90" t="str">
        <f>IF($B48&lt;&gt;"",SUMIFS(进货台账!$I$3:$I$1869,进货台账!$E$3:$E$1869,$B48,进货台账!$B$3:$B$1869,LEFT($J$3,4),进货台账!$C$3:$C$1869,LEFT(AP$4,LEN(AP$4)-1)),"")</f>
        <v/>
      </c>
      <c r="AQ48" s="90" t="str">
        <f>IF($B48&lt;&gt;"",SUMIFS(销售台账!$I$3:$I$2654,销售台账!$E$3:$E$2654,$B48,销售台账!$B$3:$B$2654,LEFT($J$3,4),销售台账!$C$3:$C$2654,LEFT(AP$4,LEN(AP$4)-1)),"")</f>
        <v/>
      </c>
      <c r="AR48" s="90" t="str">
        <f>IF($B48&lt;&gt;"",SUMIFS(损耗登记!$I$3:$I$4999,损耗登记!$E$3:$E$4999,$B48,损耗登记!$B$3:$B$4999,LEFT($J$3,4),损耗登记!$C$3:$C$4999,LEFT(AP$4,LEN(AP$4)-1)),"")</f>
        <v/>
      </c>
      <c r="AS48" s="90" t="str">
        <f t="shared" si="11"/>
        <v/>
      </c>
      <c r="AT48" s="90" t="str">
        <f>IF($B48&lt;&gt;"",SUMIFS(进货台账!$I$3:$I$1869,进货台账!$E$3:$E$1869,$B48,进货台账!$B$3:$B$1869,LEFT($J$3,4),进货台账!$C$3:$C$1869,LEFT(AT$4,LEN(AT$4)-1)),"")</f>
        <v/>
      </c>
      <c r="AU48" s="90" t="str">
        <f>IF($B48&lt;&gt;"",SUMIFS(销售台账!$I$3:$I$2654,销售台账!$E$3:$E$2654,$B48,销售台账!$B$3:$B$2654,LEFT($J$3,4),销售台账!$C$3:$C$2654,LEFT(AT$4,LEN(AT$4)-1)),"")</f>
        <v/>
      </c>
      <c r="AV48" s="90" t="str">
        <f>IF($B48&lt;&gt;"",SUMIFS(损耗登记!$I$3:$I$4999,损耗登记!$E$3:$E$4999,$B48,损耗登记!$B$3:$B$4999,LEFT($J$3,4),损耗登记!$C$3:$C$4999,LEFT(AT$4,LEN(AT$4)-1)),"")</f>
        <v/>
      </c>
      <c r="AW48" s="90" t="str">
        <f t="shared" si="12"/>
        <v/>
      </c>
      <c r="AX48" s="90" t="str">
        <f>IF($B48&lt;&gt;"",SUMIFS(进货台账!$I$3:$I$1869,进货台账!$E$3:$E$1869,$B48,进货台账!$B$3:$B$1869,LEFT($J$3,4),进货台账!$C$3:$C$1869,LEFT(AX$4,LEN(AX$4)-1)),"")</f>
        <v/>
      </c>
      <c r="AY48" s="90" t="str">
        <f>IF($B48&lt;&gt;"",SUMIFS(销售台账!$I$3:$I$2654,销售台账!$E$3:$E$2654,$B48,销售台账!$B$3:$B$2654,LEFT($J$3,4),销售台账!$C$3:$C$2654,LEFT(AX$4,LEN(AX$4)-1)),"")</f>
        <v/>
      </c>
      <c r="AZ48" s="90" t="str">
        <f>IF($B48&lt;&gt;"",SUMIFS(损耗登记!$I$3:$I$4999,损耗登记!$E$3:$E$4999,$B48,损耗登记!$B$3:$B$4999,LEFT($J$3,4),损耗登记!$C$3:$C$4999,LEFT(AX$4,LEN(AX$4)-1)),"")</f>
        <v/>
      </c>
      <c r="BA48" s="90" t="str">
        <f t="shared" si="13"/>
        <v/>
      </c>
      <c r="BB48" s="90" t="str">
        <f>IF($B48&lt;&gt;"",SUMIFS(进货台账!$I$3:$I$1869,进货台账!$E$3:$E$1869,$B48,进货台账!$B$3:$B$1869,LEFT($J$3,4),进货台账!$C$3:$C$1869,LEFT(BB$4,LEN(BB$4)-1)),"")</f>
        <v/>
      </c>
      <c r="BC48" s="90" t="str">
        <f>IF($B48&lt;&gt;"",SUMIFS(销售台账!$I$3:$I$2654,销售台账!$E$3:$E$2654,$B48,销售台账!$B$3:$B$2654,LEFT($J$3,4),销售台账!$C$3:$C$2654,LEFT(BB$4,LEN(BB$4)-1)),"")</f>
        <v/>
      </c>
      <c r="BD48" s="90" t="str">
        <f>IF($B48&lt;&gt;"",SUMIFS(损耗登记!$I$3:$I$4999,损耗登记!$E$3:$E$4999,$B48,损耗登记!$B$3:$B$4999,LEFT($J$3,4),损耗登记!$C$3:$C$4999,LEFT(BB$4,LEN(BB$4)-1)),"")</f>
        <v/>
      </c>
      <c r="BE48" s="90" t="str">
        <f t="shared" si="14"/>
        <v/>
      </c>
    </row>
    <row r="49" ht="22" customHeight="1" spans="1:57">
      <c r="A49" s="89" t="str">
        <f t="shared" si="15"/>
        <v/>
      </c>
      <c r="B49" s="89" t="str">
        <f>IF(商品参数!A46&lt;&gt;"",商品参数!A46,"")</f>
        <v/>
      </c>
      <c r="C49" s="90" t="str">
        <f>IFERROR(VLOOKUP(B49,商品参数!A:E,2,FALSE),"")</f>
        <v/>
      </c>
      <c r="D49" s="90" t="str">
        <f>IFERROR(VLOOKUP(B49,商品参数!A:E,3,FALSE),"")</f>
        <v/>
      </c>
      <c r="E49" s="90" t="str">
        <f>IFERROR(VLOOKUP(B49,商品参数!A:E,4,FALSE),"")</f>
        <v/>
      </c>
      <c r="F49" s="90" t="str">
        <f t="shared" si="0"/>
        <v/>
      </c>
      <c r="G49" s="90" t="str">
        <f t="shared" si="1"/>
        <v/>
      </c>
      <c r="H49" s="91" t="str">
        <f t="shared" si="2"/>
        <v/>
      </c>
      <c r="I49" s="90" t="str">
        <f>IF(E49&lt;&gt;"",IFERROR(VLOOKUP(B49,商品参数!$A$3:$D$499,6,0),0),"")</f>
        <v/>
      </c>
      <c r="J49" s="90" t="str">
        <f>IF($B49&lt;&gt;"",SUMIFS(进货台账!$I$3:$I$1869,进货台账!$E$3:$E$1869,$B49,进货台账!$B$3:$B$1869,LEFT($J$3,4),进货台账!$C$3:$C$1869,LEFT(J$4,LEN(J$4)-1)),"")</f>
        <v/>
      </c>
      <c r="K49" s="90" t="str">
        <f>IF($B49&lt;&gt;"",SUMIFS(销售台账!$I$3:$I$2654,销售台账!$E$3:$E$2654,$B49,销售台账!$B$3:$B$2654,LEFT($J$3,4),销售台账!$C$3:$C$2654,LEFT(J$4,LEN(J$4)-1)),"")</f>
        <v/>
      </c>
      <c r="L49" s="90" t="str">
        <f>IF($B49&lt;&gt;"",SUMIFS(损耗登记!$I$3:$I$4999,损耗登记!$E$3:$E$4999,$B49,损耗登记!$B$3:$B$4999,LEFT($J$3,4),损耗登记!$C$3:$C$4999,LEFT(J$4,LEN(J$4)-1)),"")</f>
        <v/>
      </c>
      <c r="M49" s="90" t="str">
        <f t="shared" si="3"/>
        <v/>
      </c>
      <c r="N49" s="90" t="str">
        <f>IF($B49&lt;&gt;"",SUMIFS(进货台账!$I$3:$I$1869,进货台账!$E$3:$E$1869,$B49,进货台账!$B$3:$B$1869,LEFT($J$3,4),进货台账!$C$3:$C$1869,LEFT(N$4,LEN(N$4)-1)),"")</f>
        <v/>
      </c>
      <c r="O49" s="90" t="str">
        <f>IF($B49&lt;&gt;"",SUMIFS(销售台账!$I$3:$I$2654,销售台账!$E$3:$E$2654,$B49,销售台账!$B$3:$B$2654,LEFT($J$3,4),销售台账!$C$3:$C$2654,LEFT(N$4,LEN(N$4)-1)),"")</f>
        <v/>
      </c>
      <c r="P49" s="90" t="str">
        <f>IF($B49&lt;&gt;"",SUMIFS(损耗登记!$I$3:$I$4999,损耗登记!$E$3:$E$4999,$B49,损耗登记!$B$3:$B$4999,LEFT($J$3,4),损耗登记!$C$3:$C$4999,LEFT(N$4,LEN(N$4)-1)),"")</f>
        <v/>
      </c>
      <c r="Q49" s="90" t="str">
        <f t="shared" si="4"/>
        <v/>
      </c>
      <c r="R49" s="90" t="str">
        <f>IF($B49&lt;&gt;"",SUMIFS(进货台账!$I$3:$I$1869,进货台账!$E$3:$E$1869,$B49,进货台账!$B$3:$B$1869,LEFT($J$3,4),进货台账!$C$3:$C$1869,LEFT(R$4,LEN(R$4)-1)),"")</f>
        <v/>
      </c>
      <c r="S49" s="90" t="str">
        <f>IF($B49&lt;&gt;"",SUMIFS(销售台账!$I$3:$I$2654,销售台账!$E$3:$E$2654,$B49,销售台账!$B$3:$B$2654,LEFT($J$3,4),销售台账!$C$3:$C$2654,LEFT(R$4,LEN(R$4)-1)),"")</f>
        <v/>
      </c>
      <c r="T49" s="90" t="str">
        <f>IF($B49&lt;&gt;"",SUMIFS(损耗登记!$I$3:$I$4999,损耗登记!$E$3:$E$4999,$B49,损耗登记!$B$3:$B$4999,LEFT($J$3,4),损耗登记!$C$3:$C$4999,LEFT(R$4,LEN(R$4)-1)),"")</f>
        <v/>
      </c>
      <c r="U49" s="90" t="str">
        <f t="shared" si="5"/>
        <v/>
      </c>
      <c r="V49" s="90" t="str">
        <f>IF($B49&lt;&gt;"",SUMIFS(进货台账!$I$3:$I$1869,进货台账!$E$3:$E$1869,$B49,进货台账!$B$3:$B$1869,LEFT($J$3,4),进货台账!$C$3:$C$1869,LEFT(V$4,LEN(V$4)-1)),"")</f>
        <v/>
      </c>
      <c r="W49" s="90" t="str">
        <f>IF($B49&lt;&gt;"",SUMIFS(销售台账!$I$3:$I$2654,销售台账!$E$3:$E$2654,$B49,销售台账!$B$3:$B$2654,LEFT($J$3,4),销售台账!$C$3:$C$2654,LEFT(V$4,LEN(V$4)-1)),"")</f>
        <v/>
      </c>
      <c r="X49" s="90" t="str">
        <f>IF($B49&lt;&gt;"",SUMIFS(损耗登记!$I$3:$I$4999,损耗登记!$E$3:$E$4999,$B49,损耗登记!$B$3:$B$4999,LEFT($J$3,4),损耗登记!$C$3:$C$4999,LEFT(V$4,LEN(V$4)-1)),"")</f>
        <v/>
      </c>
      <c r="Y49" s="90" t="str">
        <f t="shared" si="6"/>
        <v/>
      </c>
      <c r="Z49" s="90" t="str">
        <f>IF($B49&lt;&gt;"",SUMIFS(进货台账!$I$3:$I$1869,进货台账!$E$3:$E$1869,$B49,进货台账!$B$3:$B$1869,LEFT($J$3,4),进货台账!$C$3:$C$1869,LEFT(Z$4,LEN(Z$4)-1)),"")</f>
        <v/>
      </c>
      <c r="AA49" s="90" t="str">
        <f>IF($B49&lt;&gt;"",SUMIFS(销售台账!$I$3:$I$2654,销售台账!$E$3:$E$2654,$B49,销售台账!$B$3:$B$2654,LEFT($J$3,4),销售台账!$C$3:$C$2654,LEFT(Z$4,LEN(Z$4)-1)),"")</f>
        <v/>
      </c>
      <c r="AB49" s="90" t="str">
        <f>IF($B49&lt;&gt;"",SUMIFS(损耗登记!$I$3:$I$4999,损耗登记!$E$3:$E$4999,$B49,损耗登记!$B$3:$B$4999,LEFT($J$3,4),损耗登记!$C$3:$C$4999,LEFT(Z$4,LEN(Z$4)-1)),"")</f>
        <v/>
      </c>
      <c r="AC49" s="90" t="str">
        <f t="shared" si="7"/>
        <v/>
      </c>
      <c r="AD49" s="90" t="str">
        <f>IF($B49&lt;&gt;"",SUMIFS(进货台账!$I$3:$I$1869,进货台账!$E$3:$E$1869,$B49,进货台账!$B$3:$B$1869,LEFT($J$3,4),进货台账!$C$3:$C$1869,LEFT(AD$4,LEN(AD$4)-1)),"")</f>
        <v/>
      </c>
      <c r="AE49" s="90" t="str">
        <f>IF($B49&lt;&gt;"",SUMIFS(销售台账!$I$3:$I$2654,销售台账!$E$3:$E$2654,$B49,销售台账!$B$3:$B$2654,LEFT($J$3,4),销售台账!$C$3:$C$2654,LEFT(AD$4,LEN(AD$4)-1)),"")</f>
        <v/>
      </c>
      <c r="AF49" s="90" t="str">
        <f>IF($B49&lt;&gt;"",SUMIFS(损耗登记!$I$3:$I$4999,损耗登记!$E$3:$E$4999,$B49,损耗登记!$B$3:$B$4999,LEFT($J$3,4),损耗登记!$C$3:$C$4999,LEFT(AD$4,LEN(AD$4)-1)),"")</f>
        <v/>
      </c>
      <c r="AG49" s="90" t="str">
        <f t="shared" si="8"/>
        <v/>
      </c>
      <c r="AH49" s="90" t="str">
        <f>IF($B49&lt;&gt;"",SUMIFS(进货台账!$I$3:$I$1869,进货台账!$E$3:$E$1869,$B49,进货台账!$B$3:$B$1869,LEFT($J$3,4),进货台账!$C$3:$C$1869,LEFT(AH$4,LEN(AH$4)-1)),"")</f>
        <v/>
      </c>
      <c r="AI49" s="90" t="str">
        <f>IF($B49&lt;&gt;"",SUMIFS(销售台账!$I$3:$I$2654,销售台账!$E$3:$E$2654,$B49,销售台账!$B$3:$B$2654,LEFT($J$3,4),销售台账!$C$3:$C$2654,LEFT(AH$4,LEN(AH$4)-1)),"")</f>
        <v/>
      </c>
      <c r="AJ49" s="90" t="str">
        <f>IF($B49&lt;&gt;"",SUMIFS(损耗登记!$I$3:$I$4999,损耗登记!$E$3:$E$4999,$B49,损耗登记!$B$3:$B$4999,LEFT($J$3,4),损耗登记!$C$3:$C$4999,LEFT(AH$4,LEN(AH$4)-1)),"")</f>
        <v/>
      </c>
      <c r="AK49" s="90" t="str">
        <f t="shared" si="9"/>
        <v/>
      </c>
      <c r="AL49" s="90" t="str">
        <f>IF($B49&lt;&gt;"",SUMIFS(进货台账!$I$3:$I$1869,进货台账!$E$3:$E$1869,$B49,进货台账!$B$3:$B$1869,LEFT($J$3,4),进货台账!$C$3:$C$1869,LEFT(AL$4,LEN(AL$4)-1)),"")</f>
        <v/>
      </c>
      <c r="AM49" s="90" t="str">
        <f>IF($B49&lt;&gt;"",SUMIFS(销售台账!$I$3:$I$2654,销售台账!$E$3:$E$2654,$B49,销售台账!$B$3:$B$2654,LEFT($J$3,4),销售台账!$C$3:$C$2654,LEFT(AL$4,LEN(AL$4)-1)),"")</f>
        <v/>
      </c>
      <c r="AN49" s="90" t="str">
        <f>IF($B49&lt;&gt;"",SUMIFS(损耗登记!$I$3:$I$4999,损耗登记!$E$3:$E$4999,$B49,损耗登记!$B$3:$B$4999,LEFT($J$3,4),损耗登记!$C$3:$C$4999,LEFT(AL$4,LEN(AL$4)-1)),"")</f>
        <v/>
      </c>
      <c r="AO49" s="90" t="str">
        <f t="shared" si="10"/>
        <v/>
      </c>
      <c r="AP49" s="90" t="str">
        <f>IF($B49&lt;&gt;"",SUMIFS(进货台账!$I$3:$I$1869,进货台账!$E$3:$E$1869,$B49,进货台账!$B$3:$B$1869,LEFT($J$3,4),进货台账!$C$3:$C$1869,LEFT(AP$4,LEN(AP$4)-1)),"")</f>
        <v/>
      </c>
      <c r="AQ49" s="90" t="str">
        <f>IF($B49&lt;&gt;"",SUMIFS(销售台账!$I$3:$I$2654,销售台账!$E$3:$E$2654,$B49,销售台账!$B$3:$B$2654,LEFT($J$3,4),销售台账!$C$3:$C$2654,LEFT(AP$4,LEN(AP$4)-1)),"")</f>
        <v/>
      </c>
      <c r="AR49" s="90" t="str">
        <f>IF($B49&lt;&gt;"",SUMIFS(损耗登记!$I$3:$I$4999,损耗登记!$E$3:$E$4999,$B49,损耗登记!$B$3:$B$4999,LEFT($J$3,4),损耗登记!$C$3:$C$4999,LEFT(AP$4,LEN(AP$4)-1)),"")</f>
        <v/>
      </c>
      <c r="AS49" s="90" t="str">
        <f t="shared" si="11"/>
        <v/>
      </c>
      <c r="AT49" s="90" t="str">
        <f>IF($B49&lt;&gt;"",SUMIFS(进货台账!$I$3:$I$1869,进货台账!$E$3:$E$1869,$B49,进货台账!$B$3:$B$1869,LEFT($J$3,4),进货台账!$C$3:$C$1869,LEFT(AT$4,LEN(AT$4)-1)),"")</f>
        <v/>
      </c>
      <c r="AU49" s="90" t="str">
        <f>IF($B49&lt;&gt;"",SUMIFS(销售台账!$I$3:$I$2654,销售台账!$E$3:$E$2654,$B49,销售台账!$B$3:$B$2654,LEFT($J$3,4),销售台账!$C$3:$C$2654,LEFT(AT$4,LEN(AT$4)-1)),"")</f>
        <v/>
      </c>
      <c r="AV49" s="90" t="str">
        <f>IF($B49&lt;&gt;"",SUMIFS(损耗登记!$I$3:$I$4999,损耗登记!$E$3:$E$4999,$B49,损耗登记!$B$3:$B$4999,LEFT($J$3,4),损耗登记!$C$3:$C$4999,LEFT(AT$4,LEN(AT$4)-1)),"")</f>
        <v/>
      </c>
      <c r="AW49" s="90" t="str">
        <f t="shared" si="12"/>
        <v/>
      </c>
      <c r="AX49" s="90" t="str">
        <f>IF($B49&lt;&gt;"",SUMIFS(进货台账!$I$3:$I$1869,进货台账!$E$3:$E$1869,$B49,进货台账!$B$3:$B$1869,LEFT($J$3,4),进货台账!$C$3:$C$1869,LEFT(AX$4,LEN(AX$4)-1)),"")</f>
        <v/>
      </c>
      <c r="AY49" s="90" t="str">
        <f>IF($B49&lt;&gt;"",SUMIFS(销售台账!$I$3:$I$2654,销售台账!$E$3:$E$2654,$B49,销售台账!$B$3:$B$2654,LEFT($J$3,4),销售台账!$C$3:$C$2654,LEFT(AX$4,LEN(AX$4)-1)),"")</f>
        <v/>
      </c>
      <c r="AZ49" s="90" t="str">
        <f>IF($B49&lt;&gt;"",SUMIFS(损耗登记!$I$3:$I$4999,损耗登记!$E$3:$E$4999,$B49,损耗登记!$B$3:$B$4999,LEFT($J$3,4),损耗登记!$C$3:$C$4999,LEFT(AX$4,LEN(AX$4)-1)),"")</f>
        <v/>
      </c>
      <c r="BA49" s="90" t="str">
        <f t="shared" si="13"/>
        <v/>
      </c>
      <c r="BB49" s="90" t="str">
        <f>IF($B49&lt;&gt;"",SUMIFS(进货台账!$I$3:$I$1869,进货台账!$E$3:$E$1869,$B49,进货台账!$B$3:$B$1869,LEFT($J$3,4),进货台账!$C$3:$C$1869,LEFT(BB$4,LEN(BB$4)-1)),"")</f>
        <v/>
      </c>
      <c r="BC49" s="90" t="str">
        <f>IF($B49&lt;&gt;"",SUMIFS(销售台账!$I$3:$I$2654,销售台账!$E$3:$E$2654,$B49,销售台账!$B$3:$B$2654,LEFT($J$3,4),销售台账!$C$3:$C$2654,LEFT(BB$4,LEN(BB$4)-1)),"")</f>
        <v/>
      </c>
      <c r="BD49" s="90" t="str">
        <f>IF($B49&lt;&gt;"",SUMIFS(损耗登记!$I$3:$I$4999,损耗登记!$E$3:$E$4999,$B49,损耗登记!$B$3:$B$4999,LEFT($J$3,4),损耗登记!$C$3:$C$4999,LEFT(BB$4,LEN(BB$4)-1)),"")</f>
        <v/>
      </c>
      <c r="BE49" s="90" t="str">
        <f t="shared" si="14"/>
        <v/>
      </c>
    </row>
    <row r="50" ht="22" customHeight="1" spans="1:57">
      <c r="A50" s="89" t="str">
        <f t="shared" si="15"/>
        <v/>
      </c>
      <c r="B50" s="89" t="str">
        <f>IF(商品参数!A47&lt;&gt;"",商品参数!A47,"")</f>
        <v/>
      </c>
      <c r="C50" s="90" t="str">
        <f>IFERROR(VLOOKUP(B50,商品参数!A:E,2,FALSE),"")</f>
        <v/>
      </c>
      <c r="D50" s="90" t="str">
        <f>IFERROR(VLOOKUP(B50,商品参数!A:E,3,FALSE),"")</f>
        <v/>
      </c>
      <c r="E50" s="90" t="str">
        <f>IFERROR(VLOOKUP(B50,商品参数!A:E,4,FALSE),"")</f>
        <v/>
      </c>
      <c r="F50" s="90" t="str">
        <f t="shared" si="0"/>
        <v/>
      </c>
      <c r="G50" s="90" t="str">
        <f t="shared" si="1"/>
        <v/>
      </c>
      <c r="H50" s="91" t="str">
        <f t="shared" si="2"/>
        <v/>
      </c>
      <c r="I50" s="90" t="str">
        <f>IF(E50&lt;&gt;"",IFERROR(VLOOKUP(B50,商品参数!$A$3:$D$499,6,0),0),"")</f>
        <v/>
      </c>
      <c r="J50" s="90" t="str">
        <f>IF($B50&lt;&gt;"",SUMIFS(进货台账!$I$3:$I$1869,进货台账!$E$3:$E$1869,$B50,进货台账!$B$3:$B$1869,LEFT($J$3,4),进货台账!$C$3:$C$1869,LEFT(J$4,LEN(J$4)-1)),"")</f>
        <v/>
      </c>
      <c r="K50" s="90" t="str">
        <f>IF($B50&lt;&gt;"",SUMIFS(销售台账!$I$3:$I$2654,销售台账!$E$3:$E$2654,$B50,销售台账!$B$3:$B$2654,LEFT($J$3,4),销售台账!$C$3:$C$2654,LEFT(J$4,LEN(J$4)-1)),"")</f>
        <v/>
      </c>
      <c r="L50" s="90" t="str">
        <f>IF($B50&lt;&gt;"",SUMIFS(损耗登记!$I$3:$I$4999,损耗登记!$E$3:$E$4999,$B50,损耗登记!$B$3:$B$4999,LEFT($J$3,4),损耗登记!$C$3:$C$4999,LEFT(J$4,LEN(J$4)-1)),"")</f>
        <v/>
      </c>
      <c r="M50" s="90" t="str">
        <f t="shared" si="3"/>
        <v/>
      </c>
      <c r="N50" s="90" t="str">
        <f>IF($B50&lt;&gt;"",SUMIFS(进货台账!$I$3:$I$1869,进货台账!$E$3:$E$1869,$B50,进货台账!$B$3:$B$1869,LEFT($J$3,4),进货台账!$C$3:$C$1869,LEFT(N$4,LEN(N$4)-1)),"")</f>
        <v/>
      </c>
      <c r="O50" s="90" t="str">
        <f>IF($B50&lt;&gt;"",SUMIFS(销售台账!$I$3:$I$2654,销售台账!$E$3:$E$2654,$B50,销售台账!$B$3:$B$2654,LEFT($J$3,4),销售台账!$C$3:$C$2654,LEFT(N$4,LEN(N$4)-1)),"")</f>
        <v/>
      </c>
      <c r="P50" s="90" t="str">
        <f>IF($B50&lt;&gt;"",SUMIFS(损耗登记!$I$3:$I$4999,损耗登记!$E$3:$E$4999,$B50,损耗登记!$B$3:$B$4999,LEFT($J$3,4),损耗登记!$C$3:$C$4999,LEFT(N$4,LEN(N$4)-1)),"")</f>
        <v/>
      </c>
      <c r="Q50" s="90" t="str">
        <f t="shared" si="4"/>
        <v/>
      </c>
      <c r="R50" s="90" t="str">
        <f>IF($B50&lt;&gt;"",SUMIFS(进货台账!$I$3:$I$1869,进货台账!$E$3:$E$1869,$B50,进货台账!$B$3:$B$1869,LEFT($J$3,4),进货台账!$C$3:$C$1869,LEFT(R$4,LEN(R$4)-1)),"")</f>
        <v/>
      </c>
      <c r="S50" s="90" t="str">
        <f>IF($B50&lt;&gt;"",SUMIFS(销售台账!$I$3:$I$2654,销售台账!$E$3:$E$2654,$B50,销售台账!$B$3:$B$2654,LEFT($J$3,4),销售台账!$C$3:$C$2654,LEFT(R$4,LEN(R$4)-1)),"")</f>
        <v/>
      </c>
      <c r="T50" s="90" t="str">
        <f>IF($B50&lt;&gt;"",SUMIFS(损耗登记!$I$3:$I$4999,损耗登记!$E$3:$E$4999,$B50,损耗登记!$B$3:$B$4999,LEFT($J$3,4),损耗登记!$C$3:$C$4999,LEFT(R$4,LEN(R$4)-1)),"")</f>
        <v/>
      </c>
      <c r="U50" s="90" t="str">
        <f t="shared" si="5"/>
        <v/>
      </c>
      <c r="V50" s="90" t="str">
        <f>IF($B50&lt;&gt;"",SUMIFS(进货台账!$I$3:$I$1869,进货台账!$E$3:$E$1869,$B50,进货台账!$B$3:$B$1869,LEFT($J$3,4),进货台账!$C$3:$C$1869,LEFT(V$4,LEN(V$4)-1)),"")</f>
        <v/>
      </c>
      <c r="W50" s="90" t="str">
        <f>IF($B50&lt;&gt;"",SUMIFS(销售台账!$I$3:$I$2654,销售台账!$E$3:$E$2654,$B50,销售台账!$B$3:$B$2654,LEFT($J$3,4),销售台账!$C$3:$C$2654,LEFT(V$4,LEN(V$4)-1)),"")</f>
        <v/>
      </c>
      <c r="X50" s="90" t="str">
        <f>IF($B50&lt;&gt;"",SUMIFS(损耗登记!$I$3:$I$4999,损耗登记!$E$3:$E$4999,$B50,损耗登记!$B$3:$B$4999,LEFT($J$3,4),损耗登记!$C$3:$C$4999,LEFT(V$4,LEN(V$4)-1)),"")</f>
        <v/>
      </c>
      <c r="Y50" s="90" t="str">
        <f t="shared" si="6"/>
        <v/>
      </c>
      <c r="Z50" s="90" t="str">
        <f>IF($B50&lt;&gt;"",SUMIFS(进货台账!$I$3:$I$1869,进货台账!$E$3:$E$1869,$B50,进货台账!$B$3:$B$1869,LEFT($J$3,4),进货台账!$C$3:$C$1869,LEFT(Z$4,LEN(Z$4)-1)),"")</f>
        <v/>
      </c>
      <c r="AA50" s="90" t="str">
        <f>IF($B50&lt;&gt;"",SUMIFS(销售台账!$I$3:$I$2654,销售台账!$E$3:$E$2654,$B50,销售台账!$B$3:$B$2654,LEFT($J$3,4),销售台账!$C$3:$C$2654,LEFT(Z$4,LEN(Z$4)-1)),"")</f>
        <v/>
      </c>
      <c r="AB50" s="90" t="str">
        <f>IF($B50&lt;&gt;"",SUMIFS(损耗登记!$I$3:$I$4999,损耗登记!$E$3:$E$4999,$B50,损耗登记!$B$3:$B$4999,LEFT($J$3,4),损耗登记!$C$3:$C$4999,LEFT(Z$4,LEN(Z$4)-1)),"")</f>
        <v/>
      </c>
      <c r="AC50" s="90" t="str">
        <f t="shared" si="7"/>
        <v/>
      </c>
      <c r="AD50" s="90" t="str">
        <f>IF($B50&lt;&gt;"",SUMIFS(进货台账!$I$3:$I$1869,进货台账!$E$3:$E$1869,$B50,进货台账!$B$3:$B$1869,LEFT($J$3,4),进货台账!$C$3:$C$1869,LEFT(AD$4,LEN(AD$4)-1)),"")</f>
        <v/>
      </c>
      <c r="AE50" s="90" t="str">
        <f>IF($B50&lt;&gt;"",SUMIFS(销售台账!$I$3:$I$2654,销售台账!$E$3:$E$2654,$B50,销售台账!$B$3:$B$2654,LEFT($J$3,4),销售台账!$C$3:$C$2654,LEFT(AD$4,LEN(AD$4)-1)),"")</f>
        <v/>
      </c>
      <c r="AF50" s="90" t="str">
        <f>IF($B50&lt;&gt;"",SUMIFS(损耗登记!$I$3:$I$4999,损耗登记!$E$3:$E$4999,$B50,损耗登记!$B$3:$B$4999,LEFT($J$3,4),损耗登记!$C$3:$C$4999,LEFT(AD$4,LEN(AD$4)-1)),"")</f>
        <v/>
      </c>
      <c r="AG50" s="90" t="str">
        <f t="shared" si="8"/>
        <v/>
      </c>
      <c r="AH50" s="90" t="str">
        <f>IF($B50&lt;&gt;"",SUMIFS(进货台账!$I$3:$I$1869,进货台账!$E$3:$E$1869,$B50,进货台账!$B$3:$B$1869,LEFT($J$3,4),进货台账!$C$3:$C$1869,LEFT(AH$4,LEN(AH$4)-1)),"")</f>
        <v/>
      </c>
      <c r="AI50" s="90" t="str">
        <f>IF($B50&lt;&gt;"",SUMIFS(销售台账!$I$3:$I$2654,销售台账!$E$3:$E$2654,$B50,销售台账!$B$3:$B$2654,LEFT($J$3,4),销售台账!$C$3:$C$2654,LEFT(AH$4,LEN(AH$4)-1)),"")</f>
        <v/>
      </c>
      <c r="AJ50" s="90" t="str">
        <f>IF($B50&lt;&gt;"",SUMIFS(损耗登记!$I$3:$I$4999,损耗登记!$E$3:$E$4999,$B50,损耗登记!$B$3:$B$4999,LEFT($J$3,4),损耗登记!$C$3:$C$4999,LEFT(AH$4,LEN(AH$4)-1)),"")</f>
        <v/>
      </c>
      <c r="AK50" s="90" t="str">
        <f t="shared" si="9"/>
        <v/>
      </c>
      <c r="AL50" s="90" t="str">
        <f>IF($B50&lt;&gt;"",SUMIFS(进货台账!$I$3:$I$1869,进货台账!$E$3:$E$1869,$B50,进货台账!$B$3:$B$1869,LEFT($J$3,4),进货台账!$C$3:$C$1869,LEFT(AL$4,LEN(AL$4)-1)),"")</f>
        <v/>
      </c>
      <c r="AM50" s="90" t="str">
        <f>IF($B50&lt;&gt;"",SUMIFS(销售台账!$I$3:$I$2654,销售台账!$E$3:$E$2654,$B50,销售台账!$B$3:$B$2654,LEFT($J$3,4),销售台账!$C$3:$C$2654,LEFT(AL$4,LEN(AL$4)-1)),"")</f>
        <v/>
      </c>
      <c r="AN50" s="90" t="str">
        <f>IF($B50&lt;&gt;"",SUMIFS(损耗登记!$I$3:$I$4999,损耗登记!$E$3:$E$4999,$B50,损耗登记!$B$3:$B$4999,LEFT($J$3,4),损耗登记!$C$3:$C$4999,LEFT(AL$4,LEN(AL$4)-1)),"")</f>
        <v/>
      </c>
      <c r="AO50" s="90" t="str">
        <f t="shared" si="10"/>
        <v/>
      </c>
      <c r="AP50" s="90" t="str">
        <f>IF($B50&lt;&gt;"",SUMIFS(进货台账!$I$3:$I$1869,进货台账!$E$3:$E$1869,$B50,进货台账!$B$3:$B$1869,LEFT($J$3,4),进货台账!$C$3:$C$1869,LEFT(AP$4,LEN(AP$4)-1)),"")</f>
        <v/>
      </c>
      <c r="AQ50" s="90" t="str">
        <f>IF($B50&lt;&gt;"",SUMIFS(销售台账!$I$3:$I$2654,销售台账!$E$3:$E$2654,$B50,销售台账!$B$3:$B$2654,LEFT($J$3,4),销售台账!$C$3:$C$2654,LEFT(AP$4,LEN(AP$4)-1)),"")</f>
        <v/>
      </c>
      <c r="AR50" s="90" t="str">
        <f>IF($B50&lt;&gt;"",SUMIFS(损耗登记!$I$3:$I$4999,损耗登记!$E$3:$E$4999,$B50,损耗登记!$B$3:$B$4999,LEFT($J$3,4),损耗登记!$C$3:$C$4999,LEFT(AP$4,LEN(AP$4)-1)),"")</f>
        <v/>
      </c>
      <c r="AS50" s="90" t="str">
        <f t="shared" si="11"/>
        <v/>
      </c>
      <c r="AT50" s="90" t="str">
        <f>IF($B50&lt;&gt;"",SUMIFS(进货台账!$I$3:$I$1869,进货台账!$E$3:$E$1869,$B50,进货台账!$B$3:$B$1869,LEFT($J$3,4),进货台账!$C$3:$C$1869,LEFT(AT$4,LEN(AT$4)-1)),"")</f>
        <v/>
      </c>
      <c r="AU50" s="90" t="str">
        <f>IF($B50&lt;&gt;"",SUMIFS(销售台账!$I$3:$I$2654,销售台账!$E$3:$E$2654,$B50,销售台账!$B$3:$B$2654,LEFT($J$3,4),销售台账!$C$3:$C$2654,LEFT(AT$4,LEN(AT$4)-1)),"")</f>
        <v/>
      </c>
      <c r="AV50" s="90" t="str">
        <f>IF($B50&lt;&gt;"",SUMIFS(损耗登记!$I$3:$I$4999,损耗登记!$E$3:$E$4999,$B50,损耗登记!$B$3:$B$4999,LEFT($J$3,4),损耗登记!$C$3:$C$4999,LEFT(AT$4,LEN(AT$4)-1)),"")</f>
        <v/>
      </c>
      <c r="AW50" s="90" t="str">
        <f t="shared" si="12"/>
        <v/>
      </c>
      <c r="AX50" s="90" t="str">
        <f>IF($B50&lt;&gt;"",SUMIFS(进货台账!$I$3:$I$1869,进货台账!$E$3:$E$1869,$B50,进货台账!$B$3:$B$1869,LEFT($J$3,4),进货台账!$C$3:$C$1869,LEFT(AX$4,LEN(AX$4)-1)),"")</f>
        <v/>
      </c>
      <c r="AY50" s="90" t="str">
        <f>IF($B50&lt;&gt;"",SUMIFS(销售台账!$I$3:$I$2654,销售台账!$E$3:$E$2654,$B50,销售台账!$B$3:$B$2654,LEFT($J$3,4),销售台账!$C$3:$C$2654,LEFT(AX$4,LEN(AX$4)-1)),"")</f>
        <v/>
      </c>
      <c r="AZ50" s="90" t="str">
        <f>IF($B50&lt;&gt;"",SUMIFS(损耗登记!$I$3:$I$4999,损耗登记!$E$3:$E$4999,$B50,损耗登记!$B$3:$B$4999,LEFT($J$3,4),损耗登记!$C$3:$C$4999,LEFT(AX$4,LEN(AX$4)-1)),"")</f>
        <v/>
      </c>
      <c r="BA50" s="90" t="str">
        <f t="shared" si="13"/>
        <v/>
      </c>
      <c r="BB50" s="90" t="str">
        <f>IF($B50&lt;&gt;"",SUMIFS(进货台账!$I$3:$I$1869,进货台账!$E$3:$E$1869,$B50,进货台账!$B$3:$B$1869,LEFT($J$3,4),进货台账!$C$3:$C$1869,LEFT(BB$4,LEN(BB$4)-1)),"")</f>
        <v/>
      </c>
      <c r="BC50" s="90" t="str">
        <f>IF($B50&lt;&gt;"",SUMIFS(销售台账!$I$3:$I$2654,销售台账!$E$3:$E$2654,$B50,销售台账!$B$3:$B$2654,LEFT($J$3,4),销售台账!$C$3:$C$2654,LEFT(BB$4,LEN(BB$4)-1)),"")</f>
        <v/>
      </c>
      <c r="BD50" s="90" t="str">
        <f>IF($B50&lt;&gt;"",SUMIFS(损耗登记!$I$3:$I$4999,损耗登记!$E$3:$E$4999,$B50,损耗登记!$B$3:$B$4999,LEFT($J$3,4),损耗登记!$C$3:$C$4999,LEFT(BB$4,LEN(BB$4)-1)),"")</f>
        <v/>
      </c>
      <c r="BE50" s="90" t="str">
        <f t="shared" si="14"/>
        <v/>
      </c>
    </row>
    <row r="51" ht="22" customHeight="1" spans="1:57">
      <c r="A51" s="89" t="str">
        <f t="shared" si="15"/>
        <v/>
      </c>
      <c r="B51" s="89" t="str">
        <f>IF(商品参数!A48&lt;&gt;"",商品参数!A48,"")</f>
        <v/>
      </c>
      <c r="C51" s="90" t="str">
        <f>IFERROR(VLOOKUP(B51,商品参数!A:E,2,FALSE),"")</f>
        <v/>
      </c>
      <c r="D51" s="90" t="str">
        <f>IFERROR(VLOOKUP(B51,商品参数!A:E,3,FALSE),"")</f>
        <v/>
      </c>
      <c r="E51" s="90" t="str">
        <f>IFERROR(VLOOKUP(B51,商品参数!A:E,4,FALSE),"")</f>
        <v/>
      </c>
      <c r="F51" s="90" t="str">
        <f t="shared" si="0"/>
        <v/>
      </c>
      <c r="G51" s="90" t="str">
        <f t="shared" si="1"/>
        <v/>
      </c>
      <c r="H51" s="91" t="str">
        <f t="shared" si="2"/>
        <v/>
      </c>
      <c r="I51" s="90" t="str">
        <f>IF(E51&lt;&gt;"",IFERROR(VLOOKUP(B51,商品参数!$A$3:$D$499,6,0),0),"")</f>
        <v/>
      </c>
      <c r="J51" s="90" t="str">
        <f>IF($B51&lt;&gt;"",SUMIFS(进货台账!$I$3:$I$1869,进货台账!$E$3:$E$1869,$B51,进货台账!$B$3:$B$1869,LEFT($J$3,4),进货台账!$C$3:$C$1869,LEFT(J$4,LEN(J$4)-1)),"")</f>
        <v/>
      </c>
      <c r="K51" s="90" t="str">
        <f>IF($B51&lt;&gt;"",SUMIFS(销售台账!$I$3:$I$2654,销售台账!$E$3:$E$2654,$B51,销售台账!$B$3:$B$2654,LEFT($J$3,4),销售台账!$C$3:$C$2654,LEFT(J$4,LEN(J$4)-1)),"")</f>
        <v/>
      </c>
      <c r="L51" s="90" t="str">
        <f>IF($B51&lt;&gt;"",SUMIFS(损耗登记!$I$3:$I$4999,损耗登记!$E$3:$E$4999,$B51,损耗登记!$B$3:$B$4999,LEFT($J$3,4),损耗登记!$C$3:$C$4999,LEFT(J$4,LEN(J$4)-1)),"")</f>
        <v/>
      </c>
      <c r="M51" s="90" t="str">
        <f t="shared" si="3"/>
        <v/>
      </c>
      <c r="N51" s="90" t="str">
        <f>IF($B51&lt;&gt;"",SUMIFS(进货台账!$I$3:$I$1869,进货台账!$E$3:$E$1869,$B51,进货台账!$B$3:$B$1869,LEFT($J$3,4),进货台账!$C$3:$C$1869,LEFT(N$4,LEN(N$4)-1)),"")</f>
        <v/>
      </c>
      <c r="O51" s="90" t="str">
        <f>IF($B51&lt;&gt;"",SUMIFS(销售台账!$I$3:$I$2654,销售台账!$E$3:$E$2654,$B51,销售台账!$B$3:$B$2654,LEFT($J$3,4),销售台账!$C$3:$C$2654,LEFT(N$4,LEN(N$4)-1)),"")</f>
        <v/>
      </c>
      <c r="P51" s="90" t="str">
        <f>IF($B51&lt;&gt;"",SUMIFS(损耗登记!$I$3:$I$4999,损耗登记!$E$3:$E$4999,$B51,损耗登记!$B$3:$B$4999,LEFT($J$3,4),损耗登记!$C$3:$C$4999,LEFT(N$4,LEN(N$4)-1)),"")</f>
        <v/>
      </c>
      <c r="Q51" s="90" t="str">
        <f t="shared" si="4"/>
        <v/>
      </c>
      <c r="R51" s="90" t="str">
        <f>IF($B51&lt;&gt;"",SUMIFS(进货台账!$I$3:$I$1869,进货台账!$E$3:$E$1869,$B51,进货台账!$B$3:$B$1869,LEFT($J$3,4),进货台账!$C$3:$C$1869,LEFT(R$4,LEN(R$4)-1)),"")</f>
        <v/>
      </c>
      <c r="S51" s="90" t="str">
        <f>IF($B51&lt;&gt;"",SUMIFS(销售台账!$I$3:$I$2654,销售台账!$E$3:$E$2654,$B51,销售台账!$B$3:$B$2654,LEFT($J$3,4),销售台账!$C$3:$C$2654,LEFT(R$4,LEN(R$4)-1)),"")</f>
        <v/>
      </c>
      <c r="T51" s="90" t="str">
        <f>IF($B51&lt;&gt;"",SUMIFS(损耗登记!$I$3:$I$4999,损耗登记!$E$3:$E$4999,$B51,损耗登记!$B$3:$B$4999,LEFT($J$3,4),损耗登记!$C$3:$C$4999,LEFT(R$4,LEN(R$4)-1)),"")</f>
        <v/>
      </c>
      <c r="U51" s="90" t="str">
        <f t="shared" si="5"/>
        <v/>
      </c>
      <c r="V51" s="90" t="str">
        <f>IF($B51&lt;&gt;"",SUMIFS(进货台账!$I$3:$I$1869,进货台账!$E$3:$E$1869,$B51,进货台账!$B$3:$B$1869,LEFT($J$3,4),进货台账!$C$3:$C$1869,LEFT(V$4,LEN(V$4)-1)),"")</f>
        <v/>
      </c>
      <c r="W51" s="90" t="str">
        <f>IF($B51&lt;&gt;"",SUMIFS(销售台账!$I$3:$I$2654,销售台账!$E$3:$E$2654,$B51,销售台账!$B$3:$B$2654,LEFT($J$3,4),销售台账!$C$3:$C$2654,LEFT(V$4,LEN(V$4)-1)),"")</f>
        <v/>
      </c>
      <c r="X51" s="90" t="str">
        <f>IF($B51&lt;&gt;"",SUMIFS(损耗登记!$I$3:$I$4999,损耗登记!$E$3:$E$4999,$B51,损耗登记!$B$3:$B$4999,LEFT($J$3,4),损耗登记!$C$3:$C$4999,LEFT(V$4,LEN(V$4)-1)),"")</f>
        <v/>
      </c>
      <c r="Y51" s="90" t="str">
        <f t="shared" si="6"/>
        <v/>
      </c>
      <c r="Z51" s="90" t="str">
        <f>IF($B51&lt;&gt;"",SUMIFS(进货台账!$I$3:$I$1869,进货台账!$E$3:$E$1869,$B51,进货台账!$B$3:$B$1869,LEFT($J$3,4),进货台账!$C$3:$C$1869,LEFT(Z$4,LEN(Z$4)-1)),"")</f>
        <v/>
      </c>
      <c r="AA51" s="90" t="str">
        <f>IF($B51&lt;&gt;"",SUMIFS(销售台账!$I$3:$I$2654,销售台账!$E$3:$E$2654,$B51,销售台账!$B$3:$B$2654,LEFT($J$3,4),销售台账!$C$3:$C$2654,LEFT(Z$4,LEN(Z$4)-1)),"")</f>
        <v/>
      </c>
      <c r="AB51" s="90" t="str">
        <f>IF($B51&lt;&gt;"",SUMIFS(损耗登记!$I$3:$I$4999,损耗登记!$E$3:$E$4999,$B51,损耗登记!$B$3:$B$4999,LEFT($J$3,4),损耗登记!$C$3:$C$4999,LEFT(Z$4,LEN(Z$4)-1)),"")</f>
        <v/>
      </c>
      <c r="AC51" s="90" t="str">
        <f t="shared" si="7"/>
        <v/>
      </c>
      <c r="AD51" s="90" t="str">
        <f>IF($B51&lt;&gt;"",SUMIFS(进货台账!$I$3:$I$1869,进货台账!$E$3:$E$1869,$B51,进货台账!$B$3:$B$1869,LEFT($J$3,4),进货台账!$C$3:$C$1869,LEFT(AD$4,LEN(AD$4)-1)),"")</f>
        <v/>
      </c>
      <c r="AE51" s="90" t="str">
        <f>IF($B51&lt;&gt;"",SUMIFS(销售台账!$I$3:$I$2654,销售台账!$E$3:$E$2654,$B51,销售台账!$B$3:$B$2654,LEFT($J$3,4),销售台账!$C$3:$C$2654,LEFT(AD$4,LEN(AD$4)-1)),"")</f>
        <v/>
      </c>
      <c r="AF51" s="90" t="str">
        <f>IF($B51&lt;&gt;"",SUMIFS(损耗登记!$I$3:$I$4999,损耗登记!$E$3:$E$4999,$B51,损耗登记!$B$3:$B$4999,LEFT($J$3,4),损耗登记!$C$3:$C$4999,LEFT(AD$4,LEN(AD$4)-1)),"")</f>
        <v/>
      </c>
      <c r="AG51" s="90" t="str">
        <f t="shared" si="8"/>
        <v/>
      </c>
      <c r="AH51" s="90" t="str">
        <f>IF($B51&lt;&gt;"",SUMIFS(进货台账!$I$3:$I$1869,进货台账!$E$3:$E$1869,$B51,进货台账!$B$3:$B$1869,LEFT($J$3,4),进货台账!$C$3:$C$1869,LEFT(AH$4,LEN(AH$4)-1)),"")</f>
        <v/>
      </c>
      <c r="AI51" s="90" t="str">
        <f>IF($B51&lt;&gt;"",SUMIFS(销售台账!$I$3:$I$2654,销售台账!$E$3:$E$2654,$B51,销售台账!$B$3:$B$2654,LEFT($J$3,4),销售台账!$C$3:$C$2654,LEFT(AH$4,LEN(AH$4)-1)),"")</f>
        <v/>
      </c>
      <c r="AJ51" s="90" t="str">
        <f>IF($B51&lt;&gt;"",SUMIFS(损耗登记!$I$3:$I$4999,损耗登记!$E$3:$E$4999,$B51,损耗登记!$B$3:$B$4999,LEFT($J$3,4),损耗登记!$C$3:$C$4999,LEFT(AH$4,LEN(AH$4)-1)),"")</f>
        <v/>
      </c>
      <c r="AK51" s="90" t="str">
        <f t="shared" si="9"/>
        <v/>
      </c>
      <c r="AL51" s="90" t="str">
        <f>IF($B51&lt;&gt;"",SUMIFS(进货台账!$I$3:$I$1869,进货台账!$E$3:$E$1869,$B51,进货台账!$B$3:$B$1869,LEFT($J$3,4),进货台账!$C$3:$C$1869,LEFT(AL$4,LEN(AL$4)-1)),"")</f>
        <v/>
      </c>
      <c r="AM51" s="90" t="str">
        <f>IF($B51&lt;&gt;"",SUMIFS(销售台账!$I$3:$I$2654,销售台账!$E$3:$E$2654,$B51,销售台账!$B$3:$B$2654,LEFT($J$3,4),销售台账!$C$3:$C$2654,LEFT(AL$4,LEN(AL$4)-1)),"")</f>
        <v/>
      </c>
      <c r="AN51" s="90" t="str">
        <f>IF($B51&lt;&gt;"",SUMIFS(损耗登记!$I$3:$I$4999,损耗登记!$E$3:$E$4999,$B51,损耗登记!$B$3:$B$4999,LEFT($J$3,4),损耗登记!$C$3:$C$4999,LEFT(AL$4,LEN(AL$4)-1)),"")</f>
        <v/>
      </c>
      <c r="AO51" s="90" t="str">
        <f t="shared" si="10"/>
        <v/>
      </c>
      <c r="AP51" s="90" t="str">
        <f>IF($B51&lt;&gt;"",SUMIFS(进货台账!$I$3:$I$1869,进货台账!$E$3:$E$1869,$B51,进货台账!$B$3:$B$1869,LEFT($J$3,4),进货台账!$C$3:$C$1869,LEFT(AP$4,LEN(AP$4)-1)),"")</f>
        <v/>
      </c>
      <c r="AQ51" s="90" t="str">
        <f>IF($B51&lt;&gt;"",SUMIFS(销售台账!$I$3:$I$2654,销售台账!$E$3:$E$2654,$B51,销售台账!$B$3:$B$2654,LEFT($J$3,4),销售台账!$C$3:$C$2654,LEFT(AP$4,LEN(AP$4)-1)),"")</f>
        <v/>
      </c>
      <c r="AR51" s="90" t="str">
        <f>IF($B51&lt;&gt;"",SUMIFS(损耗登记!$I$3:$I$4999,损耗登记!$E$3:$E$4999,$B51,损耗登记!$B$3:$B$4999,LEFT($J$3,4),损耗登记!$C$3:$C$4999,LEFT(AP$4,LEN(AP$4)-1)),"")</f>
        <v/>
      </c>
      <c r="AS51" s="90" t="str">
        <f t="shared" si="11"/>
        <v/>
      </c>
      <c r="AT51" s="90" t="str">
        <f>IF($B51&lt;&gt;"",SUMIFS(进货台账!$I$3:$I$1869,进货台账!$E$3:$E$1869,$B51,进货台账!$B$3:$B$1869,LEFT($J$3,4),进货台账!$C$3:$C$1869,LEFT(AT$4,LEN(AT$4)-1)),"")</f>
        <v/>
      </c>
      <c r="AU51" s="90" t="str">
        <f>IF($B51&lt;&gt;"",SUMIFS(销售台账!$I$3:$I$2654,销售台账!$E$3:$E$2654,$B51,销售台账!$B$3:$B$2654,LEFT($J$3,4),销售台账!$C$3:$C$2654,LEFT(AT$4,LEN(AT$4)-1)),"")</f>
        <v/>
      </c>
      <c r="AV51" s="90" t="str">
        <f>IF($B51&lt;&gt;"",SUMIFS(损耗登记!$I$3:$I$4999,损耗登记!$E$3:$E$4999,$B51,损耗登记!$B$3:$B$4999,LEFT($J$3,4),损耗登记!$C$3:$C$4999,LEFT(AT$4,LEN(AT$4)-1)),"")</f>
        <v/>
      </c>
      <c r="AW51" s="90" t="str">
        <f t="shared" si="12"/>
        <v/>
      </c>
      <c r="AX51" s="90" t="str">
        <f>IF($B51&lt;&gt;"",SUMIFS(进货台账!$I$3:$I$1869,进货台账!$E$3:$E$1869,$B51,进货台账!$B$3:$B$1869,LEFT($J$3,4),进货台账!$C$3:$C$1869,LEFT(AX$4,LEN(AX$4)-1)),"")</f>
        <v/>
      </c>
      <c r="AY51" s="90" t="str">
        <f>IF($B51&lt;&gt;"",SUMIFS(销售台账!$I$3:$I$2654,销售台账!$E$3:$E$2654,$B51,销售台账!$B$3:$B$2654,LEFT($J$3,4),销售台账!$C$3:$C$2654,LEFT(AX$4,LEN(AX$4)-1)),"")</f>
        <v/>
      </c>
      <c r="AZ51" s="90" t="str">
        <f>IF($B51&lt;&gt;"",SUMIFS(损耗登记!$I$3:$I$4999,损耗登记!$E$3:$E$4999,$B51,损耗登记!$B$3:$B$4999,LEFT($J$3,4),损耗登记!$C$3:$C$4999,LEFT(AX$4,LEN(AX$4)-1)),"")</f>
        <v/>
      </c>
      <c r="BA51" s="90" t="str">
        <f t="shared" si="13"/>
        <v/>
      </c>
      <c r="BB51" s="90" t="str">
        <f>IF($B51&lt;&gt;"",SUMIFS(进货台账!$I$3:$I$1869,进货台账!$E$3:$E$1869,$B51,进货台账!$B$3:$B$1869,LEFT($J$3,4),进货台账!$C$3:$C$1869,LEFT(BB$4,LEN(BB$4)-1)),"")</f>
        <v/>
      </c>
      <c r="BC51" s="90" t="str">
        <f>IF($B51&lt;&gt;"",SUMIFS(销售台账!$I$3:$I$2654,销售台账!$E$3:$E$2654,$B51,销售台账!$B$3:$B$2654,LEFT($J$3,4),销售台账!$C$3:$C$2654,LEFT(BB$4,LEN(BB$4)-1)),"")</f>
        <v/>
      </c>
      <c r="BD51" s="90" t="str">
        <f>IF($B51&lt;&gt;"",SUMIFS(损耗登记!$I$3:$I$4999,损耗登记!$E$3:$E$4999,$B51,损耗登记!$B$3:$B$4999,LEFT($J$3,4),损耗登记!$C$3:$C$4999,LEFT(BB$4,LEN(BB$4)-1)),"")</f>
        <v/>
      </c>
      <c r="BE51" s="90" t="str">
        <f t="shared" si="14"/>
        <v/>
      </c>
    </row>
    <row r="52" ht="22" customHeight="1" spans="1:57">
      <c r="A52" s="89" t="str">
        <f t="shared" si="15"/>
        <v/>
      </c>
      <c r="B52" s="89" t="str">
        <f>IF(商品参数!A49&lt;&gt;"",商品参数!A49,"")</f>
        <v/>
      </c>
      <c r="C52" s="90" t="str">
        <f>IFERROR(VLOOKUP(B52,商品参数!A:E,2,FALSE),"")</f>
        <v/>
      </c>
      <c r="D52" s="90" t="str">
        <f>IFERROR(VLOOKUP(B52,商品参数!A:E,3,FALSE),"")</f>
        <v/>
      </c>
      <c r="E52" s="90" t="str">
        <f>IFERROR(VLOOKUP(B52,商品参数!A:E,4,FALSE),"")</f>
        <v/>
      </c>
      <c r="F52" s="90" t="str">
        <f t="shared" si="0"/>
        <v/>
      </c>
      <c r="G52" s="90" t="str">
        <f t="shared" si="1"/>
        <v/>
      </c>
      <c r="H52" s="91" t="str">
        <f t="shared" si="2"/>
        <v/>
      </c>
      <c r="I52" s="90" t="str">
        <f>IF(E52&lt;&gt;"",IFERROR(VLOOKUP(B52,商品参数!$A$3:$D$499,6,0),0),"")</f>
        <v/>
      </c>
      <c r="J52" s="90" t="str">
        <f>IF($B52&lt;&gt;"",SUMIFS(进货台账!$I$3:$I$1869,进货台账!$E$3:$E$1869,$B52,进货台账!$B$3:$B$1869,LEFT($J$3,4),进货台账!$C$3:$C$1869,LEFT(J$4,LEN(J$4)-1)),"")</f>
        <v/>
      </c>
      <c r="K52" s="90" t="str">
        <f>IF($B52&lt;&gt;"",SUMIFS(销售台账!$I$3:$I$2654,销售台账!$E$3:$E$2654,$B52,销售台账!$B$3:$B$2654,LEFT($J$3,4),销售台账!$C$3:$C$2654,LEFT(J$4,LEN(J$4)-1)),"")</f>
        <v/>
      </c>
      <c r="L52" s="90" t="str">
        <f>IF($B52&lt;&gt;"",SUMIFS(损耗登记!$I$3:$I$4999,损耗登记!$E$3:$E$4999,$B52,损耗登记!$B$3:$B$4999,LEFT($J$3,4),损耗登记!$C$3:$C$4999,LEFT(J$4,LEN(J$4)-1)),"")</f>
        <v/>
      </c>
      <c r="M52" s="90" t="str">
        <f t="shared" si="3"/>
        <v/>
      </c>
      <c r="N52" s="90" t="str">
        <f>IF($B52&lt;&gt;"",SUMIFS(进货台账!$I$3:$I$1869,进货台账!$E$3:$E$1869,$B52,进货台账!$B$3:$B$1869,LEFT($J$3,4),进货台账!$C$3:$C$1869,LEFT(N$4,LEN(N$4)-1)),"")</f>
        <v/>
      </c>
      <c r="O52" s="90" t="str">
        <f>IF($B52&lt;&gt;"",SUMIFS(销售台账!$I$3:$I$2654,销售台账!$E$3:$E$2654,$B52,销售台账!$B$3:$B$2654,LEFT($J$3,4),销售台账!$C$3:$C$2654,LEFT(N$4,LEN(N$4)-1)),"")</f>
        <v/>
      </c>
      <c r="P52" s="90" t="str">
        <f>IF($B52&lt;&gt;"",SUMIFS(损耗登记!$I$3:$I$4999,损耗登记!$E$3:$E$4999,$B52,损耗登记!$B$3:$B$4999,LEFT($J$3,4),损耗登记!$C$3:$C$4999,LEFT(N$4,LEN(N$4)-1)),"")</f>
        <v/>
      </c>
      <c r="Q52" s="90" t="str">
        <f t="shared" si="4"/>
        <v/>
      </c>
      <c r="R52" s="90" t="str">
        <f>IF($B52&lt;&gt;"",SUMIFS(进货台账!$I$3:$I$1869,进货台账!$E$3:$E$1869,$B52,进货台账!$B$3:$B$1869,LEFT($J$3,4),进货台账!$C$3:$C$1869,LEFT(R$4,LEN(R$4)-1)),"")</f>
        <v/>
      </c>
      <c r="S52" s="90" t="str">
        <f>IF($B52&lt;&gt;"",SUMIFS(销售台账!$I$3:$I$2654,销售台账!$E$3:$E$2654,$B52,销售台账!$B$3:$B$2654,LEFT($J$3,4),销售台账!$C$3:$C$2654,LEFT(R$4,LEN(R$4)-1)),"")</f>
        <v/>
      </c>
      <c r="T52" s="90" t="str">
        <f>IF($B52&lt;&gt;"",SUMIFS(损耗登记!$I$3:$I$4999,损耗登记!$E$3:$E$4999,$B52,损耗登记!$B$3:$B$4999,LEFT($J$3,4),损耗登记!$C$3:$C$4999,LEFT(R$4,LEN(R$4)-1)),"")</f>
        <v/>
      </c>
      <c r="U52" s="90" t="str">
        <f t="shared" si="5"/>
        <v/>
      </c>
      <c r="V52" s="90" t="str">
        <f>IF($B52&lt;&gt;"",SUMIFS(进货台账!$I$3:$I$1869,进货台账!$E$3:$E$1869,$B52,进货台账!$B$3:$B$1869,LEFT($J$3,4),进货台账!$C$3:$C$1869,LEFT(V$4,LEN(V$4)-1)),"")</f>
        <v/>
      </c>
      <c r="W52" s="90" t="str">
        <f>IF($B52&lt;&gt;"",SUMIFS(销售台账!$I$3:$I$2654,销售台账!$E$3:$E$2654,$B52,销售台账!$B$3:$B$2654,LEFT($J$3,4),销售台账!$C$3:$C$2654,LEFT(V$4,LEN(V$4)-1)),"")</f>
        <v/>
      </c>
      <c r="X52" s="90" t="str">
        <f>IF($B52&lt;&gt;"",SUMIFS(损耗登记!$I$3:$I$4999,损耗登记!$E$3:$E$4999,$B52,损耗登记!$B$3:$B$4999,LEFT($J$3,4),损耗登记!$C$3:$C$4999,LEFT(V$4,LEN(V$4)-1)),"")</f>
        <v/>
      </c>
      <c r="Y52" s="90" t="str">
        <f t="shared" si="6"/>
        <v/>
      </c>
      <c r="Z52" s="90" t="str">
        <f>IF($B52&lt;&gt;"",SUMIFS(进货台账!$I$3:$I$1869,进货台账!$E$3:$E$1869,$B52,进货台账!$B$3:$B$1869,LEFT($J$3,4),进货台账!$C$3:$C$1869,LEFT(Z$4,LEN(Z$4)-1)),"")</f>
        <v/>
      </c>
      <c r="AA52" s="90" t="str">
        <f>IF($B52&lt;&gt;"",SUMIFS(销售台账!$I$3:$I$2654,销售台账!$E$3:$E$2654,$B52,销售台账!$B$3:$B$2654,LEFT($J$3,4),销售台账!$C$3:$C$2654,LEFT(Z$4,LEN(Z$4)-1)),"")</f>
        <v/>
      </c>
      <c r="AB52" s="90" t="str">
        <f>IF($B52&lt;&gt;"",SUMIFS(损耗登记!$I$3:$I$4999,损耗登记!$E$3:$E$4999,$B52,损耗登记!$B$3:$B$4999,LEFT($J$3,4),损耗登记!$C$3:$C$4999,LEFT(Z$4,LEN(Z$4)-1)),"")</f>
        <v/>
      </c>
      <c r="AC52" s="90" t="str">
        <f t="shared" si="7"/>
        <v/>
      </c>
      <c r="AD52" s="90" t="str">
        <f>IF($B52&lt;&gt;"",SUMIFS(进货台账!$I$3:$I$1869,进货台账!$E$3:$E$1869,$B52,进货台账!$B$3:$B$1869,LEFT($J$3,4),进货台账!$C$3:$C$1869,LEFT(AD$4,LEN(AD$4)-1)),"")</f>
        <v/>
      </c>
      <c r="AE52" s="90" t="str">
        <f>IF($B52&lt;&gt;"",SUMIFS(销售台账!$I$3:$I$2654,销售台账!$E$3:$E$2654,$B52,销售台账!$B$3:$B$2654,LEFT($J$3,4),销售台账!$C$3:$C$2654,LEFT(AD$4,LEN(AD$4)-1)),"")</f>
        <v/>
      </c>
      <c r="AF52" s="90" t="str">
        <f>IF($B52&lt;&gt;"",SUMIFS(损耗登记!$I$3:$I$4999,损耗登记!$E$3:$E$4999,$B52,损耗登记!$B$3:$B$4999,LEFT($J$3,4),损耗登记!$C$3:$C$4999,LEFT(AD$4,LEN(AD$4)-1)),"")</f>
        <v/>
      </c>
      <c r="AG52" s="90" t="str">
        <f t="shared" si="8"/>
        <v/>
      </c>
      <c r="AH52" s="90" t="str">
        <f>IF($B52&lt;&gt;"",SUMIFS(进货台账!$I$3:$I$1869,进货台账!$E$3:$E$1869,$B52,进货台账!$B$3:$B$1869,LEFT($J$3,4),进货台账!$C$3:$C$1869,LEFT(AH$4,LEN(AH$4)-1)),"")</f>
        <v/>
      </c>
      <c r="AI52" s="90" t="str">
        <f>IF($B52&lt;&gt;"",SUMIFS(销售台账!$I$3:$I$2654,销售台账!$E$3:$E$2654,$B52,销售台账!$B$3:$B$2654,LEFT($J$3,4),销售台账!$C$3:$C$2654,LEFT(AH$4,LEN(AH$4)-1)),"")</f>
        <v/>
      </c>
      <c r="AJ52" s="90" t="str">
        <f>IF($B52&lt;&gt;"",SUMIFS(损耗登记!$I$3:$I$4999,损耗登记!$E$3:$E$4999,$B52,损耗登记!$B$3:$B$4999,LEFT($J$3,4),损耗登记!$C$3:$C$4999,LEFT(AH$4,LEN(AH$4)-1)),"")</f>
        <v/>
      </c>
      <c r="AK52" s="90" t="str">
        <f t="shared" si="9"/>
        <v/>
      </c>
      <c r="AL52" s="90" t="str">
        <f>IF($B52&lt;&gt;"",SUMIFS(进货台账!$I$3:$I$1869,进货台账!$E$3:$E$1869,$B52,进货台账!$B$3:$B$1869,LEFT($J$3,4),进货台账!$C$3:$C$1869,LEFT(AL$4,LEN(AL$4)-1)),"")</f>
        <v/>
      </c>
      <c r="AM52" s="90" t="str">
        <f>IF($B52&lt;&gt;"",SUMIFS(销售台账!$I$3:$I$2654,销售台账!$E$3:$E$2654,$B52,销售台账!$B$3:$B$2654,LEFT($J$3,4),销售台账!$C$3:$C$2654,LEFT(AL$4,LEN(AL$4)-1)),"")</f>
        <v/>
      </c>
      <c r="AN52" s="90" t="str">
        <f>IF($B52&lt;&gt;"",SUMIFS(损耗登记!$I$3:$I$4999,损耗登记!$E$3:$E$4999,$B52,损耗登记!$B$3:$B$4999,LEFT($J$3,4),损耗登记!$C$3:$C$4999,LEFT(AL$4,LEN(AL$4)-1)),"")</f>
        <v/>
      </c>
      <c r="AO52" s="90" t="str">
        <f t="shared" si="10"/>
        <v/>
      </c>
      <c r="AP52" s="90" t="str">
        <f>IF($B52&lt;&gt;"",SUMIFS(进货台账!$I$3:$I$1869,进货台账!$E$3:$E$1869,$B52,进货台账!$B$3:$B$1869,LEFT($J$3,4),进货台账!$C$3:$C$1869,LEFT(AP$4,LEN(AP$4)-1)),"")</f>
        <v/>
      </c>
      <c r="AQ52" s="90" t="str">
        <f>IF($B52&lt;&gt;"",SUMIFS(销售台账!$I$3:$I$2654,销售台账!$E$3:$E$2654,$B52,销售台账!$B$3:$B$2654,LEFT($J$3,4),销售台账!$C$3:$C$2654,LEFT(AP$4,LEN(AP$4)-1)),"")</f>
        <v/>
      </c>
      <c r="AR52" s="90" t="str">
        <f>IF($B52&lt;&gt;"",SUMIFS(损耗登记!$I$3:$I$4999,损耗登记!$E$3:$E$4999,$B52,损耗登记!$B$3:$B$4999,LEFT($J$3,4),损耗登记!$C$3:$C$4999,LEFT(AP$4,LEN(AP$4)-1)),"")</f>
        <v/>
      </c>
      <c r="AS52" s="90" t="str">
        <f t="shared" si="11"/>
        <v/>
      </c>
      <c r="AT52" s="90" t="str">
        <f>IF($B52&lt;&gt;"",SUMIFS(进货台账!$I$3:$I$1869,进货台账!$E$3:$E$1869,$B52,进货台账!$B$3:$B$1869,LEFT($J$3,4),进货台账!$C$3:$C$1869,LEFT(AT$4,LEN(AT$4)-1)),"")</f>
        <v/>
      </c>
      <c r="AU52" s="90" t="str">
        <f>IF($B52&lt;&gt;"",SUMIFS(销售台账!$I$3:$I$2654,销售台账!$E$3:$E$2654,$B52,销售台账!$B$3:$B$2654,LEFT($J$3,4),销售台账!$C$3:$C$2654,LEFT(AT$4,LEN(AT$4)-1)),"")</f>
        <v/>
      </c>
      <c r="AV52" s="90" t="str">
        <f>IF($B52&lt;&gt;"",SUMIFS(损耗登记!$I$3:$I$4999,损耗登记!$E$3:$E$4999,$B52,损耗登记!$B$3:$B$4999,LEFT($J$3,4),损耗登记!$C$3:$C$4999,LEFT(AT$4,LEN(AT$4)-1)),"")</f>
        <v/>
      </c>
      <c r="AW52" s="90" t="str">
        <f t="shared" si="12"/>
        <v/>
      </c>
      <c r="AX52" s="90" t="str">
        <f>IF($B52&lt;&gt;"",SUMIFS(进货台账!$I$3:$I$1869,进货台账!$E$3:$E$1869,$B52,进货台账!$B$3:$B$1869,LEFT($J$3,4),进货台账!$C$3:$C$1869,LEFT(AX$4,LEN(AX$4)-1)),"")</f>
        <v/>
      </c>
      <c r="AY52" s="90" t="str">
        <f>IF($B52&lt;&gt;"",SUMIFS(销售台账!$I$3:$I$2654,销售台账!$E$3:$E$2654,$B52,销售台账!$B$3:$B$2654,LEFT($J$3,4),销售台账!$C$3:$C$2654,LEFT(AX$4,LEN(AX$4)-1)),"")</f>
        <v/>
      </c>
      <c r="AZ52" s="90" t="str">
        <f>IF($B52&lt;&gt;"",SUMIFS(损耗登记!$I$3:$I$4999,损耗登记!$E$3:$E$4999,$B52,损耗登记!$B$3:$B$4999,LEFT($J$3,4),损耗登记!$C$3:$C$4999,LEFT(AX$4,LEN(AX$4)-1)),"")</f>
        <v/>
      </c>
      <c r="BA52" s="90" t="str">
        <f t="shared" si="13"/>
        <v/>
      </c>
      <c r="BB52" s="90" t="str">
        <f>IF($B52&lt;&gt;"",SUMIFS(进货台账!$I$3:$I$1869,进货台账!$E$3:$E$1869,$B52,进货台账!$B$3:$B$1869,LEFT($J$3,4),进货台账!$C$3:$C$1869,LEFT(BB$4,LEN(BB$4)-1)),"")</f>
        <v/>
      </c>
      <c r="BC52" s="90" t="str">
        <f>IF($B52&lt;&gt;"",SUMIFS(销售台账!$I$3:$I$2654,销售台账!$E$3:$E$2654,$B52,销售台账!$B$3:$B$2654,LEFT($J$3,4),销售台账!$C$3:$C$2654,LEFT(BB$4,LEN(BB$4)-1)),"")</f>
        <v/>
      </c>
      <c r="BD52" s="90" t="str">
        <f>IF($B52&lt;&gt;"",SUMIFS(损耗登记!$I$3:$I$4999,损耗登记!$E$3:$E$4999,$B52,损耗登记!$B$3:$B$4999,LEFT($J$3,4),损耗登记!$C$3:$C$4999,LEFT(BB$4,LEN(BB$4)-1)),"")</f>
        <v/>
      </c>
      <c r="BE52" s="90" t="str">
        <f t="shared" si="14"/>
        <v/>
      </c>
    </row>
    <row r="53" ht="22" customHeight="1" spans="1:57">
      <c r="A53" s="89" t="str">
        <f t="shared" si="15"/>
        <v/>
      </c>
      <c r="B53" s="89" t="str">
        <f>IF(商品参数!A50&lt;&gt;"",商品参数!A50,"")</f>
        <v/>
      </c>
      <c r="C53" s="90" t="str">
        <f>IFERROR(VLOOKUP(B53,商品参数!A:E,2,FALSE),"")</f>
        <v/>
      </c>
      <c r="D53" s="90" t="str">
        <f>IFERROR(VLOOKUP(B53,商品参数!A:E,3,FALSE),"")</f>
        <v/>
      </c>
      <c r="E53" s="90" t="str">
        <f>IFERROR(VLOOKUP(B53,商品参数!A:E,4,FALSE),"")</f>
        <v/>
      </c>
      <c r="F53" s="90" t="str">
        <f t="shared" si="0"/>
        <v/>
      </c>
      <c r="G53" s="90" t="str">
        <f t="shared" si="1"/>
        <v/>
      </c>
      <c r="H53" s="91" t="str">
        <f t="shared" si="2"/>
        <v/>
      </c>
      <c r="I53" s="90" t="str">
        <f>IF(E53&lt;&gt;"",IFERROR(VLOOKUP(B53,商品参数!$A$3:$D$499,6,0),0),"")</f>
        <v/>
      </c>
      <c r="J53" s="90" t="str">
        <f>IF($B53&lt;&gt;"",SUMIFS(进货台账!$I$3:$I$1869,进货台账!$E$3:$E$1869,$B53,进货台账!$B$3:$B$1869,LEFT($J$3,4),进货台账!$C$3:$C$1869,LEFT(J$4,LEN(J$4)-1)),"")</f>
        <v/>
      </c>
      <c r="K53" s="90" t="str">
        <f>IF($B53&lt;&gt;"",SUMIFS(销售台账!$I$3:$I$2654,销售台账!$E$3:$E$2654,$B53,销售台账!$B$3:$B$2654,LEFT($J$3,4),销售台账!$C$3:$C$2654,LEFT(J$4,LEN(J$4)-1)),"")</f>
        <v/>
      </c>
      <c r="L53" s="90" t="str">
        <f>IF($B53&lt;&gt;"",SUMIFS(损耗登记!$I$3:$I$4999,损耗登记!$E$3:$E$4999,$B53,损耗登记!$B$3:$B$4999,LEFT($J$3,4),损耗登记!$C$3:$C$4999,LEFT(J$4,LEN(J$4)-1)),"")</f>
        <v/>
      </c>
      <c r="M53" s="90" t="str">
        <f t="shared" si="3"/>
        <v/>
      </c>
      <c r="N53" s="90" t="str">
        <f>IF($B53&lt;&gt;"",SUMIFS(进货台账!$I$3:$I$1869,进货台账!$E$3:$E$1869,$B53,进货台账!$B$3:$B$1869,LEFT($J$3,4),进货台账!$C$3:$C$1869,LEFT(N$4,LEN(N$4)-1)),"")</f>
        <v/>
      </c>
      <c r="O53" s="90" t="str">
        <f>IF($B53&lt;&gt;"",SUMIFS(销售台账!$I$3:$I$2654,销售台账!$E$3:$E$2654,$B53,销售台账!$B$3:$B$2654,LEFT($J$3,4),销售台账!$C$3:$C$2654,LEFT(N$4,LEN(N$4)-1)),"")</f>
        <v/>
      </c>
      <c r="P53" s="90" t="str">
        <f>IF($B53&lt;&gt;"",SUMIFS(损耗登记!$I$3:$I$4999,损耗登记!$E$3:$E$4999,$B53,损耗登记!$B$3:$B$4999,LEFT($J$3,4),损耗登记!$C$3:$C$4999,LEFT(N$4,LEN(N$4)-1)),"")</f>
        <v/>
      </c>
      <c r="Q53" s="90" t="str">
        <f t="shared" si="4"/>
        <v/>
      </c>
      <c r="R53" s="90" t="str">
        <f>IF($B53&lt;&gt;"",SUMIFS(进货台账!$I$3:$I$1869,进货台账!$E$3:$E$1869,$B53,进货台账!$B$3:$B$1869,LEFT($J$3,4),进货台账!$C$3:$C$1869,LEFT(R$4,LEN(R$4)-1)),"")</f>
        <v/>
      </c>
      <c r="S53" s="90" t="str">
        <f>IF($B53&lt;&gt;"",SUMIFS(销售台账!$I$3:$I$2654,销售台账!$E$3:$E$2654,$B53,销售台账!$B$3:$B$2654,LEFT($J$3,4),销售台账!$C$3:$C$2654,LEFT(R$4,LEN(R$4)-1)),"")</f>
        <v/>
      </c>
      <c r="T53" s="90" t="str">
        <f>IF($B53&lt;&gt;"",SUMIFS(损耗登记!$I$3:$I$4999,损耗登记!$E$3:$E$4999,$B53,损耗登记!$B$3:$B$4999,LEFT($J$3,4),损耗登记!$C$3:$C$4999,LEFT(R$4,LEN(R$4)-1)),"")</f>
        <v/>
      </c>
      <c r="U53" s="90" t="str">
        <f t="shared" si="5"/>
        <v/>
      </c>
      <c r="V53" s="90" t="str">
        <f>IF($B53&lt;&gt;"",SUMIFS(进货台账!$I$3:$I$1869,进货台账!$E$3:$E$1869,$B53,进货台账!$B$3:$B$1869,LEFT($J$3,4),进货台账!$C$3:$C$1869,LEFT(V$4,LEN(V$4)-1)),"")</f>
        <v/>
      </c>
      <c r="W53" s="90" t="str">
        <f>IF($B53&lt;&gt;"",SUMIFS(销售台账!$I$3:$I$2654,销售台账!$E$3:$E$2654,$B53,销售台账!$B$3:$B$2654,LEFT($J$3,4),销售台账!$C$3:$C$2654,LEFT(V$4,LEN(V$4)-1)),"")</f>
        <v/>
      </c>
      <c r="X53" s="90" t="str">
        <f>IF($B53&lt;&gt;"",SUMIFS(损耗登记!$I$3:$I$4999,损耗登记!$E$3:$E$4999,$B53,损耗登记!$B$3:$B$4999,LEFT($J$3,4),损耗登记!$C$3:$C$4999,LEFT(V$4,LEN(V$4)-1)),"")</f>
        <v/>
      </c>
      <c r="Y53" s="90" t="str">
        <f t="shared" si="6"/>
        <v/>
      </c>
      <c r="Z53" s="90" t="str">
        <f>IF($B53&lt;&gt;"",SUMIFS(进货台账!$I$3:$I$1869,进货台账!$E$3:$E$1869,$B53,进货台账!$B$3:$B$1869,LEFT($J$3,4),进货台账!$C$3:$C$1869,LEFT(Z$4,LEN(Z$4)-1)),"")</f>
        <v/>
      </c>
      <c r="AA53" s="90" t="str">
        <f>IF($B53&lt;&gt;"",SUMIFS(销售台账!$I$3:$I$2654,销售台账!$E$3:$E$2654,$B53,销售台账!$B$3:$B$2654,LEFT($J$3,4),销售台账!$C$3:$C$2654,LEFT(Z$4,LEN(Z$4)-1)),"")</f>
        <v/>
      </c>
      <c r="AB53" s="90" t="str">
        <f>IF($B53&lt;&gt;"",SUMIFS(损耗登记!$I$3:$I$4999,损耗登记!$E$3:$E$4999,$B53,损耗登记!$B$3:$B$4999,LEFT($J$3,4),损耗登记!$C$3:$C$4999,LEFT(Z$4,LEN(Z$4)-1)),"")</f>
        <v/>
      </c>
      <c r="AC53" s="90" t="str">
        <f t="shared" si="7"/>
        <v/>
      </c>
      <c r="AD53" s="90" t="str">
        <f>IF($B53&lt;&gt;"",SUMIFS(进货台账!$I$3:$I$1869,进货台账!$E$3:$E$1869,$B53,进货台账!$B$3:$B$1869,LEFT($J$3,4),进货台账!$C$3:$C$1869,LEFT(AD$4,LEN(AD$4)-1)),"")</f>
        <v/>
      </c>
      <c r="AE53" s="90" t="str">
        <f>IF($B53&lt;&gt;"",SUMIFS(销售台账!$I$3:$I$2654,销售台账!$E$3:$E$2654,$B53,销售台账!$B$3:$B$2654,LEFT($J$3,4),销售台账!$C$3:$C$2654,LEFT(AD$4,LEN(AD$4)-1)),"")</f>
        <v/>
      </c>
      <c r="AF53" s="90" t="str">
        <f>IF($B53&lt;&gt;"",SUMIFS(损耗登记!$I$3:$I$4999,损耗登记!$E$3:$E$4999,$B53,损耗登记!$B$3:$B$4999,LEFT($J$3,4),损耗登记!$C$3:$C$4999,LEFT(AD$4,LEN(AD$4)-1)),"")</f>
        <v/>
      </c>
      <c r="AG53" s="90" t="str">
        <f t="shared" si="8"/>
        <v/>
      </c>
      <c r="AH53" s="90" t="str">
        <f>IF($B53&lt;&gt;"",SUMIFS(进货台账!$I$3:$I$1869,进货台账!$E$3:$E$1869,$B53,进货台账!$B$3:$B$1869,LEFT($J$3,4),进货台账!$C$3:$C$1869,LEFT(AH$4,LEN(AH$4)-1)),"")</f>
        <v/>
      </c>
      <c r="AI53" s="90" t="str">
        <f>IF($B53&lt;&gt;"",SUMIFS(销售台账!$I$3:$I$2654,销售台账!$E$3:$E$2654,$B53,销售台账!$B$3:$B$2654,LEFT($J$3,4),销售台账!$C$3:$C$2654,LEFT(AH$4,LEN(AH$4)-1)),"")</f>
        <v/>
      </c>
      <c r="AJ53" s="90" t="str">
        <f>IF($B53&lt;&gt;"",SUMIFS(损耗登记!$I$3:$I$4999,损耗登记!$E$3:$E$4999,$B53,损耗登记!$B$3:$B$4999,LEFT($J$3,4),损耗登记!$C$3:$C$4999,LEFT(AH$4,LEN(AH$4)-1)),"")</f>
        <v/>
      </c>
      <c r="AK53" s="90" t="str">
        <f t="shared" si="9"/>
        <v/>
      </c>
      <c r="AL53" s="90" t="str">
        <f>IF($B53&lt;&gt;"",SUMIFS(进货台账!$I$3:$I$1869,进货台账!$E$3:$E$1869,$B53,进货台账!$B$3:$B$1869,LEFT($J$3,4),进货台账!$C$3:$C$1869,LEFT(AL$4,LEN(AL$4)-1)),"")</f>
        <v/>
      </c>
      <c r="AM53" s="90" t="str">
        <f>IF($B53&lt;&gt;"",SUMIFS(销售台账!$I$3:$I$2654,销售台账!$E$3:$E$2654,$B53,销售台账!$B$3:$B$2654,LEFT($J$3,4),销售台账!$C$3:$C$2654,LEFT(AL$4,LEN(AL$4)-1)),"")</f>
        <v/>
      </c>
      <c r="AN53" s="90" t="str">
        <f>IF($B53&lt;&gt;"",SUMIFS(损耗登记!$I$3:$I$4999,损耗登记!$E$3:$E$4999,$B53,损耗登记!$B$3:$B$4999,LEFT($J$3,4),损耗登记!$C$3:$C$4999,LEFT(AL$4,LEN(AL$4)-1)),"")</f>
        <v/>
      </c>
      <c r="AO53" s="90" t="str">
        <f t="shared" si="10"/>
        <v/>
      </c>
      <c r="AP53" s="90" t="str">
        <f>IF($B53&lt;&gt;"",SUMIFS(进货台账!$I$3:$I$1869,进货台账!$E$3:$E$1869,$B53,进货台账!$B$3:$B$1869,LEFT($J$3,4),进货台账!$C$3:$C$1869,LEFT(AP$4,LEN(AP$4)-1)),"")</f>
        <v/>
      </c>
      <c r="AQ53" s="90" t="str">
        <f>IF($B53&lt;&gt;"",SUMIFS(销售台账!$I$3:$I$2654,销售台账!$E$3:$E$2654,$B53,销售台账!$B$3:$B$2654,LEFT($J$3,4),销售台账!$C$3:$C$2654,LEFT(AP$4,LEN(AP$4)-1)),"")</f>
        <v/>
      </c>
      <c r="AR53" s="90" t="str">
        <f>IF($B53&lt;&gt;"",SUMIFS(损耗登记!$I$3:$I$4999,损耗登记!$E$3:$E$4999,$B53,损耗登记!$B$3:$B$4999,LEFT($J$3,4),损耗登记!$C$3:$C$4999,LEFT(AP$4,LEN(AP$4)-1)),"")</f>
        <v/>
      </c>
      <c r="AS53" s="90" t="str">
        <f t="shared" si="11"/>
        <v/>
      </c>
      <c r="AT53" s="90" t="str">
        <f>IF($B53&lt;&gt;"",SUMIFS(进货台账!$I$3:$I$1869,进货台账!$E$3:$E$1869,$B53,进货台账!$B$3:$B$1869,LEFT($J$3,4),进货台账!$C$3:$C$1869,LEFT(AT$4,LEN(AT$4)-1)),"")</f>
        <v/>
      </c>
      <c r="AU53" s="90" t="str">
        <f>IF($B53&lt;&gt;"",SUMIFS(销售台账!$I$3:$I$2654,销售台账!$E$3:$E$2654,$B53,销售台账!$B$3:$B$2654,LEFT($J$3,4),销售台账!$C$3:$C$2654,LEFT(AT$4,LEN(AT$4)-1)),"")</f>
        <v/>
      </c>
      <c r="AV53" s="90" t="str">
        <f>IF($B53&lt;&gt;"",SUMIFS(损耗登记!$I$3:$I$4999,损耗登记!$E$3:$E$4999,$B53,损耗登记!$B$3:$B$4999,LEFT($J$3,4),损耗登记!$C$3:$C$4999,LEFT(AT$4,LEN(AT$4)-1)),"")</f>
        <v/>
      </c>
      <c r="AW53" s="90" t="str">
        <f t="shared" si="12"/>
        <v/>
      </c>
      <c r="AX53" s="90" t="str">
        <f>IF($B53&lt;&gt;"",SUMIFS(进货台账!$I$3:$I$1869,进货台账!$E$3:$E$1869,$B53,进货台账!$B$3:$B$1869,LEFT($J$3,4),进货台账!$C$3:$C$1869,LEFT(AX$4,LEN(AX$4)-1)),"")</f>
        <v/>
      </c>
      <c r="AY53" s="90" t="str">
        <f>IF($B53&lt;&gt;"",SUMIFS(销售台账!$I$3:$I$2654,销售台账!$E$3:$E$2654,$B53,销售台账!$B$3:$B$2654,LEFT($J$3,4),销售台账!$C$3:$C$2654,LEFT(AX$4,LEN(AX$4)-1)),"")</f>
        <v/>
      </c>
      <c r="AZ53" s="90" t="str">
        <f>IF($B53&lt;&gt;"",SUMIFS(损耗登记!$I$3:$I$4999,损耗登记!$E$3:$E$4999,$B53,损耗登记!$B$3:$B$4999,LEFT($J$3,4),损耗登记!$C$3:$C$4999,LEFT(AX$4,LEN(AX$4)-1)),"")</f>
        <v/>
      </c>
      <c r="BA53" s="90" t="str">
        <f t="shared" si="13"/>
        <v/>
      </c>
      <c r="BB53" s="90" t="str">
        <f>IF($B53&lt;&gt;"",SUMIFS(进货台账!$I$3:$I$1869,进货台账!$E$3:$E$1869,$B53,进货台账!$B$3:$B$1869,LEFT($J$3,4),进货台账!$C$3:$C$1869,LEFT(BB$4,LEN(BB$4)-1)),"")</f>
        <v/>
      </c>
      <c r="BC53" s="90" t="str">
        <f>IF($B53&lt;&gt;"",SUMIFS(销售台账!$I$3:$I$2654,销售台账!$E$3:$E$2654,$B53,销售台账!$B$3:$B$2654,LEFT($J$3,4),销售台账!$C$3:$C$2654,LEFT(BB$4,LEN(BB$4)-1)),"")</f>
        <v/>
      </c>
      <c r="BD53" s="90" t="str">
        <f>IF($B53&lt;&gt;"",SUMIFS(损耗登记!$I$3:$I$4999,损耗登记!$E$3:$E$4999,$B53,损耗登记!$B$3:$B$4999,LEFT($J$3,4),损耗登记!$C$3:$C$4999,LEFT(BB$4,LEN(BB$4)-1)),"")</f>
        <v/>
      </c>
      <c r="BE53" s="90" t="str">
        <f t="shared" si="14"/>
        <v/>
      </c>
    </row>
    <row r="54" ht="22" customHeight="1" spans="1:57">
      <c r="A54" s="89" t="str">
        <f t="shared" si="15"/>
        <v/>
      </c>
      <c r="B54" s="89" t="str">
        <f>IF(商品参数!A51&lt;&gt;"",商品参数!A51,"")</f>
        <v/>
      </c>
      <c r="C54" s="90" t="str">
        <f>IFERROR(VLOOKUP(B54,商品参数!A:E,2,FALSE),"")</f>
        <v/>
      </c>
      <c r="D54" s="90" t="str">
        <f>IFERROR(VLOOKUP(B54,商品参数!A:E,3,FALSE),"")</f>
        <v/>
      </c>
      <c r="E54" s="90" t="str">
        <f>IFERROR(VLOOKUP(B54,商品参数!A:E,4,FALSE),"")</f>
        <v/>
      </c>
      <c r="F54" s="90" t="str">
        <f t="shared" si="0"/>
        <v/>
      </c>
      <c r="G54" s="90" t="str">
        <f t="shared" si="1"/>
        <v/>
      </c>
      <c r="H54" s="91" t="str">
        <f t="shared" si="2"/>
        <v/>
      </c>
      <c r="I54" s="90" t="str">
        <f>IF(E54&lt;&gt;"",IFERROR(VLOOKUP(B54,商品参数!$A$3:$D$499,6,0),0),"")</f>
        <v/>
      </c>
      <c r="J54" s="90" t="str">
        <f>IF($B54&lt;&gt;"",SUMIFS(进货台账!$I$3:$I$1869,进货台账!$E$3:$E$1869,$B54,进货台账!$B$3:$B$1869,LEFT($J$3,4),进货台账!$C$3:$C$1869,LEFT(J$4,LEN(J$4)-1)),"")</f>
        <v/>
      </c>
      <c r="K54" s="90" t="str">
        <f>IF($B54&lt;&gt;"",SUMIFS(销售台账!$I$3:$I$2654,销售台账!$E$3:$E$2654,$B54,销售台账!$B$3:$B$2654,LEFT($J$3,4),销售台账!$C$3:$C$2654,LEFT(J$4,LEN(J$4)-1)),"")</f>
        <v/>
      </c>
      <c r="L54" s="90" t="str">
        <f>IF($B54&lt;&gt;"",SUMIFS(损耗登记!$I$3:$I$4999,损耗登记!$E$3:$E$4999,$B54,损耗登记!$B$3:$B$4999,LEFT($J$3,4),损耗登记!$C$3:$C$4999,LEFT(J$4,LEN(J$4)-1)),"")</f>
        <v/>
      </c>
      <c r="M54" s="90" t="str">
        <f t="shared" si="3"/>
        <v/>
      </c>
      <c r="N54" s="90" t="str">
        <f>IF($B54&lt;&gt;"",SUMIFS(进货台账!$I$3:$I$1869,进货台账!$E$3:$E$1869,$B54,进货台账!$B$3:$B$1869,LEFT($J$3,4),进货台账!$C$3:$C$1869,LEFT(N$4,LEN(N$4)-1)),"")</f>
        <v/>
      </c>
      <c r="O54" s="90" t="str">
        <f>IF($B54&lt;&gt;"",SUMIFS(销售台账!$I$3:$I$2654,销售台账!$E$3:$E$2654,$B54,销售台账!$B$3:$B$2654,LEFT($J$3,4),销售台账!$C$3:$C$2654,LEFT(N$4,LEN(N$4)-1)),"")</f>
        <v/>
      </c>
      <c r="P54" s="90" t="str">
        <f>IF($B54&lt;&gt;"",SUMIFS(损耗登记!$I$3:$I$4999,损耗登记!$E$3:$E$4999,$B54,损耗登记!$B$3:$B$4999,LEFT($J$3,4),损耗登记!$C$3:$C$4999,LEFT(N$4,LEN(N$4)-1)),"")</f>
        <v/>
      </c>
      <c r="Q54" s="90" t="str">
        <f t="shared" si="4"/>
        <v/>
      </c>
      <c r="R54" s="90" t="str">
        <f>IF($B54&lt;&gt;"",SUMIFS(进货台账!$I$3:$I$1869,进货台账!$E$3:$E$1869,$B54,进货台账!$B$3:$B$1869,LEFT($J$3,4),进货台账!$C$3:$C$1869,LEFT(R$4,LEN(R$4)-1)),"")</f>
        <v/>
      </c>
      <c r="S54" s="90" t="str">
        <f>IF($B54&lt;&gt;"",SUMIFS(销售台账!$I$3:$I$2654,销售台账!$E$3:$E$2654,$B54,销售台账!$B$3:$B$2654,LEFT($J$3,4),销售台账!$C$3:$C$2654,LEFT(R$4,LEN(R$4)-1)),"")</f>
        <v/>
      </c>
      <c r="T54" s="90" t="str">
        <f>IF($B54&lt;&gt;"",SUMIFS(损耗登记!$I$3:$I$4999,损耗登记!$E$3:$E$4999,$B54,损耗登记!$B$3:$B$4999,LEFT($J$3,4),损耗登记!$C$3:$C$4999,LEFT(R$4,LEN(R$4)-1)),"")</f>
        <v/>
      </c>
      <c r="U54" s="90" t="str">
        <f t="shared" si="5"/>
        <v/>
      </c>
      <c r="V54" s="90" t="str">
        <f>IF($B54&lt;&gt;"",SUMIFS(进货台账!$I$3:$I$1869,进货台账!$E$3:$E$1869,$B54,进货台账!$B$3:$B$1869,LEFT($J$3,4),进货台账!$C$3:$C$1869,LEFT(V$4,LEN(V$4)-1)),"")</f>
        <v/>
      </c>
      <c r="W54" s="90" t="str">
        <f>IF($B54&lt;&gt;"",SUMIFS(销售台账!$I$3:$I$2654,销售台账!$E$3:$E$2654,$B54,销售台账!$B$3:$B$2654,LEFT($J$3,4),销售台账!$C$3:$C$2654,LEFT(V$4,LEN(V$4)-1)),"")</f>
        <v/>
      </c>
      <c r="X54" s="90" t="str">
        <f>IF($B54&lt;&gt;"",SUMIFS(损耗登记!$I$3:$I$4999,损耗登记!$E$3:$E$4999,$B54,损耗登记!$B$3:$B$4999,LEFT($J$3,4),损耗登记!$C$3:$C$4999,LEFT(V$4,LEN(V$4)-1)),"")</f>
        <v/>
      </c>
      <c r="Y54" s="90" t="str">
        <f t="shared" si="6"/>
        <v/>
      </c>
      <c r="Z54" s="90" t="str">
        <f>IF($B54&lt;&gt;"",SUMIFS(进货台账!$I$3:$I$1869,进货台账!$E$3:$E$1869,$B54,进货台账!$B$3:$B$1869,LEFT($J$3,4),进货台账!$C$3:$C$1869,LEFT(Z$4,LEN(Z$4)-1)),"")</f>
        <v/>
      </c>
      <c r="AA54" s="90" t="str">
        <f>IF($B54&lt;&gt;"",SUMIFS(销售台账!$I$3:$I$2654,销售台账!$E$3:$E$2654,$B54,销售台账!$B$3:$B$2654,LEFT($J$3,4),销售台账!$C$3:$C$2654,LEFT(Z$4,LEN(Z$4)-1)),"")</f>
        <v/>
      </c>
      <c r="AB54" s="90" t="str">
        <f>IF($B54&lt;&gt;"",SUMIFS(损耗登记!$I$3:$I$4999,损耗登记!$E$3:$E$4999,$B54,损耗登记!$B$3:$B$4999,LEFT($J$3,4),损耗登记!$C$3:$C$4999,LEFT(Z$4,LEN(Z$4)-1)),"")</f>
        <v/>
      </c>
      <c r="AC54" s="90" t="str">
        <f t="shared" si="7"/>
        <v/>
      </c>
      <c r="AD54" s="90" t="str">
        <f>IF($B54&lt;&gt;"",SUMIFS(进货台账!$I$3:$I$1869,进货台账!$E$3:$E$1869,$B54,进货台账!$B$3:$B$1869,LEFT($J$3,4),进货台账!$C$3:$C$1869,LEFT(AD$4,LEN(AD$4)-1)),"")</f>
        <v/>
      </c>
      <c r="AE54" s="90" t="str">
        <f>IF($B54&lt;&gt;"",SUMIFS(销售台账!$I$3:$I$2654,销售台账!$E$3:$E$2654,$B54,销售台账!$B$3:$B$2654,LEFT($J$3,4),销售台账!$C$3:$C$2654,LEFT(AD$4,LEN(AD$4)-1)),"")</f>
        <v/>
      </c>
      <c r="AF54" s="90" t="str">
        <f>IF($B54&lt;&gt;"",SUMIFS(损耗登记!$I$3:$I$4999,损耗登记!$E$3:$E$4999,$B54,损耗登记!$B$3:$B$4999,LEFT($J$3,4),损耗登记!$C$3:$C$4999,LEFT(AD$4,LEN(AD$4)-1)),"")</f>
        <v/>
      </c>
      <c r="AG54" s="90" t="str">
        <f t="shared" si="8"/>
        <v/>
      </c>
      <c r="AH54" s="90" t="str">
        <f>IF($B54&lt;&gt;"",SUMIFS(进货台账!$I$3:$I$1869,进货台账!$E$3:$E$1869,$B54,进货台账!$B$3:$B$1869,LEFT($J$3,4),进货台账!$C$3:$C$1869,LEFT(AH$4,LEN(AH$4)-1)),"")</f>
        <v/>
      </c>
      <c r="AI54" s="90" t="str">
        <f>IF($B54&lt;&gt;"",SUMIFS(销售台账!$I$3:$I$2654,销售台账!$E$3:$E$2654,$B54,销售台账!$B$3:$B$2654,LEFT($J$3,4),销售台账!$C$3:$C$2654,LEFT(AH$4,LEN(AH$4)-1)),"")</f>
        <v/>
      </c>
      <c r="AJ54" s="90" t="str">
        <f>IF($B54&lt;&gt;"",SUMIFS(损耗登记!$I$3:$I$4999,损耗登记!$E$3:$E$4999,$B54,损耗登记!$B$3:$B$4999,LEFT($J$3,4),损耗登记!$C$3:$C$4999,LEFT(AH$4,LEN(AH$4)-1)),"")</f>
        <v/>
      </c>
      <c r="AK54" s="90" t="str">
        <f t="shared" si="9"/>
        <v/>
      </c>
      <c r="AL54" s="90" t="str">
        <f>IF($B54&lt;&gt;"",SUMIFS(进货台账!$I$3:$I$1869,进货台账!$E$3:$E$1869,$B54,进货台账!$B$3:$B$1869,LEFT($J$3,4),进货台账!$C$3:$C$1869,LEFT(AL$4,LEN(AL$4)-1)),"")</f>
        <v/>
      </c>
      <c r="AM54" s="90" t="str">
        <f>IF($B54&lt;&gt;"",SUMIFS(销售台账!$I$3:$I$2654,销售台账!$E$3:$E$2654,$B54,销售台账!$B$3:$B$2654,LEFT($J$3,4),销售台账!$C$3:$C$2654,LEFT(AL$4,LEN(AL$4)-1)),"")</f>
        <v/>
      </c>
      <c r="AN54" s="90" t="str">
        <f>IF($B54&lt;&gt;"",SUMIFS(损耗登记!$I$3:$I$4999,损耗登记!$E$3:$E$4999,$B54,损耗登记!$B$3:$B$4999,LEFT($J$3,4),损耗登记!$C$3:$C$4999,LEFT(AL$4,LEN(AL$4)-1)),"")</f>
        <v/>
      </c>
      <c r="AO54" s="90" t="str">
        <f t="shared" si="10"/>
        <v/>
      </c>
      <c r="AP54" s="90" t="str">
        <f>IF($B54&lt;&gt;"",SUMIFS(进货台账!$I$3:$I$1869,进货台账!$E$3:$E$1869,$B54,进货台账!$B$3:$B$1869,LEFT($J$3,4),进货台账!$C$3:$C$1869,LEFT(AP$4,LEN(AP$4)-1)),"")</f>
        <v/>
      </c>
      <c r="AQ54" s="90" t="str">
        <f>IF($B54&lt;&gt;"",SUMIFS(销售台账!$I$3:$I$2654,销售台账!$E$3:$E$2654,$B54,销售台账!$B$3:$B$2654,LEFT($J$3,4),销售台账!$C$3:$C$2654,LEFT(AP$4,LEN(AP$4)-1)),"")</f>
        <v/>
      </c>
      <c r="AR54" s="90" t="str">
        <f>IF($B54&lt;&gt;"",SUMIFS(损耗登记!$I$3:$I$4999,损耗登记!$E$3:$E$4999,$B54,损耗登记!$B$3:$B$4999,LEFT($J$3,4),损耗登记!$C$3:$C$4999,LEFT(AP$4,LEN(AP$4)-1)),"")</f>
        <v/>
      </c>
      <c r="AS54" s="90" t="str">
        <f t="shared" si="11"/>
        <v/>
      </c>
      <c r="AT54" s="90" t="str">
        <f>IF($B54&lt;&gt;"",SUMIFS(进货台账!$I$3:$I$1869,进货台账!$E$3:$E$1869,$B54,进货台账!$B$3:$B$1869,LEFT($J$3,4),进货台账!$C$3:$C$1869,LEFT(AT$4,LEN(AT$4)-1)),"")</f>
        <v/>
      </c>
      <c r="AU54" s="90" t="str">
        <f>IF($B54&lt;&gt;"",SUMIFS(销售台账!$I$3:$I$2654,销售台账!$E$3:$E$2654,$B54,销售台账!$B$3:$B$2654,LEFT($J$3,4),销售台账!$C$3:$C$2654,LEFT(AT$4,LEN(AT$4)-1)),"")</f>
        <v/>
      </c>
      <c r="AV54" s="90" t="str">
        <f>IF($B54&lt;&gt;"",SUMIFS(损耗登记!$I$3:$I$4999,损耗登记!$E$3:$E$4999,$B54,损耗登记!$B$3:$B$4999,LEFT($J$3,4),损耗登记!$C$3:$C$4999,LEFT(AT$4,LEN(AT$4)-1)),"")</f>
        <v/>
      </c>
      <c r="AW54" s="90" t="str">
        <f t="shared" si="12"/>
        <v/>
      </c>
      <c r="AX54" s="90" t="str">
        <f>IF($B54&lt;&gt;"",SUMIFS(进货台账!$I$3:$I$1869,进货台账!$E$3:$E$1869,$B54,进货台账!$B$3:$B$1869,LEFT($J$3,4),进货台账!$C$3:$C$1869,LEFT(AX$4,LEN(AX$4)-1)),"")</f>
        <v/>
      </c>
      <c r="AY54" s="90" t="str">
        <f>IF($B54&lt;&gt;"",SUMIFS(销售台账!$I$3:$I$2654,销售台账!$E$3:$E$2654,$B54,销售台账!$B$3:$B$2654,LEFT($J$3,4),销售台账!$C$3:$C$2654,LEFT(AX$4,LEN(AX$4)-1)),"")</f>
        <v/>
      </c>
      <c r="AZ54" s="90" t="str">
        <f>IF($B54&lt;&gt;"",SUMIFS(损耗登记!$I$3:$I$4999,损耗登记!$E$3:$E$4999,$B54,损耗登记!$B$3:$B$4999,LEFT($J$3,4),损耗登记!$C$3:$C$4999,LEFT(AX$4,LEN(AX$4)-1)),"")</f>
        <v/>
      </c>
      <c r="BA54" s="90" t="str">
        <f t="shared" si="13"/>
        <v/>
      </c>
      <c r="BB54" s="90" t="str">
        <f>IF($B54&lt;&gt;"",SUMIFS(进货台账!$I$3:$I$1869,进货台账!$E$3:$E$1869,$B54,进货台账!$B$3:$B$1869,LEFT($J$3,4),进货台账!$C$3:$C$1869,LEFT(BB$4,LEN(BB$4)-1)),"")</f>
        <v/>
      </c>
      <c r="BC54" s="90" t="str">
        <f>IF($B54&lt;&gt;"",SUMIFS(销售台账!$I$3:$I$2654,销售台账!$E$3:$E$2654,$B54,销售台账!$B$3:$B$2654,LEFT($J$3,4),销售台账!$C$3:$C$2654,LEFT(BB$4,LEN(BB$4)-1)),"")</f>
        <v/>
      </c>
      <c r="BD54" s="90" t="str">
        <f>IF($B54&lt;&gt;"",SUMIFS(损耗登记!$I$3:$I$4999,损耗登记!$E$3:$E$4999,$B54,损耗登记!$B$3:$B$4999,LEFT($J$3,4),损耗登记!$C$3:$C$4999,LEFT(BB$4,LEN(BB$4)-1)),"")</f>
        <v/>
      </c>
      <c r="BE54" s="90" t="str">
        <f t="shared" si="14"/>
        <v/>
      </c>
    </row>
    <row r="55" ht="22" customHeight="1" spans="1:57">
      <c r="A55" s="89" t="str">
        <f t="shared" si="15"/>
        <v/>
      </c>
      <c r="B55" s="89" t="str">
        <f>IF(商品参数!A52&lt;&gt;"",商品参数!A52,"")</f>
        <v/>
      </c>
      <c r="C55" s="90" t="str">
        <f>IFERROR(VLOOKUP(B55,商品参数!A:E,2,FALSE),"")</f>
        <v/>
      </c>
      <c r="D55" s="90" t="str">
        <f>IFERROR(VLOOKUP(B55,商品参数!A:E,3,FALSE),"")</f>
        <v/>
      </c>
      <c r="E55" s="90" t="str">
        <f>IFERROR(VLOOKUP(B55,商品参数!A:E,4,FALSE),"")</f>
        <v/>
      </c>
      <c r="F55" s="90" t="str">
        <f t="shared" si="0"/>
        <v/>
      </c>
      <c r="G55" s="90" t="str">
        <f t="shared" si="1"/>
        <v/>
      </c>
      <c r="H55" s="91" t="str">
        <f t="shared" si="2"/>
        <v/>
      </c>
      <c r="I55" s="90" t="str">
        <f>IF(E55&lt;&gt;"",IFERROR(VLOOKUP(B55,商品参数!$A$3:$D$499,6,0),0),"")</f>
        <v/>
      </c>
      <c r="J55" s="90" t="str">
        <f>IF($B55&lt;&gt;"",SUMIFS(进货台账!$I$3:$I$1869,进货台账!$E$3:$E$1869,$B55,进货台账!$B$3:$B$1869,LEFT($J$3,4),进货台账!$C$3:$C$1869,LEFT(J$4,LEN(J$4)-1)),"")</f>
        <v/>
      </c>
      <c r="K55" s="90" t="str">
        <f>IF($B55&lt;&gt;"",SUMIFS(销售台账!$I$3:$I$2654,销售台账!$E$3:$E$2654,$B55,销售台账!$B$3:$B$2654,LEFT($J$3,4),销售台账!$C$3:$C$2654,LEFT(J$4,LEN(J$4)-1)),"")</f>
        <v/>
      </c>
      <c r="L55" s="90" t="str">
        <f>IF($B55&lt;&gt;"",SUMIFS(损耗登记!$I$3:$I$4999,损耗登记!$E$3:$E$4999,$B55,损耗登记!$B$3:$B$4999,LEFT($J$3,4),损耗登记!$C$3:$C$4999,LEFT(J$4,LEN(J$4)-1)),"")</f>
        <v/>
      </c>
      <c r="M55" s="90" t="str">
        <f t="shared" si="3"/>
        <v/>
      </c>
      <c r="N55" s="90" t="str">
        <f>IF($B55&lt;&gt;"",SUMIFS(进货台账!$I$3:$I$1869,进货台账!$E$3:$E$1869,$B55,进货台账!$B$3:$B$1869,LEFT($J$3,4),进货台账!$C$3:$C$1869,LEFT(N$4,LEN(N$4)-1)),"")</f>
        <v/>
      </c>
      <c r="O55" s="90" t="str">
        <f>IF($B55&lt;&gt;"",SUMIFS(销售台账!$I$3:$I$2654,销售台账!$E$3:$E$2654,$B55,销售台账!$B$3:$B$2654,LEFT($J$3,4),销售台账!$C$3:$C$2654,LEFT(N$4,LEN(N$4)-1)),"")</f>
        <v/>
      </c>
      <c r="P55" s="90" t="str">
        <f>IF($B55&lt;&gt;"",SUMIFS(损耗登记!$I$3:$I$4999,损耗登记!$E$3:$E$4999,$B55,损耗登记!$B$3:$B$4999,LEFT($J$3,4),损耗登记!$C$3:$C$4999,LEFT(N$4,LEN(N$4)-1)),"")</f>
        <v/>
      </c>
      <c r="Q55" s="90" t="str">
        <f t="shared" si="4"/>
        <v/>
      </c>
      <c r="R55" s="90" t="str">
        <f>IF($B55&lt;&gt;"",SUMIFS(进货台账!$I$3:$I$1869,进货台账!$E$3:$E$1869,$B55,进货台账!$B$3:$B$1869,LEFT($J$3,4),进货台账!$C$3:$C$1869,LEFT(R$4,LEN(R$4)-1)),"")</f>
        <v/>
      </c>
      <c r="S55" s="90" t="str">
        <f>IF($B55&lt;&gt;"",SUMIFS(销售台账!$I$3:$I$2654,销售台账!$E$3:$E$2654,$B55,销售台账!$B$3:$B$2654,LEFT($J$3,4),销售台账!$C$3:$C$2654,LEFT(R$4,LEN(R$4)-1)),"")</f>
        <v/>
      </c>
      <c r="T55" s="90" t="str">
        <f>IF($B55&lt;&gt;"",SUMIFS(损耗登记!$I$3:$I$4999,损耗登记!$E$3:$E$4999,$B55,损耗登记!$B$3:$B$4999,LEFT($J$3,4),损耗登记!$C$3:$C$4999,LEFT(R$4,LEN(R$4)-1)),"")</f>
        <v/>
      </c>
      <c r="U55" s="90" t="str">
        <f t="shared" si="5"/>
        <v/>
      </c>
      <c r="V55" s="90" t="str">
        <f>IF($B55&lt;&gt;"",SUMIFS(进货台账!$I$3:$I$1869,进货台账!$E$3:$E$1869,$B55,进货台账!$B$3:$B$1869,LEFT($J$3,4),进货台账!$C$3:$C$1869,LEFT(V$4,LEN(V$4)-1)),"")</f>
        <v/>
      </c>
      <c r="W55" s="90" t="str">
        <f>IF($B55&lt;&gt;"",SUMIFS(销售台账!$I$3:$I$2654,销售台账!$E$3:$E$2654,$B55,销售台账!$B$3:$B$2654,LEFT($J$3,4),销售台账!$C$3:$C$2654,LEFT(V$4,LEN(V$4)-1)),"")</f>
        <v/>
      </c>
      <c r="X55" s="90" t="str">
        <f>IF($B55&lt;&gt;"",SUMIFS(损耗登记!$I$3:$I$4999,损耗登记!$E$3:$E$4999,$B55,损耗登记!$B$3:$B$4999,LEFT($J$3,4),损耗登记!$C$3:$C$4999,LEFT(V$4,LEN(V$4)-1)),"")</f>
        <v/>
      </c>
      <c r="Y55" s="90" t="str">
        <f t="shared" si="6"/>
        <v/>
      </c>
      <c r="Z55" s="90" t="str">
        <f>IF($B55&lt;&gt;"",SUMIFS(进货台账!$I$3:$I$1869,进货台账!$E$3:$E$1869,$B55,进货台账!$B$3:$B$1869,LEFT($J$3,4),进货台账!$C$3:$C$1869,LEFT(Z$4,LEN(Z$4)-1)),"")</f>
        <v/>
      </c>
      <c r="AA55" s="90" t="str">
        <f>IF($B55&lt;&gt;"",SUMIFS(销售台账!$I$3:$I$2654,销售台账!$E$3:$E$2654,$B55,销售台账!$B$3:$B$2654,LEFT($J$3,4),销售台账!$C$3:$C$2654,LEFT(Z$4,LEN(Z$4)-1)),"")</f>
        <v/>
      </c>
      <c r="AB55" s="90" t="str">
        <f>IF($B55&lt;&gt;"",SUMIFS(损耗登记!$I$3:$I$4999,损耗登记!$E$3:$E$4999,$B55,损耗登记!$B$3:$B$4999,LEFT($J$3,4),损耗登记!$C$3:$C$4999,LEFT(Z$4,LEN(Z$4)-1)),"")</f>
        <v/>
      </c>
      <c r="AC55" s="90" t="str">
        <f t="shared" si="7"/>
        <v/>
      </c>
      <c r="AD55" s="90" t="str">
        <f>IF($B55&lt;&gt;"",SUMIFS(进货台账!$I$3:$I$1869,进货台账!$E$3:$E$1869,$B55,进货台账!$B$3:$B$1869,LEFT($J$3,4),进货台账!$C$3:$C$1869,LEFT(AD$4,LEN(AD$4)-1)),"")</f>
        <v/>
      </c>
      <c r="AE55" s="90" t="str">
        <f>IF($B55&lt;&gt;"",SUMIFS(销售台账!$I$3:$I$2654,销售台账!$E$3:$E$2654,$B55,销售台账!$B$3:$B$2654,LEFT($J$3,4),销售台账!$C$3:$C$2654,LEFT(AD$4,LEN(AD$4)-1)),"")</f>
        <v/>
      </c>
      <c r="AF55" s="90" t="str">
        <f>IF($B55&lt;&gt;"",SUMIFS(损耗登记!$I$3:$I$4999,损耗登记!$E$3:$E$4999,$B55,损耗登记!$B$3:$B$4999,LEFT($J$3,4),损耗登记!$C$3:$C$4999,LEFT(AD$4,LEN(AD$4)-1)),"")</f>
        <v/>
      </c>
      <c r="AG55" s="90" t="str">
        <f t="shared" si="8"/>
        <v/>
      </c>
      <c r="AH55" s="90" t="str">
        <f>IF($B55&lt;&gt;"",SUMIFS(进货台账!$I$3:$I$1869,进货台账!$E$3:$E$1869,$B55,进货台账!$B$3:$B$1869,LEFT($J$3,4),进货台账!$C$3:$C$1869,LEFT(AH$4,LEN(AH$4)-1)),"")</f>
        <v/>
      </c>
      <c r="AI55" s="90" t="str">
        <f>IF($B55&lt;&gt;"",SUMIFS(销售台账!$I$3:$I$2654,销售台账!$E$3:$E$2654,$B55,销售台账!$B$3:$B$2654,LEFT($J$3,4),销售台账!$C$3:$C$2654,LEFT(AH$4,LEN(AH$4)-1)),"")</f>
        <v/>
      </c>
      <c r="AJ55" s="90" t="str">
        <f>IF($B55&lt;&gt;"",SUMIFS(损耗登记!$I$3:$I$4999,损耗登记!$E$3:$E$4999,$B55,损耗登记!$B$3:$B$4999,LEFT($J$3,4),损耗登记!$C$3:$C$4999,LEFT(AH$4,LEN(AH$4)-1)),"")</f>
        <v/>
      </c>
      <c r="AK55" s="90" t="str">
        <f t="shared" si="9"/>
        <v/>
      </c>
      <c r="AL55" s="90" t="str">
        <f>IF($B55&lt;&gt;"",SUMIFS(进货台账!$I$3:$I$1869,进货台账!$E$3:$E$1869,$B55,进货台账!$B$3:$B$1869,LEFT($J$3,4),进货台账!$C$3:$C$1869,LEFT(AL$4,LEN(AL$4)-1)),"")</f>
        <v/>
      </c>
      <c r="AM55" s="90" t="str">
        <f>IF($B55&lt;&gt;"",SUMIFS(销售台账!$I$3:$I$2654,销售台账!$E$3:$E$2654,$B55,销售台账!$B$3:$B$2654,LEFT($J$3,4),销售台账!$C$3:$C$2654,LEFT(AL$4,LEN(AL$4)-1)),"")</f>
        <v/>
      </c>
      <c r="AN55" s="90" t="str">
        <f>IF($B55&lt;&gt;"",SUMIFS(损耗登记!$I$3:$I$4999,损耗登记!$E$3:$E$4999,$B55,损耗登记!$B$3:$B$4999,LEFT($J$3,4),损耗登记!$C$3:$C$4999,LEFT(AL$4,LEN(AL$4)-1)),"")</f>
        <v/>
      </c>
      <c r="AO55" s="90" t="str">
        <f t="shared" si="10"/>
        <v/>
      </c>
      <c r="AP55" s="90" t="str">
        <f>IF($B55&lt;&gt;"",SUMIFS(进货台账!$I$3:$I$1869,进货台账!$E$3:$E$1869,$B55,进货台账!$B$3:$B$1869,LEFT($J$3,4),进货台账!$C$3:$C$1869,LEFT(AP$4,LEN(AP$4)-1)),"")</f>
        <v/>
      </c>
      <c r="AQ55" s="90" t="str">
        <f>IF($B55&lt;&gt;"",SUMIFS(销售台账!$I$3:$I$2654,销售台账!$E$3:$E$2654,$B55,销售台账!$B$3:$B$2654,LEFT($J$3,4),销售台账!$C$3:$C$2654,LEFT(AP$4,LEN(AP$4)-1)),"")</f>
        <v/>
      </c>
      <c r="AR55" s="90" t="str">
        <f>IF($B55&lt;&gt;"",SUMIFS(损耗登记!$I$3:$I$4999,损耗登记!$E$3:$E$4999,$B55,损耗登记!$B$3:$B$4999,LEFT($J$3,4),损耗登记!$C$3:$C$4999,LEFT(AP$4,LEN(AP$4)-1)),"")</f>
        <v/>
      </c>
      <c r="AS55" s="90" t="str">
        <f t="shared" si="11"/>
        <v/>
      </c>
      <c r="AT55" s="90" t="str">
        <f>IF($B55&lt;&gt;"",SUMIFS(进货台账!$I$3:$I$1869,进货台账!$E$3:$E$1869,$B55,进货台账!$B$3:$B$1869,LEFT($J$3,4),进货台账!$C$3:$C$1869,LEFT(AT$4,LEN(AT$4)-1)),"")</f>
        <v/>
      </c>
      <c r="AU55" s="90" t="str">
        <f>IF($B55&lt;&gt;"",SUMIFS(销售台账!$I$3:$I$2654,销售台账!$E$3:$E$2654,$B55,销售台账!$B$3:$B$2654,LEFT($J$3,4),销售台账!$C$3:$C$2654,LEFT(AT$4,LEN(AT$4)-1)),"")</f>
        <v/>
      </c>
      <c r="AV55" s="90" t="str">
        <f>IF($B55&lt;&gt;"",SUMIFS(损耗登记!$I$3:$I$4999,损耗登记!$E$3:$E$4999,$B55,损耗登记!$B$3:$B$4999,LEFT($J$3,4),损耗登记!$C$3:$C$4999,LEFT(AT$4,LEN(AT$4)-1)),"")</f>
        <v/>
      </c>
      <c r="AW55" s="90" t="str">
        <f t="shared" si="12"/>
        <v/>
      </c>
      <c r="AX55" s="90" t="str">
        <f>IF($B55&lt;&gt;"",SUMIFS(进货台账!$I$3:$I$1869,进货台账!$E$3:$E$1869,$B55,进货台账!$B$3:$B$1869,LEFT($J$3,4),进货台账!$C$3:$C$1869,LEFT(AX$4,LEN(AX$4)-1)),"")</f>
        <v/>
      </c>
      <c r="AY55" s="90" t="str">
        <f>IF($B55&lt;&gt;"",SUMIFS(销售台账!$I$3:$I$2654,销售台账!$E$3:$E$2654,$B55,销售台账!$B$3:$B$2654,LEFT($J$3,4),销售台账!$C$3:$C$2654,LEFT(AX$4,LEN(AX$4)-1)),"")</f>
        <v/>
      </c>
      <c r="AZ55" s="90" t="str">
        <f>IF($B55&lt;&gt;"",SUMIFS(损耗登记!$I$3:$I$4999,损耗登记!$E$3:$E$4999,$B55,损耗登记!$B$3:$B$4999,LEFT($J$3,4),损耗登记!$C$3:$C$4999,LEFT(AX$4,LEN(AX$4)-1)),"")</f>
        <v/>
      </c>
      <c r="BA55" s="90" t="str">
        <f t="shared" si="13"/>
        <v/>
      </c>
      <c r="BB55" s="90" t="str">
        <f>IF($B55&lt;&gt;"",SUMIFS(进货台账!$I$3:$I$1869,进货台账!$E$3:$E$1869,$B55,进货台账!$B$3:$B$1869,LEFT($J$3,4),进货台账!$C$3:$C$1869,LEFT(BB$4,LEN(BB$4)-1)),"")</f>
        <v/>
      </c>
      <c r="BC55" s="90" t="str">
        <f>IF($B55&lt;&gt;"",SUMIFS(销售台账!$I$3:$I$2654,销售台账!$E$3:$E$2654,$B55,销售台账!$B$3:$B$2654,LEFT($J$3,4),销售台账!$C$3:$C$2654,LEFT(BB$4,LEN(BB$4)-1)),"")</f>
        <v/>
      </c>
      <c r="BD55" s="90" t="str">
        <f>IF($B55&lt;&gt;"",SUMIFS(损耗登记!$I$3:$I$4999,损耗登记!$E$3:$E$4999,$B55,损耗登记!$B$3:$B$4999,LEFT($J$3,4),损耗登记!$C$3:$C$4999,LEFT(BB$4,LEN(BB$4)-1)),"")</f>
        <v/>
      </c>
      <c r="BE55" s="90" t="str">
        <f t="shared" si="14"/>
        <v/>
      </c>
    </row>
    <row r="56" ht="22" customHeight="1" spans="1:57">
      <c r="A56" s="89" t="str">
        <f t="shared" si="15"/>
        <v/>
      </c>
      <c r="B56" s="89" t="str">
        <f>IF(商品参数!A53&lt;&gt;"",商品参数!A53,"")</f>
        <v/>
      </c>
      <c r="C56" s="90" t="str">
        <f>IFERROR(VLOOKUP(B56,商品参数!A:E,2,FALSE),"")</f>
        <v/>
      </c>
      <c r="D56" s="90" t="str">
        <f>IFERROR(VLOOKUP(B56,商品参数!A:E,3,FALSE),"")</f>
        <v/>
      </c>
      <c r="E56" s="90" t="str">
        <f>IFERROR(VLOOKUP(B56,商品参数!A:E,4,FALSE),"")</f>
        <v/>
      </c>
      <c r="F56" s="90" t="str">
        <f t="shared" si="0"/>
        <v/>
      </c>
      <c r="G56" s="90" t="str">
        <f t="shared" si="1"/>
        <v/>
      </c>
      <c r="H56" s="91" t="str">
        <f t="shared" si="2"/>
        <v/>
      </c>
      <c r="I56" s="90" t="str">
        <f>IF(E56&lt;&gt;"",IFERROR(VLOOKUP(B56,商品参数!$A$3:$D$499,6,0),0),"")</f>
        <v/>
      </c>
      <c r="J56" s="90" t="str">
        <f>IF($B56&lt;&gt;"",SUMIFS(进货台账!$I$3:$I$1869,进货台账!$E$3:$E$1869,$B56,进货台账!$B$3:$B$1869,LEFT($J$3,4),进货台账!$C$3:$C$1869,LEFT(J$4,LEN(J$4)-1)),"")</f>
        <v/>
      </c>
      <c r="K56" s="90" t="str">
        <f>IF($B56&lt;&gt;"",SUMIFS(销售台账!$I$3:$I$2654,销售台账!$E$3:$E$2654,$B56,销售台账!$B$3:$B$2654,LEFT($J$3,4),销售台账!$C$3:$C$2654,LEFT(J$4,LEN(J$4)-1)),"")</f>
        <v/>
      </c>
      <c r="L56" s="90" t="str">
        <f>IF($B56&lt;&gt;"",SUMIFS(损耗登记!$I$3:$I$4999,损耗登记!$E$3:$E$4999,$B56,损耗登记!$B$3:$B$4999,LEFT($J$3,4),损耗登记!$C$3:$C$4999,LEFT(J$4,LEN(J$4)-1)),"")</f>
        <v/>
      </c>
      <c r="M56" s="90" t="str">
        <f t="shared" si="3"/>
        <v/>
      </c>
      <c r="N56" s="90" t="str">
        <f>IF($B56&lt;&gt;"",SUMIFS(进货台账!$I$3:$I$1869,进货台账!$E$3:$E$1869,$B56,进货台账!$B$3:$B$1869,LEFT($J$3,4),进货台账!$C$3:$C$1869,LEFT(N$4,LEN(N$4)-1)),"")</f>
        <v/>
      </c>
      <c r="O56" s="90" t="str">
        <f>IF($B56&lt;&gt;"",SUMIFS(销售台账!$I$3:$I$2654,销售台账!$E$3:$E$2654,$B56,销售台账!$B$3:$B$2654,LEFT($J$3,4),销售台账!$C$3:$C$2654,LEFT(N$4,LEN(N$4)-1)),"")</f>
        <v/>
      </c>
      <c r="P56" s="90" t="str">
        <f>IF($B56&lt;&gt;"",SUMIFS(损耗登记!$I$3:$I$4999,损耗登记!$E$3:$E$4999,$B56,损耗登记!$B$3:$B$4999,LEFT($J$3,4),损耗登记!$C$3:$C$4999,LEFT(N$4,LEN(N$4)-1)),"")</f>
        <v/>
      </c>
      <c r="Q56" s="90" t="str">
        <f t="shared" si="4"/>
        <v/>
      </c>
      <c r="R56" s="90" t="str">
        <f>IF($B56&lt;&gt;"",SUMIFS(进货台账!$I$3:$I$1869,进货台账!$E$3:$E$1869,$B56,进货台账!$B$3:$B$1869,LEFT($J$3,4),进货台账!$C$3:$C$1869,LEFT(R$4,LEN(R$4)-1)),"")</f>
        <v/>
      </c>
      <c r="S56" s="90" t="str">
        <f>IF($B56&lt;&gt;"",SUMIFS(销售台账!$I$3:$I$2654,销售台账!$E$3:$E$2654,$B56,销售台账!$B$3:$B$2654,LEFT($J$3,4),销售台账!$C$3:$C$2654,LEFT(R$4,LEN(R$4)-1)),"")</f>
        <v/>
      </c>
      <c r="T56" s="90" t="str">
        <f>IF($B56&lt;&gt;"",SUMIFS(损耗登记!$I$3:$I$4999,损耗登记!$E$3:$E$4999,$B56,损耗登记!$B$3:$B$4999,LEFT($J$3,4),损耗登记!$C$3:$C$4999,LEFT(R$4,LEN(R$4)-1)),"")</f>
        <v/>
      </c>
      <c r="U56" s="90" t="str">
        <f t="shared" si="5"/>
        <v/>
      </c>
      <c r="V56" s="90" t="str">
        <f>IF($B56&lt;&gt;"",SUMIFS(进货台账!$I$3:$I$1869,进货台账!$E$3:$E$1869,$B56,进货台账!$B$3:$B$1869,LEFT($J$3,4),进货台账!$C$3:$C$1869,LEFT(V$4,LEN(V$4)-1)),"")</f>
        <v/>
      </c>
      <c r="W56" s="90" t="str">
        <f>IF($B56&lt;&gt;"",SUMIFS(销售台账!$I$3:$I$2654,销售台账!$E$3:$E$2654,$B56,销售台账!$B$3:$B$2654,LEFT($J$3,4),销售台账!$C$3:$C$2654,LEFT(V$4,LEN(V$4)-1)),"")</f>
        <v/>
      </c>
      <c r="X56" s="90" t="str">
        <f>IF($B56&lt;&gt;"",SUMIFS(损耗登记!$I$3:$I$4999,损耗登记!$E$3:$E$4999,$B56,损耗登记!$B$3:$B$4999,LEFT($J$3,4),损耗登记!$C$3:$C$4999,LEFT(V$4,LEN(V$4)-1)),"")</f>
        <v/>
      </c>
      <c r="Y56" s="90" t="str">
        <f t="shared" si="6"/>
        <v/>
      </c>
      <c r="Z56" s="90" t="str">
        <f>IF($B56&lt;&gt;"",SUMIFS(进货台账!$I$3:$I$1869,进货台账!$E$3:$E$1869,$B56,进货台账!$B$3:$B$1869,LEFT($J$3,4),进货台账!$C$3:$C$1869,LEFT(Z$4,LEN(Z$4)-1)),"")</f>
        <v/>
      </c>
      <c r="AA56" s="90" t="str">
        <f>IF($B56&lt;&gt;"",SUMIFS(销售台账!$I$3:$I$2654,销售台账!$E$3:$E$2654,$B56,销售台账!$B$3:$B$2654,LEFT($J$3,4),销售台账!$C$3:$C$2654,LEFT(Z$4,LEN(Z$4)-1)),"")</f>
        <v/>
      </c>
      <c r="AB56" s="90" t="str">
        <f>IF($B56&lt;&gt;"",SUMIFS(损耗登记!$I$3:$I$4999,损耗登记!$E$3:$E$4999,$B56,损耗登记!$B$3:$B$4999,LEFT($J$3,4),损耗登记!$C$3:$C$4999,LEFT(Z$4,LEN(Z$4)-1)),"")</f>
        <v/>
      </c>
      <c r="AC56" s="90" t="str">
        <f t="shared" si="7"/>
        <v/>
      </c>
      <c r="AD56" s="90" t="str">
        <f>IF($B56&lt;&gt;"",SUMIFS(进货台账!$I$3:$I$1869,进货台账!$E$3:$E$1869,$B56,进货台账!$B$3:$B$1869,LEFT($J$3,4),进货台账!$C$3:$C$1869,LEFT(AD$4,LEN(AD$4)-1)),"")</f>
        <v/>
      </c>
      <c r="AE56" s="90" t="str">
        <f>IF($B56&lt;&gt;"",SUMIFS(销售台账!$I$3:$I$2654,销售台账!$E$3:$E$2654,$B56,销售台账!$B$3:$B$2654,LEFT($J$3,4),销售台账!$C$3:$C$2654,LEFT(AD$4,LEN(AD$4)-1)),"")</f>
        <v/>
      </c>
      <c r="AF56" s="90" t="str">
        <f>IF($B56&lt;&gt;"",SUMIFS(损耗登记!$I$3:$I$4999,损耗登记!$E$3:$E$4999,$B56,损耗登记!$B$3:$B$4999,LEFT($J$3,4),损耗登记!$C$3:$C$4999,LEFT(AD$4,LEN(AD$4)-1)),"")</f>
        <v/>
      </c>
      <c r="AG56" s="90" t="str">
        <f t="shared" si="8"/>
        <v/>
      </c>
      <c r="AH56" s="90" t="str">
        <f>IF($B56&lt;&gt;"",SUMIFS(进货台账!$I$3:$I$1869,进货台账!$E$3:$E$1869,$B56,进货台账!$B$3:$B$1869,LEFT($J$3,4),进货台账!$C$3:$C$1869,LEFT(AH$4,LEN(AH$4)-1)),"")</f>
        <v/>
      </c>
      <c r="AI56" s="90" t="str">
        <f>IF($B56&lt;&gt;"",SUMIFS(销售台账!$I$3:$I$2654,销售台账!$E$3:$E$2654,$B56,销售台账!$B$3:$B$2654,LEFT($J$3,4),销售台账!$C$3:$C$2654,LEFT(AH$4,LEN(AH$4)-1)),"")</f>
        <v/>
      </c>
      <c r="AJ56" s="90" t="str">
        <f>IF($B56&lt;&gt;"",SUMIFS(损耗登记!$I$3:$I$4999,损耗登记!$E$3:$E$4999,$B56,损耗登记!$B$3:$B$4999,LEFT($J$3,4),损耗登记!$C$3:$C$4999,LEFT(AH$4,LEN(AH$4)-1)),"")</f>
        <v/>
      </c>
      <c r="AK56" s="90" t="str">
        <f t="shared" si="9"/>
        <v/>
      </c>
      <c r="AL56" s="90" t="str">
        <f>IF($B56&lt;&gt;"",SUMIFS(进货台账!$I$3:$I$1869,进货台账!$E$3:$E$1869,$B56,进货台账!$B$3:$B$1869,LEFT($J$3,4),进货台账!$C$3:$C$1869,LEFT(AL$4,LEN(AL$4)-1)),"")</f>
        <v/>
      </c>
      <c r="AM56" s="90" t="str">
        <f>IF($B56&lt;&gt;"",SUMIFS(销售台账!$I$3:$I$2654,销售台账!$E$3:$E$2654,$B56,销售台账!$B$3:$B$2654,LEFT($J$3,4),销售台账!$C$3:$C$2654,LEFT(AL$4,LEN(AL$4)-1)),"")</f>
        <v/>
      </c>
      <c r="AN56" s="90" t="str">
        <f>IF($B56&lt;&gt;"",SUMIFS(损耗登记!$I$3:$I$4999,损耗登记!$E$3:$E$4999,$B56,损耗登记!$B$3:$B$4999,LEFT($J$3,4),损耗登记!$C$3:$C$4999,LEFT(AL$4,LEN(AL$4)-1)),"")</f>
        <v/>
      </c>
      <c r="AO56" s="90" t="str">
        <f t="shared" si="10"/>
        <v/>
      </c>
      <c r="AP56" s="90" t="str">
        <f>IF($B56&lt;&gt;"",SUMIFS(进货台账!$I$3:$I$1869,进货台账!$E$3:$E$1869,$B56,进货台账!$B$3:$B$1869,LEFT($J$3,4),进货台账!$C$3:$C$1869,LEFT(AP$4,LEN(AP$4)-1)),"")</f>
        <v/>
      </c>
      <c r="AQ56" s="90" t="str">
        <f>IF($B56&lt;&gt;"",SUMIFS(销售台账!$I$3:$I$2654,销售台账!$E$3:$E$2654,$B56,销售台账!$B$3:$B$2654,LEFT($J$3,4),销售台账!$C$3:$C$2654,LEFT(AP$4,LEN(AP$4)-1)),"")</f>
        <v/>
      </c>
      <c r="AR56" s="90" t="str">
        <f>IF($B56&lt;&gt;"",SUMIFS(损耗登记!$I$3:$I$4999,损耗登记!$E$3:$E$4999,$B56,损耗登记!$B$3:$B$4999,LEFT($J$3,4),损耗登记!$C$3:$C$4999,LEFT(AP$4,LEN(AP$4)-1)),"")</f>
        <v/>
      </c>
      <c r="AS56" s="90" t="str">
        <f t="shared" si="11"/>
        <v/>
      </c>
      <c r="AT56" s="90" t="str">
        <f>IF($B56&lt;&gt;"",SUMIFS(进货台账!$I$3:$I$1869,进货台账!$E$3:$E$1869,$B56,进货台账!$B$3:$B$1869,LEFT($J$3,4),进货台账!$C$3:$C$1869,LEFT(AT$4,LEN(AT$4)-1)),"")</f>
        <v/>
      </c>
      <c r="AU56" s="90" t="str">
        <f>IF($B56&lt;&gt;"",SUMIFS(销售台账!$I$3:$I$2654,销售台账!$E$3:$E$2654,$B56,销售台账!$B$3:$B$2654,LEFT($J$3,4),销售台账!$C$3:$C$2654,LEFT(AT$4,LEN(AT$4)-1)),"")</f>
        <v/>
      </c>
      <c r="AV56" s="90" t="str">
        <f>IF($B56&lt;&gt;"",SUMIFS(损耗登记!$I$3:$I$4999,损耗登记!$E$3:$E$4999,$B56,损耗登记!$B$3:$B$4999,LEFT($J$3,4),损耗登记!$C$3:$C$4999,LEFT(AT$4,LEN(AT$4)-1)),"")</f>
        <v/>
      </c>
      <c r="AW56" s="90" t="str">
        <f t="shared" si="12"/>
        <v/>
      </c>
      <c r="AX56" s="90" t="str">
        <f>IF($B56&lt;&gt;"",SUMIFS(进货台账!$I$3:$I$1869,进货台账!$E$3:$E$1869,$B56,进货台账!$B$3:$B$1869,LEFT($J$3,4),进货台账!$C$3:$C$1869,LEFT(AX$4,LEN(AX$4)-1)),"")</f>
        <v/>
      </c>
      <c r="AY56" s="90" t="str">
        <f>IF($B56&lt;&gt;"",SUMIFS(销售台账!$I$3:$I$2654,销售台账!$E$3:$E$2654,$B56,销售台账!$B$3:$B$2654,LEFT($J$3,4),销售台账!$C$3:$C$2654,LEFT(AX$4,LEN(AX$4)-1)),"")</f>
        <v/>
      </c>
      <c r="AZ56" s="90" t="str">
        <f>IF($B56&lt;&gt;"",SUMIFS(损耗登记!$I$3:$I$4999,损耗登记!$E$3:$E$4999,$B56,损耗登记!$B$3:$B$4999,LEFT($J$3,4),损耗登记!$C$3:$C$4999,LEFT(AX$4,LEN(AX$4)-1)),"")</f>
        <v/>
      </c>
      <c r="BA56" s="90" t="str">
        <f t="shared" si="13"/>
        <v/>
      </c>
      <c r="BB56" s="90" t="str">
        <f>IF($B56&lt;&gt;"",SUMIFS(进货台账!$I$3:$I$1869,进货台账!$E$3:$E$1869,$B56,进货台账!$B$3:$B$1869,LEFT($J$3,4),进货台账!$C$3:$C$1869,LEFT(BB$4,LEN(BB$4)-1)),"")</f>
        <v/>
      </c>
      <c r="BC56" s="90" t="str">
        <f>IF($B56&lt;&gt;"",SUMIFS(销售台账!$I$3:$I$2654,销售台账!$E$3:$E$2654,$B56,销售台账!$B$3:$B$2654,LEFT($J$3,4),销售台账!$C$3:$C$2654,LEFT(BB$4,LEN(BB$4)-1)),"")</f>
        <v/>
      </c>
      <c r="BD56" s="90" t="str">
        <f>IF($B56&lt;&gt;"",SUMIFS(损耗登记!$I$3:$I$4999,损耗登记!$E$3:$E$4999,$B56,损耗登记!$B$3:$B$4999,LEFT($J$3,4),损耗登记!$C$3:$C$4999,LEFT(BB$4,LEN(BB$4)-1)),"")</f>
        <v/>
      </c>
      <c r="BE56" s="90" t="str">
        <f t="shared" si="14"/>
        <v/>
      </c>
    </row>
    <row r="57" ht="22" customHeight="1" spans="1:57">
      <c r="A57" s="89" t="str">
        <f t="shared" si="15"/>
        <v/>
      </c>
      <c r="B57" s="89" t="str">
        <f>IF(商品参数!A54&lt;&gt;"",商品参数!A54,"")</f>
        <v/>
      </c>
      <c r="C57" s="90" t="str">
        <f>IFERROR(VLOOKUP(B57,商品参数!A:E,2,FALSE),"")</f>
        <v/>
      </c>
      <c r="D57" s="90" t="str">
        <f>IFERROR(VLOOKUP(B57,商品参数!A:E,3,FALSE),"")</f>
        <v/>
      </c>
      <c r="E57" s="90" t="str">
        <f>IFERROR(VLOOKUP(B57,商品参数!A:E,4,FALSE),"")</f>
        <v/>
      </c>
      <c r="F57" s="90" t="str">
        <f t="shared" si="0"/>
        <v/>
      </c>
      <c r="G57" s="90" t="str">
        <f t="shared" si="1"/>
        <v/>
      </c>
      <c r="H57" s="91" t="str">
        <f t="shared" si="2"/>
        <v/>
      </c>
      <c r="I57" s="90" t="str">
        <f>IF(E57&lt;&gt;"",IFERROR(VLOOKUP(B57,商品参数!$A$3:$D$499,6,0),0),"")</f>
        <v/>
      </c>
      <c r="J57" s="90" t="str">
        <f>IF($B57&lt;&gt;"",SUMIFS(进货台账!$I$3:$I$1869,进货台账!$E$3:$E$1869,$B57,进货台账!$B$3:$B$1869,LEFT($J$3,4),进货台账!$C$3:$C$1869,LEFT(J$4,LEN(J$4)-1)),"")</f>
        <v/>
      </c>
      <c r="K57" s="90" t="str">
        <f>IF($B57&lt;&gt;"",SUMIFS(销售台账!$I$3:$I$2654,销售台账!$E$3:$E$2654,$B57,销售台账!$B$3:$B$2654,LEFT($J$3,4),销售台账!$C$3:$C$2654,LEFT(J$4,LEN(J$4)-1)),"")</f>
        <v/>
      </c>
      <c r="L57" s="90" t="str">
        <f>IF($B57&lt;&gt;"",SUMIFS(损耗登记!$I$3:$I$4999,损耗登记!$E$3:$E$4999,$B57,损耗登记!$B$3:$B$4999,LEFT($J$3,4),损耗登记!$C$3:$C$4999,LEFT(J$4,LEN(J$4)-1)),"")</f>
        <v/>
      </c>
      <c r="M57" s="90" t="str">
        <f t="shared" si="3"/>
        <v/>
      </c>
      <c r="N57" s="90" t="str">
        <f>IF($B57&lt;&gt;"",SUMIFS(进货台账!$I$3:$I$1869,进货台账!$E$3:$E$1869,$B57,进货台账!$B$3:$B$1869,LEFT($J$3,4),进货台账!$C$3:$C$1869,LEFT(N$4,LEN(N$4)-1)),"")</f>
        <v/>
      </c>
      <c r="O57" s="90" t="str">
        <f>IF($B57&lt;&gt;"",SUMIFS(销售台账!$I$3:$I$2654,销售台账!$E$3:$E$2654,$B57,销售台账!$B$3:$B$2654,LEFT($J$3,4),销售台账!$C$3:$C$2654,LEFT(N$4,LEN(N$4)-1)),"")</f>
        <v/>
      </c>
      <c r="P57" s="90" t="str">
        <f>IF($B57&lt;&gt;"",SUMIFS(损耗登记!$I$3:$I$4999,损耗登记!$E$3:$E$4999,$B57,损耗登记!$B$3:$B$4999,LEFT($J$3,4),损耗登记!$C$3:$C$4999,LEFT(N$4,LEN(N$4)-1)),"")</f>
        <v/>
      </c>
      <c r="Q57" s="90" t="str">
        <f t="shared" si="4"/>
        <v/>
      </c>
      <c r="R57" s="90" t="str">
        <f>IF($B57&lt;&gt;"",SUMIFS(进货台账!$I$3:$I$1869,进货台账!$E$3:$E$1869,$B57,进货台账!$B$3:$B$1869,LEFT($J$3,4),进货台账!$C$3:$C$1869,LEFT(R$4,LEN(R$4)-1)),"")</f>
        <v/>
      </c>
      <c r="S57" s="90" t="str">
        <f>IF($B57&lt;&gt;"",SUMIFS(销售台账!$I$3:$I$2654,销售台账!$E$3:$E$2654,$B57,销售台账!$B$3:$B$2654,LEFT($J$3,4),销售台账!$C$3:$C$2654,LEFT(R$4,LEN(R$4)-1)),"")</f>
        <v/>
      </c>
      <c r="T57" s="90" t="str">
        <f>IF($B57&lt;&gt;"",SUMIFS(损耗登记!$I$3:$I$4999,损耗登记!$E$3:$E$4999,$B57,损耗登记!$B$3:$B$4999,LEFT($J$3,4),损耗登记!$C$3:$C$4999,LEFT(R$4,LEN(R$4)-1)),"")</f>
        <v/>
      </c>
      <c r="U57" s="90" t="str">
        <f t="shared" si="5"/>
        <v/>
      </c>
      <c r="V57" s="90" t="str">
        <f>IF($B57&lt;&gt;"",SUMIFS(进货台账!$I$3:$I$1869,进货台账!$E$3:$E$1869,$B57,进货台账!$B$3:$B$1869,LEFT($J$3,4),进货台账!$C$3:$C$1869,LEFT(V$4,LEN(V$4)-1)),"")</f>
        <v/>
      </c>
      <c r="W57" s="90" t="str">
        <f>IF($B57&lt;&gt;"",SUMIFS(销售台账!$I$3:$I$2654,销售台账!$E$3:$E$2654,$B57,销售台账!$B$3:$B$2654,LEFT($J$3,4),销售台账!$C$3:$C$2654,LEFT(V$4,LEN(V$4)-1)),"")</f>
        <v/>
      </c>
      <c r="X57" s="90" t="str">
        <f>IF($B57&lt;&gt;"",SUMIFS(损耗登记!$I$3:$I$4999,损耗登记!$E$3:$E$4999,$B57,损耗登记!$B$3:$B$4999,LEFT($J$3,4),损耗登记!$C$3:$C$4999,LEFT(V$4,LEN(V$4)-1)),"")</f>
        <v/>
      </c>
      <c r="Y57" s="90" t="str">
        <f t="shared" si="6"/>
        <v/>
      </c>
      <c r="Z57" s="90" t="str">
        <f>IF($B57&lt;&gt;"",SUMIFS(进货台账!$I$3:$I$1869,进货台账!$E$3:$E$1869,$B57,进货台账!$B$3:$B$1869,LEFT($J$3,4),进货台账!$C$3:$C$1869,LEFT(Z$4,LEN(Z$4)-1)),"")</f>
        <v/>
      </c>
      <c r="AA57" s="90" t="str">
        <f>IF($B57&lt;&gt;"",SUMIFS(销售台账!$I$3:$I$2654,销售台账!$E$3:$E$2654,$B57,销售台账!$B$3:$B$2654,LEFT($J$3,4),销售台账!$C$3:$C$2654,LEFT(Z$4,LEN(Z$4)-1)),"")</f>
        <v/>
      </c>
      <c r="AB57" s="90" t="str">
        <f>IF($B57&lt;&gt;"",SUMIFS(损耗登记!$I$3:$I$4999,损耗登记!$E$3:$E$4999,$B57,损耗登记!$B$3:$B$4999,LEFT($J$3,4),损耗登记!$C$3:$C$4999,LEFT(Z$4,LEN(Z$4)-1)),"")</f>
        <v/>
      </c>
      <c r="AC57" s="90" t="str">
        <f t="shared" si="7"/>
        <v/>
      </c>
      <c r="AD57" s="90" t="str">
        <f>IF($B57&lt;&gt;"",SUMIFS(进货台账!$I$3:$I$1869,进货台账!$E$3:$E$1869,$B57,进货台账!$B$3:$B$1869,LEFT($J$3,4),进货台账!$C$3:$C$1869,LEFT(AD$4,LEN(AD$4)-1)),"")</f>
        <v/>
      </c>
      <c r="AE57" s="90" t="str">
        <f>IF($B57&lt;&gt;"",SUMIFS(销售台账!$I$3:$I$2654,销售台账!$E$3:$E$2654,$B57,销售台账!$B$3:$B$2654,LEFT($J$3,4),销售台账!$C$3:$C$2654,LEFT(AD$4,LEN(AD$4)-1)),"")</f>
        <v/>
      </c>
      <c r="AF57" s="90" t="str">
        <f>IF($B57&lt;&gt;"",SUMIFS(损耗登记!$I$3:$I$4999,损耗登记!$E$3:$E$4999,$B57,损耗登记!$B$3:$B$4999,LEFT($J$3,4),损耗登记!$C$3:$C$4999,LEFT(AD$4,LEN(AD$4)-1)),"")</f>
        <v/>
      </c>
      <c r="AG57" s="90" t="str">
        <f t="shared" si="8"/>
        <v/>
      </c>
      <c r="AH57" s="90" t="str">
        <f>IF($B57&lt;&gt;"",SUMIFS(进货台账!$I$3:$I$1869,进货台账!$E$3:$E$1869,$B57,进货台账!$B$3:$B$1869,LEFT($J$3,4),进货台账!$C$3:$C$1869,LEFT(AH$4,LEN(AH$4)-1)),"")</f>
        <v/>
      </c>
      <c r="AI57" s="90" t="str">
        <f>IF($B57&lt;&gt;"",SUMIFS(销售台账!$I$3:$I$2654,销售台账!$E$3:$E$2654,$B57,销售台账!$B$3:$B$2654,LEFT($J$3,4),销售台账!$C$3:$C$2654,LEFT(AH$4,LEN(AH$4)-1)),"")</f>
        <v/>
      </c>
      <c r="AJ57" s="90" t="str">
        <f>IF($B57&lt;&gt;"",SUMIFS(损耗登记!$I$3:$I$4999,损耗登记!$E$3:$E$4999,$B57,损耗登记!$B$3:$B$4999,LEFT($J$3,4),损耗登记!$C$3:$C$4999,LEFT(AH$4,LEN(AH$4)-1)),"")</f>
        <v/>
      </c>
      <c r="AK57" s="90" t="str">
        <f t="shared" si="9"/>
        <v/>
      </c>
      <c r="AL57" s="90" t="str">
        <f>IF($B57&lt;&gt;"",SUMIFS(进货台账!$I$3:$I$1869,进货台账!$E$3:$E$1869,$B57,进货台账!$B$3:$B$1869,LEFT($J$3,4),进货台账!$C$3:$C$1869,LEFT(AL$4,LEN(AL$4)-1)),"")</f>
        <v/>
      </c>
      <c r="AM57" s="90" t="str">
        <f>IF($B57&lt;&gt;"",SUMIFS(销售台账!$I$3:$I$2654,销售台账!$E$3:$E$2654,$B57,销售台账!$B$3:$B$2654,LEFT($J$3,4),销售台账!$C$3:$C$2654,LEFT(AL$4,LEN(AL$4)-1)),"")</f>
        <v/>
      </c>
      <c r="AN57" s="90" t="str">
        <f>IF($B57&lt;&gt;"",SUMIFS(损耗登记!$I$3:$I$4999,损耗登记!$E$3:$E$4999,$B57,损耗登记!$B$3:$B$4999,LEFT($J$3,4),损耗登记!$C$3:$C$4999,LEFT(AL$4,LEN(AL$4)-1)),"")</f>
        <v/>
      </c>
      <c r="AO57" s="90" t="str">
        <f t="shared" si="10"/>
        <v/>
      </c>
      <c r="AP57" s="90" t="str">
        <f>IF($B57&lt;&gt;"",SUMIFS(进货台账!$I$3:$I$1869,进货台账!$E$3:$E$1869,$B57,进货台账!$B$3:$B$1869,LEFT($J$3,4),进货台账!$C$3:$C$1869,LEFT(AP$4,LEN(AP$4)-1)),"")</f>
        <v/>
      </c>
      <c r="AQ57" s="90" t="str">
        <f>IF($B57&lt;&gt;"",SUMIFS(销售台账!$I$3:$I$2654,销售台账!$E$3:$E$2654,$B57,销售台账!$B$3:$B$2654,LEFT($J$3,4),销售台账!$C$3:$C$2654,LEFT(AP$4,LEN(AP$4)-1)),"")</f>
        <v/>
      </c>
      <c r="AR57" s="90" t="str">
        <f>IF($B57&lt;&gt;"",SUMIFS(损耗登记!$I$3:$I$4999,损耗登记!$E$3:$E$4999,$B57,损耗登记!$B$3:$B$4999,LEFT($J$3,4),损耗登记!$C$3:$C$4999,LEFT(AP$4,LEN(AP$4)-1)),"")</f>
        <v/>
      </c>
      <c r="AS57" s="90" t="str">
        <f t="shared" si="11"/>
        <v/>
      </c>
      <c r="AT57" s="90" t="str">
        <f>IF($B57&lt;&gt;"",SUMIFS(进货台账!$I$3:$I$1869,进货台账!$E$3:$E$1869,$B57,进货台账!$B$3:$B$1869,LEFT($J$3,4),进货台账!$C$3:$C$1869,LEFT(AT$4,LEN(AT$4)-1)),"")</f>
        <v/>
      </c>
      <c r="AU57" s="90" t="str">
        <f>IF($B57&lt;&gt;"",SUMIFS(销售台账!$I$3:$I$2654,销售台账!$E$3:$E$2654,$B57,销售台账!$B$3:$B$2654,LEFT($J$3,4),销售台账!$C$3:$C$2654,LEFT(AT$4,LEN(AT$4)-1)),"")</f>
        <v/>
      </c>
      <c r="AV57" s="90" t="str">
        <f>IF($B57&lt;&gt;"",SUMIFS(损耗登记!$I$3:$I$4999,损耗登记!$E$3:$E$4999,$B57,损耗登记!$B$3:$B$4999,LEFT($J$3,4),损耗登记!$C$3:$C$4999,LEFT(AT$4,LEN(AT$4)-1)),"")</f>
        <v/>
      </c>
      <c r="AW57" s="90" t="str">
        <f t="shared" si="12"/>
        <v/>
      </c>
      <c r="AX57" s="90" t="str">
        <f>IF($B57&lt;&gt;"",SUMIFS(进货台账!$I$3:$I$1869,进货台账!$E$3:$E$1869,$B57,进货台账!$B$3:$B$1869,LEFT($J$3,4),进货台账!$C$3:$C$1869,LEFT(AX$4,LEN(AX$4)-1)),"")</f>
        <v/>
      </c>
      <c r="AY57" s="90" t="str">
        <f>IF($B57&lt;&gt;"",SUMIFS(销售台账!$I$3:$I$2654,销售台账!$E$3:$E$2654,$B57,销售台账!$B$3:$B$2654,LEFT($J$3,4),销售台账!$C$3:$C$2654,LEFT(AX$4,LEN(AX$4)-1)),"")</f>
        <v/>
      </c>
      <c r="AZ57" s="90" t="str">
        <f>IF($B57&lt;&gt;"",SUMIFS(损耗登记!$I$3:$I$4999,损耗登记!$E$3:$E$4999,$B57,损耗登记!$B$3:$B$4999,LEFT($J$3,4),损耗登记!$C$3:$C$4999,LEFT(AX$4,LEN(AX$4)-1)),"")</f>
        <v/>
      </c>
      <c r="BA57" s="90" t="str">
        <f t="shared" si="13"/>
        <v/>
      </c>
      <c r="BB57" s="90" t="str">
        <f>IF($B57&lt;&gt;"",SUMIFS(进货台账!$I$3:$I$1869,进货台账!$E$3:$E$1869,$B57,进货台账!$B$3:$B$1869,LEFT($J$3,4),进货台账!$C$3:$C$1869,LEFT(BB$4,LEN(BB$4)-1)),"")</f>
        <v/>
      </c>
      <c r="BC57" s="90" t="str">
        <f>IF($B57&lt;&gt;"",SUMIFS(销售台账!$I$3:$I$2654,销售台账!$E$3:$E$2654,$B57,销售台账!$B$3:$B$2654,LEFT($J$3,4),销售台账!$C$3:$C$2654,LEFT(BB$4,LEN(BB$4)-1)),"")</f>
        <v/>
      </c>
      <c r="BD57" s="90" t="str">
        <f>IF($B57&lt;&gt;"",SUMIFS(损耗登记!$I$3:$I$4999,损耗登记!$E$3:$E$4999,$B57,损耗登记!$B$3:$B$4999,LEFT($J$3,4),损耗登记!$C$3:$C$4999,LEFT(BB$4,LEN(BB$4)-1)),"")</f>
        <v/>
      </c>
      <c r="BE57" s="90" t="str">
        <f t="shared" si="14"/>
        <v/>
      </c>
    </row>
    <row r="58" ht="22" customHeight="1" spans="1:57">
      <c r="A58" s="89" t="str">
        <f t="shared" si="15"/>
        <v/>
      </c>
      <c r="B58" s="89" t="str">
        <f>IF(商品参数!A55&lt;&gt;"",商品参数!A55,"")</f>
        <v/>
      </c>
      <c r="C58" s="90" t="str">
        <f>IFERROR(VLOOKUP(B58,商品参数!A:E,2,FALSE),"")</f>
        <v/>
      </c>
      <c r="D58" s="90" t="str">
        <f>IFERROR(VLOOKUP(B58,商品参数!A:E,3,FALSE),"")</f>
        <v/>
      </c>
      <c r="E58" s="90" t="str">
        <f>IFERROR(VLOOKUP(B58,商品参数!A:E,4,FALSE),"")</f>
        <v/>
      </c>
      <c r="F58" s="90" t="str">
        <f t="shared" si="0"/>
        <v/>
      </c>
      <c r="G58" s="90" t="str">
        <f t="shared" si="1"/>
        <v/>
      </c>
      <c r="H58" s="91" t="str">
        <f t="shared" si="2"/>
        <v/>
      </c>
      <c r="I58" s="90" t="str">
        <f>IF(E58&lt;&gt;"",IFERROR(VLOOKUP(B58,商品参数!$A$3:$D$499,6,0),0),"")</f>
        <v/>
      </c>
      <c r="J58" s="90" t="str">
        <f>IF($B58&lt;&gt;"",SUMIFS(进货台账!$I$3:$I$1869,进货台账!$E$3:$E$1869,$B58,进货台账!$B$3:$B$1869,LEFT($J$3,4),进货台账!$C$3:$C$1869,LEFT(J$4,LEN(J$4)-1)),"")</f>
        <v/>
      </c>
      <c r="K58" s="90" t="str">
        <f>IF($B58&lt;&gt;"",SUMIFS(销售台账!$I$3:$I$2654,销售台账!$E$3:$E$2654,$B58,销售台账!$B$3:$B$2654,LEFT($J$3,4),销售台账!$C$3:$C$2654,LEFT(J$4,LEN(J$4)-1)),"")</f>
        <v/>
      </c>
      <c r="L58" s="90" t="str">
        <f>IF($B58&lt;&gt;"",SUMIFS(损耗登记!$I$3:$I$4999,损耗登记!$E$3:$E$4999,$B58,损耗登记!$B$3:$B$4999,LEFT($J$3,4),损耗登记!$C$3:$C$4999,LEFT(J$4,LEN(J$4)-1)),"")</f>
        <v/>
      </c>
      <c r="M58" s="90" t="str">
        <f t="shared" si="3"/>
        <v/>
      </c>
      <c r="N58" s="90" t="str">
        <f>IF($B58&lt;&gt;"",SUMIFS(进货台账!$I$3:$I$1869,进货台账!$E$3:$E$1869,$B58,进货台账!$B$3:$B$1869,LEFT($J$3,4),进货台账!$C$3:$C$1869,LEFT(N$4,LEN(N$4)-1)),"")</f>
        <v/>
      </c>
      <c r="O58" s="90" t="str">
        <f>IF($B58&lt;&gt;"",SUMIFS(销售台账!$I$3:$I$2654,销售台账!$E$3:$E$2654,$B58,销售台账!$B$3:$B$2654,LEFT($J$3,4),销售台账!$C$3:$C$2654,LEFT(N$4,LEN(N$4)-1)),"")</f>
        <v/>
      </c>
      <c r="P58" s="90" t="str">
        <f>IF($B58&lt;&gt;"",SUMIFS(损耗登记!$I$3:$I$4999,损耗登记!$E$3:$E$4999,$B58,损耗登记!$B$3:$B$4999,LEFT($J$3,4),损耗登记!$C$3:$C$4999,LEFT(N$4,LEN(N$4)-1)),"")</f>
        <v/>
      </c>
      <c r="Q58" s="90" t="str">
        <f t="shared" si="4"/>
        <v/>
      </c>
      <c r="R58" s="90" t="str">
        <f>IF($B58&lt;&gt;"",SUMIFS(进货台账!$I$3:$I$1869,进货台账!$E$3:$E$1869,$B58,进货台账!$B$3:$B$1869,LEFT($J$3,4),进货台账!$C$3:$C$1869,LEFT(R$4,LEN(R$4)-1)),"")</f>
        <v/>
      </c>
      <c r="S58" s="90" t="str">
        <f>IF($B58&lt;&gt;"",SUMIFS(销售台账!$I$3:$I$2654,销售台账!$E$3:$E$2654,$B58,销售台账!$B$3:$B$2654,LEFT($J$3,4),销售台账!$C$3:$C$2654,LEFT(R$4,LEN(R$4)-1)),"")</f>
        <v/>
      </c>
      <c r="T58" s="90" t="str">
        <f>IF($B58&lt;&gt;"",SUMIFS(损耗登记!$I$3:$I$4999,损耗登记!$E$3:$E$4999,$B58,损耗登记!$B$3:$B$4999,LEFT($J$3,4),损耗登记!$C$3:$C$4999,LEFT(R$4,LEN(R$4)-1)),"")</f>
        <v/>
      </c>
      <c r="U58" s="90" t="str">
        <f t="shared" si="5"/>
        <v/>
      </c>
      <c r="V58" s="90" t="str">
        <f>IF($B58&lt;&gt;"",SUMIFS(进货台账!$I$3:$I$1869,进货台账!$E$3:$E$1869,$B58,进货台账!$B$3:$B$1869,LEFT($J$3,4),进货台账!$C$3:$C$1869,LEFT(V$4,LEN(V$4)-1)),"")</f>
        <v/>
      </c>
      <c r="W58" s="90" t="str">
        <f>IF($B58&lt;&gt;"",SUMIFS(销售台账!$I$3:$I$2654,销售台账!$E$3:$E$2654,$B58,销售台账!$B$3:$B$2654,LEFT($J$3,4),销售台账!$C$3:$C$2654,LEFT(V$4,LEN(V$4)-1)),"")</f>
        <v/>
      </c>
      <c r="X58" s="90" t="str">
        <f>IF($B58&lt;&gt;"",SUMIFS(损耗登记!$I$3:$I$4999,损耗登记!$E$3:$E$4999,$B58,损耗登记!$B$3:$B$4999,LEFT($J$3,4),损耗登记!$C$3:$C$4999,LEFT(V$4,LEN(V$4)-1)),"")</f>
        <v/>
      </c>
      <c r="Y58" s="90" t="str">
        <f t="shared" si="6"/>
        <v/>
      </c>
      <c r="Z58" s="90" t="str">
        <f>IF($B58&lt;&gt;"",SUMIFS(进货台账!$I$3:$I$1869,进货台账!$E$3:$E$1869,$B58,进货台账!$B$3:$B$1869,LEFT($J$3,4),进货台账!$C$3:$C$1869,LEFT(Z$4,LEN(Z$4)-1)),"")</f>
        <v/>
      </c>
      <c r="AA58" s="90" t="str">
        <f>IF($B58&lt;&gt;"",SUMIFS(销售台账!$I$3:$I$2654,销售台账!$E$3:$E$2654,$B58,销售台账!$B$3:$B$2654,LEFT($J$3,4),销售台账!$C$3:$C$2654,LEFT(Z$4,LEN(Z$4)-1)),"")</f>
        <v/>
      </c>
      <c r="AB58" s="90" t="str">
        <f>IF($B58&lt;&gt;"",SUMIFS(损耗登记!$I$3:$I$4999,损耗登记!$E$3:$E$4999,$B58,损耗登记!$B$3:$B$4999,LEFT($J$3,4),损耗登记!$C$3:$C$4999,LEFT(Z$4,LEN(Z$4)-1)),"")</f>
        <v/>
      </c>
      <c r="AC58" s="90" t="str">
        <f t="shared" si="7"/>
        <v/>
      </c>
      <c r="AD58" s="90" t="str">
        <f>IF($B58&lt;&gt;"",SUMIFS(进货台账!$I$3:$I$1869,进货台账!$E$3:$E$1869,$B58,进货台账!$B$3:$B$1869,LEFT($J$3,4),进货台账!$C$3:$C$1869,LEFT(AD$4,LEN(AD$4)-1)),"")</f>
        <v/>
      </c>
      <c r="AE58" s="90" t="str">
        <f>IF($B58&lt;&gt;"",SUMIFS(销售台账!$I$3:$I$2654,销售台账!$E$3:$E$2654,$B58,销售台账!$B$3:$B$2654,LEFT($J$3,4),销售台账!$C$3:$C$2654,LEFT(AD$4,LEN(AD$4)-1)),"")</f>
        <v/>
      </c>
      <c r="AF58" s="90" t="str">
        <f>IF($B58&lt;&gt;"",SUMIFS(损耗登记!$I$3:$I$4999,损耗登记!$E$3:$E$4999,$B58,损耗登记!$B$3:$B$4999,LEFT($J$3,4),损耗登记!$C$3:$C$4999,LEFT(AD$4,LEN(AD$4)-1)),"")</f>
        <v/>
      </c>
      <c r="AG58" s="90" t="str">
        <f t="shared" si="8"/>
        <v/>
      </c>
      <c r="AH58" s="90" t="str">
        <f>IF($B58&lt;&gt;"",SUMIFS(进货台账!$I$3:$I$1869,进货台账!$E$3:$E$1869,$B58,进货台账!$B$3:$B$1869,LEFT($J$3,4),进货台账!$C$3:$C$1869,LEFT(AH$4,LEN(AH$4)-1)),"")</f>
        <v/>
      </c>
      <c r="AI58" s="90" t="str">
        <f>IF($B58&lt;&gt;"",SUMIFS(销售台账!$I$3:$I$2654,销售台账!$E$3:$E$2654,$B58,销售台账!$B$3:$B$2654,LEFT($J$3,4),销售台账!$C$3:$C$2654,LEFT(AH$4,LEN(AH$4)-1)),"")</f>
        <v/>
      </c>
      <c r="AJ58" s="90" t="str">
        <f>IF($B58&lt;&gt;"",SUMIFS(损耗登记!$I$3:$I$4999,损耗登记!$E$3:$E$4999,$B58,损耗登记!$B$3:$B$4999,LEFT($J$3,4),损耗登记!$C$3:$C$4999,LEFT(AH$4,LEN(AH$4)-1)),"")</f>
        <v/>
      </c>
      <c r="AK58" s="90" t="str">
        <f t="shared" si="9"/>
        <v/>
      </c>
      <c r="AL58" s="90" t="str">
        <f>IF($B58&lt;&gt;"",SUMIFS(进货台账!$I$3:$I$1869,进货台账!$E$3:$E$1869,$B58,进货台账!$B$3:$B$1869,LEFT($J$3,4),进货台账!$C$3:$C$1869,LEFT(AL$4,LEN(AL$4)-1)),"")</f>
        <v/>
      </c>
      <c r="AM58" s="90" t="str">
        <f>IF($B58&lt;&gt;"",SUMIFS(销售台账!$I$3:$I$2654,销售台账!$E$3:$E$2654,$B58,销售台账!$B$3:$B$2654,LEFT($J$3,4),销售台账!$C$3:$C$2654,LEFT(AL$4,LEN(AL$4)-1)),"")</f>
        <v/>
      </c>
      <c r="AN58" s="90" t="str">
        <f>IF($B58&lt;&gt;"",SUMIFS(损耗登记!$I$3:$I$4999,损耗登记!$E$3:$E$4999,$B58,损耗登记!$B$3:$B$4999,LEFT($J$3,4),损耗登记!$C$3:$C$4999,LEFT(AL$4,LEN(AL$4)-1)),"")</f>
        <v/>
      </c>
      <c r="AO58" s="90" t="str">
        <f t="shared" si="10"/>
        <v/>
      </c>
      <c r="AP58" s="90" t="str">
        <f>IF($B58&lt;&gt;"",SUMIFS(进货台账!$I$3:$I$1869,进货台账!$E$3:$E$1869,$B58,进货台账!$B$3:$B$1869,LEFT($J$3,4),进货台账!$C$3:$C$1869,LEFT(AP$4,LEN(AP$4)-1)),"")</f>
        <v/>
      </c>
      <c r="AQ58" s="90" t="str">
        <f>IF($B58&lt;&gt;"",SUMIFS(销售台账!$I$3:$I$2654,销售台账!$E$3:$E$2654,$B58,销售台账!$B$3:$B$2654,LEFT($J$3,4),销售台账!$C$3:$C$2654,LEFT(AP$4,LEN(AP$4)-1)),"")</f>
        <v/>
      </c>
      <c r="AR58" s="90" t="str">
        <f>IF($B58&lt;&gt;"",SUMIFS(损耗登记!$I$3:$I$4999,损耗登记!$E$3:$E$4999,$B58,损耗登记!$B$3:$B$4999,LEFT($J$3,4),损耗登记!$C$3:$C$4999,LEFT(AP$4,LEN(AP$4)-1)),"")</f>
        <v/>
      </c>
      <c r="AS58" s="90" t="str">
        <f t="shared" si="11"/>
        <v/>
      </c>
      <c r="AT58" s="90" t="str">
        <f>IF($B58&lt;&gt;"",SUMIFS(进货台账!$I$3:$I$1869,进货台账!$E$3:$E$1869,$B58,进货台账!$B$3:$B$1869,LEFT($J$3,4),进货台账!$C$3:$C$1869,LEFT(AT$4,LEN(AT$4)-1)),"")</f>
        <v/>
      </c>
      <c r="AU58" s="90" t="str">
        <f>IF($B58&lt;&gt;"",SUMIFS(销售台账!$I$3:$I$2654,销售台账!$E$3:$E$2654,$B58,销售台账!$B$3:$B$2654,LEFT($J$3,4),销售台账!$C$3:$C$2654,LEFT(AT$4,LEN(AT$4)-1)),"")</f>
        <v/>
      </c>
      <c r="AV58" s="90" t="str">
        <f>IF($B58&lt;&gt;"",SUMIFS(损耗登记!$I$3:$I$4999,损耗登记!$E$3:$E$4999,$B58,损耗登记!$B$3:$B$4999,LEFT($J$3,4),损耗登记!$C$3:$C$4999,LEFT(AT$4,LEN(AT$4)-1)),"")</f>
        <v/>
      </c>
      <c r="AW58" s="90" t="str">
        <f t="shared" si="12"/>
        <v/>
      </c>
      <c r="AX58" s="90" t="str">
        <f>IF($B58&lt;&gt;"",SUMIFS(进货台账!$I$3:$I$1869,进货台账!$E$3:$E$1869,$B58,进货台账!$B$3:$B$1869,LEFT($J$3,4),进货台账!$C$3:$C$1869,LEFT(AX$4,LEN(AX$4)-1)),"")</f>
        <v/>
      </c>
      <c r="AY58" s="90" t="str">
        <f>IF($B58&lt;&gt;"",SUMIFS(销售台账!$I$3:$I$2654,销售台账!$E$3:$E$2654,$B58,销售台账!$B$3:$B$2654,LEFT($J$3,4),销售台账!$C$3:$C$2654,LEFT(AX$4,LEN(AX$4)-1)),"")</f>
        <v/>
      </c>
      <c r="AZ58" s="90" t="str">
        <f>IF($B58&lt;&gt;"",SUMIFS(损耗登记!$I$3:$I$4999,损耗登记!$E$3:$E$4999,$B58,损耗登记!$B$3:$B$4999,LEFT($J$3,4),损耗登记!$C$3:$C$4999,LEFT(AX$4,LEN(AX$4)-1)),"")</f>
        <v/>
      </c>
      <c r="BA58" s="90" t="str">
        <f t="shared" si="13"/>
        <v/>
      </c>
      <c r="BB58" s="90" t="str">
        <f>IF($B58&lt;&gt;"",SUMIFS(进货台账!$I$3:$I$1869,进货台账!$E$3:$E$1869,$B58,进货台账!$B$3:$B$1869,LEFT($J$3,4),进货台账!$C$3:$C$1869,LEFT(BB$4,LEN(BB$4)-1)),"")</f>
        <v/>
      </c>
      <c r="BC58" s="90" t="str">
        <f>IF($B58&lt;&gt;"",SUMIFS(销售台账!$I$3:$I$2654,销售台账!$E$3:$E$2654,$B58,销售台账!$B$3:$B$2654,LEFT($J$3,4),销售台账!$C$3:$C$2654,LEFT(BB$4,LEN(BB$4)-1)),"")</f>
        <v/>
      </c>
      <c r="BD58" s="90" t="str">
        <f>IF($B58&lt;&gt;"",SUMIFS(损耗登记!$I$3:$I$4999,损耗登记!$E$3:$E$4999,$B58,损耗登记!$B$3:$B$4999,LEFT($J$3,4),损耗登记!$C$3:$C$4999,LEFT(BB$4,LEN(BB$4)-1)),"")</f>
        <v/>
      </c>
      <c r="BE58" s="90" t="str">
        <f t="shared" si="14"/>
        <v/>
      </c>
    </row>
    <row r="59" ht="22" customHeight="1" spans="1:57">
      <c r="A59" s="89" t="str">
        <f t="shared" si="15"/>
        <v/>
      </c>
      <c r="B59" s="89" t="str">
        <f>IF(商品参数!A56&lt;&gt;"",商品参数!A56,"")</f>
        <v/>
      </c>
      <c r="C59" s="90" t="str">
        <f>IFERROR(VLOOKUP(B59,商品参数!A:E,2,FALSE),"")</f>
        <v/>
      </c>
      <c r="D59" s="90" t="str">
        <f>IFERROR(VLOOKUP(B59,商品参数!A:E,3,FALSE),"")</f>
        <v/>
      </c>
      <c r="E59" s="90" t="str">
        <f>IFERROR(VLOOKUP(B59,商品参数!A:E,4,FALSE),"")</f>
        <v/>
      </c>
      <c r="F59" s="90" t="str">
        <f t="shared" si="0"/>
        <v/>
      </c>
      <c r="G59" s="90" t="str">
        <f t="shared" si="1"/>
        <v/>
      </c>
      <c r="H59" s="91" t="str">
        <f t="shared" si="2"/>
        <v/>
      </c>
      <c r="I59" s="90" t="str">
        <f>IF(E59&lt;&gt;"",IFERROR(VLOOKUP(B59,商品参数!$A$3:$D$499,6,0),0),"")</f>
        <v/>
      </c>
      <c r="J59" s="90" t="str">
        <f>IF($B59&lt;&gt;"",SUMIFS(进货台账!$I$3:$I$1869,进货台账!$E$3:$E$1869,$B59,进货台账!$B$3:$B$1869,LEFT($J$3,4),进货台账!$C$3:$C$1869,LEFT(J$4,LEN(J$4)-1)),"")</f>
        <v/>
      </c>
      <c r="K59" s="90" t="str">
        <f>IF($B59&lt;&gt;"",SUMIFS(销售台账!$I$3:$I$2654,销售台账!$E$3:$E$2654,$B59,销售台账!$B$3:$B$2654,LEFT($J$3,4),销售台账!$C$3:$C$2654,LEFT(J$4,LEN(J$4)-1)),"")</f>
        <v/>
      </c>
      <c r="L59" s="90" t="str">
        <f>IF($B59&lt;&gt;"",SUMIFS(损耗登记!$I$3:$I$4999,损耗登记!$E$3:$E$4999,$B59,损耗登记!$B$3:$B$4999,LEFT($J$3,4),损耗登记!$C$3:$C$4999,LEFT(J$4,LEN(J$4)-1)),"")</f>
        <v/>
      </c>
      <c r="M59" s="90" t="str">
        <f t="shared" si="3"/>
        <v/>
      </c>
      <c r="N59" s="90" t="str">
        <f>IF($B59&lt;&gt;"",SUMIFS(进货台账!$I$3:$I$1869,进货台账!$E$3:$E$1869,$B59,进货台账!$B$3:$B$1869,LEFT($J$3,4),进货台账!$C$3:$C$1869,LEFT(N$4,LEN(N$4)-1)),"")</f>
        <v/>
      </c>
      <c r="O59" s="90" t="str">
        <f>IF($B59&lt;&gt;"",SUMIFS(销售台账!$I$3:$I$2654,销售台账!$E$3:$E$2654,$B59,销售台账!$B$3:$B$2654,LEFT($J$3,4),销售台账!$C$3:$C$2654,LEFT(N$4,LEN(N$4)-1)),"")</f>
        <v/>
      </c>
      <c r="P59" s="90" t="str">
        <f>IF($B59&lt;&gt;"",SUMIFS(损耗登记!$I$3:$I$4999,损耗登记!$E$3:$E$4999,$B59,损耗登记!$B$3:$B$4999,LEFT($J$3,4),损耗登记!$C$3:$C$4999,LEFT(N$4,LEN(N$4)-1)),"")</f>
        <v/>
      </c>
      <c r="Q59" s="90" t="str">
        <f t="shared" si="4"/>
        <v/>
      </c>
      <c r="R59" s="90" t="str">
        <f>IF($B59&lt;&gt;"",SUMIFS(进货台账!$I$3:$I$1869,进货台账!$E$3:$E$1869,$B59,进货台账!$B$3:$B$1869,LEFT($J$3,4),进货台账!$C$3:$C$1869,LEFT(R$4,LEN(R$4)-1)),"")</f>
        <v/>
      </c>
      <c r="S59" s="90" t="str">
        <f>IF($B59&lt;&gt;"",SUMIFS(销售台账!$I$3:$I$2654,销售台账!$E$3:$E$2654,$B59,销售台账!$B$3:$B$2654,LEFT($J$3,4),销售台账!$C$3:$C$2654,LEFT(R$4,LEN(R$4)-1)),"")</f>
        <v/>
      </c>
      <c r="T59" s="90" t="str">
        <f>IF($B59&lt;&gt;"",SUMIFS(损耗登记!$I$3:$I$4999,损耗登记!$E$3:$E$4999,$B59,损耗登记!$B$3:$B$4999,LEFT($J$3,4),损耗登记!$C$3:$C$4999,LEFT(R$4,LEN(R$4)-1)),"")</f>
        <v/>
      </c>
      <c r="U59" s="90" t="str">
        <f t="shared" si="5"/>
        <v/>
      </c>
      <c r="V59" s="90" t="str">
        <f>IF($B59&lt;&gt;"",SUMIFS(进货台账!$I$3:$I$1869,进货台账!$E$3:$E$1869,$B59,进货台账!$B$3:$B$1869,LEFT($J$3,4),进货台账!$C$3:$C$1869,LEFT(V$4,LEN(V$4)-1)),"")</f>
        <v/>
      </c>
      <c r="W59" s="90" t="str">
        <f>IF($B59&lt;&gt;"",SUMIFS(销售台账!$I$3:$I$2654,销售台账!$E$3:$E$2654,$B59,销售台账!$B$3:$B$2654,LEFT($J$3,4),销售台账!$C$3:$C$2654,LEFT(V$4,LEN(V$4)-1)),"")</f>
        <v/>
      </c>
      <c r="X59" s="90" t="str">
        <f>IF($B59&lt;&gt;"",SUMIFS(损耗登记!$I$3:$I$4999,损耗登记!$E$3:$E$4999,$B59,损耗登记!$B$3:$B$4999,LEFT($J$3,4),损耗登记!$C$3:$C$4999,LEFT(V$4,LEN(V$4)-1)),"")</f>
        <v/>
      </c>
      <c r="Y59" s="90" t="str">
        <f t="shared" si="6"/>
        <v/>
      </c>
      <c r="Z59" s="90" t="str">
        <f>IF($B59&lt;&gt;"",SUMIFS(进货台账!$I$3:$I$1869,进货台账!$E$3:$E$1869,$B59,进货台账!$B$3:$B$1869,LEFT($J$3,4),进货台账!$C$3:$C$1869,LEFT(Z$4,LEN(Z$4)-1)),"")</f>
        <v/>
      </c>
      <c r="AA59" s="90" t="str">
        <f>IF($B59&lt;&gt;"",SUMIFS(销售台账!$I$3:$I$2654,销售台账!$E$3:$E$2654,$B59,销售台账!$B$3:$B$2654,LEFT($J$3,4),销售台账!$C$3:$C$2654,LEFT(Z$4,LEN(Z$4)-1)),"")</f>
        <v/>
      </c>
      <c r="AB59" s="90" t="str">
        <f>IF($B59&lt;&gt;"",SUMIFS(损耗登记!$I$3:$I$4999,损耗登记!$E$3:$E$4999,$B59,损耗登记!$B$3:$B$4999,LEFT($J$3,4),损耗登记!$C$3:$C$4999,LEFT(Z$4,LEN(Z$4)-1)),"")</f>
        <v/>
      </c>
      <c r="AC59" s="90" t="str">
        <f t="shared" si="7"/>
        <v/>
      </c>
      <c r="AD59" s="90" t="str">
        <f>IF($B59&lt;&gt;"",SUMIFS(进货台账!$I$3:$I$1869,进货台账!$E$3:$E$1869,$B59,进货台账!$B$3:$B$1869,LEFT($J$3,4),进货台账!$C$3:$C$1869,LEFT(AD$4,LEN(AD$4)-1)),"")</f>
        <v/>
      </c>
      <c r="AE59" s="90" t="str">
        <f>IF($B59&lt;&gt;"",SUMIFS(销售台账!$I$3:$I$2654,销售台账!$E$3:$E$2654,$B59,销售台账!$B$3:$B$2654,LEFT($J$3,4),销售台账!$C$3:$C$2654,LEFT(AD$4,LEN(AD$4)-1)),"")</f>
        <v/>
      </c>
      <c r="AF59" s="90" t="str">
        <f>IF($B59&lt;&gt;"",SUMIFS(损耗登记!$I$3:$I$4999,损耗登记!$E$3:$E$4999,$B59,损耗登记!$B$3:$B$4999,LEFT($J$3,4),损耗登记!$C$3:$C$4999,LEFT(AD$4,LEN(AD$4)-1)),"")</f>
        <v/>
      </c>
      <c r="AG59" s="90" t="str">
        <f t="shared" si="8"/>
        <v/>
      </c>
      <c r="AH59" s="90" t="str">
        <f>IF($B59&lt;&gt;"",SUMIFS(进货台账!$I$3:$I$1869,进货台账!$E$3:$E$1869,$B59,进货台账!$B$3:$B$1869,LEFT($J$3,4),进货台账!$C$3:$C$1869,LEFT(AH$4,LEN(AH$4)-1)),"")</f>
        <v/>
      </c>
      <c r="AI59" s="90" t="str">
        <f>IF($B59&lt;&gt;"",SUMIFS(销售台账!$I$3:$I$2654,销售台账!$E$3:$E$2654,$B59,销售台账!$B$3:$B$2654,LEFT($J$3,4),销售台账!$C$3:$C$2654,LEFT(AH$4,LEN(AH$4)-1)),"")</f>
        <v/>
      </c>
      <c r="AJ59" s="90" t="str">
        <f>IF($B59&lt;&gt;"",SUMIFS(损耗登记!$I$3:$I$4999,损耗登记!$E$3:$E$4999,$B59,损耗登记!$B$3:$B$4999,LEFT($J$3,4),损耗登记!$C$3:$C$4999,LEFT(AH$4,LEN(AH$4)-1)),"")</f>
        <v/>
      </c>
      <c r="AK59" s="90" t="str">
        <f t="shared" si="9"/>
        <v/>
      </c>
      <c r="AL59" s="90" t="str">
        <f>IF($B59&lt;&gt;"",SUMIFS(进货台账!$I$3:$I$1869,进货台账!$E$3:$E$1869,$B59,进货台账!$B$3:$B$1869,LEFT($J$3,4),进货台账!$C$3:$C$1869,LEFT(AL$4,LEN(AL$4)-1)),"")</f>
        <v/>
      </c>
      <c r="AM59" s="90" t="str">
        <f>IF($B59&lt;&gt;"",SUMIFS(销售台账!$I$3:$I$2654,销售台账!$E$3:$E$2654,$B59,销售台账!$B$3:$B$2654,LEFT($J$3,4),销售台账!$C$3:$C$2654,LEFT(AL$4,LEN(AL$4)-1)),"")</f>
        <v/>
      </c>
      <c r="AN59" s="90" t="str">
        <f>IF($B59&lt;&gt;"",SUMIFS(损耗登记!$I$3:$I$4999,损耗登记!$E$3:$E$4999,$B59,损耗登记!$B$3:$B$4999,LEFT($J$3,4),损耗登记!$C$3:$C$4999,LEFT(AL$4,LEN(AL$4)-1)),"")</f>
        <v/>
      </c>
      <c r="AO59" s="90" t="str">
        <f t="shared" si="10"/>
        <v/>
      </c>
      <c r="AP59" s="90" t="str">
        <f>IF($B59&lt;&gt;"",SUMIFS(进货台账!$I$3:$I$1869,进货台账!$E$3:$E$1869,$B59,进货台账!$B$3:$B$1869,LEFT($J$3,4),进货台账!$C$3:$C$1869,LEFT(AP$4,LEN(AP$4)-1)),"")</f>
        <v/>
      </c>
      <c r="AQ59" s="90" t="str">
        <f>IF($B59&lt;&gt;"",SUMIFS(销售台账!$I$3:$I$2654,销售台账!$E$3:$E$2654,$B59,销售台账!$B$3:$B$2654,LEFT($J$3,4),销售台账!$C$3:$C$2654,LEFT(AP$4,LEN(AP$4)-1)),"")</f>
        <v/>
      </c>
      <c r="AR59" s="90" t="str">
        <f>IF($B59&lt;&gt;"",SUMIFS(损耗登记!$I$3:$I$4999,损耗登记!$E$3:$E$4999,$B59,损耗登记!$B$3:$B$4999,LEFT($J$3,4),损耗登记!$C$3:$C$4999,LEFT(AP$4,LEN(AP$4)-1)),"")</f>
        <v/>
      </c>
      <c r="AS59" s="90" t="str">
        <f t="shared" si="11"/>
        <v/>
      </c>
      <c r="AT59" s="90" t="str">
        <f>IF($B59&lt;&gt;"",SUMIFS(进货台账!$I$3:$I$1869,进货台账!$E$3:$E$1869,$B59,进货台账!$B$3:$B$1869,LEFT($J$3,4),进货台账!$C$3:$C$1869,LEFT(AT$4,LEN(AT$4)-1)),"")</f>
        <v/>
      </c>
      <c r="AU59" s="90" t="str">
        <f>IF($B59&lt;&gt;"",SUMIFS(销售台账!$I$3:$I$2654,销售台账!$E$3:$E$2654,$B59,销售台账!$B$3:$B$2654,LEFT($J$3,4),销售台账!$C$3:$C$2654,LEFT(AT$4,LEN(AT$4)-1)),"")</f>
        <v/>
      </c>
      <c r="AV59" s="90" t="str">
        <f>IF($B59&lt;&gt;"",SUMIFS(损耗登记!$I$3:$I$4999,损耗登记!$E$3:$E$4999,$B59,损耗登记!$B$3:$B$4999,LEFT($J$3,4),损耗登记!$C$3:$C$4999,LEFT(AT$4,LEN(AT$4)-1)),"")</f>
        <v/>
      </c>
      <c r="AW59" s="90" t="str">
        <f t="shared" si="12"/>
        <v/>
      </c>
      <c r="AX59" s="90" t="str">
        <f>IF($B59&lt;&gt;"",SUMIFS(进货台账!$I$3:$I$1869,进货台账!$E$3:$E$1869,$B59,进货台账!$B$3:$B$1869,LEFT($J$3,4),进货台账!$C$3:$C$1869,LEFT(AX$4,LEN(AX$4)-1)),"")</f>
        <v/>
      </c>
      <c r="AY59" s="90" t="str">
        <f>IF($B59&lt;&gt;"",SUMIFS(销售台账!$I$3:$I$2654,销售台账!$E$3:$E$2654,$B59,销售台账!$B$3:$B$2654,LEFT($J$3,4),销售台账!$C$3:$C$2654,LEFT(AX$4,LEN(AX$4)-1)),"")</f>
        <v/>
      </c>
      <c r="AZ59" s="90" t="str">
        <f>IF($B59&lt;&gt;"",SUMIFS(损耗登记!$I$3:$I$4999,损耗登记!$E$3:$E$4999,$B59,损耗登记!$B$3:$B$4999,LEFT($J$3,4),损耗登记!$C$3:$C$4999,LEFT(AX$4,LEN(AX$4)-1)),"")</f>
        <v/>
      </c>
      <c r="BA59" s="90" t="str">
        <f t="shared" si="13"/>
        <v/>
      </c>
      <c r="BB59" s="90" t="str">
        <f>IF($B59&lt;&gt;"",SUMIFS(进货台账!$I$3:$I$1869,进货台账!$E$3:$E$1869,$B59,进货台账!$B$3:$B$1869,LEFT($J$3,4),进货台账!$C$3:$C$1869,LEFT(BB$4,LEN(BB$4)-1)),"")</f>
        <v/>
      </c>
      <c r="BC59" s="90" t="str">
        <f>IF($B59&lt;&gt;"",SUMIFS(销售台账!$I$3:$I$2654,销售台账!$E$3:$E$2654,$B59,销售台账!$B$3:$B$2654,LEFT($J$3,4),销售台账!$C$3:$C$2654,LEFT(BB$4,LEN(BB$4)-1)),"")</f>
        <v/>
      </c>
      <c r="BD59" s="90" t="str">
        <f>IF($B59&lt;&gt;"",SUMIFS(损耗登记!$I$3:$I$4999,损耗登记!$E$3:$E$4999,$B59,损耗登记!$B$3:$B$4999,LEFT($J$3,4),损耗登记!$C$3:$C$4999,LEFT(BB$4,LEN(BB$4)-1)),"")</f>
        <v/>
      </c>
      <c r="BE59" s="90" t="str">
        <f t="shared" si="14"/>
        <v/>
      </c>
    </row>
    <row r="60" ht="22" customHeight="1" spans="1:57">
      <c r="A60" s="89" t="str">
        <f t="shared" si="15"/>
        <v/>
      </c>
      <c r="B60" s="89" t="str">
        <f>IF(商品参数!A57&lt;&gt;"",商品参数!A57,"")</f>
        <v/>
      </c>
      <c r="C60" s="90" t="str">
        <f>IFERROR(VLOOKUP(B60,商品参数!A:E,2,FALSE),"")</f>
        <v/>
      </c>
      <c r="D60" s="90" t="str">
        <f>IFERROR(VLOOKUP(B60,商品参数!A:E,3,FALSE),"")</f>
        <v/>
      </c>
      <c r="E60" s="90" t="str">
        <f>IFERROR(VLOOKUP(B60,商品参数!A:E,4,FALSE),"")</f>
        <v/>
      </c>
      <c r="F60" s="90" t="str">
        <f t="shared" si="0"/>
        <v/>
      </c>
      <c r="G60" s="90" t="str">
        <f t="shared" si="1"/>
        <v/>
      </c>
      <c r="H60" s="91" t="str">
        <f t="shared" si="2"/>
        <v/>
      </c>
      <c r="I60" s="90" t="str">
        <f>IF(E60&lt;&gt;"",IFERROR(VLOOKUP(B60,商品参数!$A$3:$D$499,6,0),0),"")</f>
        <v/>
      </c>
      <c r="J60" s="90" t="str">
        <f>IF($B60&lt;&gt;"",SUMIFS(进货台账!$I$3:$I$1869,进货台账!$E$3:$E$1869,$B60,进货台账!$B$3:$B$1869,LEFT($J$3,4),进货台账!$C$3:$C$1869,LEFT(J$4,LEN(J$4)-1)),"")</f>
        <v/>
      </c>
      <c r="K60" s="90" t="str">
        <f>IF($B60&lt;&gt;"",SUMIFS(销售台账!$I$3:$I$2654,销售台账!$E$3:$E$2654,$B60,销售台账!$B$3:$B$2654,LEFT($J$3,4),销售台账!$C$3:$C$2654,LEFT(J$4,LEN(J$4)-1)),"")</f>
        <v/>
      </c>
      <c r="L60" s="90" t="str">
        <f>IF($B60&lt;&gt;"",SUMIFS(损耗登记!$I$3:$I$4999,损耗登记!$E$3:$E$4999,$B60,损耗登记!$B$3:$B$4999,LEFT($J$3,4),损耗登记!$C$3:$C$4999,LEFT(J$4,LEN(J$4)-1)),"")</f>
        <v/>
      </c>
      <c r="M60" s="90" t="str">
        <f t="shared" si="3"/>
        <v/>
      </c>
      <c r="N60" s="90" t="str">
        <f>IF($B60&lt;&gt;"",SUMIFS(进货台账!$I$3:$I$1869,进货台账!$E$3:$E$1869,$B60,进货台账!$B$3:$B$1869,LEFT($J$3,4),进货台账!$C$3:$C$1869,LEFT(N$4,LEN(N$4)-1)),"")</f>
        <v/>
      </c>
      <c r="O60" s="90" t="str">
        <f>IF($B60&lt;&gt;"",SUMIFS(销售台账!$I$3:$I$2654,销售台账!$E$3:$E$2654,$B60,销售台账!$B$3:$B$2654,LEFT($J$3,4),销售台账!$C$3:$C$2654,LEFT(N$4,LEN(N$4)-1)),"")</f>
        <v/>
      </c>
      <c r="P60" s="90" t="str">
        <f>IF($B60&lt;&gt;"",SUMIFS(损耗登记!$I$3:$I$4999,损耗登记!$E$3:$E$4999,$B60,损耗登记!$B$3:$B$4999,LEFT($J$3,4),损耗登记!$C$3:$C$4999,LEFT(N$4,LEN(N$4)-1)),"")</f>
        <v/>
      </c>
      <c r="Q60" s="90" t="str">
        <f t="shared" si="4"/>
        <v/>
      </c>
      <c r="R60" s="90" t="str">
        <f>IF($B60&lt;&gt;"",SUMIFS(进货台账!$I$3:$I$1869,进货台账!$E$3:$E$1869,$B60,进货台账!$B$3:$B$1869,LEFT($J$3,4),进货台账!$C$3:$C$1869,LEFT(R$4,LEN(R$4)-1)),"")</f>
        <v/>
      </c>
      <c r="S60" s="90" t="str">
        <f>IF($B60&lt;&gt;"",SUMIFS(销售台账!$I$3:$I$2654,销售台账!$E$3:$E$2654,$B60,销售台账!$B$3:$B$2654,LEFT($J$3,4),销售台账!$C$3:$C$2654,LEFT(R$4,LEN(R$4)-1)),"")</f>
        <v/>
      </c>
      <c r="T60" s="90" t="str">
        <f>IF($B60&lt;&gt;"",SUMIFS(损耗登记!$I$3:$I$4999,损耗登记!$E$3:$E$4999,$B60,损耗登记!$B$3:$B$4999,LEFT($J$3,4),损耗登记!$C$3:$C$4999,LEFT(R$4,LEN(R$4)-1)),"")</f>
        <v/>
      </c>
      <c r="U60" s="90" t="str">
        <f t="shared" si="5"/>
        <v/>
      </c>
      <c r="V60" s="90" t="str">
        <f>IF($B60&lt;&gt;"",SUMIFS(进货台账!$I$3:$I$1869,进货台账!$E$3:$E$1869,$B60,进货台账!$B$3:$B$1869,LEFT($J$3,4),进货台账!$C$3:$C$1869,LEFT(V$4,LEN(V$4)-1)),"")</f>
        <v/>
      </c>
      <c r="W60" s="90" t="str">
        <f>IF($B60&lt;&gt;"",SUMIFS(销售台账!$I$3:$I$2654,销售台账!$E$3:$E$2654,$B60,销售台账!$B$3:$B$2654,LEFT($J$3,4),销售台账!$C$3:$C$2654,LEFT(V$4,LEN(V$4)-1)),"")</f>
        <v/>
      </c>
      <c r="X60" s="90" t="str">
        <f>IF($B60&lt;&gt;"",SUMIFS(损耗登记!$I$3:$I$4999,损耗登记!$E$3:$E$4999,$B60,损耗登记!$B$3:$B$4999,LEFT($J$3,4),损耗登记!$C$3:$C$4999,LEFT(V$4,LEN(V$4)-1)),"")</f>
        <v/>
      </c>
      <c r="Y60" s="90" t="str">
        <f t="shared" si="6"/>
        <v/>
      </c>
      <c r="Z60" s="90" t="str">
        <f>IF($B60&lt;&gt;"",SUMIFS(进货台账!$I$3:$I$1869,进货台账!$E$3:$E$1869,$B60,进货台账!$B$3:$B$1869,LEFT($J$3,4),进货台账!$C$3:$C$1869,LEFT(Z$4,LEN(Z$4)-1)),"")</f>
        <v/>
      </c>
      <c r="AA60" s="90" t="str">
        <f>IF($B60&lt;&gt;"",SUMIFS(销售台账!$I$3:$I$2654,销售台账!$E$3:$E$2654,$B60,销售台账!$B$3:$B$2654,LEFT($J$3,4),销售台账!$C$3:$C$2654,LEFT(Z$4,LEN(Z$4)-1)),"")</f>
        <v/>
      </c>
      <c r="AB60" s="90" t="str">
        <f>IF($B60&lt;&gt;"",SUMIFS(损耗登记!$I$3:$I$4999,损耗登记!$E$3:$E$4999,$B60,损耗登记!$B$3:$B$4999,LEFT($J$3,4),损耗登记!$C$3:$C$4999,LEFT(Z$4,LEN(Z$4)-1)),"")</f>
        <v/>
      </c>
      <c r="AC60" s="90" t="str">
        <f t="shared" si="7"/>
        <v/>
      </c>
      <c r="AD60" s="90" t="str">
        <f>IF($B60&lt;&gt;"",SUMIFS(进货台账!$I$3:$I$1869,进货台账!$E$3:$E$1869,$B60,进货台账!$B$3:$B$1869,LEFT($J$3,4),进货台账!$C$3:$C$1869,LEFT(AD$4,LEN(AD$4)-1)),"")</f>
        <v/>
      </c>
      <c r="AE60" s="90" t="str">
        <f>IF($B60&lt;&gt;"",SUMIFS(销售台账!$I$3:$I$2654,销售台账!$E$3:$E$2654,$B60,销售台账!$B$3:$B$2654,LEFT($J$3,4),销售台账!$C$3:$C$2654,LEFT(AD$4,LEN(AD$4)-1)),"")</f>
        <v/>
      </c>
      <c r="AF60" s="90" t="str">
        <f>IF($B60&lt;&gt;"",SUMIFS(损耗登记!$I$3:$I$4999,损耗登记!$E$3:$E$4999,$B60,损耗登记!$B$3:$B$4999,LEFT($J$3,4),损耗登记!$C$3:$C$4999,LEFT(AD$4,LEN(AD$4)-1)),"")</f>
        <v/>
      </c>
      <c r="AG60" s="90" t="str">
        <f t="shared" si="8"/>
        <v/>
      </c>
      <c r="AH60" s="90" t="str">
        <f>IF($B60&lt;&gt;"",SUMIFS(进货台账!$I$3:$I$1869,进货台账!$E$3:$E$1869,$B60,进货台账!$B$3:$B$1869,LEFT($J$3,4),进货台账!$C$3:$C$1869,LEFT(AH$4,LEN(AH$4)-1)),"")</f>
        <v/>
      </c>
      <c r="AI60" s="90" t="str">
        <f>IF($B60&lt;&gt;"",SUMIFS(销售台账!$I$3:$I$2654,销售台账!$E$3:$E$2654,$B60,销售台账!$B$3:$B$2654,LEFT($J$3,4),销售台账!$C$3:$C$2654,LEFT(AH$4,LEN(AH$4)-1)),"")</f>
        <v/>
      </c>
      <c r="AJ60" s="90" t="str">
        <f>IF($B60&lt;&gt;"",SUMIFS(损耗登记!$I$3:$I$4999,损耗登记!$E$3:$E$4999,$B60,损耗登记!$B$3:$B$4999,LEFT($J$3,4),损耗登记!$C$3:$C$4999,LEFT(AH$4,LEN(AH$4)-1)),"")</f>
        <v/>
      </c>
      <c r="AK60" s="90" t="str">
        <f t="shared" si="9"/>
        <v/>
      </c>
      <c r="AL60" s="90" t="str">
        <f>IF($B60&lt;&gt;"",SUMIFS(进货台账!$I$3:$I$1869,进货台账!$E$3:$E$1869,$B60,进货台账!$B$3:$B$1869,LEFT($J$3,4),进货台账!$C$3:$C$1869,LEFT(AL$4,LEN(AL$4)-1)),"")</f>
        <v/>
      </c>
      <c r="AM60" s="90" t="str">
        <f>IF($B60&lt;&gt;"",SUMIFS(销售台账!$I$3:$I$2654,销售台账!$E$3:$E$2654,$B60,销售台账!$B$3:$B$2654,LEFT($J$3,4),销售台账!$C$3:$C$2654,LEFT(AL$4,LEN(AL$4)-1)),"")</f>
        <v/>
      </c>
      <c r="AN60" s="90" t="str">
        <f>IF($B60&lt;&gt;"",SUMIFS(损耗登记!$I$3:$I$4999,损耗登记!$E$3:$E$4999,$B60,损耗登记!$B$3:$B$4999,LEFT($J$3,4),损耗登记!$C$3:$C$4999,LEFT(AL$4,LEN(AL$4)-1)),"")</f>
        <v/>
      </c>
      <c r="AO60" s="90" t="str">
        <f t="shared" si="10"/>
        <v/>
      </c>
      <c r="AP60" s="90" t="str">
        <f>IF($B60&lt;&gt;"",SUMIFS(进货台账!$I$3:$I$1869,进货台账!$E$3:$E$1869,$B60,进货台账!$B$3:$B$1869,LEFT($J$3,4),进货台账!$C$3:$C$1869,LEFT(AP$4,LEN(AP$4)-1)),"")</f>
        <v/>
      </c>
      <c r="AQ60" s="90" t="str">
        <f>IF($B60&lt;&gt;"",SUMIFS(销售台账!$I$3:$I$2654,销售台账!$E$3:$E$2654,$B60,销售台账!$B$3:$B$2654,LEFT($J$3,4),销售台账!$C$3:$C$2654,LEFT(AP$4,LEN(AP$4)-1)),"")</f>
        <v/>
      </c>
      <c r="AR60" s="90" t="str">
        <f>IF($B60&lt;&gt;"",SUMIFS(损耗登记!$I$3:$I$4999,损耗登记!$E$3:$E$4999,$B60,损耗登记!$B$3:$B$4999,LEFT($J$3,4),损耗登记!$C$3:$C$4999,LEFT(AP$4,LEN(AP$4)-1)),"")</f>
        <v/>
      </c>
      <c r="AS60" s="90" t="str">
        <f t="shared" si="11"/>
        <v/>
      </c>
      <c r="AT60" s="90" t="str">
        <f>IF($B60&lt;&gt;"",SUMIFS(进货台账!$I$3:$I$1869,进货台账!$E$3:$E$1869,$B60,进货台账!$B$3:$B$1869,LEFT($J$3,4),进货台账!$C$3:$C$1869,LEFT(AT$4,LEN(AT$4)-1)),"")</f>
        <v/>
      </c>
      <c r="AU60" s="90" t="str">
        <f>IF($B60&lt;&gt;"",SUMIFS(销售台账!$I$3:$I$2654,销售台账!$E$3:$E$2654,$B60,销售台账!$B$3:$B$2654,LEFT($J$3,4),销售台账!$C$3:$C$2654,LEFT(AT$4,LEN(AT$4)-1)),"")</f>
        <v/>
      </c>
      <c r="AV60" s="90" t="str">
        <f>IF($B60&lt;&gt;"",SUMIFS(损耗登记!$I$3:$I$4999,损耗登记!$E$3:$E$4999,$B60,损耗登记!$B$3:$B$4999,LEFT($J$3,4),损耗登记!$C$3:$C$4999,LEFT(AT$4,LEN(AT$4)-1)),"")</f>
        <v/>
      </c>
      <c r="AW60" s="90" t="str">
        <f t="shared" si="12"/>
        <v/>
      </c>
      <c r="AX60" s="90" t="str">
        <f>IF($B60&lt;&gt;"",SUMIFS(进货台账!$I$3:$I$1869,进货台账!$E$3:$E$1869,$B60,进货台账!$B$3:$B$1869,LEFT($J$3,4),进货台账!$C$3:$C$1869,LEFT(AX$4,LEN(AX$4)-1)),"")</f>
        <v/>
      </c>
      <c r="AY60" s="90" t="str">
        <f>IF($B60&lt;&gt;"",SUMIFS(销售台账!$I$3:$I$2654,销售台账!$E$3:$E$2654,$B60,销售台账!$B$3:$B$2654,LEFT($J$3,4),销售台账!$C$3:$C$2654,LEFT(AX$4,LEN(AX$4)-1)),"")</f>
        <v/>
      </c>
      <c r="AZ60" s="90" t="str">
        <f>IF($B60&lt;&gt;"",SUMIFS(损耗登记!$I$3:$I$4999,损耗登记!$E$3:$E$4999,$B60,损耗登记!$B$3:$B$4999,LEFT($J$3,4),损耗登记!$C$3:$C$4999,LEFT(AX$4,LEN(AX$4)-1)),"")</f>
        <v/>
      </c>
      <c r="BA60" s="90" t="str">
        <f t="shared" si="13"/>
        <v/>
      </c>
      <c r="BB60" s="90" t="str">
        <f>IF($B60&lt;&gt;"",SUMIFS(进货台账!$I$3:$I$1869,进货台账!$E$3:$E$1869,$B60,进货台账!$B$3:$B$1869,LEFT($J$3,4),进货台账!$C$3:$C$1869,LEFT(BB$4,LEN(BB$4)-1)),"")</f>
        <v/>
      </c>
      <c r="BC60" s="90" t="str">
        <f>IF($B60&lt;&gt;"",SUMIFS(销售台账!$I$3:$I$2654,销售台账!$E$3:$E$2654,$B60,销售台账!$B$3:$B$2654,LEFT($J$3,4),销售台账!$C$3:$C$2654,LEFT(BB$4,LEN(BB$4)-1)),"")</f>
        <v/>
      </c>
      <c r="BD60" s="90" t="str">
        <f>IF($B60&lt;&gt;"",SUMIFS(损耗登记!$I$3:$I$4999,损耗登记!$E$3:$E$4999,$B60,损耗登记!$B$3:$B$4999,LEFT($J$3,4),损耗登记!$C$3:$C$4999,LEFT(BB$4,LEN(BB$4)-1)),"")</f>
        <v/>
      </c>
      <c r="BE60" s="90" t="str">
        <f t="shared" si="14"/>
        <v/>
      </c>
    </row>
    <row r="61" ht="22" customHeight="1" spans="1:57">
      <c r="A61" s="89" t="str">
        <f t="shared" si="15"/>
        <v/>
      </c>
      <c r="B61" s="89" t="str">
        <f>IF(商品参数!A58&lt;&gt;"",商品参数!A58,"")</f>
        <v/>
      </c>
      <c r="C61" s="90" t="str">
        <f>IFERROR(VLOOKUP(B61,商品参数!A:E,2,FALSE),"")</f>
        <v/>
      </c>
      <c r="D61" s="90" t="str">
        <f>IFERROR(VLOOKUP(B61,商品参数!A:E,3,FALSE),"")</f>
        <v/>
      </c>
      <c r="E61" s="90" t="str">
        <f>IFERROR(VLOOKUP(B61,商品参数!A:E,4,FALSE),"")</f>
        <v/>
      </c>
      <c r="F61" s="90" t="str">
        <f t="shared" si="0"/>
        <v/>
      </c>
      <c r="G61" s="90" t="str">
        <f t="shared" si="1"/>
        <v/>
      </c>
      <c r="H61" s="91" t="str">
        <f t="shared" si="2"/>
        <v/>
      </c>
      <c r="I61" s="90" t="str">
        <f>IF(E61&lt;&gt;"",IFERROR(VLOOKUP(B61,商品参数!$A$3:$D$499,6,0),0),"")</f>
        <v/>
      </c>
      <c r="J61" s="90" t="str">
        <f>IF($B61&lt;&gt;"",SUMIFS(进货台账!$I$3:$I$1869,进货台账!$E$3:$E$1869,$B61,进货台账!$B$3:$B$1869,LEFT($J$3,4),进货台账!$C$3:$C$1869,LEFT(J$4,LEN(J$4)-1)),"")</f>
        <v/>
      </c>
      <c r="K61" s="90" t="str">
        <f>IF($B61&lt;&gt;"",SUMIFS(销售台账!$I$3:$I$2654,销售台账!$E$3:$E$2654,$B61,销售台账!$B$3:$B$2654,LEFT($J$3,4),销售台账!$C$3:$C$2654,LEFT(J$4,LEN(J$4)-1)),"")</f>
        <v/>
      </c>
      <c r="L61" s="90" t="str">
        <f>IF($B61&lt;&gt;"",SUMIFS(损耗登记!$I$3:$I$4999,损耗登记!$E$3:$E$4999,$B61,损耗登记!$B$3:$B$4999,LEFT($J$3,4),损耗登记!$C$3:$C$4999,LEFT(J$4,LEN(J$4)-1)),"")</f>
        <v/>
      </c>
      <c r="M61" s="90" t="str">
        <f t="shared" si="3"/>
        <v/>
      </c>
      <c r="N61" s="90" t="str">
        <f>IF($B61&lt;&gt;"",SUMIFS(进货台账!$I$3:$I$1869,进货台账!$E$3:$E$1869,$B61,进货台账!$B$3:$B$1869,LEFT($J$3,4),进货台账!$C$3:$C$1869,LEFT(N$4,LEN(N$4)-1)),"")</f>
        <v/>
      </c>
      <c r="O61" s="90" t="str">
        <f>IF($B61&lt;&gt;"",SUMIFS(销售台账!$I$3:$I$2654,销售台账!$E$3:$E$2654,$B61,销售台账!$B$3:$B$2654,LEFT($J$3,4),销售台账!$C$3:$C$2654,LEFT(N$4,LEN(N$4)-1)),"")</f>
        <v/>
      </c>
      <c r="P61" s="90" t="str">
        <f>IF($B61&lt;&gt;"",SUMIFS(损耗登记!$I$3:$I$4999,损耗登记!$E$3:$E$4999,$B61,损耗登记!$B$3:$B$4999,LEFT($J$3,4),损耗登记!$C$3:$C$4999,LEFT(N$4,LEN(N$4)-1)),"")</f>
        <v/>
      </c>
      <c r="Q61" s="90" t="str">
        <f t="shared" si="4"/>
        <v/>
      </c>
      <c r="R61" s="90" t="str">
        <f>IF($B61&lt;&gt;"",SUMIFS(进货台账!$I$3:$I$1869,进货台账!$E$3:$E$1869,$B61,进货台账!$B$3:$B$1869,LEFT($J$3,4),进货台账!$C$3:$C$1869,LEFT(R$4,LEN(R$4)-1)),"")</f>
        <v/>
      </c>
      <c r="S61" s="90" t="str">
        <f>IF($B61&lt;&gt;"",SUMIFS(销售台账!$I$3:$I$2654,销售台账!$E$3:$E$2654,$B61,销售台账!$B$3:$B$2654,LEFT($J$3,4),销售台账!$C$3:$C$2654,LEFT(R$4,LEN(R$4)-1)),"")</f>
        <v/>
      </c>
      <c r="T61" s="90" t="str">
        <f>IF($B61&lt;&gt;"",SUMIFS(损耗登记!$I$3:$I$4999,损耗登记!$E$3:$E$4999,$B61,损耗登记!$B$3:$B$4999,LEFT($J$3,4),损耗登记!$C$3:$C$4999,LEFT(R$4,LEN(R$4)-1)),"")</f>
        <v/>
      </c>
      <c r="U61" s="90" t="str">
        <f t="shared" si="5"/>
        <v/>
      </c>
      <c r="V61" s="90" t="str">
        <f>IF($B61&lt;&gt;"",SUMIFS(进货台账!$I$3:$I$1869,进货台账!$E$3:$E$1869,$B61,进货台账!$B$3:$B$1869,LEFT($J$3,4),进货台账!$C$3:$C$1869,LEFT(V$4,LEN(V$4)-1)),"")</f>
        <v/>
      </c>
      <c r="W61" s="90" t="str">
        <f>IF($B61&lt;&gt;"",SUMIFS(销售台账!$I$3:$I$2654,销售台账!$E$3:$E$2654,$B61,销售台账!$B$3:$B$2654,LEFT($J$3,4),销售台账!$C$3:$C$2654,LEFT(V$4,LEN(V$4)-1)),"")</f>
        <v/>
      </c>
      <c r="X61" s="90" t="str">
        <f>IF($B61&lt;&gt;"",SUMIFS(损耗登记!$I$3:$I$4999,损耗登记!$E$3:$E$4999,$B61,损耗登记!$B$3:$B$4999,LEFT($J$3,4),损耗登记!$C$3:$C$4999,LEFT(V$4,LEN(V$4)-1)),"")</f>
        <v/>
      </c>
      <c r="Y61" s="90" t="str">
        <f t="shared" si="6"/>
        <v/>
      </c>
      <c r="Z61" s="90" t="str">
        <f>IF($B61&lt;&gt;"",SUMIFS(进货台账!$I$3:$I$1869,进货台账!$E$3:$E$1869,$B61,进货台账!$B$3:$B$1869,LEFT($J$3,4),进货台账!$C$3:$C$1869,LEFT(Z$4,LEN(Z$4)-1)),"")</f>
        <v/>
      </c>
      <c r="AA61" s="90" t="str">
        <f>IF($B61&lt;&gt;"",SUMIFS(销售台账!$I$3:$I$2654,销售台账!$E$3:$E$2654,$B61,销售台账!$B$3:$B$2654,LEFT($J$3,4),销售台账!$C$3:$C$2654,LEFT(Z$4,LEN(Z$4)-1)),"")</f>
        <v/>
      </c>
      <c r="AB61" s="90" t="str">
        <f>IF($B61&lt;&gt;"",SUMIFS(损耗登记!$I$3:$I$4999,损耗登记!$E$3:$E$4999,$B61,损耗登记!$B$3:$B$4999,LEFT($J$3,4),损耗登记!$C$3:$C$4999,LEFT(Z$4,LEN(Z$4)-1)),"")</f>
        <v/>
      </c>
      <c r="AC61" s="90" t="str">
        <f t="shared" si="7"/>
        <v/>
      </c>
      <c r="AD61" s="90" t="str">
        <f>IF($B61&lt;&gt;"",SUMIFS(进货台账!$I$3:$I$1869,进货台账!$E$3:$E$1869,$B61,进货台账!$B$3:$B$1869,LEFT($J$3,4),进货台账!$C$3:$C$1869,LEFT(AD$4,LEN(AD$4)-1)),"")</f>
        <v/>
      </c>
      <c r="AE61" s="90" t="str">
        <f>IF($B61&lt;&gt;"",SUMIFS(销售台账!$I$3:$I$2654,销售台账!$E$3:$E$2654,$B61,销售台账!$B$3:$B$2654,LEFT($J$3,4),销售台账!$C$3:$C$2654,LEFT(AD$4,LEN(AD$4)-1)),"")</f>
        <v/>
      </c>
      <c r="AF61" s="90" t="str">
        <f>IF($B61&lt;&gt;"",SUMIFS(损耗登记!$I$3:$I$4999,损耗登记!$E$3:$E$4999,$B61,损耗登记!$B$3:$B$4999,LEFT($J$3,4),损耗登记!$C$3:$C$4999,LEFT(AD$4,LEN(AD$4)-1)),"")</f>
        <v/>
      </c>
      <c r="AG61" s="90" t="str">
        <f t="shared" si="8"/>
        <v/>
      </c>
      <c r="AH61" s="90" t="str">
        <f>IF($B61&lt;&gt;"",SUMIFS(进货台账!$I$3:$I$1869,进货台账!$E$3:$E$1869,$B61,进货台账!$B$3:$B$1869,LEFT($J$3,4),进货台账!$C$3:$C$1869,LEFT(AH$4,LEN(AH$4)-1)),"")</f>
        <v/>
      </c>
      <c r="AI61" s="90" t="str">
        <f>IF($B61&lt;&gt;"",SUMIFS(销售台账!$I$3:$I$2654,销售台账!$E$3:$E$2654,$B61,销售台账!$B$3:$B$2654,LEFT($J$3,4),销售台账!$C$3:$C$2654,LEFT(AH$4,LEN(AH$4)-1)),"")</f>
        <v/>
      </c>
      <c r="AJ61" s="90" t="str">
        <f>IF($B61&lt;&gt;"",SUMIFS(损耗登记!$I$3:$I$4999,损耗登记!$E$3:$E$4999,$B61,损耗登记!$B$3:$B$4999,LEFT($J$3,4),损耗登记!$C$3:$C$4999,LEFT(AH$4,LEN(AH$4)-1)),"")</f>
        <v/>
      </c>
      <c r="AK61" s="90" t="str">
        <f t="shared" si="9"/>
        <v/>
      </c>
      <c r="AL61" s="90" t="str">
        <f>IF($B61&lt;&gt;"",SUMIFS(进货台账!$I$3:$I$1869,进货台账!$E$3:$E$1869,$B61,进货台账!$B$3:$B$1869,LEFT($J$3,4),进货台账!$C$3:$C$1869,LEFT(AL$4,LEN(AL$4)-1)),"")</f>
        <v/>
      </c>
      <c r="AM61" s="90" t="str">
        <f>IF($B61&lt;&gt;"",SUMIFS(销售台账!$I$3:$I$2654,销售台账!$E$3:$E$2654,$B61,销售台账!$B$3:$B$2654,LEFT($J$3,4),销售台账!$C$3:$C$2654,LEFT(AL$4,LEN(AL$4)-1)),"")</f>
        <v/>
      </c>
      <c r="AN61" s="90" t="str">
        <f>IF($B61&lt;&gt;"",SUMIFS(损耗登记!$I$3:$I$4999,损耗登记!$E$3:$E$4999,$B61,损耗登记!$B$3:$B$4999,LEFT($J$3,4),损耗登记!$C$3:$C$4999,LEFT(AL$4,LEN(AL$4)-1)),"")</f>
        <v/>
      </c>
      <c r="AO61" s="90" t="str">
        <f t="shared" si="10"/>
        <v/>
      </c>
      <c r="AP61" s="90" t="str">
        <f>IF($B61&lt;&gt;"",SUMIFS(进货台账!$I$3:$I$1869,进货台账!$E$3:$E$1869,$B61,进货台账!$B$3:$B$1869,LEFT($J$3,4),进货台账!$C$3:$C$1869,LEFT(AP$4,LEN(AP$4)-1)),"")</f>
        <v/>
      </c>
      <c r="AQ61" s="90" t="str">
        <f>IF($B61&lt;&gt;"",SUMIFS(销售台账!$I$3:$I$2654,销售台账!$E$3:$E$2654,$B61,销售台账!$B$3:$B$2654,LEFT($J$3,4),销售台账!$C$3:$C$2654,LEFT(AP$4,LEN(AP$4)-1)),"")</f>
        <v/>
      </c>
      <c r="AR61" s="90" t="str">
        <f>IF($B61&lt;&gt;"",SUMIFS(损耗登记!$I$3:$I$4999,损耗登记!$E$3:$E$4999,$B61,损耗登记!$B$3:$B$4999,LEFT($J$3,4),损耗登记!$C$3:$C$4999,LEFT(AP$4,LEN(AP$4)-1)),"")</f>
        <v/>
      </c>
      <c r="AS61" s="90" t="str">
        <f t="shared" si="11"/>
        <v/>
      </c>
      <c r="AT61" s="90" t="str">
        <f>IF($B61&lt;&gt;"",SUMIFS(进货台账!$I$3:$I$1869,进货台账!$E$3:$E$1869,$B61,进货台账!$B$3:$B$1869,LEFT($J$3,4),进货台账!$C$3:$C$1869,LEFT(AT$4,LEN(AT$4)-1)),"")</f>
        <v/>
      </c>
      <c r="AU61" s="90" t="str">
        <f>IF($B61&lt;&gt;"",SUMIFS(销售台账!$I$3:$I$2654,销售台账!$E$3:$E$2654,$B61,销售台账!$B$3:$B$2654,LEFT($J$3,4),销售台账!$C$3:$C$2654,LEFT(AT$4,LEN(AT$4)-1)),"")</f>
        <v/>
      </c>
      <c r="AV61" s="90" t="str">
        <f>IF($B61&lt;&gt;"",SUMIFS(损耗登记!$I$3:$I$4999,损耗登记!$E$3:$E$4999,$B61,损耗登记!$B$3:$B$4999,LEFT($J$3,4),损耗登记!$C$3:$C$4999,LEFT(AT$4,LEN(AT$4)-1)),"")</f>
        <v/>
      </c>
      <c r="AW61" s="90" t="str">
        <f t="shared" si="12"/>
        <v/>
      </c>
      <c r="AX61" s="90" t="str">
        <f>IF($B61&lt;&gt;"",SUMIFS(进货台账!$I$3:$I$1869,进货台账!$E$3:$E$1869,$B61,进货台账!$B$3:$B$1869,LEFT($J$3,4),进货台账!$C$3:$C$1869,LEFT(AX$4,LEN(AX$4)-1)),"")</f>
        <v/>
      </c>
      <c r="AY61" s="90" t="str">
        <f>IF($B61&lt;&gt;"",SUMIFS(销售台账!$I$3:$I$2654,销售台账!$E$3:$E$2654,$B61,销售台账!$B$3:$B$2654,LEFT($J$3,4),销售台账!$C$3:$C$2654,LEFT(AX$4,LEN(AX$4)-1)),"")</f>
        <v/>
      </c>
      <c r="AZ61" s="90" t="str">
        <f>IF($B61&lt;&gt;"",SUMIFS(损耗登记!$I$3:$I$4999,损耗登记!$E$3:$E$4999,$B61,损耗登记!$B$3:$B$4999,LEFT($J$3,4),损耗登记!$C$3:$C$4999,LEFT(AX$4,LEN(AX$4)-1)),"")</f>
        <v/>
      </c>
      <c r="BA61" s="90" t="str">
        <f t="shared" si="13"/>
        <v/>
      </c>
      <c r="BB61" s="90" t="str">
        <f>IF($B61&lt;&gt;"",SUMIFS(进货台账!$I$3:$I$1869,进货台账!$E$3:$E$1869,$B61,进货台账!$B$3:$B$1869,LEFT($J$3,4),进货台账!$C$3:$C$1869,LEFT(BB$4,LEN(BB$4)-1)),"")</f>
        <v/>
      </c>
      <c r="BC61" s="90" t="str">
        <f>IF($B61&lt;&gt;"",SUMIFS(销售台账!$I$3:$I$2654,销售台账!$E$3:$E$2654,$B61,销售台账!$B$3:$B$2654,LEFT($J$3,4),销售台账!$C$3:$C$2654,LEFT(BB$4,LEN(BB$4)-1)),"")</f>
        <v/>
      </c>
      <c r="BD61" s="90" t="str">
        <f>IF($B61&lt;&gt;"",SUMIFS(损耗登记!$I$3:$I$4999,损耗登记!$E$3:$E$4999,$B61,损耗登记!$B$3:$B$4999,LEFT($J$3,4),损耗登记!$C$3:$C$4999,LEFT(BB$4,LEN(BB$4)-1)),"")</f>
        <v/>
      </c>
      <c r="BE61" s="90" t="str">
        <f t="shared" si="14"/>
        <v/>
      </c>
    </row>
    <row r="62" ht="22" customHeight="1" spans="1:57">
      <c r="A62" s="89" t="str">
        <f t="shared" si="15"/>
        <v/>
      </c>
      <c r="B62" s="89" t="str">
        <f>IF(商品参数!A59&lt;&gt;"",商品参数!A59,"")</f>
        <v/>
      </c>
      <c r="C62" s="90" t="str">
        <f>IFERROR(VLOOKUP(B62,商品参数!A:E,2,FALSE),"")</f>
        <v/>
      </c>
      <c r="D62" s="90" t="str">
        <f>IFERROR(VLOOKUP(B62,商品参数!A:E,3,FALSE),"")</f>
        <v/>
      </c>
      <c r="E62" s="90" t="str">
        <f>IFERROR(VLOOKUP(B62,商品参数!A:E,4,FALSE),"")</f>
        <v/>
      </c>
      <c r="F62" s="90" t="str">
        <f t="shared" si="0"/>
        <v/>
      </c>
      <c r="G62" s="90" t="str">
        <f t="shared" si="1"/>
        <v/>
      </c>
      <c r="H62" s="91" t="str">
        <f t="shared" si="2"/>
        <v/>
      </c>
      <c r="I62" s="90" t="str">
        <f>IF(E62&lt;&gt;"",IFERROR(VLOOKUP(B62,商品参数!$A$3:$D$499,6,0),0),"")</f>
        <v/>
      </c>
      <c r="J62" s="90" t="str">
        <f>IF($B62&lt;&gt;"",SUMIFS(进货台账!$I$3:$I$1869,进货台账!$E$3:$E$1869,$B62,进货台账!$B$3:$B$1869,LEFT($J$3,4),进货台账!$C$3:$C$1869,LEFT(J$4,LEN(J$4)-1)),"")</f>
        <v/>
      </c>
      <c r="K62" s="90" t="str">
        <f>IF($B62&lt;&gt;"",SUMIFS(销售台账!$I$3:$I$2654,销售台账!$E$3:$E$2654,$B62,销售台账!$B$3:$B$2654,LEFT($J$3,4),销售台账!$C$3:$C$2654,LEFT(J$4,LEN(J$4)-1)),"")</f>
        <v/>
      </c>
      <c r="L62" s="90" t="str">
        <f>IF($B62&lt;&gt;"",SUMIFS(损耗登记!$I$3:$I$4999,损耗登记!$E$3:$E$4999,$B62,损耗登记!$B$3:$B$4999,LEFT($J$3,4),损耗登记!$C$3:$C$4999,LEFT(J$4,LEN(J$4)-1)),"")</f>
        <v/>
      </c>
      <c r="M62" s="90" t="str">
        <f t="shared" si="3"/>
        <v/>
      </c>
      <c r="N62" s="90" t="str">
        <f>IF($B62&lt;&gt;"",SUMIFS(进货台账!$I$3:$I$1869,进货台账!$E$3:$E$1869,$B62,进货台账!$B$3:$B$1869,LEFT($J$3,4),进货台账!$C$3:$C$1869,LEFT(N$4,LEN(N$4)-1)),"")</f>
        <v/>
      </c>
      <c r="O62" s="90" t="str">
        <f>IF($B62&lt;&gt;"",SUMIFS(销售台账!$I$3:$I$2654,销售台账!$E$3:$E$2654,$B62,销售台账!$B$3:$B$2654,LEFT($J$3,4),销售台账!$C$3:$C$2654,LEFT(N$4,LEN(N$4)-1)),"")</f>
        <v/>
      </c>
      <c r="P62" s="90" t="str">
        <f>IF($B62&lt;&gt;"",SUMIFS(损耗登记!$I$3:$I$4999,损耗登记!$E$3:$E$4999,$B62,损耗登记!$B$3:$B$4999,LEFT($J$3,4),损耗登记!$C$3:$C$4999,LEFT(N$4,LEN(N$4)-1)),"")</f>
        <v/>
      </c>
      <c r="Q62" s="90" t="str">
        <f t="shared" si="4"/>
        <v/>
      </c>
      <c r="R62" s="90" t="str">
        <f>IF($B62&lt;&gt;"",SUMIFS(进货台账!$I$3:$I$1869,进货台账!$E$3:$E$1869,$B62,进货台账!$B$3:$B$1869,LEFT($J$3,4),进货台账!$C$3:$C$1869,LEFT(R$4,LEN(R$4)-1)),"")</f>
        <v/>
      </c>
      <c r="S62" s="90" t="str">
        <f>IF($B62&lt;&gt;"",SUMIFS(销售台账!$I$3:$I$2654,销售台账!$E$3:$E$2654,$B62,销售台账!$B$3:$B$2654,LEFT($J$3,4),销售台账!$C$3:$C$2654,LEFT(R$4,LEN(R$4)-1)),"")</f>
        <v/>
      </c>
      <c r="T62" s="90" t="str">
        <f>IF($B62&lt;&gt;"",SUMIFS(损耗登记!$I$3:$I$4999,损耗登记!$E$3:$E$4999,$B62,损耗登记!$B$3:$B$4999,LEFT($J$3,4),损耗登记!$C$3:$C$4999,LEFT(R$4,LEN(R$4)-1)),"")</f>
        <v/>
      </c>
      <c r="U62" s="90" t="str">
        <f t="shared" si="5"/>
        <v/>
      </c>
      <c r="V62" s="90" t="str">
        <f>IF($B62&lt;&gt;"",SUMIFS(进货台账!$I$3:$I$1869,进货台账!$E$3:$E$1869,$B62,进货台账!$B$3:$B$1869,LEFT($J$3,4),进货台账!$C$3:$C$1869,LEFT(V$4,LEN(V$4)-1)),"")</f>
        <v/>
      </c>
      <c r="W62" s="90" t="str">
        <f>IF($B62&lt;&gt;"",SUMIFS(销售台账!$I$3:$I$2654,销售台账!$E$3:$E$2654,$B62,销售台账!$B$3:$B$2654,LEFT($J$3,4),销售台账!$C$3:$C$2654,LEFT(V$4,LEN(V$4)-1)),"")</f>
        <v/>
      </c>
      <c r="X62" s="90" t="str">
        <f>IF($B62&lt;&gt;"",SUMIFS(损耗登记!$I$3:$I$4999,损耗登记!$E$3:$E$4999,$B62,损耗登记!$B$3:$B$4999,LEFT($J$3,4),损耗登记!$C$3:$C$4999,LEFT(V$4,LEN(V$4)-1)),"")</f>
        <v/>
      </c>
      <c r="Y62" s="90" t="str">
        <f t="shared" si="6"/>
        <v/>
      </c>
      <c r="Z62" s="90" t="str">
        <f>IF($B62&lt;&gt;"",SUMIFS(进货台账!$I$3:$I$1869,进货台账!$E$3:$E$1869,$B62,进货台账!$B$3:$B$1869,LEFT($J$3,4),进货台账!$C$3:$C$1869,LEFT(Z$4,LEN(Z$4)-1)),"")</f>
        <v/>
      </c>
      <c r="AA62" s="90" t="str">
        <f>IF($B62&lt;&gt;"",SUMIFS(销售台账!$I$3:$I$2654,销售台账!$E$3:$E$2654,$B62,销售台账!$B$3:$B$2654,LEFT($J$3,4),销售台账!$C$3:$C$2654,LEFT(Z$4,LEN(Z$4)-1)),"")</f>
        <v/>
      </c>
      <c r="AB62" s="90" t="str">
        <f>IF($B62&lt;&gt;"",SUMIFS(损耗登记!$I$3:$I$4999,损耗登记!$E$3:$E$4999,$B62,损耗登记!$B$3:$B$4999,LEFT($J$3,4),损耗登记!$C$3:$C$4999,LEFT(Z$4,LEN(Z$4)-1)),"")</f>
        <v/>
      </c>
      <c r="AC62" s="90" t="str">
        <f t="shared" si="7"/>
        <v/>
      </c>
      <c r="AD62" s="90" t="str">
        <f>IF($B62&lt;&gt;"",SUMIFS(进货台账!$I$3:$I$1869,进货台账!$E$3:$E$1869,$B62,进货台账!$B$3:$B$1869,LEFT($J$3,4),进货台账!$C$3:$C$1869,LEFT(AD$4,LEN(AD$4)-1)),"")</f>
        <v/>
      </c>
      <c r="AE62" s="90" t="str">
        <f>IF($B62&lt;&gt;"",SUMIFS(销售台账!$I$3:$I$2654,销售台账!$E$3:$E$2654,$B62,销售台账!$B$3:$B$2654,LEFT($J$3,4),销售台账!$C$3:$C$2654,LEFT(AD$4,LEN(AD$4)-1)),"")</f>
        <v/>
      </c>
      <c r="AF62" s="90" t="str">
        <f>IF($B62&lt;&gt;"",SUMIFS(损耗登记!$I$3:$I$4999,损耗登记!$E$3:$E$4999,$B62,损耗登记!$B$3:$B$4999,LEFT($J$3,4),损耗登记!$C$3:$C$4999,LEFT(AD$4,LEN(AD$4)-1)),"")</f>
        <v/>
      </c>
      <c r="AG62" s="90" t="str">
        <f t="shared" si="8"/>
        <v/>
      </c>
      <c r="AH62" s="90" t="str">
        <f>IF($B62&lt;&gt;"",SUMIFS(进货台账!$I$3:$I$1869,进货台账!$E$3:$E$1869,$B62,进货台账!$B$3:$B$1869,LEFT($J$3,4),进货台账!$C$3:$C$1869,LEFT(AH$4,LEN(AH$4)-1)),"")</f>
        <v/>
      </c>
      <c r="AI62" s="90" t="str">
        <f>IF($B62&lt;&gt;"",SUMIFS(销售台账!$I$3:$I$2654,销售台账!$E$3:$E$2654,$B62,销售台账!$B$3:$B$2654,LEFT($J$3,4),销售台账!$C$3:$C$2654,LEFT(AH$4,LEN(AH$4)-1)),"")</f>
        <v/>
      </c>
      <c r="AJ62" s="90" t="str">
        <f>IF($B62&lt;&gt;"",SUMIFS(损耗登记!$I$3:$I$4999,损耗登记!$E$3:$E$4999,$B62,损耗登记!$B$3:$B$4999,LEFT($J$3,4),损耗登记!$C$3:$C$4999,LEFT(AH$4,LEN(AH$4)-1)),"")</f>
        <v/>
      </c>
      <c r="AK62" s="90" t="str">
        <f t="shared" si="9"/>
        <v/>
      </c>
      <c r="AL62" s="90" t="str">
        <f>IF($B62&lt;&gt;"",SUMIFS(进货台账!$I$3:$I$1869,进货台账!$E$3:$E$1869,$B62,进货台账!$B$3:$B$1869,LEFT($J$3,4),进货台账!$C$3:$C$1869,LEFT(AL$4,LEN(AL$4)-1)),"")</f>
        <v/>
      </c>
      <c r="AM62" s="90" t="str">
        <f>IF($B62&lt;&gt;"",SUMIFS(销售台账!$I$3:$I$2654,销售台账!$E$3:$E$2654,$B62,销售台账!$B$3:$B$2654,LEFT($J$3,4),销售台账!$C$3:$C$2654,LEFT(AL$4,LEN(AL$4)-1)),"")</f>
        <v/>
      </c>
      <c r="AN62" s="90" t="str">
        <f>IF($B62&lt;&gt;"",SUMIFS(损耗登记!$I$3:$I$4999,损耗登记!$E$3:$E$4999,$B62,损耗登记!$B$3:$B$4999,LEFT($J$3,4),损耗登记!$C$3:$C$4999,LEFT(AL$4,LEN(AL$4)-1)),"")</f>
        <v/>
      </c>
      <c r="AO62" s="90" t="str">
        <f t="shared" si="10"/>
        <v/>
      </c>
      <c r="AP62" s="90" t="str">
        <f>IF($B62&lt;&gt;"",SUMIFS(进货台账!$I$3:$I$1869,进货台账!$E$3:$E$1869,$B62,进货台账!$B$3:$B$1869,LEFT($J$3,4),进货台账!$C$3:$C$1869,LEFT(AP$4,LEN(AP$4)-1)),"")</f>
        <v/>
      </c>
      <c r="AQ62" s="90" t="str">
        <f>IF($B62&lt;&gt;"",SUMIFS(销售台账!$I$3:$I$2654,销售台账!$E$3:$E$2654,$B62,销售台账!$B$3:$B$2654,LEFT($J$3,4),销售台账!$C$3:$C$2654,LEFT(AP$4,LEN(AP$4)-1)),"")</f>
        <v/>
      </c>
      <c r="AR62" s="90" t="str">
        <f>IF($B62&lt;&gt;"",SUMIFS(损耗登记!$I$3:$I$4999,损耗登记!$E$3:$E$4999,$B62,损耗登记!$B$3:$B$4999,LEFT($J$3,4),损耗登记!$C$3:$C$4999,LEFT(AP$4,LEN(AP$4)-1)),"")</f>
        <v/>
      </c>
      <c r="AS62" s="90" t="str">
        <f t="shared" si="11"/>
        <v/>
      </c>
      <c r="AT62" s="90" t="str">
        <f>IF($B62&lt;&gt;"",SUMIFS(进货台账!$I$3:$I$1869,进货台账!$E$3:$E$1869,$B62,进货台账!$B$3:$B$1869,LEFT($J$3,4),进货台账!$C$3:$C$1869,LEFT(AT$4,LEN(AT$4)-1)),"")</f>
        <v/>
      </c>
      <c r="AU62" s="90" t="str">
        <f>IF($B62&lt;&gt;"",SUMIFS(销售台账!$I$3:$I$2654,销售台账!$E$3:$E$2654,$B62,销售台账!$B$3:$B$2654,LEFT($J$3,4),销售台账!$C$3:$C$2654,LEFT(AT$4,LEN(AT$4)-1)),"")</f>
        <v/>
      </c>
      <c r="AV62" s="90" t="str">
        <f>IF($B62&lt;&gt;"",SUMIFS(损耗登记!$I$3:$I$4999,损耗登记!$E$3:$E$4999,$B62,损耗登记!$B$3:$B$4999,LEFT($J$3,4),损耗登记!$C$3:$C$4999,LEFT(AT$4,LEN(AT$4)-1)),"")</f>
        <v/>
      </c>
      <c r="AW62" s="90" t="str">
        <f t="shared" si="12"/>
        <v/>
      </c>
      <c r="AX62" s="90" t="str">
        <f>IF($B62&lt;&gt;"",SUMIFS(进货台账!$I$3:$I$1869,进货台账!$E$3:$E$1869,$B62,进货台账!$B$3:$B$1869,LEFT($J$3,4),进货台账!$C$3:$C$1869,LEFT(AX$4,LEN(AX$4)-1)),"")</f>
        <v/>
      </c>
      <c r="AY62" s="90" t="str">
        <f>IF($B62&lt;&gt;"",SUMIFS(销售台账!$I$3:$I$2654,销售台账!$E$3:$E$2654,$B62,销售台账!$B$3:$B$2654,LEFT($J$3,4),销售台账!$C$3:$C$2654,LEFT(AX$4,LEN(AX$4)-1)),"")</f>
        <v/>
      </c>
      <c r="AZ62" s="90" t="str">
        <f>IF($B62&lt;&gt;"",SUMIFS(损耗登记!$I$3:$I$4999,损耗登记!$E$3:$E$4999,$B62,损耗登记!$B$3:$B$4999,LEFT($J$3,4),损耗登记!$C$3:$C$4999,LEFT(AX$4,LEN(AX$4)-1)),"")</f>
        <v/>
      </c>
      <c r="BA62" s="90" t="str">
        <f t="shared" si="13"/>
        <v/>
      </c>
      <c r="BB62" s="90" t="str">
        <f>IF($B62&lt;&gt;"",SUMIFS(进货台账!$I$3:$I$1869,进货台账!$E$3:$E$1869,$B62,进货台账!$B$3:$B$1869,LEFT($J$3,4),进货台账!$C$3:$C$1869,LEFT(BB$4,LEN(BB$4)-1)),"")</f>
        <v/>
      </c>
      <c r="BC62" s="90" t="str">
        <f>IF($B62&lt;&gt;"",SUMIFS(销售台账!$I$3:$I$2654,销售台账!$E$3:$E$2654,$B62,销售台账!$B$3:$B$2654,LEFT($J$3,4),销售台账!$C$3:$C$2654,LEFT(BB$4,LEN(BB$4)-1)),"")</f>
        <v/>
      </c>
      <c r="BD62" s="90" t="str">
        <f>IF($B62&lt;&gt;"",SUMIFS(损耗登记!$I$3:$I$4999,损耗登记!$E$3:$E$4999,$B62,损耗登记!$B$3:$B$4999,LEFT($J$3,4),损耗登记!$C$3:$C$4999,LEFT(BB$4,LEN(BB$4)-1)),"")</f>
        <v/>
      </c>
      <c r="BE62" s="90" t="str">
        <f t="shared" si="14"/>
        <v/>
      </c>
    </row>
    <row r="63" ht="22" customHeight="1" spans="1:57">
      <c r="A63" s="89" t="str">
        <f t="shared" si="15"/>
        <v/>
      </c>
      <c r="B63" s="89" t="str">
        <f>IF(商品参数!A60&lt;&gt;"",商品参数!A60,"")</f>
        <v/>
      </c>
      <c r="C63" s="90" t="str">
        <f>IFERROR(VLOOKUP(B63,商品参数!A:E,2,FALSE),"")</f>
        <v/>
      </c>
      <c r="D63" s="90" t="str">
        <f>IFERROR(VLOOKUP(B63,商品参数!A:E,3,FALSE),"")</f>
        <v/>
      </c>
      <c r="E63" s="90" t="str">
        <f>IFERROR(VLOOKUP(B63,商品参数!A:E,4,FALSE),"")</f>
        <v/>
      </c>
      <c r="F63" s="90" t="str">
        <f t="shared" si="0"/>
        <v/>
      </c>
      <c r="G63" s="90" t="str">
        <f t="shared" si="1"/>
        <v/>
      </c>
      <c r="H63" s="91" t="str">
        <f t="shared" si="2"/>
        <v/>
      </c>
      <c r="I63" s="90" t="str">
        <f>IF(E63&lt;&gt;"",IFERROR(VLOOKUP(B63,商品参数!$A$3:$D$499,6,0),0),"")</f>
        <v/>
      </c>
      <c r="J63" s="90" t="str">
        <f>IF($B63&lt;&gt;"",SUMIFS(进货台账!$I$3:$I$1869,进货台账!$E$3:$E$1869,$B63,进货台账!$B$3:$B$1869,LEFT($J$3,4),进货台账!$C$3:$C$1869,LEFT(J$4,LEN(J$4)-1)),"")</f>
        <v/>
      </c>
      <c r="K63" s="90" t="str">
        <f>IF($B63&lt;&gt;"",SUMIFS(销售台账!$I$3:$I$2654,销售台账!$E$3:$E$2654,$B63,销售台账!$B$3:$B$2654,LEFT($J$3,4),销售台账!$C$3:$C$2654,LEFT(J$4,LEN(J$4)-1)),"")</f>
        <v/>
      </c>
      <c r="L63" s="90" t="str">
        <f>IF($B63&lt;&gt;"",SUMIFS(损耗登记!$I$3:$I$4999,损耗登记!$E$3:$E$4999,$B63,损耗登记!$B$3:$B$4999,LEFT($J$3,4),损耗登记!$C$3:$C$4999,LEFT(J$4,LEN(J$4)-1)),"")</f>
        <v/>
      </c>
      <c r="M63" s="90" t="str">
        <f t="shared" si="3"/>
        <v/>
      </c>
      <c r="N63" s="90" t="str">
        <f>IF($B63&lt;&gt;"",SUMIFS(进货台账!$I$3:$I$1869,进货台账!$E$3:$E$1869,$B63,进货台账!$B$3:$B$1869,LEFT($J$3,4),进货台账!$C$3:$C$1869,LEFT(N$4,LEN(N$4)-1)),"")</f>
        <v/>
      </c>
      <c r="O63" s="90" t="str">
        <f>IF($B63&lt;&gt;"",SUMIFS(销售台账!$I$3:$I$2654,销售台账!$E$3:$E$2654,$B63,销售台账!$B$3:$B$2654,LEFT($J$3,4),销售台账!$C$3:$C$2654,LEFT(N$4,LEN(N$4)-1)),"")</f>
        <v/>
      </c>
      <c r="P63" s="90" t="str">
        <f>IF($B63&lt;&gt;"",SUMIFS(损耗登记!$I$3:$I$4999,损耗登记!$E$3:$E$4999,$B63,损耗登记!$B$3:$B$4999,LEFT($J$3,4),损耗登记!$C$3:$C$4999,LEFT(N$4,LEN(N$4)-1)),"")</f>
        <v/>
      </c>
      <c r="Q63" s="90" t="str">
        <f t="shared" si="4"/>
        <v/>
      </c>
      <c r="R63" s="90" t="str">
        <f>IF($B63&lt;&gt;"",SUMIFS(进货台账!$I$3:$I$1869,进货台账!$E$3:$E$1869,$B63,进货台账!$B$3:$B$1869,LEFT($J$3,4),进货台账!$C$3:$C$1869,LEFT(R$4,LEN(R$4)-1)),"")</f>
        <v/>
      </c>
      <c r="S63" s="90" t="str">
        <f>IF($B63&lt;&gt;"",SUMIFS(销售台账!$I$3:$I$2654,销售台账!$E$3:$E$2654,$B63,销售台账!$B$3:$B$2654,LEFT($J$3,4),销售台账!$C$3:$C$2654,LEFT(R$4,LEN(R$4)-1)),"")</f>
        <v/>
      </c>
      <c r="T63" s="90" t="str">
        <f>IF($B63&lt;&gt;"",SUMIFS(损耗登记!$I$3:$I$4999,损耗登记!$E$3:$E$4999,$B63,损耗登记!$B$3:$B$4999,LEFT($J$3,4),损耗登记!$C$3:$C$4999,LEFT(R$4,LEN(R$4)-1)),"")</f>
        <v/>
      </c>
      <c r="U63" s="90" t="str">
        <f t="shared" si="5"/>
        <v/>
      </c>
      <c r="V63" s="90" t="str">
        <f>IF($B63&lt;&gt;"",SUMIFS(进货台账!$I$3:$I$1869,进货台账!$E$3:$E$1869,$B63,进货台账!$B$3:$B$1869,LEFT($J$3,4),进货台账!$C$3:$C$1869,LEFT(V$4,LEN(V$4)-1)),"")</f>
        <v/>
      </c>
      <c r="W63" s="90" t="str">
        <f>IF($B63&lt;&gt;"",SUMIFS(销售台账!$I$3:$I$2654,销售台账!$E$3:$E$2654,$B63,销售台账!$B$3:$B$2654,LEFT($J$3,4),销售台账!$C$3:$C$2654,LEFT(V$4,LEN(V$4)-1)),"")</f>
        <v/>
      </c>
      <c r="X63" s="90" t="str">
        <f>IF($B63&lt;&gt;"",SUMIFS(损耗登记!$I$3:$I$4999,损耗登记!$E$3:$E$4999,$B63,损耗登记!$B$3:$B$4999,LEFT($J$3,4),损耗登记!$C$3:$C$4999,LEFT(V$4,LEN(V$4)-1)),"")</f>
        <v/>
      </c>
      <c r="Y63" s="90" t="str">
        <f t="shared" si="6"/>
        <v/>
      </c>
      <c r="Z63" s="90" t="str">
        <f>IF($B63&lt;&gt;"",SUMIFS(进货台账!$I$3:$I$1869,进货台账!$E$3:$E$1869,$B63,进货台账!$B$3:$B$1869,LEFT($J$3,4),进货台账!$C$3:$C$1869,LEFT(Z$4,LEN(Z$4)-1)),"")</f>
        <v/>
      </c>
      <c r="AA63" s="90" t="str">
        <f>IF($B63&lt;&gt;"",SUMIFS(销售台账!$I$3:$I$2654,销售台账!$E$3:$E$2654,$B63,销售台账!$B$3:$B$2654,LEFT($J$3,4),销售台账!$C$3:$C$2654,LEFT(Z$4,LEN(Z$4)-1)),"")</f>
        <v/>
      </c>
      <c r="AB63" s="90" t="str">
        <f>IF($B63&lt;&gt;"",SUMIFS(损耗登记!$I$3:$I$4999,损耗登记!$E$3:$E$4999,$B63,损耗登记!$B$3:$B$4999,LEFT($J$3,4),损耗登记!$C$3:$C$4999,LEFT(Z$4,LEN(Z$4)-1)),"")</f>
        <v/>
      </c>
      <c r="AC63" s="90" t="str">
        <f t="shared" si="7"/>
        <v/>
      </c>
      <c r="AD63" s="90" t="str">
        <f>IF($B63&lt;&gt;"",SUMIFS(进货台账!$I$3:$I$1869,进货台账!$E$3:$E$1869,$B63,进货台账!$B$3:$B$1869,LEFT($J$3,4),进货台账!$C$3:$C$1869,LEFT(AD$4,LEN(AD$4)-1)),"")</f>
        <v/>
      </c>
      <c r="AE63" s="90" t="str">
        <f>IF($B63&lt;&gt;"",SUMIFS(销售台账!$I$3:$I$2654,销售台账!$E$3:$E$2654,$B63,销售台账!$B$3:$B$2654,LEFT($J$3,4),销售台账!$C$3:$C$2654,LEFT(AD$4,LEN(AD$4)-1)),"")</f>
        <v/>
      </c>
      <c r="AF63" s="90" t="str">
        <f>IF($B63&lt;&gt;"",SUMIFS(损耗登记!$I$3:$I$4999,损耗登记!$E$3:$E$4999,$B63,损耗登记!$B$3:$B$4999,LEFT($J$3,4),损耗登记!$C$3:$C$4999,LEFT(AD$4,LEN(AD$4)-1)),"")</f>
        <v/>
      </c>
      <c r="AG63" s="90" t="str">
        <f t="shared" si="8"/>
        <v/>
      </c>
      <c r="AH63" s="90" t="str">
        <f>IF($B63&lt;&gt;"",SUMIFS(进货台账!$I$3:$I$1869,进货台账!$E$3:$E$1869,$B63,进货台账!$B$3:$B$1869,LEFT($J$3,4),进货台账!$C$3:$C$1869,LEFT(AH$4,LEN(AH$4)-1)),"")</f>
        <v/>
      </c>
      <c r="AI63" s="90" t="str">
        <f>IF($B63&lt;&gt;"",SUMIFS(销售台账!$I$3:$I$2654,销售台账!$E$3:$E$2654,$B63,销售台账!$B$3:$B$2654,LEFT($J$3,4),销售台账!$C$3:$C$2654,LEFT(AH$4,LEN(AH$4)-1)),"")</f>
        <v/>
      </c>
      <c r="AJ63" s="90" t="str">
        <f>IF($B63&lt;&gt;"",SUMIFS(损耗登记!$I$3:$I$4999,损耗登记!$E$3:$E$4999,$B63,损耗登记!$B$3:$B$4999,LEFT($J$3,4),损耗登记!$C$3:$C$4999,LEFT(AH$4,LEN(AH$4)-1)),"")</f>
        <v/>
      </c>
      <c r="AK63" s="90" t="str">
        <f t="shared" si="9"/>
        <v/>
      </c>
      <c r="AL63" s="90" t="str">
        <f>IF($B63&lt;&gt;"",SUMIFS(进货台账!$I$3:$I$1869,进货台账!$E$3:$E$1869,$B63,进货台账!$B$3:$B$1869,LEFT($J$3,4),进货台账!$C$3:$C$1869,LEFT(AL$4,LEN(AL$4)-1)),"")</f>
        <v/>
      </c>
      <c r="AM63" s="90" t="str">
        <f>IF($B63&lt;&gt;"",SUMIFS(销售台账!$I$3:$I$2654,销售台账!$E$3:$E$2654,$B63,销售台账!$B$3:$B$2654,LEFT($J$3,4),销售台账!$C$3:$C$2654,LEFT(AL$4,LEN(AL$4)-1)),"")</f>
        <v/>
      </c>
      <c r="AN63" s="90" t="str">
        <f>IF($B63&lt;&gt;"",SUMIFS(损耗登记!$I$3:$I$4999,损耗登记!$E$3:$E$4999,$B63,损耗登记!$B$3:$B$4999,LEFT($J$3,4),损耗登记!$C$3:$C$4999,LEFT(AL$4,LEN(AL$4)-1)),"")</f>
        <v/>
      </c>
      <c r="AO63" s="90" t="str">
        <f t="shared" si="10"/>
        <v/>
      </c>
      <c r="AP63" s="90" t="str">
        <f>IF($B63&lt;&gt;"",SUMIFS(进货台账!$I$3:$I$1869,进货台账!$E$3:$E$1869,$B63,进货台账!$B$3:$B$1869,LEFT($J$3,4),进货台账!$C$3:$C$1869,LEFT(AP$4,LEN(AP$4)-1)),"")</f>
        <v/>
      </c>
      <c r="AQ63" s="90" t="str">
        <f>IF($B63&lt;&gt;"",SUMIFS(销售台账!$I$3:$I$2654,销售台账!$E$3:$E$2654,$B63,销售台账!$B$3:$B$2654,LEFT($J$3,4),销售台账!$C$3:$C$2654,LEFT(AP$4,LEN(AP$4)-1)),"")</f>
        <v/>
      </c>
      <c r="AR63" s="90" t="str">
        <f>IF($B63&lt;&gt;"",SUMIFS(损耗登记!$I$3:$I$4999,损耗登记!$E$3:$E$4999,$B63,损耗登记!$B$3:$B$4999,LEFT($J$3,4),损耗登记!$C$3:$C$4999,LEFT(AP$4,LEN(AP$4)-1)),"")</f>
        <v/>
      </c>
      <c r="AS63" s="90" t="str">
        <f t="shared" si="11"/>
        <v/>
      </c>
      <c r="AT63" s="90" t="str">
        <f>IF($B63&lt;&gt;"",SUMIFS(进货台账!$I$3:$I$1869,进货台账!$E$3:$E$1869,$B63,进货台账!$B$3:$B$1869,LEFT($J$3,4),进货台账!$C$3:$C$1869,LEFT(AT$4,LEN(AT$4)-1)),"")</f>
        <v/>
      </c>
      <c r="AU63" s="90" t="str">
        <f>IF($B63&lt;&gt;"",SUMIFS(销售台账!$I$3:$I$2654,销售台账!$E$3:$E$2654,$B63,销售台账!$B$3:$B$2654,LEFT($J$3,4),销售台账!$C$3:$C$2654,LEFT(AT$4,LEN(AT$4)-1)),"")</f>
        <v/>
      </c>
      <c r="AV63" s="90" t="str">
        <f>IF($B63&lt;&gt;"",SUMIFS(损耗登记!$I$3:$I$4999,损耗登记!$E$3:$E$4999,$B63,损耗登记!$B$3:$B$4999,LEFT($J$3,4),损耗登记!$C$3:$C$4999,LEFT(AT$4,LEN(AT$4)-1)),"")</f>
        <v/>
      </c>
      <c r="AW63" s="90" t="str">
        <f t="shared" si="12"/>
        <v/>
      </c>
      <c r="AX63" s="90" t="str">
        <f>IF($B63&lt;&gt;"",SUMIFS(进货台账!$I$3:$I$1869,进货台账!$E$3:$E$1869,$B63,进货台账!$B$3:$B$1869,LEFT($J$3,4),进货台账!$C$3:$C$1869,LEFT(AX$4,LEN(AX$4)-1)),"")</f>
        <v/>
      </c>
      <c r="AY63" s="90" t="str">
        <f>IF($B63&lt;&gt;"",SUMIFS(销售台账!$I$3:$I$2654,销售台账!$E$3:$E$2654,$B63,销售台账!$B$3:$B$2654,LEFT($J$3,4),销售台账!$C$3:$C$2654,LEFT(AX$4,LEN(AX$4)-1)),"")</f>
        <v/>
      </c>
      <c r="AZ63" s="90" t="str">
        <f>IF($B63&lt;&gt;"",SUMIFS(损耗登记!$I$3:$I$4999,损耗登记!$E$3:$E$4999,$B63,损耗登记!$B$3:$B$4999,LEFT($J$3,4),损耗登记!$C$3:$C$4999,LEFT(AX$4,LEN(AX$4)-1)),"")</f>
        <v/>
      </c>
      <c r="BA63" s="90" t="str">
        <f t="shared" si="13"/>
        <v/>
      </c>
      <c r="BB63" s="90" t="str">
        <f>IF($B63&lt;&gt;"",SUMIFS(进货台账!$I$3:$I$1869,进货台账!$E$3:$E$1869,$B63,进货台账!$B$3:$B$1869,LEFT($J$3,4),进货台账!$C$3:$C$1869,LEFT(BB$4,LEN(BB$4)-1)),"")</f>
        <v/>
      </c>
      <c r="BC63" s="90" t="str">
        <f>IF($B63&lt;&gt;"",SUMIFS(销售台账!$I$3:$I$2654,销售台账!$E$3:$E$2654,$B63,销售台账!$B$3:$B$2654,LEFT($J$3,4),销售台账!$C$3:$C$2654,LEFT(BB$4,LEN(BB$4)-1)),"")</f>
        <v/>
      </c>
      <c r="BD63" s="90" t="str">
        <f>IF($B63&lt;&gt;"",SUMIFS(损耗登记!$I$3:$I$4999,损耗登记!$E$3:$E$4999,$B63,损耗登记!$B$3:$B$4999,LEFT($J$3,4),损耗登记!$C$3:$C$4999,LEFT(BB$4,LEN(BB$4)-1)),"")</f>
        <v/>
      </c>
      <c r="BE63" s="90" t="str">
        <f t="shared" si="14"/>
        <v/>
      </c>
    </row>
    <row r="64" ht="22" customHeight="1" spans="1:57">
      <c r="A64" s="89" t="str">
        <f t="shared" si="15"/>
        <v/>
      </c>
      <c r="B64" s="89" t="str">
        <f>IF(商品参数!A61&lt;&gt;"",商品参数!A61,"")</f>
        <v/>
      </c>
      <c r="C64" s="90" t="str">
        <f>IFERROR(VLOOKUP(B64,商品参数!A:E,2,FALSE),"")</f>
        <v/>
      </c>
      <c r="D64" s="90" t="str">
        <f>IFERROR(VLOOKUP(B64,商品参数!A:E,3,FALSE),"")</f>
        <v/>
      </c>
      <c r="E64" s="90" t="str">
        <f>IFERROR(VLOOKUP(B64,商品参数!A:E,4,FALSE),"")</f>
        <v/>
      </c>
      <c r="F64" s="90" t="str">
        <f t="shared" si="0"/>
        <v/>
      </c>
      <c r="G64" s="90" t="str">
        <f t="shared" si="1"/>
        <v/>
      </c>
      <c r="H64" s="91" t="str">
        <f t="shared" si="2"/>
        <v/>
      </c>
      <c r="I64" s="90" t="str">
        <f>IF(E64&lt;&gt;"",IFERROR(VLOOKUP(B64,商品参数!$A$3:$D$499,6,0),0),"")</f>
        <v/>
      </c>
      <c r="J64" s="90" t="str">
        <f>IF($B64&lt;&gt;"",SUMIFS(进货台账!$I$3:$I$1869,进货台账!$E$3:$E$1869,$B64,进货台账!$B$3:$B$1869,LEFT($J$3,4),进货台账!$C$3:$C$1869,LEFT(J$4,LEN(J$4)-1)),"")</f>
        <v/>
      </c>
      <c r="K64" s="90" t="str">
        <f>IF($B64&lt;&gt;"",SUMIFS(销售台账!$I$3:$I$2654,销售台账!$E$3:$E$2654,$B64,销售台账!$B$3:$B$2654,LEFT($J$3,4),销售台账!$C$3:$C$2654,LEFT(J$4,LEN(J$4)-1)),"")</f>
        <v/>
      </c>
      <c r="L64" s="90" t="str">
        <f>IF($B64&lt;&gt;"",SUMIFS(损耗登记!$I$3:$I$4999,损耗登记!$E$3:$E$4999,$B64,损耗登记!$B$3:$B$4999,LEFT($J$3,4),损耗登记!$C$3:$C$4999,LEFT(J$4,LEN(J$4)-1)),"")</f>
        <v/>
      </c>
      <c r="M64" s="90" t="str">
        <f t="shared" si="3"/>
        <v/>
      </c>
      <c r="N64" s="90" t="str">
        <f>IF($B64&lt;&gt;"",SUMIFS(进货台账!$I$3:$I$1869,进货台账!$E$3:$E$1869,$B64,进货台账!$B$3:$B$1869,LEFT($J$3,4),进货台账!$C$3:$C$1869,LEFT(N$4,LEN(N$4)-1)),"")</f>
        <v/>
      </c>
      <c r="O64" s="90" t="str">
        <f>IF($B64&lt;&gt;"",SUMIFS(销售台账!$I$3:$I$2654,销售台账!$E$3:$E$2654,$B64,销售台账!$B$3:$B$2654,LEFT($J$3,4),销售台账!$C$3:$C$2654,LEFT(N$4,LEN(N$4)-1)),"")</f>
        <v/>
      </c>
      <c r="P64" s="90" t="str">
        <f>IF($B64&lt;&gt;"",SUMIFS(损耗登记!$I$3:$I$4999,损耗登记!$E$3:$E$4999,$B64,损耗登记!$B$3:$B$4999,LEFT($J$3,4),损耗登记!$C$3:$C$4999,LEFT(N$4,LEN(N$4)-1)),"")</f>
        <v/>
      </c>
      <c r="Q64" s="90" t="str">
        <f t="shared" si="4"/>
        <v/>
      </c>
      <c r="R64" s="90" t="str">
        <f>IF($B64&lt;&gt;"",SUMIFS(进货台账!$I$3:$I$1869,进货台账!$E$3:$E$1869,$B64,进货台账!$B$3:$B$1869,LEFT($J$3,4),进货台账!$C$3:$C$1869,LEFT(R$4,LEN(R$4)-1)),"")</f>
        <v/>
      </c>
      <c r="S64" s="90" t="str">
        <f>IF($B64&lt;&gt;"",SUMIFS(销售台账!$I$3:$I$2654,销售台账!$E$3:$E$2654,$B64,销售台账!$B$3:$B$2654,LEFT($J$3,4),销售台账!$C$3:$C$2654,LEFT(R$4,LEN(R$4)-1)),"")</f>
        <v/>
      </c>
      <c r="T64" s="90" t="str">
        <f>IF($B64&lt;&gt;"",SUMIFS(损耗登记!$I$3:$I$4999,损耗登记!$E$3:$E$4999,$B64,损耗登记!$B$3:$B$4999,LEFT($J$3,4),损耗登记!$C$3:$C$4999,LEFT(R$4,LEN(R$4)-1)),"")</f>
        <v/>
      </c>
      <c r="U64" s="90" t="str">
        <f t="shared" si="5"/>
        <v/>
      </c>
      <c r="V64" s="90" t="str">
        <f>IF($B64&lt;&gt;"",SUMIFS(进货台账!$I$3:$I$1869,进货台账!$E$3:$E$1869,$B64,进货台账!$B$3:$B$1869,LEFT($J$3,4),进货台账!$C$3:$C$1869,LEFT(V$4,LEN(V$4)-1)),"")</f>
        <v/>
      </c>
      <c r="W64" s="90" t="str">
        <f>IF($B64&lt;&gt;"",SUMIFS(销售台账!$I$3:$I$2654,销售台账!$E$3:$E$2654,$B64,销售台账!$B$3:$B$2654,LEFT($J$3,4),销售台账!$C$3:$C$2654,LEFT(V$4,LEN(V$4)-1)),"")</f>
        <v/>
      </c>
      <c r="X64" s="90" t="str">
        <f>IF($B64&lt;&gt;"",SUMIFS(损耗登记!$I$3:$I$4999,损耗登记!$E$3:$E$4999,$B64,损耗登记!$B$3:$B$4999,LEFT($J$3,4),损耗登记!$C$3:$C$4999,LEFT(V$4,LEN(V$4)-1)),"")</f>
        <v/>
      </c>
      <c r="Y64" s="90" t="str">
        <f t="shared" si="6"/>
        <v/>
      </c>
      <c r="Z64" s="90" t="str">
        <f>IF($B64&lt;&gt;"",SUMIFS(进货台账!$I$3:$I$1869,进货台账!$E$3:$E$1869,$B64,进货台账!$B$3:$B$1869,LEFT($J$3,4),进货台账!$C$3:$C$1869,LEFT(Z$4,LEN(Z$4)-1)),"")</f>
        <v/>
      </c>
      <c r="AA64" s="90" t="str">
        <f>IF($B64&lt;&gt;"",SUMIFS(销售台账!$I$3:$I$2654,销售台账!$E$3:$E$2654,$B64,销售台账!$B$3:$B$2654,LEFT($J$3,4),销售台账!$C$3:$C$2654,LEFT(Z$4,LEN(Z$4)-1)),"")</f>
        <v/>
      </c>
      <c r="AB64" s="90" t="str">
        <f>IF($B64&lt;&gt;"",SUMIFS(损耗登记!$I$3:$I$4999,损耗登记!$E$3:$E$4999,$B64,损耗登记!$B$3:$B$4999,LEFT($J$3,4),损耗登记!$C$3:$C$4999,LEFT(Z$4,LEN(Z$4)-1)),"")</f>
        <v/>
      </c>
      <c r="AC64" s="90" t="str">
        <f t="shared" si="7"/>
        <v/>
      </c>
      <c r="AD64" s="90" t="str">
        <f>IF($B64&lt;&gt;"",SUMIFS(进货台账!$I$3:$I$1869,进货台账!$E$3:$E$1869,$B64,进货台账!$B$3:$B$1869,LEFT($J$3,4),进货台账!$C$3:$C$1869,LEFT(AD$4,LEN(AD$4)-1)),"")</f>
        <v/>
      </c>
      <c r="AE64" s="90" t="str">
        <f>IF($B64&lt;&gt;"",SUMIFS(销售台账!$I$3:$I$2654,销售台账!$E$3:$E$2654,$B64,销售台账!$B$3:$B$2654,LEFT($J$3,4),销售台账!$C$3:$C$2654,LEFT(AD$4,LEN(AD$4)-1)),"")</f>
        <v/>
      </c>
      <c r="AF64" s="90" t="str">
        <f>IF($B64&lt;&gt;"",SUMIFS(损耗登记!$I$3:$I$4999,损耗登记!$E$3:$E$4999,$B64,损耗登记!$B$3:$B$4999,LEFT($J$3,4),损耗登记!$C$3:$C$4999,LEFT(AD$4,LEN(AD$4)-1)),"")</f>
        <v/>
      </c>
      <c r="AG64" s="90" t="str">
        <f t="shared" si="8"/>
        <v/>
      </c>
      <c r="AH64" s="90" t="str">
        <f>IF($B64&lt;&gt;"",SUMIFS(进货台账!$I$3:$I$1869,进货台账!$E$3:$E$1869,$B64,进货台账!$B$3:$B$1869,LEFT($J$3,4),进货台账!$C$3:$C$1869,LEFT(AH$4,LEN(AH$4)-1)),"")</f>
        <v/>
      </c>
      <c r="AI64" s="90" t="str">
        <f>IF($B64&lt;&gt;"",SUMIFS(销售台账!$I$3:$I$2654,销售台账!$E$3:$E$2654,$B64,销售台账!$B$3:$B$2654,LEFT($J$3,4),销售台账!$C$3:$C$2654,LEFT(AH$4,LEN(AH$4)-1)),"")</f>
        <v/>
      </c>
      <c r="AJ64" s="90" t="str">
        <f>IF($B64&lt;&gt;"",SUMIFS(损耗登记!$I$3:$I$4999,损耗登记!$E$3:$E$4999,$B64,损耗登记!$B$3:$B$4999,LEFT($J$3,4),损耗登记!$C$3:$C$4999,LEFT(AH$4,LEN(AH$4)-1)),"")</f>
        <v/>
      </c>
      <c r="AK64" s="90" t="str">
        <f t="shared" si="9"/>
        <v/>
      </c>
      <c r="AL64" s="90" t="str">
        <f>IF($B64&lt;&gt;"",SUMIFS(进货台账!$I$3:$I$1869,进货台账!$E$3:$E$1869,$B64,进货台账!$B$3:$B$1869,LEFT($J$3,4),进货台账!$C$3:$C$1869,LEFT(AL$4,LEN(AL$4)-1)),"")</f>
        <v/>
      </c>
      <c r="AM64" s="90" t="str">
        <f>IF($B64&lt;&gt;"",SUMIFS(销售台账!$I$3:$I$2654,销售台账!$E$3:$E$2654,$B64,销售台账!$B$3:$B$2654,LEFT($J$3,4),销售台账!$C$3:$C$2654,LEFT(AL$4,LEN(AL$4)-1)),"")</f>
        <v/>
      </c>
      <c r="AN64" s="90" t="str">
        <f>IF($B64&lt;&gt;"",SUMIFS(损耗登记!$I$3:$I$4999,损耗登记!$E$3:$E$4999,$B64,损耗登记!$B$3:$B$4999,LEFT($J$3,4),损耗登记!$C$3:$C$4999,LEFT(AL$4,LEN(AL$4)-1)),"")</f>
        <v/>
      </c>
      <c r="AO64" s="90" t="str">
        <f t="shared" si="10"/>
        <v/>
      </c>
      <c r="AP64" s="90" t="str">
        <f>IF($B64&lt;&gt;"",SUMIFS(进货台账!$I$3:$I$1869,进货台账!$E$3:$E$1869,$B64,进货台账!$B$3:$B$1869,LEFT($J$3,4),进货台账!$C$3:$C$1869,LEFT(AP$4,LEN(AP$4)-1)),"")</f>
        <v/>
      </c>
      <c r="AQ64" s="90" t="str">
        <f>IF($B64&lt;&gt;"",SUMIFS(销售台账!$I$3:$I$2654,销售台账!$E$3:$E$2654,$B64,销售台账!$B$3:$B$2654,LEFT($J$3,4),销售台账!$C$3:$C$2654,LEFT(AP$4,LEN(AP$4)-1)),"")</f>
        <v/>
      </c>
      <c r="AR64" s="90" t="str">
        <f>IF($B64&lt;&gt;"",SUMIFS(损耗登记!$I$3:$I$4999,损耗登记!$E$3:$E$4999,$B64,损耗登记!$B$3:$B$4999,LEFT($J$3,4),损耗登记!$C$3:$C$4999,LEFT(AP$4,LEN(AP$4)-1)),"")</f>
        <v/>
      </c>
      <c r="AS64" s="90" t="str">
        <f t="shared" si="11"/>
        <v/>
      </c>
      <c r="AT64" s="90" t="str">
        <f>IF($B64&lt;&gt;"",SUMIFS(进货台账!$I$3:$I$1869,进货台账!$E$3:$E$1869,$B64,进货台账!$B$3:$B$1869,LEFT($J$3,4),进货台账!$C$3:$C$1869,LEFT(AT$4,LEN(AT$4)-1)),"")</f>
        <v/>
      </c>
      <c r="AU64" s="90" t="str">
        <f>IF($B64&lt;&gt;"",SUMIFS(销售台账!$I$3:$I$2654,销售台账!$E$3:$E$2654,$B64,销售台账!$B$3:$B$2654,LEFT($J$3,4),销售台账!$C$3:$C$2654,LEFT(AT$4,LEN(AT$4)-1)),"")</f>
        <v/>
      </c>
      <c r="AV64" s="90" t="str">
        <f>IF($B64&lt;&gt;"",SUMIFS(损耗登记!$I$3:$I$4999,损耗登记!$E$3:$E$4999,$B64,损耗登记!$B$3:$B$4999,LEFT($J$3,4),损耗登记!$C$3:$C$4999,LEFT(AT$4,LEN(AT$4)-1)),"")</f>
        <v/>
      </c>
      <c r="AW64" s="90" t="str">
        <f t="shared" si="12"/>
        <v/>
      </c>
      <c r="AX64" s="90" t="str">
        <f>IF($B64&lt;&gt;"",SUMIFS(进货台账!$I$3:$I$1869,进货台账!$E$3:$E$1869,$B64,进货台账!$B$3:$B$1869,LEFT($J$3,4),进货台账!$C$3:$C$1869,LEFT(AX$4,LEN(AX$4)-1)),"")</f>
        <v/>
      </c>
      <c r="AY64" s="90" t="str">
        <f>IF($B64&lt;&gt;"",SUMIFS(销售台账!$I$3:$I$2654,销售台账!$E$3:$E$2654,$B64,销售台账!$B$3:$B$2654,LEFT($J$3,4),销售台账!$C$3:$C$2654,LEFT(AX$4,LEN(AX$4)-1)),"")</f>
        <v/>
      </c>
      <c r="AZ64" s="90" t="str">
        <f>IF($B64&lt;&gt;"",SUMIFS(损耗登记!$I$3:$I$4999,损耗登记!$E$3:$E$4999,$B64,损耗登记!$B$3:$B$4999,LEFT($J$3,4),损耗登记!$C$3:$C$4999,LEFT(AX$4,LEN(AX$4)-1)),"")</f>
        <v/>
      </c>
      <c r="BA64" s="90" t="str">
        <f t="shared" si="13"/>
        <v/>
      </c>
      <c r="BB64" s="90" t="str">
        <f>IF($B64&lt;&gt;"",SUMIFS(进货台账!$I$3:$I$1869,进货台账!$E$3:$E$1869,$B64,进货台账!$B$3:$B$1869,LEFT($J$3,4),进货台账!$C$3:$C$1869,LEFT(BB$4,LEN(BB$4)-1)),"")</f>
        <v/>
      </c>
      <c r="BC64" s="90" t="str">
        <f>IF($B64&lt;&gt;"",SUMIFS(销售台账!$I$3:$I$2654,销售台账!$E$3:$E$2654,$B64,销售台账!$B$3:$B$2654,LEFT($J$3,4),销售台账!$C$3:$C$2654,LEFT(BB$4,LEN(BB$4)-1)),"")</f>
        <v/>
      </c>
      <c r="BD64" s="90" t="str">
        <f>IF($B64&lt;&gt;"",SUMIFS(损耗登记!$I$3:$I$4999,损耗登记!$E$3:$E$4999,$B64,损耗登记!$B$3:$B$4999,LEFT($J$3,4),损耗登记!$C$3:$C$4999,LEFT(BB$4,LEN(BB$4)-1)),"")</f>
        <v/>
      </c>
      <c r="BE64" s="90" t="str">
        <f t="shared" si="14"/>
        <v/>
      </c>
    </row>
    <row r="65" ht="22" customHeight="1" spans="1:57">
      <c r="A65" s="89" t="str">
        <f t="shared" si="15"/>
        <v/>
      </c>
      <c r="B65" s="89" t="str">
        <f>IF(商品参数!A62&lt;&gt;"",商品参数!A62,"")</f>
        <v/>
      </c>
      <c r="C65" s="90" t="str">
        <f>IFERROR(VLOOKUP(B65,商品参数!A:E,2,FALSE),"")</f>
        <v/>
      </c>
      <c r="D65" s="90" t="str">
        <f>IFERROR(VLOOKUP(B65,商品参数!A:E,3,FALSE),"")</f>
        <v/>
      </c>
      <c r="E65" s="90" t="str">
        <f>IFERROR(VLOOKUP(B65,商品参数!A:E,4,FALSE),"")</f>
        <v/>
      </c>
      <c r="F65" s="90" t="str">
        <f t="shared" si="0"/>
        <v/>
      </c>
      <c r="G65" s="90" t="str">
        <f t="shared" si="1"/>
        <v/>
      </c>
      <c r="H65" s="91" t="str">
        <f t="shared" si="2"/>
        <v/>
      </c>
      <c r="I65" s="90" t="str">
        <f>IF(E65&lt;&gt;"",IFERROR(VLOOKUP(B65,商品参数!$A$3:$D$499,6,0),0),"")</f>
        <v/>
      </c>
      <c r="J65" s="90" t="str">
        <f>IF($B65&lt;&gt;"",SUMIFS(进货台账!$I$3:$I$1869,进货台账!$E$3:$E$1869,$B65,进货台账!$B$3:$B$1869,LEFT($J$3,4),进货台账!$C$3:$C$1869,LEFT(J$4,LEN(J$4)-1)),"")</f>
        <v/>
      </c>
      <c r="K65" s="90" t="str">
        <f>IF($B65&lt;&gt;"",SUMIFS(销售台账!$I$3:$I$2654,销售台账!$E$3:$E$2654,$B65,销售台账!$B$3:$B$2654,LEFT($J$3,4),销售台账!$C$3:$C$2654,LEFT(J$4,LEN(J$4)-1)),"")</f>
        <v/>
      </c>
      <c r="L65" s="90" t="str">
        <f>IF($B65&lt;&gt;"",SUMIFS(损耗登记!$I$3:$I$4999,损耗登记!$E$3:$E$4999,$B65,损耗登记!$B$3:$B$4999,LEFT($J$3,4),损耗登记!$C$3:$C$4999,LEFT(J$4,LEN(J$4)-1)),"")</f>
        <v/>
      </c>
      <c r="M65" s="90" t="str">
        <f t="shared" si="3"/>
        <v/>
      </c>
      <c r="N65" s="90" t="str">
        <f>IF($B65&lt;&gt;"",SUMIFS(进货台账!$I$3:$I$1869,进货台账!$E$3:$E$1869,$B65,进货台账!$B$3:$B$1869,LEFT($J$3,4),进货台账!$C$3:$C$1869,LEFT(N$4,LEN(N$4)-1)),"")</f>
        <v/>
      </c>
      <c r="O65" s="90" t="str">
        <f>IF($B65&lt;&gt;"",SUMIFS(销售台账!$I$3:$I$2654,销售台账!$E$3:$E$2654,$B65,销售台账!$B$3:$B$2654,LEFT($J$3,4),销售台账!$C$3:$C$2654,LEFT(N$4,LEN(N$4)-1)),"")</f>
        <v/>
      </c>
      <c r="P65" s="90" t="str">
        <f>IF($B65&lt;&gt;"",SUMIFS(损耗登记!$I$3:$I$4999,损耗登记!$E$3:$E$4999,$B65,损耗登记!$B$3:$B$4999,LEFT($J$3,4),损耗登记!$C$3:$C$4999,LEFT(N$4,LEN(N$4)-1)),"")</f>
        <v/>
      </c>
      <c r="Q65" s="90" t="str">
        <f t="shared" si="4"/>
        <v/>
      </c>
      <c r="R65" s="90" t="str">
        <f>IF($B65&lt;&gt;"",SUMIFS(进货台账!$I$3:$I$1869,进货台账!$E$3:$E$1869,$B65,进货台账!$B$3:$B$1869,LEFT($J$3,4),进货台账!$C$3:$C$1869,LEFT(R$4,LEN(R$4)-1)),"")</f>
        <v/>
      </c>
      <c r="S65" s="90" t="str">
        <f>IF($B65&lt;&gt;"",SUMIFS(销售台账!$I$3:$I$2654,销售台账!$E$3:$E$2654,$B65,销售台账!$B$3:$B$2654,LEFT($J$3,4),销售台账!$C$3:$C$2654,LEFT(R$4,LEN(R$4)-1)),"")</f>
        <v/>
      </c>
      <c r="T65" s="90" t="str">
        <f>IF($B65&lt;&gt;"",SUMIFS(损耗登记!$I$3:$I$4999,损耗登记!$E$3:$E$4999,$B65,损耗登记!$B$3:$B$4999,LEFT($J$3,4),损耗登记!$C$3:$C$4999,LEFT(R$4,LEN(R$4)-1)),"")</f>
        <v/>
      </c>
      <c r="U65" s="90" t="str">
        <f t="shared" si="5"/>
        <v/>
      </c>
      <c r="V65" s="90" t="str">
        <f>IF($B65&lt;&gt;"",SUMIFS(进货台账!$I$3:$I$1869,进货台账!$E$3:$E$1869,$B65,进货台账!$B$3:$B$1869,LEFT($J$3,4),进货台账!$C$3:$C$1869,LEFT(V$4,LEN(V$4)-1)),"")</f>
        <v/>
      </c>
      <c r="W65" s="90" t="str">
        <f>IF($B65&lt;&gt;"",SUMIFS(销售台账!$I$3:$I$2654,销售台账!$E$3:$E$2654,$B65,销售台账!$B$3:$B$2654,LEFT($J$3,4),销售台账!$C$3:$C$2654,LEFT(V$4,LEN(V$4)-1)),"")</f>
        <v/>
      </c>
      <c r="X65" s="90" t="str">
        <f>IF($B65&lt;&gt;"",SUMIFS(损耗登记!$I$3:$I$4999,损耗登记!$E$3:$E$4999,$B65,损耗登记!$B$3:$B$4999,LEFT($J$3,4),损耗登记!$C$3:$C$4999,LEFT(V$4,LEN(V$4)-1)),"")</f>
        <v/>
      </c>
      <c r="Y65" s="90" t="str">
        <f t="shared" si="6"/>
        <v/>
      </c>
      <c r="Z65" s="90" t="str">
        <f>IF($B65&lt;&gt;"",SUMIFS(进货台账!$I$3:$I$1869,进货台账!$E$3:$E$1869,$B65,进货台账!$B$3:$B$1869,LEFT($J$3,4),进货台账!$C$3:$C$1869,LEFT(Z$4,LEN(Z$4)-1)),"")</f>
        <v/>
      </c>
      <c r="AA65" s="90" t="str">
        <f>IF($B65&lt;&gt;"",SUMIFS(销售台账!$I$3:$I$2654,销售台账!$E$3:$E$2654,$B65,销售台账!$B$3:$B$2654,LEFT($J$3,4),销售台账!$C$3:$C$2654,LEFT(Z$4,LEN(Z$4)-1)),"")</f>
        <v/>
      </c>
      <c r="AB65" s="90" t="str">
        <f>IF($B65&lt;&gt;"",SUMIFS(损耗登记!$I$3:$I$4999,损耗登记!$E$3:$E$4999,$B65,损耗登记!$B$3:$B$4999,LEFT($J$3,4),损耗登记!$C$3:$C$4999,LEFT(Z$4,LEN(Z$4)-1)),"")</f>
        <v/>
      </c>
      <c r="AC65" s="90" t="str">
        <f t="shared" si="7"/>
        <v/>
      </c>
      <c r="AD65" s="90" t="str">
        <f>IF($B65&lt;&gt;"",SUMIFS(进货台账!$I$3:$I$1869,进货台账!$E$3:$E$1869,$B65,进货台账!$B$3:$B$1869,LEFT($J$3,4),进货台账!$C$3:$C$1869,LEFT(AD$4,LEN(AD$4)-1)),"")</f>
        <v/>
      </c>
      <c r="AE65" s="90" t="str">
        <f>IF($B65&lt;&gt;"",SUMIFS(销售台账!$I$3:$I$2654,销售台账!$E$3:$E$2654,$B65,销售台账!$B$3:$B$2654,LEFT($J$3,4),销售台账!$C$3:$C$2654,LEFT(AD$4,LEN(AD$4)-1)),"")</f>
        <v/>
      </c>
      <c r="AF65" s="90" t="str">
        <f>IF($B65&lt;&gt;"",SUMIFS(损耗登记!$I$3:$I$4999,损耗登记!$E$3:$E$4999,$B65,损耗登记!$B$3:$B$4999,LEFT($J$3,4),损耗登记!$C$3:$C$4999,LEFT(AD$4,LEN(AD$4)-1)),"")</f>
        <v/>
      </c>
      <c r="AG65" s="90" t="str">
        <f t="shared" si="8"/>
        <v/>
      </c>
      <c r="AH65" s="90" t="str">
        <f>IF($B65&lt;&gt;"",SUMIFS(进货台账!$I$3:$I$1869,进货台账!$E$3:$E$1869,$B65,进货台账!$B$3:$B$1869,LEFT($J$3,4),进货台账!$C$3:$C$1869,LEFT(AH$4,LEN(AH$4)-1)),"")</f>
        <v/>
      </c>
      <c r="AI65" s="90" t="str">
        <f>IF($B65&lt;&gt;"",SUMIFS(销售台账!$I$3:$I$2654,销售台账!$E$3:$E$2654,$B65,销售台账!$B$3:$B$2654,LEFT($J$3,4),销售台账!$C$3:$C$2654,LEFT(AH$4,LEN(AH$4)-1)),"")</f>
        <v/>
      </c>
      <c r="AJ65" s="90" t="str">
        <f>IF($B65&lt;&gt;"",SUMIFS(损耗登记!$I$3:$I$4999,损耗登记!$E$3:$E$4999,$B65,损耗登记!$B$3:$B$4999,LEFT($J$3,4),损耗登记!$C$3:$C$4999,LEFT(AH$4,LEN(AH$4)-1)),"")</f>
        <v/>
      </c>
      <c r="AK65" s="90" t="str">
        <f t="shared" si="9"/>
        <v/>
      </c>
      <c r="AL65" s="90" t="str">
        <f>IF($B65&lt;&gt;"",SUMIFS(进货台账!$I$3:$I$1869,进货台账!$E$3:$E$1869,$B65,进货台账!$B$3:$B$1869,LEFT($J$3,4),进货台账!$C$3:$C$1869,LEFT(AL$4,LEN(AL$4)-1)),"")</f>
        <v/>
      </c>
      <c r="AM65" s="90" t="str">
        <f>IF($B65&lt;&gt;"",SUMIFS(销售台账!$I$3:$I$2654,销售台账!$E$3:$E$2654,$B65,销售台账!$B$3:$B$2654,LEFT($J$3,4),销售台账!$C$3:$C$2654,LEFT(AL$4,LEN(AL$4)-1)),"")</f>
        <v/>
      </c>
      <c r="AN65" s="90" t="str">
        <f>IF($B65&lt;&gt;"",SUMIFS(损耗登记!$I$3:$I$4999,损耗登记!$E$3:$E$4999,$B65,损耗登记!$B$3:$B$4999,LEFT($J$3,4),损耗登记!$C$3:$C$4999,LEFT(AL$4,LEN(AL$4)-1)),"")</f>
        <v/>
      </c>
      <c r="AO65" s="90" t="str">
        <f t="shared" si="10"/>
        <v/>
      </c>
      <c r="AP65" s="90" t="str">
        <f>IF($B65&lt;&gt;"",SUMIFS(进货台账!$I$3:$I$1869,进货台账!$E$3:$E$1869,$B65,进货台账!$B$3:$B$1869,LEFT($J$3,4),进货台账!$C$3:$C$1869,LEFT(AP$4,LEN(AP$4)-1)),"")</f>
        <v/>
      </c>
      <c r="AQ65" s="90" t="str">
        <f>IF($B65&lt;&gt;"",SUMIFS(销售台账!$I$3:$I$2654,销售台账!$E$3:$E$2654,$B65,销售台账!$B$3:$B$2654,LEFT($J$3,4),销售台账!$C$3:$C$2654,LEFT(AP$4,LEN(AP$4)-1)),"")</f>
        <v/>
      </c>
      <c r="AR65" s="90" t="str">
        <f>IF($B65&lt;&gt;"",SUMIFS(损耗登记!$I$3:$I$4999,损耗登记!$E$3:$E$4999,$B65,损耗登记!$B$3:$B$4999,LEFT($J$3,4),损耗登记!$C$3:$C$4999,LEFT(AP$4,LEN(AP$4)-1)),"")</f>
        <v/>
      </c>
      <c r="AS65" s="90" t="str">
        <f t="shared" si="11"/>
        <v/>
      </c>
      <c r="AT65" s="90" t="str">
        <f>IF($B65&lt;&gt;"",SUMIFS(进货台账!$I$3:$I$1869,进货台账!$E$3:$E$1869,$B65,进货台账!$B$3:$B$1869,LEFT($J$3,4),进货台账!$C$3:$C$1869,LEFT(AT$4,LEN(AT$4)-1)),"")</f>
        <v/>
      </c>
      <c r="AU65" s="90" t="str">
        <f>IF($B65&lt;&gt;"",SUMIFS(销售台账!$I$3:$I$2654,销售台账!$E$3:$E$2654,$B65,销售台账!$B$3:$B$2654,LEFT($J$3,4),销售台账!$C$3:$C$2654,LEFT(AT$4,LEN(AT$4)-1)),"")</f>
        <v/>
      </c>
      <c r="AV65" s="90" t="str">
        <f>IF($B65&lt;&gt;"",SUMIFS(损耗登记!$I$3:$I$4999,损耗登记!$E$3:$E$4999,$B65,损耗登记!$B$3:$B$4999,LEFT($J$3,4),损耗登记!$C$3:$C$4999,LEFT(AT$4,LEN(AT$4)-1)),"")</f>
        <v/>
      </c>
      <c r="AW65" s="90" t="str">
        <f t="shared" si="12"/>
        <v/>
      </c>
      <c r="AX65" s="90" t="str">
        <f>IF($B65&lt;&gt;"",SUMIFS(进货台账!$I$3:$I$1869,进货台账!$E$3:$E$1869,$B65,进货台账!$B$3:$B$1869,LEFT($J$3,4),进货台账!$C$3:$C$1869,LEFT(AX$4,LEN(AX$4)-1)),"")</f>
        <v/>
      </c>
      <c r="AY65" s="90" t="str">
        <f>IF($B65&lt;&gt;"",SUMIFS(销售台账!$I$3:$I$2654,销售台账!$E$3:$E$2654,$B65,销售台账!$B$3:$B$2654,LEFT($J$3,4),销售台账!$C$3:$C$2654,LEFT(AX$4,LEN(AX$4)-1)),"")</f>
        <v/>
      </c>
      <c r="AZ65" s="90" t="str">
        <f>IF($B65&lt;&gt;"",SUMIFS(损耗登记!$I$3:$I$4999,损耗登记!$E$3:$E$4999,$B65,损耗登记!$B$3:$B$4999,LEFT($J$3,4),损耗登记!$C$3:$C$4999,LEFT(AX$4,LEN(AX$4)-1)),"")</f>
        <v/>
      </c>
      <c r="BA65" s="90" t="str">
        <f t="shared" si="13"/>
        <v/>
      </c>
      <c r="BB65" s="90" t="str">
        <f>IF($B65&lt;&gt;"",SUMIFS(进货台账!$I$3:$I$1869,进货台账!$E$3:$E$1869,$B65,进货台账!$B$3:$B$1869,LEFT($J$3,4),进货台账!$C$3:$C$1869,LEFT(BB$4,LEN(BB$4)-1)),"")</f>
        <v/>
      </c>
      <c r="BC65" s="90" t="str">
        <f>IF($B65&lt;&gt;"",SUMIFS(销售台账!$I$3:$I$2654,销售台账!$E$3:$E$2654,$B65,销售台账!$B$3:$B$2654,LEFT($J$3,4),销售台账!$C$3:$C$2654,LEFT(BB$4,LEN(BB$4)-1)),"")</f>
        <v/>
      </c>
      <c r="BD65" s="90" t="str">
        <f>IF($B65&lt;&gt;"",SUMIFS(损耗登记!$I$3:$I$4999,损耗登记!$E$3:$E$4999,$B65,损耗登记!$B$3:$B$4999,LEFT($J$3,4),损耗登记!$C$3:$C$4999,LEFT(BB$4,LEN(BB$4)-1)),"")</f>
        <v/>
      </c>
      <c r="BE65" s="90" t="str">
        <f t="shared" si="14"/>
        <v/>
      </c>
    </row>
    <row r="66" ht="22" customHeight="1" spans="1:57">
      <c r="A66" s="89" t="str">
        <f t="shared" si="15"/>
        <v/>
      </c>
      <c r="B66" s="89" t="str">
        <f>IF(商品参数!A63&lt;&gt;"",商品参数!A63,"")</f>
        <v/>
      </c>
      <c r="C66" s="90" t="str">
        <f>IFERROR(VLOOKUP(B66,商品参数!A:E,2,FALSE),"")</f>
        <v/>
      </c>
      <c r="D66" s="90" t="str">
        <f>IFERROR(VLOOKUP(B66,商品参数!A:E,3,FALSE),"")</f>
        <v/>
      </c>
      <c r="E66" s="90" t="str">
        <f>IFERROR(VLOOKUP(B66,商品参数!A:E,4,FALSE),"")</f>
        <v/>
      </c>
      <c r="F66" s="90" t="str">
        <f t="shared" si="0"/>
        <v/>
      </c>
      <c r="G66" s="90" t="str">
        <f t="shared" si="1"/>
        <v/>
      </c>
      <c r="H66" s="91" t="str">
        <f t="shared" si="2"/>
        <v/>
      </c>
      <c r="I66" s="90" t="str">
        <f>IF(E66&lt;&gt;"",IFERROR(VLOOKUP(B66,商品参数!$A$3:$D$499,6,0),0),"")</f>
        <v/>
      </c>
      <c r="J66" s="90" t="str">
        <f>IF($B66&lt;&gt;"",SUMIFS(进货台账!$I$3:$I$1869,进货台账!$E$3:$E$1869,$B66,进货台账!$B$3:$B$1869,LEFT($J$3,4),进货台账!$C$3:$C$1869,LEFT(J$4,LEN(J$4)-1)),"")</f>
        <v/>
      </c>
      <c r="K66" s="90" t="str">
        <f>IF($B66&lt;&gt;"",SUMIFS(销售台账!$I$3:$I$2654,销售台账!$E$3:$E$2654,$B66,销售台账!$B$3:$B$2654,LEFT($J$3,4),销售台账!$C$3:$C$2654,LEFT(J$4,LEN(J$4)-1)),"")</f>
        <v/>
      </c>
      <c r="L66" s="90" t="str">
        <f>IF($B66&lt;&gt;"",SUMIFS(损耗登记!$I$3:$I$4999,损耗登记!$E$3:$E$4999,$B66,损耗登记!$B$3:$B$4999,LEFT($J$3,4),损耗登记!$C$3:$C$4999,LEFT(J$4,LEN(J$4)-1)),"")</f>
        <v/>
      </c>
      <c r="M66" s="90" t="str">
        <f t="shared" si="3"/>
        <v/>
      </c>
      <c r="N66" s="90" t="str">
        <f>IF($B66&lt;&gt;"",SUMIFS(进货台账!$I$3:$I$1869,进货台账!$E$3:$E$1869,$B66,进货台账!$B$3:$B$1869,LEFT($J$3,4),进货台账!$C$3:$C$1869,LEFT(N$4,LEN(N$4)-1)),"")</f>
        <v/>
      </c>
      <c r="O66" s="90" t="str">
        <f>IF($B66&lt;&gt;"",SUMIFS(销售台账!$I$3:$I$2654,销售台账!$E$3:$E$2654,$B66,销售台账!$B$3:$B$2654,LEFT($J$3,4),销售台账!$C$3:$C$2654,LEFT(N$4,LEN(N$4)-1)),"")</f>
        <v/>
      </c>
      <c r="P66" s="90" t="str">
        <f>IF($B66&lt;&gt;"",SUMIFS(损耗登记!$I$3:$I$4999,损耗登记!$E$3:$E$4999,$B66,损耗登记!$B$3:$B$4999,LEFT($J$3,4),损耗登记!$C$3:$C$4999,LEFT(N$4,LEN(N$4)-1)),"")</f>
        <v/>
      </c>
      <c r="Q66" s="90" t="str">
        <f t="shared" si="4"/>
        <v/>
      </c>
      <c r="R66" s="90" t="str">
        <f>IF($B66&lt;&gt;"",SUMIFS(进货台账!$I$3:$I$1869,进货台账!$E$3:$E$1869,$B66,进货台账!$B$3:$B$1869,LEFT($J$3,4),进货台账!$C$3:$C$1869,LEFT(R$4,LEN(R$4)-1)),"")</f>
        <v/>
      </c>
      <c r="S66" s="90" t="str">
        <f>IF($B66&lt;&gt;"",SUMIFS(销售台账!$I$3:$I$2654,销售台账!$E$3:$E$2654,$B66,销售台账!$B$3:$B$2654,LEFT($J$3,4),销售台账!$C$3:$C$2654,LEFT(R$4,LEN(R$4)-1)),"")</f>
        <v/>
      </c>
      <c r="T66" s="90" t="str">
        <f>IF($B66&lt;&gt;"",SUMIFS(损耗登记!$I$3:$I$4999,损耗登记!$E$3:$E$4999,$B66,损耗登记!$B$3:$B$4999,LEFT($J$3,4),损耗登记!$C$3:$C$4999,LEFT(R$4,LEN(R$4)-1)),"")</f>
        <v/>
      </c>
      <c r="U66" s="90" t="str">
        <f t="shared" si="5"/>
        <v/>
      </c>
      <c r="V66" s="90" t="str">
        <f>IF($B66&lt;&gt;"",SUMIFS(进货台账!$I$3:$I$1869,进货台账!$E$3:$E$1869,$B66,进货台账!$B$3:$B$1869,LEFT($J$3,4),进货台账!$C$3:$C$1869,LEFT(V$4,LEN(V$4)-1)),"")</f>
        <v/>
      </c>
      <c r="W66" s="90" t="str">
        <f>IF($B66&lt;&gt;"",SUMIFS(销售台账!$I$3:$I$2654,销售台账!$E$3:$E$2654,$B66,销售台账!$B$3:$B$2654,LEFT($J$3,4),销售台账!$C$3:$C$2654,LEFT(V$4,LEN(V$4)-1)),"")</f>
        <v/>
      </c>
      <c r="X66" s="90" t="str">
        <f>IF($B66&lt;&gt;"",SUMIFS(损耗登记!$I$3:$I$4999,损耗登记!$E$3:$E$4999,$B66,损耗登记!$B$3:$B$4999,LEFT($J$3,4),损耗登记!$C$3:$C$4999,LEFT(V$4,LEN(V$4)-1)),"")</f>
        <v/>
      </c>
      <c r="Y66" s="90" t="str">
        <f t="shared" si="6"/>
        <v/>
      </c>
      <c r="Z66" s="90" t="str">
        <f>IF($B66&lt;&gt;"",SUMIFS(进货台账!$I$3:$I$1869,进货台账!$E$3:$E$1869,$B66,进货台账!$B$3:$B$1869,LEFT($J$3,4),进货台账!$C$3:$C$1869,LEFT(Z$4,LEN(Z$4)-1)),"")</f>
        <v/>
      </c>
      <c r="AA66" s="90" t="str">
        <f>IF($B66&lt;&gt;"",SUMIFS(销售台账!$I$3:$I$2654,销售台账!$E$3:$E$2654,$B66,销售台账!$B$3:$B$2654,LEFT($J$3,4),销售台账!$C$3:$C$2654,LEFT(Z$4,LEN(Z$4)-1)),"")</f>
        <v/>
      </c>
      <c r="AB66" s="90" t="str">
        <f>IF($B66&lt;&gt;"",SUMIFS(损耗登记!$I$3:$I$4999,损耗登记!$E$3:$E$4999,$B66,损耗登记!$B$3:$B$4999,LEFT($J$3,4),损耗登记!$C$3:$C$4999,LEFT(Z$4,LEN(Z$4)-1)),"")</f>
        <v/>
      </c>
      <c r="AC66" s="90" t="str">
        <f t="shared" si="7"/>
        <v/>
      </c>
      <c r="AD66" s="90" t="str">
        <f>IF($B66&lt;&gt;"",SUMIFS(进货台账!$I$3:$I$1869,进货台账!$E$3:$E$1869,$B66,进货台账!$B$3:$B$1869,LEFT($J$3,4),进货台账!$C$3:$C$1869,LEFT(AD$4,LEN(AD$4)-1)),"")</f>
        <v/>
      </c>
      <c r="AE66" s="90" t="str">
        <f>IF($B66&lt;&gt;"",SUMIFS(销售台账!$I$3:$I$2654,销售台账!$E$3:$E$2654,$B66,销售台账!$B$3:$B$2654,LEFT($J$3,4),销售台账!$C$3:$C$2654,LEFT(AD$4,LEN(AD$4)-1)),"")</f>
        <v/>
      </c>
      <c r="AF66" s="90" t="str">
        <f>IF($B66&lt;&gt;"",SUMIFS(损耗登记!$I$3:$I$4999,损耗登记!$E$3:$E$4999,$B66,损耗登记!$B$3:$B$4999,LEFT($J$3,4),损耗登记!$C$3:$C$4999,LEFT(AD$4,LEN(AD$4)-1)),"")</f>
        <v/>
      </c>
      <c r="AG66" s="90" t="str">
        <f t="shared" si="8"/>
        <v/>
      </c>
      <c r="AH66" s="90" t="str">
        <f>IF($B66&lt;&gt;"",SUMIFS(进货台账!$I$3:$I$1869,进货台账!$E$3:$E$1869,$B66,进货台账!$B$3:$B$1869,LEFT($J$3,4),进货台账!$C$3:$C$1869,LEFT(AH$4,LEN(AH$4)-1)),"")</f>
        <v/>
      </c>
      <c r="AI66" s="90" t="str">
        <f>IF($B66&lt;&gt;"",SUMIFS(销售台账!$I$3:$I$2654,销售台账!$E$3:$E$2654,$B66,销售台账!$B$3:$B$2654,LEFT($J$3,4),销售台账!$C$3:$C$2654,LEFT(AH$4,LEN(AH$4)-1)),"")</f>
        <v/>
      </c>
      <c r="AJ66" s="90" t="str">
        <f>IF($B66&lt;&gt;"",SUMIFS(损耗登记!$I$3:$I$4999,损耗登记!$E$3:$E$4999,$B66,损耗登记!$B$3:$B$4999,LEFT($J$3,4),损耗登记!$C$3:$C$4999,LEFT(AH$4,LEN(AH$4)-1)),"")</f>
        <v/>
      </c>
      <c r="AK66" s="90" t="str">
        <f t="shared" si="9"/>
        <v/>
      </c>
      <c r="AL66" s="90" t="str">
        <f>IF($B66&lt;&gt;"",SUMIFS(进货台账!$I$3:$I$1869,进货台账!$E$3:$E$1869,$B66,进货台账!$B$3:$B$1869,LEFT($J$3,4),进货台账!$C$3:$C$1869,LEFT(AL$4,LEN(AL$4)-1)),"")</f>
        <v/>
      </c>
      <c r="AM66" s="90" t="str">
        <f>IF($B66&lt;&gt;"",SUMIFS(销售台账!$I$3:$I$2654,销售台账!$E$3:$E$2654,$B66,销售台账!$B$3:$B$2654,LEFT($J$3,4),销售台账!$C$3:$C$2654,LEFT(AL$4,LEN(AL$4)-1)),"")</f>
        <v/>
      </c>
      <c r="AN66" s="90" t="str">
        <f>IF($B66&lt;&gt;"",SUMIFS(损耗登记!$I$3:$I$4999,损耗登记!$E$3:$E$4999,$B66,损耗登记!$B$3:$B$4999,LEFT($J$3,4),损耗登记!$C$3:$C$4999,LEFT(AL$4,LEN(AL$4)-1)),"")</f>
        <v/>
      </c>
      <c r="AO66" s="90" t="str">
        <f t="shared" si="10"/>
        <v/>
      </c>
      <c r="AP66" s="90" t="str">
        <f>IF($B66&lt;&gt;"",SUMIFS(进货台账!$I$3:$I$1869,进货台账!$E$3:$E$1869,$B66,进货台账!$B$3:$B$1869,LEFT($J$3,4),进货台账!$C$3:$C$1869,LEFT(AP$4,LEN(AP$4)-1)),"")</f>
        <v/>
      </c>
      <c r="AQ66" s="90" t="str">
        <f>IF($B66&lt;&gt;"",SUMIFS(销售台账!$I$3:$I$2654,销售台账!$E$3:$E$2654,$B66,销售台账!$B$3:$B$2654,LEFT($J$3,4),销售台账!$C$3:$C$2654,LEFT(AP$4,LEN(AP$4)-1)),"")</f>
        <v/>
      </c>
      <c r="AR66" s="90" t="str">
        <f>IF($B66&lt;&gt;"",SUMIFS(损耗登记!$I$3:$I$4999,损耗登记!$E$3:$E$4999,$B66,损耗登记!$B$3:$B$4999,LEFT($J$3,4),损耗登记!$C$3:$C$4999,LEFT(AP$4,LEN(AP$4)-1)),"")</f>
        <v/>
      </c>
      <c r="AS66" s="90" t="str">
        <f t="shared" si="11"/>
        <v/>
      </c>
      <c r="AT66" s="90" t="str">
        <f>IF($B66&lt;&gt;"",SUMIFS(进货台账!$I$3:$I$1869,进货台账!$E$3:$E$1869,$B66,进货台账!$B$3:$B$1869,LEFT($J$3,4),进货台账!$C$3:$C$1869,LEFT(AT$4,LEN(AT$4)-1)),"")</f>
        <v/>
      </c>
      <c r="AU66" s="90" t="str">
        <f>IF($B66&lt;&gt;"",SUMIFS(销售台账!$I$3:$I$2654,销售台账!$E$3:$E$2654,$B66,销售台账!$B$3:$B$2654,LEFT($J$3,4),销售台账!$C$3:$C$2654,LEFT(AT$4,LEN(AT$4)-1)),"")</f>
        <v/>
      </c>
      <c r="AV66" s="90" t="str">
        <f>IF($B66&lt;&gt;"",SUMIFS(损耗登记!$I$3:$I$4999,损耗登记!$E$3:$E$4999,$B66,损耗登记!$B$3:$B$4999,LEFT($J$3,4),损耗登记!$C$3:$C$4999,LEFT(AT$4,LEN(AT$4)-1)),"")</f>
        <v/>
      </c>
      <c r="AW66" s="90" t="str">
        <f t="shared" si="12"/>
        <v/>
      </c>
      <c r="AX66" s="90" t="str">
        <f>IF($B66&lt;&gt;"",SUMIFS(进货台账!$I$3:$I$1869,进货台账!$E$3:$E$1869,$B66,进货台账!$B$3:$B$1869,LEFT($J$3,4),进货台账!$C$3:$C$1869,LEFT(AX$4,LEN(AX$4)-1)),"")</f>
        <v/>
      </c>
      <c r="AY66" s="90" t="str">
        <f>IF($B66&lt;&gt;"",SUMIFS(销售台账!$I$3:$I$2654,销售台账!$E$3:$E$2654,$B66,销售台账!$B$3:$B$2654,LEFT($J$3,4),销售台账!$C$3:$C$2654,LEFT(AX$4,LEN(AX$4)-1)),"")</f>
        <v/>
      </c>
      <c r="AZ66" s="90" t="str">
        <f>IF($B66&lt;&gt;"",SUMIFS(损耗登记!$I$3:$I$4999,损耗登记!$E$3:$E$4999,$B66,损耗登记!$B$3:$B$4999,LEFT($J$3,4),损耗登记!$C$3:$C$4999,LEFT(AX$4,LEN(AX$4)-1)),"")</f>
        <v/>
      </c>
      <c r="BA66" s="90" t="str">
        <f t="shared" si="13"/>
        <v/>
      </c>
      <c r="BB66" s="90" t="str">
        <f>IF($B66&lt;&gt;"",SUMIFS(进货台账!$I$3:$I$1869,进货台账!$E$3:$E$1869,$B66,进货台账!$B$3:$B$1869,LEFT($J$3,4),进货台账!$C$3:$C$1869,LEFT(BB$4,LEN(BB$4)-1)),"")</f>
        <v/>
      </c>
      <c r="BC66" s="90" t="str">
        <f>IF($B66&lt;&gt;"",SUMIFS(销售台账!$I$3:$I$2654,销售台账!$E$3:$E$2654,$B66,销售台账!$B$3:$B$2654,LEFT($J$3,4),销售台账!$C$3:$C$2654,LEFT(BB$4,LEN(BB$4)-1)),"")</f>
        <v/>
      </c>
      <c r="BD66" s="90" t="str">
        <f>IF($B66&lt;&gt;"",SUMIFS(损耗登记!$I$3:$I$4999,损耗登记!$E$3:$E$4999,$B66,损耗登记!$B$3:$B$4999,LEFT($J$3,4),损耗登记!$C$3:$C$4999,LEFT(BB$4,LEN(BB$4)-1)),"")</f>
        <v/>
      </c>
      <c r="BE66" s="90" t="str">
        <f t="shared" si="14"/>
        <v/>
      </c>
    </row>
    <row r="67" ht="22" customHeight="1" spans="1:57">
      <c r="A67" s="89" t="str">
        <f t="shared" si="15"/>
        <v/>
      </c>
      <c r="B67" s="89" t="str">
        <f>IF(商品参数!A64&lt;&gt;"",商品参数!A64,"")</f>
        <v/>
      </c>
      <c r="C67" s="90" t="str">
        <f>IFERROR(VLOOKUP(B67,商品参数!A:E,2,FALSE),"")</f>
        <v/>
      </c>
      <c r="D67" s="90" t="str">
        <f>IFERROR(VLOOKUP(B67,商品参数!A:E,3,FALSE),"")</f>
        <v/>
      </c>
      <c r="E67" s="90" t="str">
        <f>IFERROR(VLOOKUP(B67,商品参数!A:E,4,FALSE),"")</f>
        <v/>
      </c>
      <c r="F67" s="90" t="str">
        <f t="shared" si="0"/>
        <v/>
      </c>
      <c r="G67" s="90" t="str">
        <f t="shared" si="1"/>
        <v/>
      </c>
      <c r="H67" s="91" t="str">
        <f t="shared" si="2"/>
        <v/>
      </c>
      <c r="I67" s="90" t="str">
        <f>IF(E67&lt;&gt;"",IFERROR(VLOOKUP(B67,商品参数!$A$3:$D$499,6,0),0),"")</f>
        <v/>
      </c>
      <c r="J67" s="90" t="str">
        <f>IF($B67&lt;&gt;"",SUMIFS(进货台账!$I$3:$I$1869,进货台账!$E$3:$E$1869,$B67,进货台账!$B$3:$B$1869,LEFT($J$3,4),进货台账!$C$3:$C$1869,LEFT(J$4,LEN(J$4)-1)),"")</f>
        <v/>
      </c>
      <c r="K67" s="90" t="str">
        <f>IF($B67&lt;&gt;"",SUMIFS(销售台账!$I$3:$I$2654,销售台账!$E$3:$E$2654,$B67,销售台账!$B$3:$B$2654,LEFT($J$3,4),销售台账!$C$3:$C$2654,LEFT(J$4,LEN(J$4)-1)),"")</f>
        <v/>
      </c>
      <c r="L67" s="90" t="str">
        <f>IF($B67&lt;&gt;"",SUMIFS(损耗登记!$I$3:$I$4999,损耗登记!$E$3:$E$4999,$B67,损耗登记!$B$3:$B$4999,LEFT($J$3,4),损耗登记!$C$3:$C$4999,LEFT(J$4,LEN(J$4)-1)),"")</f>
        <v/>
      </c>
      <c r="M67" s="90" t="str">
        <f t="shared" si="3"/>
        <v/>
      </c>
      <c r="N67" s="90" t="str">
        <f>IF($B67&lt;&gt;"",SUMIFS(进货台账!$I$3:$I$1869,进货台账!$E$3:$E$1869,$B67,进货台账!$B$3:$B$1869,LEFT($J$3,4),进货台账!$C$3:$C$1869,LEFT(N$4,LEN(N$4)-1)),"")</f>
        <v/>
      </c>
      <c r="O67" s="90" t="str">
        <f>IF($B67&lt;&gt;"",SUMIFS(销售台账!$I$3:$I$2654,销售台账!$E$3:$E$2654,$B67,销售台账!$B$3:$B$2654,LEFT($J$3,4),销售台账!$C$3:$C$2654,LEFT(N$4,LEN(N$4)-1)),"")</f>
        <v/>
      </c>
      <c r="P67" s="90" t="str">
        <f>IF($B67&lt;&gt;"",SUMIFS(损耗登记!$I$3:$I$4999,损耗登记!$E$3:$E$4999,$B67,损耗登记!$B$3:$B$4999,LEFT($J$3,4),损耗登记!$C$3:$C$4999,LEFT(N$4,LEN(N$4)-1)),"")</f>
        <v/>
      </c>
      <c r="Q67" s="90" t="str">
        <f t="shared" si="4"/>
        <v/>
      </c>
      <c r="R67" s="90" t="str">
        <f>IF($B67&lt;&gt;"",SUMIFS(进货台账!$I$3:$I$1869,进货台账!$E$3:$E$1869,$B67,进货台账!$B$3:$B$1869,LEFT($J$3,4),进货台账!$C$3:$C$1869,LEFT(R$4,LEN(R$4)-1)),"")</f>
        <v/>
      </c>
      <c r="S67" s="90" t="str">
        <f>IF($B67&lt;&gt;"",SUMIFS(销售台账!$I$3:$I$2654,销售台账!$E$3:$E$2654,$B67,销售台账!$B$3:$B$2654,LEFT($J$3,4),销售台账!$C$3:$C$2654,LEFT(R$4,LEN(R$4)-1)),"")</f>
        <v/>
      </c>
      <c r="T67" s="90" t="str">
        <f>IF($B67&lt;&gt;"",SUMIFS(损耗登记!$I$3:$I$4999,损耗登记!$E$3:$E$4999,$B67,损耗登记!$B$3:$B$4999,LEFT($J$3,4),损耗登记!$C$3:$C$4999,LEFT(R$4,LEN(R$4)-1)),"")</f>
        <v/>
      </c>
      <c r="U67" s="90" t="str">
        <f t="shared" si="5"/>
        <v/>
      </c>
      <c r="V67" s="90" t="str">
        <f>IF($B67&lt;&gt;"",SUMIFS(进货台账!$I$3:$I$1869,进货台账!$E$3:$E$1869,$B67,进货台账!$B$3:$B$1869,LEFT($J$3,4),进货台账!$C$3:$C$1869,LEFT(V$4,LEN(V$4)-1)),"")</f>
        <v/>
      </c>
      <c r="W67" s="90" t="str">
        <f>IF($B67&lt;&gt;"",SUMIFS(销售台账!$I$3:$I$2654,销售台账!$E$3:$E$2654,$B67,销售台账!$B$3:$B$2654,LEFT($J$3,4),销售台账!$C$3:$C$2654,LEFT(V$4,LEN(V$4)-1)),"")</f>
        <v/>
      </c>
      <c r="X67" s="90" t="str">
        <f>IF($B67&lt;&gt;"",SUMIFS(损耗登记!$I$3:$I$4999,损耗登记!$E$3:$E$4999,$B67,损耗登记!$B$3:$B$4999,LEFT($J$3,4),损耗登记!$C$3:$C$4999,LEFT(V$4,LEN(V$4)-1)),"")</f>
        <v/>
      </c>
      <c r="Y67" s="90" t="str">
        <f t="shared" si="6"/>
        <v/>
      </c>
      <c r="Z67" s="90" t="str">
        <f>IF($B67&lt;&gt;"",SUMIFS(进货台账!$I$3:$I$1869,进货台账!$E$3:$E$1869,$B67,进货台账!$B$3:$B$1869,LEFT($J$3,4),进货台账!$C$3:$C$1869,LEFT(Z$4,LEN(Z$4)-1)),"")</f>
        <v/>
      </c>
      <c r="AA67" s="90" t="str">
        <f>IF($B67&lt;&gt;"",SUMIFS(销售台账!$I$3:$I$2654,销售台账!$E$3:$E$2654,$B67,销售台账!$B$3:$B$2654,LEFT($J$3,4),销售台账!$C$3:$C$2654,LEFT(Z$4,LEN(Z$4)-1)),"")</f>
        <v/>
      </c>
      <c r="AB67" s="90" t="str">
        <f>IF($B67&lt;&gt;"",SUMIFS(损耗登记!$I$3:$I$4999,损耗登记!$E$3:$E$4999,$B67,损耗登记!$B$3:$B$4999,LEFT($J$3,4),损耗登记!$C$3:$C$4999,LEFT(Z$4,LEN(Z$4)-1)),"")</f>
        <v/>
      </c>
      <c r="AC67" s="90" t="str">
        <f t="shared" si="7"/>
        <v/>
      </c>
      <c r="AD67" s="90" t="str">
        <f>IF($B67&lt;&gt;"",SUMIFS(进货台账!$I$3:$I$1869,进货台账!$E$3:$E$1869,$B67,进货台账!$B$3:$B$1869,LEFT($J$3,4),进货台账!$C$3:$C$1869,LEFT(AD$4,LEN(AD$4)-1)),"")</f>
        <v/>
      </c>
      <c r="AE67" s="90" t="str">
        <f>IF($B67&lt;&gt;"",SUMIFS(销售台账!$I$3:$I$2654,销售台账!$E$3:$E$2654,$B67,销售台账!$B$3:$B$2654,LEFT($J$3,4),销售台账!$C$3:$C$2654,LEFT(AD$4,LEN(AD$4)-1)),"")</f>
        <v/>
      </c>
      <c r="AF67" s="90" t="str">
        <f>IF($B67&lt;&gt;"",SUMIFS(损耗登记!$I$3:$I$4999,损耗登记!$E$3:$E$4999,$B67,损耗登记!$B$3:$B$4999,LEFT($J$3,4),损耗登记!$C$3:$C$4999,LEFT(AD$4,LEN(AD$4)-1)),"")</f>
        <v/>
      </c>
      <c r="AG67" s="90" t="str">
        <f t="shared" si="8"/>
        <v/>
      </c>
      <c r="AH67" s="90" t="str">
        <f>IF($B67&lt;&gt;"",SUMIFS(进货台账!$I$3:$I$1869,进货台账!$E$3:$E$1869,$B67,进货台账!$B$3:$B$1869,LEFT($J$3,4),进货台账!$C$3:$C$1869,LEFT(AH$4,LEN(AH$4)-1)),"")</f>
        <v/>
      </c>
      <c r="AI67" s="90" t="str">
        <f>IF($B67&lt;&gt;"",SUMIFS(销售台账!$I$3:$I$2654,销售台账!$E$3:$E$2654,$B67,销售台账!$B$3:$B$2654,LEFT($J$3,4),销售台账!$C$3:$C$2654,LEFT(AH$4,LEN(AH$4)-1)),"")</f>
        <v/>
      </c>
      <c r="AJ67" s="90" t="str">
        <f>IF($B67&lt;&gt;"",SUMIFS(损耗登记!$I$3:$I$4999,损耗登记!$E$3:$E$4999,$B67,损耗登记!$B$3:$B$4999,LEFT($J$3,4),损耗登记!$C$3:$C$4999,LEFT(AH$4,LEN(AH$4)-1)),"")</f>
        <v/>
      </c>
      <c r="AK67" s="90" t="str">
        <f t="shared" si="9"/>
        <v/>
      </c>
      <c r="AL67" s="90" t="str">
        <f>IF($B67&lt;&gt;"",SUMIFS(进货台账!$I$3:$I$1869,进货台账!$E$3:$E$1869,$B67,进货台账!$B$3:$B$1869,LEFT($J$3,4),进货台账!$C$3:$C$1869,LEFT(AL$4,LEN(AL$4)-1)),"")</f>
        <v/>
      </c>
      <c r="AM67" s="90" t="str">
        <f>IF($B67&lt;&gt;"",SUMIFS(销售台账!$I$3:$I$2654,销售台账!$E$3:$E$2654,$B67,销售台账!$B$3:$B$2654,LEFT($J$3,4),销售台账!$C$3:$C$2654,LEFT(AL$4,LEN(AL$4)-1)),"")</f>
        <v/>
      </c>
      <c r="AN67" s="90" t="str">
        <f>IF($B67&lt;&gt;"",SUMIFS(损耗登记!$I$3:$I$4999,损耗登记!$E$3:$E$4999,$B67,损耗登记!$B$3:$B$4999,LEFT($J$3,4),损耗登记!$C$3:$C$4999,LEFT(AL$4,LEN(AL$4)-1)),"")</f>
        <v/>
      </c>
      <c r="AO67" s="90" t="str">
        <f t="shared" si="10"/>
        <v/>
      </c>
      <c r="AP67" s="90" t="str">
        <f>IF($B67&lt;&gt;"",SUMIFS(进货台账!$I$3:$I$1869,进货台账!$E$3:$E$1869,$B67,进货台账!$B$3:$B$1869,LEFT($J$3,4),进货台账!$C$3:$C$1869,LEFT(AP$4,LEN(AP$4)-1)),"")</f>
        <v/>
      </c>
      <c r="AQ67" s="90" t="str">
        <f>IF($B67&lt;&gt;"",SUMIFS(销售台账!$I$3:$I$2654,销售台账!$E$3:$E$2654,$B67,销售台账!$B$3:$B$2654,LEFT($J$3,4),销售台账!$C$3:$C$2654,LEFT(AP$4,LEN(AP$4)-1)),"")</f>
        <v/>
      </c>
      <c r="AR67" s="90" t="str">
        <f>IF($B67&lt;&gt;"",SUMIFS(损耗登记!$I$3:$I$4999,损耗登记!$E$3:$E$4999,$B67,损耗登记!$B$3:$B$4999,LEFT($J$3,4),损耗登记!$C$3:$C$4999,LEFT(AP$4,LEN(AP$4)-1)),"")</f>
        <v/>
      </c>
      <c r="AS67" s="90" t="str">
        <f t="shared" si="11"/>
        <v/>
      </c>
      <c r="AT67" s="90" t="str">
        <f>IF($B67&lt;&gt;"",SUMIFS(进货台账!$I$3:$I$1869,进货台账!$E$3:$E$1869,$B67,进货台账!$B$3:$B$1869,LEFT($J$3,4),进货台账!$C$3:$C$1869,LEFT(AT$4,LEN(AT$4)-1)),"")</f>
        <v/>
      </c>
      <c r="AU67" s="90" t="str">
        <f>IF($B67&lt;&gt;"",SUMIFS(销售台账!$I$3:$I$2654,销售台账!$E$3:$E$2654,$B67,销售台账!$B$3:$B$2654,LEFT($J$3,4),销售台账!$C$3:$C$2654,LEFT(AT$4,LEN(AT$4)-1)),"")</f>
        <v/>
      </c>
      <c r="AV67" s="90" t="str">
        <f>IF($B67&lt;&gt;"",SUMIFS(损耗登记!$I$3:$I$4999,损耗登记!$E$3:$E$4999,$B67,损耗登记!$B$3:$B$4999,LEFT($J$3,4),损耗登记!$C$3:$C$4999,LEFT(AT$4,LEN(AT$4)-1)),"")</f>
        <v/>
      </c>
      <c r="AW67" s="90" t="str">
        <f t="shared" si="12"/>
        <v/>
      </c>
      <c r="AX67" s="90" t="str">
        <f>IF($B67&lt;&gt;"",SUMIFS(进货台账!$I$3:$I$1869,进货台账!$E$3:$E$1869,$B67,进货台账!$B$3:$B$1869,LEFT($J$3,4),进货台账!$C$3:$C$1869,LEFT(AX$4,LEN(AX$4)-1)),"")</f>
        <v/>
      </c>
      <c r="AY67" s="90" t="str">
        <f>IF($B67&lt;&gt;"",SUMIFS(销售台账!$I$3:$I$2654,销售台账!$E$3:$E$2654,$B67,销售台账!$B$3:$B$2654,LEFT($J$3,4),销售台账!$C$3:$C$2654,LEFT(AX$4,LEN(AX$4)-1)),"")</f>
        <v/>
      </c>
      <c r="AZ67" s="90" t="str">
        <f>IF($B67&lt;&gt;"",SUMIFS(损耗登记!$I$3:$I$4999,损耗登记!$E$3:$E$4999,$B67,损耗登记!$B$3:$B$4999,LEFT($J$3,4),损耗登记!$C$3:$C$4999,LEFT(AX$4,LEN(AX$4)-1)),"")</f>
        <v/>
      </c>
      <c r="BA67" s="90" t="str">
        <f t="shared" si="13"/>
        <v/>
      </c>
      <c r="BB67" s="90" t="str">
        <f>IF($B67&lt;&gt;"",SUMIFS(进货台账!$I$3:$I$1869,进货台账!$E$3:$E$1869,$B67,进货台账!$B$3:$B$1869,LEFT($J$3,4),进货台账!$C$3:$C$1869,LEFT(BB$4,LEN(BB$4)-1)),"")</f>
        <v/>
      </c>
      <c r="BC67" s="90" t="str">
        <f>IF($B67&lt;&gt;"",SUMIFS(销售台账!$I$3:$I$2654,销售台账!$E$3:$E$2654,$B67,销售台账!$B$3:$B$2654,LEFT($J$3,4),销售台账!$C$3:$C$2654,LEFT(BB$4,LEN(BB$4)-1)),"")</f>
        <v/>
      </c>
      <c r="BD67" s="90" t="str">
        <f>IF($B67&lt;&gt;"",SUMIFS(损耗登记!$I$3:$I$4999,损耗登记!$E$3:$E$4999,$B67,损耗登记!$B$3:$B$4999,LEFT($J$3,4),损耗登记!$C$3:$C$4999,LEFT(BB$4,LEN(BB$4)-1)),"")</f>
        <v/>
      </c>
      <c r="BE67" s="90" t="str">
        <f t="shared" si="14"/>
        <v/>
      </c>
    </row>
    <row r="68" ht="22" customHeight="1" spans="1:57">
      <c r="A68" s="89" t="str">
        <f t="shared" si="15"/>
        <v/>
      </c>
      <c r="B68" s="89" t="str">
        <f>IF(商品参数!A65&lt;&gt;"",商品参数!A65,"")</f>
        <v/>
      </c>
      <c r="C68" s="90" t="str">
        <f>IFERROR(VLOOKUP(B68,商品参数!A:E,2,FALSE),"")</f>
        <v/>
      </c>
      <c r="D68" s="90" t="str">
        <f>IFERROR(VLOOKUP(B68,商品参数!A:E,3,FALSE),"")</f>
        <v/>
      </c>
      <c r="E68" s="90" t="str">
        <f>IFERROR(VLOOKUP(B68,商品参数!A:E,4,FALSE),"")</f>
        <v/>
      </c>
      <c r="F68" s="90" t="str">
        <f t="shared" si="0"/>
        <v/>
      </c>
      <c r="G68" s="90" t="str">
        <f t="shared" si="1"/>
        <v/>
      </c>
      <c r="H68" s="91" t="str">
        <f t="shared" si="2"/>
        <v/>
      </c>
      <c r="I68" s="90" t="str">
        <f>IF(E68&lt;&gt;"",IFERROR(VLOOKUP(B68,商品参数!$A$3:$D$499,6,0),0),"")</f>
        <v/>
      </c>
      <c r="J68" s="90" t="str">
        <f>IF($B68&lt;&gt;"",SUMIFS(进货台账!$I$3:$I$1869,进货台账!$E$3:$E$1869,$B68,进货台账!$B$3:$B$1869,LEFT($J$3,4),进货台账!$C$3:$C$1869,LEFT(J$4,LEN(J$4)-1)),"")</f>
        <v/>
      </c>
      <c r="K68" s="90" t="str">
        <f>IF($B68&lt;&gt;"",SUMIFS(销售台账!$I$3:$I$2654,销售台账!$E$3:$E$2654,$B68,销售台账!$B$3:$B$2654,LEFT($J$3,4),销售台账!$C$3:$C$2654,LEFT(J$4,LEN(J$4)-1)),"")</f>
        <v/>
      </c>
      <c r="L68" s="90" t="str">
        <f>IF($B68&lt;&gt;"",SUMIFS(损耗登记!$I$3:$I$4999,损耗登记!$E$3:$E$4999,$B68,损耗登记!$B$3:$B$4999,LEFT($J$3,4),损耗登记!$C$3:$C$4999,LEFT(J$4,LEN(J$4)-1)),"")</f>
        <v/>
      </c>
      <c r="M68" s="90" t="str">
        <f t="shared" si="3"/>
        <v/>
      </c>
      <c r="N68" s="90" t="str">
        <f>IF($B68&lt;&gt;"",SUMIFS(进货台账!$I$3:$I$1869,进货台账!$E$3:$E$1869,$B68,进货台账!$B$3:$B$1869,LEFT($J$3,4),进货台账!$C$3:$C$1869,LEFT(N$4,LEN(N$4)-1)),"")</f>
        <v/>
      </c>
      <c r="O68" s="90" t="str">
        <f>IF($B68&lt;&gt;"",SUMIFS(销售台账!$I$3:$I$2654,销售台账!$E$3:$E$2654,$B68,销售台账!$B$3:$B$2654,LEFT($J$3,4),销售台账!$C$3:$C$2654,LEFT(N$4,LEN(N$4)-1)),"")</f>
        <v/>
      </c>
      <c r="P68" s="90" t="str">
        <f>IF($B68&lt;&gt;"",SUMIFS(损耗登记!$I$3:$I$4999,损耗登记!$E$3:$E$4999,$B68,损耗登记!$B$3:$B$4999,LEFT($J$3,4),损耗登记!$C$3:$C$4999,LEFT(N$4,LEN(N$4)-1)),"")</f>
        <v/>
      </c>
      <c r="Q68" s="90" t="str">
        <f t="shared" si="4"/>
        <v/>
      </c>
      <c r="R68" s="90" t="str">
        <f>IF($B68&lt;&gt;"",SUMIFS(进货台账!$I$3:$I$1869,进货台账!$E$3:$E$1869,$B68,进货台账!$B$3:$B$1869,LEFT($J$3,4),进货台账!$C$3:$C$1869,LEFT(R$4,LEN(R$4)-1)),"")</f>
        <v/>
      </c>
      <c r="S68" s="90" t="str">
        <f>IF($B68&lt;&gt;"",SUMIFS(销售台账!$I$3:$I$2654,销售台账!$E$3:$E$2654,$B68,销售台账!$B$3:$B$2654,LEFT($J$3,4),销售台账!$C$3:$C$2654,LEFT(R$4,LEN(R$4)-1)),"")</f>
        <v/>
      </c>
      <c r="T68" s="90" t="str">
        <f>IF($B68&lt;&gt;"",SUMIFS(损耗登记!$I$3:$I$4999,损耗登记!$E$3:$E$4999,$B68,损耗登记!$B$3:$B$4999,LEFT($J$3,4),损耗登记!$C$3:$C$4999,LEFT(R$4,LEN(R$4)-1)),"")</f>
        <v/>
      </c>
      <c r="U68" s="90" t="str">
        <f t="shared" si="5"/>
        <v/>
      </c>
      <c r="V68" s="90" t="str">
        <f>IF($B68&lt;&gt;"",SUMIFS(进货台账!$I$3:$I$1869,进货台账!$E$3:$E$1869,$B68,进货台账!$B$3:$B$1869,LEFT($J$3,4),进货台账!$C$3:$C$1869,LEFT(V$4,LEN(V$4)-1)),"")</f>
        <v/>
      </c>
      <c r="W68" s="90" t="str">
        <f>IF($B68&lt;&gt;"",SUMIFS(销售台账!$I$3:$I$2654,销售台账!$E$3:$E$2654,$B68,销售台账!$B$3:$B$2654,LEFT($J$3,4),销售台账!$C$3:$C$2654,LEFT(V$4,LEN(V$4)-1)),"")</f>
        <v/>
      </c>
      <c r="X68" s="90" t="str">
        <f>IF($B68&lt;&gt;"",SUMIFS(损耗登记!$I$3:$I$4999,损耗登记!$E$3:$E$4999,$B68,损耗登记!$B$3:$B$4999,LEFT($J$3,4),损耗登记!$C$3:$C$4999,LEFT(V$4,LEN(V$4)-1)),"")</f>
        <v/>
      </c>
      <c r="Y68" s="90" t="str">
        <f t="shared" si="6"/>
        <v/>
      </c>
      <c r="Z68" s="90" t="str">
        <f>IF($B68&lt;&gt;"",SUMIFS(进货台账!$I$3:$I$1869,进货台账!$E$3:$E$1869,$B68,进货台账!$B$3:$B$1869,LEFT($J$3,4),进货台账!$C$3:$C$1869,LEFT(Z$4,LEN(Z$4)-1)),"")</f>
        <v/>
      </c>
      <c r="AA68" s="90" t="str">
        <f>IF($B68&lt;&gt;"",SUMIFS(销售台账!$I$3:$I$2654,销售台账!$E$3:$E$2654,$B68,销售台账!$B$3:$B$2654,LEFT($J$3,4),销售台账!$C$3:$C$2654,LEFT(Z$4,LEN(Z$4)-1)),"")</f>
        <v/>
      </c>
      <c r="AB68" s="90" t="str">
        <f>IF($B68&lt;&gt;"",SUMIFS(损耗登记!$I$3:$I$4999,损耗登记!$E$3:$E$4999,$B68,损耗登记!$B$3:$B$4999,LEFT($J$3,4),损耗登记!$C$3:$C$4999,LEFT(Z$4,LEN(Z$4)-1)),"")</f>
        <v/>
      </c>
      <c r="AC68" s="90" t="str">
        <f t="shared" si="7"/>
        <v/>
      </c>
      <c r="AD68" s="90" t="str">
        <f>IF($B68&lt;&gt;"",SUMIFS(进货台账!$I$3:$I$1869,进货台账!$E$3:$E$1869,$B68,进货台账!$B$3:$B$1869,LEFT($J$3,4),进货台账!$C$3:$C$1869,LEFT(AD$4,LEN(AD$4)-1)),"")</f>
        <v/>
      </c>
      <c r="AE68" s="90" t="str">
        <f>IF($B68&lt;&gt;"",SUMIFS(销售台账!$I$3:$I$2654,销售台账!$E$3:$E$2654,$B68,销售台账!$B$3:$B$2654,LEFT($J$3,4),销售台账!$C$3:$C$2654,LEFT(AD$4,LEN(AD$4)-1)),"")</f>
        <v/>
      </c>
      <c r="AF68" s="90" t="str">
        <f>IF($B68&lt;&gt;"",SUMIFS(损耗登记!$I$3:$I$4999,损耗登记!$E$3:$E$4999,$B68,损耗登记!$B$3:$B$4999,LEFT($J$3,4),损耗登记!$C$3:$C$4999,LEFT(AD$4,LEN(AD$4)-1)),"")</f>
        <v/>
      </c>
      <c r="AG68" s="90" t="str">
        <f t="shared" si="8"/>
        <v/>
      </c>
      <c r="AH68" s="90" t="str">
        <f>IF($B68&lt;&gt;"",SUMIFS(进货台账!$I$3:$I$1869,进货台账!$E$3:$E$1869,$B68,进货台账!$B$3:$B$1869,LEFT($J$3,4),进货台账!$C$3:$C$1869,LEFT(AH$4,LEN(AH$4)-1)),"")</f>
        <v/>
      </c>
      <c r="AI68" s="90" t="str">
        <f>IF($B68&lt;&gt;"",SUMIFS(销售台账!$I$3:$I$2654,销售台账!$E$3:$E$2654,$B68,销售台账!$B$3:$B$2654,LEFT($J$3,4),销售台账!$C$3:$C$2654,LEFT(AH$4,LEN(AH$4)-1)),"")</f>
        <v/>
      </c>
      <c r="AJ68" s="90" t="str">
        <f>IF($B68&lt;&gt;"",SUMIFS(损耗登记!$I$3:$I$4999,损耗登记!$E$3:$E$4999,$B68,损耗登记!$B$3:$B$4999,LEFT($J$3,4),损耗登记!$C$3:$C$4999,LEFT(AH$4,LEN(AH$4)-1)),"")</f>
        <v/>
      </c>
      <c r="AK68" s="90" t="str">
        <f t="shared" si="9"/>
        <v/>
      </c>
      <c r="AL68" s="90" t="str">
        <f>IF($B68&lt;&gt;"",SUMIFS(进货台账!$I$3:$I$1869,进货台账!$E$3:$E$1869,$B68,进货台账!$B$3:$B$1869,LEFT($J$3,4),进货台账!$C$3:$C$1869,LEFT(AL$4,LEN(AL$4)-1)),"")</f>
        <v/>
      </c>
      <c r="AM68" s="90" t="str">
        <f>IF($B68&lt;&gt;"",SUMIFS(销售台账!$I$3:$I$2654,销售台账!$E$3:$E$2654,$B68,销售台账!$B$3:$B$2654,LEFT($J$3,4),销售台账!$C$3:$C$2654,LEFT(AL$4,LEN(AL$4)-1)),"")</f>
        <v/>
      </c>
      <c r="AN68" s="90" t="str">
        <f>IF($B68&lt;&gt;"",SUMIFS(损耗登记!$I$3:$I$4999,损耗登记!$E$3:$E$4999,$B68,损耗登记!$B$3:$B$4999,LEFT($J$3,4),损耗登记!$C$3:$C$4999,LEFT(AL$4,LEN(AL$4)-1)),"")</f>
        <v/>
      </c>
      <c r="AO68" s="90" t="str">
        <f t="shared" si="10"/>
        <v/>
      </c>
      <c r="AP68" s="90" t="str">
        <f>IF($B68&lt;&gt;"",SUMIFS(进货台账!$I$3:$I$1869,进货台账!$E$3:$E$1869,$B68,进货台账!$B$3:$B$1869,LEFT($J$3,4),进货台账!$C$3:$C$1869,LEFT(AP$4,LEN(AP$4)-1)),"")</f>
        <v/>
      </c>
      <c r="AQ68" s="90" t="str">
        <f>IF($B68&lt;&gt;"",SUMIFS(销售台账!$I$3:$I$2654,销售台账!$E$3:$E$2654,$B68,销售台账!$B$3:$B$2654,LEFT($J$3,4),销售台账!$C$3:$C$2654,LEFT(AP$4,LEN(AP$4)-1)),"")</f>
        <v/>
      </c>
      <c r="AR68" s="90" t="str">
        <f>IF($B68&lt;&gt;"",SUMIFS(损耗登记!$I$3:$I$4999,损耗登记!$E$3:$E$4999,$B68,损耗登记!$B$3:$B$4999,LEFT($J$3,4),损耗登记!$C$3:$C$4999,LEFT(AP$4,LEN(AP$4)-1)),"")</f>
        <v/>
      </c>
      <c r="AS68" s="90" t="str">
        <f t="shared" si="11"/>
        <v/>
      </c>
      <c r="AT68" s="90" t="str">
        <f>IF($B68&lt;&gt;"",SUMIFS(进货台账!$I$3:$I$1869,进货台账!$E$3:$E$1869,$B68,进货台账!$B$3:$B$1869,LEFT($J$3,4),进货台账!$C$3:$C$1869,LEFT(AT$4,LEN(AT$4)-1)),"")</f>
        <v/>
      </c>
      <c r="AU68" s="90" t="str">
        <f>IF($B68&lt;&gt;"",SUMIFS(销售台账!$I$3:$I$2654,销售台账!$E$3:$E$2654,$B68,销售台账!$B$3:$B$2654,LEFT($J$3,4),销售台账!$C$3:$C$2654,LEFT(AT$4,LEN(AT$4)-1)),"")</f>
        <v/>
      </c>
      <c r="AV68" s="90" t="str">
        <f>IF($B68&lt;&gt;"",SUMIFS(损耗登记!$I$3:$I$4999,损耗登记!$E$3:$E$4999,$B68,损耗登记!$B$3:$B$4999,LEFT($J$3,4),损耗登记!$C$3:$C$4999,LEFT(AT$4,LEN(AT$4)-1)),"")</f>
        <v/>
      </c>
      <c r="AW68" s="90" t="str">
        <f t="shared" si="12"/>
        <v/>
      </c>
      <c r="AX68" s="90" t="str">
        <f>IF($B68&lt;&gt;"",SUMIFS(进货台账!$I$3:$I$1869,进货台账!$E$3:$E$1869,$B68,进货台账!$B$3:$B$1869,LEFT($J$3,4),进货台账!$C$3:$C$1869,LEFT(AX$4,LEN(AX$4)-1)),"")</f>
        <v/>
      </c>
      <c r="AY68" s="90" t="str">
        <f>IF($B68&lt;&gt;"",SUMIFS(销售台账!$I$3:$I$2654,销售台账!$E$3:$E$2654,$B68,销售台账!$B$3:$B$2654,LEFT($J$3,4),销售台账!$C$3:$C$2654,LEFT(AX$4,LEN(AX$4)-1)),"")</f>
        <v/>
      </c>
      <c r="AZ68" s="90" t="str">
        <f>IF($B68&lt;&gt;"",SUMIFS(损耗登记!$I$3:$I$4999,损耗登记!$E$3:$E$4999,$B68,损耗登记!$B$3:$B$4999,LEFT($J$3,4),损耗登记!$C$3:$C$4999,LEFT(AX$4,LEN(AX$4)-1)),"")</f>
        <v/>
      </c>
      <c r="BA68" s="90" t="str">
        <f t="shared" si="13"/>
        <v/>
      </c>
      <c r="BB68" s="90" t="str">
        <f>IF($B68&lt;&gt;"",SUMIFS(进货台账!$I$3:$I$1869,进货台账!$E$3:$E$1869,$B68,进货台账!$B$3:$B$1869,LEFT($J$3,4),进货台账!$C$3:$C$1869,LEFT(BB$4,LEN(BB$4)-1)),"")</f>
        <v/>
      </c>
      <c r="BC68" s="90" t="str">
        <f>IF($B68&lt;&gt;"",SUMIFS(销售台账!$I$3:$I$2654,销售台账!$E$3:$E$2654,$B68,销售台账!$B$3:$B$2654,LEFT($J$3,4),销售台账!$C$3:$C$2654,LEFT(BB$4,LEN(BB$4)-1)),"")</f>
        <v/>
      </c>
      <c r="BD68" s="90" t="str">
        <f>IF($B68&lt;&gt;"",SUMIFS(损耗登记!$I$3:$I$4999,损耗登记!$E$3:$E$4999,$B68,损耗登记!$B$3:$B$4999,LEFT($J$3,4),损耗登记!$C$3:$C$4999,LEFT(BB$4,LEN(BB$4)-1)),"")</f>
        <v/>
      </c>
      <c r="BE68" s="90" t="str">
        <f t="shared" si="14"/>
        <v/>
      </c>
    </row>
    <row r="69" ht="22" customHeight="1" spans="1:57">
      <c r="A69" s="89" t="str">
        <f t="shared" si="15"/>
        <v/>
      </c>
      <c r="B69" s="89" t="str">
        <f>IF(商品参数!A66&lt;&gt;"",商品参数!A66,"")</f>
        <v/>
      </c>
      <c r="C69" s="90" t="str">
        <f>IFERROR(VLOOKUP(B69,商品参数!A:E,2,FALSE),"")</f>
        <v/>
      </c>
      <c r="D69" s="90" t="str">
        <f>IFERROR(VLOOKUP(B69,商品参数!A:E,3,FALSE),"")</f>
        <v/>
      </c>
      <c r="E69" s="90" t="str">
        <f>IFERROR(VLOOKUP(B69,商品参数!A:E,4,FALSE),"")</f>
        <v/>
      </c>
      <c r="F69" s="90" t="str">
        <f t="shared" si="0"/>
        <v/>
      </c>
      <c r="G69" s="90" t="str">
        <f t="shared" si="1"/>
        <v/>
      </c>
      <c r="H69" s="91" t="str">
        <f t="shared" si="2"/>
        <v/>
      </c>
      <c r="I69" s="90" t="str">
        <f>IF(E69&lt;&gt;"",IFERROR(VLOOKUP(B69,商品参数!$A$3:$D$499,6,0),0),"")</f>
        <v/>
      </c>
      <c r="J69" s="90" t="str">
        <f>IF($B69&lt;&gt;"",SUMIFS(进货台账!$I$3:$I$1869,进货台账!$E$3:$E$1869,$B69,进货台账!$B$3:$B$1869,LEFT($J$3,4),进货台账!$C$3:$C$1869,LEFT(J$4,LEN(J$4)-1)),"")</f>
        <v/>
      </c>
      <c r="K69" s="90" t="str">
        <f>IF($B69&lt;&gt;"",SUMIFS(销售台账!$I$3:$I$2654,销售台账!$E$3:$E$2654,$B69,销售台账!$B$3:$B$2654,LEFT($J$3,4),销售台账!$C$3:$C$2654,LEFT(J$4,LEN(J$4)-1)),"")</f>
        <v/>
      </c>
      <c r="L69" s="90" t="str">
        <f>IF($B69&lt;&gt;"",SUMIFS(损耗登记!$I$3:$I$4999,损耗登记!$E$3:$E$4999,$B69,损耗登记!$B$3:$B$4999,LEFT($J$3,4),损耗登记!$C$3:$C$4999,LEFT(J$4,LEN(J$4)-1)),"")</f>
        <v/>
      </c>
      <c r="M69" s="90" t="str">
        <f t="shared" si="3"/>
        <v/>
      </c>
      <c r="N69" s="90" t="str">
        <f>IF($B69&lt;&gt;"",SUMIFS(进货台账!$I$3:$I$1869,进货台账!$E$3:$E$1869,$B69,进货台账!$B$3:$B$1869,LEFT($J$3,4),进货台账!$C$3:$C$1869,LEFT(N$4,LEN(N$4)-1)),"")</f>
        <v/>
      </c>
      <c r="O69" s="90" t="str">
        <f>IF($B69&lt;&gt;"",SUMIFS(销售台账!$I$3:$I$2654,销售台账!$E$3:$E$2654,$B69,销售台账!$B$3:$B$2654,LEFT($J$3,4),销售台账!$C$3:$C$2654,LEFT(N$4,LEN(N$4)-1)),"")</f>
        <v/>
      </c>
      <c r="P69" s="90" t="str">
        <f>IF($B69&lt;&gt;"",SUMIFS(损耗登记!$I$3:$I$4999,损耗登记!$E$3:$E$4999,$B69,损耗登记!$B$3:$B$4999,LEFT($J$3,4),损耗登记!$C$3:$C$4999,LEFT(N$4,LEN(N$4)-1)),"")</f>
        <v/>
      </c>
      <c r="Q69" s="90" t="str">
        <f t="shared" si="4"/>
        <v/>
      </c>
      <c r="R69" s="90" t="str">
        <f>IF($B69&lt;&gt;"",SUMIFS(进货台账!$I$3:$I$1869,进货台账!$E$3:$E$1869,$B69,进货台账!$B$3:$B$1869,LEFT($J$3,4),进货台账!$C$3:$C$1869,LEFT(R$4,LEN(R$4)-1)),"")</f>
        <v/>
      </c>
      <c r="S69" s="90" t="str">
        <f>IF($B69&lt;&gt;"",SUMIFS(销售台账!$I$3:$I$2654,销售台账!$E$3:$E$2654,$B69,销售台账!$B$3:$B$2654,LEFT($J$3,4),销售台账!$C$3:$C$2654,LEFT(R$4,LEN(R$4)-1)),"")</f>
        <v/>
      </c>
      <c r="T69" s="90" t="str">
        <f>IF($B69&lt;&gt;"",SUMIFS(损耗登记!$I$3:$I$4999,损耗登记!$E$3:$E$4999,$B69,损耗登记!$B$3:$B$4999,LEFT($J$3,4),损耗登记!$C$3:$C$4999,LEFT(R$4,LEN(R$4)-1)),"")</f>
        <v/>
      </c>
      <c r="U69" s="90" t="str">
        <f t="shared" si="5"/>
        <v/>
      </c>
      <c r="V69" s="90" t="str">
        <f>IF($B69&lt;&gt;"",SUMIFS(进货台账!$I$3:$I$1869,进货台账!$E$3:$E$1869,$B69,进货台账!$B$3:$B$1869,LEFT($J$3,4),进货台账!$C$3:$C$1869,LEFT(V$4,LEN(V$4)-1)),"")</f>
        <v/>
      </c>
      <c r="W69" s="90" t="str">
        <f>IF($B69&lt;&gt;"",SUMIFS(销售台账!$I$3:$I$2654,销售台账!$E$3:$E$2654,$B69,销售台账!$B$3:$B$2654,LEFT($J$3,4),销售台账!$C$3:$C$2654,LEFT(V$4,LEN(V$4)-1)),"")</f>
        <v/>
      </c>
      <c r="X69" s="90" t="str">
        <f>IF($B69&lt;&gt;"",SUMIFS(损耗登记!$I$3:$I$4999,损耗登记!$E$3:$E$4999,$B69,损耗登记!$B$3:$B$4999,LEFT($J$3,4),损耗登记!$C$3:$C$4999,LEFT(V$4,LEN(V$4)-1)),"")</f>
        <v/>
      </c>
      <c r="Y69" s="90" t="str">
        <f t="shared" si="6"/>
        <v/>
      </c>
      <c r="Z69" s="90" t="str">
        <f>IF($B69&lt;&gt;"",SUMIFS(进货台账!$I$3:$I$1869,进货台账!$E$3:$E$1869,$B69,进货台账!$B$3:$B$1869,LEFT($J$3,4),进货台账!$C$3:$C$1869,LEFT(Z$4,LEN(Z$4)-1)),"")</f>
        <v/>
      </c>
      <c r="AA69" s="90" t="str">
        <f>IF($B69&lt;&gt;"",SUMIFS(销售台账!$I$3:$I$2654,销售台账!$E$3:$E$2654,$B69,销售台账!$B$3:$B$2654,LEFT($J$3,4),销售台账!$C$3:$C$2654,LEFT(Z$4,LEN(Z$4)-1)),"")</f>
        <v/>
      </c>
      <c r="AB69" s="90" t="str">
        <f>IF($B69&lt;&gt;"",SUMIFS(损耗登记!$I$3:$I$4999,损耗登记!$E$3:$E$4999,$B69,损耗登记!$B$3:$B$4999,LEFT($J$3,4),损耗登记!$C$3:$C$4999,LEFT(Z$4,LEN(Z$4)-1)),"")</f>
        <v/>
      </c>
      <c r="AC69" s="90" t="str">
        <f t="shared" si="7"/>
        <v/>
      </c>
      <c r="AD69" s="90" t="str">
        <f>IF($B69&lt;&gt;"",SUMIFS(进货台账!$I$3:$I$1869,进货台账!$E$3:$E$1869,$B69,进货台账!$B$3:$B$1869,LEFT($J$3,4),进货台账!$C$3:$C$1869,LEFT(AD$4,LEN(AD$4)-1)),"")</f>
        <v/>
      </c>
      <c r="AE69" s="90" t="str">
        <f>IF($B69&lt;&gt;"",SUMIFS(销售台账!$I$3:$I$2654,销售台账!$E$3:$E$2654,$B69,销售台账!$B$3:$B$2654,LEFT($J$3,4),销售台账!$C$3:$C$2654,LEFT(AD$4,LEN(AD$4)-1)),"")</f>
        <v/>
      </c>
      <c r="AF69" s="90" t="str">
        <f>IF($B69&lt;&gt;"",SUMIFS(损耗登记!$I$3:$I$4999,损耗登记!$E$3:$E$4999,$B69,损耗登记!$B$3:$B$4999,LEFT($J$3,4),损耗登记!$C$3:$C$4999,LEFT(AD$4,LEN(AD$4)-1)),"")</f>
        <v/>
      </c>
      <c r="AG69" s="90" t="str">
        <f t="shared" si="8"/>
        <v/>
      </c>
      <c r="AH69" s="90" t="str">
        <f>IF($B69&lt;&gt;"",SUMIFS(进货台账!$I$3:$I$1869,进货台账!$E$3:$E$1869,$B69,进货台账!$B$3:$B$1869,LEFT($J$3,4),进货台账!$C$3:$C$1869,LEFT(AH$4,LEN(AH$4)-1)),"")</f>
        <v/>
      </c>
      <c r="AI69" s="90" t="str">
        <f>IF($B69&lt;&gt;"",SUMIFS(销售台账!$I$3:$I$2654,销售台账!$E$3:$E$2654,$B69,销售台账!$B$3:$B$2654,LEFT($J$3,4),销售台账!$C$3:$C$2654,LEFT(AH$4,LEN(AH$4)-1)),"")</f>
        <v/>
      </c>
      <c r="AJ69" s="90" t="str">
        <f>IF($B69&lt;&gt;"",SUMIFS(损耗登记!$I$3:$I$4999,损耗登记!$E$3:$E$4999,$B69,损耗登记!$B$3:$B$4999,LEFT($J$3,4),损耗登记!$C$3:$C$4999,LEFT(AH$4,LEN(AH$4)-1)),"")</f>
        <v/>
      </c>
      <c r="AK69" s="90" t="str">
        <f t="shared" si="9"/>
        <v/>
      </c>
      <c r="AL69" s="90" t="str">
        <f>IF($B69&lt;&gt;"",SUMIFS(进货台账!$I$3:$I$1869,进货台账!$E$3:$E$1869,$B69,进货台账!$B$3:$B$1869,LEFT($J$3,4),进货台账!$C$3:$C$1869,LEFT(AL$4,LEN(AL$4)-1)),"")</f>
        <v/>
      </c>
      <c r="AM69" s="90" t="str">
        <f>IF($B69&lt;&gt;"",SUMIFS(销售台账!$I$3:$I$2654,销售台账!$E$3:$E$2654,$B69,销售台账!$B$3:$B$2654,LEFT($J$3,4),销售台账!$C$3:$C$2654,LEFT(AL$4,LEN(AL$4)-1)),"")</f>
        <v/>
      </c>
      <c r="AN69" s="90" t="str">
        <f>IF($B69&lt;&gt;"",SUMIFS(损耗登记!$I$3:$I$4999,损耗登记!$E$3:$E$4999,$B69,损耗登记!$B$3:$B$4999,LEFT($J$3,4),损耗登记!$C$3:$C$4999,LEFT(AL$4,LEN(AL$4)-1)),"")</f>
        <v/>
      </c>
      <c r="AO69" s="90" t="str">
        <f t="shared" si="10"/>
        <v/>
      </c>
      <c r="AP69" s="90" t="str">
        <f>IF($B69&lt;&gt;"",SUMIFS(进货台账!$I$3:$I$1869,进货台账!$E$3:$E$1869,$B69,进货台账!$B$3:$B$1869,LEFT($J$3,4),进货台账!$C$3:$C$1869,LEFT(AP$4,LEN(AP$4)-1)),"")</f>
        <v/>
      </c>
      <c r="AQ69" s="90" t="str">
        <f>IF($B69&lt;&gt;"",SUMIFS(销售台账!$I$3:$I$2654,销售台账!$E$3:$E$2654,$B69,销售台账!$B$3:$B$2654,LEFT($J$3,4),销售台账!$C$3:$C$2654,LEFT(AP$4,LEN(AP$4)-1)),"")</f>
        <v/>
      </c>
      <c r="AR69" s="90" t="str">
        <f>IF($B69&lt;&gt;"",SUMIFS(损耗登记!$I$3:$I$4999,损耗登记!$E$3:$E$4999,$B69,损耗登记!$B$3:$B$4999,LEFT($J$3,4),损耗登记!$C$3:$C$4999,LEFT(AP$4,LEN(AP$4)-1)),"")</f>
        <v/>
      </c>
      <c r="AS69" s="90" t="str">
        <f t="shared" si="11"/>
        <v/>
      </c>
      <c r="AT69" s="90" t="str">
        <f>IF($B69&lt;&gt;"",SUMIFS(进货台账!$I$3:$I$1869,进货台账!$E$3:$E$1869,$B69,进货台账!$B$3:$B$1869,LEFT($J$3,4),进货台账!$C$3:$C$1869,LEFT(AT$4,LEN(AT$4)-1)),"")</f>
        <v/>
      </c>
      <c r="AU69" s="90" t="str">
        <f>IF($B69&lt;&gt;"",SUMIFS(销售台账!$I$3:$I$2654,销售台账!$E$3:$E$2654,$B69,销售台账!$B$3:$B$2654,LEFT($J$3,4),销售台账!$C$3:$C$2654,LEFT(AT$4,LEN(AT$4)-1)),"")</f>
        <v/>
      </c>
      <c r="AV69" s="90" t="str">
        <f>IF($B69&lt;&gt;"",SUMIFS(损耗登记!$I$3:$I$4999,损耗登记!$E$3:$E$4999,$B69,损耗登记!$B$3:$B$4999,LEFT($J$3,4),损耗登记!$C$3:$C$4999,LEFT(AT$4,LEN(AT$4)-1)),"")</f>
        <v/>
      </c>
      <c r="AW69" s="90" t="str">
        <f t="shared" si="12"/>
        <v/>
      </c>
      <c r="AX69" s="90" t="str">
        <f>IF($B69&lt;&gt;"",SUMIFS(进货台账!$I$3:$I$1869,进货台账!$E$3:$E$1869,$B69,进货台账!$B$3:$B$1869,LEFT($J$3,4),进货台账!$C$3:$C$1869,LEFT(AX$4,LEN(AX$4)-1)),"")</f>
        <v/>
      </c>
      <c r="AY69" s="90" t="str">
        <f>IF($B69&lt;&gt;"",SUMIFS(销售台账!$I$3:$I$2654,销售台账!$E$3:$E$2654,$B69,销售台账!$B$3:$B$2654,LEFT($J$3,4),销售台账!$C$3:$C$2654,LEFT(AX$4,LEN(AX$4)-1)),"")</f>
        <v/>
      </c>
      <c r="AZ69" s="90" t="str">
        <f>IF($B69&lt;&gt;"",SUMIFS(损耗登记!$I$3:$I$4999,损耗登记!$E$3:$E$4999,$B69,损耗登记!$B$3:$B$4999,LEFT($J$3,4),损耗登记!$C$3:$C$4999,LEFT(AX$4,LEN(AX$4)-1)),"")</f>
        <v/>
      </c>
      <c r="BA69" s="90" t="str">
        <f t="shared" si="13"/>
        <v/>
      </c>
      <c r="BB69" s="90" t="str">
        <f>IF($B69&lt;&gt;"",SUMIFS(进货台账!$I$3:$I$1869,进货台账!$E$3:$E$1869,$B69,进货台账!$B$3:$B$1869,LEFT($J$3,4),进货台账!$C$3:$C$1869,LEFT(BB$4,LEN(BB$4)-1)),"")</f>
        <v/>
      </c>
      <c r="BC69" s="90" t="str">
        <f>IF($B69&lt;&gt;"",SUMIFS(销售台账!$I$3:$I$2654,销售台账!$E$3:$E$2654,$B69,销售台账!$B$3:$B$2654,LEFT($J$3,4),销售台账!$C$3:$C$2654,LEFT(BB$4,LEN(BB$4)-1)),"")</f>
        <v/>
      </c>
      <c r="BD69" s="90" t="str">
        <f>IF($B69&lt;&gt;"",SUMIFS(损耗登记!$I$3:$I$4999,损耗登记!$E$3:$E$4999,$B69,损耗登记!$B$3:$B$4999,LEFT($J$3,4),损耗登记!$C$3:$C$4999,LEFT(BB$4,LEN(BB$4)-1)),"")</f>
        <v/>
      </c>
      <c r="BE69" s="90" t="str">
        <f t="shared" si="14"/>
        <v/>
      </c>
    </row>
    <row r="70" ht="22" customHeight="1" spans="1:57">
      <c r="A70" s="89" t="str">
        <f t="shared" si="15"/>
        <v/>
      </c>
      <c r="B70" s="89" t="str">
        <f>IF(商品参数!A67&lt;&gt;"",商品参数!A67,"")</f>
        <v/>
      </c>
      <c r="C70" s="90" t="str">
        <f>IFERROR(VLOOKUP(B70,商品参数!A:E,2,FALSE),"")</f>
        <v/>
      </c>
      <c r="D70" s="90" t="str">
        <f>IFERROR(VLOOKUP(B70,商品参数!A:E,3,FALSE),"")</f>
        <v/>
      </c>
      <c r="E70" s="90" t="str">
        <f>IFERROR(VLOOKUP(B70,商品参数!A:E,4,FALSE),"")</f>
        <v/>
      </c>
      <c r="F70" s="90" t="str">
        <f t="shared" si="0"/>
        <v/>
      </c>
      <c r="G70" s="90" t="str">
        <f t="shared" si="1"/>
        <v/>
      </c>
      <c r="H70" s="91" t="str">
        <f t="shared" si="2"/>
        <v/>
      </c>
      <c r="I70" s="90" t="str">
        <f>IF(E70&lt;&gt;"",IFERROR(VLOOKUP(B70,商品参数!$A$3:$D$499,6,0),0),"")</f>
        <v/>
      </c>
      <c r="J70" s="90" t="str">
        <f>IF($B70&lt;&gt;"",SUMIFS(进货台账!$I$3:$I$1869,进货台账!$E$3:$E$1869,$B70,进货台账!$B$3:$B$1869,LEFT($J$3,4),进货台账!$C$3:$C$1869,LEFT(J$4,LEN(J$4)-1)),"")</f>
        <v/>
      </c>
      <c r="K70" s="90" t="str">
        <f>IF($B70&lt;&gt;"",SUMIFS(销售台账!$I$3:$I$2654,销售台账!$E$3:$E$2654,$B70,销售台账!$B$3:$B$2654,LEFT($J$3,4),销售台账!$C$3:$C$2654,LEFT(J$4,LEN(J$4)-1)),"")</f>
        <v/>
      </c>
      <c r="L70" s="90" t="str">
        <f>IF($B70&lt;&gt;"",SUMIFS(损耗登记!$I$3:$I$4999,损耗登记!$E$3:$E$4999,$B70,损耗登记!$B$3:$B$4999,LEFT($J$3,4),损耗登记!$C$3:$C$4999,LEFT(J$4,LEN(J$4)-1)),"")</f>
        <v/>
      </c>
      <c r="M70" s="90" t="str">
        <f t="shared" si="3"/>
        <v/>
      </c>
      <c r="N70" s="90" t="str">
        <f>IF($B70&lt;&gt;"",SUMIFS(进货台账!$I$3:$I$1869,进货台账!$E$3:$E$1869,$B70,进货台账!$B$3:$B$1869,LEFT($J$3,4),进货台账!$C$3:$C$1869,LEFT(N$4,LEN(N$4)-1)),"")</f>
        <v/>
      </c>
      <c r="O70" s="90" t="str">
        <f>IF($B70&lt;&gt;"",SUMIFS(销售台账!$I$3:$I$2654,销售台账!$E$3:$E$2654,$B70,销售台账!$B$3:$B$2654,LEFT($J$3,4),销售台账!$C$3:$C$2654,LEFT(N$4,LEN(N$4)-1)),"")</f>
        <v/>
      </c>
      <c r="P70" s="90" t="str">
        <f>IF($B70&lt;&gt;"",SUMIFS(损耗登记!$I$3:$I$4999,损耗登记!$E$3:$E$4999,$B70,损耗登记!$B$3:$B$4999,LEFT($J$3,4),损耗登记!$C$3:$C$4999,LEFT(N$4,LEN(N$4)-1)),"")</f>
        <v/>
      </c>
      <c r="Q70" s="90" t="str">
        <f t="shared" si="4"/>
        <v/>
      </c>
      <c r="R70" s="90" t="str">
        <f>IF($B70&lt;&gt;"",SUMIFS(进货台账!$I$3:$I$1869,进货台账!$E$3:$E$1869,$B70,进货台账!$B$3:$B$1869,LEFT($J$3,4),进货台账!$C$3:$C$1869,LEFT(R$4,LEN(R$4)-1)),"")</f>
        <v/>
      </c>
      <c r="S70" s="90" t="str">
        <f>IF($B70&lt;&gt;"",SUMIFS(销售台账!$I$3:$I$2654,销售台账!$E$3:$E$2654,$B70,销售台账!$B$3:$B$2654,LEFT($J$3,4),销售台账!$C$3:$C$2654,LEFT(R$4,LEN(R$4)-1)),"")</f>
        <v/>
      </c>
      <c r="T70" s="90" t="str">
        <f>IF($B70&lt;&gt;"",SUMIFS(损耗登记!$I$3:$I$4999,损耗登记!$E$3:$E$4999,$B70,损耗登记!$B$3:$B$4999,LEFT($J$3,4),损耗登记!$C$3:$C$4999,LEFT(R$4,LEN(R$4)-1)),"")</f>
        <v/>
      </c>
      <c r="U70" s="90" t="str">
        <f t="shared" si="5"/>
        <v/>
      </c>
      <c r="V70" s="90" t="str">
        <f>IF($B70&lt;&gt;"",SUMIFS(进货台账!$I$3:$I$1869,进货台账!$E$3:$E$1869,$B70,进货台账!$B$3:$B$1869,LEFT($J$3,4),进货台账!$C$3:$C$1869,LEFT(V$4,LEN(V$4)-1)),"")</f>
        <v/>
      </c>
      <c r="W70" s="90" t="str">
        <f>IF($B70&lt;&gt;"",SUMIFS(销售台账!$I$3:$I$2654,销售台账!$E$3:$E$2654,$B70,销售台账!$B$3:$B$2654,LEFT($J$3,4),销售台账!$C$3:$C$2654,LEFT(V$4,LEN(V$4)-1)),"")</f>
        <v/>
      </c>
      <c r="X70" s="90" t="str">
        <f>IF($B70&lt;&gt;"",SUMIFS(损耗登记!$I$3:$I$4999,损耗登记!$E$3:$E$4999,$B70,损耗登记!$B$3:$B$4999,LEFT($J$3,4),损耗登记!$C$3:$C$4999,LEFT(V$4,LEN(V$4)-1)),"")</f>
        <v/>
      </c>
      <c r="Y70" s="90" t="str">
        <f t="shared" si="6"/>
        <v/>
      </c>
      <c r="Z70" s="90" t="str">
        <f>IF($B70&lt;&gt;"",SUMIFS(进货台账!$I$3:$I$1869,进货台账!$E$3:$E$1869,$B70,进货台账!$B$3:$B$1869,LEFT($J$3,4),进货台账!$C$3:$C$1869,LEFT(Z$4,LEN(Z$4)-1)),"")</f>
        <v/>
      </c>
      <c r="AA70" s="90" t="str">
        <f>IF($B70&lt;&gt;"",SUMIFS(销售台账!$I$3:$I$2654,销售台账!$E$3:$E$2654,$B70,销售台账!$B$3:$B$2654,LEFT($J$3,4),销售台账!$C$3:$C$2654,LEFT(Z$4,LEN(Z$4)-1)),"")</f>
        <v/>
      </c>
      <c r="AB70" s="90" t="str">
        <f>IF($B70&lt;&gt;"",SUMIFS(损耗登记!$I$3:$I$4999,损耗登记!$E$3:$E$4999,$B70,损耗登记!$B$3:$B$4999,LEFT($J$3,4),损耗登记!$C$3:$C$4999,LEFT(Z$4,LEN(Z$4)-1)),"")</f>
        <v/>
      </c>
      <c r="AC70" s="90" t="str">
        <f t="shared" si="7"/>
        <v/>
      </c>
      <c r="AD70" s="90" t="str">
        <f>IF($B70&lt;&gt;"",SUMIFS(进货台账!$I$3:$I$1869,进货台账!$E$3:$E$1869,$B70,进货台账!$B$3:$B$1869,LEFT($J$3,4),进货台账!$C$3:$C$1869,LEFT(AD$4,LEN(AD$4)-1)),"")</f>
        <v/>
      </c>
      <c r="AE70" s="90" t="str">
        <f>IF($B70&lt;&gt;"",SUMIFS(销售台账!$I$3:$I$2654,销售台账!$E$3:$E$2654,$B70,销售台账!$B$3:$B$2654,LEFT($J$3,4),销售台账!$C$3:$C$2654,LEFT(AD$4,LEN(AD$4)-1)),"")</f>
        <v/>
      </c>
      <c r="AF70" s="90" t="str">
        <f>IF($B70&lt;&gt;"",SUMIFS(损耗登记!$I$3:$I$4999,损耗登记!$E$3:$E$4999,$B70,损耗登记!$B$3:$B$4999,LEFT($J$3,4),损耗登记!$C$3:$C$4999,LEFT(AD$4,LEN(AD$4)-1)),"")</f>
        <v/>
      </c>
      <c r="AG70" s="90" t="str">
        <f t="shared" si="8"/>
        <v/>
      </c>
      <c r="AH70" s="90" t="str">
        <f>IF($B70&lt;&gt;"",SUMIFS(进货台账!$I$3:$I$1869,进货台账!$E$3:$E$1869,$B70,进货台账!$B$3:$B$1869,LEFT($J$3,4),进货台账!$C$3:$C$1869,LEFT(AH$4,LEN(AH$4)-1)),"")</f>
        <v/>
      </c>
      <c r="AI70" s="90" t="str">
        <f>IF($B70&lt;&gt;"",SUMIFS(销售台账!$I$3:$I$2654,销售台账!$E$3:$E$2654,$B70,销售台账!$B$3:$B$2654,LEFT($J$3,4),销售台账!$C$3:$C$2654,LEFT(AH$4,LEN(AH$4)-1)),"")</f>
        <v/>
      </c>
      <c r="AJ70" s="90" t="str">
        <f>IF($B70&lt;&gt;"",SUMIFS(损耗登记!$I$3:$I$4999,损耗登记!$E$3:$E$4999,$B70,损耗登记!$B$3:$B$4999,LEFT($J$3,4),损耗登记!$C$3:$C$4999,LEFT(AH$4,LEN(AH$4)-1)),"")</f>
        <v/>
      </c>
      <c r="AK70" s="90" t="str">
        <f t="shared" si="9"/>
        <v/>
      </c>
      <c r="AL70" s="90" t="str">
        <f>IF($B70&lt;&gt;"",SUMIFS(进货台账!$I$3:$I$1869,进货台账!$E$3:$E$1869,$B70,进货台账!$B$3:$B$1869,LEFT($J$3,4),进货台账!$C$3:$C$1869,LEFT(AL$4,LEN(AL$4)-1)),"")</f>
        <v/>
      </c>
      <c r="AM70" s="90" t="str">
        <f>IF($B70&lt;&gt;"",SUMIFS(销售台账!$I$3:$I$2654,销售台账!$E$3:$E$2654,$B70,销售台账!$B$3:$B$2654,LEFT($J$3,4),销售台账!$C$3:$C$2654,LEFT(AL$4,LEN(AL$4)-1)),"")</f>
        <v/>
      </c>
      <c r="AN70" s="90" t="str">
        <f>IF($B70&lt;&gt;"",SUMIFS(损耗登记!$I$3:$I$4999,损耗登记!$E$3:$E$4999,$B70,损耗登记!$B$3:$B$4999,LEFT($J$3,4),损耗登记!$C$3:$C$4999,LEFT(AL$4,LEN(AL$4)-1)),"")</f>
        <v/>
      </c>
      <c r="AO70" s="90" t="str">
        <f t="shared" si="10"/>
        <v/>
      </c>
      <c r="AP70" s="90" t="str">
        <f>IF($B70&lt;&gt;"",SUMIFS(进货台账!$I$3:$I$1869,进货台账!$E$3:$E$1869,$B70,进货台账!$B$3:$B$1869,LEFT($J$3,4),进货台账!$C$3:$C$1869,LEFT(AP$4,LEN(AP$4)-1)),"")</f>
        <v/>
      </c>
      <c r="AQ70" s="90" t="str">
        <f>IF($B70&lt;&gt;"",SUMIFS(销售台账!$I$3:$I$2654,销售台账!$E$3:$E$2654,$B70,销售台账!$B$3:$B$2654,LEFT($J$3,4),销售台账!$C$3:$C$2654,LEFT(AP$4,LEN(AP$4)-1)),"")</f>
        <v/>
      </c>
      <c r="AR70" s="90" t="str">
        <f>IF($B70&lt;&gt;"",SUMIFS(损耗登记!$I$3:$I$4999,损耗登记!$E$3:$E$4999,$B70,损耗登记!$B$3:$B$4999,LEFT($J$3,4),损耗登记!$C$3:$C$4999,LEFT(AP$4,LEN(AP$4)-1)),"")</f>
        <v/>
      </c>
      <c r="AS70" s="90" t="str">
        <f t="shared" si="11"/>
        <v/>
      </c>
      <c r="AT70" s="90" t="str">
        <f>IF($B70&lt;&gt;"",SUMIFS(进货台账!$I$3:$I$1869,进货台账!$E$3:$E$1869,$B70,进货台账!$B$3:$B$1869,LEFT($J$3,4),进货台账!$C$3:$C$1869,LEFT(AT$4,LEN(AT$4)-1)),"")</f>
        <v/>
      </c>
      <c r="AU70" s="90" t="str">
        <f>IF($B70&lt;&gt;"",SUMIFS(销售台账!$I$3:$I$2654,销售台账!$E$3:$E$2654,$B70,销售台账!$B$3:$B$2654,LEFT($J$3,4),销售台账!$C$3:$C$2654,LEFT(AT$4,LEN(AT$4)-1)),"")</f>
        <v/>
      </c>
      <c r="AV70" s="90" t="str">
        <f>IF($B70&lt;&gt;"",SUMIFS(损耗登记!$I$3:$I$4999,损耗登记!$E$3:$E$4999,$B70,损耗登记!$B$3:$B$4999,LEFT($J$3,4),损耗登记!$C$3:$C$4999,LEFT(AT$4,LEN(AT$4)-1)),"")</f>
        <v/>
      </c>
      <c r="AW70" s="90" t="str">
        <f t="shared" si="12"/>
        <v/>
      </c>
      <c r="AX70" s="90" t="str">
        <f>IF($B70&lt;&gt;"",SUMIFS(进货台账!$I$3:$I$1869,进货台账!$E$3:$E$1869,$B70,进货台账!$B$3:$B$1869,LEFT($J$3,4),进货台账!$C$3:$C$1869,LEFT(AX$4,LEN(AX$4)-1)),"")</f>
        <v/>
      </c>
      <c r="AY70" s="90" t="str">
        <f>IF($B70&lt;&gt;"",SUMIFS(销售台账!$I$3:$I$2654,销售台账!$E$3:$E$2654,$B70,销售台账!$B$3:$B$2654,LEFT($J$3,4),销售台账!$C$3:$C$2654,LEFT(AX$4,LEN(AX$4)-1)),"")</f>
        <v/>
      </c>
      <c r="AZ70" s="90" t="str">
        <f>IF($B70&lt;&gt;"",SUMIFS(损耗登记!$I$3:$I$4999,损耗登记!$E$3:$E$4999,$B70,损耗登记!$B$3:$B$4999,LEFT($J$3,4),损耗登记!$C$3:$C$4999,LEFT(AX$4,LEN(AX$4)-1)),"")</f>
        <v/>
      </c>
      <c r="BA70" s="90" t="str">
        <f t="shared" si="13"/>
        <v/>
      </c>
      <c r="BB70" s="90" t="str">
        <f>IF($B70&lt;&gt;"",SUMIFS(进货台账!$I$3:$I$1869,进货台账!$E$3:$E$1869,$B70,进货台账!$B$3:$B$1869,LEFT($J$3,4),进货台账!$C$3:$C$1869,LEFT(BB$4,LEN(BB$4)-1)),"")</f>
        <v/>
      </c>
      <c r="BC70" s="90" t="str">
        <f>IF($B70&lt;&gt;"",SUMIFS(销售台账!$I$3:$I$2654,销售台账!$E$3:$E$2654,$B70,销售台账!$B$3:$B$2654,LEFT($J$3,4),销售台账!$C$3:$C$2654,LEFT(BB$4,LEN(BB$4)-1)),"")</f>
        <v/>
      </c>
      <c r="BD70" s="90" t="str">
        <f>IF($B70&lt;&gt;"",SUMIFS(损耗登记!$I$3:$I$4999,损耗登记!$E$3:$E$4999,$B70,损耗登记!$B$3:$B$4999,LEFT($J$3,4),损耗登记!$C$3:$C$4999,LEFT(BB$4,LEN(BB$4)-1)),"")</f>
        <v/>
      </c>
      <c r="BE70" s="90" t="str">
        <f t="shared" si="14"/>
        <v/>
      </c>
    </row>
    <row r="71" ht="22" customHeight="1" spans="1:57">
      <c r="A71" s="89" t="str">
        <f t="shared" si="15"/>
        <v/>
      </c>
      <c r="B71" s="89" t="str">
        <f>IF(商品参数!A68&lt;&gt;"",商品参数!A68,"")</f>
        <v/>
      </c>
      <c r="C71" s="90" t="str">
        <f>IFERROR(VLOOKUP(B71,商品参数!A:E,2,FALSE),"")</f>
        <v/>
      </c>
      <c r="D71" s="90" t="str">
        <f>IFERROR(VLOOKUP(B71,商品参数!A:E,3,FALSE),"")</f>
        <v/>
      </c>
      <c r="E71" s="90" t="str">
        <f>IFERROR(VLOOKUP(B71,商品参数!A:E,4,FALSE),"")</f>
        <v/>
      </c>
      <c r="F71" s="90" t="str">
        <f t="shared" ref="F71:F134" si="16">IF(E71&lt;&gt;"",SUM(I71,J71,N71,R71,V71,Z71,AD71,AH71,AL71,AP71,AT71,AX71,BB71,),"")</f>
        <v/>
      </c>
      <c r="G71" s="90" t="str">
        <f t="shared" ref="G71:G134" si="17">IF(E71&lt;&gt;"",SUM(K71,O71,S71,W71,AA71,AE71,AI71,AM71,AQ71,AU71,AY71,BC71,),"")</f>
        <v/>
      </c>
      <c r="H71" s="91" t="str">
        <f t="shared" ref="H71:H134" si="18">IFERROR(G71/F71,"")</f>
        <v/>
      </c>
      <c r="I71" s="90" t="str">
        <f>IF(E71&lt;&gt;"",IFERROR(VLOOKUP(B71,商品参数!$A$3:$D$499,6,0),0),"")</f>
        <v/>
      </c>
      <c r="J71" s="90" t="str">
        <f>IF($B71&lt;&gt;"",SUMIFS(进货台账!$I$3:$I$1869,进货台账!$E$3:$E$1869,$B71,进货台账!$B$3:$B$1869,LEFT($J$3,4),进货台账!$C$3:$C$1869,LEFT(J$4,LEN(J$4)-1)),"")</f>
        <v/>
      </c>
      <c r="K71" s="90" t="str">
        <f>IF($B71&lt;&gt;"",SUMIFS(销售台账!$I$3:$I$2654,销售台账!$E$3:$E$2654,$B71,销售台账!$B$3:$B$2654,LEFT($J$3,4),销售台账!$C$3:$C$2654,LEFT(J$4,LEN(J$4)-1)),"")</f>
        <v/>
      </c>
      <c r="L71" s="90" t="str">
        <f>IF($B71&lt;&gt;"",SUMIFS(损耗登记!$I$3:$I$4999,损耗登记!$E$3:$E$4999,$B71,损耗登记!$B$3:$B$4999,LEFT($J$3,4),损耗登记!$C$3:$C$4999,LEFT(J$4,LEN(J$4)-1)),"")</f>
        <v/>
      </c>
      <c r="M71" s="90" t="str">
        <f t="shared" ref="M71:M134" si="19">IF($B71&lt;&gt;"",SUM(I71:J71)-SUM(K71:L71),"")</f>
        <v/>
      </c>
      <c r="N71" s="90" t="str">
        <f>IF($B71&lt;&gt;"",SUMIFS(进货台账!$I$3:$I$1869,进货台账!$E$3:$E$1869,$B71,进货台账!$B$3:$B$1869,LEFT($J$3,4),进货台账!$C$3:$C$1869,LEFT(N$4,LEN(N$4)-1)),"")</f>
        <v/>
      </c>
      <c r="O71" s="90" t="str">
        <f>IF($B71&lt;&gt;"",SUMIFS(销售台账!$I$3:$I$2654,销售台账!$E$3:$E$2654,$B71,销售台账!$B$3:$B$2654,LEFT($J$3,4),销售台账!$C$3:$C$2654,LEFT(N$4,LEN(N$4)-1)),"")</f>
        <v/>
      </c>
      <c r="P71" s="90" t="str">
        <f>IF($B71&lt;&gt;"",SUMIFS(损耗登记!$I$3:$I$4999,损耗登记!$E$3:$E$4999,$B71,损耗登记!$B$3:$B$4999,LEFT($J$3,4),损耗登记!$C$3:$C$4999,LEFT(N$4,LEN(N$4)-1)),"")</f>
        <v/>
      </c>
      <c r="Q71" s="90" t="str">
        <f t="shared" ref="Q71:Q134" si="20">IF($B71&lt;&gt;"",SUM(M71:N71)-SUM(O71:P71),"")</f>
        <v/>
      </c>
      <c r="R71" s="90" t="str">
        <f>IF($B71&lt;&gt;"",SUMIFS(进货台账!$I$3:$I$1869,进货台账!$E$3:$E$1869,$B71,进货台账!$B$3:$B$1869,LEFT($J$3,4),进货台账!$C$3:$C$1869,LEFT(R$4,LEN(R$4)-1)),"")</f>
        <v/>
      </c>
      <c r="S71" s="90" t="str">
        <f>IF($B71&lt;&gt;"",SUMIFS(销售台账!$I$3:$I$2654,销售台账!$E$3:$E$2654,$B71,销售台账!$B$3:$B$2654,LEFT($J$3,4),销售台账!$C$3:$C$2654,LEFT(R$4,LEN(R$4)-1)),"")</f>
        <v/>
      </c>
      <c r="T71" s="90" t="str">
        <f>IF($B71&lt;&gt;"",SUMIFS(损耗登记!$I$3:$I$4999,损耗登记!$E$3:$E$4999,$B71,损耗登记!$B$3:$B$4999,LEFT($J$3,4),损耗登记!$C$3:$C$4999,LEFT(R$4,LEN(R$4)-1)),"")</f>
        <v/>
      </c>
      <c r="U71" s="90" t="str">
        <f t="shared" ref="U71:U134" si="21">IF($B71&lt;&gt;"",SUM(Q71:R71)-SUM(S71:T71),"")</f>
        <v/>
      </c>
      <c r="V71" s="90" t="str">
        <f>IF($B71&lt;&gt;"",SUMIFS(进货台账!$I$3:$I$1869,进货台账!$E$3:$E$1869,$B71,进货台账!$B$3:$B$1869,LEFT($J$3,4),进货台账!$C$3:$C$1869,LEFT(V$4,LEN(V$4)-1)),"")</f>
        <v/>
      </c>
      <c r="W71" s="90" t="str">
        <f>IF($B71&lt;&gt;"",SUMIFS(销售台账!$I$3:$I$2654,销售台账!$E$3:$E$2654,$B71,销售台账!$B$3:$B$2654,LEFT($J$3,4),销售台账!$C$3:$C$2654,LEFT(V$4,LEN(V$4)-1)),"")</f>
        <v/>
      </c>
      <c r="X71" s="90" t="str">
        <f>IF($B71&lt;&gt;"",SUMIFS(损耗登记!$I$3:$I$4999,损耗登记!$E$3:$E$4999,$B71,损耗登记!$B$3:$B$4999,LEFT($J$3,4),损耗登记!$C$3:$C$4999,LEFT(V$4,LEN(V$4)-1)),"")</f>
        <v/>
      </c>
      <c r="Y71" s="90" t="str">
        <f t="shared" ref="Y71:Y134" si="22">IF($B71&lt;&gt;"",SUM(U71:V71)-SUM(W71:X71),"")</f>
        <v/>
      </c>
      <c r="Z71" s="90" t="str">
        <f>IF($B71&lt;&gt;"",SUMIFS(进货台账!$I$3:$I$1869,进货台账!$E$3:$E$1869,$B71,进货台账!$B$3:$B$1869,LEFT($J$3,4),进货台账!$C$3:$C$1869,LEFT(Z$4,LEN(Z$4)-1)),"")</f>
        <v/>
      </c>
      <c r="AA71" s="90" t="str">
        <f>IF($B71&lt;&gt;"",SUMIFS(销售台账!$I$3:$I$2654,销售台账!$E$3:$E$2654,$B71,销售台账!$B$3:$B$2654,LEFT($J$3,4),销售台账!$C$3:$C$2654,LEFT(Z$4,LEN(Z$4)-1)),"")</f>
        <v/>
      </c>
      <c r="AB71" s="90" t="str">
        <f>IF($B71&lt;&gt;"",SUMIFS(损耗登记!$I$3:$I$4999,损耗登记!$E$3:$E$4999,$B71,损耗登记!$B$3:$B$4999,LEFT($J$3,4),损耗登记!$C$3:$C$4999,LEFT(Z$4,LEN(Z$4)-1)),"")</f>
        <v/>
      </c>
      <c r="AC71" s="90" t="str">
        <f t="shared" ref="AC71:AC134" si="23">IF($B71&lt;&gt;"",SUM(Y71:Z71)-SUM(AA71:AB71),"")</f>
        <v/>
      </c>
      <c r="AD71" s="90" t="str">
        <f>IF($B71&lt;&gt;"",SUMIFS(进货台账!$I$3:$I$1869,进货台账!$E$3:$E$1869,$B71,进货台账!$B$3:$B$1869,LEFT($J$3,4),进货台账!$C$3:$C$1869,LEFT(AD$4,LEN(AD$4)-1)),"")</f>
        <v/>
      </c>
      <c r="AE71" s="90" t="str">
        <f>IF($B71&lt;&gt;"",SUMIFS(销售台账!$I$3:$I$2654,销售台账!$E$3:$E$2654,$B71,销售台账!$B$3:$B$2654,LEFT($J$3,4),销售台账!$C$3:$C$2654,LEFT(AD$4,LEN(AD$4)-1)),"")</f>
        <v/>
      </c>
      <c r="AF71" s="90" t="str">
        <f>IF($B71&lt;&gt;"",SUMIFS(损耗登记!$I$3:$I$4999,损耗登记!$E$3:$E$4999,$B71,损耗登记!$B$3:$B$4999,LEFT($J$3,4),损耗登记!$C$3:$C$4999,LEFT(AD$4,LEN(AD$4)-1)),"")</f>
        <v/>
      </c>
      <c r="AG71" s="90" t="str">
        <f t="shared" ref="AG71:AG134" si="24">IF($B71&lt;&gt;"",SUM(AC71:AD71)-SUM(AE71:AF71),"")</f>
        <v/>
      </c>
      <c r="AH71" s="90" t="str">
        <f>IF($B71&lt;&gt;"",SUMIFS(进货台账!$I$3:$I$1869,进货台账!$E$3:$E$1869,$B71,进货台账!$B$3:$B$1869,LEFT($J$3,4),进货台账!$C$3:$C$1869,LEFT(AH$4,LEN(AH$4)-1)),"")</f>
        <v/>
      </c>
      <c r="AI71" s="90" t="str">
        <f>IF($B71&lt;&gt;"",SUMIFS(销售台账!$I$3:$I$2654,销售台账!$E$3:$E$2654,$B71,销售台账!$B$3:$B$2654,LEFT($J$3,4),销售台账!$C$3:$C$2654,LEFT(AH$4,LEN(AH$4)-1)),"")</f>
        <v/>
      </c>
      <c r="AJ71" s="90" t="str">
        <f>IF($B71&lt;&gt;"",SUMIFS(损耗登记!$I$3:$I$4999,损耗登记!$E$3:$E$4999,$B71,损耗登记!$B$3:$B$4999,LEFT($J$3,4),损耗登记!$C$3:$C$4999,LEFT(AH$4,LEN(AH$4)-1)),"")</f>
        <v/>
      </c>
      <c r="AK71" s="90" t="str">
        <f t="shared" ref="AK71:AK134" si="25">IF($B71&lt;&gt;"",SUM(AG71:AH71)-SUM(AI71:AJ71),"")</f>
        <v/>
      </c>
      <c r="AL71" s="90" t="str">
        <f>IF($B71&lt;&gt;"",SUMIFS(进货台账!$I$3:$I$1869,进货台账!$E$3:$E$1869,$B71,进货台账!$B$3:$B$1869,LEFT($J$3,4),进货台账!$C$3:$C$1869,LEFT(AL$4,LEN(AL$4)-1)),"")</f>
        <v/>
      </c>
      <c r="AM71" s="90" t="str">
        <f>IF($B71&lt;&gt;"",SUMIFS(销售台账!$I$3:$I$2654,销售台账!$E$3:$E$2654,$B71,销售台账!$B$3:$B$2654,LEFT($J$3,4),销售台账!$C$3:$C$2654,LEFT(AL$4,LEN(AL$4)-1)),"")</f>
        <v/>
      </c>
      <c r="AN71" s="90" t="str">
        <f>IF($B71&lt;&gt;"",SUMIFS(损耗登记!$I$3:$I$4999,损耗登记!$E$3:$E$4999,$B71,损耗登记!$B$3:$B$4999,LEFT($J$3,4),损耗登记!$C$3:$C$4999,LEFT(AL$4,LEN(AL$4)-1)),"")</f>
        <v/>
      </c>
      <c r="AO71" s="90" t="str">
        <f t="shared" ref="AO71:AO134" si="26">IF($B71&lt;&gt;"",SUM(AK71:AL71)-SUM(AM71:AN71),"")</f>
        <v/>
      </c>
      <c r="AP71" s="90" t="str">
        <f>IF($B71&lt;&gt;"",SUMIFS(进货台账!$I$3:$I$1869,进货台账!$E$3:$E$1869,$B71,进货台账!$B$3:$B$1869,LEFT($J$3,4),进货台账!$C$3:$C$1869,LEFT(AP$4,LEN(AP$4)-1)),"")</f>
        <v/>
      </c>
      <c r="AQ71" s="90" t="str">
        <f>IF($B71&lt;&gt;"",SUMIFS(销售台账!$I$3:$I$2654,销售台账!$E$3:$E$2654,$B71,销售台账!$B$3:$B$2654,LEFT($J$3,4),销售台账!$C$3:$C$2654,LEFT(AP$4,LEN(AP$4)-1)),"")</f>
        <v/>
      </c>
      <c r="AR71" s="90" t="str">
        <f>IF($B71&lt;&gt;"",SUMIFS(损耗登记!$I$3:$I$4999,损耗登记!$E$3:$E$4999,$B71,损耗登记!$B$3:$B$4999,LEFT($J$3,4),损耗登记!$C$3:$C$4999,LEFT(AP$4,LEN(AP$4)-1)),"")</f>
        <v/>
      </c>
      <c r="AS71" s="90" t="str">
        <f t="shared" ref="AS71:AS134" si="27">IF($B71&lt;&gt;"",SUM(AO71:AP71)-SUM(AQ71:AR71),"")</f>
        <v/>
      </c>
      <c r="AT71" s="90" t="str">
        <f>IF($B71&lt;&gt;"",SUMIFS(进货台账!$I$3:$I$1869,进货台账!$E$3:$E$1869,$B71,进货台账!$B$3:$B$1869,LEFT($J$3,4),进货台账!$C$3:$C$1869,LEFT(AT$4,LEN(AT$4)-1)),"")</f>
        <v/>
      </c>
      <c r="AU71" s="90" t="str">
        <f>IF($B71&lt;&gt;"",SUMIFS(销售台账!$I$3:$I$2654,销售台账!$E$3:$E$2654,$B71,销售台账!$B$3:$B$2654,LEFT($J$3,4),销售台账!$C$3:$C$2654,LEFT(AT$4,LEN(AT$4)-1)),"")</f>
        <v/>
      </c>
      <c r="AV71" s="90" t="str">
        <f>IF($B71&lt;&gt;"",SUMIFS(损耗登记!$I$3:$I$4999,损耗登记!$E$3:$E$4999,$B71,损耗登记!$B$3:$B$4999,LEFT($J$3,4),损耗登记!$C$3:$C$4999,LEFT(AT$4,LEN(AT$4)-1)),"")</f>
        <v/>
      </c>
      <c r="AW71" s="90" t="str">
        <f t="shared" ref="AW71:AW134" si="28">IF($B71&lt;&gt;"",SUM(AS71:AT71)-SUM(AU71:AV71),"")</f>
        <v/>
      </c>
      <c r="AX71" s="90" t="str">
        <f>IF($B71&lt;&gt;"",SUMIFS(进货台账!$I$3:$I$1869,进货台账!$E$3:$E$1869,$B71,进货台账!$B$3:$B$1869,LEFT($J$3,4),进货台账!$C$3:$C$1869,LEFT(AX$4,LEN(AX$4)-1)),"")</f>
        <v/>
      </c>
      <c r="AY71" s="90" t="str">
        <f>IF($B71&lt;&gt;"",SUMIFS(销售台账!$I$3:$I$2654,销售台账!$E$3:$E$2654,$B71,销售台账!$B$3:$B$2654,LEFT($J$3,4),销售台账!$C$3:$C$2654,LEFT(AX$4,LEN(AX$4)-1)),"")</f>
        <v/>
      </c>
      <c r="AZ71" s="90" t="str">
        <f>IF($B71&lt;&gt;"",SUMIFS(损耗登记!$I$3:$I$4999,损耗登记!$E$3:$E$4999,$B71,损耗登记!$B$3:$B$4999,LEFT($J$3,4),损耗登记!$C$3:$C$4999,LEFT(AX$4,LEN(AX$4)-1)),"")</f>
        <v/>
      </c>
      <c r="BA71" s="90" t="str">
        <f t="shared" ref="BA71:BA134" si="29">IF($B71&lt;&gt;"",SUM(AW71:AX71)-SUM(AY71:AZ71),"")</f>
        <v/>
      </c>
      <c r="BB71" s="90" t="str">
        <f>IF($B71&lt;&gt;"",SUMIFS(进货台账!$I$3:$I$1869,进货台账!$E$3:$E$1869,$B71,进货台账!$B$3:$B$1869,LEFT($J$3,4),进货台账!$C$3:$C$1869,LEFT(BB$4,LEN(BB$4)-1)),"")</f>
        <v/>
      </c>
      <c r="BC71" s="90" t="str">
        <f>IF($B71&lt;&gt;"",SUMIFS(销售台账!$I$3:$I$2654,销售台账!$E$3:$E$2654,$B71,销售台账!$B$3:$B$2654,LEFT($J$3,4),销售台账!$C$3:$C$2654,LEFT(BB$4,LEN(BB$4)-1)),"")</f>
        <v/>
      </c>
      <c r="BD71" s="90" t="str">
        <f>IF($B71&lt;&gt;"",SUMIFS(损耗登记!$I$3:$I$4999,损耗登记!$E$3:$E$4999,$B71,损耗登记!$B$3:$B$4999,LEFT($J$3,4),损耗登记!$C$3:$C$4999,LEFT(BB$4,LEN(BB$4)-1)),"")</f>
        <v/>
      </c>
      <c r="BE71" s="90" t="str">
        <f t="shared" ref="BE71:BE134" si="30">IF($B71&lt;&gt;"",SUM(BA71:BB71)-SUM(BC71:BD71),"")</f>
        <v/>
      </c>
    </row>
    <row r="72" ht="22" customHeight="1" spans="1:57">
      <c r="A72" s="89" t="str">
        <f t="shared" ref="A72:A135" si="31">IF(B72&lt;&gt;"",A71+1,"")</f>
        <v/>
      </c>
      <c r="B72" s="89" t="str">
        <f>IF(商品参数!A69&lt;&gt;"",商品参数!A69,"")</f>
        <v/>
      </c>
      <c r="C72" s="90" t="str">
        <f>IFERROR(VLOOKUP(B72,商品参数!A:E,2,FALSE),"")</f>
        <v/>
      </c>
      <c r="D72" s="90" t="str">
        <f>IFERROR(VLOOKUP(B72,商品参数!A:E,3,FALSE),"")</f>
        <v/>
      </c>
      <c r="E72" s="90" t="str">
        <f>IFERROR(VLOOKUP(B72,商品参数!A:E,4,FALSE),"")</f>
        <v/>
      </c>
      <c r="F72" s="90" t="str">
        <f t="shared" si="16"/>
        <v/>
      </c>
      <c r="G72" s="90" t="str">
        <f t="shared" si="17"/>
        <v/>
      </c>
      <c r="H72" s="91" t="str">
        <f t="shared" si="18"/>
        <v/>
      </c>
      <c r="I72" s="90" t="str">
        <f>IF(E72&lt;&gt;"",IFERROR(VLOOKUP(B72,商品参数!$A$3:$D$499,6,0),0),"")</f>
        <v/>
      </c>
      <c r="J72" s="90" t="str">
        <f>IF($B72&lt;&gt;"",SUMIFS(进货台账!$I$3:$I$1869,进货台账!$E$3:$E$1869,$B72,进货台账!$B$3:$B$1869,LEFT($J$3,4),进货台账!$C$3:$C$1869,LEFT(J$4,LEN(J$4)-1)),"")</f>
        <v/>
      </c>
      <c r="K72" s="90" t="str">
        <f>IF($B72&lt;&gt;"",SUMIFS(销售台账!$I$3:$I$2654,销售台账!$E$3:$E$2654,$B72,销售台账!$B$3:$B$2654,LEFT($J$3,4),销售台账!$C$3:$C$2654,LEFT(J$4,LEN(J$4)-1)),"")</f>
        <v/>
      </c>
      <c r="L72" s="90" t="str">
        <f>IF($B72&lt;&gt;"",SUMIFS(损耗登记!$I$3:$I$4999,损耗登记!$E$3:$E$4999,$B72,损耗登记!$B$3:$B$4999,LEFT($J$3,4),损耗登记!$C$3:$C$4999,LEFT(J$4,LEN(J$4)-1)),"")</f>
        <v/>
      </c>
      <c r="M72" s="90" t="str">
        <f t="shared" si="19"/>
        <v/>
      </c>
      <c r="N72" s="90" t="str">
        <f>IF($B72&lt;&gt;"",SUMIFS(进货台账!$I$3:$I$1869,进货台账!$E$3:$E$1869,$B72,进货台账!$B$3:$B$1869,LEFT($J$3,4),进货台账!$C$3:$C$1869,LEFT(N$4,LEN(N$4)-1)),"")</f>
        <v/>
      </c>
      <c r="O72" s="90" t="str">
        <f>IF($B72&lt;&gt;"",SUMIFS(销售台账!$I$3:$I$2654,销售台账!$E$3:$E$2654,$B72,销售台账!$B$3:$B$2654,LEFT($J$3,4),销售台账!$C$3:$C$2654,LEFT(N$4,LEN(N$4)-1)),"")</f>
        <v/>
      </c>
      <c r="P72" s="90" t="str">
        <f>IF($B72&lt;&gt;"",SUMIFS(损耗登记!$I$3:$I$4999,损耗登记!$E$3:$E$4999,$B72,损耗登记!$B$3:$B$4999,LEFT($J$3,4),损耗登记!$C$3:$C$4999,LEFT(N$4,LEN(N$4)-1)),"")</f>
        <v/>
      </c>
      <c r="Q72" s="90" t="str">
        <f t="shared" si="20"/>
        <v/>
      </c>
      <c r="R72" s="90" t="str">
        <f>IF($B72&lt;&gt;"",SUMIFS(进货台账!$I$3:$I$1869,进货台账!$E$3:$E$1869,$B72,进货台账!$B$3:$B$1869,LEFT($J$3,4),进货台账!$C$3:$C$1869,LEFT(R$4,LEN(R$4)-1)),"")</f>
        <v/>
      </c>
      <c r="S72" s="90" t="str">
        <f>IF($B72&lt;&gt;"",SUMIFS(销售台账!$I$3:$I$2654,销售台账!$E$3:$E$2654,$B72,销售台账!$B$3:$B$2654,LEFT($J$3,4),销售台账!$C$3:$C$2654,LEFT(R$4,LEN(R$4)-1)),"")</f>
        <v/>
      </c>
      <c r="T72" s="90" t="str">
        <f>IF($B72&lt;&gt;"",SUMIFS(损耗登记!$I$3:$I$4999,损耗登记!$E$3:$E$4999,$B72,损耗登记!$B$3:$B$4999,LEFT($J$3,4),损耗登记!$C$3:$C$4999,LEFT(R$4,LEN(R$4)-1)),"")</f>
        <v/>
      </c>
      <c r="U72" s="90" t="str">
        <f t="shared" si="21"/>
        <v/>
      </c>
      <c r="V72" s="90" t="str">
        <f>IF($B72&lt;&gt;"",SUMIFS(进货台账!$I$3:$I$1869,进货台账!$E$3:$E$1869,$B72,进货台账!$B$3:$B$1869,LEFT($J$3,4),进货台账!$C$3:$C$1869,LEFT(V$4,LEN(V$4)-1)),"")</f>
        <v/>
      </c>
      <c r="W72" s="90" t="str">
        <f>IF($B72&lt;&gt;"",SUMIFS(销售台账!$I$3:$I$2654,销售台账!$E$3:$E$2654,$B72,销售台账!$B$3:$B$2654,LEFT($J$3,4),销售台账!$C$3:$C$2654,LEFT(V$4,LEN(V$4)-1)),"")</f>
        <v/>
      </c>
      <c r="X72" s="90" t="str">
        <f>IF($B72&lt;&gt;"",SUMIFS(损耗登记!$I$3:$I$4999,损耗登记!$E$3:$E$4999,$B72,损耗登记!$B$3:$B$4999,LEFT($J$3,4),损耗登记!$C$3:$C$4999,LEFT(V$4,LEN(V$4)-1)),"")</f>
        <v/>
      </c>
      <c r="Y72" s="90" t="str">
        <f t="shared" si="22"/>
        <v/>
      </c>
      <c r="Z72" s="90" t="str">
        <f>IF($B72&lt;&gt;"",SUMIFS(进货台账!$I$3:$I$1869,进货台账!$E$3:$E$1869,$B72,进货台账!$B$3:$B$1869,LEFT($J$3,4),进货台账!$C$3:$C$1869,LEFT(Z$4,LEN(Z$4)-1)),"")</f>
        <v/>
      </c>
      <c r="AA72" s="90" t="str">
        <f>IF($B72&lt;&gt;"",SUMIFS(销售台账!$I$3:$I$2654,销售台账!$E$3:$E$2654,$B72,销售台账!$B$3:$B$2654,LEFT($J$3,4),销售台账!$C$3:$C$2654,LEFT(Z$4,LEN(Z$4)-1)),"")</f>
        <v/>
      </c>
      <c r="AB72" s="90" t="str">
        <f>IF($B72&lt;&gt;"",SUMIFS(损耗登记!$I$3:$I$4999,损耗登记!$E$3:$E$4999,$B72,损耗登记!$B$3:$B$4999,LEFT($J$3,4),损耗登记!$C$3:$C$4999,LEFT(Z$4,LEN(Z$4)-1)),"")</f>
        <v/>
      </c>
      <c r="AC72" s="90" t="str">
        <f t="shared" si="23"/>
        <v/>
      </c>
      <c r="AD72" s="90" t="str">
        <f>IF($B72&lt;&gt;"",SUMIFS(进货台账!$I$3:$I$1869,进货台账!$E$3:$E$1869,$B72,进货台账!$B$3:$B$1869,LEFT($J$3,4),进货台账!$C$3:$C$1869,LEFT(AD$4,LEN(AD$4)-1)),"")</f>
        <v/>
      </c>
      <c r="AE72" s="90" t="str">
        <f>IF($B72&lt;&gt;"",SUMIFS(销售台账!$I$3:$I$2654,销售台账!$E$3:$E$2654,$B72,销售台账!$B$3:$B$2654,LEFT($J$3,4),销售台账!$C$3:$C$2654,LEFT(AD$4,LEN(AD$4)-1)),"")</f>
        <v/>
      </c>
      <c r="AF72" s="90" t="str">
        <f>IF($B72&lt;&gt;"",SUMIFS(损耗登记!$I$3:$I$4999,损耗登记!$E$3:$E$4999,$B72,损耗登记!$B$3:$B$4999,LEFT($J$3,4),损耗登记!$C$3:$C$4999,LEFT(AD$4,LEN(AD$4)-1)),"")</f>
        <v/>
      </c>
      <c r="AG72" s="90" t="str">
        <f t="shared" si="24"/>
        <v/>
      </c>
      <c r="AH72" s="90" t="str">
        <f>IF($B72&lt;&gt;"",SUMIFS(进货台账!$I$3:$I$1869,进货台账!$E$3:$E$1869,$B72,进货台账!$B$3:$B$1869,LEFT($J$3,4),进货台账!$C$3:$C$1869,LEFT(AH$4,LEN(AH$4)-1)),"")</f>
        <v/>
      </c>
      <c r="AI72" s="90" t="str">
        <f>IF($B72&lt;&gt;"",SUMIFS(销售台账!$I$3:$I$2654,销售台账!$E$3:$E$2654,$B72,销售台账!$B$3:$B$2654,LEFT($J$3,4),销售台账!$C$3:$C$2654,LEFT(AH$4,LEN(AH$4)-1)),"")</f>
        <v/>
      </c>
      <c r="AJ72" s="90" t="str">
        <f>IF($B72&lt;&gt;"",SUMIFS(损耗登记!$I$3:$I$4999,损耗登记!$E$3:$E$4999,$B72,损耗登记!$B$3:$B$4999,LEFT($J$3,4),损耗登记!$C$3:$C$4999,LEFT(AH$4,LEN(AH$4)-1)),"")</f>
        <v/>
      </c>
      <c r="AK72" s="90" t="str">
        <f t="shared" si="25"/>
        <v/>
      </c>
      <c r="AL72" s="90" t="str">
        <f>IF($B72&lt;&gt;"",SUMIFS(进货台账!$I$3:$I$1869,进货台账!$E$3:$E$1869,$B72,进货台账!$B$3:$B$1869,LEFT($J$3,4),进货台账!$C$3:$C$1869,LEFT(AL$4,LEN(AL$4)-1)),"")</f>
        <v/>
      </c>
      <c r="AM72" s="90" t="str">
        <f>IF($B72&lt;&gt;"",SUMIFS(销售台账!$I$3:$I$2654,销售台账!$E$3:$E$2654,$B72,销售台账!$B$3:$B$2654,LEFT($J$3,4),销售台账!$C$3:$C$2654,LEFT(AL$4,LEN(AL$4)-1)),"")</f>
        <v/>
      </c>
      <c r="AN72" s="90" t="str">
        <f>IF($B72&lt;&gt;"",SUMIFS(损耗登记!$I$3:$I$4999,损耗登记!$E$3:$E$4999,$B72,损耗登记!$B$3:$B$4999,LEFT($J$3,4),损耗登记!$C$3:$C$4999,LEFT(AL$4,LEN(AL$4)-1)),"")</f>
        <v/>
      </c>
      <c r="AO72" s="90" t="str">
        <f t="shared" si="26"/>
        <v/>
      </c>
      <c r="AP72" s="90" t="str">
        <f>IF($B72&lt;&gt;"",SUMIFS(进货台账!$I$3:$I$1869,进货台账!$E$3:$E$1869,$B72,进货台账!$B$3:$B$1869,LEFT($J$3,4),进货台账!$C$3:$C$1869,LEFT(AP$4,LEN(AP$4)-1)),"")</f>
        <v/>
      </c>
      <c r="AQ72" s="90" t="str">
        <f>IF($B72&lt;&gt;"",SUMIFS(销售台账!$I$3:$I$2654,销售台账!$E$3:$E$2654,$B72,销售台账!$B$3:$B$2654,LEFT($J$3,4),销售台账!$C$3:$C$2654,LEFT(AP$4,LEN(AP$4)-1)),"")</f>
        <v/>
      </c>
      <c r="AR72" s="90" t="str">
        <f>IF($B72&lt;&gt;"",SUMIFS(损耗登记!$I$3:$I$4999,损耗登记!$E$3:$E$4999,$B72,损耗登记!$B$3:$B$4999,LEFT($J$3,4),损耗登记!$C$3:$C$4999,LEFT(AP$4,LEN(AP$4)-1)),"")</f>
        <v/>
      </c>
      <c r="AS72" s="90" t="str">
        <f t="shared" si="27"/>
        <v/>
      </c>
      <c r="AT72" s="90" t="str">
        <f>IF($B72&lt;&gt;"",SUMIFS(进货台账!$I$3:$I$1869,进货台账!$E$3:$E$1869,$B72,进货台账!$B$3:$B$1869,LEFT($J$3,4),进货台账!$C$3:$C$1869,LEFT(AT$4,LEN(AT$4)-1)),"")</f>
        <v/>
      </c>
      <c r="AU72" s="90" t="str">
        <f>IF($B72&lt;&gt;"",SUMIFS(销售台账!$I$3:$I$2654,销售台账!$E$3:$E$2654,$B72,销售台账!$B$3:$B$2654,LEFT($J$3,4),销售台账!$C$3:$C$2654,LEFT(AT$4,LEN(AT$4)-1)),"")</f>
        <v/>
      </c>
      <c r="AV72" s="90" t="str">
        <f>IF($B72&lt;&gt;"",SUMIFS(损耗登记!$I$3:$I$4999,损耗登记!$E$3:$E$4999,$B72,损耗登记!$B$3:$B$4999,LEFT($J$3,4),损耗登记!$C$3:$C$4999,LEFT(AT$4,LEN(AT$4)-1)),"")</f>
        <v/>
      </c>
      <c r="AW72" s="90" t="str">
        <f t="shared" si="28"/>
        <v/>
      </c>
      <c r="AX72" s="90" t="str">
        <f>IF($B72&lt;&gt;"",SUMIFS(进货台账!$I$3:$I$1869,进货台账!$E$3:$E$1869,$B72,进货台账!$B$3:$B$1869,LEFT($J$3,4),进货台账!$C$3:$C$1869,LEFT(AX$4,LEN(AX$4)-1)),"")</f>
        <v/>
      </c>
      <c r="AY72" s="90" t="str">
        <f>IF($B72&lt;&gt;"",SUMIFS(销售台账!$I$3:$I$2654,销售台账!$E$3:$E$2654,$B72,销售台账!$B$3:$B$2654,LEFT($J$3,4),销售台账!$C$3:$C$2654,LEFT(AX$4,LEN(AX$4)-1)),"")</f>
        <v/>
      </c>
      <c r="AZ72" s="90" t="str">
        <f>IF($B72&lt;&gt;"",SUMIFS(损耗登记!$I$3:$I$4999,损耗登记!$E$3:$E$4999,$B72,损耗登记!$B$3:$B$4999,LEFT($J$3,4),损耗登记!$C$3:$C$4999,LEFT(AX$4,LEN(AX$4)-1)),"")</f>
        <v/>
      </c>
      <c r="BA72" s="90" t="str">
        <f t="shared" si="29"/>
        <v/>
      </c>
      <c r="BB72" s="90" t="str">
        <f>IF($B72&lt;&gt;"",SUMIFS(进货台账!$I$3:$I$1869,进货台账!$E$3:$E$1869,$B72,进货台账!$B$3:$B$1869,LEFT($J$3,4),进货台账!$C$3:$C$1869,LEFT(BB$4,LEN(BB$4)-1)),"")</f>
        <v/>
      </c>
      <c r="BC72" s="90" t="str">
        <f>IF($B72&lt;&gt;"",SUMIFS(销售台账!$I$3:$I$2654,销售台账!$E$3:$E$2654,$B72,销售台账!$B$3:$B$2654,LEFT($J$3,4),销售台账!$C$3:$C$2654,LEFT(BB$4,LEN(BB$4)-1)),"")</f>
        <v/>
      </c>
      <c r="BD72" s="90" t="str">
        <f>IF($B72&lt;&gt;"",SUMIFS(损耗登记!$I$3:$I$4999,损耗登记!$E$3:$E$4999,$B72,损耗登记!$B$3:$B$4999,LEFT($J$3,4),损耗登记!$C$3:$C$4999,LEFT(BB$4,LEN(BB$4)-1)),"")</f>
        <v/>
      </c>
      <c r="BE72" s="90" t="str">
        <f t="shared" si="30"/>
        <v/>
      </c>
    </row>
    <row r="73" ht="22" customHeight="1" spans="1:57">
      <c r="A73" s="89" t="str">
        <f t="shared" si="31"/>
        <v/>
      </c>
      <c r="B73" s="89" t="str">
        <f>IF(商品参数!A70&lt;&gt;"",商品参数!A70,"")</f>
        <v/>
      </c>
      <c r="C73" s="90" t="str">
        <f>IFERROR(VLOOKUP(B73,商品参数!A:E,2,FALSE),"")</f>
        <v/>
      </c>
      <c r="D73" s="90" t="str">
        <f>IFERROR(VLOOKUP(B73,商品参数!A:E,3,FALSE),"")</f>
        <v/>
      </c>
      <c r="E73" s="90" t="str">
        <f>IFERROR(VLOOKUP(B73,商品参数!A:E,4,FALSE),"")</f>
        <v/>
      </c>
      <c r="F73" s="90" t="str">
        <f t="shared" si="16"/>
        <v/>
      </c>
      <c r="G73" s="90" t="str">
        <f t="shared" si="17"/>
        <v/>
      </c>
      <c r="H73" s="91" t="str">
        <f t="shared" si="18"/>
        <v/>
      </c>
      <c r="I73" s="90" t="str">
        <f>IF(E73&lt;&gt;"",IFERROR(VLOOKUP(B73,商品参数!$A$3:$D$499,6,0),0),"")</f>
        <v/>
      </c>
      <c r="J73" s="90" t="str">
        <f>IF($B73&lt;&gt;"",SUMIFS(进货台账!$I$3:$I$1869,进货台账!$E$3:$E$1869,$B73,进货台账!$B$3:$B$1869,LEFT($J$3,4),进货台账!$C$3:$C$1869,LEFT(J$4,LEN(J$4)-1)),"")</f>
        <v/>
      </c>
      <c r="K73" s="90" t="str">
        <f>IF($B73&lt;&gt;"",SUMIFS(销售台账!$I$3:$I$2654,销售台账!$E$3:$E$2654,$B73,销售台账!$B$3:$B$2654,LEFT($J$3,4),销售台账!$C$3:$C$2654,LEFT(J$4,LEN(J$4)-1)),"")</f>
        <v/>
      </c>
      <c r="L73" s="90" t="str">
        <f>IF($B73&lt;&gt;"",SUMIFS(损耗登记!$I$3:$I$4999,损耗登记!$E$3:$E$4999,$B73,损耗登记!$B$3:$B$4999,LEFT($J$3,4),损耗登记!$C$3:$C$4999,LEFT(J$4,LEN(J$4)-1)),"")</f>
        <v/>
      </c>
      <c r="M73" s="90" t="str">
        <f t="shared" si="19"/>
        <v/>
      </c>
      <c r="N73" s="90" t="str">
        <f>IF($B73&lt;&gt;"",SUMIFS(进货台账!$I$3:$I$1869,进货台账!$E$3:$E$1869,$B73,进货台账!$B$3:$B$1869,LEFT($J$3,4),进货台账!$C$3:$C$1869,LEFT(N$4,LEN(N$4)-1)),"")</f>
        <v/>
      </c>
      <c r="O73" s="90" t="str">
        <f>IF($B73&lt;&gt;"",SUMIFS(销售台账!$I$3:$I$2654,销售台账!$E$3:$E$2654,$B73,销售台账!$B$3:$B$2654,LEFT($J$3,4),销售台账!$C$3:$C$2654,LEFT(N$4,LEN(N$4)-1)),"")</f>
        <v/>
      </c>
      <c r="P73" s="90" t="str">
        <f>IF($B73&lt;&gt;"",SUMIFS(损耗登记!$I$3:$I$4999,损耗登记!$E$3:$E$4999,$B73,损耗登记!$B$3:$B$4999,LEFT($J$3,4),损耗登记!$C$3:$C$4999,LEFT(N$4,LEN(N$4)-1)),"")</f>
        <v/>
      </c>
      <c r="Q73" s="90" t="str">
        <f t="shared" si="20"/>
        <v/>
      </c>
      <c r="R73" s="90" t="str">
        <f>IF($B73&lt;&gt;"",SUMIFS(进货台账!$I$3:$I$1869,进货台账!$E$3:$E$1869,$B73,进货台账!$B$3:$B$1869,LEFT($J$3,4),进货台账!$C$3:$C$1869,LEFT(R$4,LEN(R$4)-1)),"")</f>
        <v/>
      </c>
      <c r="S73" s="90" t="str">
        <f>IF($B73&lt;&gt;"",SUMIFS(销售台账!$I$3:$I$2654,销售台账!$E$3:$E$2654,$B73,销售台账!$B$3:$B$2654,LEFT($J$3,4),销售台账!$C$3:$C$2654,LEFT(R$4,LEN(R$4)-1)),"")</f>
        <v/>
      </c>
      <c r="T73" s="90" t="str">
        <f>IF($B73&lt;&gt;"",SUMIFS(损耗登记!$I$3:$I$4999,损耗登记!$E$3:$E$4999,$B73,损耗登记!$B$3:$B$4999,LEFT($J$3,4),损耗登记!$C$3:$C$4999,LEFT(R$4,LEN(R$4)-1)),"")</f>
        <v/>
      </c>
      <c r="U73" s="90" t="str">
        <f t="shared" si="21"/>
        <v/>
      </c>
      <c r="V73" s="90" t="str">
        <f>IF($B73&lt;&gt;"",SUMIFS(进货台账!$I$3:$I$1869,进货台账!$E$3:$E$1869,$B73,进货台账!$B$3:$B$1869,LEFT($J$3,4),进货台账!$C$3:$C$1869,LEFT(V$4,LEN(V$4)-1)),"")</f>
        <v/>
      </c>
      <c r="W73" s="90" t="str">
        <f>IF($B73&lt;&gt;"",SUMIFS(销售台账!$I$3:$I$2654,销售台账!$E$3:$E$2654,$B73,销售台账!$B$3:$B$2654,LEFT($J$3,4),销售台账!$C$3:$C$2654,LEFT(V$4,LEN(V$4)-1)),"")</f>
        <v/>
      </c>
      <c r="X73" s="90" t="str">
        <f>IF($B73&lt;&gt;"",SUMIFS(损耗登记!$I$3:$I$4999,损耗登记!$E$3:$E$4999,$B73,损耗登记!$B$3:$B$4999,LEFT($J$3,4),损耗登记!$C$3:$C$4999,LEFT(V$4,LEN(V$4)-1)),"")</f>
        <v/>
      </c>
      <c r="Y73" s="90" t="str">
        <f t="shared" si="22"/>
        <v/>
      </c>
      <c r="Z73" s="90" t="str">
        <f>IF($B73&lt;&gt;"",SUMIFS(进货台账!$I$3:$I$1869,进货台账!$E$3:$E$1869,$B73,进货台账!$B$3:$B$1869,LEFT($J$3,4),进货台账!$C$3:$C$1869,LEFT(Z$4,LEN(Z$4)-1)),"")</f>
        <v/>
      </c>
      <c r="AA73" s="90" t="str">
        <f>IF($B73&lt;&gt;"",SUMIFS(销售台账!$I$3:$I$2654,销售台账!$E$3:$E$2654,$B73,销售台账!$B$3:$B$2654,LEFT($J$3,4),销售台账!$C$3:$C$2654,LEFT(Z$4,LEN(Z$4)-1)),"")</f>
        <v/>
      </c>
      <c r="AB73" s="90" t="str">
        <f>IF($B73&lt;&gt;"",SUMIFS(损耗登记!$I$3:$I$4999,损耗登记!$E$3:$E$4999,$B73,损耗登记!$B$3:$B$4999,LEFT($J$3,4),损耗登记!$C$3:$C$4999,LEFT(Z$4,LEN(Z$4)-1)),"")</f>
        <v/>
      </c>
      <c r="AC73" s="90" t="str">
        <f t="shared" si="23"/>
        <v/>
      </c>
      <c r="AD73" s="90" t="str">
        <f>IF($B73&lt;&gt;"",SUMIFS(进货台账!$I$3:$I$1869,进货台账!$E$3:$E$1869,$B73,进货台账!$B$3:$B$1869,LEFT($J$3,4),进货台账!$C$3:$C$1869,LEFT(AD$4,LEN(AD$4)-1)),"")</f>
        <v/>
      </c>
      <c r="AE73" s="90" t="str">
        <f>IF($B73&lt;&gt;"",SUMIFS(销售台账!$I$3:$I$2654,销售台账!$E$3:$E$2654,$B73,销售台账!$B$3:$B$2654,LEFT($J$3,4),销售台账!$C$3:$C$2654,LEFT(AD$4,LEN(AD$4)-1)),"")</f>
        <v/>
      </c>
      <c r="AF73" s="90" t="str">
        <f>IF($B73&lt;&gt;"",SUMIFS(损耗登记!$I$3:$I$4999,损耗登记!$E$3:$E$4999,$B73,损耗登记!$B$3:$B$4999,LEFT($J$3,4),损耗登记!$C$3:$C$4999,LEFT(AD$4,LEN(AD$4)-1)),"")</f>
        <v/>
      </c>
      <c r="AG73" s="90" t="str">
        <f t="shared" si="24"/>
        <v/>
      </c>
      <c r="AH73" s="90" t="str">
        <f>IF($B73&lt;&gt;"",SUMIFS(进货台账!$I$3:$I$1869,进货台账!$E$3:$E$1869,$B73,进货台账!$B$3:$B$1869,LEFT($J$3,4),进货台账!$C$3:$C$1869,LEFT(AH$4,LEN(AH$4)-1)),"")</f>
        <v/>
      </c>
      <c r="AI73" s="90" t="str">
        <f>IF($B73&lt;&gt;"",SUMIFS(销售台账!$I$3:$I$2654,销售台账!$E$3:$E$2654,$B73,销售台账!$B$3:$B$2654,LEFT($J$3,4),销售台账!$C$3:$C$2654,LEFT(AH$4,LEN(AH$4)-1)),"")</f>
        <v/>
      </c>
      <c r="AJ73" s="90" t="str">
        <f>IF($B73&lt;&gt;"",SUMIFS(损耗登记!$I$3:$I$4999,损耗登记!$E$3:$E$4999,$B73,损耗登记!$B$3:$B$4999,LEFT($J$3,4),损耗登记!$C$3:$C$4999,LEFT(AH$4,LEN(AH$4)-1)),"")</f>
        <v/>
      </c>
      <c r="AK73" s="90" t="str">
        <f t="shared" si="25"/>
        <v/>
      </c>
      <c r="AL73" s="90" t="str">
        <f>IF($B73&lt;&gt;"",SUMIFS(进货台账!$I$3:$I$1869,进货台账!$E$3:$E$1869,$B73,进货台账!$B$3:$B$1869,LEFT($J$3,4),进货台账!$C$3:$C$1869,LEFT(AL$4,LEN(AL$4)-1)),"")</f>
        <v/>
      </c>
      <c r="AM73" s="90" t="str">
        <f>IF($B73&lt;&gt;"",SUMIFS(销售台账!$I$3:$I$2654,销售台账!$E$3:$E$2654,$B73,销售台账!$B$3:$B$2654,LEFT($J$3,4),销售台账!$C$3:$C$2654,LEFT(AL$4,LEN(AL$4)-1)),"")</f>
        <v/>
      </c>
      <c r="AN73" s="90" t="str">
        <f>IF($B73&lt;&gt;"",SUMIFS(损耗登记!$I$3:$I$4999,损耗登记!$E$3:$E$4999,$B73,损耗登记!$B$3:$B$4999,LEFT($J$3,4),损耗登记!$C$3:$C$4999,LEFT(AL$4,LEN(AL$4)-1)),"")</f>
        <v/>
      </c>
      <c r="AO73" s="90" t="str">
        <f t="shared" si="26"/>
        <v/>
      </c>
      <c r="AP73" s="90" t="str">
        <f>IF($B73&lt;&gt;"",SUMIFS(进货台账!$I$3:$I$1869,进货台账!$E$3:$E$1869,$B73,进货台账!$B$3:$B$1869,LEFT($J$3,4),进货台账!$C$3:$C$1869,LEFT(AP$4,LEN(AP$4)-1)),"")</f>
        <v/>
      </c>
      <c r="AQ73" s="90" t="str">
        <f>IF($B73&lt;&gt;"",SUMIFS(销售台账!$I$3:$I$2654,销售台账!$E$3:$E$2654,$B73,销售台账!$B$3:$B$2654,LEFT($J$3,4),销售台账!$C$3:$C$2654,LEFT(AP$4,LEN(AP$4)-1)),"")</f>
        <v/>
      </c>
      <c r="AR73" s="90" t="str">
        <f>IF($B73&lt;&gt;"",SUMIFS(损耗登记!$I$3:$I$4999,损耗登记!$E$3:$E$4999,$B73,损耗登记!$B$3:$B$4999,LEFT($J$3,4),损耗登记!$C$3:$C$4999,LEFT(AP$4,LEN(AP$4)-1)),"")</f>
        <v/>
      </c>
      <c r="AS73" s="90" t="str">
        <f t="shared" si="27"/>
        <v/>
      </c>
      <c r="AT73" s="90" t="str">
        <f>IF($B73&lt;&gt;"",SUMIFS(进货台账!$I$3:$I$1869,进货台账!$E$3:$E$1869,$B73,进货台账!$B$3:$B$1869,LEFT($J$3,4),进货台账!$C$3:$C$1869,LEFT(AT$4,LEN(AT$4)-1)),"")</f>
        <v/>
      </c>
      <c r="AU73" s="90" t="str">
        <f>IF($B73&lt;&gt;"",SUMIFS(销售台账!$I$3:$I$2654,销售台账!$E$3:$E$2654,$B73,销售台账!$B$3:$B$2654,LEFT($J$3,4),销售台账!$C$3:$C$2654,LEFT(AT$4,LEN(AT$4)-1)),"")</f>
        <v/>
      </c>
      <c r="AV73" s="90" t="str">
        <f>IF($B73&lt;&gt;"",SUMIFS(损耗登记!$I$3:$I$4999,损耗登记!$E$3:$E$4999,$B73,损耗登记!$B$3:$B$4999,LEFT($J$3,4),损耗登记!$C$3:$C$4999,LEFT(AT$4,LEN(AT$4)-1)),"")</f>
        <v/>
      </c>
      <c r="AW73" s="90" t="str">
        <f t="shared" si="28"/>
        <v/>
      </c>
      <c r="AX73" s="90" t="str">
        <f>IF($B73&lt;&gt;"",SUMIFS(进货台账!$I$3:$I$1869,进货台账!$E$3:$E$1869,$B73,进货台账!$B$3:$B$1869,LEFT($J$3,4),进货台账!$C$3:$C$1869,LEFT(AX$4,LEN(AX$4)-1)),"")</f>
        <v/>
      </c>
      <c r="AY73" s="90" t="str">
        <f>IF($B73&lt;&gt;"",SUMIFS(销售台账!$I$3:$I$2654,销售台账!$E$3:$E$2654,$B73,销售台账!$B$3:$B$2654,LEFT($J$3,4),销售台账!$C$3:$C$2654,LEFT(AX$4,LEN(AX$4)-1)),"")</f>
        <v/>
      </c>
      <c r="AZ73" s="90" t="str">
        <f>IF($B73&lt;&gt;"",SUMIFS(损耗登记!$I$3:$I$4999,损耗登记!$E$3:$E$4999,$B73,损耗登记!$B$3:$B$4999,LEFT($J$3,4),损耗登记!$C$3:$C$4999,LEFT(AX$4,LEN(AX$4)-1)),"")</f>
        <v/>
      </c>
      <c r="BA73" s="90" t="str">
        <f t="shared" si="29"/>
        <v/>
      </c>
      <c r="BB73" s="90" t="str">
        <f>IF($B73&lt;&gt;"",SUMIFS(进货台账!$I$3:$I$1869,进货台账!$E$3:$E$1869,$B73,进货台账!$B$3:$B$1869,LEFT($J$3,4),进货台账!$C$3:$C$1869,LEFT(BB$4,LEN(BB$4)-1)),"")</f>
        <v/>
      </c>
      <c r="BC73" s="90" t="str">
        <f>IF($B73&lt;&gt;"",SUMIFS(销售台账!$I$3:$I$2654,销售台账!$E$3:$E$2654,$B73,销售台账!$B$3:$B$2654,LEFT($J$3,4),销售台账!$C$3:$C$2654,LEFT(BB$4,LEN(BB$4)-1)),"")</f>
        <v/>
      </c>
      <c r="BD73" s="90" t="str">
        <f>IF($B73&lt;&gt;"",SUMIFS(损耗登记!$I$3:$I$4999,损耗登记!$E$3:$E$4999,$B73,损耗登记!$B$3:$B$4999,LEFT($J$3,4),损耗登记!$C$3:$C$4999,LEFT(BB$4,LEN(BB$4)-1)),"")</f>
        <v/>
      </c>
      <c r="BE73" s="90" t="str">
        <f t="shared" si="30"/>
        <v/>
      </c>
    </row>
    <row r="74" ht="22" customHeight="1" spans="1:57">
      <c r="A74" s="89" t="str">
        <f t="shared" si="31"/>
        <v/>
      </c>
      <c r="B74" s="89" t="str">
        <f>IF(商品参数!A71&lt;&gt;"",商品参数!A71,"")</f>
        <v/>
      </c>
      <c r="C74" s="90" t="str">
        <f>IFERROR(VLOOKUP(B74,商品参数!A:E,2,FALSE),"")</f>
        <v/>
      </c>
      <c r="D74" s="90" t="str">
        <f>IFERROR(VLOOKUP(B74,商品参数!A:E,3,FALSE),"")</f>
        <v/>
      </c>
      <c r="E74" s="90" t="str">
        <f>IFERROR(VLOOKUP(B74,商品参数!A:E,4,FALSE),"")</f>
        <v/>
      </c>
      <c r="F74" s="90" t="str">
        <f t="shared" si="16"/>
        <v/>
      </c>
      <c r="G74" s="90" t="str">
        <f t="shared" si="17"/>
        <v/>
      </c>
      <c r="H74" s="91" t="str">
        <f t="shared" si="18"/>
        <v/>
      </c>
      <c r="I74" s="90" t="str">
        <f>IF(E74&lt;&gt;"",IFERROR(VLOOKUP(B74,商品参数!$A$3:$D$499,6,0),0),"")</f>
        <v/>
      </c>
      <c r="J74" s="90" t="str">
        <f>IF($B74&lt;&gt;"",SUMIFS(进货台账!$I$3:$I$1869,进货台账!$E$3:$E$1869,$B74,进货台账!$B$3:$B$1869,LEFT($J$3,4),进货台账!$C$3:$C$1869,LEFT(J$4,LEN(J$4)-1)),"")</f>
        <v/>
      </c>
      <c r="K74" s="90" t="str">
        <f>IF($B74&lt;&gt;"",SUMIFS(销售台账!$I$3:$I$2654,销售台账!$E$3:$E$2654,$B74,销售台账!$B$3:$B$2654,LEFT($J$3,4),销售台账!$C$3:$C$2654,LEFT(J$4,LEN(J$4)-1)),"")</f>
        <v/>
      </c>
      <c r="L74" s="90" t="str">
        <f>IF($B74&lt;&gt;"",SUMIFS(损耗登记!$I$3:$I$4999,损耗登记!$E$3:$E$4999,$B74,损耗登记!$B$3:$B$4999,LEFT($J$3,4),损耗登记!$C$3:$C$4999,LEFT(J$4,LEN(J$4)-1)),"")</f>
        <v/>
      </c>
      <c r="M74" s="90" t="str">
        <f t="shared" si="19"/>
        <v/>
      </c>
      <c r="N74" s="90" t="str">
        <f>IF($B74&lt;&gt;"",SUMIFS(进货台账!$I$3:$I$1869,进货台账!$E$3:$E$1869,$B74,进货台账!$B$3:$B$1869,LEFT($J$3,4),进货台账!$C$3:$C$1869,LEFT(N$4,LEN(N$4)-1)),"")</f>
        <v/>
      </c>
      <c r="O74" s="90" t="str">
        <f>IF($B74&lt;&gt;"",SUMIFS(销售台账!$I$3:$I$2654,销售台账!$E$3:$E$2654,$B74,销售台账!$B$3:$B$2654,LEFT($J$3,4),销售台账!$C$3:$C$2654,LEFT(N$4,LEN(N$4)-1)),"")</f>
        <v/>
      </c>
      <c r="P74" s="90" t="str">
        <f>IF($B74&lt;&gt;"",SUMIFS(损耗登记!$I$3:$I$4999,损耗登记!$E$3:$E$4999,$B74,损耗登记!$B$3:$B$4999,LEFT($J$3,4),损耗登记!$C$3:$C$4999,LEFT(N$4,LEN(N$4)-1)),"")</f>
        <v/>
      </c>
      <c r="Q74" s="90" t="str">
        <f t="shared" si="20"/>
        <v/>
      </c>
      <c r="R74" s="90" t="str">
        <f>IF($B74&lt;&gt;"",SUMIFS(进货台账!$I$3:$I$1869,进货台账!$E$3:$E$1869,$B74,进货台账!$B$3:$B$1869,LEFT($J$3,4),进货台账!$C$3:$C$1869,LEFT(R$4,LEN(R$4)-1)),"")</f>
        <v/>
      </c>
      <c r="S74" s="90" t="str">
        <f>IF($B74&lt;&gt;"",SUMIFS(销售台账!$I$3:$I$2654,销售台账!$E$3:$E$2654,$B74,销售台账!$B$3:$B$2654,LEFT($J$3,4),销售台账!$C$3:$C$2654,LEFT(R$4,LEN(R$4)-1)),"")</f>
        <v/>
      </c>
      <c r="T74" s="90" t="str">
        <f>IF($B74&lt;&gt;"",SUMIFS(损耗登记!$I$3:$I$4999,损耗登记!$E$3:$E$4999,$B74,损耗登记!$B$3:$B$4999,LEFT($J$3,4),损耗登记!$C$3:$C$4999,LEFT(R$4,LEN(R$4)-1)),"")</f>
        <v/>
      </c>
      <c r="U74" s="90" t="str">
        <f t="shared" si="21"/>
        <v/>
      </c>
      <c r="V74" s="90" t="str">
        <f>IF($B74&lt;&gt;"",SUMIFS(进货台账!$I$3:$I$1869,进货台账!$E$3:$E$1869,$B74,进货台账!$B$3:$B$1869,LEFT($J$3,4),进货台账!$C$3:$C$1869,LEFT(V$4,LEN(V$4)-1)),"")</f>
        <v/>
      </c>
      <c r="W74" s="90" t="str">
        <f>IF($B74&lt;&gt;"",SUMIFS(销售台账!$I$3:$I$2654,销售台账!$E$3:$E$2654,$B74,销售台账!$B$3:$B$2654,LEFT($J$3,4),销售台账!$C$3:$C$2654,LEFT(V$4,LEN(V$4)-1)),"")</f>
        <v/>
      </c>
      <c r="X74" s="90" t="str">
        <f>IF($B74&lt;&gt;"",SUMIFS(损耗登记!$I$3:$I$4999,损耗登记!$E$3:$E$4999,$B74,损耗登记!$B$3:$B$4999,LEFT($J$3,4),损耗登记!$C$3:$C$4999,LEFT(V$4,LEN(V$4)-1)),"")</f>
        <v/>
      </c>
      <c r="Y74" s="90" t="str">
        <f t="shared" si="22"/>
        <v/>
      </c>
      <c r="Z74" s="90" t="str">
        <f>IF($B74&lt;&gt;"",SUMIFS(进货台账!$I$3:$I$1869,进货台账!$E$3:$E$1869,$B74,进货台账!$B$3:$B$1869,LEFT($J$3,4),进货台账!$C$3:$C$1869,LEFT(Z$4,LEN(Z$4)-1)),"")</f>
        <v/>
      </c>
      <c r="AA74" s="90" t="str">
        <f>IF($B74&lt;&gt;"",SUMIFS(销售台账!$I$3:$I$2654,销售台账!$E$3:$E$2654,$B74,销售台账!$B$3:$B$2654,LEFT($J$3,4),销售台账!$C$3:$C$2654,LEFT(Z$4,LEN(Z$4)-1)),"")</f>
        <v/>
      </c>
      <c r="AB74" s="90" t="str">
        <f>IF($B74&lt;&gt;"",SUMIFS(损耗登记!$I$3:$I$4999,损耗登记!$E$3:$E$4999,$B74,损耗登记!$B$3:$B$4999,LEFT($J$3,4),损耗登记!$C$3:$C$4999,LEFT(Z$4,LEN(Z$4)-1)),"")</f>
        <v/>
      </c>
      <c r="AC74" s="90" t="str">
        <f t="shared" si="23"/>
        <v/>
      </c>
      <c r="AD74" s="90" t="str">
        <f>IF($B74&lt;&gt;"",SUMIFS(进货台账!$I$3:$I$1869,进货台账!$E$3:$E$1869,$B74,进货台账!$B$3:$B$1869,LEFT($J$3,4),进货台账!$C$3:$C$1869,LEFT(AD$4,LEN(AD$4)-1)),"")</f>
        <v/>
      </c>
      <c r="AE74" s="90" t="str">
        <f>IF($B74&lt;&gt;"",SUMIFS(销售台账!$I$3:$I$2654,销售台账!$E$3:$E$2654,$B74,销售台账!$B$3:$B$2654,LEFT($J$3,4),销售台账!$C$3:$C$2654,LEFT(AD$4,LEN(AD$4)-1)),"")</f>
        <v/>
      </c>
      <c r="AF74" s="90" t="str">
        <f>IF($B74&lt;&gt;"",SUMIFS(损耗登记!$I$3:$I$4999,损耗登记!$E$3:$E$4999,$B74,损耗登记!$B$3:$B$4999,LEFT($J$3,4),损耗登记!$C$3:$C$4999,LEFT(AD$4,LEN(AD$4)-1)),"")</f>
        <v/>
      </c>
      <c r="AG74" s="90" t="str">
        <f t="shared" si="24"/>
        <v/>
      </c>
      <c r="AH74" s="90" t="str">
        <f>IF($B74&lt;&gt;"",SUMIFS(进货台账!$I$3:$I$1869,进货台账!$E$3:$E$1869,$B74,进货台账!$B$3:$B$1869,LEFT($J$3,4),进货台账!$C$3:$C$1869,LEFT(AH$4,LEN(AH$4)-1)),"")</f>
        <v/>
      </c>
      <c r="AI74" s="90" t="str">
        <f>IF($B74&lt;&gt;"",SUMIFS(销售台账!$I$3:$I$2654,销售台账!$E$3:$E$2654,$B74,销售台账!$B$3:$B$2654,LEFT($J$3,4),销售台账!$C$3:$C$2654,LEFT(AH$4,LEN(AH$4)-1)),"")</f>
        <v/>
      </c>
      <c r="AJ74" s="90" t="str">
        <f>IF($B74&lt;&gt;"",SUMIFS(损耗登记!$I$3:$I$4999,损耗登记!$E$3:$E$4999,$B74,损耗登记!$B$3:$B$4999,LEFT($J$3,4),损耗登记!$C$3:$C$4999,LEFT(AH$4,LEN(AH$4)-1)),"")</f>
        <v/>
      </c>
      <c r="AK74" s="90" t="str">
        <f t="shared" si="25"/>
        <v/>
      </c>
      <c r="AL74" s="90" t="str">
        <f>IF($B74&lt;&gt;"",SUMIFS(进货台账!$I$3:$I$1869,进货台账!$E$3:$E$1869,$B74,进货台账!$B$3:$B$1869,LEFT($J$3,4),进货台账!$C$3:$C$1869,LEFT(AL$4,LEN(AL$4)-1)),"")</f>
        <v/>
      </c>
      <c r="AM74" s="90" t="str">
        <f>IF($B74&lt;&gt;"",SUMIFS(销售台账!$I$3:$I$2654,销售台账!$E$3:$E$2654,$B74,销售台账!$B$3:$B$2654,LEFT($J$3,4),销售台账!$C$3:$C$2654,LEFT(AL$4,LEN(AL$4)-1)),"")</f>
        <v/>
      </c>
      <c r="AN74" s="90" t="str">
        <f>IF($B74&lt;&gt;"",SUMIFS(损耗登记!$I$3:$I$4999,损耗登记!$E$3:$E$4999,$B74,损耗登记!$B$3:$B$4999,LEFT($J$3,4),损耗登记!$C$3:$C$4999,LEFT(AL$4,LEN(AL$4)-1)),"")</f>
        <v/>
      </c>
      <c r="AO74" s="90" t="str">
        <f t="shared" si="26"/>
        <v/>
      </c>
      <c r="AP74" s="90" t="str">
        <f>IF($B74&lt;&gt;"",SUMIFS(进货台账!$I$3:$I$1869,进货台账!$E$3:$E$1869,$B74,进货台账!$B$3:$B$1869,LEFT($J$3,4),进货台账!$C$3:$C$1869,LEFT(AP$4,LEN(AP$4)-1)),"")</f>
        <v/>
      </c>
      <c r="AQ74" s="90" t="str">
        <f>IF($B74&lt;&gt;"",SUMIFS(销售台账!$I$3:$I$2654,销售台账!$E$3:$E$2654,$B74,销售台账!$B$3:$B$2654,LEFT($J$3,4),销售台账!$C$3:$C$2654,LEFT(AP$4,LEN(AP$4)-1)),"")</f>
        <v/>
      </c>
      <c r="AR74" s="90" t="str">
        <f>IF($B74&lt;&gt;"",SUMIFS(损耗登记!$I$3:$I$4999,损耗登记!$E$3:$E$4999,$B74,损耗登记!$B$3:$B$4999,LEFT($J$3,4),损耗登记!$C$3:$C$4999,LEFT(AP$4,LEN(AP$4)-1)),"")</f>
        <v/>
      </c>
      <c r="AS74" s="90" t="str">
        <f t="shared" si="27"/>
        <v/>
      </c>
      <c r="AT74" s="90" t="str">
        <f>IF($B74&lt;&gt;"",SUMIFS(进货台账!$I$3:$I$1869,进货台账!$E$3:$E$1869,$B74,进货台账!$B$3:$B$1869,LEFT($J$3,4),进货台账!$C$3:$C$1869,LEFT(AT$4,LEN(AT$4)-1)),"")</f>
        <v/>
      </c>
      <c r="AU74" s="90" t="str">
        <f>IF($B74&lt;&gt;"",SUMIFS(销售台账!$I$3:$I$2654,销售台账!$E$3:$E$2654,$B74,销售台账!$B$3:$B$2654,LEFT($J$3,4),销售台账!$C$3:$C$2654,LEFT(AT$4,LEN(AT$4)-1)),"")</f>
        <v/>
      </c>
      <c r="AV74" s="90" t="str">
        <f>IF($B74&lt;&gt;"",SUMIFS(损耗登记!$I$3:$I$4999,损耗登记!$E$3:$E$4999,$B74,损耗登记!$B$3:$B$4999,LEFT($J$3,4),损耗登记!$C$3:$C$4999,LEFT(AT$4,LEN(AT$4)-1)),"")</f>
        <v/>
      </c>
      <c r="AW74" s="90" t="str">
        <f t="shared" si="28"/>
        <v/>
      </c>
      <c r="AX74" s="90" t="str">
        <f>IF($B74&lt;&gt;"",SUMIFS(进货台账!$I$3:$I$1869,进货台账!$E$3:$E$1869,$B74,进货台账!$B$3:$B$1869,LEFT($J$3,4),进货台账!$C$3:$C$1869,LEFT(AX$4,LEN(AX$4)-1)),"")</f>
        <v/>
      </c>
      <c r="AY74" s="90" t="str">
        <f>IF($B74&lt;&gt;"",SUMIFS(销售台账!$I$3:$I$2654,销售台账!$E$3:$E$2654,$B74,销售台账!$B$3:$B$2654,LEFT($J$3,4),销售台账!$C$3:$C$2654,LEFT(AX$4,LEN(AX$4)-1)),"")</f>
        <v/>
      </c>
      <c r="AZ74" s="90" t="str">
        <f>IF($B74&lt;&gt;"",SUMIFS(损耗登记!$I$3:$I$4999,损耗登记!$E$3:$E$4999,$B74,损耗登记!$B$3:$B$4999,LEFT($J$3,4),损耗登记!$C$3:$C$4999,LEFT(AX$4,LEN(AX$4)-1)),"")</f>
        <v/>
      </c>
      <c r="BA74" s="90" t="str">
        <f t="shared" si="29"/>
        <v/>
      </c>
      <c r="BB74" s="90" t="str">
        <f>IF($B74&lt;&gt;"",SUMIFS(进货台账!$I$3:$I$1869,进货台账!$E$3:$E$1869,$B74,进货台账!$B$3:$B$1869,LEFT($J$3,4),进货台账!$C$3:$C$1869,LEFT(BB$4,LEN(BB$4)-1)),"")</f>
        <v/>
      </c>
      <c r="BC74" s="90" t="str">
        <f>IF($B74&lt;&gt;"",SUMIFS(销售台账!$I$3:$I$2654,销售台账!$E$3:$E$2654,$B74,销售台账!$B$3:$B$2654,LEFT($J$3,4),销售台账!$C$3:$C$2654,LEFT(BB$4,LEN(BB$4)-1)),"")</f>
        <v/>
      </c>
      <c r="BD74" s="90" t="str">
        <f>IF($B74&lt;&gt;"",SUMIFS(损耗登记!$I$3:$I$4999,损耗登记!$E$3:$E$4999,$B74,损耗登记!$B$3:$B$4999,LEFT($J$3,4),损耗登记!$C$3:$C$4999,LEFT(BB$4,LEN(BB$4)-1)),"")</f>
        <v/>
      </c>
      <c r="BE74" s="90" t="str">
        <f t="shared" si="30"/>
        <v/>
      </c>
    </row>
    <row r="75" ht="22" customHeight="1" spans="1:57">
      <c r="A75" s="89" t="str">
        <f t="shared" si="31"/>
        <v/>
      </c>
      <c r="B75" s="89" t="str">
        <f>IF(商品参数!A72&lt;&gt;"",商品参数!A72,"")</f>
        <v/>
      </c>
      <c r="C75" s="90" t="str">
        <f>IFERROR(VLOOKUP(B75,商品参数!A:E,2,FALSE),"")</f>
        <v/>
      </c>
      <c r="D75" s="90" t="str">
        <f>IFERROR(VLOOKUP(B75,商品参数!A:E,3,FALSE),"")</f>
        <v/>
      </c>
      <c r="E75" s="90" t="str">
        <f>IFERROR(VLOOKUP(B75,商品参数!A:E,4,FALSE),"")</f>
        <v/>
      </c>
      <c r="F75" s="90" t="str">
        <f t="shared" si="16"/>
        <v/>
      </c>
      <c r="G75" s="90" t="str">
        <f t="shared" si="17"/>
        <v/>
      </c>
      <c r="H75" s="91" t="str">
        <f t="shared" si="18"/>
        <v/>
      </c>
      <c r="I75" s="90" t="str">
        <f>IF(E75&lt;&gt;"",IFERROR(VLOOKUP(B75,商品参数!$A$3:$D$499,6,0),0),"")</f>
        <v/>
      </c>
      <c r="J75" s="90" t="str">
        <f>IF($B75&lt;&gt;"",SUMIFS(进货台账!$I$3:$I$1869,进货台账!$E$3:$E$1869,$B75,进货台账!$B$3:$B$1869,LEFT($J$3,4),进货台账!$C$3:$C$1869,LEFT(J$4,LEN(J$4)-1)),"")</f>
        <v/>
      </c>
      <c r="K75" s="90" t="str">
        <f>IF($B75&lt;&gt;"",SUMIFS(销售台账!$I$3:$I$2654,销售台账!$E$3:$E$2654,$B75,销售台账!$B$3:$B$2654,LEFT($J$3,4),销售台账!$C$3:$C$2654,LEFT(J$4,LEN(J$4)-1)),"")</f>
        <v/>
      </c>
      <c r="L75" s="90" t="str">
        <f>IF($B75&lt;&gt;"",SUMIFS(损耗登记!$I$3:$I$4999,损耗登记!$E$3:$E$4999,$B75,损耗登记!$B$3:$B$4999,LEFT($J$3,4),损耗登记!$C$3:$C$4999,LEFT(J$4,LEN(J$4)-1)),"")</f>
        <v/>
      </c>
      <c r="M75" s="90" t="str">
        <f t="shared" si="19"/>
        <v/>
      </c>
      <c r="N75" s="90" t="str">
        <f>IF($B75&lt;&gt;"",SUMIFS(进货台账!$I$3:$I$1869,进货台账!$E$3:$E$1869,$B75,进货台账!$B$3:$B$1869,LEFT($J$3,4),进货台账!$C$3:$C$1869,LEFT(N$4,LEN(N$4)-1)),"")</f>
        <v/>
      </c>
      <c r="O75" s="90" t="str">
        <f>IF($B75&lt;&gt;"",SUMIFS(销售台账!$I$3:$I$2654,销售台账!$E$3:$E$2654,$B75,销售台账!$B$3:$B$2654,LEFT($J$3,4),销售台账!$C$3:$C$2654,LEFT(N$4,LEN(N$4)-1)),"")</f>
        <v/>
      </c>
      <c r="P75" s="90" t="str">
        <f>IF($B75&lt;&gt;"",SUMIFS(损耗登记!$I$3:$I$4999,损耗登记!$E$3:$E$4999,$B75,损耗登记!$B$3:$B$4999,LEFT($J$3,4),损耗登记!$C$3:$C$4999,LEFT(N$4,LEN(N$4)-1)),"")</f>
        <v/>
      </c>
      <c r="Q75" s="90" t="str">
        <f t="shared" si="20"/>
        <v/>
      </c>
      <c r="R75" s="90" t="str">
        <f>IF($B75&lt;&gt;"",SUMIFS(进货台账!$I$3:$I$1869,进货台账!$E$3:$E$1869,$B75,进货台账!$B$3:$B$1869,LEFT($J$3,4),进货台账!$C$3:$C$1869,LEFT(R$4,LEN(R$4)-1)),"")</f>
        <v/>
      </c>
      <c r="S75" s="90" t="str">
        <f>IF($B75&lt;&gt;"",SUMIFS(销售台账!$I$3:$I$2654,销售台账!$E$3:$E$2654,$B75,销售台账!$B$3:$B$2654,LEFT($J$3,4),销售台账!$C$3:$C$2654,LEFT(R$4,LEN(R$4)-1)),"")</f>
        <v/>
      </c>
      <c r="T75" s="90" t="str">
        <f>IF($B75&lt;&gt;"",SUMIFS(损耗登记!$I$3:$I$4999,损耗登记!$E$3:$E$4999,$B75,损耗登记!$B$3:$B$4999,LEFT($J$3,4),损耗登记!$C$3:$C$4999,LEFT(R$4,LEN(R$4)-1)),"")</f>
        <v/>
      </c>
      <c r="U75" s="90" t="str">
        <f t="shared" si="21"/>
        <v/>
      </c>
      <c r="V75" s="90" t="str">
        <f>IF($B75&lt;&gt;"",SUMIFS(进货台账!$I$3:$I$1869,进货台账!$E$3:$E$1869,$B75,进货台账!$B$3:$B$1869,LEFT($J$3,4),进货台账!$C$3:$C$1869,LEFT(V$4,LEN(V$4)-1)),"")</f>
        <v/>
      </c>
      <c r="W75" s="90" t="str">
        <f>IF($B75&lt;&gt;"",SUMIFS(销售台账!$I$3:$I$2654,销售台账!$E$3:$E$2654,$B75,销售台账!$B$3:$B$2654,LEFT($J$3,4),销售台账!$C$3:$C$2654,LEFT(V$4,LEN(V$4)-1)),"")</f>
        <v/>
      </c>
      <c r="X75" s="90" t="str">
        <f>IF($B75&lt;&gt;"",SUMIFS(损耗登记!$I$3:$I$4999,损耗登记!$E$3:$E$4999,$B75,损耗登记!$B$3:$B$4999,LEFT($J$3,4),损耗登记!$C$3:$C$4999,LEFT(V$4,LEN(V$4)-1)),"")</f>
        <v/>
      </c>
      <c r="Y75" s="90" t="str">
        <f t="shared" si="22"/>
        <v/>
      </c>
      <c r="Z75" s="90" t="str">
        <f>IF($B75&lt;&gt;"",SUMIFS(进货台账!$I$3:$I$1869,进货台账!$E$3:$E$1869,$B75,进货台账!$B$3:$B$1869,LEFT($J$3,4),进货台账!$C$3:$C$1869,LEFT(Z$4,LEN(Z$4)-1)),"")</f>
        <v/>
      </c>
      <c r="AA75" s="90" t="str">
        <f>IF($B75&lt;&gt;"",SUMIFS(销售台账!$I$3:$I$2654,销售台账!$E$3:$E$2654,$B75,销售台账!$B$3:$B$2654,LEFT($J$3,4),销售台账!$C$3:$C$2654,LEFT(Z$4,LEN(Z$4)-1)),"")</f>
        <v/>
      </c>
      <c r="AB75" s="90" t="str">
        <f>IF($B75&lt;&gt;"",SUMIFS(损耗登记!$I$3:$I$4999,损耗登记!$E$3:$E$4999,$B75,损耗登记!$B$3:$B$4999,LEFT($J$3,4),损耗登记!$C$3:$C$4999,LEFT(Z$4,LEN(Z$4)-1)),"")</f>
        <v/>
      </c>
      <c r="AC75" s="90" t="str">
        <f t="shared" si="23"/>
        <v/>
      </c>
      <c r="AD75" s="90" t="str">
        <f>IF($B75&lt;&gt;"",SUMIFS(进货台账!$I$3:$I$1869,进货台账!$E$3:$E$1869,$B75,进货台账!$B$3:$B$1869,LEFT($J$3,4),进货台账!$C$3:$C$1869,LEFT(AD$4,LEN(AD$4)-1)),"")</f>
        <v/>
      </c>
      <c r="AE75" s="90" t="str">
        <f>IF($B75&lt;&gt;"",SUMIFS(销售台账!$I$3:$I$2654,销售台账!$E$3:$E$2654,$B75,销售台账!$B$3:$B$2654,LEFT($J$3,4),销售台账!$C$3:$C$2654,LEFT(AD$4,LEN(AD$4)-1)),"")</f>
        <v/>
      </c>
      <c r="AF75" s="90" t="str">
        <f>IF($B75&lt;&gt;"",SUMIFS(损耗登记!$I$3:$I$4999,损耗登记!$E$3:$E$4999,$B75,损耗登记!$B$3:$B$4999,LEFT($J$3,4),损耗登记!$C$3:$C$4999,LEFT(AD$4,LEN(AD$4)-1)),"")</f>
        <v/>
      </c>
      <c r="AG75" s="90" t="str">
        <f t="shared" si="24"/>
        <v/>
      </c>
      <c r="AH75" s="90" t="str">
        <f>IF($B75&lt;&gt;"",SUMIFS(进货台账!$I$3:$I$1869,进货台账!$E$3:$E$1869,$B75,进货台账!$B$3:$B$1869,LEFT($J$3,4),进货台账!$C$3:$C$1869,LEFT(AH$4,LEN(AH$4)-1)),"")</f>
        <v/>
      </c>
      <c r="AI75" s="90" t="str">
        <f>IF($B75&lt;&gt;"",SUMIFS(销售台账!$I$3:$I$2654,销售台账!$E$3:$E$2654,$B75,销售台账!$B$3:$B$2654,LEFT($J$3,4),销售台账!$C$3:$C$2654,LEFT(AH$4,LEN(AH$4)-1)),"")</f>
        <v/>
      </c>
      <c r="AJ75" s="90" t="str">
        <f>IF($B75&lt;&gt;"",SUMIFS(损耗登记!$I$3:$I$4999,损耗登记!$E$3:$E$4999,$B75,损耗登记!$B$3:$B$4999,LEFT($J$3,4),损耗登记!$C$3:$C$4999,LEFT(AH$4,LEN(AH$4)-1)),"")</f>
        <v/>
      </c>
      <c r="AK75" s="90" t="str">
        <f t="shared" si="25"/>
        <v/>
      </c>
      <c r="AL75" s="90" t="str">
        <f>IF($B75&lt;&gt;"",SUMIFS(进货台账!$I$3:$I$1869,进货台账!$E$3:$E$1869,$B75,进货台账!$B$3:$B$1869,LEFT($J$3,4),进货台账!$C$3:$C$1869,LEFT(AL$4,LEN(AL$4)-1)),"")</f>
        <v/>
      </c>
      <c r="AM75" s="90" t="str">
        <f>IF($B75&lt;&gt;"",SUMIFS(销售台账!$I$3:$I$2654,销售台账!$E$3:$E$2654,$B75,销售台账!$B$3:$B$2654,LEFT($J$3,4),销售台账!$C$3:$C$2654,LEFT(AL$4,LEN(AL$4)-1)),"")</f>
        <v/>
      </c>
      <c r="AN75" s="90" t="str">
        <f>IF($B75&lt;&gt;"",SUMIFS(损耗登记!$I$3:$I$4999,损耗登记!$E$3:$E$4999,$B75,损耗登记!$B$3:$B$4999,LEFT($J$3,4),损耗登记!$C$3:$C$4999,LEFT(AL$4,LEN(AL$4)-1)),"")</f>
        <v/>
      </c>
      <c r="AO75" s="90" t="str">
        <f t="shared" si="26"/>
        <v/>
      </c>
      <c r="AP75" s="90" t="str">
        <f>IF($B75&lt;&gt;"",SUMIFS(进货台账!$I$3:$I$1869,进货台账!$E$3:$E$1869,$B75,进货台账!$B$3:$B$1869,LEFT($J$3,4),进货台账!$C$3:$C$1869,LEFT(AP$4,LEN(AP$4)-1)),"")</f>
        <v/>
      </c>
      <c r="AQ75" s="90" t="str">
        <f>IF($B75&lt;&gt;"",SUMIFS(销售台账!$I$3:$I$2654,销售台账!$E$3:$E$2654,$B75,销售台账!$B$3:$B$2654,LEFT($J$3,4),销售台账!$C$3:$C$2654,LEFT(AP$4,LEN(AP$4)-1)),"")</f>
        <v/>
      </c>
      <c r="AR75" s="90" t="str">
        <f>IF($B75&lt;&gt;"",SUMIFS(损耗登记!$I$3:$I$4999,损耗登记!$E$3:$E$4999,$B75,损耗登记!$B$3:$B$4999,LEFT($J$3,4),损耗登记!$C$3:$C$4999,LEFT(AP$4,LEN(AP$4)-1)),"")</f>
        <v/>
      </c>
      <c r="AS75" s="90" t="str">
        <f t="shared" si="27"/>
        <v/>
      </c>
      <c r="AT75" s="90" t="str">
        <f>IF($B75&lt;&gt;"",SUMIFS(进货台账!$I$3:$I$1869,进货台账!$E$3:$E$1869,$B75,进货台账!$B$3:$B$1869,LEFT($J$3,4),进货台账!$C$3:$C$1869,LEFT(AT$4,LEN(AT$4)-1)),"")</f>
        <v/>
      </c>
      <c r="AU75" s="90" t="str">
        <f>IF($B75&lt;&gt;"",SUMIFS(销售台账!$I$3:$I$2654,销售台账!$E$3:$E$2654,$B75,销售台账!$B$3:$B$2654,LEFT($J$3,4),销售台账!$C$3:$C$2654,LEFT(AT$4,LEN(AT$4)-1)),"")</f>
        <v/>
      </c>
      <c r="AV75" s="90" t="str">
        <f>IF($B75&lt;&gt;"",SUMIFS(损耗登记!$I$3:$I$4999,损耗登记!$E$3:$E$4999,$B75,损耗登记!$B$3:$B$4999,LEFT($J$3,4),损耗登记!$C$3:$C$4999,LEFT(AT$4,LEN(AT$4)-1)),"")</f>
        <v/>
      </c>
      <c r="AW75" s="90" t="str">
        <f t="shared" si="28"/>
        <v/>
      </c>
      <c r="AX75" s="90" t="str">
        <f>IF($B75&lt;&gt;"",SUMIFS(进货台账!$I$3:$I$1869,进货台账!$E$3:$E$1869,$B75,进货台账!$B$3:$B$1869,LEFT($J$3,4),进货台账!$C$3:$C$1869,LEFT(AX$4,LEN(AX$4)-1)),"")</f>
        <v/>
      </c>
      <c r="AY75" s="90" t="str">
        <f>IF($B75&lt;&gt;"",SUMIFS(销售台账!$I$3:$I$2654,销售台账!$E$3:$E$2654,$B75,销售台账!$B$3:$B$2654,LEFT($J$3,4),销售台账!$C$3:$C$2654,LEFT(AX$4,LEN(AX$4)-1)),"")</f>
        <v/>
      </c>
      <c r="AZ75" s="90" t="str">
        <f>IF($B75&lt;&gt;"",SUMIFS(损耗登记!$I$3:$I$4999,损耗登记!$E$3:$E$4999,$B75,损耗登记!$B$3:$B$4999,LEFT($J$3,4),损耗登记!$C$3:$C$4999,LEFT(AX$4,LEN(AX$4)-1)),"")</f>
        <v/>
      </c>
      <c r="BA75" s="90" t="str">
        <f t="shared" si="29"/>
        <v/>
      </c>
      <c r="BB75" s="90" t="str">
        <f>IF($B75&lt;&gt;"",SUMIFS(进货台账!$I$3:$I$1869,进货台账!$E$3:$E$1869,$B75,进货台账!$B$3:$B$1869,LEFT($J$3,4),进货台账!$C$3:$C$1869,LEFT(BB$4,LEN(BB$4)-1)),"")</f>
        <v/>
      </c>
      <c r="BC75" s="90" t="str">
        <f>IF($B75&lt;&gt;"",SUMIFS(销售台账!$I$3:$I$2654,销售台账!$E$3:$E$2654,$B75,销售台账!$B$3:$B$2654,LEFT($J$3,4),销售台账!$C$3:$C$2654,LEFT(BB$4,LEN(BB$4)-1)),"")</f>
        <v/>
      </c>
      <c r="BD75" s="90" t="str">
        <f>IF($B75&lt;&gt;"",SUMIFS(损耗登记!$I$3:$I$4999,损耗登记!$E$3:$E$4999,$B75,损耗登记!$B$3:$B$4999,LEFT($J$3,4),损耗登记!$C$3:$C$4999,LEFT(BB$4,LEN(BB$4)-1)),"")</f>
        <v/>
      </c>
      <c r="BE75" s="90" t="str">
        <f t="shared" si="30"/>
        <v/>
      </c>
    </row>
    <row r="76" ht="22" customHeight="1" spans="1:57">
      <c r="A76" s="89" t="str">
        <f t="shared" si="31"/>
        <v/>
      </c>
      <c r="B76" s="89" t="str">
        <f>IF(商品参数!A73&lt;&gt;"",商品参数!A73,"")</f>
        <v/>
      </c>
      <c r="C76" s="90" t="str">
        <f>IFERROR(VLOOKUP(B76,商品参数!A:E,2,FALSE),"")</f>
        <v/>
      </c>
      <c r="D76" s="90" t="str">
        <f>IFERROR(VLOOKUP(B76,商品参数!A:E,3,FALSE),"")</f>
        <v/>
      </c>
      <c r="E76" s="90" t="str">
        <f>IFERROR(VLOOKUP(B76,商品参数!A:E,4,FALSE),"")</f>
        <v/>
      </c>
      <c r="F76" s="90" t="str">
        <f t="shared" si="16"/>
        <v/>
      </c>
      <c r="G76" s="90" t="str">
        <f t="shared" si="17"/>
        <v/>
      </c>
      <c r="H76" s="91" t="str">
        <f t="shared" si="18"/>
        <v/>
      </c>
      <c r="I76" s="90" t="str">
        <f>IF(E76&lt;&gt;"",IFERROR(VLOOKUP(B76,商品参数!$A$3:$D$499,6,0),0),"")</f>
        <v/>
      </c>
      <c r="J76" s="90" t="str">
        <f>IF($B76&lt;&gt;"",SUMIFS(进货台账!$I$3:$I$1869,进货台账!$E$3:$E$1869,$B76,进货台账!$B$3:$B$1869,LEFT($J$3,4),进货台账!$C$3:$C$1869,LEFT(J$4,LEN(J$4)-1)),"")</f>
        <v/>
      </c>
      <c r="K76" s="90" t="str">
        <f>IF($B76&lt;&gt;"",SUMIFS(销售台账!$I$3:$I$2654,销售台账!$E$3:$E$2654,$B76,销售台账!$B$3:$B$2654,LEFT($J$3,4),销售台账!$C$3:$C$2654,LEFT(J$4,LEN(J$4)-1)),"")</f>
        <v/>
      </c>
      <c r="L76" s="90" t="str">
        <f>IF($B76&lt;&gt;"",SUMIFS(损耗登记!$I$3:$I$4999,损耗登记!$E$3:$E$4999,$B76,损耗登记!$B$3:$B$4999,LEFT($J$3,4),损耗登记!$C$3:$C$4999,LEFT(J$4,LEN(J$4)-1)),"")</f>
        <v/>
      </c>
      <c r="M76" s="90" t="str">
        <f t="shared" si="19"/>
        <v/>
      </c>
      <c r="N76" s="90" t="str">
        <f>IF($B76&lt;&gt;"",SUMIFS(进货台账!$I$3:$I$1869,进货台账!$E$3:$E$1869,$B76,进货台账!$B$3:$B$1869,LEFT($J$3,4),进货台账!$C$3:$C$1869,LEFT(N$4,LEN(N$4)-1)),"")</f>
        <v/>
      </c>
      <c r="O76" s="90" t="str">
        <f>IF($B76&lt;&gt;"",SUMIFS(销售台账!$I$3:$I$2654,销售台账!$E$3:$E$2654,$B76,销售台账!$B$3:$B$2654,LEFT($J$3,4),销售台账!$C$3:$C$2654,LEFT(N$4,LEN(N$4)-1)),"")</f>
        <v/>
      </c>
      <c r="P76" s="90" t="str">
        <f>IF($B76&lt;&gt;"",SUMIFS(损耗登记!$I$3:$I$4999,损耗登记!$E$3:$E$4999,$B76,损耗登记!$B$3:$B$4999,LEFT($J$3,4),损耗登记!$C$3:$C$4999,LEFT(N$4,LEN(N$4)-1)),"")</f>
        <v/>
      </c>
      <c r="Q76" s="90" t="str">
        <f t="shared" si="20"/>
        <v/>
      </c>
      <c r="R76" s="90" t="str">
        <f>IF($B76&lt;&gt;"",SUMIFS(进货台账!$I$3:$I$1869,进货台账!$E$3:$E$1869,$B76,进货台账!$B$3:$B$1869,LEFT($J$3,4),进货台账!$C$3:$C$1869,LEFT(R$4,LEN(R$4)-1)),"")</f>
        <v/>
      </c>
      <c r="S76" s="90" t="str">
        <f>IF($B76&lt;&gt;"",SUMIFS(销售台账!$I$3:$I$2654,销售台账!$E$3:$E$2654,$B76,销售台账!$B$3:$B$2654,LEFT($J$3,4),销售台账!$C$3:$C$2654,LEFT(R$4,LEN(R$4)-1)),"")</f>
        <v/>
      </c>
      <c r="T76" s="90" t="str">
        <f>IF($B76&lt;&gt;"",SUMIFS(损耗登记!$I$3:$I$4999,损耗登记!$E$3:$E$4999,$B76,损耗登记!$B$3:$B$4999,LEFT($J$3,4),损耗登记!$C$3:$C$4999,LEFT(R$4,LEN(R$4)-1)),"")</f>
        <v/>
      </c>
      <c r="U76" s="90" t="str">
        <f t="shared" si="21"/>
        <v/>
      </c>
      <c r="V76" s="90" t="str">
        <f>IF($B76&lt;&gt;"",SUMIFS(进货台账!$I$3:$I$1869,进货台账!$E$3:$E$1869,$B76,进货台账!$B$3:$B$1869,LEFT($J$3,4),进货台账!$C$3:$C$1869,LEFT(V$4,LEN(V$4)-1)),"")</f>
        <v/>
      </c>
      <c r="W76" s="90" t="str">
        <f>IF($B76&lt;&gt;"",SUMIFS(销售台账!$I$3:$I$2654,销售台账!$E$3:$E$2654,$B76,销售台账!$B$3:$B$2654,LEFT($J$3,4),销售台账!$C$3:$C$2654,LEFT(V$4,LEN(V$4)-1)),"")</f>
        <v/>
      </c>
      <c r="X76" s="90" t="str">
        <f>IF($B76&lt;&gt;"",SUMIFS(损耗登记!$I$3:$I$4999,损耗登记!$E$3:$E$4999,$B76,损耗登记!$B$3:$B$4999,LEFT($J$3,4),损耗登记!$C$3:$C$4999,LEFT(V$4,LEN(V$4)-1)),"")</f>
        <v/>
      </c>
      <c r="Y76" s="90" t="str">
        <f t="shared" si="22"/>
        <v/>
      </c>
      <c r="Z76" s="90" t="str">
        <f>IF($B76&lt;&gt;"",SUMIFS(进货台账!$I$3:$I$1869,进货台账!$E$3:$E$1869,$B76,进货台账!$B$3:$B$1869,LEFT($J$3,4),进货台账!$C$3:$C$1869,LEFT(Z$4,LEN(Z$4)-1)),"")</f>
        <v/>
      </c>
      <c r="AA76" s="90" t="str">
        <f>IF($B76&lt;&gt;"",SUMIFS(销售台账!$I$3:$I$2654,销售台账!$E$3:$E$2654,$B76,销售台账!$B$3:$B$2654,LEFT($J$3,4),销售台账!$C$3:$C$2654,LEFT(Z$4,LEN(Z$4)-1)),"")</f>
        <v/>
      </c>
      <c r="AB76" s="90" t="str">
        <f>IF($B76&lt;&gt;"",SUMIFS(损耗登记!$I$3:$I$4999,损耗登记!$E$3:$E$4999,$B76,损耗登记!$B$3:$B$4999,LEFT($J$3,4),损耗登记!$C$3:$C$4999,LEFT(Z$4,LEN(Z$4)-1)),"")</f>
        <v/>
      </c>
      <c r="AC76" s="90" t="str">
        <f t="shared" si="23"/>
        <v/>
      </c>
      <c r="AD76" s="90" t="str">
        <f>IF($B76&lt;&gt;"",SUMIFS(进货台账!$I$3:$I$1869,进货台账!$E$3:$E$1869,$B76,进货台账!$B$3:$B$1869,LEFT($J$3,4),进货台账!$C$3:$C$1869,LEFT(AD$4,LEN(AD$4)-1)),"")</f>
        <v/>
      </c>
      <c r="AE76" s="90" t="str">
        <f>IF($B76&lt;&gt;"",SUMIFS(销售台账!$I$3:$I$2654,销售台账!$E$3:$E$2654,$B76,销售台账!$B$3:$B$2654,LEFT($J$3,4),销售台账!$C$3:$C$2654,LEFT(AD$4,LEN(AD$4)-1)),"")</f>
        <v/>
      </c>
      <c r="AF76" s="90" t="str">
        <f>IF($B76&lt;&gt;"",SUMIFS(损耗登记!$I$3:$I$4999,损耗登记!$E$3:$E$4999,$B76,损耗登记!$B$3:$B$4999,LEFT($J$3,4),损耗登记!$C$3:$C$4999,LEFT(AD$4,LEN(AD$4)-1)),"")</f>
        <v/>
      </c>
      <c r="AG76" s="90" t="str">
        <f t="shared" si="24"/>
        <v/>
      </c>
      <c r="AH76" s="90" t="str">
        <f>IF($B76&lt;&gt;"",SUMIFS(进货台账!$I$3:$I$1869,进货台账!$E$3:$E$1869,$B76,进货台账!$B$3:$B$1869,LEFT($J$3,4),进货台账!$C$3:$C$1869,LEFT(AH$4,LEN(AH$4)-1)),"")</f>
        <v/>
      </c>
      <c r="AI76" s="90" t="str">
        <f>IF($B76&lt;&gt;"",SUMIFS(销售台账!$I$3:$I$2654,销售台账!$E$3:$E$2654,$B76,销售台账!$B$3:$B$2654,LEFT($J$3,4),销售台账!$C$3:$C$2654,LEFT(AH$4,LEN(AH$4)-1)),"")</f>
        <v/>
      </c>
      <c r="AJ76" s="90" t="str">
        <f>IF($B76&lt;&gt;"",SUMIFS(损耗登记!$I$3:$I$4999,损耗登记!$E$3:$E$4999,$B76,损耗登记!$B$3:$B$4999,LEFT($J$3,4),损耗登记!$C$3:$C$4999,LEFT(AH$4,LEN(AH$4)-1)),"")</f>
        <v/>
      </c>
      <c r="AK76" s="90" t="str">
        <f t="shared" si="25"/>
        <v/>
      </c>
      <c r="AL76" s="90" t="str">
        <f>IF($B76&lt;&gt;"",SUMIFS(进货台账!$I$3:$I$1869,进货台账!$E$3:$E$1869,$B76,进货台账!$B$3:$B$1869,LEFT($J$3,4),进货台账!$C$3:$C$1869,LEFT(AL$4,LEN(AL$4)-1)),"")</f>
        <v/>
      </c>
      <c r="AM76" s="90" t="str">
        <f>IF($B76&lt;&gt;"",SUMIFS(销售台账!$I$3:$I$2654,销售台账!$E$3:$E$2654,$B76,销售台账!$B$3:$B$2654,LEFT($J$3,4),销售台账!$C$3:$C$2654,LEFT(AL$4,LEN(AL$4)-1)),"")</f>
        <v/>
      </c>
      <c r="AN76" s="90" t="str">
        <f>IF($B76&lt;&gt;"",SUMIFS(损耗登记!$I$3:$I$4999,损耗登记!$E$3:$E$4999,$B76,损耗登记!$B$3:$B$4999,LEFT($J$3,4),损耗登记!$C$3:$C$4999,LEFT(AL$4,LEN(AL$4)-1)),"")</f>
        <v/>
      </c>
      <c r="AO76" s="90" t="str">
        <f t="shared" si="26"/>
        <v/>
      </c>
      <c r="AP76" s="90" t="str">
        <f>IF($B76&lt;&gt;"",SUMIFS(进货台账!$I$3:$I$1869,进货台账!$E$3:$E$1869,$B76,进货台账!$B$3:$B$1869,LEFT($J$3,4),进货台账!$C$3:$C$1869,LEFT(AP$4,LEN(AP$4)-1)),"")</f>
        <v/>
      </c>
      <c r="AQ76" s="90" t="str">
        <f>IF($B76&lt;&gt;"",SUMIFS(销售台账!$I$3:$I$2654,销售台账!$E$3:$E$2654,$B76,销售台账!$B$3:$B$2654,LEFT($J$3,4),销售台账!$C$3:$C$2654,LEFT(AP$4,LEN(AP$4)-1)),"")</f>
        <v/>
      </c>
      <c r="AR76" s="90" t="str">
        <f>IF($B76&lt;&gt;"",SUMIFS(损耗登记!$I$3:$I$4999,损耗登记!$E$3:$E$4999,$B76,损耗登记!$B$3:$B$4999,LEFT($J$3,4),损耗登记!$C$3:$C$4999,LEFT(AP$4,LEN(AP$4)-1)),"")</f>
        <v/>
      </c>
      <c r="AS76" s="90" t="str">
        <f t="shared" si="27"/>
        <v/>
      </c>
      <c r="AT76" s="90" t="str">
        <f>IF($B76&lt;&gt;"",SUMIFS(进货台账!$I$3:$I$1869,进货台账!$E$3:$E$1869,$B76,进货台账!$B$3:$B$1869,LEFT($J$3,4),进货台账!$C$3:$C$1869,LEFT(AT$4,LEN(AT$4)-1)),"")</f>
        <v/>
      </c>
      <c r="AU76" s="90" t="str">
        <f>IF($B76&lt;&gt;"",SUMIFS(销售台账!$I$3:$I$2654,销售台账!$E$3:$E$2654,$B76,销售台账!$B$3:$B$2654,LEFT($J$3,4),销售台账!$C$3:$C$2654,LEFT(AT$4,LEN(AT$4)-1)),"")</f>
        <v/>
      </c>
      <c r="AV76" s="90" t="str">
        <f>IF($B76&lt;&gt;"",SUMIFS(损耗登记!$I$3:$I$4999,损耗登记!$E$3:$E$4999,$B76,损耗登记!$B$3:$B$4999,LEFT($J$3,4),损耗登记!$C$3:$C$4999,LEFT(AT$4,LEN(AT$4)-1)),"")</f>
        <v/>
      </c>
      <c r="AW76" s="90" t="str">
        <f t="shared" si="28"/>
        <v/>
      </c>
      <c r="AX76" s="90" t="str">
        <f>IF($B76&lt;&gt;"",SUMIFS(进货台账!$I$3:$I$1869,进货台账!$E$3:$E$1869,$B76,进货台账!$B$3:$B$1869,LEFT($J$3,4),进货台账!$C$3:$C$1869,LEFT(AX$4,LEN(AX$4)-1)),"")</f>
        <v/>
      </c>
      <c r="AY76" s="90" t="str">
        <f>IF($B76&lt;&gt;"",SUMIFS(销售台账!$I$3:$I$2654,销售台账!$E$3:$E$2654,$B76,销售台账!$B$3:$B$2654,LEFT($J$3,4),销售台账!$C$3:$C$2654,LEFT(AX$4,LEN(AX$4)-1)),"")</f>
        <v/>
      </c>
      <c r="AZ76" s="90" t="str">
        <f>IF($B76&lt;&gt;"",SUMIFS(损耗登记!$I$3:$I$4999,损耗登记!$E$3:$E$4999,$B76,损耗登记!$B$3:$B$4999,LEFT($J$3,4),损耗登记!$C$3:$C$4999,LEFT(AX$4,LEN(AX$4)-1)),"")</f>
        <v/>
      </c>
      <c r="BA76" s="90" t="str">
        <f t="shared" si="29"/>
        <v/>
      </c>
      <c r="BB76" s="90" t="str">
        <f>IF($B76&lt;&gt;"",SUMIFS(进货台账!$I$3:$I$1869,进货台账!$E$3:$E$1869,$B76,进货台账!$B$3:$B$1869,LEFT($J$3,4),进货台账!$C$3:$C$1869,LEFT(BB$4,LEN(BB$4)-1)),"")</f>
        <v/>
      </c>
      <c r="BC76" s="90" t="str">
        <f>IF($B76&lt;&gt;"",SUMIFS(销售台账!$I$3:$I$2654,销售台账!$E$3:$E$2654,$B76,销售台账!$B$3:$B$2654,LEFT($J$3,4),销售台账!$C$3:$C$2654,LEFT(BB$4,LEN(BB$4)-1)),"")</f>
        <v/>
      </c>
      <c r="BD76" s="90" t="str">
        <f>IF($B76&lt;&gt;"",SUMIFS(损耗登记!$I$3:$I$4999,损耗登记!$E$3:$E$4999,$B76,损耗登记!$B$3:$B$4999,LEFT($J$3,4),损耗登记!$C$3:$C$4999,LEFT(BB$4,LEN(BB$4)-1)),"")</f>
        <v/>
      </c>
      <c r="BE76" s="90" t="str">
        <f t="shared" si="30"/>
        <v/>
      </c>
    </row>
    <row r="77" ht="22" customHeight="1" spans="1:57">
      <c r="A77" s="89" t="str">
        <f t="shared" si="31"/>
        <v/>
      </c>
      <c r="B77" s="89" t="str">
        <f>IF(商品参数!A74&lt;&gt;"",商品参数!A74,"")</f>
        <v/>
      </c>
      <c r="C77" s="90" t="str">
        <f>IFERROR(VLOOKUP(B77,商品参数!A:E,2,FALSE),"")</f>
        <v/>
      </c>
      <c r="D77" s="90" t="str">
        <f>IFERROR(VLOOKUP(B77,商品参数!A:E,3,FALSE),"")</f>
        <v/>
      </c>
      <c r="E77" s="90" t="str">
        <f>IFERROR(VLOOKUP(B77,商品参数!A:E,4,FALSE),"")</f>
        <v/>
      </c>
      <c r="F77" s="90" t="str">
        <f t="shared" si="16"/>
        <v/>
      </c>
      <c r="G77" s="90" t="str">
        <f t="shared" si="17"/>
        <v/>
      </c>
      <c r="H77" s="91" t="str">
        <f t="shared" si="18"/>
        <v/>
      </c>
      <c r="I77" s="90" t="str">
        <f>IF(E77&lt;&gt;"",IFERROR(VLOOKUP(B77,商品参数!$A$3:$D$499,6,0),0),"")</f>
        <v/>
      </c>
      <c r="J77" s="90" t="str">
        <f>IF($B77&lt;&gt;"",SUMIFS(进货台账!$I$3:$I$1869,进货台账!$E$3:$E$1869,$B77,进货台账!$B$3:$B$1869,LEFT($J$3,4),进货台账!$C$3:$C$1869,LEFT(J$4,LEN(J$4)-1)),"")</f>
        <v/>
      </c>
      <c r="K77" s="90" t="str">
        <f>IF($B77&lt;&gt;"",SUMIFS(销售台账!$I$3:$I$2654,销售台账!$E$3:$E$2654,$B77,销售台账!$B$3:$B$2654,LEFT($J$3,4),销售台账!$C$3:$C$2654,LEFT(J$4,LEN(J$4)-1)),"")</f>
        <v/>
      </c>
      <c r="L77" s="90" t="str">
        <f>IF($B77&lt;&gt;"",SUMIFS(损耗登记!$I$3:$I$4999,损耗登记!$E$3:$E$4999,$B77,损耗登记!$B$3:$B$4999,LEFT($J$3,4),损耗登记!$C$3:$C$4999,LEFT(J$4,LEN(J$4)-1)),"")</f>
        <v/>
      </c>
      <c r="M77" s="90" t="str">
        <f t="shared" si="19"/>
        <v/>
      </c>
      <c r="N77" s="90" t="str">
        <f>IF($B77&lt;&gt;"",SUMIFS(进货台账!$I$3:$I$1869,进货台账!$E$3:$E$1869,$B77,进货台账!$B$3:$B$1869,LEFT($J$3,4),进货台账!$C$3:$C$1869,LEFT(N$4,LEN(N$4)-1)),"")</f>
        <v/>
      </c>
      <c r="O77" s="90" t="str">
        <f>IF($B77&lt;&gt;"",SUMIFS(销售台账!$I$3:$I$2654,销售台账!$E$3:$E$2654,$B77,销售台账!$B$3:$B$2654,LEFT($J$3,4),销售台账!$C$3:$C$2654,LEFT(N$4,LEN(N$4)-1)),"")</f>
        <v/>
      </c>
      <c r="P77" s="90" t="str">
        <f>IF($B77&lt;&gt;"",SUMIFS(损耗登记!$I$3:$I$4999,损耗登记!$E$3:$E$4999,$B77,损耗登记!$B$3:$B$4999,LEFT($J$3,4),损耗登记!$C$3:$C$4999,LEFT(N$4,LEN(N$4)-1)),"")</f>
        <v/>
      </c>
      <c r="Q77" s="90" t="str">
        <f t="shared" si="20"/>
        <v/>
      </c>
      <c r="R77" s="90" t="str">
        <f>IF($B77&lt;&gt;"",SUMIFS(进货台账!$I$3:$I$1869,进货台账!$E$3:$E$1869,$B77,进货台账!$B$3:$B$1869,LEFT($J$3,4),进货台账!$C$3:$C$1869,LEFT(R$4,LEN(R$4)-1)),"")</f>
        <v/>
      </c>
      <c r="S77" s="90" t="str">
        <f>IF($B77&lt;&gt;"",SUMIFS(销售台账!$I$3:$I$2654,销售台账!$E$3:$E$2654,$B77,销售台账!$B$3:$B$2654,LEFT($J$3,4),销售台账!$C$3:$C$2654,LEFT(R$4,LEN(R$4)-1)),"")</f>
        <v/>
      </c>
      <c r="T77" s="90" t="str">
        <f>IF($B77&lt;&gt;"",SUMIFS(损耗登记!$I$3:$I$4999,损耗登记!$E$3:$E$4999,$B77,损耗登记!$B$3:$B$4999,LEFT($J$3,4),损耗登记!$C$3:$C$4999,LEFT(R$4,LEN(R$4)-1)),"")</f>
        <v/>
      </c>
      <c r="U77" s="90" t="str">
        <f t="shared" si="21"/>
        <v/>
      </c>
      <c r="V77" s="90" t="str">
        <f>IF($B77&lt;&gt;"",SUMIFS(进货台账!$I$3:$I$1869,进货台账!$E$3:$E$1869,$B77,进货台账!$B$3:$B$1869,LEFT($J$3,4),进货台账!$C$3:$C$1869,LEFT(V$4,LEN(V$4)-1)),"")</f>
        <v/>
      </c>
      <c r="W77" s="90" t="str">
        <f>IF($B77&lt;&gt;"",SUMIFS(销售台账!$I$3:$I$2654,销售台账!$E$3:$E$2654,$B77,销售台账!$B$3:$B$2654,LEFT($J$3,4),销售台账!$C$3:$C$2654,LEFT(V$4,LEN(V$4)-1)),"")</f>
        <v/>
      </c>
      <c r="X77" s="90" t="str">
        <f>IF($B77&lt;&gt;"",SUMIFS(损耗登记!$I$3:$I$4999,损耗登记!$E$3:$E$4999,$B77,损耗登记!$B$3:$B$4999,LEFT($J$3,4),损耗登记!$C$3:$C$4999,LEFT(V$4,LEN(V$4)-1)),"")</f>
        <v/>
      </c>
      <c r="Y77" s="90" t="str">
        <f t="shared" si="22"/>
        <v/>
      </c>
      <c r="Z77" s="90" t="str">
        <f>IF($B77&lt;&gt;"",SUMIFS(进货台账!$I$3:$I$1869,进货台账!$E$3:$E$1869,$B77,进货台账!$B$3:$B$1869,LEFT($J$3,4),进货台账!$C$3:$C$1869,LEFT(Z$4,LEN(Z$4)-1)),"")</f>
        <v/>
      </c>
      <c r="AA77" s="90" t="str">
        <f>IF($B77&lt;&gt;"",SUMIFS(销售台账!$I$3:$I$2654,销售台账!$E$3:$E$2654,$B77,销售台账!$B$3:$B$2654,LEFT($J$3,4),销售台账!$C$3:$C$2654,LEFT(Z$4,LEN(Z$4)-1)),"")</f>
        <v/>
      </c>
      <c r="AB77" s="90" t="str">
        <f>IF($B77&lt;&gt;"",SUMIFS(损耗登记!$I$3:$I$4999,损耗登记!$E$3:$E$4999,$B77,损耗登记!$B$3:$B$4999,LEFT($J$3,4),损耗登记!$C$3:$C$4999,LEFT(Z$4,LEN(Z$4)-1)),"")</f>
        <v/>
      </c>
      <c r="AC77" s="90" t="str">
        <f t="shared" si="23"/>
        <v/>
      </c>
      <c r="AD77" s="90" t="str">
        <f>IF($B77&lt;&gt;"",SUMIFS(进货台账!$I$3:$I$1869,进货台账!$E$3:$E$1869,$B77,进货台账!$B$3:$B$1869,LEFT($J$3,4),进货台账!$C$3:$C$1869,LEFT(AD$4,LEN(AD$4)-1)),"")</f>
        <v/>
      </c>
      <c r="AE77" s="90" t="str">
        <f>IF($B77&lt;&gt;"",SUMIFS(销售台账!$I$3:$I$2654,销售台账!$E$3:$E$2654,$B77,销售台账!$B$3:$B$2654,LEFT($J$3,4),销售台账!$C$3:$C$2654,LEFT(AD$4,LEN(AD$4)-1)),"")</f>
        <v/>
      </c>
      <c r="AF77" s="90" t="str">
        <f>IF($B77&lt;&gt;"",SUMIFS(损耗登记!$I$3:$I$4999,损耗登记!$E$3:$E$4999,$B77,损耗登记!$B$3:$B$4999,LEFT($J$3,4),损耗登记!$C$3:$C$4999,LEFT(AD$4,LEN(AD$4)-1)),"")</f>
        <v/>
      </c>
      <c r="AG77" s="90" t="str">
        <f t="shared" si="24"/>
        <v/>
      </c>
      <c r="AH77" s="90" t="str">
        <f>IF($B77&lt;&gt;"",SUMIFS(进货台账!$I$3:$I$1869,进货台账!$E$3:$E$1869,$B77,进货台账!$B$3:$B$1869,LEFT($J$3,4),进货台账!$C$3:$C$1869,LEFT(AH$4,LEN(AH$4)-1)),"")</f>
        <v/>
      </c>
      <c r="AI77" s="90" t="str">
        <f>IF($B77&lt;&gt;"",SUMIFS(销售台账!$I$3:$I$2654,销售台账!$E$3:$E$2654,$B77,销售台账!$B$3:$B$2654,LEFT($J$3,4),销售台账!$C$3:$C$2654,LEFT(AH$4,LEN(AH$4)-1)),"")</f>
        <v/>
      </c>
      <c r="AJ77" s="90" t="str">
        <f>IF($B77&lt;&gt;"",SUMIFS(损耗登记!$I$3:$I$4999,损耗登记!$E$3:$E$4999,$B77,损耗登记!$B$3:$B$4999,LEFT($J$3,4),损耗登记!$C$3:$C$4999,LEFT(AH$4,LEN(AH$4)-1)),"")</f>
        <v/>
      </c>
      <c r="AK77" s="90" t="str">
        <f t="shared" si="25"/>
        <v/>
      </c>
      <c r="AL77" s="90" t="str">
        <f>IF($B77&lt;&gt;"",SUMIFS(进货台账!$I$3:$I$1869,进货台账!$E$3:$E$1869,$B77,进货台账!$B$3:$B$1869,LEFT($J$3,4),进货台账!$C$3:$C$1869,LEFT(AL$4,LEN(AL$4)-1)),"")</f>
        <v/>
      </c>
      <c r="AM77" s="90" t="str">
        <f>IF($B77&lt;&gt;"",SUMIFS(销售台账!$I$3:$I$2654,销售台账!$E$3:$E$2654,$B77,销售台账!$B$3:$B$2654,LEFT($J$3,4),销售台账!$C$3:$C$2654,LEFT(AL$4,LEN(AL$4)-1)),"")</f>
        <v/>
      </c>
      <c r="AN77" s="90" t="str">
        <f>IF($B77&lt;&gt;"",SUMIFS(损耗登记!$I$3:$I$4999,损耗登记!$E$3:$E$4999,$B77,损耗登记!$B$3:$B$4999,LEFT($J$3,4),损耗登记!$C$3:$C$4999,LEFT(AL$4,LEN(AL$4)-1)),"")</f>
        <v/>
      </c>
      <c r="AO77" s="90" t="str">
        <f t="shared" si="26"/>
        <v/>
      </c>
      <c r="AP77" s="90" t="str">
        <f>IF($B77&lt;&gt;"",SUMIFS(进货台账!$I$3:$I$1869,进货台账!$E$3:$E$1869,$B77,进货台账!$B$3:$B$1869,LEFT($J$3,4),进货台账!$C$3:$C$1869,LEFT(AP$4,LEN(AP$4)-1)),"")</f>
        <v/>
      </c>
      <c r="AQ77" s="90" t="str">
        <f>IF($B77&lt;&gt;"",SUMIFS(销售台账!$I$3:$I$2654,销售台账!$E$3:$E$2654,$B77,销售台账!$B$3:$B$2654,LEFT($J$3,4),销售台账!$C$3:$C$2654,LEFT(AP$4,LEN(AP$4)-1)),"")</f>
        <v/>
      </c>
      <c r="AR77" s="90" t="str">
        <f>IF($B77&lt;&gt;"",SUMIFS(损耗登记!$I$3:$I$4999,损耗登记!$E$3:$E$4999,$B77,损耗登记!$B$3:$B$4999,LEFT($J$3,4),损耗登记!$C$3:$C$4999,LEFT(AP$4,LEN(AP$4)-1)),"")</f>
        <v/>
      </c>
      <c r="AS77" s="90" t="str">
        <f t="shared" si="27"/>
        <v/>
      </c>
      <c r="AT77" s="90" t="str">
        <f>IF($B77&lt;&gt;"",SUMIFS(进货台账!$I$3:$I$1869,进货台账!$E$3:$E$1869,$B77,进货台账!$B$3:$B$1869,LEFT($J$3,4),进货台账!$C$3:$C$1869,LEFT(AT$4,LEN(AT$4)-1)),"")</f>
        <v/>
      </c>
      <c r="AU77" s="90" t="str">
        <f>IF($B77&lt;&gt;"",SUMIFS(销售台账!$I$3:$I$2654,销售台账!$E$3:$E$2654,$B77,销售台账!$B$3:$B$2654,LEFT($J$3,4),销售台账!$C$3:$C$2654,LEFT(AT$4,LEN(AT$4)-1)),"")</f>
        <v/>
      </c>
      <c r="AV77" s="90" t="str">
        <f>IF($B77&lt;&gt;"",SUMIFS(损耗登记!$I$3:$I$4999,损耗登记!$E$3:$E$4999,$B77,损耗登记!$B$3:$B$4999,LEFT($J$3,4),损耗登记!$C$3:$C$4999,LEFT(AT$4,LEN(AT$4)-1)),"")</f>
        <v/>
      </c>
      <c r="AW77" s="90" t="str">
        <f t="shared" si="28"/>
        <v/>
      </c>
      <c r="AX77" s="90" t="str">
        <f>IF($B77&lt;&gt;"",SUMIFS(进货台账!$I$3:$I$1869,进货台账!$E$3:$E$1869,$B77,进货台账!$B$3:$B$1869,LEFT($J$3,4),进货台账!$C$3:$C$1869,LEFT(AX$4,LEN(AX$4)-1)),"")</f>
        <v/>
      </c>
      <c r="AY77" s="90" t="str">
        <f>IF($B77&lt;&gt;"",SUMIFS(销售台账!$I$3:$I$2654,销售台账!$E$3:$E$2654,$B77,销售台账!$B$3:$B$2654,LEFT($J$3,4),销售台账!$C$3:$C$2654,LEFT(AX$4,LEN(AX$4)-1)),"")</f>
        <v/>
      </c>
      <c r="AZ77" s="90" t="str">
        <f>IF($B77&lt;&gt;"",SUMIFS(损耗登记!$I$3:$I$4999,损耗登记!$E$3:$E$4999,$B77,损耗登记!$B$3:$B$4999,LEFT($J$3,4),损耗登记!$C$3:$C$4999,LEFT(AX$4,LEN(AX$4)-1)),"")</f>
        <v/>
      </c>
      <c r="BA77" s="90" t="str">
        <f t="shared" si="29"/>
        <v/>
      </c>
      <c r="BB77" s="90" t="str">
        <f>IF($B77&lt;&gt;"",SUMIFS(进货台账!$I$3:$I$1869,进货台账!$E$3:$E$1869,$B77,进货台账!$B$3:$B$1869,LEFT($J$3,4),进货台账!$C$3:$C$1869,LEFT(BB$4,LEN(BB$4)-1)),"")</f>
        <v/>
      </c>
      <c r="BC77" s="90" t="str">
        <f>IF($B77&lt;&gt;"",SUMIFS(销售台账!$I$3:$I$2654,销售台账!$E$3:$E$2654,$B77,销售台账!$B$3:$B$2654,LEFT($J$3,4),销售台账!$C$3:$C$2654,LEFT(BB$4,LEN(BB$4)-1)),"")</f>
        <v/>
      </c>
      <c r="BD77" s="90" t="str">
        <f>IF($B77&lt;&gt;"",SUMIFS(损耗登记!$I$3:$I$4999,损耗登记!$E$3:$E$4999,$B77,损耗登记!$B$3:$B$4999,LEFT($J$3,4),损耗登记!$C$3:$C$4999,LEFT(BB$4,LEN(BB$4)-1)),"")</f>
        <v/>
      </c>
      <c r="BE77" s="90" t="str">
        <f t="shared" si="30"/>
        <v/>
      </c>
    </row>
    <row r="78" ht="22" customHeight="1" spans="1:57">
      <c r="A78" s="89" t="str">
        <f t="shared" si="31"/>
        <v/>
      </c>
      <c r="B78" s="89" t="str">
        <f>IF(商品参数!A75&lt;&gt;"",商品参数!A75,"")</f>
        <v/>
      </c>
      <c r="C78" s="90" t="str">
        <f>IFERROR(VLOOKUP(B78,商品参数!A:E,2,FALSE),"")</f>
        <v/>
      </c>
      <c r="D78" s="90" t="str">
        <f>IFERROR(VLOOKUP(B78,商品参数!A:E,3,FALSE),"")</f>
        <v/>
      </c>
      <c r="E78" s="90" t="str">
        <f>IFERROR(VLOOKUP(B78,商品参数!A:E,4,FALSE),"")</f>
        <v/>
      </c>
      <c r="F78" s="90" t="str">
        <f t="shared" si="16"/>
        <v/>
      </c>
      <c r="G78" s="90" t="str">
        <f t="shared" si="17"/>
        <v/>
      </c>
      <c r="H78" s="91" t="str">
        <f t="shared" si="18"/>
        <v/>
      </c>
      <c r="I78" s="90" t="str">
        <f>IF(E78&lt;&gt;"",IFERROR(VLOOKUP(B78,商品参数!$A$3:$D$499,6,0),0),"")</f>
        <v/>
      </c>
      <c r="J78" s="90" t="str">
        <f>IF($B78&lt;&gt;"",SUMIFS(进货台账!$I$3:$I$1869,进货台账!$E$3:$E$1869,$B78,进货台账!$B$3:$B$1869,LEFT($J$3,4),进货台账!$C$3:$C$1869,LEFT(J$4,LEN(J$4)-1)),"")</f>
        <v/>
      </c>
      <c r="K78" s="90" t="str">
        <f>IF($B78&lt;&gt;"",SUMIFS(销售台账!$I$3:$I$2654,销售台账!$E$3:$E$2654,$B78,销售台账!$B$3:$B$2654,LEFT($J$3,4),销售台账!$C$3:$C$2654,LEFT(J$4,LEN(J$4)-1)),"")</f>
        <v/>
      </c>
      <c r="L78" s="90" t="str">
        <f>IF($B78&lt;&gt;"",SUMIFS(损耗登记!$I$3:$I$4999,损耗登记!$E$3:$E$4999,$B78,损耗登记!$B$3:$B$4999,LEFT($J$3,4),损耗登记!$C$3:$C$4999,LEFT(J$4,LEN(J$4)-1)),"")</f>
        <v/>
      </c>
      <c r="M78" s="90" t="str">
        <f t="shared" si="19"/>
        <v/>
      </c>
      <c r="N78" s="90" t="str">
        <f>IF($B78&lt;&gt;"",SUMIFS(进货台账!$I$3:$I$1869,进货台账!$E$3:$E$1869,$B78,进货台账!$B$3:$B$1869,LEFT($J$3,4),进货台账!$C$3:$C$1869,LEFT(N$4,LEN(N$4)-1)),"")</f>
        <v/>
      </c>
      <c r="O78" s="90" t="str">
        <f>IF($B78&lt;&gt;"",SUMIFS(销售台账!$I$3:$I$2654,销售台账!$E$3:$E$2654,$B78,销售台账!$B$3:$B$2654,LEFT($J$3,4),销售台账!$C$3:$C$2654,LEFT(N$4,LEN(N$4)-1)),"")</f>
        <v/>
      </c>
      <c r="P78" s="90" t="str">
        <f>IF($B78&lt;&gt;"",SUMIFS(损耗登记!$I$3:$I$4999,损耗登记!$E$3:$E$4999,$B78,损耗登记!$B$3:$B$4999,LEFT($J$3,4),损耗登记!$C$3:$C$4999,LEFT(N$4,LEN(N$4)-1)),"")</f>
        <v/>
      </c>
      <c r="Q78" s="90" t="str">
        <f t="shared" si="20"/>
        <v/>
      </c>
      <c r="R78" s="90" t="str">
        <f>IF($B78&lt;&gt;"",SUMIFS(进货台账!$I$3:$I$1869,进货台账!$E$3:$E$1869,$B78,进货台账!$B$3:$B$1869,LEFT($J$3,4),进货台账!$C$3:$C$1869,LEFT(R$4,LEN(R$4)-1)),"")</f>
        <v/>
      </c>
      <c r="S78" s="90" t="str">
        <f>IF($B78&lt;&gt;"",SUMIFS(销售台账!$I$3:$I$2654,销售台账!$E$3:$E$2654,$B78,销售台账!$B$3:$B$2654,LEFT($J$3,4),销售台账!$C$3:$C$2654,LEFT(R$4,LEN(R$4)-1)),"")</f>
        <v/>
      </c>
      <c r="T78" s="90" t="str">
        <f>IF($B78&lt;&gt;"",SUMIFS(损耗登记!$I$3:$I$4999,损耗登记!$E$3:$E$4999,$B78,损耗登记!$B$3:$B$4999,LEFT($J$3,4),损耗登记!$C$3:$C$4999,LEFT(R$4,LEN(R$4)-1)),"")</f>
        <v/>
      </c>
      <c r="U78" s="90" t="str">
        <f t="shared" si="21"/>
        <v/>
      </c>
      <c r="V78" s="90" t="str">
        <f>IF($B78&lt;&gt;"",SUMIFS(进货台账!$I$3:$I$1869,进货台账!$E$3:$E$1869,$B78,进货台账!$B$3:$B$1869,LEFT($J$3,4),进货台账!$C$3:$C$1869,LEFT(V$4,LEN(V$4)-1)),"")</f>
        <v/>
      </c>
      <c r="W78" s="90" t="str">
        <f>IF($B78&lt;&gt;"",SUMIFS(销售台账!$I$3:$I$2654,销售台账!$E$3:$E$2654,$B78,销售台账!$B$3:$B$2654,LEFT($J$3,4),销售台账!$C$3:$C$2654,LEFT(V$4,LEN(V$4)-1)),"")</f>
        <v/>
      </c>
      <c r="X78" s="90" t="str">
        <f>IF($B78&lt;&gt;"",SUMIFS(损耗登记!$I$3:$I$4999,损耗登记!$E$3:$E$4999,$B78,损耗登记!$B$3:$B$4999,LEFT($J$3,4),损耗登记!$C$3:$C$4999,LEFT(V$4,LEN(V$4)-1)),"")</f>
        <v/>
      </c>
      <c r="Y78" s="90" t="str">
        <f t="shared" si="22"/>
        <v/>
      </c>
      <c r="Z78" s="90" t="str">
        <f>IF($B78&lt;&gt;"",SUMIFS(进货台账!$I$3:$I$1869,进货台账!$E$3:$E$1869,$B78,进货台账!$B$3:$B$1869,LEFT($J$3,4),进货台账!$C$3:$C$1869,LEFT(Z$4,LEN(Z$4)-1)),"")</f>
        <v/>
      </c>
      <c r="AA78" s="90" t="str">
        <f>IF($B78&lt;&gt;"",SUMIFS(销售台账!$I$3:$I$2654,销售台账!$E$3:$E$2654,$B78,销售台账!$B$3:$B$2654,LEFT($J$3,4),销售台账!$C$3:$C$2654,LEFT(Z$4,LEN(Z$4)-1)),"")</f>
        <v/>
      </c>
      <c r="AB78" s="90" t="str">
        <f>IF($B78&lt;&gt;"",SUMIFS(损耗登记!$I$3:$I$4999,损耗登记!$E$3:$E$4999,$B78,损耗登记!$B$3:$B$4999,LEFT($J$3,4),损耗登记!$C$3:$C$4999,LEFT(Z$4,LEN(Z$4)-1)),"")</f>
        <v/>
      </c>
      <c r="AC78" s="90" t="str">
        <f t="shared" si="23"/>
        <v/>
      </c>
      <c r="AD78" s="90" t="str">
        <f>IF($B78&lt;&gt;"",SUMIFS(进货台账!$I$3:$I$1869,进货台账!$E$3:$E$1869,$B78,进货台账!$B$3:$B$1869,LEFT($J$3,4),进货台账!$C$3:$C$1869,LEFT(AD$4,LEN(AD$4)-1)),"")</f>
        <v/>
      </c>
      <c r="AE78" s="90" t="str">
        <f>IF($B78&lt;&gt;"",SUMIFS(销售台账!$I$3:$I$2654,销售台账!$E$3:$E$2654,$B78,销售台账!$B$3:$B$2654,LEFT($J$3,4),销售台账!$C$3:$C$2654,LEFT(AD$4,LEN(AD$4)-1)),"")</f>
        <v/>
      </c>
      <c r="AF78" s="90" t="str">
        <f>IF($B78&lt;&gt;"",SUMIFS(损耗登记!$I$3:$I$4999,损耗登记!$E$3:$E$4999,$B78,损耗登记!$B$3:$B$4999,LEFT($J$3,4),损耗登记!$C$3:$C$4999,LEFT(AD$4,LEN(AD$4)-1)),"")</f>
        <v/>
      </c>
      <c r="AG78" s="90" t="str">
        <f t="shared" si="24"/>
        <v/>
      </c>
      <c r="AH78" s="90" t="str">
        <f>IF($B78&lt;&gt;"",SUMIFS(进货台账!$I$3:$I$1869,进货台账!$E$3:$E$1869,$B78,进货台账!$B$3:$B$1869,LEFT($J$3,4),进货台账!$C$3:$C$1869,LEFT(AH$4,LEN(AH$4)-1)),"")</f>
        <v/>
      </c>
      <c r="AI78" s="90" t="str">
        <f>IF($B78&lt;&gt;"",SUMIFS(销售台账!$I$3:$I$2654,销售台账!$E$3:$E$2654,$B78,销售台账!$B$3:$B$2654,LEFT($J$3,4),销售台账!$C$3:$C$2654,LEFT(AH$4,LEN(AH$4)-1)),"")</f>
        <v/>
      </c>
      <c r="AJ78" s="90" t="str">
        <f>IF($B78&lt;&gt;"",SUMIFS(损耗登记!$I$3:$I$4999,损耗登记!$E$3:$E$4999,$B78,损耗登记!$B$3:$B$4999,LEFT($J$3,4),损耗登记!$C$3:$C$4999,LEFT(AH$4,LEN(AH$4)-1)),"")</f>
        <v/>
      </c>
      <c r="AK78" s="90" t="str">
        <f t="shared" si="25"/>
        <v/>
      </c>
      <c r="AL78" s="90" t="str">
        <f>IF($B78&lt;&gt;"",SUMIFS(进货台账!$I$3:$I$1869,进货台账!$E$3:$E$1869,$B78,进货台账!$B$3:$B$1869,LEFT($J$3,4),进货台账!$C$3:$C$1869,LEFT(AL$4,LEN(AL$4)-1)),"")</f>
        <v/>
      </c>
      <c r="AM78" s="90" t="str">
        <f>IF($B78&lt;&gt;"",SUMIFS(销售台账!$I$3:$I$2654,销售台账!$E$3:$E$2654,$B78,销售台账!$B$3:$B$2654,LEFT($J$3,4),销售台账!$C$3:$C$2654,LEFT(AL$4,LEN(AL$4)-1)),"")</f>
        <v/>
      </c>
      <c r="AN78" s="90" t="str">
        <f>IF($B78&lt;&gt;"",SUMIFS(损耗登记!$I$3:$I$4999,损耗登记!$E$3:$E$4999,$B78,损耗登记!$B$3:$B$4999,LEFT($J$3,4),损耗登记!$C$3:$C$4999,LEFT(AL$4,LEN(AL$4)-1)),"")</f>
        <v/>
      </c>
      <c r="AO78" s="90" t="str">
        <f t="shared" si="26"/>
        <v/>
      </c>
      <c r="AP78" s="90" t="str">
        <f>IF($B78&lt;&gt;"",SUMIFS(进货台账!$I$3:$I$1869,进货台账!$E$3:$E$1869,$B78,进货台账!$B$3:$B$1869,LEFT($J$3,4),进货台账!$C$3:$C$1869,LEFT(AP$4,LEN(AP$4)-1)),"")</f>
        <v/>
      </c>
      <c r="AQ78" s="90" t="str">
        <f>IF($B78&lt;&gt;"",SUMIFS(销售台账!$I$3:$I$2654,销售台账!$E$3:$E$2654,$B78,销售台账!$B$3:$B$2654,LEFT($J$3,4),销售台账!$C$3:$C$2654,LEFT(AP$4,LEN(AP$4)-1)),"")</f>
        <v/>
      </c>
      <c r="AR78" s="90" t="str">
        <f>IF($B78&lt;&gt;"",SUMIFS(损耗登记!$I$3:$I$4999,损耗登记!$E$3:$E$4999,$B78,损耗登记!$B$3:$B$4999,LEFT($J$3,4),损耗登记!$C$3:$C$4999,LEFT(AP$4,LEN(AP$4)-1)),"")</f>
        <v/>
      </c>
      <c r="AS78" s="90" t="str">
        <f t="shared" si="27"/>
        <v/>
      </c>
      <c r="AT78" s="90" t="str">
        <f>IF($B78&lt;&gt;"",SUMIFS(进货台账!$I$3:$I$1869,进货台账!$E$3:$E$1869,$B78,进货台账!$B$3:$B$1869,LEFT($J$3,4),进货台账!$C$3:$C$1869,LEFT(AT$4,LEN(AT$4)-1)),"")</f>
        <v/>
      </c>
      <c r="AU78" s="90" t="str">
        <f>IF($B78&lt;&gt;"",SUMIFS(销售台账!$I$3:$I$2654,销售台账!$E$3:$E$2654,$B78,销售台账!$B$3:$B$2654,LEFT($J$3,4),销售台账!$C$3:$C$2654,LEFT(AT$4,LEN(AT$4)-1)),"")</f>
        <v/>
      </c>
      <c r="AV78" s="90" t="str">
        <f>IF($B78&lt;&gt;"",SUMIFS(损耗登记!$I$3:$I$4999,损耗登记!$E$3:$E$4999,$B78,损耗登记!$B$3:$B$4999,LEFT($J$3,4),损耗登记!$C$3:$C$4999,LEFT(AT$4,LEN(AT$4)-1)),"")</f>
        <v/>
      </c>
      <c r="AW78" s="90" t="str">
        <f t="shared" si="28"/>
        <v/>
      </c>
      <c r="AX78" s="90" t="str">
        <f>IF($B78&lt;&gt;"",SUMIFS(进货台账!$I$3:$I$1869,进货台账!$E$3:$E$1869,$B78,进货台账!$B$3:$B$1869,LEFT($J$3,4),进货台账!$C$3:$C$1869,LEFT(AX$4,LEN(AX$4)-1)),"")</f>
        <v/>
      </c>
      <c r="AY78" s="90" t="str">
        <f>IF($B78&lt;&gt;"",SUMIFS(销售台账!$I$3:$I$2654,销售台账!$E$3:$E$2654,$B78,销售台账!$B$3:$B$2654,LEFT($J$3,4),销售台账!$C$3:$C$2654,LEFT(AX$4,LEN(AX$4)-1)),"")</f>
        <v/>
      </c>
      <c r="AZ78" s="90" t="str">
        <f>IF($B78&lt;&gt;"",SUMIFS(损耗登记!$I$3:$I$4999,损耗登记!$E$3:$E$4999,$B78,损耗登记!$B$3:$B$4999,LEFT($J$3,4),损耗登记!$C$3:$C$4999,LEFT(AX$4,LEN(AX$4)-1)),"")</f>
        <v/>
      </c>
      <c r="BA78" s="90" t="str">
        <f t="shared" si="29"/>
        <v/>
      </c>
      <c r="BB78" s="90" t="str">
        <f>IF($B78&lt;&gt;"",SUMIFS(进货台账!$I$3:$I$1869,进货台账!$E$3:$E$1869,$B78,进货台账!$B$3:$B$1869,LEFT($J$3,4),进货台账!$C$3:$C$1869,LEFT(BB$4,LEN(BB$4)-1)),"")</f>
        <v/>
      </c>
      <c r="BC78" s="90" t="str">
        <f>IF($B78&lt;&gt;"",SUMIFS(销售台账!$I$3:$I$2654,销售台账!$E$3:$E$2654,$B78,销售台账!$B$3:$B$2654,LEFT($J$3,4),销售台账!$C$3:$C$2654,LEFT(BB$4,LEN(BB$4)-1)),"")</f>
        <v/>
      </c>
      <c r="BD78" s="90" t="str">
        <f>IF($B78&lt;&gt;"",SUMIFS(损耗登记!$I$3:$I$4999,损耗登记!$E$3:$E$4999,$B78,损耗登记!$B$3:$B$4999,LEFT($J$3,4),损耗登记!$C$3:$C$4999,LEFT(BB$4,LEN(BB$4)-1)),"")</f>
        <v/>
      </c>
      <c r="BE78" s="90" t="str">
        <f t="shared" si="30"/>
        <v/>
      </c>
    </row>
    <row r="79" ht="22" customHeight="1" spans="1:57">
      <c r="A79" s="89" t="str">
        <f t="shared" si="31"/>
        <v/>
      </c>
      <c r="B79" s="89" t="str">
        <f>IF(商品参数!A76&lt;&gt;"",商品参数!A76,"")</f>
        <v/>
      </c>
      <c r="C79" s="90" t="str">
        <f>IFERROR(VLOOKUP(B79,商品参数!A:E,2,FALSE),"")</f>
        <v/>
      </c>
      <c r="D79" s="90" t="str">
        <f>IFERROR(VLOOKUP(B79,商品参数!A:E,3,FALSE),"")</f>
        <v/>
      </c>
      <c r="E79" s="90" t="str">
        <f>IFERROR(VLOOKUP(B79,商品参数!A:E,4,FALSE),"")</f>
        <v/>
      </c>
      <c r="F79" s="90" t="str">
        <f t="shared" si="16"/>
        <v/>
      </c>
      <c r="G79" s="90" t="str">
        <f t="shared" si="17"/>
        <v/>
      </c>
      <c r="H79" s="91" t="str">
        <f t="shared" si="18"/>
        <v/>
      </c>
      <c r="I79" s="90" t="str">
        <f>IF(E79&lt;&gt;"",IFERROR(VLOOKUP(B79,商品参数!$A$3:$D$499,6,0),0),"")</f>
        <v/>
      </c>
      <c r="J79" s="90" t="str">
        <f>IF($B79&lt;&gt;"",SUMIFS(进货台账!$I$3:$I$1869,进货台账!$E$3:$E$1869,$B79,进货台账!$B$3:$B$1869,LEFT($J$3,4),进货台账!$C$3:$C$1869,LEFT(J$4,LEN(J$4)-1)),"")</f>
        <v/>
      </c>
      <c r="K79" s="90" t="str">
        <f>IF($B79&lt;&gt;"",SUMIFS(销售台账!$I$3:$I$2654,销售台账!$E$3:$E$2654,$B79,销售台账!$B$3:$B$2654,LEFT($J$3,4),销售台账!$C$3:$C$2654,LEFT(J$4,LEN(J$4)-1)),"")</f>
        <v/>
      </c>
      <c r="L79" s="90" t="str">
        <f>IF($B79&lt;&gt;"",SUMIFS(损耗登记!$I$3:$I$4999,损耗登记!$E$3:$E$4999,$B79,损耗登记!$B$3:$B$4999,LEFT($J$3,4),损耗登记!$C$3:$C$4999,LEFT(J$4,LEN(J$4)-1)),"")</f>
        <v/>
      </c>
      <c r="M79" s="90" t="str">
        <f t="shared" si="19"/>
        <v/>
      </c>
      <c r="N79" s="90" t="str">
        <f>IF($B79&lt;&gt;"",SUMIFS(进货台账!$I$3:$I$1869,进货台账!$E$3:$E$1869,$B79,进货台账!$B$3:$B$1869,LEFT($J$3,4),进货台账!$C$3:$C$1869,LEFT(N$4,LEN(N$4)-1)),"")</f>
        <v/>
      </c>
      <c r="O79" s="90" t="str">
        <f>IF($B79&lt;&gt;"",SUMIFS(销售台账!$I$3:$I$2654,销售台账!$E$3:$E$2654,$B79,销售台账!$B$3:$B$2654,LEFT($J$3,4),销售台账!$C$3:$C$2654,LEFT(N$4,LEN(N$4)-1)),"")</f>
        <v/>
      </c>
      <c r="P79" s="90" t="str">
        <f>IF($B79&lt;&gt;"",SUMIFS(损耗登记!$I$3:$I$4999,损耗登记!$E$3:$E$4999,$B79,损耗登记!$B$3:$B$4999,LEFT($J$3,4),损耗登记!$C$3:$C$4999,LEFT(N$4,LEN(N$4)-1)),"")</f>
        <v/>
      </c>
      <c r="Q79" s="90" t="str">
        <f t="shared" si="20"/>
        <v/>
      </c>
      <c r="R79" s="90" t="str">
        <f>IF($B79&lt;&gt;"",SUMIFS(进货台账!$I$3:$I$1869,进货台账!$E$3:$E$1869,$B79,进货台账!$B$3:$B$1869,LEFT($J$3,4),进货台账!$C$3:$C$1869,LEFT(R$4,LEN(R$4)-1)),"")</f>
        <v/>
      </c>
      <c r="S79" s="90" t="str">
        <f>IF($B79&lt;&gt;"",SUMIFS(销售台账!$I$3:$I$2654,销售台账!$E$3:$E$2654,$B79,销售台账!$B$3:$B$2654,LEFT($J$3,4),销售台账!$C$3:$C$2654,LEFT(R$4,LEN(R$4)-1)),"")</f>
        <v/>
      </c>
      <c r="T79" s="90" t="str">
        <f>IF($B79&lt;&gt;"",SUMIFS(损耗登记!$I$3:$I$4999,损耗登记!$E$3:$E$4999,$B79,损耗登记!$B$3:$B$4999,LEFT($J$3,4),损耗登记!$C$3:$C$4999,LEFT(R$4,LEN(R$4)-1)),"")</f>
        <v/>
      </c>
      <c r="U79" s="90" t="str">
        <f t="shared" si="21"/>
        <v/>
      </c>
      <c r="V79" s="90" t="str">
        <f>IF($B79&lt;&gt;"",SUMIFS(进货台账!$I$3:$I$1869,进货台账!$E$3:$E$1869,$B79,进货台账!$B$3:$B$1869,LEFT($J$3,4),进货台账!$C$3:$C$1869,LEFT(V$4,LEN(V$4)-1)),"")</f>
        <v/>
      </c>
      <c r="W79" s="90" t="str">
        <f>IF($B79&lt;&gt;"",SUMIFS(销售台账!$I$3:$I$2654,销售台账!$E$3:$E$2654,$B79,销售台账!$B$3:$B$2654,LEFT($J$3,4),销售台账!$C$3:$C$2654,LEFT(V$4,LEN(V$4)-1)),"")</f>
        <v/>
      </c>
      <c r="X79" s="90" t="str">
        <f>IF($B79&lt;&gt;"",SUMIFS(损耗登记!$I$3:$I$4999,损耗登记!$E$3:$E$4999,$B79,损耗登记!$B$3:$B$4999,LEFT($J$3,4),损耗登记!$C$3:$C$4999,LEFT(V$4,LEN(V$4)-1)),"")</f>
        <v/>
      </c>
      <c r="Y79" s="90" t="str">
        <f t="shared" si="22"/>
        <v/>
      </c>
      <c r="Z79" s="90" t="str">
        <f>IF($B79&lt;&gt;"",SUMIFS(进货台账!$I$3:$I$1869,进货台账!$E$3:$E$1869,$B79,进货台账!$B$3:$B$1869,LEFT($J$3,4),进货台账!$C$3:$C$1869,LEFT(Z$4,LEN(Z$4)-1)),"")</f>
        <v/>
      </c>
      <c r="AA79" s="90" t="str">
        <f>IF($B79&lt;&gt;"",SUMIFS(销售台账!$I$3:$I$2654,销售台账!$E$3:$E$2654,$B79,销售台账!$B$3:$B$2654,LEFT($J$3,4),销售台账!$C$3:$C$2654,LEFT(Z$4,LEN(Z$4)-1)),"")</f>
        <v/>
      </c>
      <c r="AB79" s="90" t="str">
        <f>IF($B79&lt;&gt;"",SUMIFS(损耗登记!$I$3:$I$4999,损耗登记!$E$3:$E$4999,$B79,损耗登记!$B$3:$B$4999,LEFT($J$3,4),损耗登记!$C$3:$C$4999,LEFT(Z$4,LEN(Z$4)-1)),"")</f>
        <v/>
      </c>
      <c r="AC79" s="90" t="str">
        <f t="shared" si="23"/>
        <v/>
      </c>
      <c r="AD79" s="90" t="str">
        <f>IF($B79&lt;&gt;"",SUMIFS(进货台账!$I$3:$I$1869,进货台账!$E$3:$E$1869,$B79,进货台账!$B$3:$B$1869,LEFT($J$3,4),进货台账!$C$3:$C$1869,LEFT(AD$4,LEN(AD$4)-1)),"")</f>
        <v/>
      </c>
      <c r="AE79" s="90" t="str">
        <f>IF($B79&lt;&gt;"",SUMIFS(销售台账!$I$3:$I$2654,销售台账!$E$3:$E$2654,$B79,销售台账!$B$3:$B$2654,LEFT($J$3,4),销售台账!$C$3:$C$2654,LEFT(AD$4,LEN(AD$4)-1)),"")</f>
        <v/>
      </c>
      <c r="AF79" s="90" t="str">
        <f>IF($B79&lt;&gt;"",SUMIFS(损耗登记!$I$3:$I$4999,损耗登记!$E$3:$E$4999,$B79,损耗登记!$B$3:$B$4999,LEFT($J$3,4),损耗登记!$C$3:$C$4999,LEFT(AD$4,LEN(AD$4)-1)),"")</f>
        <v/>
      </c>
      <c r="AG79" s="90" t="str">
        <f t="shared" si="24"/>
        <v/>
      </c>
      <c r="AH79" s="90" t="str">
        <f>IF($B79&lt;&gt;"",SUMIFS(进货台账!$I$3:$I$1869,进货台账!$E$3:$E$1869,$B79,进货台账!$B$3:$B$1869,LEFT($J$3,4),进货台账!$C$3:$C$1869,LEFT(AH$4,LEN(AH$4)-1)),"")</f>
        <v/>
      </c>
      <c r="AI79" s="90" t="str">
        <f>IF($B79&lt;&gt;"",SUMIFS(销售台账!$I$3:$I$2654,销售台账!$E$3:$E$2654,$B79,销售台账!$B$3:$B$2654,LEFT($J$3,4),销售台账!$C$3:$C$2654,LEFT(AH$4,LEN(AH$4)-1)),"")</f>
        <v/>
      </c>
      <c r="AJ79" s="90" t="str">
        <f>IF($B79&lt;&gt;"",SUMIFS(损耗登记!$I$3:$I$4999,损耗登记!$E$3:$E$4999,$B79,损耗登记!$B$3:$B$4999,LEFT($J$3,4),损耗登记!$C$3:$C$4999,LEFT(AH$4,LEN(AH$4)-1)),"")</f>
        <v/>
      </c>
      <c r="AK79" s="90" t="str">
        <f t="shared" si="25"/>
        <v/>
      </c>
      <c r="AL79" s="90" t="str">
        <f>IF($B79&lt;&gt;"",SUMIFS(进货台账!$I$3:$I$1869,进货台账!$E$3:$E$1869,$B79,进货台账!$B$3:$B$1869,LEFT($J$3,4),进货台账!$C$3:$C$1869,LEFT(AL$4,LEN(AL$4)-1)),"")</f>
        <v/>
      </c>
      <c r="AM79" s="90" t="str">
        <f>IF($B79&lt;&gt;"",SUMIFS(销售台账!$I$3:$I$2654,销售台账!$E$3:$E$2654,$B79,销售台账!$B$3:$B$2654,LEFT($J$3,4),销售台账!$C$3:$C$2654,LEFT(AL$4,LEN(AL$4)-1)),"")</f>
        <v/>
      </c>
      <c r="AN79" s="90" t="str">
        <f>IF($B79&lt;&gt;"",SUMIFS(损耗登记!$I$3:$I$4999,损耗登记!$E$3:$E$4999,$B79,损耗登记!$B$3:$B$4999,LEFT($J$3,4),损耗登记!$C$3:$C$4999,LEFT(AL$4,LEN(AL$4)-1)),"")</f>
        <v/>
      </c>
      <c r="AO79" s="90" t="str">
        <f t="shared" si="26"/>
        <v/>
      </c>
      <c r="AP79" s="90" t="str">
        <f>IF($B79&lt;&gt;"",SUMIFS(进货台账!$I$3:$I$1869,进货台账!$E$3:$E$1869,$B79,进货台账!$B$3:$B$1869,LEFT($J$3,4),进货台账!$C$3:$C$1869,LEFT(AP$4,LEN(AP$4)-1)),"")</f>
        <v/>
      </c>
      <c r="AQ79" s="90" t="str">
        <f>IF($B79&lt;&gt;"",SUMIFS(销售台账!$I$3:$I$2654,销售台账!$E$3:$E$2654,$B79,销售台账!$B$3:$B$2654,LEFT($J$3,4),销售台账!$C$3:$C$2654,LEFT(AP$4,LEN(AP$4)-1)),"")</f>
        <v/>
      </c>
      <c r="AR79" s="90" t="str">
        <f>IF($B79&lt;&gt;"",SUMIFS(损耗登记!$I$3:$I$4999,损耗登记!$E$3:$E$4999,$B79,损耗登记!$B$3:$B$4999,LEFT($J$3,4),损耗登记!$C$3:$C$4999,LEFT(AP$4,LEN(AP$4)-1)),"")</f>
        <v/>
      </c>
      <c r="AS79" s="90" t="str">
        <f t="shared" si="27"/>
        <v/>
      </c>
      <c r="AT79" s="90" t="str">
        <f>IF($B79&lt;&gt;"",SUMIFS(进货台账!$I$3:$I$1869,进货台账!$E$3:$E$1869,$B79,进货台账!$B$3:$B$1869,LEFT($J$3,4),进货台账!$C$3:$C$1869,LEFT(AT$4,LEN(AT$4)-1)),"")</f>
        <v/>
      </c>
      <c r="AU79" s="90" t="str">
        <f>IF($B79&lt;&gt;"",SUMIFS(销售台账!$I$3:$I$2654,销售台账!$E$3:$E$2654,$B79,销售台账!$B$3:$B$2654,LEFT($J$3,4),销售台账!$C$3:$C$2654,LEFT(AT$4,LEN(AT$4)-1)),"")</f>
        <v/>
      </c>
      <c r="AV79" s="90" t="str">
        <f>IF($B79&lt;&gt;"",SUMIFS(损耗登记!$I$3:$I$4999,损耗登记!$E$3:$E$4999,$B79,损耗登记!$B$3:$B$4999,LEFT($J$3,4),损耗登记!$C$3:$C$4999,LEFT(AT$4,LEN(AT$4)-1)),"")</f>
        <v/>
      </c>
      <c r="AW79" s="90" t="str">
        <f t="shared" si="28"/>
        <v/>
      </c>
      <c r="AX79" s="90" t="str">
        <f>IF($B79&lt;&gt;"",SUMIFS(进货台账!$I$3:$I$1869,进货台账!$E$3:$E$1869,$B79,进货台账!$B$3:$B$1869,LEFT($J$3,4),进货台账!$C$3:$C$1869,LEFT(AX$4,LEN(AX$4)-1)),"")</f>
        <v/>
      </c>
      <c r="AY79" s="90" t="str">
        <f>IF($B79&lt;&gt;"",SUMIFS(销售台账!$I$3:$I$2654,销售台账!$E$3:$E$2654,$B79,销售台账!$B$3:$B$2654,LEFT($J$3,4),销售台账!$C$3:$C$2654,LEFT(AX$4,LEN(AX$4)-1)),"")</f>
        <v/>
      </c>
      <c r="AZ79" s="90" t="str">
        <f>IF($B79&lt;&gt;"",SUMIFS(损耗登记!$I$3:$I$4999,损耗登记!$E$3:$E$4999,$B79,损耗登记!$B$3:$B$4999,LEFT($J$3,4),损耗登记!$C$3:$C$4999,LEFT(AX$4,LEN(AX$4)-1)),"")</f>
        <v/>
      </c>
      <c r="BA79" s="90" t="str">
        <f t="shared" si="29"/>
        <v/>
      </c>
      <c r="BB79" s="90" t="str">
        <f>IF($B79&lt;&gt;"",SUMIFS(进货台账!$I$3:$I$1869,进货台账!$E$3:$E$1869,$B79,进货台账!$B$3:$B$1869,LEFT($J$3,4),进货台账!$C$3:$C$1869,LEFT(BB$4,LEN(BB$4)-1)),"")</f>
        <v/>
      </c>
      <c r="BC79" s="90" t="str">
        <f>IF($B79&lt;&gt;"",SUMIFS(销售台账!$I$3:$I$2654,销售台账!$E$3:$E$2654,$B79,销售台账!$B$3:$B$2654,LEFT($J$3,4),销售台账!$C$3:$C$2654,LEFT(BB$4,LEN(BB$4)-1)),"")</f>
        <v/>
      </c>
      <c r="BD79" s="90" t="str">
        <f>IF($B79&lt;&gt;"",SUMIFS(损耗登记!$I$3:$I$4999,损耗登记!$E$3:$E$4999,$B79,损耗登记!$B$3:$B$4999,LEFT($J$3,4),损耗登记!$C$3:$C$4999,LEFT(BB$4,LEN(BB$4)-1)),"")</f>
        <v/>
      </c>
      <c r="BE79" s="90" t="str">
        <f t="shared" si="30"/>
        <v/>
      </c>
    </row>
    <row r="80" ht="22" customHeight="1" spans="1:57">
      <c r="A80" s="89" t="str">
        <f t="shared" si="31"/>
        <v/>
      </c>
      <c r="B80" s="89" t="str">
        <f>IF(商品参数!A77&lt;&gt;"",商品参数!A77,"")</f>
        <v/>
      </c>
      <c r="C80" s="90" t="str">
        <f>IFERROR(VLOOKUP(B80,商品参数!A:E,2,FALSE),"")</f>
        <v/>
      </c>
      <c r="D80" s="90" t="str">
        <f>IFERROR(VLOOKUP(B80,商品参数!A:E,3,FALSE),"")</f>
        <v/>
      </c>
      <c r="E80" s="90" t="str">
        <f>IFERROR(VLOOKUP(B80,商品参数!A:E,4,FALSE),"")</f>
        <v/>
      </c>
      <c r="F80" s="90" t="str">
        <f t="shared" si="16"/>
        <v/>
      </c>
      <c r="G80" s="90" t="str">
        <f t="shared" si="17"/>
        <v/>
      </c>
      <c r="H80" s="91" t="str">
        <f t="shared" si="18"/>
        <v/>
      </c>
      <c r="I80" s="90" t="str">
        <f>IF(E80&lt;&gt;"",IFERROR(VLOOKUP(B80,商品参数!$A$3:$D$499,6,0),0),"")</f>
        <v/>
      </c>
      <c r="J80" s="90" t="str">
        <f>IF($B80&lt;&gt;"",SUMIFS(进货台账!$I$3:$I$1869,进货台账!$E$3:$E$1869,$B80,进货台账!$B$3:$B$1869,LEFT($J$3,4),进货台账!$C$3:$C$1869,LEFT(J$4,LEN(J$4)-1)),"")</f>
        <v/>
      </c>
      <c r="K80" s="90" t="str">
        <f>IF($B80&lt;&gt;"",SUMIFS(销售台账!$I$3:$I$2654,销售台账!$E$3:$E$2654,$B80,销售台账!$B$3:$B$2654,LEFT($J$3,4),销售台账!$C$3:$C$2654,LEFT(J$4,LEN(J$4)-1)),"")</f>
        <v/>
      </c>
      <c r="L80" s="90" t="str">
        <f>IF($B80&lt;&gt;"",SUMIFS(损耗登记!$I$3:$I$4999,损耗登记!$E$3:$E$4999,$B80,损耗登记!$B$3:$B$4999,LEFT($J$3,4),损耗登记!$C$3:$C$4999,LEFT(J$4,LEN(J$4)-1)),"")</f>
        <v/>
      </c>
      <c r="M80" s="90" t="str">
        <f t="shared" si="19"/>
        <v/>
      </c>
      <c r="N80" s="90" t="str">
        <f>IF($B80&lt;&gt;"",SUMIFS(进货台账!$I$3:$I$1869,进货台账!$E$3:$E$1869,$B80,进货台账!$B$3:$B$1869,LEFT($J$3,4),进货台账!$C$3:$C$1869,LEFT(N$4,LEN(N$4)-1)),"")</f>
        <v/>
      </c>
      <c r="O80" s="90" t="str">
        <f>IF($B80&lt;&gt;"",SUMIFS(销售台账!$I$3:$I$2654,销售台账!$E$3:$E$2654,$B80,销售台账!$B$3:$B$2654,LEFT($J$3,4),销售台账!$C$3:$C$2654,LEFT(N$4,LEN(N$4)-1)),"")</f>
        <v/>
      </c>
      <c r="P80" s="90" t="str">
        <f>IF($B80&lt;&gt;"",SUMIFS(损耗登记!$I$3:$I$4999,损耗登记!$E$3:$E$4999,$B80,损耗登记!$B$3:$B$4999,LEFT($J$3,4),损耗登记!$C$3:$C$4999,LEFT(N$4,LEN(N$4)-1)),"")</f>
        <v/>
      </c>
      <c r="Q80" s="90" t="str">
        <f t="shared" si="20"/>
        <v/>
      </c>
      <c r="R80" s="90" t="str">
        <f>IF($B80&lt;&gt;"",SUMIFS(进货台账!$I$3:$I$1869,进货台账!$E$3:$E$1869,$B80,进货台账!$B$3:$B$1869,LEFT($J$3,4),进货台账!$C$3:$C$1869,LEFT(R$4,LEN(R$4)-1)),"")</f>
        <v/>
      </c>
      <c r="S80" s="90" t="str">
        <f>IF($B80&lt;&gt;"",SUMIFS(销售台账!$I$3:$I$2654,销售台账!$E$3:$E$2654,$B80,销售台账!$B$3:$B$2654,LEFT($J$3,4),销售台账!$C$3:$C$2654,LEFT(R$4,LEN(R$4)-1)),"")</f>
        <v/>
      </c>
      <c r="T80" s="90" t="str">
        <f>IF($B80&lt;&gt;"",SUMIFS(损耗登记!$I$3:$I$4999,损耗登记!$E$3:$E$4999,$B80,损耗登记!$B$3:$B$4999,LEFT($J$3,4),损耗登记!$C$3:$C$4999,LEFT(R$4,LEN(R$4)-1)),"")</f>
        <v/>
      </c>
      <c r="U80" s="90" t="str">
        <f t="shared" si="21"/>
        <v/>
      </c>
      <c r="V80" s="90" t="str">
        <f>IF($B80&lt;&gt;"",SUMIFS(进货台账!$I$3:$I$1869,进货台账!$E$3:$E$1869,$B80,进货台账!$B$3:$B$1869,LEFT($J$3,4),进货台账!$C$3:$C$1869,LEFT(V$4,LEN(V$4)-1)),"")</f>
        <v/>
      </c>
      <c r="W80" s="90" t="str">
        <f>IF($B80&lt;&gt;"",SUMIFS(销售台账!$I$3:$I$2654,销售台账!$E$3:$E$2654,$B80,销售台账!$B$3:$B$2654,LEFT($J$3,4),销售台账!$C$3:$C$2654,LEFT(V$4,LEN(V$4)-1)),"")</f>
        <v/>
      </c>
      <c r="X80" s="90" t="str">
        <f>IF($B80&lt;&gt;"",SUMIFS(损耗登记!$I$3:$I$4999,损耗登记!$E$3:$E$4999,$B80,损耗登记!$B$3:$B$4999,LEFT($J$3,4),损耗登记!$C$3:$C$4999,LEFT(V$4,LEN(V$4)-1)),"")</f>
        <v/>
      </c>
      <c r="Y80" s="90" t="str">
        <f t="shared" si="22"/>
        <v/>
      </c>
      <c r="Z80" s="90" t="str">
        <f>IF($B80&lt;&gt;"",SUMIFS(进货台账!$I$3:$I$1869,进货台账!$E$3:$E$1869,$B80,进货台账!$B$3:$B$1869,LEFT($J$3,4),进货台账!$C$3:$C$1869,LEFT(Z$4,LEN(Z$4)-1)),"")</f>
        <v/>
      </c>
      <c r="AA80" s="90" t="str">
        <f>IF($B80&lt;&gt;"",SUMIFS(销售台账!$I$3:$I$2654,销售台账!$E$3:$E$2654,$B80,销售台账!$B$3:$B$2654,LEFT($J$3,4),销售台账!$C$3:$C$2654,LEFT(Z$4,LEN(Z$4)-1)),"")</f>
        <v/>
      </c>
      <c r="AB80" s="90" t="str">
        <f>IF($B80&lt;&gt;"",SUMIFS(损耗登记!$I$3:$I$4999,损耗登记!$E$3:$E$4999,$B80,损耗登记!$B$3:$B$4999,LEFT($J$3,4),损耗登记!$C$3:$C$4999,LEFT(Z$4,LEN(Z$4)-1)),"")</f>
        <v/>
      </c>
      <c r="AC80" s="90" t="str">
        <f t="shared" si="23"/>
        <v/>
      </c>
      <c r="AD80" s="90" t="str">
        <f>IF($B80&lt;&gt;"",SUMIFS(进货台账!$I$3:$I$1869,进货台账!$E$3:$E$1869,$B80,进货台账!$B$3:$B$1869,LEFT($J$3,4),进货台账!$C$3:$C$1869,LEFT(AD$4,LEN(AD$4)-1)),"")</f>
        <v/>
      </c>
      <c r="AE80" s="90" t="str">
        <f>IF($B80&lt;&gt;"",SUMIFS(销售台账!$I$3:$I$2654,销售台账!$E$3:$E$2654,$B80,销售台账!$B$3:$B$2654,LEFT($J$3,4),销售台账!$C$3:$C$2654,LEFT(AD$4,LEN(AD$4)-1)),"")</f>
        <v/>
      </c>
      <c r="AF80" s="90" t="str">
        <f>IF($B80&lt;&gt;"",SUMIFS(损耗登记!$I$3:$I$4999,损耗登记!$E$3:$E$4999,$B80,损耗登记!$B$3:$B$4999,LEFT($J$3,4),损耗登记!$C$3:$C$4999,LEFT(AD$4,LEN(AD$4)-1)),"")</f>
        <v/>
      </c>
      <c r="AG80" s="90" t="str">
        <f t="shared" si="24"/>
        <v/>
      </c>
      <c r="AH80" s="90" t="str">
        <f>IF($B80&lt;&gt;"",SUMIFS(进货台账!$I$3:$I$1869,进货台账!$E$3:$E$1869,$B80,进货台账!$B$3:$B$1869,LEFT($J$3,4),进货台账!$C$3:$C$1869,LEFT(AH$4,LEN(AH$4)-1)),"")</f>
        <v/>
      </c>
      <c r="AI80" s="90" t="str">
        <f>IF($B80&lt;&gt;"",SUMIFS(销售台账!$I$3:$I$2654,销售台账!$E$3:$E$2654,$B80,销售台账!$B$3:$B$2654,LEFT($J$3,4),销售台账!$C$3:$C$2654,LEFT(AH$4,LEN(AH$4)-1)),"")</f>
        <v/>
      </c>
      <c r="AJ80" s="90" t="str">
        <f>IF($B80&lt;&gt;"",SUMIFS(损耗登记!$I$3:$I$4999,损耗登记!$E$3:$E$4999,$B80,损耗登记!$B$3:$B$4999,LEFT($J$3,4),损耗登记!$C$3:$C$4999,LEFT(AH$4,LEN(AH$4)-1)),"")</f>
        <v/>
      </c>
      <c r="AK80" s="90" t="str">
        <f t="shared" si="25"/>
        <v/>
      </c>
      <c r="AL80" s="90" t="str">
        <f>IF($B80&lt;&gt;"",SUMIFS(进货台账!$I$3:$I$1869,进货台账!$E$3:$E$1869,$B80,进货台账!$B$3:$B$1869,LEFT($J$3,4),进货台账!$C$3:$C$1869,LEFT(AL$4,LEN(AL$4)-1)),"")</f>
        <v/>
      </c>
      <c r="AM80" s="90" t="str">
        <f>IF($B80&lt;&gt;"",SUMIFS(销售台账!$I$3:$I$2654,销售台账!$E$3:$E$2654,$B80,销售台账!$B$3:$B$2654,LEFT($J$3,4),销售台账!$C$3:$C$2654,LEFT(AL$4,LEN(AL$4)-1)),"")</f>
        <v/>
      </c>
      <c r="AN80" s="90" t="str">
        <f>IF($B80&lt;&gt;"",SUMIFS(损耗登记!$I$3:$I$4999,损耗登记!$E$3:$E$4999,$B80,损耗登记!$B$3:$B$4999,LEFT($J$3,4),损耗登记!$C$3:$C$4999,LEFT(AL$4,LEN(AL$4)-1)),"")</f>
        <v/>
      </c>
      <c r="AO80" s="90" t="str">
        <f t="shared" si="26"/>
        <v/>
      </c>
      <c r="AP80" s="90" t="str">
        <f>IF($B80&lt;&gt;"",SUMIFS(进货台账!$I$3:$I$1869,进货台账!$E$3:$E$1869,$B80,进货台账!$B$3:$B$1869,LEFT($J$3,4),进货台账!$C$3:$C$1869,LEFT(AP$4,LEN(AP$4)-1)),"")</f>
        <v/>
      </c>
      <c r="AQ80" s="90" t="str">
        <f>IF($B80&lt;&gt;"",SUMIFS(销售台账!$I$3:$I$2654,销售台账!$E$3:$E$2654,$B80,销售台账!$B$3:$B$2654,LEFT($J$3,4),销售台账!$C$3:$C$2654,LEFT(AP$4,LEN(AP$4)-1)),"")</f>
        <v/>
      </c>
      <c r="AR80" s="90" t="str">
        <f>IF($B80&lt;&gt;"",SUMIFS(损耗登记!$I$3:$I$4999,损耗登记!$E$3:$E$4999,$B80,损耗登记!$B$3:$B$4999,LEFT($J$3,4),损耗登记!$C$3:$C$4999,LEFT(AP$4,LEN(AP$4)-1)),"")</f>
        <v/>
      </c>
      <c r="AS80" s="90" t="str">
        <f t="shared" si="27"/>
        <v/>
      </c>
      <c r="AT80" s="90" t="str">
        <f>IF($B80&lt;&gt;"",SUMIFS(进货台账!$I$3:$I$1869,进货台账!$E$3:$E$1869,$B80,进货台账!$B$3:$B$1869,LEFT($J$3,4),进货台账!$C$3:$C$1869,LEFT(AT$4,LEN(AT$4)-1)),"")</f>
        <v/>
      </c>
      <c r="AU80" s="90" t="str">
        <f>IF($B80&lt;&gt;"",SUMIFS(销售台账!$I$3:$I$2654,销售台账!$E$3:$E$2654,$B80,销售台账!$B$3:$B$2654,LEFT($J$3,4),销售台账!$C$3:$C$2654,LEFT(AT$4,LEN(AT$4)-1)),"")</f>
        <v/>
      </c>
      <c r="AV80" s="90" t="str">
        <f>IF($B80&lt;&gt;"",SUMIFS(损耗登记!$I$3:$I$4999,损耗登记!$E$3:$E$4999,$B80,损耗登记!$B$3:$B$4999,LEFT($J$3,4),损耗登记!$C$3:$C$4999,LEFT(AT$4,LEN(AT$4)-1)),"")</f>
        <v/>
      </c>
      <c r="AW80" s="90" t="str">
        <f t="shared" si="28"/>
        <v/>
      </c>
      <c r="AX80" s="90" t="str">
        <f>IF($B80&lt;&gt;"",SUMIFS(进货台账!$I$3:$I$1869,进货台账!$E$3:$E$1869,$B80,进货台账!$B$3:$B$1869,LEFT($J$3,4),进货台账!$C$3:$C$1869,LEFT(AX$4,LEN(AX$4)-1)),"")</f>
        <v/>
      </c>
      <c r="AY80" s="90" t="str">
        <f>IF($B80&lt;&gt;"",SUMIFS(销售台账!$I$3:$I$2654,销售台账!$E$3:$E$2654,$B80,销售台账!$B$3:$B$2654,LEFT($J$3,4),销售台账!$C$3:$C$2654,LEFT(AX$4,LEN(AX$4)-1)),"")</f>
        <v/>
      </c>
      <c r="AZ80" s="90" t="str">
        <f>IF($B80&lt;&gt;"",SUMIFS(损耗登记!$I$3:$I$4999,损耗登记!$E$3:$E$4999,$B80,损耗登记!$B$3:$B$4999,LEFT($J$3,4),损耗登记!$C$3:$C$4999,LEFT(AX$4,LEN(AX$4)-1)),"")</f>
        <v/>
      </c>
      <c r="BA80" s="90" t="str">
        <f t="shared" si="29"/>
        <v/>
      </c>
      <c r="BB80" s="90" t="str">
        <f>IF($B80&lt;&gt;"",SUMIFS(进货台账!$I$3:$I$1869,进货台账!$E$3:$E$1869,$B80,进货台账!$B$3:$B$1869,LEFT($J$3,4),进货台账!$C$3:$C$1869,LEFT(BB$4,LEN(BB$4)-1)),"")</f>
        <v/>
      </c>
      <c r="BC80" s="90" t="str">
        <f>IF($B80&lt;&gt;"",SUMIFS(销售台账!$I$3:$I$2654,销售台账!$E$3:$E$2654,$B80,销售台账!$B$3:$B$2654,LEFT($J$3,4),销售台账!$C$3:$C$2654,LEFT(BB$4,LEN(BB$4)-1)),"")</f>
        <v/>
      </c>
      <c r="BD80" s="90" t="str">
        <f>IF($B80&lt;&gt;"",SUMIFS(损耗登记!$I$3:$I$4999,损耗登记!$E$3:$E$4999,$B80,损耗登记!$B$3:$B$4999,LEFT($J$3,4),损耗登记!$C$3:$C$4999,LEFT(BB$4,LEN(BB$4)-1)),"")</f>
        <v/>
      </c>
      <c r="BE80" s="90" t="str">
        <f t="shared" si="30"/>
        <v/>
      </c>
    </row>
    <row r="81" ht="22" customHeight="1" spans="1:57">
      <c r="A81" s="89" t="str">
        <f t="shared" si="31"/>
        <v/>
      </c>
      <c r="B81" s="89" t="str">
        <f>IF(商品参数!A78&lt;&gt;"",商品参数!A78,"")</f>
        <v/>
      </c>
      <c r="C81" s="90" t="str">
        <f>IFERROR(VLOOKUP(B81,商品参数!A:E,2,FALSE),"")</f>
        <v/>
      </c>
      <c r="D81" s="90" t="str">
        <f>IFERROR(VLOOKUP(B81,商品参数!A:E,3,FALSE),"")</f>
        <v/>
      </c>
      <c r="E81" s="90" t="str">
        <f>IFERROR(VLOOKUP(B81,商品参数!A:E,4,FALSE),"")</f>
        <v/>
      </c>
      <c r="F81" s="90" t="str">
        <f t="shared" si="16"/>
        <v/>
      </c>
      <c r="G81" s="90" t="str">
        <f t="shared" si="17"/>
        <v/>
      </c>
      <c r="H81" s="91" t="str">
        <f t="shared" si="18"/>
        <v/>
      </c>
      <c r="I81" s="90" t="str">
        <f>IF(E81&lt;&gt;"",IFERROR(VLOOKUP(B81,商品参数!$A$3:$D$499,6,0),0),"")</f>
        <v/>
      </c>
      <c r="J81" s="90" t="str">
        <f>IF($B81&lt;&gt;"",SUMIFS(进货台账!$I$3:$I$1869,进货台账!$E$3:$E$1869,$B81,进货台账!$B$3:$B$1869,LEFT($J$3,4),进货台账!$C$3:$C$1869,LEFT(J$4,LEN(J$4)-1)),"")</f>
        <v/>
      </c>
      <c r="K81" s="90" t="str">
        <f>IF($B81&lt;&gt;"",SUMIFS(销售台账!$I$3:$I$2654,销售台账!$E$3:$E$2654,$B81,销售台账!$B$3:$B$2654,LEFT($J$3,4),销售台账!$C$3:$C$2654,LEFT(J$4,LEN(J$4)-1)),"")</f>
        <v/>
      </c>
      <c r="L81" s="90" t="str">
        <f>IF($B81&lt;&gt;"",SUMIFS(损耗登记!$I$3:$I$4999,损耗登记!$E$3:$E$4999,$B81,损耗登记!$B$3:$B$4999,LEFT($J$3,4),损耗登记!$C$3:$C$4999,LEFT(J$4,LEN(J$4)-1)),"")</f>
        <v/>
      </c>
      <c r="M81" s="90" t="str">
        <f t="shared" si="19"/>
        <v/>
      </c>
      <c r="N81" s="90" t="str">
        <f>IF($B81&lt;&gt;"",SUMIFS(进货台账!$I$3:$I$1869,进货台账!$E$3:$E$1869,$B81,进货台账!$B$3:$B$1869,LEFT($J$3,4),进货台账!$C$3:$C$1869,LEFT(N$4,LEN(N$4)-1)),"")</f>
        <v/>
      </c>
      <c r="O81" s="90" t="str">
        <f>IF($B81&lt;&gt;"",SUMIFS(销售台账!$I$3:$I$2654,销售台账!$E$3:$E$2654,$B81,销售台账!$B$3:$B$2654,LEFT($J$3,4),销售台账!$C$3:$C$2654,LEFT(N$4,LEN(N$4)-1)),"")</f>
        <v/>
      </c>
      <c r="P81" s="90" t="str">
        <f>IF($B81&lt;&gt;"",SUMIFS(损耗登记!$I$3:$I$4999,损耗登记!$E$3:$E$4999,$B81,损耗登记!$B$3:$B$4999,LEFT($J$3,4),损耗登记!$C$3:$C$4999,LEFT(N$4,LEN(N$4)-1)),"")</f>
        <v/>
      </c>
      <c r="Q81" s="90" t="str">
        <f t="shared" si="20"/>
        <v/>
      </c>
      <c r="R81" s="90" t="str">
        <f>IF($B81&lt;&gt;"",SUMIFS(进货台账!$I$3:$I$1869,进货台账!$E$3:$E$1869,$B81,进货台账!$B$3:$B$1869,LEFT($J$3,4),进货台账!$C$3:$C$1869,LEFT(R$4,LEN(R$4)-1)),"")</f>
        <v/>
      </c>
      <c r="S81" s="90" t="str">
        <f>IF($B81&lt;&gt;"",SUMIFS(销售台账!$I$3:$I$2654,销售台账!$E$3:$E$2654,$B81,销售台账!$B$3:$B$2654,LEFT($J$3,4),销售台账!$C$3:$C$2654,LEFT(R$4,LEN(R$4)-1)),"")</f>
        <v/>
      </c>
      <c r="T81" s="90" t="str">
        <f>IF($B81&lt;&gt;"",SUMIFS(损耗登记!$I$3:$I$4999,损耗登记!$E$3:$E$4999,$B81,损耗登记!$B$3:$B$4999,LEFT($J$3,4),损耗登记!$C$3:$C$4999,LEFT(R$4,LEN(R$4)-1)),"")</f>
        <v/>
      </c>
      <c r="U81" s="90" t="str">
        <f t="shared" si="21"/>
        <v/>
      </c>
      <c r="V81" s="90" t="str">
        <f>IF($B81&lt;&gt;"",SUMIFS(进货台账!$I$3:$I$1869,进货台账!$E$3:$E$1869,$B81,进货台账!$B$3:$B$1869,LEFT($J$3,4),进货台账!$C$3:$C$1869,LEFT(V$4,LEN(V$4)-1)),"")</f>
        <v/>
      </c>
      <c r="W81" s="90" t="str">
        <f>IF($B81&lt;&gt;"",SUMIFS(销售台账!$I$3:$I$2654,销售台账!$E$3:$E$2654,$B81,销售台账!$B$3:$B$2654,LEFT($J$3,4),销售台账!$C$3:$C$2654,LEFT(V$4,LEN(V$4)-1)),"")</f>
        <v/>
      </c>
      <c r="X81" s="90" t="str">
        <f>IF($B81&lt;&gt;"",SUMIFS(损耗登记!$I$3:$I$4999,损耗登记!$E$3:$E$4999,$B81,损耗登记!$B$3:$B$4999,LEFT($J$3,4),损耗登记!$C$3:$C$4999,LEFT(V$4,LEN(V$4)-1)),"")</f>
        <v/>
      </c>
      <c r="Y81" s="90" t="str">
        <f t="shared" si="22"/>
        <v/>
      </c>
      <c r="Z81" s="90" t="str">
        <f>IF($B81&lt;&gt;"",SUMIFS(进货台账!$I$3:$I$1869,进货台账!$E$3:$E$1869,$B81,进货台账!$B$3:$B$1869,LEFT($J$3,4),进货台账!$C$3:$C$1869,LEFT(Z$4,LEN(Z$4)-1)),"")</f>
        <v/>
      </c>
      <c r="AA81" s="90" t="str">
        <f>IF($B81&lt;&gt;"",SUMIFS(销售台账!$I$3:$I$2654,销售台账!$E$3:$E$2654,$B81,销售台账!$B$3:$B$2654,LEFT($J$3,4),销售台账!$C$3:$C$2654,LEFT(Z$4,LEN(Z$4)-1)),"")</f>
        <v/>
      </c>
      <c r="AB81" s="90" t="str">
        <f>IF($B81&lt;&gt;"",SUMIFS(损耗登记!$I$3:$I$4999,损耗登记!$E$3:$E$4999,$B81,损耗登记!$B$3:$B$4999,LEFT($J$3,4),损耗登记!$C$3:$C$4999,LEFT(Z$4,LEN(Z$4)-1)),"")</f>
        <v/>
      </c>
      <c r="AC81" s="90" t="str">
        <f t="shared" si="23"/>
        <v/>
      </c>
      <c r="AD81" s="90" t="str">
        <f>IF($B81&lt;&gt;"",SUMIFS(进货台账!$I$3:$I$1869,进货台账!$E$3:$E$1869,$B81,进货台账!$B$3:$B$1869,LEFT($J$3,4),进货台账!$C$3:$C$1869,LEFT(AD$4,LEN(AD$4)-1)),"")</f>
        <v/>
      </c>
      <c r="AE81" s="90" t="str">
        <f>IF($B81&lt;&gt;"",SUMIFS(销售台账!$I$3:$I$2654,销售台账!$E$3:$E$2654,$B81,销售台账!$B$3:$B$2654,LEFT($J$3,4),销售台账!$C$3:$C$2654,LEFT(AD$4,LEN(AD$4)-1)),"")</f>
        <v/>
      </c>
      <c r="AF81" s="90" t="str">
        <f>IF($B81&lt;&gt;"",SUMIFS(损耗登记!$I$3:$I$4999,损耗登记!$E$3:$E$4999,$B81,损耗登记!$B$3:$B$4999,LEFT($J$3,4),损耗登记!$C$3:$C$4999,LEFT(AD$4,LEN(AD$4)-1)),"")</f>
        <v/>
      </c>
      <c r="AG81" s="90" t="str">
        <f t="shared" si="24"/>
        <v/>
      </c>
      <c r="AH81" s="90" t="str">
        <f>IF($B81&lt;&gt;"",SUMIFS(进货台账!$I$3:$I$1869,进货台账!$E$3:$E$1869,$B81,进货台账!$B$3:$B$1869,LEFT($J$3,4),进货台账!$C$3:$C$1869,LEFT(AH$4,LEN(AH$4)-1)),"")</f>
        <v/>
      </c>
      <c r="AI81" s="90" t="str">
        <f>IF($B81&lt;&gt;"",SUMIFS(销售台账!$I$3:$I$2654,销售台账!$E$3:$E$2654,$B81,销售台账!$B$3:$B$2654,LEFT($J$3,4),销售台账!$C$3:$C$2654,LEFT(AH$4,LEN(AH$4)-1)),"")</f>
        <v/>
      </c>
      <c r="AJ81" s="90" t="str">
        <f>IF($B81&lt;&gt;"",SUMIFS(损耗登记!$I$3:$I$4999,损耗登记!$E$3:$E$4999,$B81,损耗登记!$B$3:$B$4999,LEFT($J$3,4),损耗登记!$C$3:$C$4999,LEFT(AH$4,LEN(AH$4)-1)),"")</f>
        <v/>
      </c>
      <c r="AK81" s="90" t="str">
        <f t="shared" si="25"/>
        <v/>
      </c>
      <c r="AL81" s="90" t="str">
        <f>IF($B81&lt;&gt;"",SUMIFS(进货台账!$I$3:$I$1869,进货台账!$E$3:$E$1869,$B81,进货台账!$B$3:$B$1869,LEFT($J$3,4),进货台账!$C$3:$C$1869,LEFT(AL$4,LEN(AL$4)-1)),"")</f>
        <v/>
      </c>
      <c r="AM81" s="90" t="str">
        <f>IF($B81&lt;&gt;"",SUMIFS(销售台账!$I$3:$I$2654,销售台账!$E$3:$E$2654,$B81,销售台账!$B$3:$B$2654,LEFT($J$3,4),销售台账!$C$3:$C$2654,LEFT(AL$4,LEN(AL$4)-1)),"")</f>
        <v/>
      </c>
      <c r="AN81" s="90" t="str">
        <f>IF($B81&lt;&gt;"",SUMIFS(损耗登记!$I$3:$I$4999,损耗登记!$E$3:$E$4999,$B81,损耗登记!$B$3:$B$4999,LEFT($J$3,4),损耗登记!$C$3:$C$4999,LEFT(AL$4,LEN(AL$4)-1)),"")</f>
        <v/>
      </c>
      <c r="AO81" s="90" t="str">
        <f t="shared" si="26"/>
        <v/>
      </c>
      <c r="AP81" s="90" t="str">
        <f>IF($B81&lt;&gt;"",SUMIFS(进货台账!$I$3:$I$1869,进货台账!$E$3:$E$1869,$B81,进货台账!$B$3:$B$1869,LEFT($J$3,4),进货台账!$C$3:$C$1869,LEFT(AP$4,LEN(AP$4)-1)),"")</f>
        <v/>
      </c>
      <c r="AQ81" s="90" t="str">
        <f>IF($B81&lt;&gt;"",SUMIFS(销售台账!$I$3:$I$2654,销售台账!$E$3:$E$2654,$B81,销售台账!$B$3:$B$2654,LEFT($J$3,4),销售台账!$C$3:$C$2654,LEFT(AP$4,LEN(AP$4)-1)),"")</f>
        <v/>
      </c>
      <c r="AR81" s="90" t="str">
        <f>IF($B81&lt;&gt;"",SUMIFS(损耗登记!$I$3:$I$4999,损耗登记!$E$3:$E$4999,$B81,损耗登记!$B$3:$B$4999,LEFT($J$3,4),损耗登记!$C$3:$C$4999,LEFT(AP$4,LEN(AP$4)-1)),"")</f>
        <v/>
      </c>
      <c r="AS81" s="90" t="str">
        <f t="shared" si="27"/>
        <v/>
      </c>
      <c r="AT81" s="90" t="str">
        <f>IF($B81&lt;&gt;"",SUMIFS(进货台账!$I$3:$I$1869,进货台账!$E$3:$E$1869,$B81,进货台账!$B$3:$B$1869,LEFT($J$3,4),进货台账!$C$3:$C$1869,LEFT(AT$4,LEN(AT$4)-1)),"")</f>
        <v/>
      </c>
      <c r="AU81" s="90" t="str">
        <f>IF($B81&lt;&gt;"",SUMIFS(销售台账!$I$3:$I$2654,销售台账!$E$3:$E$2654,$B81,销售台账!$B$3:$B$2654,LEFT($J$3,4),销售台账!$C$3:$C$2654,LEFT(AT$4,LEN(AT$4)-1)),"")</f>
        <v/>
      </c>
      <c r="AV81" s="90" t="str">
        <f>IF($B81&lt;&gt;"",SUMIFS(损耗登记!$I$3:$I$4999,损耗登记!$E$3:$E$4999,$B81,损耗登记!$B$3:$B$4999,LEFT($J$3,4),损耗登记!$C$3:$C$4999,LEFT(AT$4,LEN(AT$4)-1)),"")</f>
        <v/>
      </c>
      <c r="AW81" s="90" t="str">
        <f t="shared" si="28"/>
        <v/>
      </c>
      <c r="AX81" s="90" t="str">
        <f>IF($B81&lt;&gt;"",SUMIFS(进货台账!$I$3:$I$1869,进货台账!$E$3:$E$1869,$B81,进货台账!$B$3:$B$1869,LEFT($J$3,4),进货台账!$C$3:$C$1869,LEFT(AX$4,LEN(AX$4)-1)),"")</f>
        <v/>
      </c>
      <c r="AY81" s="90" t="str">
        <f>IF($B81&lt;&gt;"",SUMIFS(销售台账!$I$3:$I$2654,销售台账!$E$3:$E$2654,$B81,销售台账!$B$3:$B$2654,LEFT($J$3,4),销售台账!$C$3:$C$2654,LEFT(AX$4,LEN(AX$4)-1)),"")</f>
        <v/>
      </c>
      <c r="AZ81" s="90" t="str">
        <f>IF($B81&lt;&gt;"",SUMIFS(损耗登记!$I$3:$I$4999,损耗登记!$E$3:$E$4999,$B81,损耗登记!$B$3:$B$4999,LEFT($J$3,4),损耗登记!$C$3:$C$4999,LEFT(AX$4,LEN(AX$4)-1)),"")</f>
        <v/>
      </c>
      <c r="BA81" s="90" t="str">
        <f t="shared" si="29"/>
        <v/>
      </c>
      <c r="BB81" s="90" t="str">
        <f>IF($B81&lt;&gt;"",SUMIFS(进货台账!$I$3:$I$1869,进货台账!$E$3:$E$1869,$B81,进货台账!$B$3:$B$1869,LEFT($J$3,4),进货台账!$C$3:$C$1869,LEFT(BB$4,LEN(BB$4)-1)),"")</f>
        <v/>
      </c>
      <c r="BC81" s="90" t="str">
        <f>IF($B81&lt;&gt;"",SUMIFS(销售台账!$I$3:$I$2654,销售台账!$E$3:$E$2654,$B81,销售台账!$B$3:$B$2654,LEFT($J$3,4),销售台账!$C$3:$C$2654,LEFT(BB$4,LEN(BB$4)-1)),"")</f>
        <v/>
      </c>
      <c r="BD81" s="90" t="str">
        <f>IF($B81&lt;&gt;"",SUMIFS(损耗登记!$I$3:$I$4999,损耗登记!$E$3:$E$4999,$B81,损耗登记!$B$3:$B$4999,LEFT($J$3,4),损耗登记!$C$3:$C$4999,LEFT(BB$4,LEN(BB$4)-1)),"")</f>
        <v/>
      </c>
      <c r="BE81" s="90" t="str">
        <f t="shared" si="30"/>
        <v/>
      </c>
    </row>
    <row r="82" ht="22" customHeight="1" spans="1:57">
      <c r="A82" s="89" t="str">
        <f t="shared" si="31"/>
        <v/>
      </c>
      <c r="B82" s="89" t="str">
        <f>IF(商品参数!A79&lt;&gt;"",商品参数!A79,"")</f>
        <v/>
      </c>
      <c r="C82" s="90" t="str">
        <f>IFERROR(VLOOKUP(B82,商品参数!A:E,2,FALSE),"")</f>
        <v/>
      </c>
      <c r="D82" s="90" t="str">
        <f>IFERROR(VLOOKUP(B82,商品参数!A:E,3,FALSE),"")</f>
        <v/>
      </c>
      <c r="E82" s="90" t="str">
        <f>IFERROR(VLOOKUP(B82,商品参数!A:E,4,FALSE),"")</f>
        <v/>
      </c>
      <c r="F82" s="90" t="str">
        <f t="shared" si="16"/>
        <v/>
      </c>
      <c r="G82" s="90" t="str">
        <f t="shared" si="17"/>
        <v/>
      </c>
      <c r="H82" s="91" t="str">
        <f t="shared" si="18"/>
        <v/>
      </c>
      <c r="I82" s="90" t="str">
        <f>IF(E82&lt;&gt;"",IFERROR(VLOOKUP(B82,商品参数!$A$3:$D$499,6,0),0),"")</f>
        <v/>
      </c>
      <c r="J82" s="90" t="str">
        <f>IF($B82&lt;&gt;"",SUMIFS(进货台账!$I$3:$I$1869,进货台账!$E$3:$E$1869,$B82,进货台账!$B$3:$B$1869,LEFT($J$3,4),进货台账!$C$3:$C$1869,LEFT(J$4,LEN(J$4)-1)),"")</f>
        <v/>
      </c>
      <c r="K82" s="90" t="str">
        <f>IF($B82&lt;&gt;"",SUMIFS(销售台账!$I$3:$I$2654,销售台账!$E$3:$E$2654,$B82,销售台账!$B$3:$B$2654,LEFT($J$3,4),销售台账!$C$3:$C$2654,LEFT(J$4,LEN(J$4)-1)),"")</f>
        <v/>
      </c>
      <c r="L82" s="90" t="str">
        <f>IF($B82&lt;&gt;"",SUMIFS(损耗登记!$I$3:$I$4999,损耗登记!$E$3:$E$4999,$B82,损耗登记!$B$3:$B$4999,LEFT($J$3,4),损耗登记!$C$3:$C$4999,LEFT(J$4,LEN(J$4)-1)),"")</f>
        <v/>
      </c>
      <c r="M82" s="90" t="str">
        <f t="shared" si="19"/>
        <v/>
      </c>
      <c r="N82" s="90" t="str">
        <f>IF($B82&lt;&gt;"",SUMIFS(进货台账!$I$3:$I$1869,进货台账!$E$3:$E$1869,$B82,进货台账!$B$3:$B$1869,LEFT($J$3,4),进货台账!$C$3:$C$1869,LEFT(N$4,LEN(N$4)-1)),"")</f>
        <v/>
      </c>
      <c r="O82" s="90" t="str">
        <f>IF($B82&lt;&gt;"",SUMIFS(销售台账!$I$3:$I$2654,销售台账!$E$3:$E$2654,$B82,销售台账!$B$3:$B$2654,LEFT($J$3,4),销售台账!$C$3:$C$2654,LEFT(N$4,LEN(N$4)-1)),"")</f>
        <v/>
      </c>
      <c r="P82" s="90" t="str">
        <f>IF($B82&lt;&gt;"",SUMIFS(损耗登记!$I$3:$I$4999,损耗登记!$E$3:$E$4999,$B82,损耗登记!$B$3:$B$4999,LEFT($J$3,4),损耗登记!$C$3:$C$4999,LEFT(N$4,LEN(N$4)-1)),"")</f>
        <v/>
      </c>
      <c r="Q82" s="90" t="str">
        <f t="shared" si="20"/>
        <v/>
      </c>
      <c r="R82" s="90" t="str">
        <f>IF($B82&lt;&gt;"",SUMIFS(进货台账!$I$3:$I$1869,进货台账!$E$3:$E$1869,$B82,进货台账!$B$3:$B$1869,LEFT($J$3,4),进货台账!$C$3:$C$1869,LEFT(R$4,LEN(R$4)-1)),"")</f>
        <v/>
      </c>
      <c r="S82" s="90" t="str">
        <f>IF($B82&lt;&gt;"",SUMIFS(销售台账!$I$3:$I$2654,销售台账!$E$3:$E$2654,$B82,销售台账!$B$3:$B$2654,LEFT($J$3,4),销售台账!$C$3:$C$2654,LEFT(R$4,LEN(R$4)-1)),"")</f>
        <v/>
      </c>
      <c r="T82" s="90" t="str">
        <f>IF($B82&lt;&gt;"",SUMIFS(损耗登记!$I$3:$I$4999,损耗登记!$E$3:$E$4999,$B82,损耗登记!$B$3:$B$4999,LEFT($J$3,4),损耗登记!$C$3:$C$4999,LEFT(R$4,LEN(R$4)-1)),"")</f>
        <v/>
      </c>
      <c r="U82" s="90" t="str">
        <f t="shared" si="21"/>
        <v/>
      </c>
      <c r="V82" s="90" t="str">
        <f>IF($B82&lt;&gt;"",SUMIFS(进货台账!$I$3:$I$1869,进货台账!$E$3:$E$1869,$B82,进货台账!$B$3:$B$1869,LEFT($J$3,4),进货台账!$C$3:$C$1869,LEFT(V$4,LEN(V$4)-1)),"")</f>
        <v/>
      </c>
      <c r="W82" s="90" t="str">
        <f>IF($B82&lt;&gt;"",SUMIFS(销售台账!$I$3:$I$2654,销售台账!$E$3:$E$2654,$B82,销售台账!$B$3:$B$2654,LEFT($J$3,4),销售台账!$C$3:$C$2654,LEFT(V$4,LEN(V$4)-1)),"")</f>
        <v/>
      </c>
      <c r="X82" s="90" t="str">
        <f>IF($B82&lt;&gt;"",SUMIFS(损耗登记!$I$3:$I$4999,损耗登记!$E$3:$E$4999,$B82,损耗登记!$B$3:$B$4999,LEFT($J$3,4),损耗登记!$C$3:$C$4999,LEFT(V$4,LEN(V$4)-1)),"")</f>
        <v/>
      </c>
      <c r="Y82" s="90" t="str">
        <f t="shared" si="22"/>
        <v/>
      </c>
      <c r="Z82" s="90" t="str">
        <f>IF($B82&lt;&gt;"",SUMIFS(进货台账!$I$3:$I$1869,进货台账!$E$3:$E$1869,$B82,进货台账!$B$3:$B$1869,LEFT($J$3,4),进货台账!$C$3:$C$1869,LEFT(Z$4,LEN(Z$4)-1)),"")</f>
        <v/>
      </c>
      <c r="AA82" s="90" t="str">
        <f>IF($B82&lt;&gt;"",SUMIFS(销售台账!$I$3:$I$2654,销售台账!$E$3:$E$2654,$B82,销售台账!$B$3:$B$2654,LEFT($J$3,4),销售台账!$C$3:$C$2654,LEFT(Z$4,LEN(Z$4)-1)),"")</f>
        <v/>
      </c>
      <c r="AB82" s="90" t="str">
        <f>IF($B82&lt;&gt;"",SUMIFS(损耗登记!$I$3:$I$4999,损耗登记!$E$3:$E$4999,$B82,损耗登记!$B$3:$B$4999,LEFT($J$3,4),损耗登记!$C$3:$C$4999,LEFT(Z$4,LEN(Z$4)-1)),"")</f>
        <v/>
      </c>
      <c r="AC82" s="90" t="str">
        <f t="shared" si="23"/>
        <v/>
      </c>
      <c r="AD82" s="90" t="str">
        <f>IF($B82&lt;&gt;"",SUMIFS(进货台账!$I$3:$I$1869,进货台账!$E$3:$E$1869,$B82,进货台账!$B$3:$B$1869,LEFT($J$3,4),进货台账!$C$3:$C$1869,LEFT(AD$4,LEN(AD$4)-1)),"")</f>
        <v/>
      </c>
      <c r="AE82" s="90" t="str">
        <f>IF($B82&lt;&gt;"",SUMIFS(销售台账!$I$3:$I$2654,销售台账!$E$3:$E$2654,$B82,销售台账!$B$3:$B$2654,LEFT($J$3,4),销售台账!$C$3:$C$2654,LEFT(AD$4,LEN(AD$4)-1)),"")</f>
        <v/>
      </c>
      <c r="AF82" s="90" t="str">
        <f>IF($B82&lt;&gt;"",SUMIFS(损耗登记!$I$3:$I$4999,损耗登记!$E$3:$E$4999,$B82,损耗登记!$B$3:$B$4999,LEFT($J$3,4),损耗登记!$C$3:$C$4999,LEFT(AD$4,LEN(AD$4)-1)),"")</f>
        <v/>
      </c>
      <c r="AG82" s="90" t="str">
        <f t="shared" si="24"/>
        <v/>
      </c>
      <c r="AH82" s="90" t="str">
        <f>IF($B82&lt;&gt;"",SUMIFS(进货台账!$I$3:$I$1869,进货台账!$E$3:$E$1869,$B82,进货台账!$B$3:$B$1869,LEFT($J$3,4),进货台账!$C$3:$C$1869,LEFT(AH$4,LEN(AH$4)-1)),"")</f>
        <v/>
      </c>
      <c r="AI82" s="90" t="str">
        <f>IF($B82&lt;&gt;"",SUMIFS(销售台账!$I$3:$I$2654,销售台账!$E$3:$E$2654,$B82,销售台账!$B$3:$B$2654,LEFT($J$3,4),销售台账!$C$3:$C$2654,LEFT(AH$4,LEN(AH$4)-1)),"")</f>
        <v/>
      </c>
      <c r="AJ82" s="90" t="str">
        <f>IF($B82&lt;&gt;"",SUMIFS(损耗登记!$I$3:$I$4999,损耗登记!$E$3:$E$4999,$B82,损耗登记!$B$3:$B$4999,LEFT($J$3,4),损耗登记!$C$3:$C$4999,LEFT(AH$4,LEN(AH$4)-1)),"")</f>
        <v/>
      </c>
      <c r="AK82" s="90" t="str">
        <f t="shared" si="25"/>
        <v/>
      </c>
      <c r="AL82" s="90" t="str">
        <f>IF($B82&lt;&gt;"",SUMIFS(进货台账!$I$3:$I$1869,进货台账!$E$3:$E$1869,$B82,进货台账!$B$3:$B$1869,LEFT($J$3,4),进货台账!$C$3:$C$1869,LEFT(AL$4,LEN(AL$4)-1)),"")</f>
        <v/>
      </c>
      <c r="AM82" s="90" t="str">
        <f>IF($B82&lt;&gt;"",SUMIFS(销售台账!$I$3:$I$2654,销售台账!$E$3:$E$2654,$B82,销售台账!$B$3:$B$2654,LEFT($J$3,4),销售台账!$C$3:$C$2654,LEFT(AL$4,LEN(AL$4)-1)),"")</f>
        <v/>
      </c>
      <c r="AN82" s="90" t="str">
        <f>IF($B82&lt;&gt;"",SUMIFS(损耗登记!$I$3:$I$4999,损耗登记!$E$3:$E$4999,$B82,损耗登记!$B$3:$B$4999,LEFT($J$3,4),损耗登记!$C$3:$C$4999,LEFT(AL$4,LEN(AL$4)-1)),"")</f>
        <v/>
      </c>
      <c r="AO82" s="90" t="str">
        <f t="shared" si="26"/>
        <v/>
      </c>
      <c r="AP82" s="90" t="str">
        <f>IF($B82&lt;&gt;"",SUMIFS(进货台账!$I$3:$I$1869,进货台账!$E$3:$E$1869,$B82,进货台账!$B$3:$B$1869,LEFT($J$3,4),进货台账!$C$3:$C$1869,LEFT(AP$4,LEN(AP$4)-1)),"")</f>
        <v/>
      </c>
      <c r="AQ82" s="90" t="str">
        <f>IF($B82&lt;&gt;"",SUMIFS(销售台账!$I$3:$I$2654,销售台账!$E$3:$E$2654,$B82,销售台账!$B$3:$B$2654,LEFT($J$3,4),销售台账!$C$3:$C$2654,LEFT(AP$4,LEN(AP$4)-1)),"")</f>
        <v/>
      </c>
      <c r="AR82" s="90" t="str">
        <f>IF($B82&lt;&gt;"",SUMIFS(损耗登记!$I$3:$I$4999,损耗登记!$E$3:$E$4999,$B82,损耗登记!$B$3:$B$4999,LEFT($J$3,4),损耗登记!$C$3:$C$4999,LEFT(AP$4,LEN(AP$4)-1)),"")</f>
        <v/>
      </c>
      <c r="AS82" s="90" t="str">
        <f t="shared" si="27"/>
        <v/>
      </c>
      <c r="AT82" s="90" t="str">
        <f>IF($B82&lt;&gt;"",SUMIFS(进货台账!$I$3:$I$1869,进货台账!$E$3:$E$1869,$B82,进货台账!$B$3:$B$1869,LEFT($J$3,4),进货台账!$C$3:$C$1869,LEFT(AT$4,LEN(AT$4)-1)),"")</f>
        <v/>
      </c>
      <c r="AU82" s="90" t="str">
        <f>IF($B82&lt;&gt;"",SUMIFS(销售台账!$I$3:$I$2654,销售台账!$E$3:$E$2654,$B82,销售台账!$B$3:$B$2654,LEFT($J$3,4),销售台账!$C$3:$C$2654,LEFT(AT$4,LEN(AT$4)-1)),"")</f>
        <v/>
      </c>
      <c r="AV82" s="90" t="str">
        <f>IF($B82&lt;&gt;"",SUMIFS(损耗登记!$I$3:$I$4999,损耗登记!$E$3:$E$4999,$B82,损耗登记!$B$3:$B$4999,LEFT($J$3,4),损耗登记!$C$3:$C$4999,LEFT(AT$4,LEN(AT$4)-1)),"")</f>
        <v/>
      </c>
      <c r="AW82" s="90" t="str">
        <f t="shared" si="28"/>
        <v/>
      </c>
      <c r="AX82" s="90" t="str">
        <f>IF($B82&lt;&gt;"",SUMIFS(进货台账!$I$3:$I$1869,进货台账!$E$3:$E$1869,$B82,进货台账!$B$3:$B$1869,LEFT($J$3,4),进货台账!$C$3:$C$1869,LEFT(AX$4,LEN(AX$4)-1)),"")</f>
        <v/>
      </c>
      <c r="AY82" s="90" t="str">
        <f>IF($B82&lt;&gt;"",SUMIFS(销售台账!$I$3:$I$2654,销售台账!$E$3:$E$2654,$B82,销售台账!$B$3:$B$2654,LEFT($J$3,4),销售台账!$C$3:$C$2654,LEFT(AX$4,LEN(AX$4)-1)),"")</f>
        <v/>
      </c>
      <c r="AZ82" s="90" t="str">
        <f>IF($B82&lt;&gt;"",SUMIFS(损耗登记!$I$3:$I$4999,损耗登记!$E$3:$E$4999,$B82,损耗登记!$B$3:$B$4999,LEFT($J$3,4),损耗登记!$C$3:$C$4999,LEFT(AX$4,LEN(AX$4)-1)),"")</f>
        <v/>
      </c>
      <c r="BA82" s="90" t="str">
        <f t="shared" si="29"/>
        <v/>
      </c>
      <c r="BB82" s="90" t="str">
        <f>IF($B82&lt;&gt;"",SUMIFS(进货台账!$I$3:$I$1869,进货台账!$E$3:$E$1869,$B82,进货台账!$B$3:$B$1869,LEFT($J$3,4),进货台账!$C$3:$C$1869,LEFT(BB$4,LEN(BB$4)-1)),"")</f>
        <v/>
      </c>
      <c r="BC82" s="90" t="str">
        <f>IF($B82&lt;&gt;"",SUMIFS(销售台账!$I$3:$I$2654,销售台账!$E$3:$E$2654,$B82,销售台账!$B$3:$B$2654,LEFT($J$3,4),销售台账!$C$3:$C$2654,LEFT(BB$4,LEN(BB$4)-1)),"")</f>
        <v/>
      </c>
      <c r="BD82" s="90" t="str">
        <f>IF($B82&lt;&gt;"",SUMIFS(损耗登记!$I$3:$I$4999,损耗登记!$E$3:$E$4999,$B82,损耗登记!$B$3:$B$4999,LEFT($J$3,4),损耗登记!$C$3:$C$4999,LEFT(BB$4,LEN(BB$4)-1)),"")</f>
        <v/>
      </c>
      <c r="BE82" s="90" t="str">
        <f t="shared" si="30"/>
        <v/>
      </c>
    </row>
    <row r="83" ht="22" customHeight="1" spans="1:57">
      <c r="A83" s="89" t="str">
        <f t="shared" si="31"/>
        <v/>
      </c>
      <c r="B83" s="89" t="str">
        <f>IF(商品参数!A80&lt;&gt;"",商品参数!A80,"")</f>
        <v/>
      </c>
      <c r="C83" s="90" t="str">
        <f>IFERROR(VLOOKUP(B83,商品参数!A:E,2,FALSE),"")</f>
        <v/>
      </c>
      <c r="D83" s="90" t="str">
        <f>IFERROR(VLOOKUP(B83,商品参数!A:E,3,FALSE),"")</f>
        <v/>
      </c>
      <c r="E83" s="90" t="str">
        <f>IFERROR(VLOOKUP(B83,商品参数!A:E,4,FALSE),"")</f>
        <v/>
      </c>
      <c r="F83" s="90" t="str">
        <f t="shared" si="16"/>
        <v/>
      </c>
      <c r="G83" s="90" t="str">
        <f t="shared" si="17"/>
        <v/>
      </c>
      <c r="H83" s="91" t="str">
        <f t="shared" si="18"/>
        <v/>
      </c>
      <c r="I83" s="90" t="str">
        <f>IF(E83&lt;&gt;"",IFERROR(VLOOKUP(B83,商品参数!$A$3:$D$499,6,0),0),"")</f>
        <v/>
      </c>
      <c r="J83" s="90" t="str">
        <f>IF($B83&lt;&gt;"",SUMIFS(进货台账!$I$3:$I$1869,进货台账!$E$3:$E$1869,$B83,进货台账!$B$3:$B$1869,LEFT($J$3,4),进货台账!$C$3:$C$1869,LEFT(J$4,LEN(J$4)-1)),"")</f>
        <v/>
      </c>
      <c r="K83" s="90" t="str">
        <f>IF($B83&lt;&gt;"",SUMIFS(销售台账!$I$3:$I$2654,销售台账!$E$3:$E$2654,$B83,销售台账!$B$3:$B$2654,LEFT($J$3,4),销售台账!$C$3:$C$2654,LEFT(J$4,LEN(J$4)-1)),"")</f>
        <v/>
      </c>
      <c r="L83" s="90" t="str">
        <f>IF($B83&lt;&gt;"",SUMIFS(损耗登记!$I$3:$I$4999,损耗登记!$E$3:$E$4999,$B83,损耗登记!$B$3:$B$4999,LEFT($J$3,4),损耗登记!$C$3:$C$4999,LEFT(J$4,LEN(J$4)-1)),"")</f>
        <v/>
      </c>
      <c r="M83" s="90" t="str">
        <f t="shared" si="19"/>
        <v/>
      </c>
      <c r="N83" s="90" t="str">
        <f>IF($B83&lt;&gt;"",SUMIFS(进货台账!$I$3:$I$1869,进货台账!$E$3:$E$1869,$B83,进货台账!$B$3:$B$1869,LEFT($J$3,4),进货台账!$C$3:$C$1869,LEFT(N$4,LEN(N$4)-1)),"")</f>
        <v/>
      </c>
      <c r="O83" s="90" t="str">
        <f>IF($B83&lt;&gt;"",SUMIFS(销售台账!$I$3:$I$2654,销售台账!$E$3:$E$2654,$B83,销售台账!$B$3:$B$2654,LEFT($J$3,4),销售台账!$C$3:$C$2654,LEFT(N$4,LEN(N$4)-1)),"")</f>
        <v/>
      </c>
      <c r="P83" s="90" t="str">
        <f>IF($B83&lt;&gt;"",SUMIFS(损耗登记!$I$3:$I$4999,损耗登记!$E$3:$E$4999,$B83,损耗登记!$B$3:$B$4999,LEFT($J$3,4),损耗登记!$C$3:$C$4999,LEFT(N$4,LEN(N$4)-1)),"")</f>
        <v/>
      </c>
      <c r="Q83" s="90" t="str">
        <f t="shared" si="20"/>
        <v/>
      </c>
      <c r="R83" s="90" t="str">
        <f>IF($B83&lt;&gt;"",SUMIFS(进货台账!$I$3:$I$1869,进货台账!$E$3:$E$1869,$B83,进货台账!$B$3:$B$1869,LEFT($J$3,4),进货台账!$C$3:$C$1869,LEFT(R$4,LEN(R$4)-1)),"")</f>
        <v/>
      </c>
      <c r="S83" s="90" t="str">
        <f>IF($B83&lt;&gt;"",SUMIFS(销售台账!$I$3:$I$2654,销售台账!$E$3:$E$2654,$B83,销售台账!$B$3:$B$2654,LEFT($J$3,4),销售台账!$C$3:$C$2654,LEFT(R$4,LEN(R$4)-1)),"")</f>
        <v/>
      </c>
      <c r="T83" s="90" t="str">
        <f>IF($B83&lt;&gt;"",SUMIFS(损耗登记!$I$3:$I$4999,损耗登记!$E$3:$E$4999,$B83,损耗登记!$B$3:$B$4999,LEFT($J$3,4),损耗登记!$C$3:$C$4999,LEFT(R$4,LEN(R$4)-1)),"")</f>
        <v/>
      </c>
      <c r="U83" s="90" t="str">
        <f t="shared" si="21"/>
        <v/>
      </c>
      <c r="V83" s="90" t="str">
        <f>IF($B83&lt;&gt;"",SUMIFS(进货台账!$I$3:$I$1869,进货台账!$E$3:$E$1869,$B83,进货台账!$B$3:$B$1869,LEFT($J$3,4),进货台账!$C$3:$C$1869,LEFT(V$4,LEN(V$4)-1)),"")</f>
        <v/>
      </c>
      <c r="W83" s="90" t="str">
        <f>IF($B83&lt;&gt;"",SUMIFS(销售台账!$I$3:$I$2654,销售台账!$E$3:$E$2654,$B83,销售台账!$B$3:$B$2654,LEFT($J$3,4),销售台账!$C$3:$C$2654,LEFT(V$4,LEN(V$4)-1)),"")</f>
        <v/>
      </c>
      <c r="X83" s="90" t="str">
        <f>IF($B83&lt;&gt;"",SUMIFS(损耗登记!$I$3:$I$4999,损耗登记!$E$3:$E$4999,$B83,损耗登记!$B$3:$B$4999,LEFT($J$3,4),损耗登记!$C$3:$C$4999,LEFT(V$4,LEN(V$4)-1)),"")</f>
        <v/>
      </c>
      <c r="Y83" s="90" t="str">
        <f t="shared" si="22"/>
        <v/>
      </c>
      <c r="Z83" s="90" t="str">
        <f>IF($B83&lt;&gt;"",SUMIFS(进货台账!$I$3:$I$1869,进货台账!$E$3:$E$1869,$B83,进货台账!$B$3:$B$1869,LEFT($J$3,4),进货台账!$C$3:$C$1869,LEFT(Z$4,LEN(Z$4)-1)),"")</f>
        <v/>
      </c>
      <c r="AA83" s="90" t="str">
        <f>IF($B83&lt;&gt;"",SUMIFS(销售台账!$I$3:$I$2654,销售台账!$E$3:$E$2654,$B83,销售台账!$B$3:$B$2654,LEFT($J$3,4),销售台账!$C$3:$C$2654,LEFT(Z$4,LEN(Z$4)-1)),"")</f>
        <v/>
      </c>
      <c r="AB83" s="90" t="str">
        <f>IF($B83&lt;&gt;"",SUMIFS(损耗登记!$I$3:$I$4999,损耗登记!$E$3:$E$4999,$B83,损耗登记!$B$3:$B$4999,LEFT($J$3,4),损耗登记!$C$3:$C$4999,LEFT(Z$4,LEN(Z$4)-1)),"")</f>
        <v/>
      </c>
      <c r="AC83" s="90" t="str">
        <f t="shared" si="23"/>
        <v/>
      </c>
      <c r="AD83" s="90" t="str">
        <f>IF($B83&lt;&gt;"",SUMIFS(进货台账!$I$3:$I$1869,进货台账!$E$3:$E$1869,$B83,进货台账!$B$3:$B$1869,LEFT($J$3,4),进货台账!$C$3:$C$1869,LEFT(AD$4,LEN(AD$4)-1)),"")</f>
        <v/>
      </c>
      <c r="AE83" s="90" t="str">
        <f>IF($B83&lt;&gt;"",SUMIFS(销售台账!$I$3:$I$2654,销售台账!$E$3:$E$2654,$B83,销售台账!$B$3:$B$2654,LEFT($J$3,4),销售台账!$C$3:$C$2654,LEFT(AD$4,LEN(AD$4)-1)),"")</f>
        <v/>
      </c>
      <c r="AF83" s="90" t="str">
        <f>IF($B83&lt;&gt;"",SUMIFS(损耗登记!$I$3:$I$4999,损耗登记!$E$3:$E$4999,$B83,损耗登记!$B$3:$B$4999,LEFT($J$3,4),损耗登记!$C$3:$C$4999,LEFT(AD$4,LEN(AD$4)-1)),"")</f>
        <v/>
      </c>
      <c r="AG83" s="90" t="str">
        <f t="shared" si="24"/>
        <v/>
      </c>
      <c r="AH83" s="90" t="str">
        <f>IF($B83&lt;&gt;"",SUMIFS(进货台账!$I$3:$I$1869,进货台账!$E$3:$E$1869,$B83,进货台账!$B$3:$B$1869,LEFT($J$3,4),进货台账!$C$3:$C$1869,LEFT(AH$4,LEN(AH$4)-1)),"")</f>
        <v/>
      </c>
      <c r="AI83" s="90" t="str">
        <f>IF($B83&lt;&gt;"",SUMIFS(销售台账!$I$3:$I$2654,销售台账!$E$3:$E$2654,$B83,销售台账!$B$3:$B$2654,LEFT($J$3,4),销售台账!$C$3:$C$2654,LEFT(AH$4,LEN(AH$4)-1)),"")</f>
        <v/>
      </c>
      <c r="AJ83" s="90" t="str">
        <f>IF($B83&lt;&gt;"",SUMIFS(损耗登记!$I$3:$I$4999,损耗登记!$E$3:$E$4999,$B83,损耗登记!$B$3:$B$4999,LEFT($J$3,4),损耗登记!$C$3:$C$4999,LEFT(AH$4,LEN(AH$4)-1)),"")</f>
        <v/>
      </c>
      <c r="AK83" s="90" t="str">
        <f t="shared" si="25"/>
        <v/>
      </c>
      <c r="AL83" s="90" t="str">
        <f>IF($B83&lt;&gt;"",SUMIFS(进货台账!$I$3:$I$1869,进货台账!$E$3:$E$1869,$B83,进货台账!$B$3:$B$1869,LEFT($J$3,4),进货台账!$C$3:$C$1869,LEFT(AL$4,LEN(AL$4)-1)),"")</f>
        <v/>
      </c>
      <c r="AM83" s="90" t="str">
        <f>IF($B83&lt;&gt;"",SUMIFS(销售台账!$I$3:$I$2654,销售台账!$E$3:$E$2654,$B83,销售台账!$B$3:$B$2654,LEFT($J$3,4),销售台账!$C$3:$C$2654,LEFT(AL$4,LEN(AL$4)-1)),"")</f>
        <v/>
      </c>
      <c r="AN83" s="90" t="str">
        <f>IF($B83&lt;&gt;"",SUMIFS(损耗登记!$I$3:$I$4999,损耗登记!$E$3:$E$4999,$B83,损耗登记!$B$3:$B$4999,LEFT($J$3,4),损耗登记!$C$3:$C$4999,LEFT(AL$4,LEN(AL$4)-1)),"")</f>
        <v/>
      </c>
      <c r="AO83" s="90" t="str">
        <f t="shared" si="26"/>
        <v/>
      </c>
      <c r="AP83" s="90" t="str">
        <f>IF($B83&lt;&gt;"",SUMIFS(进货台账!$I$3:$I$1869,进货台账!$E$3:$E$1869,$B83,进货台账!$B$3:$B$1869,LEFT($J$3,4),进货台账!$C$3:$C$1869,LEFT(AP$4,LEN(AP$4)-1)),"")</f>
        <v/>
      </c>
      <c r="AQ83" s="90" t="str">
        <f>IF($B83&lt;&gt;"",SUMIFS(销售台账!$I$3:$I$2654,销售台账!$E$3:$E$2654,$B83,销售台账!$B$3:$B$2654,LEFT($J$3,4),销售台账!$C$3:$C$2654,LEFT(AP$4,LEN(AP$4)-1)),"")</f>
        <v/>
      </c>
      <c r="AR83" s="90" t="str">
        <f>IF($B83&lt;&gt;"",SUMIFS(损耗登记!$I$3:$I$4999,损耗登记!$E$3:$E$4999,$B83,损耗登记!$B$3:$B$4999,LEFT($J$3,4),损耗登记!$C$3:$C$4999,LEFT(AP$4,LEN(AP$4)-1)),"")</f>
        <v/>
      </c>
      <c r="AS83" s="90" t="str">
        <f t="shared" si="27"/>
        <v/>
      </c>
      <c r="AT83" s="90" t="str">
        <f>IF($B83&lt;&gt;"",SUMIFS(进货台账!$I$3:$I$1869,进货台账!$E$3:$E$1869,$B83,进货台账!$B$3:$B$1869,LEFT($J$3,4),进货台账!$C$3:$C$1869,LEFT(AT$4,LEN(AT$4)-1)),"")</f>
        <v/>
      </c>
      <c r="AU83" s="90" t="str">
        <f>IF($B83&lt;&gt;"",SUMIFS(销售台账!$I$3:$I$2654,销售台账!$E$3:$E$2654,$B83,销售台账!$B$3:$B$2654,LEFT($J$3,4),销售台账!$C$3:$C$2654,LEFT(AT$4,LEN(AT$4)-1)),"")</f>
        <v/>
      </c>
      <c r="AV83" s="90" t="str">
        <f>IF($B83&lt;&gt;"",SUMIFS(损耗登记!$I$3:$I$4999,损耗登记!$E$3:$E$4999,$B83,损耗登记!$B$3:$B$4999,LEFT($J$3,4),损耗登记!$C$3:$C$4999,LEFT(AT$4,LEN(AT$4)-1)),"")</f>
        <v/>
      </c>
      <c r="AW83" s="90" t="str">
        <f t="shared" si="28"/>
        <v/>
      </c>
      <c r="AX83" s="90" t="str">
        <f>IF($B83&lt;&gt;"",SUMIFS(进货台账!$I$3:$I$1869,进货台账!$E$3:$E$1869,$B83,进货台账!$B$3:$B$1869,LEFT($J$3,4),进货台账!$C$3:$C$1869,LEFT(AX$4,LEN(AX$4)-1)),"")</f>
        <v/>
      </c>
      <c r="AY83" s="90" t="str">
        <f>IF($B83&lt;&gt;"",SUMIFS(销售台账!$I$3:$I$2654,销售台账!$E$3:$E$2654,$B83,销售台账!$B$3:$B$2654,LEFT($J$3,4),销售台账!$C$3:$C$2654,LEFT(AX$4,LEN(AX$4)-1)),"")</f>
        <v/>
      </c>
      <c r="AZ83" s="90" t="str">
        <f>IF($B83&lt;&gt;"",SUMIFS(损耗登记!$I$3:$I$4999,损耗登记!$E$3:$E$4999,$B83,损耗登记!$B$3:$B$4999,LEFT($J$3,4),损耗登记!$C$3:$C$4999,LEFT(AX$4,LEN(AX$4)-1)),"")</f>
        <v/>
      </c>
      <c r="BA83" s="90" t="str">
        <f t="shared" si="29"/>
        <v/>
      </c>
      <c r="BB83" s="90" t="str">
        <f>IF($B83&lt;&gt;"",SUMIFS(进货台账!$I$3:$I$1869,进货台账!$E$3:$E$1869,$B83,进货台账!$B$3:$B$1869,LEFT($J$3,4),进货台账!$C$3:$C$1869,LEFT(BB$4,LEN(BB$4)-1)),"")</f>
        <v/>
      </c>
      <c r="BC83" s="90" t="str">
        <f>IF($B83&lt;&gt;"",SUMIFS(销售台账!$I$3:$I$2654,销售台账!$E$3:$E$2654,$B83,销售台账!$B$3:$B$2654,LEFT($J$3,4),销售台账!$C$3:$C$2654,LEFT(BB$4,LEN(BB$4)-1)),"")</f>
        <v/>
      </c>
      <c r="BD83" s="90" t="str">
        <f>IF($B83&lt;&gt;"",SUMIFS(损耗登记!$I$3:$I$4999,损耗登记!$E$3:$E$4999,$B83,损耗登记!$B$3:$B$4999,LEFT($J$3,4),损耗登记!$C$3:$C$4999,LEFT(BB$4,LEN(BB$4)-1)),"")</f>
        <v/>
      </c>
      <c r="BE83" s="90" t="str">
        <f t="shared" si="30"/>
        <v/>
      </c>
    </row>
    <row r="84" ht="22" customHeight="1" spans="1:57">
      <c r="A84" s="89" t="str">
        <f t="shared" si="31"/>
        <v/>
      </c>
      <c r="B84" s="89" t="str">
        <f>IF(商品参数!A81&lt;&gt;"",商品参数!A81,"")</f>
        <v/>
      </c>
      <c r="C84" s="90" t="str">
        <f>IFERROR(VLOOKUP(B84,商品参数!A:E,2,FALSE),"")</f>
        <v/>
      </c>
      <c r="D84" s="90" t="str">
        <f>IFERROR(VLOOKUP(B84,商品参数!A:E,3,FALSE),"")</f>
        <v/>
      </c>
      <c r="E84" s="90" t="str">
        <f>IFERROR(VLOOKUP(B84,商品参数!A:E,4,FALSE),"")</f>
        <v/>
      </c>
      <c r="F84" s="90" t="str">
        <f t="shared" si="16"/>
        <v/>
      </c>
      <c r="G84" s="90" t="str">
        <f t="shared" si="17"/>
        <v/>
      </c>
      <c r="H84" s="91" t="str">
        <f t="shared" si="18"/>
        <v/>
      </c>
      <c r="I84" s="90" t="str">
        <f>IF(E84&lt;&gt;"",IFERROR(VLOOKUP(B84,商品参数!$A$3:$D$499,6,0),0),"")</f>
        <v/>
      </c>
      <c r="J84" s="90" t="str">
        <f>IF($B84&lt;&gt;"",SUMIFS(进货台账!$I$3:$I$1869,进货台账!$E$3:$E$1869,$B84,进货台账!$B$3:$B$1869,LEFT($J$3,4),进货台账!$C$3:$C$1869,LEFT(J$4,LEN(J$4)-1)),"")</f>
        <v/>
      </c>
      <c r="K84" s="90" t="str">
        <f>IF($B84&lt;&gt;"",SUMIFS(销售台账!$I$3:$I$2654,销售台账!$E$3:$E$2654,$B84,销售台账!$B$3:$B$2654,LEFT($J$3,4),销售台账!$C$3:$C$2654,LEFT(J$4,LEN(J$4)-1)),"")</f>
        <v/>
      </c>
      <c r="L84" s="90" t="str">
        <f>IF($B84&lt;&gt;"",SUMIFS(损耗登记!$I$3:$I$4999,损耗登记!$E$3:$E$4999,$B84,损耗登记!$B$3:$B$4999,LEFT($J$3,4),损耗登记!$C$3:$C$4999,LEFT(J$4,LEN(J$4)-1)),"")</f>
        <v/>
      </c>
      <c r="M84" s="90" t="str">
        <f t="shared" si="19"/>
        <v/>
      </c>
      <c r="N84" s="90" t="str">
        <f>IF($B84&lt;&gt;"",SUMIFS(进货台账!$I$3:$I$1869,进货台账!$E$3:$E$1869,$B84,进货台账!$B$3:$B$1869,LEFT($J$3,4),进货台账!$C$3:$C$1869,LEFT(N$4,LEN(N$4)-1)),"")</f>
        <v/>
      </c>
      <c r="O84" s="90" t="str">
        <f>IF($B84&lt;&gt;"",SUMIFS(销售台账!$I$3:$I$2654,销售台账!$E$3:$E$2654,$B84,销售台账!$B$3:$B$2654,LEFT($J$3,4),销售台账!$C$3:$C$2654,LEFT(N$4,LEN(N$4)-1)),"")</f>
        <v/>
      </c>
      <c r="P84" s="90" t="str">
        <f>IF($B84&lt;&gt;"",SUMIFS(损耗登记!$I$3:$I$4999,损耗登记!$E$3:$E$4999,$B84,损耗登记!$B$3:$B$4999,LEFT($J$3,4),损耗登记!$C$3:$C$4999,LEFT(N$4,LEN(N$4)-1)),"")</f>
        <v/>
      </c>
      <c r="Q84" s="90" t="str">
        <f t="shared" si="20"/>
        <v/>
      </c>
      <c r="R84" s="90" t="str">
        <f>IF($B84&lt;&gt;"",SUMIFS(进货台账!$I$3:$I$1869,进货台账!$E$3:$E$1869,$B84,进货台账!$B$3:$B$1869,LEFT($J$3,4),进货台账!$C$3:$C$1869,LEFT(R$4,LEN(R$4)-1)),"")</f>
        <v/>
      </c>
      <c r="S84" s="90" t="str">
        <f>IF($B84&lt;&gt;"",SUMIFS(销售台账!$I$3:$I$2654,销售台账!$E$3:$E$2654,$B84,销售台账!$B$3:$B$2654,LEFT($J$3,4),销售台账!$C$3:$C$2654,LEFT(R$4,LEN(R$4)-1)),"")</f>
        <v/>
      </c>
      <c r="T84" s="90" t="str">
        <f>IF($B84&lt;&gt;"",SUMIFS(损耗登记!$I$3:$I$4999,损耗登记!$E$3:$E$4999,$B84,损耗登记!$B$3:$B$4999,LEFT($J$3,4),损耗登记!$C$3:$C$4999,LEFT(R$4,LEN(R$4)-1)),"")</f>
        <v/>
      </c>
      <c r="U84" s="90" t="str">
        <f t="shared" si="21"/>
        <v/>
      </c>
      <c r="V84" s="90" t="str">
        <f>IF($B84&lt;&gt;"",SUMIFS(进货台账!$I$3:$I$1869,进货台账!$E$3:$E$1869,$B84,进货台账!$B$3:$B$1869,LEFT($J$3,4),进货台账!$C$3:$C$1869,LEFT(V$4,LEN(V$4)-1)),"")</f>
        <v/>
      </c>
      <c r="W84" s="90" t="str">
        <f>IF($B84&lt;&gt;"",SUMIFS(销售台账!$I$3:$I$2654,销售台账!$E$3:$E$2654,$B84,销售台账!$B$3:$B$2654,LEFT($J$3,4),销售台账!$C$3:$C$2654,LEFT(V$4,LEN(V$4)-1)),"")</f>
        <v/>
      </c>
      <c r="X84" s="90" t="str">
        <f>IF($B84&lt;&gt;"",SUMIFS(损耗登记!$I$3:$I$4999,损耗登记!$E$3:$E$4999,$B84,损耗登记!$B$3:$B$4999,LEFT($J$3,4),损耗登记!$C$3:$C$4999,LEFT(V$4,LEN(V$4)-1)),"")</f>
        <v/>
      </c>
      <c r="Y84" s="90" t="str">
        <f t="shared" si="22"/>
        <v/>
      </c>
      <c r="Z84" s="90" t="str">
        <f>IF($B84&lt;&gt;"",SUMIFS(进货台账!$I$3:$I$1869,进货台账!$E$3:$E$1869,$B84,进货台账!$B$3:$B$1869,LEFT($J$3,4),进货台账!$C$3:$C$1869,LEFT(Z$4,LEN(Z$4)-1)),"")</f>
        <v/>
      </c>
      <c r="AA84" s="90" t="str">
        <f>IF($B84&lt;&gt;"",SUMIFS(销售台账!$I$3:$I$2654,销售台账!$E$3:$E$2654,$B84,销售台账!$B$3:$B$2654,LEFT($J$3,4),销售台账!$C$3:$C$2654,LEFT(Z$4,LEN(Z$4)-1)),"")</f>
        <v/>
      </c>
      <c r="AB84" s="90" t="str">
        <f>IF($B84&lt;&gt;"",SUMIFS(损耗登记!$I$3:$I$4999,损耗登记!$E$3:$E$4999,$B84,损耗登记!$B$3:$B$4999,LEFT($J$3,4),损耗登记!$C$3:$C$4999,LEFT(Z$4,LEN(Z$4)-1)),"")</f>
        <v/>
      </c>
      <c r="AC84" s="90" t="str">
        <f t="shared" si="23"/>
        <v/>
      </c>
      <c r="AD84" s="90" t="str">
        <f>IF($B84&lt;&gt;"",SUMIFS(进货台账!$I$3:$I$1869,进货台账!$E$3:$E$1869,$B84,进货台账!$B$3:$B$1869,LEFT($J$3,4),进货台账!$C$3:$C$1869,LEFT(AD$4,LEN(AD$4)-1)),"")</f>
        <v/>
      </c>
      <c r="AE84" s="90" t="str">
        <f>IF($B84&lt;&gt;"",SUMIFS(销售台账!$I$3:$I$2654,销售台账!$E$3:$E$2654,$B84,销售台账!$B$3:$B$2654,LEFT($J$3,4),销售台账!$C$3:$C$2654,LEFT(AD$4,LEN(AD$4)-1)),"")</f>
        <v/>
      </c>
      <c r="AF84" s="90" t="str">
        <f>IF($B84&lt;&gt;"",SUMIFS(损耗登记!$I$3:$I$4999,损耗登记!$E$3:$E$4999,$B84,损耗登记!$B$3:$B$4999,LEFT($J$3,4),损耗登记!$C$3:$C$4999,LEFT(AD$4,LEN(AD$4)-1)),"")</f>
        <v/>
      </c>
      <c r="AG84" s="90" t="str">
        <f t="shared" si="24"/>
        <v/>
      </c>
      <c r="AH84" s="90" t="str">
        <f>IF($B84&lt;&gt;"",SUMIFS(进货台账!$I$3:$I$1869,进货台账!$E$3:$E$1869,$B84,进货台账!$B$3:$B$1869,LEFT($J$3,4),进货台账!$C$3:$C$1869,LEFT(AH$4,LEN(AH$4)-1)),"")</f>
        <v/>
      </c>
      <c r="AI84" s="90" t="str">
        <f>IF($B84&lt;&gt;"",SUMIFS(销售台账!$I$3:$I$2654,销售台账!$E$3:$E$2654,$B84,销售台账!$B$3:$B$2654,LEFT($J$3,4),销售台账!$C$3:$C$2654,LEFT(AH$4,LEN(AH$4)-1)),"")</f>
        <v/>
      </c>
      <c r="AJ84" s="90" t="str">
        <f>IF($B84&lt;&gt;"",SUMIFS(损耗登记!$I$3:$I$4999,损耗登记!$E$3:$E$4999,$B84,损耗登记!$B$3:$B$4999,LEFT($J$3,4),损耗登记!$C$3:$C$4999,LEFT(AH$4,LEN(AH$4)-1)),"")</f>
        <v/>
      </c>
      <c r="AK84" s="90" t="str">
        <f t="shared" si="25"/>
        <v/>
      </c>
      <c r="AL84" s="90" t="str">
        <f>IF($B84&lt;&gt;"",SUMIFS(进货台账!$I$3:$I$1869,进货台账!$E$3:$E$1869,$B84,进货台账!$B$3:$B$1869,LEFT($J$3,4),进货台账!$C$3:$C$1869,LEFT(AL$4,LEN(AL$4)-1)),"")</f>
        <v/>
      </c>
      <c r="AM84" s="90" t="str">
        <f>IF($B84&lt;&gt;"",SUMIFS(销售台账!$I$3:$I$2654,销售台账!$E$3:$E$2654,$B84,销售台账!$B$3:$B$2654,LEFT($J$3,4),销售台账!$C$3:$C$2654,LEFT(AL$4,LEN(AL$4)-1)),"")</f>
        <v/>
      </c>
      <c r="AN84" s="90" t="str">
        <f>IF($B84&lt;&gt;"",SUMIFS(损耗登记!$I$3:$I$4999,损耗登记!$E$3:$E$4999,$B84,损耗登记!$B$3:$B$4999,LEFT($J$3,4),损耗登记!$C$3:$C$4999,LEFT(AL$4,LEN(AL$4)-1)),"")</f>
        <v/>
      </c>
      <c r="AO84" s="90" t="str">
        <f t="shared" si="26"/>
        <v/>
      </c>
      <c r="AP84" s="90" t="str">
        <f>IF($B84&lt;&gt;"",SUMIFS(进货台账!$I$3:$I$1869,进货台账!$E$3:$E$1869,$B84,进货台账!$B$3:$B$1869,LEFT($J$3,4),进货台账!$C$3:$C$1869,LEFT(AP$4,LEN(AP$4)-1)),"")</f>
        <v/>
      </c>
      <c r="AQ84" s="90" t="str">
        <f>IF($B84&lt;&gt;"",SUMIFS(销售台账!$I$3:$I$2654,销售台账!$E$3:$E$2654,$B84,销售台账!$B$3:$B$2654,LEFT($J$3,4),销售台账!$C$3:$C$2654,LEFT(AP$4,LEN(AP$4)-1)),"")</f>
        <v/>
      </c>
      <c r="AR84" s="90" t="str">
        <f>IF($B84&lt;&gt;"",SUMIFS(损耗登记!$I$3:$I$4999,损耗登记!$E$3:$E$4999,$B84,损耗登记!$B$3:$B$4999,LEFT($J$3,4),损耗登记!$C$3:$C$4999,LEFT(AP$4,LEN(AP$4)-1)),"")</f>
        <v/>
      </c>
      <c r="AS84" s="90" t="str">
        <f t="shared" si="27"/>
        <v/>
      </c>
      <c r="AT84" s="90" t="str">
        <f>IF($B84&lt;&gt;"",SUMIFS(进货台账!$I$3:$I$1869,进货台账!$E$3:$E$1869,$B84,进货台账!$B$3:$B$1869,LEFT($J$3,4),进货台账!$C$3:$C$1869,LEFT(AT$4,LEN(AT$4)-1)),"")</f>
        <v/>
      </c>
      <c r="AU84" s="90" t="str">
        <f>IF($B84&lt;&gt;"",SUMIFS(销售台账!$I$3:$I$2654,销售台账!$E$3:$E$2654,$B84,销售台账!$B$3:$B$2654,LEFT($J$3,4),销售台账!$C$3:$C$2654,LEFT(AT$4,LEN(AT$4)-1)),"")</f>
        <v/>
      </c>
      <c r="AV84" s="90" t="str">
        <f>IF($B84&lt;&gt;"",SUMIFS(损耗登记!$I$3:$I$4999,损耗登记!$E$3:$E$4999,$B84,损耗登记!$B$3:$B$4999,LEFT($J$3,4),损耗登记!$C$3:$C$4999,LEFT(AT$4,LEN(AT$4)-1)),"")</f>
        <v/>
      </c>
      <c r="AW84" s="90" t="str">
        <f t="shared" si="28"/>
        <v/>
      </c>
      <c r="AX84" s="90" t="str">
        <f>IF($B84&lt;&gt;"",SUMIFS(进货台账!$I$3:$I$1869,进货台账!$E$3:$E$1869,$B84,进货台账!$B$3:$B$1869,LEFT($J$3,4),进货台账!$C$3:$C$1869,LEFT(AX$4,LEN(AX$4)-1)),"")</f>
        <v/>
      </c>
      <c r="AY84" s="90" t="str">
        <f>IF($B84&lt;&gt;"",SUMIFS(销售台账!$I$3:$I$2654,销售台账!$E$3:$E$2654,$B84,销售台账!$B$3:$B$2654,LEFT($J$3,4),销售台账!$C$3:$C$2654,LEFT(AX$4,LEN(AX$4)-1)),"")</f>
        <v/>
      </c>
      <c r="AZ84" s="90" t="str">
        <f>IF($B84&lt;&gt;"",SUMIFS(损耗登记!$I$3:$I$4999,损耗登记!$E$3:$E$4999,$B84,损耗登记!$B$3:$B$4999,LEFT($J$3,4),损耗登记!$C$3:$C$4999,LEFT(AX$4,LEN(AX$4)-1)),"")</f>
        <v/>
      </c>
      <c r="BA84" s="90" t="str">
        <f t="shared" si="29"/>
        <v/>
      </c>
      <c r="BB84" s="90" t="str">
        <f>IF($B84&lt;&gt;"",SUMIFS(进货台账!$I$3:$I$1869,进货台账!$E$3:$E$1869,$B84,进货台账!$B$3:$B$1869,LEFT($J$3,4),进货台账!$C$3:$C$1869,LEFT(BB$4,LEN(BB$4)-1)),"")</f>
        <v/>
      </c>
      <c r="BC84" s="90" t="str">
        <f>IF($B84&lt;&gt;"",SUMIFS(销售台账!$I$3:$I$2654,销售台账!$E$3:$E$2654,$B84,销售台账!$B$3:$B$2654,LEFT($J$3,4),销售台账!$C$3:$C$2654,LEFT(BB$4,LEN(BB$4)-1)),"")</f>
        <v/>
      </c>
      <c r="BD84" s="90" t="str">
        <f>IF($B84&lt;&gt;"",SUMIFS(损耗登记!$I$3:$I$4999,损耗登记!$E$3:$E$4999,$B84,损耗登记!$B$3:$B$4999,LEFT($J$3,4),损耗登记!$C$3:$C$4999,LEFT(BB$4,LEN(BB$4)-1)),"")</f>
        <v/>
      </c>
      <c r="BE84" s="90" t="str">
        <f t="shared" si="30"/>
        <v/>
      </c>
    </row>
    <row r="85" ht="22" customHeight="1" spans="1:57">
      <c r="A85" s="89" t="str">
        <f t="shared" si="31"/>
        <v/>
      </c>
      <c r="B85" s="89" t="str">
        <f>IF(商品参数!A82&lt;&gt;"",商品参数!A82,"")</f>
        <v/>
      </c>
      <c r="C85" s="90" t="str">
        <f>IFERROR(VLOOKUP(B85,商品参数!A:E,2,FALSE),"")</f>
        <v/>
      </c>
      <c r="D85" s="90" t="str">
        <f>IFERROR(VLOOKUP(B85,商品参数!A:E,3,FALSE),"")</f>
        <v/>
      </c>
      <c r="E85" s="90" t="str">
        <f>IFERROR(VLOOKUP(B85,商品参数!A:E,4,FALSE),"")</f>
        <v/>
      </c>
      <c r="F85" s="90" t="str">
        <f t="shared" si="16"/>
        <v/>
      </c>
      <c r="G85" s="90" t="str">
        <f t="shared" si="17"/>
        <v/>
      </c>
      <c r="H85" s="91" t="str">
        <f t="shared" si="18"/>
        <v/>
      </c>
      <c r="I85" s="90" t="str">
        <f>IF(E85&lt;&gt;"",IFERROR(VLOOKUP(B85,商品参数!$A$3:$D$499,6,0),0),"")</f>
        <v/>
      </c>
      <c r="J85" s="90" t="str">
        <f>IF($B85&lt;&gt;"",SUMIFS(进货台账!$I$3:$I$1869,进货台账!$E$3:$E$1869,$B85,进货台账!$B$3:$B$1869,LEFT($J$3,4),进货台账!$C$3:$C$1869,LEFT(J$4,LEN(J$4)-1)),"")</f>
        <v/>
      </c>
      <c r="K85" s="90" t="str">
        <f>IF($B85&lt;&gt;"",SUMIFS(销售台账!$I$3:$I$2654,销售台账!$E$3:$E$2654,$B85,销售台账!$B$3:$B$2654,LEFT($J$3,4),销售台账!$C$3:$C$2654,LEFT(J$4,LEN(J$4)-1)),"")</f>
        <v/>
      </c>
      <c r="L85" s="90" t="str">
        <f>IF($B85&lt;&gt;"",SUMIFS(损耗登记!$I$3:$I$4999,损耗登记!$E$3:$E$4999,$B85,损耗登记!$B$3:$B$4999,LEFT($J$3,4),损耗登记!$C$3:$C$4999,LEFT(J$4,LEN(J$4)-1)),"")</f>
        <v/>
      </c>
      <c r="M85" s="90" t="str">
        <f t="shared" si="19"/>
        <v/>
      </c>
      <c r="N85" s="90" t="str">
        <f>IF($B85&lt;&gt;"",SUMIFS(进货台账!$I$3:$I$1869,进货台账!$E$3:$E$1869,$B85,进货台账!$B$3:$B$1869,LEFT($J$3,4),进货台账!$C$3:$C$1869,LEFT(N$4,LEN(N$4)-1)),"")</f>
        <v/>
      </c>
      <c r="O85" s="90" t="str">
        <f>IF($B85&lt;&gt;"",SUMIFS(销售台账!$I$3:$I$2654,销售台账!$E$3:$E$2654,$B85,销售台账!$B$3:$B$2654,LEFT($J$3,4),销售台账!$C$3:$C$2654,LEFT(N$4,LEN(N$4)-1)),"")</f>
        <v/>
      </c>
      <c r="P85" s="90" t="str">
        <f>IF($B85&lt;&gt;"",SUMIFS(损耗登记!$I$3:$I$4999,损耗登记!$E$3:$E$4999,$B85,损耗登记!$B$3:$B$4999,LEFT($J$3,4),损耗登记!$C$3:$C$4999,LEFT(N$4,LEN(N$4)-1)),"")</f>
        <v/>
      </c>
      <c r="Q85" s="90" t="str">
        <f t="shared" si="20"/>
        <v/>
      </c>
      <c r="R85" s="90" t="str">
        <f>IF($B85&lt;&gt;"",SUMIFS(进货台账!$I$3:$I$1869,进货台账!$E$3:$E$1869,$B85,进货台账!$B$3:$B$1869,LEFT($J$3,4),进货台账!$C$3:$C$1869,LEFT(R$4,LEN(R$4)-1)),"")</f>
        <v/>
      </c>
      <c r="S85" s="90" t="str">
        <f>IF($B85&lt;&gt;"",SUMIFS(销售台账!$I$3:$I$2654,销售台账!$E$3:$E$2654,$B85,销售台账!$B$3:$B$2654,LEFT($J$3,4),销售台账!$C$3:$C$2654,LEFT(R$4,LEN(R$4)-1)),"")</f>
        <v/>
      </c>
      <c r="T85" s="90" t="str">
        <f>IF($B85&lt;&gt;"",SUMIFS(损耗登记!$I$3:$I$4999,损耗登记!$E$3:$E$4999,$B85,损耗登记!$B$3:$B$4999,LEFT($J$3,4),损耗登记!$C$3:$C$4999,LEFT(R$4,LEN(R$4)-1)),"")</f>
        <v/>
      </c>
      <c r="U85" s="90" t="str">
        <f t="shared" si="21"/>
        <v/>
      </c>
      <c r="V85" s="90" t="str">
        <f>IF($B85&lt;&gt;"",SUMIFS(进货台账!$I$3:$I$1869,进货台账!$E$3:$E$1869,$B85,进货台账!$B$3:$B$1869,LEFT($J$3,4),进货台账!$C$3:$C$1869,LEFT(V$4,LEN(V$4)-1)),"")</f>
        <v/>
      </c>
      <c r="W85" s="90" t="str">
        <f>IF($B85&lt;&gt;"",SUMIFS(销售台账!$I$3:$I$2654,销售台账!$E$3:$E$2654,$B85,销售台账!$B$3:$B$2654,LEFT($J$3,4),销售台账!$C$3:$C$2654,LEFT(V$4,LEN(V$4)-1)),"")</f>
        <v/>
      </c>
      <c r="X85" s="90" t="str">
        <f>IF($B85&lt;&gt;"",SUMIFS(损耗登记!$I$3:$I$4999,损耗登记!$E$3:$E$4999,$B85,损耗登记!$B$3:$B$4999,LEFT($J$3,4),损耗登记!$C$3:$C$4999,LEFT(V$4,LEN(V$4)-1)),"")</f>
        <v/>
      </c>
      <c r="Y85" s="90" t="str">
        <f t="shared" si="22"/>
        <v/>
      </c>
      <c r="Z85" s="90" t="str">
        <f>IF($B85&lt;&gt;"",SUMIFS(进货台账!$I$3:$I$1869,进货台账!$E$3:$E$1869,$B85,进货台账!$B$3:$B$1869,LEFT($J$3,4),进货台账!$C$3:$C$1869,LEFT(Z$4,LEN(Z$4)-1)),"")</f>
        <v/>
      </c>
      <c r="AA85" s="90" t="str">
        <f>IF($B85&lt;&gt;"",SUMIFS(销售台账!$I$3:$I$2654,销售台账!$E$3:$E$2654,$B85,销售台账!$B$3:$B$2654,LEFT($J$3,4),销售台账!$C$3:$C$2654,LEFT(Z$4,LEN(Z$4)-1)),"")</f>
        <v/>
      </c>
      <c r="AB85" s="90" t="str">
        <f>IF($B85&lt;&gt;"",SUMIFS(损耗登记!$I$3:$I$4999,损耗登记!$E$3:$E$4999,$B85,损耗登记!$B$3:$B$4999,LEFT($J$3,4),损耗登记!$C$3:$C$4999,LEFT(Z$4,LEN(Z$4)-1)),"")</f>
        <v/>
      </c>
      <c r="AC85" s="90" t="str">
        <f t="shared" si="23"/>
        <v/>
      </c>
      <c r="AD85" s="90" t="str">
        <f>IF($B85&lt;&gt;"",SUMIFS(进货台账!$I$3:$I$1869,进货台账!$E$3:$E$1869,$B85,进货台账!$B$3:$B$1869,LEFT($J$3,4),进货台账!$C$3:$C$1869,LEFT(AD$4,LEN(AD$4)-1)),"")</f>
        <v/>
      </c>
      <c r="AE85" s="90" t="str">
        <f>IF($B85&lt;&gt;"",SUMIFS(销售台账!$I$3:$I$2654,销售台账!$E$3:$E$2654,$B85,销售台账!$B$3:$B$2654,LEFT($J$3,4),销售台账!$C$3:$C$2654,LEFT(AD$4,LEN(AD$4)-1)),"")</f>
        <v/>
      </c>
      <c r="AF85" s="90" t="str">
        <f>IF($B85&lt;&gt;"",SUMIFS(损耗登记!$I$3:$I$4999,损耗登记!$E$3:$E$4999,$B85,损耗登记!$B$3:$B$4999,LEFT($J$3,4),损耗登记!$C$3:$C$4999,LEFT(AD$4,LEN(AD$4)-1)),"")</f>
        <v/>
      </c>
      <c r="AG85" s="90" t="str">
        <f t="shared" si="24"/>
        <v/>
      </c>
      <c r="AH85" s="90" t="str">
        <f>IF($B85&lt;&gt;"",SUMIFS(进货台账!$I$3:$I$1869,进货台账!$E$3:$E$1869,$B85,进货台账!$B$3:$B$1869,LEFT($J$3,4),进货台账!$C$3:$C$1869,LEFT(AH$4,LEN(AH$4)-1)),"")</f>
        <v/>
      </c>
      <c r="AI85" s="90" t="str">
        <f>IF($B85&lt;&gt;"",SUMIFS(销售台账!$I$3:$I$2654,销售台账!$E$3:$E$2654,$B85,销售台账!$B$3:$B$2654,LEFT($J$3,4),销售台账!$C$3:$C$2654,LEFT(AH$4,LEN(AH$4)-1)),"")</f>
        <v/>
      </c>
      <c r="AJ85" s="90" t="str">
        <f>IF($B85&lt;&gt;"",SUMIFS(损耗登记!$I$3:$I$4999,损耗登记!$E$3:$E$4999,$B85,损耗登记!$B$3:$B$4999,LEFT($J$3,4),损耗登记!$C$3:$C$4999,LEFT(AH$4,LEN(AH$4)-1)),"")</f>
        <v/>
      </c>
      <c r="AK85" s="90" t="str">
        <f t="shared" si="25"/>
        <v/>
      </c>
      <c r="AL85" s="90" t="str">
        <f>IF($B85&lt;&gt;"",SUMIFS(进货台账!$I$3:$I$1869,进货台账!$E$3:$E$1869,$B85,进货台账!$B$3:$B$1869,LEFT($J$3,4),进货台账!$C$3:$C$1869,LEFT(AL$4,LEN(AL$4)-1)),"")</f>
        <v/>
      </c>
      <c r="AM85" s="90" t="str">
        <f>IF($B85&lt;&gt;"",SUMIFS(销售台账!$I$3:$I$2654,销售台账!$E$3:$E$2654,$B85,销售台账!$B$3:$B$2654,LEFT($J$3,4),销售台账!$C$3:$C$2654,LEFT(AL$4,LEN(AL$4)-1)),"")</f>
        <v/>
      </c>
      <c r="AN85" s="90" t="str">
        <f>IF($B85&lt;&gt;"",SUMIFS(损耗登记!$I$3:$I$4999,损耗登记!$E$3:$E$4999,$B85,损耗登记!$B$3:$B$4999,LEFT($J$3,4),损耗登记!$C$3:$C$4999,LEFT(AL$4,LEN(AL$4)-1)),"")</f>
        <v/>
      </c>
      <c r="AO85" s="90" t="str">
        <f t="shared" si="26"/>
        <v/>
      </c>
      <c r="AP85" s="90" t="str">
        <f>IF($B85&lt;&gt;"",SUMIFS(进货台账!$I$3:$I$1869,进货台账!$E$3:$E$1869,$B85,进货台账!$B$3:$B$1869,LEFT($J$3,4),进货台账!$C$3:$C$1869,LEFT(AP$4,LEN(AP$4)-1)),"")</f>
        <v/>
      </c>
      <c r="AQ85" s="90" t="str">
        <f>IF($B85&lt;&gt;"",SUMIFS(销售台账!$I$3:$I$2654,销售台账!$E$3:$E$2654,$B85,销售台账!$B$3:$B$2654,LEFT($J$3,4),销售台账!$C$3:$C$2654,LEFT(AP$4,LEN(AP$4)-1)),"")</f>
        <v/>
      </c>
      <c r="AR85" s="90" t="str">
        <f>IF($B85&lt;&gt;"",SUMIFS(损耗登记!$I$3:$I$4999,损耗登记!$E$3:$E$4999,$B85,损耗登记!$B$3:$B$4999,LEFT($J$3,4),损耗登记!$C$3:$C$4999,LEFT(AP$4,LEN(AP$4)-1)),"")</f>
        <v/>
      </c>
      <c r="AS85" s="90" t="str">
        <f t="shared" si="27"/>
        <v/>
      </c>
      <c r="AT85" s="90" t="str">
        <f>IF($B85&lt;&gt;"",SUMIFS(进货台账!$I$3:$I$1869,进货台账!$E$3:$E$1869,$B85,进货台账!$B$3:$B$1869,LEFT($J$3,4),进货台账!$C$3:$C$1869,LEFT(AT$4,LEN(AT$4)-1)),"")</f>
        <v/>
      </c>
      <c r="AU85" s="90" t="str">
        <f>IF($B85&lt;&gt;"",SUMIFS(销售台账!$I$3:$I$2654,销售台账!$E$3:$E$2654,$B85,销售台账!$B$3:$B$2654,LEFT($J$3,4),销售台账!$C$3:$C$2654,LEFT(AT$4,LEN(AT$4)-1)),"")</f>
        <v/>
      </c>
      <c r="AV85" s="90" t="str">
        <f>IF($B85&lt;&gt;"",SUMIFS(损耗登记!$I$3:$I$4999,损耗登记!$E$3:$E$4999,$B85,损耗登记!$B$3:$B$4999,LEFT($J$3,4),损耗登记!$C$3:$C$4999,LEFT(AT$4,LEN(AT$4)-1)),"")</f>
        <v/>
      </c>
      <c r="AW85" s="90" t="str">
        <f t="shared" si="28"/>
        <v/>
      </c>
      <c r="AX85" s="90" t="str">
        <f>IF($B85&lt;&gt;"",SUMIFS(进货台账!$I$3:$I$1869,进货台账!$E$3:$E$1869,$B85,进货台账!$B$3:$B$1869,LEFT($J$3,4),进货台账!$C$3:$C$1869,LEFT(AX$4,LEN(AX$4)-1)),"")</f>
        <v/>
      </c>
      <c r="AY85" s="90" t="str">
        <f>IF($B85&lt;&gt;"",SUMIFS(销售台账!$I$3:$I$2654,销售台账!$E$3:$E$2654,$B85,销售台账!$B$3:$B$2654,LEFT($J$3,4),销售台账!$C$3:$C$2654,LEFT(AX$4,LEN(AX$4)-1)),"")</f>
        <v/>
      </c>
      <c r="AZ85" s="90" t="str">
        <f>IF($B85&lt;&gt;"",SUMIFS(损耗登记!$I$3:$I$4999,损耗登记!$E$3:$E$4999,$B85,损耗登记!$B$3:$B$4999,LEFT($J$3,4),损耗登记!$C$3:$C$4999,LEFT(AX$4,LEN(AX$4)-1)),"")</f>
        <v/>
      </c>
      <c r="BA85" s="90" t="str">
        <f t="shared" si="29"/>
        <v/>
      </c>
      <c r="BB85" s="90" t="str">
        <f>IF($B85&lt;&gt;"",SUMIFS(进货台账!$I$3:$I$1869,进货台账!$E$3:$E$1869,$B85,进货台账!$B$3:$B$1869,LEFT($J$3,4),进货台账!$C$3:$C$1869,LEFT(BB$4,LEN(BB$4)-1)),"")</f>
        <v/>
      </c>
      <c r="BC85" s="90" t="str">
        <f>IF($B85&lt;&gt;"",SUMIFS(销售台账!$I$3:$I$2654,销售台账!$E$3:$E$2654,$B85,销售台账!$B$3:$B$2654,LEFT($J$3,4),销售台账!$C$3:$C$2654,LEFT(BB$4,LEN(BB$4)-1)),"")</f>
        <v/>
      </c>
      <c r="BD85" s="90" t="str">
        <f>IF($B85&lt;&gt;"",SUMIFS(损耗登记!$I$3:$I$4999,损耗登记!$E$3:$E$4999,$B85,损耗登记!$B$3:$B$4999,LEFT($J$3,4),损耗登记!$C$3:$C$4999,LEFT(BB$4,LEN(BB$4)-1)),"")</f>
        <v/>
      </c>
      <c r="BE85" s="90" t="str">
        <f t="shared" si="30"/>
        <v/>
      </c>
    </row>
    <row r="86" ht="22" customHeight="1" spans="1:57">
      <c r="A86" s="89" t="str">
        <f t="shared" si="31"/>
        <v/>
      </c>
      <c r="B86" s="89" t="str">
        <f>IF(商品参数!A83&lt;&gt;"",商品参数!A83,"")</f>
        <v/>
      </c>
      <c r="C86" s="90" t="str">
        <f>IFERROR(VLOOKUP(B86,商品参数!A:E,2,FALSE),"")</f>
        <v/>
      </c>
      <c r="D86" s="90" t="str">
        <f>IFERROR(VLOOKUP(B86,商品参数!A:E,3,FALSE),"")</f>
        <v/>
      </c>
      <c r="E86" s="90" t="str">
        <f>IFERROR(VLOOKUP(B86,商品参数!A:E,4,FALSE),"")</f>
        <v/>
      </c>
      <c r="F86" s="90" t="str">
        <f t="shared" si="16"/>
        <v/>
      </c>
      <c r="G86" s="90" t="str">
        <f t="shared" si="17"/>
        <v/>
      </c>
      <c r="H86" s="91" t="str">
        <f t="shared" si="18"/>
        <v/>
      </c>
      <c r="I86" s="90" t="str">
        <f>IF(E86&lt;&gt;"",IFERROR(VLOOKUP(B86,商品参数!$A$3:$D$499,6,0),0),"")</f>
        <v/>
      </c>
      <c r="J86" s="90" t="str">
        <f>IF($B86&lt;&gt;"",SUMIFS(进货台账!$I$3:$I$1869,进货台账!$E$3:$E$1869,$B86,进货台账!$B$3:$B$1869,LEFT($J$3,4),进货台账!$C$3:$C$1869,LEFT(J$4,LEN(J$4)-1)),"")</f>
        <v/>
      </c>
      <c r="K86" s="90" t="str">
        <f>IF($B86&lt;&gt;"",SUMIFS(销售台账!$I$3:$I$2654,销售台账!$E$3:$E$2654,$B86,销售台账!$B$3:$B$2654,LEFT($J$3,4),销售台账!$C$3:$C$2654,LEFT(J$4,LEN(J$4)-1)),"")</f>
        <v/>
      </c>
      <c r="L86" s="90" t="str">
        <f>IF($B86&lt;&gt;"",SUMIFS(损耗登记!$I$3:$I$4999,损耗登记!$E$3:$E$4999,$B86,损耗登记!$B$3:$B$4999,LEFT($J$3,4),损耗登记!$C$3:$C$4999,LEFT(J$4,LEN(J$4)-1)),"")</f>
        <v/>
      </c>
      <c r="M86" s="90" t="str">
        <f t="shared" si="19"/>
        <v/>
      </c>
      <c r="N86" s="90" t="str">
        <f>IF($B86&lt;&gt;"",SUMIFS(进货台账!$I$3:$I$1869,进货台账!$E$3:$E$1869,$B86,进货台账!$B$3:$B$1869,LEFT($J$3,4),进货台账!$C$3:$C$1869,LEFT(N$4,LEN(N$4)-1)),"")</f>
        <v/>
      </c>
      <c r="O86" s="90" t="str">
        <f>IF($B86&lt;&gt;"",SUMIFS(销售台账!$I$3:$I$2654,销售台账!$E$3:$E$2654,$B86,销售台账!$B$3:$B$2654,LEFT($J$3,4),销售台账!$C$3:$C$2654,LEFT(N$4,LEN(N$4)-1)),"")</f>
        <v/>
      </c>
      <c r="P86" s="90" t="str">
        <f>IF($B86&lt;&gt;"",SUMIFS(损耗登记!$I$3:$I$4999,损耗登记!$E$3:$E$4999,$B86,损耗登记!$B$3:$B$4999,LEFT($J$3,4),损耗登记!$C$3:$C$4999,LEFT(N$4,LEN(N$4)-1)),"")</f>
        <v/>
      </c>
      <c r="Q86" s="90" t="str">
        <f t="shared" si="20"/>
        <v/>
      </c>
      <c r="R86" s="90" t="str">
        <f>IF($B86&lt;&gt;"",SUMIFS(进货台账!$I$3:$I$1869,进货台账!$E$3:$E$1869,$B86,进货台账!$B$3:$B$1869,LEFT($J$3,4),进货台账!$C$3:$C$1869,LEFT(R$4,LEN(R$4)-1)),"")</f>
        <v/>
      </c>
      <c r="S86" s="90" t="str">
        <f>IF($B86&lt;&gt;"",SUMIFS(销售台账!$I$3:$I$2654,销售台账!$E$3:$E$2654,$B86,销售台账!$B$3:$B$2654,LEFT($J$3,4),销售台账!$C$3:$C$2654,LEFT(R$4,LEN(R$4)-1)),"")</f>
        <v/>
      </c>
      <c r="T86" s="90" t="str">
        <f>IF($B86&lt;&gt;"",SUMIFS(损耗登记!$I$3:$I$4999,损耗登记!$E$3:$E$4999,$B86,损耗登记!$B$3:$B$4999,LEFT($J$3,4),损耗登记!$C$3:$C$4999,LEFT(R$4,LEN(R$4)-1)),"")</f>
        <v/>
      </c>
      <c r="U86" s="90" t="str">
        <f t="shared" si="21"/>
        <v/>
      </c>
      <c r="V86" s="90" t="str">
        <f>IF($B86&lt;&gt;"",SUMIFS(进货台账!$I$3:$I$1869,进货台账!$E$3:$E$1869,$B86,进货台账!$B$3:$B$1869,LEFT($J$3,4),进货台账!$C$3:$C$1869,LEFT(V$4,LEN(V$4)-1)),"")</f>
        <v/>
      </c>
      <c r="W86" s="90" t="str">
        <f>IF($B86&lt;&gt;"",SUMIFS(销售台账!$I$3:$I$2654,销售台账!$E$3:$E$2654,$B86,销售台账!$B$3:$B$2654,LEFT($J$3,4),销售台账!$C$3:$C$2654,LEFT(V$4,LEN(V$4)-1)),"")</f>
        <v/>
      </c>
      <c r="X86" s="90" t="str">
        <f>IF($B86&lt;&gt;"",SUMIFS(损耗登记!$I$3:$I$4999,损耗登记!$E$3:$E$4999,$B86,损耗登记!$B$3:$B$4999,LEFT($J$3,4),损耗登记!$C$3:$C$4999,LEFT(V$4,LEN(V$4)-1)),"")</f>
        <v/>
      </c>
      <c r="Y86" s="90" t="str">
        <f t="shared" si="22"/>
        <v/>
      </c>
      <c r="Z86" s="90" t="str">
        <f>IF($B86&lt;&gt;"",SUMIFS(进货台账!$I$3:$I$1869,进货台账!$E$3:$E$1869,$B86,进货台账!$B$3:$B$1869,LEFT($J$3,4),进货台账!$C$3:$C$1869,LEFT(Z$4,LEN(Z$4)-1)),"")</f>
        <v/>
      </c>
      <c r="AA86" s="90" t="str">
        <f>IF($B86&lt;&gt;"",SUMIFS(销售台账!$I$3:$I$2654,销售台账!$E$3:$E$2654,$B86,销售台账!$B$3:$B$2654,LEFT($J$3,4),销售台账!$C$3:$C$2654,LEFT(Z$4,LEN(Z$4)-1)),"")</f>
        <v/>
      </c>
      <c r="AB86" s="90" t="str">
        <f>IF($B86&lt;&gt;"",SUMIFS(损耗登记!$I$3:$I$4999,损耗登记!$E$3:$E$4999,$B86,损耗登记!$B$3:$B$4999,LEFT($J$3,4),损耗登记!$C$3:$C$4999,LEFT(Z$4,LEN(Z$4)-1)),"")</f>
        <v/>
      </c>
      <c r="AC86" s="90" t="str">
        <f t="shared" si="23"/>
        <v/>
      </c>
      <c r="AD86" s="90" t="str">
        <f>IF($B86&lt;&gt;"",SUMIFS(进货台账!$I$3:$I$1869,进货台账!$E$3:$E$1869,$B86,进货台账!$B$3:$B$1869,LEFT($J$3,4),进货台账!$C$3:$C$1869,LEFT(AD$4,LEN(AD$4)-1)),"")</f>
        <v/>
      </c>
      <c r="AE86" s="90" t="str">
        <f>IF($B86&lt;&gt;"",SUMIFS(销售台账!$I$3:$I$2654,销售台账!$E$3:$E$2654,$B86,销售台账!$B$3:$B$2654,LEFT($J$3,4),销售台账!$C$3:$C$2654,LEFT(AD$4,LEN(AD$4)-1)),"")</f>
        <v/>
      </c>
      <c r="AF86" s="90" t="str">
        <f>IF($B86&lt;&gt;"",SUMIFS(损耗登记!$I$3:$I$4999,损耗登记!$E$3:$E$4999,$B86,损耗登记!$B$3:$B$4999,LEFT($J$3,4),损耗登记!$C$3:$C$4999,LEFT(AD$4,LEN(AD$4)-1)),"")</f>
        <v/>
      </c>
      <c r="AG86" s="90" t="str">
        <f t="shared" si="24"/>
        <v/>
      </c>
      <c r="AH86" s="90" t="str">
        <f>IF($B86&lt;&gt;"",SUMIFS(进货台账!$I$3:$I$1869,进货台账!$E$3:$E$1869,$B86,进货台账!$B$3:$B$1869,LEFT($J$3,4),进货台账!$C$3:$C$1869,LEFT(AH$4,LEN(AH$4)-1)),"")</f>
        <v/>
      </c>
      <c r="AI86" s="90" t="str">
        <f>IF($B86&lt;&gt;"",SUMIFS(销售台账!$I$3:$I$2654,销售台账!$E$3:$E$2654,$B86,销售台账!$B$3:$B$2654,LEFT($J$3,4),销售台账!$C$3:$C$2654,LEFT(AH$4,LEN(AH$4)-1)),"")</f>
        <v/>
      </c>
      <c r="AJ86" s="90" t="str">
        <f>IF($B86&lt;&gt;"",SUMIFS(损耗登记!$I$3:$I$4999,损耗登记!$E$3:$E$4999,$B86,损耗登记!$B$3:$B$4999,LEFT($J$3,4),损耗登记!$C$3:$C$4999,LEFT(AH$4,LEN(AH$4)-1)),"")</f>
        <v/>
      </c>
      <c r="AK86" s="90" t="str">
        <f t="shared" si="25"/>
        <v/>
      </c>
      <c r="AL86" s="90" t="str">
        <f>IF($B86&lt;&gt;"",SUMIFS(进货台账!$I$3:$I$1869,进货台账!$E$3:$E$1869,$B86,进货台账!$B$3:$B$1869,LEFT($J$3,4),进货台账!$C$3:$C$1869,LEFT(AL$4,LEN(AL$4)-1)),"")</f>
        <v/>
      </c>
      <c r="AM86" s="90" t="str">
        <f>IF($B86&lt;&gt;"",SUMIFS(销售台账!$I$3:$I$2654,销售台账!$E$3:$E$2654,$B86,销售台账!$B$3:$B$2654,LEFT($J$3,4),销售台账!$C$3:$C$2654,LEFT(AL$4,LEN(AL$4)-1)),"")</f>
        <v/>
      </c>
      <c r="AN86" s="90" t="str">
        <f>IF($B86&lt;&gt;"",SUMIFS(损耗登记!$I$3:$I$4999,损耗登记!$E$3:$E$4999,$B86,损耗登记!$B$3:$B$4999,LEFT($J$3,4),损耗登记!$C$3:$C$4999,LEFT(AL$4,LEN(AL$4)-1)),"")</f>
        <v/>
      </c>
      <c r="AO86" s="90" t="str">
        <f t="shared" si="26"/>
        <v/>
      </c>
      <c r="AP86" s="90" t="str">
        <f>IF($B86&lt;&gt;"",SUMIFS(进货台账!$I$3:$I$1869,进货台账!$E$3:$E$1869,$B86,进货台账!$B$3:$B$1869,LEFT($J$3,4),进货台账!$C$3:$C$1869,LEFT(AP$4,LEN(AP$4)-1)),"")</f>
        <v/>
      </c>
      <c r="AQ86" s="90" t="str">
        <f>IF($B86&lt;&gt;"",SUMIFS(销售台账!$I$3:$I$2654,销售台账!$E$3:$E$2654,$B86,销售台账!$B$3:$B$2654,LEFT($J$3,4),销售台账!$C$3:$C$2654,LEFT(AP$4,LEN(AP$4)-1)),"")</f>
        <v/>
      </c>
      <c r="AR86" s="90" t="str">
        <f>IF($B86&lt;&gt;"",SUMIFS(损耗登记!$I$3:$I$4999,损耗登记!$E$3:$E$4999,$B86,损耗登记!$B$3:$B$4999,LEFT($J$3,4),损耗登记!$C$3:$C$4999,LEFT(AP$4,LEN(AP$4)-1)),"")</f>
        <v/>
      </c>
      <c r="AS86" s="90" t="str">
        <f t="shared" si="27"/>
        <v/>
      </c>
      <c r="AT86" s="90" t="str">
        <f>IF($B86&lt;&gt;"",SUMIFS(进货台账!$I$3:$I$1869,进货台账!$E$3:$E$1869,$B86,进货台账!$B$3:$B$1869,LEFT($J$3,4),进货台账!$C$3:$C$1869,LEFT(AT$4,LEN(AT$4)-1)),"")</f>
        <v/>
      </c>
      <c r="AU86" s="90" t="str">
        <f>IF($B86&lt;&gt;"",SUMIFS(销售台账!$I$3:$I$2654,销售台账!$E$3:$E$2654,$B86,销售台账!$B$3:$B$2654,LEFT($J$3,4),销售台账!$C$3:$C$2654,LEFT(AT$4,LEN(AT$4)-1)),"")</f>
        <v/>
      </c>
      <c r="AV86" s="90" t="str">
        <f>IF($B86&lt;&gt;"",SUMIFS(损耗登记!$I$3:$I$4999,损耗登记!$E$3:$E$4999,$B86,损耗登记!$B$3:$B$4999,LEFT($J$3,4),损耗登记!$C$3:$C$4999,LEFT(AT$4,LEN(AT$4)-1)),"")</f>
        <v/>
      </c>
      <c r="AW86" s="90" t="str">
        <f t="shared" si="28"/>
        <v/>
      </c>
      <c r="AX86" s="90" t="str">
        <f>IF($B86&lt;&gt;"",SUMIFS(进货台账!$I$3:$I$1869,进货台账!$E$3:$E$1869,$B86,进货台账!$B$3:$B$1869,LEFT($J$3,4),进货台账!$C$3:$C$1869,LEFT(AX$4,LEN(AX$4)-1)),"")</f>
        <v/>
      </c>
      <c r="AY86" s="90" t="str">
        <f>IF($B86&lt;&gt;"",SUMIFS(销售台账!$I$3:$I$2654,销售台账!$E$3:$E$2654,$B86,销售台账!$B$3:$B$2654,LEFT($J$3,4),销售台账!$C$3:$C$2654,LEFT(AX$4,LEN(AX$4)-1)),"")</f>
        <v/>
      </c>
      <c r="AZ86" s="90" t="str">
        <f>IF($B86&lt;&gt;"",SUMIFS(损耗登记!$I$3:$I$4999,损耗登记!$E$3:$E$4999,$B86,损耗登记!$B$3:$B$4999,LEFT($J$3,4),损耗登记!$C$3:$C$4999,LEFT(AX$4,LEN(AX$4)-1)),"")</f>
        <v/>
      </c>
      <c r="BA86" s="90" t="str">
        <f t="shared" si="29"/>
        <v/>
      </c>
      <c r="BB86" s="90" t="str">
        <f>IF($B86&lt;&gt;"",SUMIFS(进货台账!$I$3:$I$1869,进货台账!$E$3:$E$1869,$B86,进货台账!$B$3:$B$1869,LEFT($J$3,4),进货台账!$C$3:$C$1869,LEFT(BB$4,LEN(BB$4)-1)),"")</f>
        <v/>
      </c>
      <c r="BC86" s="90" t="str">
        <f>IF($B86&lt;&gt;"",SUMIFS(销售台账!$I$3:$I$2654,销售台账!$E$3:$E$2654,$B86,销售台账!$B$3:$B$2654,LEFT($J$3,4),销售台账!$C$3:$C$2654,LEFT(BB$4,LEN(BB$4)-1)),"")</f>
        <v/>
      </c>
      <c r="BD86" s="90" t="str">
        <f>IF($B86&lt;&gt;"",SUMIFS(损耗登记!$I$3:$I$4999,损耗登记!$E$3:$E$4999,$B86,损耗登记!$B$3:$B$4999,LEFT($J$3,4),损耗登记!$C$3:$C$4999,LEFT(BB$4,LEN(BB$4)-1)),"")</f>
        <v/>
      </c>
      <c r="BE86" s="90" t="str">
        <f t="shared" si="30"/>
        <v/>
      </c>
    </row>
    <row r="87" ht="22" customHeight="1" spans="1:57">
      <c r="A87" s="89" t="str">
        <f t="shared" si="31"/>
        <v/>
      </c>
      <c r="B87" s="89" t="str">
        <f>IF(商品参数!A84&lt;&gt;"",商品参数!A84,"")</f>
        <v/>
      </c>
      <c r="C87" s="90" t="str">
        <f>IFERROR(VLOOKUP(B87,商品参数!A:E,2,FALSE),"")</f>
        <v/>
      </c>
      <c r="D87" s="90" t="str">
        <f>IFERROR(VLOOKUP(B87,商品参数!A:E,3,FALSE),"")</f>
        <v/>
      </c>
      <c r="E87" s="90" t="str">
        <f>IFERROR(VLOOKUP(B87,商品参数!A:E,4,FALSE),"")</f>
        <v/>
      </c>
      <c r="F87" s="90" t="str">
        <f t="shared" si="16"/>
        <v/>
      </c>
      <c r="G87" s="90" t="str">
        <f t="shared" si="17"/>
        <v/>
      </c>
      <c r="H87" s="91" t="str">
        <f t="shared" si="18"/>
        <v/>
      </c>
      <c r="I87" s="90" t="str">
        <f>IF(E87&lt;&gt;"",IFERROR(VLOOKUP(B87,商品参数!$A$3:$D$499,6,0),0),"")</f>
        <v/>
      </c>
      <c r="J87" s="90" t="str">
        <f>IF($B87&lt;&gt;"",SUMIFS(进货台账!$I$3:$I$1869,进货台账!$E$3:$E$1869,$B87,进货台账!$B$3:$B$1869,LEFT($J$3,4),进货台账!$C$3:$C$1869,LEFT(J$4,LEN(J$4)-1)),"")</f>
        <v/>
      </c>
      <c r="K87" s="90" t="str">
        <f>IF($B87&lt;&gt;"",SUMIFS(销售台账!$I$3:$I$2654,销售台账!$E$3:$E$2654,$B87,销售台账!$B$3:$B$2654,LEFT($J$3,4),销售台账!$C$3:$C$2654,LEFT(J$4,LEN(J$4)-1)),"")</f>
        <v/>
      </c>
      <c r="L87" s="90" t="str">
        <f>IF($B87&lt;&gt;"",SUMIFS(损耗登记!$I$3:$I$4999,损耗登记!$E$3:$E$4999,$B87,损耗登记!$B$3:$B$4999,LEFT($J$3,4),损耗登记!$C$3:$C$4999,LEFT(J$4,LEN(J$4)-1)),"")</f>
        <v/>
      </c>
      <c r="M87" s="90" t="str">
        <f t="shared" si="19"/>
        <v/>
      </c>
      <c r="N87" s="90" t="str">
        <f>IF($B87&lt;&gt;"",SUMIFS(进货台账!$I$3:$I$1869,进货台账!$E$3:$E$1869,$B87,进货台账!$B$3:$B$1869,LEFT($J$3,4),进货台账!$C$3:$C$1869,LEFT(N$4,LEN(N$4)-1)),"")</f>
        <v/>
      </c>
      <c r="O87" s="90" t="str">
        <f>IF($B87&lt;&gt;"",SUMIFS(销售台账!$I$3:$I$2654,销售台账!$E$3:$E$2654,$B87,销售台账!$B$3:$B$2654,LEFT($J$3,4),销售台账!$C$3:$C$2654,LEFT(N$4,LEN(N$4)-1)),"")</f>
        <v/>
      </c>
      <c r="P87" s="90" t="str">
        <f>IF($B87&lt;&gt;"",SUMIFS(损耗登记!$I$3:$I$4999,损耗登记!$E$3:$E$4999,$B87,损耗登记!$B$3:$B$4999,LEFT($J$3,4),损耗登记!$C$3:$C$4999,LEFT(N$4,LEN(N$4)-1)),"")</f>
        <v/>
      </c>
      <c r="Q87" s="90" t="str">
        <f t="shared" si="20"/>
        <v/>
      </c>
      <c r="R87" s="90" t="str">
        <f>IF($B87&lt;&gt;"",SUMIFS(进货台账!$I$3:$I$1869,进货台账!$E$3:$E$1869,$B87,进货台账!$B$3:$B$1869,LEFT($J$3,4),进货台账!$C$3:$C$1869,LEFT(R$4,LEN(R$4)-1)),"")</f>
        <v/>
      </c>
      <c r="S87" s="90" t="str">
        <f>IF($B87&lt;&gt;"",SUMIFS(销售台账!$I$3:$I$2654,销售台账!$E$3:$E$2654,$B87,销售台账!$B$3:$B$2654,LEFT($J$3,4),销售台账!$C$3:$C$2654,LEFT(R$4,LEN(R$4)-1)),"")</f>
        <v/>
      </c>
      <c r="T87" s="90" t="str">
        <f>IF($B87&lt;&gt;"",SUMIFS(损耗登记!$I$3:$I$4999,损耗登记!$E$3:$E$4999,$B87,损耗登记!$B$3:$B$4999,LEFT($J$3,4),损耗登记!$C$3:$C$4999,LEFT(R$4,LEN(R$4)-1)),"")</f>
        <v/>
      </c>
      <c r="U87" s="90" t="str">
        <f t="shared" si="21"/>
        <v/>
      </c>
      <c r="V87" s="90" t="str">
        <f>IF($B87&lt;&gt;"",SUMIFS(进货台账!$I$3:$I$1869,进货台账!$E$3:$E$1869,$B87,进货台账!$B$3:$B$1869,LEFT($J$3,4),进货台账!$C$3:$C$1869,LEFT(V$4,LEN(V$4)-1)),"")</f>
        <v/>
      </c>
      <c r="W87" s="90" t="str">
        <f>IF($B87&lt;&gt;"",SUMIFS(销售台账!$I$3:$I$2654,销售台账!$E$3:$E$2654,$B87,销售台账!$B$3:$B$2654,LEFT($J$3,4),销售台账!$C$3:$C$2654,LEFT(V$4,LEN(V$4)-1)),"")</f>
        <v/>
      </c>
      <c r="X87" s="90" t="str">
        <f>IF($B87&lt;&gt;"",SUMIFS(损耗登记!$I$3:$I$4999,损耗登记!$E$3:$E$4999,$B87,损耗登记!$B$3:$B$4999,LEFT($J$3,4),损耗登记!$C$3:$C$4999,LEFT(V$4,LEN(V$4)-1)),"")</f>
        <v/>
      </c>
      <c r="Y87" s="90" t="str">
        <f t="shared" si="22"/>
        <v/>
      </c>
      <c r="Z87" s="90" t="str">
        <f>IF($B87&lt;&gt;"",SUMIFS(进货台账!$I$3:$I$1869,进货台账!$E$3:$E$1869,$B87,进货台账!$B$3:$B$1869,LEFT($J$3,4),进货台账!$C$3:$C$1869,LEFT(Z$4,LEN(Z$4)-1)),"")</f>
        <v/>
      </c>
      <c r="AA87" s="90" t="str">
        <f>IF($B87&lt;&gt;"",SUMIFS(销售台账!$I$3:$I$2654,销售台账!$E$3:$E$2654,$B87,销售台账!$B$3:$B$2654,LEFT($J$3,4),销售台账!$C$3:$C$2654,LEFT(Z$4,LEN(Z$4)-1)),"")</f>
        <v/>
      </c>
      <c r="AB87" s="90" t="str">
        <f>IF($B87&lt;&gt;"",SUMIFS(损耗登记!$I$3:$I$4999,损耗登记!$E$3:$E$4999,$B87,损耗登记!$B$3:$B$4999,LEFT($J$3,4),损耗登记!$C$3:$C$4999,LEFT(Z$4,LEN(Z$4)-1)),"")</f>
        <v/>
      </c>
      <c r="AC87" s="90" t="str">
        <f t="shared" si="23"/>
        <v/>
      </c>
      <c r="AD87" s="90" t="str">
        <f>IF($B87&lt;&gt;"",SUMIFS(进货台账!$I$3:$I$1869,进货台账!$E$3:$E$1869,$B87,进货台账!$B$3:$B$1869,LEFT($J$3,4),进货台账!$C$3:$C$1869,LEFT(AD$4,LEN(AD$4)-1)),"")</f>
        <v/>
      </c>
      <c r="AE87" s="90" t="str">
        <f>IF($B87&lt;&gt;"",SUMIFS(销售台账!$I$3:$I$2654,销售台账!$E$3:$E$2654,$B87,销售台账!$B$3:$B$2654,LEFT($J$3,4),销售台账!$C$3:$C$2654,LEFT(AD$4,LEN(AD$4)-1)),"")</f>
        <v/>
      </c>
      <c r="AF87" s="90" t="str">
        <f>IF($B87&lt;&gt;"",SUMIFS(损耗登记!$I$3:$I$4999,损耗登记!$E$3:$E$4999,$B87,损耗登记!$B$3:$B$4999,LEFT($J$3,4),损耗登记!$C$3:$C$4999,LEFT(AD$4,LEN(AD$4)-1)),"")</f>
        <v/>
      </c>
      <c r="AG87" s="90" t="str">
        <f t="shared" si="24"/>
        <v/>
      </c>
      <c r="AH87" s="90" t="str">
        <f>IF($B87&lt;&gt;"",SUMIFS(进货台账!$I$3:$I$1869,进货台账!$E$3:$E$1869,$B87,进货台账!$B$3:$B$1869,LEFT($J$3,4),进货台账!$C$3:$C$1869,LEFT(AH$4,LEN(AH$4)-1)),"")</f>
        <v/>
      </c>
      <c r="AI87" s="90" t="str">
        <f>IF($B87&lt;&gt;"",SUMIFS(销售台账!$I$3:$I$2654,销售台账!$E$3:$E$2654,$B87,销售台账!$B$3:$B$2654,LEFT($J$3,4),销售台账!$C$3:$C$2654,LEFT(AH$4,LEN(AH$4)-1)),"")</f>
        <v/>
      </c>
      <c r="AJ87" s="90" t="str">
        <f>IF($B87&lt;&gt;"",SUMIFS(损耗登记!$I$3:$I$4999,损耗登记!$E$3:$E$4999,$B87,损耗登记!$B$3:$B$4999,LEFT($J$3,4),损耗登记!$C$3:$C$4999,LEFT(AH$4,LEN(AH$4)-1)),"")</f>
        <v/>
      </c>
      <c r="AK87" s="90" t="str">
        <f t="shared" si="25"/>
        <v/>
      </c>
      <c r="AL87" s="90" t="str">
        <f>IF($B87&lt;&gt;"",SUMIFS(进货台账!$I$3:$I$1869,进货台账!$E$3:$E$1869,$B87,进货台账!$B$3:$B$1869,LEFT($J$3,4),进货台账!$C$3:$C$1869,LEFT(AL$4,LEN(AL$4)-1)),"")</f>
        <v/>
      </c>
      <c r="AM87" s="90" t="str">
        <f>IF($B87&lt;&gt;"",SUMIFS(销售台账!$I$3:$I$2654,销售台账!$E$3:$E$2654,$B87,销售台账!$B$3:$B$2654,LEFT($J$3,4),销售台账!$C$3:$C$2654,LEFT(AL$4,LEN(AL$4)-1)),"")</f>
        <v/>
      </c>
      <c r="AN87" s="90" t="str">
        <f>IF($B87&lt;&gt;"",SUMIFS(损耗登记!$I$3:$I$4999,损耗登记!$E$3:$E$4999,$B87,损耗登记!$B$3:$B$4999,LEFT($J$3,4),损耗登记!$C$3:$C$4999,LEFT(AL$4,LEN(AL$4)-1)),"")</f>
        <v/>
      </c>
      <c r="AO87" s="90" t="str">
        <f t="shared" si="26"/>
        <v/>
      </c>
      <c r="AP87" s="90" t="str">
        <f>IF($B87&lt;&gt;"",SUMIFS(进货台账!$I$3:$I$1869,进货台账!$E$3:$E$1869,$B87,进货台账!$B$3:$B$1869,LEFT($J$3,4),进货台账!$C$3:$C$1869,LEFT(AP$4,LEN(AP$4)-1)),"")</f>
        <v/>
      </c>
      <c r="AQ87" s="90" t="str">
        <f>IF($B87&lt;&gt;"",SUMIFS(销售台账!$I$3:$I$2654,销售台账!$E$3:$E$2654,$B87,销售台账!$B$3:$B$2654,LEFT($J$3,4),销售台账!$C$3:$C$2654,LEFT(AP$4,LEN(AP$4)-1)),"")</f>
        <v/>
      </c>
      <c r="AR87" s="90" t="str">
        <f>IF($B87&lt;&gt;"",SUMIFS(损耗登记!$I$3:$I$4999,损耗登记!$E$3:$E$4999,$B87,损耗登记!$B$3:$B$4999,LEFT($J$3,4),损耗登记!$C$3:$C$4999,LEFT(AP$4,LEN(AP$4)-1)),"")</f>
        <v/>
      </c>
      <c r="AS87" s="90" t="str">
        <f t="shared" si="27"/>
        <v/>
      </c>
      <c r="AT87" s="90" t="str">
        <f>IF($B87&lt;&gt;"",SUMIFS(进货台账!$I$3:$I$1869,进货台账!$E$3:$E$1869,$B87,进货台账!$B$3:$B$1869,LEFT($J$3,4),进货台账!$C$3:$C$1869,LEFT(AT$4,LEN(AT$4)-1)),"")</f>
        <v/>
      </c>
      <c r="AU87" s="90" t="str">
        <f>IF($B87&lt;&gt;"",SUMIFS(销售台账!$I$3:$I$2654,销售台账!$E$3:$E$2654,$B87,销售台账!$B$3:$B$2654,LEFT($J$3,4),销售台账!$C$3:$C$2654,LEFT(AT$4,LEN(AT$4)-1)),"")</f>
        <v/>
      </c>
      <c r="AV87" s="90" t="str">
        <f>IF($B87&lt;&gt;"",SUMIFS(损耗登记!$I$3:$I$4999,损耗登记!$E$3:$E$4999,$B87,损耗登记!$B$3:$B$4999,LEFT($J$3,4),损耗登记!$C$3:$C$4999,LEFT(AT$4,LEN(AT$4)-1)),"")</f>
        <v/>
      </c>
      <c r="AW87" s="90" t="str">
        <f t="shared" si="28"/>
        <v/>
      </c>
      <c r="AX87" s="90" t="str">
        <f>IF($B87&lt;&gt;"",SUMIFS(进货台账!$I$3:$I$1869,进货台账!$E$3:$E$1869,$B87,进货台账!$B$3:$B$1869,LEFT($J$3,4),进货台账!$C$3:$C$1869,LEFT(AX$4,LEN(AX$4)-1)),"")</f>
        <v/>
      </c>
      <c r="AY87" s="90" t="str">
        <f>IF($B87&lt;&gt;"",SUMIFS(销售台账!$I$3:$I$2654,销售台账!$E$3:$E$2654,$B87,销售台账!$B$3:$B$2654,LEFT($J$3,4),销售台账!$C$3:$C$2654,LEFT(AX$4,LEN(AX$4)-1)),"")</f>
        <v/>
      </c>
      <c r="AZ87" s="90" t="str">
        <f>IF($B87&lt;&gt;"",SUMIFS(损耗登记!$I$3:$I$4999,损耗登记!$E$3:$E$4999,$B87,损耗登记!$B$3:$B$4999,LEFT($J$3,4),损耗登记!$C$3:$C$4999,LEFT(AX$4,LEN(AX$4)-1)),"")</f>
        <v/>
      </c>
      <c r="BA87" s="90" t="str">
        <f t="shared" si="29"/>
        <v/>
      </c>
      <c r="BB87" s="90" t="str">
        <f>IF($B87&lt;&gt;"",SUMIFS(进货台账!$I$3:$I$1869,进货台账!$E$3:$E$1869,$B87,进货台账!$B$3:$B$1869,LEFT($J$3,4),进货台账!$C$3:$C$1869,LEFT(BB$4,LEN(BB$4)-1)),"")</f>
        <v/>
      </c>
      <c r="BC87" s="90" t="str">
        <f>IF($B87&lt;&gt;"",SUMIFS(销售台账!$I$3:$I$2654,销售台账!$E$3:$E$2654,$B87,销售台账!$B$3:$B$2654,LEFT($J$3,4),销售台账!$C$3:$C$2654,LEFT(BB$4,LEN(BB$4)-1)),"")</f>
        <v/>
      </c>
      <c r="BD87" s="90" t="str">
        <f>IF($B87&lt;&gt;"",SUMIFS(损耗登记!$I$3:$I$4999,损耗登记!$E$3:$E$4999,$B87,损耗登记!$B$3:$B$4999,LEFT($J$3,4),损耗登记!$C$3:$C$4999,LEFT(BB$4,LEN(BB$4)-1)),"")</f>
        <v/>
      </c>
      <c r="BE87" s="90" t="str">
        <f t="shared" si="30"/>
        <v/>
      </c>
    </row>
    <row r="88" ht="22" customHeight="1" spans="1:57">
      <c r="A88" s="89" t="str">
        <f t="shared" si="31"/>
        <v/>
      </c>
      <c r="B88" s="89" t="str">
        <f>IF(商品参数!A85&lt;&gt;"",商品参数!A85,"")</f>
        <v/>
      </c>
      <c r="C88" s="90" t="str">
        <f>IFERROR(VLOOKUP(B88,商品参数!A:E,2,FALSE),"")</f>
        <v/>
      </c>
      <c r="D88" s="90" t="str">
        <f>IFERROR(VLOOKUP(B88,商品参数!A:E,3,FALSE),"")</f>
        <v/>
      </c>
      <c r="E88" s="90" t="str">
        <f>IFERROR(VLOOKUP(B88,商品参数!A:E,4,FALSE),"")</f>
        <v/>
      </c>
      <c r="F88" s="90" t="str">
        <f t="shared" si="16"/>
        <v/>
      </c>
      <c r="G88" s="90" t="str">
        <f t="shared" si="17"/>
        <v/>
      </c>
      <c r="H88" s="91" t="str">
        <f t="shared" si="18"/>
        <v/>
      </c>
      <c r="I88" s="90" t="str">
        <f>IF(E88&lt;&gt;"",IFERROR(VLOOKUP(B88,商品参数!$A$3:$D$499,6,0),0),"")</f>
        <v/>
      </c>
      <c r="J88" s="90" t="str">
        <f>IF($B88&lt;&gt;"",SUMIFS(进货台账!$I$3:$I$1869,进货台账!$E$3:$E$1869,$B88,进货台账!$B$3:$B$1869,LEFT($J$3,4),进货台账!$C$3:$C$1869,LEFT(J$4,LEN(J$4)-1)),"")</f>
        <v/>
      </c>
      <c r="K88" s="90" t="str">
        <f>IF($B88&lt;&gt;"",SUMIFS(销售台账!$I$3:$I$2654,销售台账!$E$3:$E$2654,$B88,销售台账!$B$3:$B$2654,LEFT($J$3,4),销售台账!$C$3:$C$2654,LEFT(J$4,LEN(J$4)-1)),"")</f>
        <v/>
      </c>
      <c r="L88" s="90" t="str">
        <f>IF($B88&lt;&gt;"",SUMIFS(损耗登记!$I$3:$I$4999,损耗登记!$E$3:$E$4999,$B88,损耗登记!$B$3:$B$4999,LEFT($J$3,4),损耗登记!$C$3:$C$4999,LEFT(J$4,LEN(J$4)-1)),"")</f>
        <v/>
      </c>
      <c r="M88" s="90" t="str">
        <f t="shared" si="19"/>
        <v/>
      </c>
      <c r="N88" s="90" t="str">
        <f>IF($B88&lt;&gt;"",SUMIFS(进货台账!$I$3:$I$1869,进货台账!$E$3:$E$1869,$B88,进货台账!$B$3:$B$1869,LEFT($J$3,4),进货台账!$C$3:$C$1869,LEFT(N$4,LEN(N$4)-1)),"")</f>
        <v/>
      </c>
      <c r="O88" s="90" t="str">
        <f>IF($B88&lt;&gt;"",SUMIFS(销售台账!$I$3:$I$2654,销售台账!$E$3:$E$2654,$B88,销售台账!$B$3:$B$2654,LEFT($J$3,4),销售台账!$C$3:$C$2654,LEFT(N$4,LEN(N$4)-1)),"")</f>
        <v/>
      </c>
      <c r="P88" s="90" t="str">
        <f>IF($B88&lt;&gt;"",SUMIFS(损耗登记!$I$3:$I$4999,损耗登记!$E$3:$E$4999,$B88,损耗登记!$B$3:$B$4999,LEFT($J$3,4),损耗登记!$C$3:$C$4999,LEFT(N$4,LEN(N$4)-1)),"")</f>
        <v/>
      </c>
      <c r="Q88" s="90" t="str">
        <f t="shared" si="20"/>
        <v/>
      </c>
      <c r="R88" s="90" t="str">
        <f>IF($B88&lt;&gt;"",SUMIFS(进货台账!$I$3:$I$1869,进货台账!$E$3:$E$1869,$B88,进货台账!$B$3:$B$1869,LEFT($J$3,4),进货台账!$C$3:$C$1869,LEFT(R$4,LEN(R$4)-1)),"")</f>
        <v/>
      </c>
      <c r="S88" s="90" t="str">
        <f>IF($B88&lt;&gt;"",SUMIFS(销售台账!$I$3:$I$2654,销售台账!$E$3:$E$2654,$B88,销售台账!$B$3:$B$2654,LEFT($J$3,4),销售台账!$C$3:$C$2654,LEFT(R$4,LEN(R$4)-1)),"")</f>
        <v/>
      </c>
      <c r="T88" s="90" t="str">
        <f>IF($B88&lt;&gt;"",SUMIFS(损耗登记!$I$3:$I$4999,损耗登记!$E$3:$E$4999,$B88,损耗登记!$B$3:$B$4999,LEFT($J$3,4),损耗登记!$C$3:$C$4999,LEFT(R$4,LEN(R$4)-1)),"")</f>
        <v/>
      </c>
      <c r="U88" s="90" t="str">
        <f t="shared" si="21"/>
        <v/>
      </c>
      <c r="V88" s="90" t="str">
        <f>IF($B88&lt;&gt;"",SUMIFS(进货台账!$I$3:$I$1869,进货台账!$E$3:$E$1869,$B88,进货台账!$B$3:$B$1869,LEFT($J$3,4),进货台账!$C$3:$C$1869,LEFT(V$4,LEN(V$4)-1)),"")</f>
        <v/>
      </c>
      <c r="W88" s="90" t="str">
        <f>IF($B88&lt;&gt;"",SUMIFS(销售台账!$I$3:$I$2654,销售台账!$E$3:$E$2654,$B88,销售台账!$B$3:$B$2654,LEFT($J$3,4),销售台账!$C$3:$C$2654,LEFT(V$4,LEN(V$4)-1)),"")</f>
        <v/>
      </c>
      <c r="X88" s="90" t="str">
        <f>IF($B88&lt;&gt;"",SUMIFS(损耗登记!$I$3:$I$4999,损耗登记!$E$3:$E$4999,$B88,损耗登记!$B$3:$B$4999,LEFT($J$3,4),损耗登记!$C$3:$C$4999,LEFT(V$4,LEN(V$4)-1)),"")</f>
        <v/>
      </c>
      <c r="Y88" s="90" t="str">
        <f t="shared" si="22"/>
        <v/>
      </c>
      <c r="Z88" s="90" t="str">
        <f>IF($B88&lt;&gt;"",SUMIFS(进货台账!$I$3:$I$1869,进货台账!$E$3:$E$1869,$B88,进货台账!$B$3:$B$1869,LEFT($J$3,4),进货台账!$C$3:$C$1869,LEFT(Z$4,LEN(Z$4)-1)),"")</f>
        <v/>
      </c>
      <c r="AA88" s="90" t="str">
        <f>IF($B88&lt;&gt;"",SUMIFS(销售台账!$I$3:$I$2654,销售台账!$E$3:$E$2654,$B88,销售台账!$B$3:$B$2654,LEFT($J$3,4),销售台账!$C$3:$C$2654,LEFT(Z$4,LEN(Z$4)-1)),"")</f>
        <v/>
      </c>
      <c r="AB88" s="90" t="str">
        <f>IF($B88&lt;&gt;"",SUMIFS(损耗登记!$I$3:$I$4999,损耗登记!$E$3:$E$4999,$B88,损耗登记!$B$3:$B$4999,LEFT($J$3,4),损耗登记!$C$3:$C$4999,LEFT(Z$4,LEN(Z$4)-1)),"")</f>
        <v/>
      </c>
      <c r="AC88" s="90" t="str">
        <f t="shared" si="23"/>
        <v/>
      </c>
      <c r="AD88" s="90" t="str">
        <f>IF($B88&lt;&gt;"",SUMIFS(进货台账!$I$3:$I$1869,进货台账!$E$3:$E$1869,$B88,进货台账!$B$3:$B$1869,LEFT($J$3,4),进货台账!$C$3:$C$1869,LEFT(AD$4,LEN(AD$4)-1)),"")</f>
        <v/>
      </c>
      <c r="AE88" s="90" t="str">
        <f>IF($B88&lt;&gt;"",SUMIFS(销售台账!$I$3:$I$2654,销售台账!$E$3:$E$2654,$B88,销售台账!$B$3:$B$2654,LEFT($J$3,4),销售台账!$C$3:$C$2654,LEFT(AD$4,LEN(AD$4)-1)),"")</f>
        <v/>
      </c>
      <c r="AF88" s="90" t="str">
        <f>IF($B88&lt;&gt;"",SUMIFS(损耗登记!$I$3:$I$4999,损耗登记!$E$3:$E$4999,$B88,损耗登记!$B$3:$B$4999,LEFT($J$3,4),损耗登记!$C$3:$C$4999,LEFT(AD$4,LEN(AD$4)-1)),"")</f>
        <v/>
      </c>
      <c r="AG88" s="90" t="str">
        <f t="shared" si="24"/>
        <v/>
      </c>
      <c r="AH88" s="90" t="str">
        <f>IF($B88&lt;&gt;"",SUMIFS(进货台账!$I$3:$I$1869,进货台账!$E$3:$E$1869,$B88,进货台账!$B$3:$B$1869,LEFT($J$3,4),进货台账!$C$3:$C$1869,LEFT(AH$4,LEN(AH$4)-1)),"")</f>
        <v/>
      </c>
      <c r="AI88" s="90" t="str">
        <f>IF($B88&lt;&gt;"",SUMIFS(销售台账!$I$3:$I$2654,销售台账!$E$3:$E$2654,$B88,销售台账!$B$3:$B$2654,LEFT($J$3,4),销售台账!$C$3:$C$2654,LEFT(AH$4,LEN(AH$4)-1)),"")</f>
        <v/>
      </c>
      <c r="AJ88" s="90" t="str">
        <f>IF($B88&lt;&gt;"",SUMIFS(损耗登记!$I$3:$I$4999,损耗登记!$E$3:$E$4999,$B88,损耗登记!$B$3:$B$4999,LEFT($J$3,4),损耗登记!$C$3:$C$4999,LEFT(AH$4,LEN(AH$4)-1)),"")</f>
        <v/>
      </c>
      <c r="AK88" s="90" t="str">
        <f t="shared" si="25"/>
        <v/>
      </c>
      <c r="AL88" s="90" t="str">
        <f>IF($B88&lt;&gt;"",SUMIFS(进货台账!$I$3:$I$1869,进货台账!$E$3:$E$1869,$B88,进货台账!$B$3:$B$1869,LEFT($J$3,4),进货台账!$C$3:$C$1869,LEFT(AL$4,LEN(AL$4)-1)),"")</f>
        <v/>
      </c>
      <c r="AM88" s="90" t="str">
        <f>IF($B88&lt;&gt;"",SUMIFS(销售台账!$I$3:$I$2654,销售台账!$E$3:$E$2654,$B88,销售台账!$B$3:$B$2654,LEFT($J$3,4),销售台账!$C$3:$C$2654,LEFT(AL$4,LEN(AL$4)-1)),"")</f>
        <v/>
      </c>
      <c r="AN88" s="90" t="str">
        <f>IF($B88&lt;&gt;"",SUMIFS(损耗登记!$I$3:$I$4999,损耗登记!$E$3:$E$4999,$B88,损耗登记!$B$3:$B$4999,LEFT($J$3,4),损耗登记!$C$3:$C$4999,LEFT(AL$4,LEN(AL$4)-1)),"")</f>
        <v/>
      </c>
      <c r="AO88" s="90" t="str">
        <f t="shared" si="26"/>
        <v/>
      </c>
      <c r="AP88" s="90" t="str">
        <f>IF($B88&lt;&gt;"",SUMIFS(进货台账!$I$3:$I$1869,进货台账!$E$3:$E$1869,$B88,进货台账!$B$3:$B$1869,LEFT($J$3,4),进货台账!$C$3:$C$1869,LEFT(AP$4,LEN(AP$4)-1)),"")</f>
        <v/>
      </c>
      <c r="AQ88" s="90" t="str">
        <f>IF($B88&lt;&gt;"",SUMIFS(销售台账!$I$3:$I$2654,销售台账!$E$3:$E$2654,$B88,销售台账!$B$3:$B$2654,LEFT($J$3,4),销售台账!$C$3:$C$2654,LEFT(AP$4,LEN(AP$4)-1)),"")</f>
        <v/>
      </c>
      <c r="AR88" s="90" t="str">
        <f>IF($B88&lt;&gt;"",SUMIFS(损耗登记!$I$3:$I$4999,损耗登记!$E$3:$E$4999,$B88,损耗登记!$B$3:$B$4999,LEFT($J$3,4),损耗登记!$C$3:$C$4999,LEFT(AP$4,LEN(AP$4)-1)),"")</f>
        <v/>
      </c>
      <c r="AS88" s="90" t="str">
        <f t="shared" si="27"/>
        <v/>
      </c>
      <c r="AT88" s="90" t="str">
        <f>IF($B88&lt;&gt;"",SUMIFS(进货台账!$I$3:$I$1869,进货台账!$E$3:$E$1869,$B88,进货台账!$B$3:$B$1869,LEFT($J$3,4),进货台账!$C$3:$C$1869,LEFT(AT$4,LEN(AT$4)-1)),"")</f>
        <v/>
      </c>
      <c r="AU88" s="90" t="str">
        <f>IF($B88&lt;&gt;"",SUMIFS(销售台账!$I$3:$I$2654,销售台账!$E$3:$E$2654,$B88,销售台账!$B$3:$B$2654,LEFT($J$3,4),销售台账!$C$3:$C$2654,LEFT(AT$4,LEN(AT$4)-1)),"")</f>
        <v/>
      </c>
      <c r="AV88" s="90" t="str">
        <f>IF($B88&lt;&gt;"",SUMIFS(损耗登记!$I$3:$I$4999,损耗登记!$E$3:$E$4999,$B88,损耗登记!$B$3:$B$4999,LEFT($J$3,4),损耗登记!$C$3:$C$4999,LEFT(AT$4,LEN(AT$4)-1)),"")</f>
        <v/>
      </c>
      <c r="AW88" s="90" t="str">
        <f t="shared" si="28"/>
        <v/>
      </c>
      <c r="AX88" s="90" t="str">
        <f>IF($B88&lt;&gt;"",SUMIFS(进货台账!$I$3:$I$1869,进货台账!$E$3:$E$1869,$B88,进货台账!$B$3:$B$1869,LEFT($J$3,4),进货台账!$C$3:$C$1869,LEFT(AX$4,LEN(AX$4)-1)),"")</f>
        <v/>
      </c>
      <c r="AY88" s="90" t="str">
        <f>IF($B88&lt;&gt;"",SUMIFS(销售台账!$I$3:$I$2654,销售台账!$E$3:$E$2654,$B88,销售台账!$B$3:$B$2654,LEFT($J$3,4),销售台账!$C$3:$C$2654,LEFT(AX$4,LEN(AX$4)-1)),"")</f>
        <v/>
      </c>
      <c r="AZ88" s="90" t="str">
        <f>IF($B88&lt;&gt;"",SUMIFS(损耗登记!$I$3:$I$4999,损耗登记!$E$3:$E$4999,$B88,损耗登记!$B$3:$B$4999,LEFT($J$3,4),损耗登记!$C$3:$C$4999,LEFT(AX$4,LEN(AX$4)-1)),"")</f>
        <v/>
      </c>
      <c r="BA88" s="90" t="str">
        <f t="shared" si="29"/>
        <v/>
      </c>
      <c r="BB88" s="90" t="str">
        <f>IF($B88&lt;&gt;"",SUMIFS(进货台账!$I$3:$I$1869,进货台账!$E$3:$E$1869,$B88,进货台账!$B$3:$B$1869,LEFT($J$3,4),进货台账!$C$3:$C$1869,LEFT(BB$4,LEN(BB$4)-1)),"")</f>
        <v/>
      </c>
      <c r="BC88" s="90" t="str">
        <f>IF($B88&lt;&gt;"",SUMIFS(销售台账!$I$3:$I$2654,销售台账!$E$3:$E$2654,$B88,销售台账!$B$3:$B$2654,LEFT($J$3,4),销售台账!$C$3:$C$2654,LEFT(BB$4,LEN(BB$4)-1)),"")</f>
        <v/>
      </c>
      <c r="BD88" s="90" t="str">
        <f>IF($B88&lt;&gt;"",SUMIFS(损耗登记!$I$3:$I$4999,损耗登记!$E$3:$E$4999,$B88,损耗登记!$B$3:$B$4999,LEFT($J$3,4),损耗登记!$C$3:$C$4999,LEFT(BB$4,LEN(BB$4)-1)),"")</f>
        <v/>
      </c>
      <c r="BE88" s="90" t="str">
        <f t="shared" si="30"/>
        <v/>
      </c>
    </row>
    <row r="89" ht="22" customHeight="1" spans="1:57">
      <c r="A89" s="89" t="str">
        <f t="shared" si="31"/>
        <v/>
      </c>
      <c r="B89" s="89" t="str">
        <f>IF(商品参数!A86&lt;&gt;"",商品参数!A86,"")</f>
        <v/>
      </c>
      <c r="C89" s="90" t="str">
        <f>IFERROR(VLOOKUP(B89,商品参数!A:E,2,FALSE),"")</f>
        <v/>
      </c>
      <c r="D89" s="90" t="str">
        <f>IFERROR(VLOOKUP(B89,商品参数!A:E,3,FALSE),"")</f>
        <v/>
      </c>
      <c r="E89" s="90" t="str">
        <f>IFERROR(VLOOKUP(B89,商品参数!A:E,4,FALSE),"")</f>
        <v/>
      </c>
      <c r="F89" s="90" t="str">
        <f t="shared" si="16"/>
        <v/>
      </c>
      <c r="G89" s="90" t="str">
        <f t="shared" si="17"/>
        <v/>
      </c>
      <c r="H89" s="91" t="str">
        <f t="shared" si="18"/>
        <v/>
      </c>
      <c r="I89" s="90" t="str">
        <f>IF(E89&lt;&gt;"",IFERROR(VLOOKUP(B89,商品参数!$A$3:$D$499,6,0),0),"")</f>
        <v/>
      </c>
      <c r="J89" s="90" t="str">
        <f>IF($B89&lt;&gt;"",SUMIFS(进货台账!$I$3:$I$1869,进货台账!$E$3:$E$1869,$B89,进货台账!$B$3:$B$1869,LEFT($J$3,4),进货台账!$C$3:$C$1869,LEFT(J$4,LEN(J$4)-1)),"")</f>
        <v/>
      </c>
      <c r="K89" s="90" t="str">
        <f>IF($B89&lt;&gt;"",SUMIFS(销售台账!$I$3:$I$2654,销售台账!$E$3:$E$2654,$B89,销售台账!$B$3:$B$2654,LEFT($J$3,4),销售台账!$C$3:$C$2654,LEFT(J$4,LEN(J$4)-1)),"")</f>
        <v/>
      </c>
      <c r="L89" s="90" t="str">
        <f>IF($B89&lt;&gt;"",SUMIFS(损耗登记!$I$3:$I$4999,损耗登记!$E$3:$E$4999,$B89,损耗登记!$B$3:$B$4999,LEFT($J$3,4),损耗登记!$C$3:$C$4999,LEFT(J$4,LEN(J$4)-1)),"")</f>
        <v/>
      </c>
      <c r="M89" s="90" t="str">
        <f t="shared" si="19"/>
        <v/>
      </c>
      <c r="N89" s="90" t="str">
        <f>IF($B89&lt;&gt;"",SUMIFS(进货台账!$I$3:$I$1869,进货台账!$E$3:$E$1869,$B89,进货台账!$B$3:$B$1869,LEFT($J$3,4),进货台账!$C$3:$C$1869,LEFT(N$4,LEN(N$4)-1)),"")</f>
        <v/>
      </c>
      <c r="O89" s="90" t="str">
        <f>IF($B89&lt;&gt;"",SUMIFS(销售台账!$I$3:$I$2654,销售台账!$E$3:$E$2654,$B89,销售台账!$B$3:$B$2654,LEFT($J$3,4),销售台账!$C$3:$C$2654,LEFT(N$4,LEN(N$4)-1)),"")</f>
        <v/>
      </c>
      <c r="P89" s="90" t="str">
        <f>IF($B89&lt;&gt;"",SUMIFS(损耗登记!$I$3:$I$4999,损耗登记!$E$3:$E$4999,$B89,损耗登记!$B$3:$B$4999,LEFT($J$3,4),损耗登记!$C$3:$C$4999,LEFT(N$4,LEN(N$4)-1)),"")</f>
        <v/>
      </c>
      <c r="Q89" s="90" t="str">
        <f t="shared" si="20"/>
        <v/>
      </c>
      <c r="R89" s="90" t="str">
        <f>IF($B89&lt;&gt;"",SUMIFS(进货台账!$I$3:$I$1869,进货台账!$E$3:$E$1869,$B89,进货台账!$B$3:$B$1869,LEFT($J$3,4),进货台账!$C$3:$C$1869,LEFT(R$4,LEN(R$4)-1)),"")</f>
        <v/>
      </c>
      <c r="S89" s="90" t="str">
        <f>IF($B89&lt;&gt;"",SUMIFS(销售台账!$I$3:$I$2654,销售台账!$E$3:$E$2654,$B89,销售台账!$B$3:$B$2654,LEFT($J$3,4),销售台账!$C$3:$C$2654,LEFT(R$4,LEN(R$4)-1)),"")</f>
        <v/>
      </c>
      <c r="T89" s="90" t="str">
        <f>IF($B89&lt;&gt;"",SUMIFS(损耗登记!$I$3:$I$4999,损耗登记!$E$3:$E$4999,$B89,损耗登记!$B$3:$B$4999,LEFT($J$3,4),损耗登记!$C$3:$C$4999,LEFT(R$4,LEN(R$4)-1)),"")</f>
        <v/>
      </c>
      <c r="U89" s="90" t="str">
        <f t="shared" si="21"/>
        <v/>
      </c>
      <c r="V89" s="90" t="str">
        <f>IF($B89&lt;&gt;"",SUMIFS(进货台账!$I$3:$I$1869,进货台账!$E$3:$E$1869,$B89,进货台账!$B$3:$B$1869,LEFT($J$3,4),进货台账!$C$3:$C$1869,LEFT(V$4,LEN(V$4)-1)),"")</f>
        <v/>
      </c>
      <c r="W89" s="90" t="str">
        <f>IF($B89&lt;&gt;"",SUMIFS(销售台账!$I$3:$I$2654,销售台账!$E$3:$E$2654,$B89,销售台账!$B$3:$B$2654,LEFT($J$3,4),销售台账!$C$3:$C$2654,LEFT(V$4,LEN(V$4)-1)),"")</f>
        <v/>
      </c>
      <c r="X89" s="90" t="str">
        <f>IF($B89&lt;&gt;"",SUMIFS(损耗登记!$I$3:$I$4999,损耗登记!$E$3:$E$4999,$B89,损耗登记!$B$3:$B$4999,LEFT($J$3,4),损耗登记!$C$3:$C$4999,LEFT(V$4,LEN(V$4)-1)),"")</f>
        <v/>
      </c>
      <c r="Y89" s="90" t="str">
        <f t="shared" si="22"/>
        <v/>
      </c>
      <c r="Z89" s="90" t="str">
        <f>IF($B89&lt;&gt;"",SUMIFS(进货台账!$I$3:$I$1869,进货台账!$E$3:$E$1869,$B89,进货台账!$B$3:$B$1869,LEFT($J$3,4),进货台账!$C$3:$C$1869,LEFT(Z$4,LEN(Z$4)-1)),"")</f>
        <v/>
      </c>
      <c r="AA89" s="90" t="str">
        <f>IF($B89&lt;&gt;"",SUMIFS(销售台账!$I$3:$I$2654,销售台账!$E$3:$E$2654,$B89,销售台账!$B$3:$B$2654,LEFT($J$3,4),销售台账!$C$3:$C$2654,LEFT(Z$4,LEN(Z$4)-1)),"")</f>
        <v/>
      </c>
      <c r="AB89" s="90" t="str">
        <f>IF($B89&lt;&gt;"",SUMIFS(损耗登记!$I$3:$I$4999,损耗登记!$E$3:$E$4999,$B89,损耗登记!$B$3:$B$4999,LEFT($J$3,4),损耗登记!$C$3:$C$4999,LEFT(Z$4,LEN(Z$4)-1)),"")</f>
        <v/>
      </c>
      <c r="AC89" s="90" t="str">
        <f t="shared" si="23"/>
        <v/>
      </c>
      <c r="AD89" s="90" t="str">
        <f>IF($B89&lt;&gt;"",SUMIFS(进货台账!$I$3:$I$1869,进货台账!$E$3:$E$1869,$B89,进货台账!$B$3:$B$1869,LEFT($J$3,4),进货台账!$C$3:$C$1869,LEFT(AD$4,LEN(AD$4)-1)),"")</f>
        <v/>
      </c>
      <c r="AE89" s="90" t="str">
        <f>IF($B89&lt;&gt;"",SUMIFS(销售台账!$I$3:$I$2654,销售台账!$E$3:$E$2654,$B89,销售台账!$B$3:$B$2654,LEFT($J$3,4),销售台账!$C$3:$C$2654,LEFT(AD$4,LEN(AD$4)-1)),"")</f>
        <v/>
      </c>
      <c r="AF89" s="90" t="str">
        <f>IF($B89&lt;&gt;"",SUMIFS(损耗登记!$I$3:$I$4999,损耗登记!$E$3:$E$4999,$B89,损耗登记!$B$3:$B$4999,LEFT($J$3,4),损耗登记!$C$3:$C$4999,LEFT(AD$4,LEN(AD$4)-1)),"")</f>
        <v/>
      </c>
      <c r="AG89" s="90" t="str">
        <f t="shared" si="24"/>
        <v/>
      </c>
      <c r="AH89" s="90" t="str">
        <f>IF($B89&lt;&gt;"",SUMIFS(进货台账!$I$3:$I$1869,进货台账!$E$3:$E$1869,$B89,进货台账!$B$3:$B$1869,LEFT($J$3,4),进货台账!$C$3:$C$1869,LEFT(AH$4,LEN(AH$4)-1)),"")</f>
        <v/>
      </c>
      <c r="AI89" s="90" t="str">
        <f>IF($B89&lt;&gt;"",SUMIFS(销售台账!$I$3:$I$2654,销售台账!$E$3:$E$2654,$B89,销售台账!$B$3:$B$2654,LEFT($J$3,4),销售台账!$C$3:$C$2654,LEFT(AH$4,LEN(AH$4)-1)),"")</f>
        <v/>
      </c>
      <c r="AJ89" s="90" t="str">
        <f>IF($B89&lt;&gt;"",SUMIFS(损耗登记!$I$3:$I$4999,损耗登记!$E$3:$E$4999,$B89,损耗登记!$B$3:$B$4999,LEFT($J$3,4),损耗登记!$C$3:$C$4999,LEFT(AH$4,LEN(AH$4)-1)),"")</f>
        <v/>
      </c>
      <c r="AK89" s="90" t="str">
        <f t="shared" si="25"/>
        <v/>
      </c>
      <c r="AL89" s="90" t="str">
        <f>IF($B89&lt;&gt;"",SUMIFS(进货台账!$I$3:$I$1869,进货台账!$E$3:$E$1869,$B89,进货台账!$B$3:$B$1869,LEFT($J$3,4),进货台账!$C$3:$C$1869,LEFT(AL$4,LEN(AL$4)-1)),"")</f>
        <v/>
      </c>
      <c r="AM89" s="90" t="str">
        <f>IF($B89&lt;&gt;"",SUMIFS(销售台账!$I$3:$I$2654,销售台账!$E$3:$E$2654,$B89,销售台账!$B$3:$B$2654,LEFT($J$3,4),销售台账!$C$3:$C$2654,LEFT(AL$4,LEN(AL$4)-1)),"")</f>
        <v/>
      </c>
      <c r="AN89" s="90" t="str">
        <f>IF($B89&lt;&gt;"",SUMIFS(损耗登记!$I$3:$I$4999,损耗登记!$E$3:$E$4999,$B89,损耗登记!$B$3:$B$4999,LEFT($J$3,4),损耗登记!$C$3:$C$4999,LEFT(AL$4,LEN(AL$4)-1)),"")</f>
        <v/>
      </c>
      <c r="AO89" s="90" t="str">
        <f t="shared" si="26"/>
        <v/>
      </c>
      <c r="AP89" s="90" t="str">
        <f>IF($B89&lt;&gt;"",SUMIFS(进货台账!$I$3:$I$1869,进货台账!$E$3:$E$1869,$B89,进货台账!$B$3:$B$1869,LEFT($J$3,4),进货台账!$C$3:$C$1869,LEFT(AP$4,LEN(AP$4)-1)),"")</f>
        <v/>
      </c>
      <c r="AQ89" s="90" t="str">
        <f>IF($B89&lt;&gt;"",SUMIFS(销售台账!$I$3:$I$2654,销售台账!$E$3:$E$2654,$B89,销售台账!$B$3:$B$2654,LEFT($J$3,4),销售台账!$C$3:$C$2654,LEFT(AP$4,LEN(AP$4)-1)),"")</f>
        <v/>
      </c>
      <c r="AR89" s="90" t="str">
        <f>IF($B89&lt;&gt;"",SUMIFS(损耗登记!$I$3:$I$4999,损耗登记!$E$3:$E$4999,$B89,损耗登记!$B$3:$B$4999,LEFT($J$3,4),损耗登记!$C$3:$C$4999,LEFT(AP$4,LEN(AP$4)-1)),"")</f>
        <v/>
      </c>
      <c r="AS89" s="90" t="str">
        <f t="shared" si="27"/>
        <v/>
      </c>
      <c r="AT89" s="90" t="str">
        <f>IF($B89&lt;&gt;"",SUMIFS(进货台账!$I$3:$I$1869,进货台账!$E$3:$E$1869,$B89,进货台账!$B$3:$B$1869,LEFT($J$3,4),进货台账!$C$3:$C$1869,LEFT(AT$4,LEN(AT$4)-1)),"")</f>
        <v/>
      </c>
      <c r="AU89" s="90" t="str">
        <f>IF($B89&lt;&gt;"",SUMIFS(销售台账!$I$3:$I$2654,销售台账!$E$3:$E$2654,$B89,销售台账!$B$3:$B$2654,LEFT($J$3,4),销售台账!$C$3:$C$2654,LEFT(AT$4,LEN(AT$4)-1)),"")</f>
        <v/>
      </c>
      <c r="AV89" s="90" t="str">
        <f>IF($B89&lt;&gt;"",SUMIFS(损耗登记!$I$3:$I$4999,损耗登记!$E$3:$E$4999,$B89,损耗登记!$B$3:$B$4999,LEFT($J$3,4),损耗登记!$C$3:$C$4999,LEFT(AT$4,LEN(AT$4)-1)),"")</f>
        <v/>
      </c>
      <c r="AW89" s="90" t="str">
        <f t="shared" si="28"/>
        <v/>
      </c>
      <c r="AX89" s="90" t="str">
        <f>IF($B89&lt;&gt;"",SUMIFS(进货台账!$I$3:$I$1869,进货台账!$E$3:$E$1869,$B89,进货台账!$B$3:$B$1869,LEFT($J$3,4),进货台账!$C$3:$C$1869,LEFT(AX$4,LEN(AX$4)-1)),"")</f>
        <v/>
      </c>
      <c r="AY89" s="90" t="str">
        <f>IF($B89&lt;&gt;"",SUMIFS(销售台账!$I$3:$I$2654,销售台账!$E$3:$E$2654,$B89,销售台账!$B$3:$B$2654,LEFT($J$3,4),销售台账!$C$3:$C$2654,LEFT(AX$4,LEN(AX$4)-1)),"")</f>
        <v/>
      </c>
      <c r="AZ89" s="90" t="str">
        <f>IF($B89&lt;&gt;"",SUMIFS(损耗登记!$I$3:$I$4999,损耗登记!$E$3:$E$4999,$B89,损耗登记!$B$3:$B$4999,LEFT($J$3,4),损耗登记!$C$3:$C$4999,LEFT(AX$4,LEN(AX$4)-1)),"")</f>
        <v/>
      </c>
      <c r="BA89" s="90" t="str">
        <f t="shared" si="29"/>
        <v/>
      </c>
      <c r="BB89" s="90" t="str">
        <f>IF($B89&lt;&gt;"",SUMIFS(进货台账!$I$3:$I$1869,进货台账!$E$3:$E$1869,$B89,进货台账!$B$3:$B$1869,LEFT($J$3,4),进货台账!$C$3:$C$1869,LEFT(BB$4,LEN(BB$4)-1)),"")</f>
        <v/>
      </c>
      <c r="BC89" s="90" t="str">
        <f>IF($B89&lt;&gt;"",SUMIFS(销售台账!$I$3:$I$2654,销售台账!$E$3:$E$2654,$B89,销售台账!$B$3:$B$2654,LEFT($J$3,4),销售台账!$C$3:$C$2654,LEFT(BB$4,LEN(BB$4)-1)),"")</f>
        <v/>
      </c>
      <c r="BD89" s="90" t="str">
        <f>IF($B89&lt;&gt;"",SUMIFS(损耗登记!$I$3:$I$4999,损耗登记!$E$3:$E$4999,$B89,损耗登记!$B$3:$B$4999,LEFT($J$3,4),损耗登记!$C$3:$C$4999,LEFT(BB$4,LEN(BB$4)-1)),"")</f>
        <v/>
      </c>
      <c r="BE89" s="90" t="str">
        <f t="shared" si="30"/>
        <v/>
      </c>
    </row>
    <row r="90" ht="22" customHeight="1" spans="1:57">
      <c r="A90" s="89" t="str">
        <f t="shared" si="31"/>
        <v/>
      </c>
      <c r="B90" s="89" t="str">
        <f>IF(商品参数!A87&lt;&gt;"",商品参数!A87,"")</f>
        <v/>
      </c>
      <c r="C90" s="90" t="str">
        <f>IFERROR(VLOOKUP(B90,商品参数!A:E,2,FALSE),"")</f>
        <v/>
      </c>
      <c r="D90" s="90" t="str">
        <f>IFERROR(VLOOKUP(B90,商品参数!A:E,3,FALSE),"")</f>
        <v/>
      </c>
      <c r="E90" s="90" t="str">
        <f>IFERROR(VLOOKUP(B90,商品参数!A:E,4,FALSE),"")</f>
        <v/>
      </c>
      <c r="F90" s="90" t="str">
        <f t="shared" si="16"/>
        <v/>
      </c>
      <c r="G90" s="90" t="str">
        <f t="shared" si="17"/>
        <v/>
      </c>
      <c r="H90" s="91" t="str">
        <f t="shared" si="18"/>
        <v/>
      </c>
      <c r="I90" s="90" t="str">
        <f>IF(E90&lt;&gt;"",IFERROR(VLOOKUP(B90,商品参数!$A$3:$D$499,6,0),0),"")</f>
        <v/>
      </c>
      <c r="J90" s="90" t="str">
        <f>IF($B90&lt;&gt;"",SUMIFS(进货台账!$I$3:$I$1869,进货台账!$E$3:$E$1869,$B90,进货台账!$B$3:$B$1869,LEFT($J$3,4),进货台账!$C$3:$C$1869,LEFT(J$4,LEN(J$4)-1)),"")</f>
        <v/>
      </c>
      <c r="K90" s="90" t="str">
        <f>IF($B90&lt;&gt;"",SUMIFS(销售台账!$I$3:$I$2654,销售台账!$E$3:$E$2654,$B90,销售台账!$B$3:$B$2654,LEFT($J$3,4),销售台账!$C$3:$C$2654,LEFT(J$4,LEN(J$4)-1)),"")</f>
        <v/>
      </c>
      <c r="L90" s="90" t="str">
        <f>IF($B90&lt;&gt;"",SUMIFS(损耗登记!$I$3:$I$4999,损耗登记!$E$3:$E$4999,$B90,损耗登记!$B$3:$B$4999,LEFT($J$3,4),损耗登记!$C$3:$C$4999,LEFT(J$4,LEN(J$4)-1)),"")</f>
        <v/>
      </c>
      <c r="M90" s="90" t="str">
        <f t="shared" si="19"/>
        <v/>
      </c>
      <c r="N90" s="90" t="str">
        <f>IF($B90&lt;&gt;"",SUMIFS(进货台账!$I$3:$I$1869,进货台账!$E$3:$E$1869,$B90,进货台账!$B$3:$B$1869,LEFT($J$3,4),进货台账!$C$3:$C$1869,LEFT(N$4,LEN(N$4)-1)),"")</f>
        <v/>
      </c>
      <c r="O90" s="90" t="str">
        <f>IF($B90&lt;&gt;"",SUMIFS(销售台账!$I$3:$I$2654,销售台账!$E$3:$E$2654,$B90,销售台账!$B$3:$B$2654,LEFT($J$3,4),销售台账!$C$3:$C$2654,LEFT(N$4,LEN(N$4)-1)),"")</f>
        <v/>
      </c>
      <c r="P90" s="90" t="str">
        <f>IF($B90&lt;&gt;"",SUMIFS(损耗登记!$I$3:$I$4999,损耗登记!$E$3:$E$4999,$B90,损耗登记!$B$3:$B$4999,LEFT($J$3,4),损耗登记!$C$3:$C$4999,LEFT(N$4,LEN(N$4)-1)),"")</f>
        <v/>
      </c>
      <c r="Q90" s="90" t="str">
        <f t="shared" si="20"/>
        <v/>
      </c>
      <c r="R90" s="90" t="str">
        <f>IF($B90&lt;&gt;"",SUMIFS(进货台账!$I$3:$I$1869,进货台账!$E$3:$E$1869,$B90,进货台账!$B$3:$B$1869,LEFT($J$3,4),进货台账!$C$3:$C$1869,LEFT(R$4,LEN(R$4)-1)),"")</f>
        <v/>
      </c>
      <c r="S90" s="90" t="str">
        <f>IF($B90&lt;&gt;"",SUMIFS(销售台账!$I$3:$I$2654,销售台账!$E$3:$E$2654,$B90,销售台账!$B$3:$B$2654,LEFT($J$3,4),销售台账!$C$3:$C$2654,LEFT(R$4,LEN(R$4)-1)),"")</f>
        <v/>
      </c>
      <c r="T90" s="90" t="str">
        <f>IF($B90&lt;&gt;"",SUMIFS(损耗登记!$I$3:$I$4999,损耗登记!$E$3:$E$4999,$B90,损耗登记!$B$3:$B$4999,LEFT($J$3,4),损耗登记!$C$3:$C$4999,LEFT(R$4,LEN(R$4)-1)),"")</f>
        <v/>
      </c>
      <c r="U90" s="90" t="str">
        <f t="shared" si="21"/>
        <v/>
      </c>
      <c r="V90" s="90" t="str">
        <f>IF($B90&lt;&gt;"",SUMIFS(进货台账!$I$3:$I$1869,进货台账!$E$3:$E$1869,$B90,进货台账!$B$3:$B$1869,LEFT($J$3,4),进货台账!$C$3:$C$1869,LEFT(V$4,LEN(V$4)-1)),"")</f>
        <v/>
      </c>
      <c r="W90" s="90" t="str">
        <f>IF($B90&lt;&gt;"",SUMIFS(销售台账!$I$3:$I$2654,销售台账!$E$3:$E$2654,$B90,销售台账!$B$3:$B$2654,LEFT($J$3,4),销售台账!$C$3:$C$2654,LEFT(V$4,LEN(V$4)-1)),"")</f>
        <v/>
      </c>
      <c r="X90" s="90" t="str">
        <f>IF($B90&lt;&gt;"",SUMIFS(损耗登记!$I$3:$I$4999,损耗登记!$E$3:$E$4999,$B90,损耗登记!$B$3:$B$4999,LEFT($J$3,4),损耗登记!$C$3:$C$4999,LEFT(V$4,LEN(V$4)-1)),"")</f>
        <v/>
      </c>
      <c r="Y90" s="90" t="str">
        <f t="shared" si="22"/>
        <v/>
      </c>
      <c r="Z90" s="90" t="str">
        <f>IF($B90&lt;&gt;"",SUMIFS(进货台账!$I$3:$I$1869,进货台账!$E$3:$E$1869,$B90,进货台账!$B$3:$B$1869,LEFT($J$3,4),进货台账!$C$3:$C$1869,LEFT(Z$4,LEN(Z$4)-1)),"")</f>
        <v/>
      </c>
      <c r="AA90" s="90" t="str">
        <f>IF($B90&lt;&gt;"",SUMIFS(销售台账!$I$3:$I$2654,销售台账!$E$3:$E$2654,$B90,销售台账!$B$3:$B$2654,LEFT($J$3,4),销售台账!$C$3:$C$2654,LEFT(Z$4,LEN(Z$4)-1)),"")</f>
        <v/>
      </c>
      <c r="AB90" s="90" t="str">
        <f>IF($B90&lt;&gt;"",SUMIFS(损耗登记!$I$3:$I$4999,损耗登记!$E$3:$E$4999,$B90,损耗登记!$B$3:$B$4999,LEFT($J$3,4),损耗登记!$C$3:$C$4999,LEFT(Z$4,LEN(Z$4)-1)),"")</f>
        <v/>
      </c>
      <c r="AC90" s="90" t="str">
        <f t="shared" si="23"/>
        <v/>
      </c>
      <c r="AD90" s="90" t="str">
        <f>IF($B90&lt;&gt;"",SUMIFS(进货台账!$I$3:$I$1869,进货台账!$E$3:$E$1869,$B90,进货台账!$B$3:$B$1869,LEFT($J$3,4),进货台账!$C$3:$C$1869,LEFT(AD$4,LEN(AD$4)-1)),"")</f>
        <v/>
      </c>
      <c r="AE90" s="90" t="str">
        <f>IF($B90&lt;&gt;"",SUMIFS(销售台账!$I$3:$I$2654,销售台账!$E$3:$E$2654,$B90,销售台账!$B$3:$B$2654,LEFT($J$3,4),销售台账!$C$3:$C$2654,LEFT(AD$4,LEN(AD$4)-1)),"")</f>
        <v/>
      </c>
      <c r="AF90" s="90" t="str">
        <f>IF($B90&lt;&gt;"",SUMIFS(损耗登记!$I$3:$I$4999,损耗登记!$E$3:$E$4999,$B90,损耗登记!$B$3:$B$4999,LEFT($J$3,4),损耗登记!$C$3:$C$4999,LEFT(AD$4,LEN(AD$4)-1)),"")</f>
        <v/>
      </c>
      <c r="AG90" s="90" t="str">
        <f t="shared" si="24"/>
        <v/>
      </c>
      <c r="AH90" s="90" t="str">
        <f>IF($B90&lt;&gt;"",SUMIFS(进货台账!$I$3:$I$1869,进货台账!$E$3:$E$1869,$B90,进货台账!$B$3:$B$1869,LEFT($J$3,4),进货台账!$C$3:$C$1869,LEFT(AH$4,LEN(AH$4)-1)),"")</f>
        <v/>
      </c>
      <c r="AI90" s="90" t="str">
        <f>IF($B90&lt;&gt;"",SUMIFS(销售台账!$I$3:$I$2654,销售台账!$E$3:$E$2654,$B90,销售台账!$B$3:$B$2654,LEFT($J$3,4),销售台账!$C$3:$C$2654,LEFT(AH$4,LEN(AH$4)-1)),"")</f>
        <v/>
      </c>
      <c r="AJ90" s="90" t="str">
        <f>IF($B90&lt;&gt;"",SUMIFS(损耗登记!$I$3:$I$4999,损耗登记!$E$3:$E$4999,$B90,损耗登记!$B$3:$B$4999,LEFT($J$3,4),损耗登记!$C$3:$C$4999,LEFT(AH$4,LEN(AH$4)-1)),"")</f>
        <v/>
      </c>
      <c r="AK90" s="90" t="str">
        <f t="shared" si="25"/>
        <v/>
      </c>
      <c r="AL90" s="90" t="str">
        <f>IF($B90&lt;&gt;"",SUMIFS(进货台账!$I$3:$I$1869,进货台账!$E$3:$E$1869,$B90,进货台账!$B$3:$B$1869,LEFT($J$3,4),进货台账!$C$3:$C$1869,LEFT(AL$4,LEN(AL$4)-1)),"")</f>
        <v/>
      </c>
      <c r="AM90" s="90" t="str">
        <f>IF($B90&lt;&gt;"",SUMIFS(销售台账!$I$3:$I$2654,销售台账!$E$3:$E$2654,$B90,销售台账!$B$3:$B$2654,LEFT($J$3,4),销售台账!$C$3:$C$2654,LEFT(AL$4,LEN(AL$4)-1)),"")</f>
        <v/>
      </c>
      <c r="AN90" s="90" t="str">
        <f>IF($B90&lt;&gt;"",SUMIFS(损耗登记!$I$3:$I$4999,损耗登记!$E$3:$E$4999,$B90,损耗登记!$B$3:$B$4999,LEFT($J$3,4),损耗登记!$C$3:$C$4999,LEFT(AL$4,LEN(AL$4)-1)),"")</f>
        <v/>
      </c>
      <c r="AO90" s="90" t="str">
        <f t="shared" si="26"/>
        <v/>
      </c>
      <c r="AP90" s="90" t="str">
        <f>IF($B90&lt;&gt;"",SUMIFS(进货台账!$I$3:$I$1869,进货台账!$E$3:$E$1869,$B90,进货台账!$B$3:$B$1869,LEFT($J$3,4),进货台账!$C$3:$C$1869,LEFT(AP$4,LEN(AP$4)-1)),"")</f>
        <v/>
      </c>
      <c r="AQ90" s="90" t="str">
        <f>IF($B90&lt;&gt;"",SUMIFS(销售台账!$I$3:$I$2654,销售台账!$E$3:$E$2654,$B90,销售台账!$B$3:$B$2654,LEFT($J$3,4),销售台账!$C$3:$C$2654,LEFT(AP$4,LEN(AP$4)-1)),"")</f>
        <v/>
      </c>
      <c r="AR90" s="90" t="str">
        <f>IF($B90&lt;&gt;"",SUMIFS(损耗登记!$I$3:$I$4999,损耗登记!$E$3:$E$4999,$B90,损耗登记!$B$3:$B$4999,LEFT($J$3,4),损耗登记!$C$3:$C$4999,LEFT(AP$4,LEN(AP$4)-1)),"")</f>
        <v/>
      </c>
      <c r="AS90" s="90" t="str">
        <f t="shared" si="27"/>
        <v/>
      </c>
      <c r="AT90" s="90" t="str">
        <f>IF($B90&lt;&gt;"",SUMIFS(进货台账!$I$3:$I$1869,进货台账!$E$3:$E$1869,$B90,进货台账!$B$3:$B$1869,LEFT($J$3,4),进货台账!$C$3:$C$1869,LEFT(AT$4,LEN(AT$4)-1)),"")</f>
        <v/>
      </c>
      <c r="AU90" s="90" t="str">
        <f>IF($B90&lt;&gt;"",SUMIFS(销售台账!$I$3:$I$2654,销售台账!$E$3:$E$2654,$B90,销售台账!$B$3:$B$2654,LEFT($J$3,4),销售台账!$C$3:$C$2654,LEFT(AT$4,LEN(AT$4)-1)),"")</f>
        <v/>
      </c>
      <c r="AV90" s="90" t="str">
        <f>IF($B90&lt;&gt;"",SUMIFS(损耗登记!$I$3:$I$4999,损耗登记!$E$3:$E$4999,$B90,损耗登记!$B$3:$B$4999,LEFT($J$3,4),损耗登记!$C$3:$C$4999,LEFT(AT$4,LEN(AT$4)-1)),"")</f>
        <v/>
      </c>
      <c r="AW90" s="90" t="str">
        <f t="shared" si="28"/>
        <v/>
      </c>
      <c r="AX90" s="90" t="str">
        <f>IF($B90&lt;&gt;"",SUMIFS(进货台账!$I$3:$I$1869,进货台账!$E$3:$E$1869,$B90,进货台账!$B$3:$B$1869,LEFT($J$3,4),进货台账!$C$3:$C$1869,LEFT(AX$4,LEN(AX$4)-1)),"")</f>
        <v/>
      </c>
      <c r="AY90" s="90" t="str">
        <f>IF($B90&lt;&gt;"",SUMIFS(销售台账!$I$3:$I$2654,销售台账!$E$3:$E$2654,$B90,销售台账!$B$3:$B$2654,LEFT($J$3,4),销售台账!$C$3:$C$2654,LEFT(AX$4,LEN(AX$4)-1)),"")</f>
        <v/>
      </c>
      <c r="AZ90" s="90" t="str">
        <f>IF($B90&lt;&gt;"",SUMIFS(损耗登记!$I$3:$I$4999,损耗登记!$E$3:$E$4999,$B90,损耗登记!$B$3:$B$4999,LEFT($J$3,4),损耗登记!$C$3:$C$4999,LEFT(AX$4,LEN(AX$4)-1)),"")</f>
        <v/>
      </c>
      <c r="BA90" s="90" t="str">
        <f t="shared" si="29"/>
        <v/>
      </c>
      <c r="BB90" s="90" t="str">
        <f>IF($B90&lt;&gt;"",SUMIFS(进货台账!$I$3:$I$1869,进货台账!$E$3:$E$1869,$B90,进货台账!$B$3:$B$1869,LEFT($J$3,4),进货台账!$C$3:$C$1869,LEFT(BB$4,LEN(BB$4)-1)),"")</f>
        <v/>
      </c>
      <c r="BC90" s="90" t="str">
        <f>IF($B90&lt;&gt;"",SUMIFS(销售台账!$I$3:$I$2654,销售台账!$E$3:$E$2654,$B90,销售台账!$B$3:$B$2654,LEFT($J$3,4),销售台账!$C$3:$C$2654,LEFT(BB$4,LEN(BB$4)-1)),"")</f>
        <v/>
      </c>
      <c r="BD90" s="90" t="str">
        <f>IF($B90&lt;&gt;"",SUMIFS(损耗登记!$I$3:$I$4999,损耗登记!$E$3:$E$4999,$B90,损耗登记!$B$3:$B$4999,LEFT($J$3,4),损耗登记!$C$3:$C$4999,LEFT(BB$4,LEN(BB$4)-1)),"")</f>
        <v/>
      </c>
      <c r="BE90" s="90" t="str">
        <f t="shared" si="30"/>
        <v/>
      </c>
    </row>
    <row r="91" ht="22" customHeight="1" spans="1:57">
      <c r="A91" s="89" t="str">
        <f t="shared" si="31"/>
        <v/>
      </c>
      <c r="B91" s="89" t="str">
        <f>IF(商品参数!A88&lt;&gt;"",商品参数!A88,"")</f>
        <v/>
      </c>
      <c r="C91" s="90" t="str">
        <f>IFERROR(VLOOKUP(B91,商品参数!A:E,2,FALSE),"")</f>
        <v/>
      </c>
      <c r="D91" s="90" t="str">
        <f>IFERROR(VLOOKUP(B91,商品参数!A:E,3,FALSE),"")</f>
        <v/>
      </c>
      <c r="E91" s="90" t="str">
        <f>IFERROR(VLOOKUP(B91,商品参数!A:E,4,FALSE),"")</f>
        <v/>
      </c>
      <c r="F91" s="90" t="str">
        <f t="shared" si="16"/>
        <v/>
      </c>
      <c r="G91" s="90" t="str">
        <f t="shared" si="17"/>
        <v/>
      </c>
      <c r="H91" s="91" t="str">
        <f t="shared" si="18"/>
        <v/>
      </c>
      <c r="I91" s="90" t="str">
        <f>IF(E91&lt;&gt;"",IFERROR(VLOOKUP(B91,商品参数!$A$3:$D$499,6,0),0),"")</f>
        <v/>
      </c>
      <c r="J91" s="90" t="str">
        <f>IF($B91&lt;&gt;"",SUMIFS(进货台账!$I$3:$I$1869,进货台账!$E$3:$E$1869,$B91,进货台账!$B$3:$B$1869,LEFT($J$3,4),进货台账!$C$3:$C$1869,LEFT(J$4,LEN(J$4)-1)),"")</f>
        <v/>
      </c>
      <c r="K91" s="90" t="str">
        <f>IF($B91&lt;&gt;"",SUMIFS(销售台账!$I$3:$I$2654,销售台账!$E$3:$E$2654,$B91,销售台账!$B$3:$B$2654,LEFT($J$3,4),销售台账!$C$3:$C$2654,LEFT(J$4,LEN(J$4)-1)),"")</f>
        <v/>
      </c>
      <c r="L91" s="90" t="str">
        <f>IF($B91&lt;&gt;"",SUMIFS(损耗登记!$I$3:$I$4999,损耗登记!$E$3:$E$4999,$B91,损耗登记!$B$3:$B$4999,LEFT($J$3,4),损耗登记!$C$3:$C$4999,LEFT(J$4,LEN(J$4)-1)),"")</f>
        <v/>
      </c>
      <c r="M91" s="90" t="str">
        <f t="shared" si="19"/>
        <v/>
      </c>
      <c r="N91" s="90" t="str">
        <f>IF($B91&lt;&gt;"",SUMIFS(进货台账!$I$3:$I$1869,进货台账!$E$3:$E$1869,$B91,进货台账!$B$3:$B$1869,LEFT($J$3,4),进货台账!$C$3:$C$1869,LEFT(N$4,LEN(N$4)-1)),"")</f>
        <v/>
      </c>
      <c r="O91" s="90" t="str">
        <f>IF($B91&lt;&gt;"",SUMIFS(销售台账!$I$3:$I$2654,销售台账!$E$3:$E$2654,$B91,销售台账!$B$3:$B$2654,LEFT($J$3,4),销售台账!$C$3:$C$2654,LEFT(N$4,LEN(N$4)-1)),"")</f>
        <v/>
      </c>
      <c r="P91" s="90" t="str">
        <f>IF($B91&lt;&gt;"",SUMIFS(损耗登记!$I$3:$I$4999,损耗登记!$E$3:$E$4999,$B91,损耗登记!$B$3:$B$4999,LEFT($J$3,4),损耗登记!$C$3:$C$4999,LEFT(N$4,LEN(N$4)-1)),"")</f>
        <v/>
      </c>
      <c r="Q91" s="90" t="str">
        <f t="shared" si="20"/>
        <v/>
      </c>
      <c r="R91" s="90" t="str">
        <f>IF($B91&lt;&gt;"",SUMIFS(进货台账!$I$3:$I$1869,进货台账!$E$3:$E$1869,$B91,进货台账!$B$3:$B$1869,LEFT($J$3,4),进货台账!$C$3:$C$1869,LEFT(R$4,LEN(R$4)-1)),"")</f>
        <v/>
      </c>
      <c r="S91" s="90" t="str">
        <f>IF($B91&lt;&gt;"",SUMIFS(销售台账!$I$3:$I$2654,销售台账!$E$3:$E$2654,$B91,销售台账!$B$3:$B$2654,LEFT($J$3,4),销售台账!$C$3:$C$2654,LEFT(R$4,LEN(R$4)-1)),"")</f>
        <v/>
      </c>
      <c r="T91" s="90" t="str">
        <f>IF($B91&lt;&gt;"",SUMIFS(损耗登记!$I$3:$I$4999,损耗登记!$E$3:$E$4999,$B91,损耗登记!$B$3:$B$4999,LEFT($J$3,4),损耗登记!$C$3:$C$4999,LEFT(R$4,LEN(R$4)-1)),"")</f>
        <v/>
      </c>
      <c r="U91" s="90" t="str">
        <f t="shared" si="21"/>
        <v/>
      </c>
      <c r="V91" s="90" t="str">
        <f>IF($B91&lt;&gt;"",SUMIFS(进货台账!$I$3:$I$1869,进货台账!$E$3:$E$1869,$B91,进货台账!$B$3:$B$1869,LEFT($J$3,4),进货台账!$C$3:$C$1869,LEFT(V$4,LEN(V$4)-1)),"")</f>
        <v/>
      </c>
      <c r="W91" s="90" t="str">
        <f>IF($B91&lt;&gt;"",SUMIFS(销售台账!$I$3:$I$2654,销售台账!$E$3:$E$2654,$B91,销售台账!$B$3:$B$2654,LEFT($J$3,4),销售台账!$C$3:$C$2654,LEFT(V$4,LEN(V$4)-1)),"")</f>
        <v/>
      </c>
      <c r="X91" s="90" t="str">
        <f>IF($B91&lt;&gt;"",SUMIFS(损耗登记!$I$3:$I$4999,损耗登记!$E$3:$E$4999,$B91,损耗登记!$B$3:$B$4999,LEFT($J$3,4),损耗登记!$C$3:$C$4999,LEFT(V$4,LEN(V$4)-1)),"")</f>
        <v/>
      </c>
      <c r="Y91" s="90" t="str">
        <f t="shared" si="22"/>
        <v/>
      </c>
      <c r="Z91" s="90" t="str">
        <f>IF($B91&lt;&gt;"",SUMIFS(进货台账!$I$3:$I$1869,进货台账!$E$3:$E$1869,$B91,进货台账!$B$3:$B$1869,LEFT($J$3,4),进货台账!$C$3:$C$1869,LEFT(Z$4,LEN(Z$4)-1)),"")</f>
        <v/>
      </c>
      <c r="AA91" s="90" t="str">
        <f>IF($B91&lt;&gt;"",SUMIFS(销售台账!$I$3:$I$2654,销售台账!$E$3:$E$2654,$B91,销售台账!$B$3:$B$2654,LEFT($J$3,4),销售台账!$C$3:$C$2654,LEFT(Z$4,LEN(Z$4)-1)),"")</f>
        <v/>
      </c>
      <c r="AB91" s="90" t="str">
        <f>IF($B91&lt;&gt;"",SUMIFS(损耗登记!$I$3:$I$4999,损耗登记!$E$3:$E$4999,$B91,损耗登记!$B$3:$B$4999,LEFT($J$3,4),损耗登记!$C$3:$C$4999,LEFT(Z$4,LEN(Z$4)-1)),"")</f>
        <v/>
      </c>
      <c r="AC91" s="90" t="str">
        <f t="shared" si="23"/>
        <v/>
      </c>
      <c r="AD91" s="90" t="str">
        <f>IF($B91&lt;&gt;"",SUMIFS(进货台账!$I$3:$I$1869,进货台账!$E$3:$E$1869,$B91,进货台账!$B$3:$B$1869,LEFT($J$3,4),进货台账!$C$3:$C$1869,LEFT(AD$4,LEN(AD$4)-1)),"")</f>
        <v/>
      </c>
      <c r="AE91" s="90" t="str">
        <f>IF($B91&lt;&gt;"",SUMIFS(销售台账!$I$3:$I$2654,销售台账!$E$3:$E$2654,$B91,销售台账!$B$3:$B$2654,LEFT($J$3,4),销售台账!$C$3:$C$2654,LEFT(AD$4,LEN(AD$4)-1)),"")</f>
        <v/>
      </c>
      <c r="AF91" s="90" t="str">
        <f>IF($B91&lt;&gt;"",SUMIFS(损耗登记!$I$3:$I$4999,损耗登记!$E$3:$E$4999,$B91,损耗登记!$B$3:$B$4999,LEFT($J$3,4),损耗登记!$C$3:$C$4999,LEFT(AD$4,LEN(AD$4)-1)),"")</f>
        <v/>
      </c>
      <c r="AG91" s="90" t="str">
        <f t="shared" si="24"/>
        <v/>
      </c>
      <c r="AH91" s="90" t="str">
        <f>IF($B91&lt;&gt;"",SUMIFS(进货台账!$I$3:$I$1869,进货台账!$E$3:$E$1869,$B91,进货台账!$B$3:$B$1869,LEFT($J$3,4),进货台账!$C$3:$C$1869,LEFT(AH$4,LEN(AH$4)-1)),"")</f>
        <v/>
      </c>
      <c r="AI91" s="90" t="str">
        <f>IF($B91&lt;&gt;"",SUMIFS(销售台账!$I$3:$I$2654,销售台账!$E$3:$E$2654,$B91,销售台账!$B$3:$B$2654,LEFT($J$3,4),销售台账!$C$3:$C$2654,LEFT(AH$4,LEN(AH$4)-1)),"")</f>
        <v/>
      </c>
      <c r="AJ91" s="90" t="str">
        <f>IF($B91&lt;&gt;"",SUMIFS(损耗登记!$I$3:$I$4999,损耗登记!$E$3:$E$4999,$B91,损耗登记!$B$3:$B$4999,LEFT($J$3,4),损耗登记!$C$3:$C$4999,LEFT(AH$4,LEN(AH$4)-1)),"")</f>
        <v/>
      </c>
      <c r="AK91" s="90" t="str">
        <f t="shared" si="25"/>
        <v/>
      </c>
      <c r="AL91" s="90" t="str">
        <f>IF($B91&lt;&gt;"",SUMIFS(进货台账!$I$3:$I$1869,进货台账!$E$3:$E$1869,$B91,进货台账!$B$3:$B$1869,LEFT($J$3,4),进货台账!$C$3:$C$1869,LEFT(AL$4,LEN(AL$4)-1)),"")</f>
        <v/>
      </c>
      <c r="AM91" s="90" t="str">
        <f>IF($B91&lt;&gt;"",SUMIFS(销售台账!$I$3:$I$2654,销售台账!$E$3:$E$2654,$B91,销售台账!$B$3:$B$2654,LEFT($J$3,4),销售台账!$C$3:$C$2654,LEFT(AL$4,LEN(AL$4)-1)),"")</f>
        <v/>
      </c>
      <c r="AN91" s="90" t="str">
        <f>IF($B91&lt;&gt;"",SUMIFS(损耗登记!$I$3:$I$4999,损耗登记!$E$3:$E$4999,$B91,损耗登记!$B$3:$B$4999,LEFT($J$3,4),损耗登记!$C$3:$C$4999,LEFT(AL$4,LEN(AL$4)-1)),"")</f>
        <v/>
      </c>
      <c r="AO91" s="90" t="str">
        <f t="shared" si="26"/>
        <v/>
      </c>
      <c r="AP91" s="90" t="str">
        <f>IF($B91&lt;&gt;"",SUMIFS(进货台账!$I$3:$I$1869,进货台账!$E$3:$E$1869,$B91,进货台账!$B$3:$B$1869,LEFT($J$3,4),进货台账!$C$3:$C$1869,LEFT(AP$4,LEN(AP$4)-1)),"")</f>
        <v/>
      </c>
      <c r="AQ91" s="90" t="str">
        <f>IF($B91&lt;&gt;"",SUMIFS(销售台账!$I$3:$I$2654,销售台账!$E$3:$E$2654,$B91,销售台账!$B$3:$B$2654,LEFT($J$3,4),销售台账!$C$3:$C$2654,LEFT(AP$4,LEN(AP$4)-1)),"")</f>
        <v/>
      </c>
      <c r="AR91" s="90" t="str">
        <f>IF($B91&lt;&gt;"",SUMIFS(损耗登记!$I$3:$I$4999,损耗登记!$E$3:$E$4999,$B91,损耗登记!$B$3:$B$4999,LEFT($J$3,4),损耗登记!$C$3:$C$4999,LEFT(AP$4,LEN(AP$4)-1)),"")</f>
        <v/>
      </c>
      <c r="AS91" s="90" t="str">
        <f t="shared" si="27"/>
        <v/>
      </c>
      <c r="AT91" s="90" t="str">
        <f>IF($B91&lt;&gt;"",SUMIFS(进货台账!$I$3:$I$1869,进货台账!$E$3:$E$1869,$B91,进货台账!$B$3:$B$1869,LEFT($J$3,4),进货台账!$C$3:$C$1869,LEFT(AT$4,LEN(AT$4)-1)),"")</f>
        <v/>
      </c>
      <c r="AU91" s="90" t="str">
        <f>IF($B91&lt;&gt;"",SUMIFS(销售台账!$I$3:$I$2654,销售台账!$E$3:$E$2654,$B91,销售台账!$B$3:$B$2654,LEFT($J$3,4),销售台账!$C$3:$C$2654,LEFT(AT$4,LEN(AT$4)-1)),"")</f>
        <v/>
      </c>
      <c r="AV91" s="90" t="str">
        <f>IF($B91&lt;&gt;"",SUMIFS(损耗登记!$I$3:$I$4999,损耗登记!$E$3:$E$4999,$B91,损耗登记!$B$3:$B$4999,LEFT($J$3,4),损耗登记!$C$3:$C$4999,LEFT(AT$4,LEN(AT$4)-1)),"")</f>
        <v/>
      </c>
      <c r="AW91" s="90" t="str">
        <f t="shared" si="28"/>
        <v/>
      </c>
      <c r="AX91" s="90" t="str">
        <f>IF($B91&lt;&gt;"",SUMIFS(进货台账!$I$3:$I$1869,进货台账!$E$3:$E$1869,$B91,进货台账!$B$3:$B$1869,LEFT($J$3,4),进货台账!$C$3:$C$1869,LEFT(AX$4,LEN(AX$4)-1)),"")</f>
        <v/>
      </c>
      <c r="AY91" s="90" t="str">
        <f>IF($B91&lt;&gt;"",SUMIFS(销售台账!$I$3:$I$2654,销售台账!$E$3:$E$2654,$B91,销售台账!$B$3:$B$2654,LEFT($J$3,4),销售台账!$C$3:$C$2654,LEFT(AX$4,LEN(AX$4)-1)),"")</f>
        <v/>
      </c>
      <c r="AZ91" s="90" t="str">
        <f>IF($B91&lt;&gt;"",SUMIFS(损耗登记!$I$3:$I$4999,损耗登记!$E$3:$E$4999,$B91,损耗登记!$B$3:$B$4999,LEFT($J$3,4),损耗登记!$C$3:$C$4999,LEFT(AX$4,LEN(AX$4)-1)),"")</f>
        <v/>
      </c>
      <c r="BA91" s="90" t="str">
        <f t="shared" si="29"/>
        <v/>
      </c>
      <c r="BB91" s="90" t="str">
        <f>IF($B91&lt;&gt;"",SUMIFS(进货台账!$I$3:$I$1869,进货台账!$E$3:$E$1869,$B91,进货台账!$B$3:$B$1869,LEFT($J$3,4),进货台账!$C$3:$C$1869,LEFT(BB$4,LEN(BB$4)-1)),"")</f>
        <v/>
      </c>
      <c r="BC91" s="90" t="str">
        <f>IF($B91&lt;&gt;"",SUMIFS(销售台账!$I$3:$I$2654,销售台账!$E$3:$E$2654,$B91,销售台账!$B$3:$B$2654,LEFT($J$3,4),销售台账!$C$3:$C$2654,LEFT(BB$4,LEN(BB$4)-1)),"")</f>
        <v/>
      </c>
      <c r="BD91" s="90" t="str">
        <f>IF($B91&lt;&gt;"",SUMIFS(损耗登记!$I$3:$I$4999,损耗登记!$E$3:$E$4999,$B91,损耗登记!$B$3:$B$4999,LEFT($J$3,4),损耗登记!$C$3:$C$4999,LEFT(BB$4,LEN(BB$4)-1)),"")</f>
        <v/>
      </c>
      <c r="BE91" s="90" t="str">
        <f t="shared" si="30"/>
        <v/>
      </c>
    </row>
    <row r="92" ht="22" customHeight="1" spans="1:57">
      <c r="A92" s="89" t="str">
        <f t="shared" si="31"/>
        <v/>
      </c>
      <c r="B92" s="89" t="str">
        <f>IF(商品参数!A89&lt;&gt;"",商品参数!A89,"")</f>
        <v/>
      </c>
      <c r="C92" s="90" t="str">
        <f>IFERROR(VLOOKUP(B92,商品参数!A:E,2,FALSE),"")</f>
        <v/>
      </c>
      <c r="D92" s="90" t="str">
        <f>IFERROR(VLOOKUP(B92,商品参数!A:E,3,FALSE),"")</f>
        <v/>
      </c>
      <c r="E92" s="90" t="str">
        <f>IFERROR(VLOOKUP(B92,商品参数!A:E,4,FALSE),"")</f>
        <v/>
      </c>
      <c r="F92" s="90" t="str">
        <f t="shared" si="16"/>
        <v/>
      </c>
      <c r="G92" s="90" t="str">
        <f t="shared" si="17"/>
        <v/>
      </c>
      <c r="H92" s="91" t="str">
        <f t="shared" si="18"/>
        <v/>
      </c>
      <c r="I92" s="90" t="str">
        <f>IF(E92&lt;&gt;"",IFERROR(VLOOKUP(B92,商品参数!$A$3:$D$499,6,0),0),"")</f>
        <v/>
      </c>
      <c r="J92" s="90" t="str">
        <f>IF($B92&lt;&gt;"",SUMIFS(进货台账!$I$3:$I$1869,进货台账!$E$3:$E$1869,$B92,进货台账!$B$3:$B$1869,LEFT($J$3,4),进货台账!$C$3:$C$1869,LEFT(J$4,LEN(J$4)-1)),"")</f>
        <v/>
      </c>
      <c r="K92" s="90" t="str">
        <f>IF($B92&lt;&gt;"",SUMIFS(销售台账!$I$3:$I$2654,销售台账!$E$3:$E$2654,$B92,销售台账!$B$3:$B$2654,LEFT($J$3,4),销售台账!$C$3:$C$2654,LEFT(J$4,LEN(J$4)-1)),"")</f>
        <v/>
      </c>
      <c r="L92" s="90" t="str">
        <f>IF($B92&lt;&gt;"",SUMIFS(损耗登记!$I$3:$I$4999,损耗登记!$E$3:$E$4999,$B92,损耗登记!$B$3:$B$4999,LEFT($J$3,4),损耗登记!$C$3:$C$4999,LEFT(J$4,LEN(J$4)-1)),"")</f>
        <v/>
      </c>
      <c r="M92" s="90" t="str">
        <f t="shared" si="19"/>
        <v/>
      </c>
      <c r="N92" s="90" t="str">
        <f>IF($B92&lt;&gt;"",SUMIFS(进货台账!$I$3:$I$1869,进货台账!$E$3:$E$1869,$B92,进货台账!$B$3:$B$1869,LEFT($J$3,4),进货台账!$C$3:$C$1869,LEFT(N$4,LEN(N$4)-1)),"")</f>
        <v/>
      </c>
      <c r="O92" s="90" t="str">
        <f>IF($B92&lt;&gt;"",SUMIFS(销售台账!$I$3:$I$2654,销售台账!$E$3:$E$2654,$B92,销售台账!$B$3:$B$2654,LEFT($J$3,4),销售台账!$C$3:$C$2654,LEFT(N$4,LEN(N$4)-1)),"")</f>
        <v/>
      </c>
      <c r="P92" s="90" t="str">
        <f>IF($B92&lt;&gt;"",SUMIFS(损耗登记!$I$3:$I$4999,损耗登记!$E$3:$E$4999,$B92,损耗登记!$B$3:$B$4999,LEFT($J$3,4),损耗登记!$C$3:$C$4999,LEFT(N$4,LEN(N$4)-1)),"")</f>
        <v/>
      </c>
      <c r="Q92" s="90" t="str">
        <f t="shared" si="20"/>
        <v/>
      </c>
      <c r="R92" s="90" t="str">
        <f>IF($B92&lt;&gt;"",SUMIFS(进货台账!$I$3:$I$1869,进货台账!$E$3:$E$1869,$B92,进货台账!$B$3:$B$1869,LEFT($J$3,4),进货台账!$C$3:$C$1869,LEFT(R$4,LEN(R$4)-1)),"")</f>
        <v/>
      </c>
      <c r="S92" s="90" t="str">
        <f>IF($B92&lt;&gt;"",SUMIFS(销售台账!$I$3:$I$2654,销售台账!$E$3:$E$2654,$B92,销售台账!$B$3:$B$2654,LEFT($J$3,4),销售台账!$C$3:$C$2654,LEFT(R$4,LEN(R$4)-1)),"")</f>
        <v/>
      </c>
      <c r="T92" s="90" t="str">
        <f>IF($B92&lt;&gt;"",SUMIFS(损耗登记!$I$3:$I$4999,损耗登记!$E$3:$E$4999,$B92,损耗登记!$B$3:$B$4999,LEFT($J$3,4),损耗登记!$C$3:$C$4999,LEFT(R$4,LEN(R$4)-1)),"")</f>
        <v/>
      </c>
      <c r="U92" s="90" t="str">
        <f t="shared" si="21"/>
        <v/>
      </c>
      <c r="V92" s="90" t="str">
        <f>IF($B92&lt;&gt;"",SUMIFS(进货台账!$I$3:$I$1869,进货台账!$E$3:$E$1869,$B92,进货台账!$B$3:$B$1869,LEFT($J$3,4),进货台账!$C$3:$C$1869,LEFT(V$4,LEN(V$4)-1)),"")</f>
        <v/>
      </c>
      <c r="W92" s="90" t="str">
        <f>IF($B92&lt;&gt;"",SUMIFS(销售台账!$I$3:$I$2654,销售台账!$E$3:$E$2654,$B92,销售台账!$B$3:$B$2654,LEFT($J$3,4),销售台账!$C$3:$C$2654,LEFT(V$4,LEN(V$4)-1)),"")</f>
        <v/>
      </c>
      <c r="X92" s="90" t="str">
        <f>IF($B92&lt;&gt;"",SUMIFS(损耗登记!$I$3:$I$4999,损耗登记!$E$3:$E$4999,$B92,损耗登记!$B$3:$B$4999,LEFT($J$3,4),损耗登记!$C$3:$C$4999,LEFT(V$4,LEN(V$4)-1)),"")</f>
        <v/>
      </c>
      <c r="Y92" s="90" t="str">
        <f t="shared" si="22"/>
        <v/>
      </c>
      <c r="Z92" s="90" t="str">
        <f>IF($B92&lt;&gt;"",SUMIFS(进货台账!$I$3:$I$1869,进货台账!$E$3:$E$1869,$B92,进货台账!$B$3:$B$1869,LEFT($J$3,4),进货台账!$C$3:$C$1869,LEFT(Z$4,LEN(Z$4)-1)),"")</f>
        <v/>
      </c>
      <c r="AA92" s="90" t="str">
        <f>IF($B92&lt;&gt;"",SUMIFS(销售台账!$I$3:$I$2654,销售台账!$E$3:$E$2654,$B92,销售台账!$B$3:$B$2654,LEFT($J$3,4),销售台账!$C$3:$C$2654,LEFT(Z$4,LEN(Z$4)-1)),"")</f>
        <v/>
      </c>
      <c r="AB92" s="90" t="str">
        <f>IF($B92&lt;&gt;"",SUMIFS(损耗登记!$I$3:$I$4999,损耗登记!$E$3:$E$4999,$B92,损耗登记!$B$3:$B$4999,LEFT($J$3,4),损耗登记!$C$3:$C$4999,LEFT(Z$4,LEN(Z$4)-1)),"")</f>
        <v/>
      </c>
      <c r="AC92" s="90" t="str">
        <f t="shared" si="23"/>
        <v/>
      </c>
      <c r="AD92" s="90" t="str">
        <f>IF($B92&lt;&gt;"",SUMIFS(进货台账!$I$3:$I$1869,进货台账!$E$3:$E$1869,$B92,进货台账!$B$3:$B$1869,LEFT($J$3,4),进货台账!$C$3:$C$1869,LEFT(AD$4,LEN(AD$4)-1)),"")</f>
        <v/>
      </c>
      <c r="AE92" s="90" t="str">
        <f>IF($B92&lt;&gt;"",SUMIFS(销售台账!$I$3:$I$2654,销售台账!$E$3:$E$2654,$B92,销售台账!$B$3:$B$2654,LEFT($J$3,4),销售台账!$C$3:$C$2654,LEFT(AD$4,LEN(AD$4)-1)),"")</f>
        <v/>
      </c>
      <c r="AF92" s="90" t="str">
        <f>IF($B92&lt;&gt;"",SUMIFS(损耗登记!$I$3:$I$4999,损耗登记!$E$3:$E$4999,$B92,损耗登记!$B$3:$B$4999,LEFT($J$3,4),损耗登记!$C$3:$C$4999,LEFT(AD$4,LEN(AD$4)-1)),"")</f>
        <v/>
      </c>
      <c r="AG92" s="90" t="str">
        <f t="shared" si="24"/>
        <v/>
      </c>
      <c r="AH92" s="90" t="str">
        <f>IF($B92&lt;&gt;"",SUMIFS(进货台账!$I$3:$I$1869,进货台账!$E$3:$E$1869,$B92,进货台账!$B$3:$B$1869,LEFT($J$3,4),进货台账!$C$3:$C$1869,LEFT(AH$4,LEN(AH$4)-1)),"")</f>
        <v/>
      </c>
      <c r="AI92" s="90" t="str">
        <f>IF($B92&lt;&gt;"",SUMIFS(销售台账!$I$3:$I$2654,销售台账!$E$3:$E$2654,$B92,销售台账!$B$3:$B$2654,LEFT($J$3,4),销售台账!$C$3:$C$2654,LEFT(AH$4,LEN(AH$4)-1)),"")</f>
        <v/>
      </c>
      <c r="AJ92" s="90" t="str">
        <f>IF($B92&lt;&gt;"",SUMIFS(损耗登记!$I$3:$I$4999,损耗登记!$E$3:$E$4999,$B92,损耗登记!$B$3:$B$4999,LEFT($J$3,4),损耗登记!$C$3:$C$4999,LEFT(AH$4,LEN(AH$4)-1)),"")</f>
        <v/>
      </c>
      <c r="AK92" s="90" t="str">
        <f t="shared" si="25"/>
        <v/>
      </c>
      <c r="AL92" s="90" t="str">
        <f>IF($B92&lt;&gt;"",SUMIFS(进货台账!$I$3:$I$1869,进货台账!$E$3:$E$1869,$B92,进货台账!$B$3:$B$1869,LEFT($J$3,4),进货台账!$C$3:$C$1869,LEFT(AL$4,LEN(AL$4)-1)),"")</f>
        <v/>
      </c>
      <c r="AM92" s="90" t="str">
        <f>IF($B92&lt;&gt;"",SUMIFS(销售台账!$I$3:$I$2654,销售台账!$E$3:$E$2654,$B92,销售台账!$B$3:$B$2654,LEFT($J$3,4),销售台账!$C$3:$C$2654,LEFT(AL$4,LEN(AL$4)-1)),"")</f>
        <v/>
      </c>
      <c r="AN92" s="90" t="str">
        <f>IF($B92&lt;&gt;"",SUMIFS(损耗登记!$I$3:$I$4999,损耗登记!$E$3:$E$4999,$B92,损耗登记!$B$3:$B$4999,LEFT($J$3,4),损耗登记!$C$3:$C$4999,LEFT(AL$4,LEN(AL$4)-1)),"")</f>
        <v/>
      </c>
      <c r="AO92" s="90" t="str">
        <f t="shared" si="26"/>
        <v/>
      </c>
      <c r="AP92" s="90" t="str">
        <f>IF($B92&lt;&gt;"",SUMIFS(进货台账!$I$3:$I$1869,进货台账!$E$3:$E$1869,$B92,进货台账!$B$3:$B$1869,LEFT($J$3,4),进货台账!$C$3:$C$1869,LEFT(AP$4,LEN(AP$4)-1)),"")</f>
        <v/>
      </c>
      <c r="AQ92" s="90" t="str">
        <f>IF($B92&lt;&gt;"",SUMIFS(销售台账!$I$3:$I$2654,销售台账!$E$3:$E$2654,$B92,销售台账!$B$3:$B$2654,LEFT($J$3,4),销售台账!$C$3:$C$2654,LEFT(AP$4,LEN(AP$4)-1)),"")</f>
        <v/>
      </c>
      <c r="AR92" s="90" t="str">
        <f>IF($B92&lt;&gt;"",SUMIFS(损耗登记!$I$3:$I$4999,损耗登记!$E$3:$E$4999,$B92,损耗登记!$B$3:$B$4999,LEFT($J$3,4),损耗登记!$C$3:$C$4999,LEFT(AP$4,LEN(AP$4)-1)),"")</f>
        <v/>
      </c>
      <c r="AS92" s="90" t="str">
        <f t="shared" si="27"/>
        <v/>
      </c>
      <c r="AT92" s="90" t="str">
        <f>IF($B92&lt;&gt;"",SUMIFS(进货台账!$I$3:$I$1869,进货台账!$E$3:$E$1869,$B92,进货台账!$B$3:$B$1869,LEFT($J$3,4),进货台账!$C$3:$C$1869,LEFT(AT$4,LEN(AT$4)-1)),"")</f>
        <v/>
      </c>
      <c r="AU92" s="90" t="str">
        <f>IF($B92&lt;&gt;"",SUMIFS(销售台账!$I$3:$I$2654,销售台账!$E$3:$E$2654,$B92,销售台账!$B$3:$B$2654,LEFT($J$3,4),销售台账!$C$3:$C$2654,LEFT(AT$4,LEN(AT$4)-1)),"")</f>
        <v/>
      </c>
      <c r="AV92" s="90" t="str">
        <f>IF($B92&lt;&gt;"",SUMIFS(损耗登记!$I$3:$I$4999,损耗登记!$E$3:$E$4999,$B92,损耗登记!$B$3:$B$4999,LEFT($J$3,4),损耗登记!$C$3:$C$4999,LEFT(AT$4,LEN(AT$4)-1)),"")</f>
        <v/>
      </c>
      <c r="AW92" s="90" t="str">
        <f t="shared" si="28"/>
        <v/>
      </c>
      <c r="AX92" s="90" t="str">
        <f>IF($B92&lt;&gt;"",SUMIFS(进货台账!$I$3:$I$1869,进货台账!$E$3:$E$1869,$B92,进货台账!$B$3:$B$1869,LEFT($J$3,4),进货台账!$C$3:$C$1869,LEFT(AX$4,LEN(AX$4)-1)),"")</f>
        <v/>
      </c>
      <c r="AY92" s="90" t="str">
        <f>IF($B92&lt;&gt;"",SUMIFS(销售台账!$I$3:$I$2654,销售台账!$E$3:$E$2654,$B92,销售台账!$B$3:$B$2654,LEFT($J$3,4),销售台账!$C$3:$C$2654,LEFT(AX$4,LEN(AX$4)-1)),"")</f>
        <v/>
      </c>
      <c r="AZ92" s="90" t="str">
        <f>IF($B92&lt;&gt;"",SUMIFS(损耗登记!$I$3:$I$4999,损耗登记!$E$3:$E$4999,$B92,损耗登记!$B$3:$B$4999,LEFT($J$3,4),损耗登记!$C$3:$C$4999,LEFT(AX$4,LEN(AX$4)-1)),"")</f>
        <v/>
      </c>
      <c r="BA92" s="90" t="str">
        <f t="shared" si="29"/>
        <v/>
      </c>
      <c r="BB92" s="90" t="str">
        <f>IF($B92&lt;&gt;"",SUMIFS(进货台账!$I$3:$I$1869,进货台账!$E$3:$E$1869,$B92,进货台账!$B$3:$B$1869,LEFT($J$3,4),进货台账!$C$3:$C$1869,LEFT(BB$4,LEN(BB$4)-1)),"")</f>
        <v/>
      </c>
      <c r="BC92" s="90" t="str">
        <f>IF($B92&lt;&gt;"",SUMIFS(销售台账!$I$3:$I$2654,销售台账!$E$3:$E$2654,$B92,销售台账!$B$3:$B$2654,LEFT($J$3,4),销售台账!$C$3:$C$2654,LEFT(BB$4,LEN(BB$4)-1)),"")</f>
        <v/>
      </c>
      <c r="BD92" s="90" t="str">
        <f>IF($B92&lt;&gt;"",SUMIFS(损耗登记!$I$3:$I$4999,损耗登记!$E$3:$E$4999,$B92,损耗登记!$B$3:$B$4999,LEFT($J$3,4),损耗登记!$C$3:$C$4999,LEFT(BB$4,LEN(BB$4)-1)),"")</f>
        <v/>
      </c>
      <c r="BE92" s="90" t="str">
        <f t="shared" si="30"/>
        <v/>
      </c>
    </row>
    <row r="93" ht="22" customHeight="1" spans="1:57">
      <c r="A93" s="89" t="str">
        <f t="shared" si="31"/>
        <v/>
      </c>
      <c r="B93" s="89" t="str">
        <f>IF(商品参数!A90&lt;&gt;"",商品参数!A90,"")</f>
        <v/>
      </c>
      <c r="C93" s="90" t="str">
        <f>IFERROR(VLOOKUP(B93,商品参数!A:E,2,FALSE),"")</f>
        <v/>
      </c>
      <c r="D93" s="90" t="str">
        <f>IFERROR(VLOOKUP(B93,商品参数!A:E,3,FALSE),"")</f>
        <v/>
      </c>
      <c r="E93" s="90" t="str">
        <f>IFERROR(VLOOKUP(B93,商品参数!A:E,4,FALSE),"")</f>
        <v/>
      </c>
      <c r="F93" s="90" t="str">
        <f t="shared" si="16"/>
        <v/>
      </c>
      <c r="G93" s="90" t="str">
        <f t="shared" si="17"/>
        <v/>
      </c>
      <c r="H93" s="91" t="str">
        <f t="shared" si="18"/>
        <v/>
      </c>
      <c r="I93" s="90" t="str">
        <f>IF(E93&lt;&gt;"",IFERROR(VLOOKUP(B93,商品参数!$A$3:$D$499,6,0),0),"")</f>
        <v/>
      </c>
      <c r="J93" s="90" t="str">
        <f>IF($B93&lt;&gt;"",SUMIFS(进货台账!$I$3:$I$1869,进货台账!$E$3:$E$1869,$B93,进货台账!$B$3:$B$1869,LEFT($J$3,4),进货台账!$C$3:$C$1869,LEFT(J$4,LEN(J$4)-1)),"")</f>
        <v/>
      </c>
      <c r="K93" s="90" t="str">
        <f>IF($B93&lt;&gt;"",SUMIFS(销售台账!$I$3:$I$2654,销售台账!$E$3:$E$2654,$B93,销售台账!$B$3:$B$2654,LEFT($J$3,4),销售台账!$C$3:$C$2654,LEFT(J$4,LEN(J$4)-1)),"")</f>
        <v/>
      </c>
      <c r="L93" s="90" t="str">
        <f>IF($B93&lt;&gt;"",SUMIFS(损耗登记!$I$3:$I$4999,损耗登记!$E$3:$E$4999,$B93,损耗登记!$B$3:$B$4999,LEFT($J$3,4),损耗登记!$C$3:$C$4999,LEFT(J$4,LEN(J$4)-1)),"")</f>
        <v/>
      </c>
      <c r="M93" s="90" t="str">
        <f t="shared" si="19"/>
        <v/>
      </c>
      <c r="N93" s="90" t="str">
        <f>IF($B93&lt;&gt;"",SUMIFS(进货台账!$I$3:$I$1869,进货台账!$E$3:$E$1869,$B93,进货台账!$B$3:$B$1869,LEFT($J$3,4),进货台账!$C$3:$C$1869,LEFT(N$4,LEN(N$4)-1)),"")</f>
        <v/>
      </c>
      <c r="O93" s="90" t="str">
        <f>IF($B93&lt;&gt;"",SUMIFS(销售台账!$I$3:$I$2654,销售台账!$E$3:$E$2654,$B93,销售台账!$B$3:$B$2654,LEFT($J$3,4),销售台账!$C$3:$C$2654,LEFT(N$4,LEN(N$4)-1)),"")</f>
        <v/>
      </c>
      <c r="P93" s="90" t="str">
        <f>IF($B93&lt;&gt;"",SUMIFS(损耗登记!$I$3:$I$4999,损耗登记!$E$3:$E$4999,$B93,损耗登记!$B$3:$B$4999,LEFT($J$3,4),损耗登记!$C$3:$C$4999,LEFT(N$4,LEN(N$4)-1)),"")</f>
        <v/>
      </c>
      <c r="Q93" s="90" t="str">
        <f t="shared" si="20"/>
        <v/>
      </c>
      <c r="R93" s="90" t="str">
        <f>IF($B93&lt;&gt;"",SUMIFS(进货台账!$I$3:$I$1869,进货台账!$E$3:$E$1869,$B93,进货台账!$B$3:$B$1869,LEFT($J$3,4),进货台账!$C$3:$C$1869,LEFT(R$4,LEN(R$4)-1)),"")</f>
        <v/>
      </c>
      <c r="S93" s="90" t="str">
        <f>IF($B93&lt;&gt;"",SUMIFS(销售台账!$I$3:$I$2654,销售台账!$E$3:$E$2654,$B93,销售台账!$B$3:$B$2654,LEFT($J$3,4),销售台账!$C$3:$C$2654,LEFT(R$4,LEN(R$4)-1)),"")</f>
        <v/>
      </c>
      <c r="T93" s="90" t="str">
        <f>IF($B93&lt;&gt;"",SUMIFS(损耗登记!$I$3:$I$4999,损耗登记!$E$3:$E$4999,$B93,损耗登记!$B$3:$B$4999,LEFT($J$3,4),损耗登记!$C$3:$C$4999,LEFT(R$4,LEN(R$4)-1)),"")</f>
        <v/>
      </c>
      <c r="U93" s="90" t="str">
        <f t="shared" si="21"/>
        <v/>
      </c>
      <c r="V93" s="90" t="str">
        <f>IF($B93&lt;&gt;"",SUMIFS(进货台账!$I$3:$I$1869,进货台账!$E$3:$E$1869,$B93,进货台账!$B$3:$B$1869,LEFT($J$3,4),进货台账!$C$3:$C$1869,LEFT(V$4,LEN(V$4)-1)),"")</f>
        <v/>
      </c>
      <c r="W93" s="90" t="str">
        <f>IF($B93&lt;&gt;"",SUMIFS(销售台账!$I$3:$I$2654,销售台账!$E$3:$E$2654,$B93,销售台账!$B$3:$B$2654,LEFT($J$3,4),销售台账!$C$3:$C$2654,LEFT(V$4,LEN(V$4)-1)),"")</f>
        <v/>
      </c>
      <c r="X93" s="90" t="str">
        <f>IF($B93&lt;&gt;"",SUMIFS(损耗登记!$I$3:$I$4999,损耗登记!$E$3:$E$4999,$B93,损耗登记!$B$3:$B$4999,LEFT($J$3,4),损耗登记!$C$3:$C$4999,LEFT(V$4,LEN(V$4)-1)),"")</f>
        <v/>
      </c>
      <c r="Y93" s="90" t="str">
        <f t="shared" si="22"/>
        <v/>
      </c>
      <c r="Z93" s="90" t="str">
        <f>IF($B93&lt;&gt;"",SUMIFS(进货台账!$I$3:$I$1869,进货台账!$E$3:$E$1869,$B93,进货台账!$B$3:$B$1869,LEFT($J$3,4),进货台账!$C$3:$C$1869,LEFT(Z$4,LEN(Z$4)-1)),"")</f>
        <v/>
      </c>
      <c r="AA93" s="90" t="str">
        <f>IF($B93&lt;&gt;"",SUMIFS(销售台账!$I$3:$I$2654,销售台账!$E$3:$E$2654,$B93,销售台账!$B$3:$B$2654,LEFT($J$3,4),销售台账!$C$3:$C$2654,LEFT(Z$4,LEN(Z$4)-1)),"")</f>
        <v/>
      </c>
      <c r="AB93" s="90" t="str">
        <f>IF($B93&lt;&gt;"",SUMIFS(损耗登记!$I$3:$I$4999,损耗登记!$E$3:$E$4999,$B93,损耗登记!$B$3:$B$4999,LEFT($J$3,4),损耗登记!$C$3:$C$4999,LEFT(Z$4,LEN(Z$4)-1)),"")</f>
        <v/>
      </c>
      <c r="AC93" s="90" t="str">
        <f t="shared" si="23"/>
        <v/>
      </c>
      <c r="AD93" s="90" t="str">
        <f>IF($B93&lt;&gt;"",SUMIFS(进货台账!$I$3:$I$1869,进货台账!$E$3:$E$1869,$B93,进货台账!$B$3:$B$1869,LEFT($J$3,4),进货台账!$C$3:$C$1869,LEFT(AD$4,LEN(AD$4)-1)),"")</f>
        <v/>
      </c>
      <c r="AE93" s="90" t="str">
        <f>IF($B93&lt;&gt;"",SUMIFS(销售台账!$I$3:$I$2654,销售台账!$E$3:$E$2654,$B93,销售台账!$B$3:$B$2654,LEFT($J$3,4),销售台账!$C$3:$C$2654,LEFT(AD$4,LEN(AD$4)-1)),"")</f>
        <v/>
      </c>
      <c r="AF93" s="90" t="str">
        <f>IF($B93&lt;&gt;"",SUMIFS(损耗登记!$I$3:$I$4999,损耗登记!$E$3:$E$4999,$B93,损耗登记!$B$3:$B$4999,LEFT($J$3,4),损耗登记!$C$3:$C$4999,LEFT(AD$4,LEN(AD$4)-1)),"")</f>
        <v/>
      </c>
      <c r="AG93" s="90" t="str">
        <f t="shared" si="24"/>
        <v/>
      </c>
      <c r="AH93" s="90" t="str">
        <f>IF($B93&lt;&gt;"",SUMIFS(进货台账!$I$3:$I$1869,进货台账!$E$3:$E$1869,$B93,进货台账!$B$3:$B$1869,LEFT($J$3,4),进货台账!$C$3:$C$1869,LEFT(AH$4,LEN(AH$4)-1)),"")</f>
        <v/>
      </c>
      <c r="AI93" s="90" t="str">
        <f>IF($B93&lt;&gt;"",SUMIFS(销售台账!$I$3:$I$2654,销售台账!$E$3:$E$2654,$B93,销售台账!$B$3:$B$2654,LEFT($J$3,4),销售台账!$C$3:$C$2654,LEFT(AH$4,LEN(AH$4)-1)),"")</f>
        <v/>
      </c>
      <c r="AJ93" s="90" t="str">
        <f>IF($B93&lt;&gt;"",SUMIFS(损耗登记!$I$3:$I$4999,损耗登记!$E$3:$E$4999,$B93,损耗登记!$B$3:$B$4999,LEFT($J$3,4),损耗登记!$C$3:$C$4999,LEFT(AH$4,LEN(AH$4)-1)),"")</f>
        <v/>
      </c>
      <c r="AK93" s="90" t="str">
        <f t="shared" si="25"/>
        <v/>
      </c>
      <c r="AL93" s="90" t="str">
        <f>IF($B93&lt;&gt;"",SUMIFS(进货台账!$I$3:$I$1869,进货台账!$E$3:$E$1869,$B93,进货台账!$B$3:$B$1869,LEFT($J$3,4),进货台账!$C$3:$C$1869,LEFT(AL$4,LEN(AL$4)-1)),"")</f>
        <v/>
      </c>
      <c r="AM93" s="90" t="str">
        <f>IF($B93&lt;&gt;"",SUMIFS(销售台账!$I$3:$I$2654,销售台账!$E$3:$E$2654,$B93,销售台账!$B$3:$B$2654,LEFT($J$3,4),销售台账!$C$3:$C$2654,LEFT(AL$4,LEN(AL$4)-1)),"")</f>
        <v/>
      </c>
      <c r="AN93" s="90" t="str">
        <f>IF($B93&lt;&gt;"",SUMIFS(损耗登记!$I$3:$I$4999,损耗登记!$E$3:$E$4999,$B93,损耗登记!$B$3:$B$4999,LEFT($J$3,4),损耗登记!$C$3:$C$4999,LEFT(AL$4,LEN(AL$4)-1)),"")</f>
        <v/>
      </c>
      <c r="AO93" s="90" t="str">
        <f t="shared" si="26"/>
        <v/>
      </c>
      <c r="AP93" s="90" t="str">
        <f>IF($B93&lt;&gt;"",SUMIFS(进货台账!$I$3:$I$1869,进货台账!$E$3:$E$1869,$B93,进货台账!$B$3:$B$1869,LEFT($J$3,4),进货台账!$C$3:$C$1869,LEFT(AP$4,LEN(AP$4)-1)),"")</f>
        <v/>
      </c>
      <c r="AQ93" s="90" t="str">
        <f>IF($B93&lt;&gt;"",SUMIFS(销售台账!$I$3:$I$2654,销售台账!$E$3:$E$2654,$B93,销售台账!$B$3:$B$2654,LEFT($J$3,4),销售台账!$C$3:$C$2654,LEFT(AP$4,LEN(AP$4)-1)),"")</f>
        <v/>
      </c>
      <c r="AR93" s="90" t="str">
        <f>IF($B93&lt;&gt;"",SUMIFS(损耗登记!$I$3:$I$4999,损耗登记!$E$3:$E$4999,$B93,损耗登记!$B$3:$B$4999,LEFT($J$3,4),损耗登记!$C$3:$C$4999,LEFT(AP$4,LEN(AP$4)-1)),"")</f>
        <v/>
      </c>
      <c r="AS93" s="90" t="str">
        <f t="shared" si="27"/>
        <v/>
      </c>
      <c r="AT93" s="90" t="str">
        <f>IF($B93&lt;&gt;"",SUMIFS(进货台账!$I$3:$I$1869,进货台账!$E$3:$E$1869,$B93,进货台账!$B$3:$B$1869,LEFT($J$3,4),进货台账!$C$3:$C$1869,LEFT(AT$4,LEN(AT$4)-1)),"")</f>
        <v/>
      </c>
      <c r="AU93" s="90" t="str">
        <f>IF($B93&lt;&gt;"",SUMIFS(销售台账!$I$3:$I$2654,销售台账!$E$3:$E$2654,$B93,销售台账!$B$3:$B$2654,LEFT($J$3,4),销售台账!$C$3:$C$2654,LEFT(AT$4,LEN(AT$4)-1)),"")</f>
        <v/>
      </c>
      <c r="AV93" s="90" t="str">
        <f>IF($B93&lt;&gt;"",SUMIFS(损耗登记!$I$3:$I$4999,损耗登记!$E$3:$E$4999,$B93,损耗登记!$B$3:$B$4999,LEFT($J$3,4),损耗登记!$C$3:$C$4999,LEFT(AT$4,LEN(AT$4)-1)),"")</f>
        <v/>
      </c>
      <c r="AW93" s="90" t="str">
        <f t="shared" si="28"/>
        <v/>
      </c>
      <c r="AX93" s="90" t="str">
        <f>IF($B93&lt;&gt;"",SUMIFS(进货台账!$I$3:$I$1869,进货台账!$E$3:$E$1869,$B93,进货台账!$B$3:$B$1869,LEFT($J$3,4),进货台账!$C$3:$C$1869,LEFT(AX$4,LEN(AX$4)-1)),"")</f>
        <v/>
      </c>
      <c r="AY93" s="90" t="str">
        <f>IF($B93&lt;&gt;"",SUMIFS(销售台账!$I$3:$I$2654,销售台账!$E$3:$E$2654,$B93,销售台账!$B$3:$B$2654,LEFT($J$3,4),销售台账!$C$3:$C$2654,LEFT(AX$4,LEN(AX$4)-1)),"")</f>
        <v/>
      </c>
      <c r="AZ93" s="90" t="str">
        <f>IF($B93&lt;&gt;"",SUMIFS(损耗登记!$I$3:$I$4999,损耗登记!$E$3:$E$4999,$B93,损耗登记!$B$3:$B$4999,LEFT($J$3,4),损耗登记!$C$3:$C$4999,LEFT(AX$4,LEN(AX$4)-1)),"")</f>
        <v/>
      </c>
      <c r="BA93" s="90" t="str">
        <f t="shared" si="29"/>
        <v/>
      </c>
      <c r="BB93" s="90" t="str">
        <f>IF($B93&lt;&gt;"",SUMIFS(进货台账!$I$3:$I$1869,进货台账!$E$3:$E$1869,$B93,进货台账!$B$3:$B$1869,LEFT($J$3,4),进货台账!$C$3:$C$1869,LEFT(BB$4,LEN(BB$4)-1)),"")</f>
        <v/>
      </c>
      <c r="BC93" s="90" t="str">
        <f>IF($B93&lt;&gt;"",SUMIFS(销售台账!$I$3:$I$2654,销售台账!$E$3:$E$2654,$B93,销售台账!$B$3:$B$2654,LEFT($J$3,4),销售台账!$C$3:$C$2654,LEFT(BB$4,LEN(BB$4)-1)),"")</f>
        <v/>
      </c>
      <c r="BD93" s="90" t="str">
        <f>IF($B93&lt;&gt;"",SUMIFS(损耗登记!$I$3:$I$4999,损耗登记!$E$3:$E$4999,$B93,损耗登记!$B$3:$B$4999,LEFT($J$3,4),损耗登记!$C$3:$C$4999,LEFT(BB$4,LEN(BB$4)-1)),"")</f>
        <v/>
      </c>
      <c r="BE93" s="90" t="str">
        <f t="shared" si="30"/>
        <v/>
      </c>
    </row>
    <row r="94" ht="22" customHeight="1" spans="1:57">
      <c r="A94" s="89" t="str">
        <f t="shared" si="31"/>
        <v/>
      </c>
      <c r="B94" s="89" t="str">
        <f>IF(商品参数!A91&lt;&gt;"",商品参数!A91,"")</f>
        <v/>
      </c>
      <c r="C94" s="90" t="str">
        <f>IFERROR(VLOOKUP(B94,商品参数!A:E,2,FALSE),"")</f>
        <v/>
      </c>
      <c r="D94" s="90" t="str">
        <f>IFERROR(VLOOKUP(B94,商品参数!A:E,3,FALSE),"")</f>
        <v/>
      </c>
      <c r="E94" s="90" t="str">
        <f>IFERROR(VLOOKUP(B94,商品参数!A:E,4,FALSE),"")</f>
        <v/>
      </c>
      <c r="F94" s="90" t="str">
        <f t="shared" si="16"/>
        <v/>
      </c>
      <c r="G94" s="90" t="str">
        <f t="shared" si="17"/>
        <v/>
      </c>
      <c r="H94" s="91" t="str">
        <f t="shared" si="18"/>
        <v/>
      </c>
      <c r="I94" s="90" t="str">
        <f>IF(E94&lt;&gt;"",IFERROR(VLOOKUP(B94,商品参数!$A$3:$D$499,6,0),0),"")</f>
        <v/>
      </c>
      <c r="J94" s="90" t="str">
        <f>IF($B94&lt;&gt;"",SUMIFS(进货台账!$I$3:$I$1869,进货台账!$E$3:$E$1869,$B94,进货台账!$B$3:$B$1869,LEFT($J$3,4),进货台账!$C$3:$C$1869,LEFT(J$4,LEN(J$4)-1)),"")</f>
        <v/>
      </c>
      <c r="K94" s="90" t="str">
        <f>IF($B94&lt;&gt;"",SUMIFS(销售台账!$I$3:$I$2654,销售台账!$E$3:$E$2654,$B94,销售台账!$B$3:$B$2654,LEFT($J$3,4),销售台账!$C$3:$C$2654,LEFT(J$4,LEN(J$4)-1)),"")</f>
        <v/>
      </c>
      <c r="L94" s="90" t="str">
        <f>IF($B94&lt;&gt;"",SUMIFS(损耗登记!$I$3:$I$4999,损耗登记!$E$3:$E$4999,$B94,损耗登记!$B$3:$B$4999,LEFT($J$3,4),损耗登记!$C$3:$C$4999,LEFT(J$4,LEN(J$4)-1)),"")</f>
        <v/>
      </c>
      <c r="M94" s="90" t="str">
        <f t="shared" si="19"/>
        <v/>
      </c>
      <c r="N94" s="90" t="str">
        <f>IF($B94&lt;&gt;"",SUMIFS(进货台账!$I$3:$I$1869,进货台账!$E$3:$E$1869,$B94,进货台账!$B$3:$B$1869,LEFT($J$3,4),进货台账!$C$3:$C$1869,LEFT(N$4,LEN(N$4)-1)),"")</f>
        <v/>
      </c>
      <c r="O94" s="90" t="str">
        <f>IF($B94&lt;&gt;"",SUMIFS(销售台账!$I$3:$I$2654,销售台账!$E$3:$E$2654,$B94,销售台账!$B$3:$B$2654,LEFT($J$3,4),销售台账!$C$3:$C$2654,LEFT(N$4,LEN(N$4)-1)),"")</f>
        <v/>
      </c>
      <c r="P94" s="90" t="str">
        <f>IF($B94&lt;&gt;"",SUMIFS(损耗登记!$I$3:$I$4999,损耗登记!$E$3:$E$4999,$B94,损耗登记!$B$3:$B$4999,LEFT($J$3,4),损耗登记!$C$3:$C$4999,LEFT(N$4,LEN(N$4)-1)),"")</f>
        <v/>
      </c>
      <c r="Q94" s="90" t="str">
        <f t="shared" si="20"/>
        <v/>
      </c>
      <c r="R94" s="90" t="str">
        <f>IF($B94&lt;&gt;"",SUMIFS(进货台账!$I$3:$I$1869,进货台账!$E$3:$E$1869,$B94,进货台账!$B$3:$B$1869,LEFT($J$3,4),进货台账!$C$3:$C$1869,LEFT(R$4,LEN(R$4)-1)),"")</f>
        <v/>
      </c>
      <c r="S94" s="90" t="str">
        <f>IF($B94&lt;&gt;"",SUMIFS(销售台账!$I$3:$I$2654,销售台账!$E$3:$E$2654,$B94,销售台账!$B$3:$B$2654,LEFT($J$3,4),销售台账!$C$3:$C$2654,LEFT(R$4,LEN(R$4)-1)),"")</f>
        <v/>
      </c>
      <c r="T94" s="90" t="str">
        <f>IF($B94&lt;&gt;"",SUMIFS(损耗登记!$I$3:$I$4999,损耗登记!$E$3:$E$4999,$B94,损耗登记!$B$3:$B$4999,LEFT($J$3,4),损耗登记!$C$3:$C$4999,LEFT(R$4,LEN(R$4)-1)),"")</f>
        <v/>
      </c>
      <c r="U94" s="90" t="str">
        <f t="shared" si="21"/>
        <v/>
      </c>
      <c r="V94" s="90" t="str">
        <f>IF($B94&lt;&gt;"",SUMIFS(进货台账!$I$3:$I$1869,进货台账!$E$3:$E$1869,$B94,进货台账!$B$3:$B$1869,LEFT($J$3,4),进货台账!$C$3:$C$1869,LEFT(V$4,LEN(V$4)-1)),"")</f>
        <v/>
      </c>
      <c r="W94" s="90" t="str">
        <f>IF($B94&lt;&gt;"",SUMIFS(销售台账!$I$3:$I$2654,销售台账!$E$3:$E$2654,$B94,销售台账!$B$3:$B$2654,LEFT($J$3,4),销售台账!$C$3:$C$2654,LEFT(V$4,LEN(V$4)-1)),"")</f>
        <v/>
      </c>
      <c r="X94" s="90" t="str">
        <f>IF($B94&lt;&gt;"",SUMIFS(损耗登记!$I$3:$I$4999,损耗登记!$E$3:$E$4999,$B94,损耗登记!$B$3:$B$4999,LEFT($J$3,4),损耗登记!$C$3:$C$4999,LEFT(V$4,LEN(V$4)-1)),"")</f>
        <v/>
      </c>
      <c r="Y94" s="90" t="str">
        <f t="shared" si="22"/>
        <v/>
      </c>
      <c r="Z94" s="90" t="str">
        <f>IF($B94&lt;&gt;"",SUMIFS(进货台账!$I$3:$I$1869,进货台账!$E$3:$E$1869,$B94,进货台账!$B$3:$B$1869,LEFT($J$3,4),进货台账!$C$3:$C$1869,LEFT(Z$4,LEN(Z$4)-1)),"")</f>
        <v/>
      </c>
      <c r="AA94" s="90" t="str">
        <f>IF($B94&lt;&gt;"",SUMIFS(销售台账!$I$3:$I$2654,销售台账!$E$3:$E$2654,$B94,销售台账!$B$3:$B$2654,LEFT($J$3,4),销售台账!$C$3:$C$2654,LEFT(Z$4,LEN(Z$4)-1)),"")</f>
        <v/>
      </c>
      <c r="AB94" s="90" t="str">
        <f>IF($B94&lt;&gt;"",SUMIFS(损耗登记!$I$3:$I$4999,损耗登记!$E$3:$E$4999,$B94,损耗登记!$B$3:$B$4999,LEFT($J$3,4),损耗登记!$C$3:$C$4999,LEFT(Z$4,LEN(Z$4)-1)),"")</f>
        <v/>
      </c>
      <c r="AC94" s="90" t="str">
        <f t="shared" si="23"/>
        <v/>
      </c>
      <c r="AD94" s="90" t="str">
        <f>IF($B94&lt;&gt;"",SUMIFS(进货台账!$I$3:$I$1869,进货台账!$E$3:$E$1869,$B94,进货台账!$B$3:$B$1869,LEFT($J$3,4),进货台账!$C$3:$C$1869,LEFT(AD$4,LEN(AD$4)-1)),"")</f>
        <v/>
      </c>
      <c r="AE94" s="90" t="str">
        <f>IF($B94&lt;&gt;"",SUMIFS(销售台账!$I$3:$I$2654,销售台账!$E$3:$E$2654,$B94,销售台账!$B$3:$B$2654,LEFT($J$3,4),销售台账!$C$3:$C$2654,LEFT(AD$4,LEN(AD$4)-1)),"")</f>
        <v/>
      </c>
      <c r="AF94" s="90" t="str">
        <f>IF($B94&lt;&gt;"",SUMIFS(损耗登记!$I$3:$I$4999,损耗登记!$E$3:$E$4999,$B94,损耗登记!$B$3:$B$4999,LEFT($J$3,4),损耗登记!$C$3:$C$4999,LEFT(AD$4,LEN(AD$4)-1)),"")</f>
        <v/>
      </c>
      <c r="AG94" s="90" t="str">
        <f t="shared" si="24"/>
        <v/>
      </c>
      <c r="AH94" s="90" t="str">
        <f>IF($B94&lt;&gt;"",SUMIFS(进货台账!$I$3:$I$1869,进货台账!$E$3:$E$1869,$B94,进货台账!$B$3:$B$1869,LEFT($J$3,4),进货台账!$C$3:$C$1869,LEFT(AH$4,LEN(AH$4)-1)),"")</f>
        <v/>
      </c>
      <c r="AI94" s="90" t="str">
        <f>IF($B94&lt;&gt;"",SUMIFS(销售台账!$I$3:$I$2654,销售台账!$E$3:$E$2654,$B94,销售台账!$B$3:$B$2654,LEFT($J$3,4),销售台账!$C$3:$C$2654,LEFT(AH$4,LEN(AH$4)-1)),"")</f>
        <v/>
      </c>
      <c r="AJ94" s="90" t="str">
        <f>IF($B94&lt;&gt;"",SUMIFS(损耗登记!$I$3:$I$4999,损耗登记!$E$3:$E$4999,$B94,损耗登记!$B$3:$B$4999,LEFT($J$3,4),损耗登记!$C$3:$C$4999,LEFT(AH$4,LEN(AH$4)-1)),"")</f>
        <v/>
      </c>
      <c r="AK94" s="90" t="str">
        <f t="shared" si="25"/>
        <v/>
      </c>
      <c r="AL94" s="90" t="str">
        <f>IF($B94&lt;&gt;"",SUMIFS(进货台账!$I$3:$I$1869,进货台账!$E$3:$E$1869,$B94,进货台账!$B$3:$B$1869,LEFT($J$3,4),进货台账!$C$3:$C$1869,LEFT(AL$4,LEN(AL$4)-1)),"")</f>
        <v/>
      </c>
      <c r="AM94" s="90" t="str">
        <f>IF($B94&lt;&gt;"",SUMIFS(销售台账!$I$3:$I$2654,销售台账!$E$3:$E$2654,$B94,销售台账!$B$3:$B$2654,LEFT($J$3,4),销售台账!$C$3:$C$2654,LEFT(AL$4,LEN(AL$4)-1)),"")</f>
        <v/>
      </c>
      <c r="AN94" s="90" t="str">
        <f>IF($B94&lt;&gt;"",SUMIFS(损耗登记!$I$3:$I$4999,损耗登记!$E$3:$E$4999,$B94,损耗登记!$B$3:$B$4999,LEFT($J$3,4),损耗登记!$C$3:$C$4999,LEFT(AL$4,LEN(AL$4)-1)),"")</f>
        <v/>
      </c>
      <c r="AO94" s="90" t="str">
        <f t="shared" si="26"/>
        <v/>
      </c>
      <c r="AP94" s="90" t="str">
        <f>IF($B94&lt;&gt;"",SUMIFS(进货台账!$I$3:$I$1869,进货台账!$E$3:$E$1869,$B94,进货台账!$B$3:$B$1869,LEFT($J$3,4),进货台账!$C$3:$C$1869,LEFT(AP$4,LEN(AP$4)-1)),"")</f>
        <v/>
      </c>
      <c r="AQ94" s="90" t="str">
        <f>IF($B94&lt;&gt;"",SUMIFS(销售台账!$I$3:$I$2654,销售台账!$E$3:$E$2654,$B94,销售台账!$B$3:$B$2654,LEFT($J$3,4),销售台账!$C$3:$C$2654,LEFT(AP$4,LEN(AP$4)-1)),"")</f>
        <v/>
      </c>
      <c r="AR94" s="90" t="str">
        <f>IF($B94&lt;&gt;"",SUMIFS(损耗登记!$I$3:$I$4999,损耗登记!$E$3:$E$4999,$B94,损耗登记!$B$3:$B$4999,LEFT($J$3,4),损耗登记!$C$3:$C$4999,LEFT(AP$4,LEN(AP$4)-1)),"")</f>
        <v/>
      </c>
      <c r="AS94" s="90" t="str">
        <f t="shared" si="27"/>
        <v/>
      </c>
      <c r="AT94" s="90" t="str">
        <f>IF($B94&lt;&gt;"",SUMIFS(进货台账!$I$3:$I$1869,进货台账!$E$3:$E$1869,$B94,进货台账!$B$3:$B$1869,LEFT($J$3,4),进货台账!$C$3:$C$1869,LEFT(AT$4,LEN(AT$4)-1)),"")</f>
        <v/>
      </c>
      <c r="AU94" s="90" t="str">
        <f>IF($B94&lt;&gt;"",SUMIFS(销售台账!$I$3:$I$2654,销售台账!$E$3:$E$2654,$B94,销售台账!$B$3:$B$2654,LEFT($J$3,4),销售台账!$C$3:$C$2654,LEFT(AT$4,LEN(AT$4)-1)),"")</f>
        <v/>
      </c>
      <c r="AV94" s="90" t="str">
        <f>IF($B94&lt;&gt;"",SUMIFS(损耗登记!$I$3:$I$4999,损耗登记!$E$3:$E$4999,$B94,损耗登记!$B$3:$B$4999,LEFT($J$3,4),损耗登记!$C$3:$C$4999,LEFT(AT$4,LEN(AT$4)-1)),"")</f>
        <v/>
      </c>
      <c r="AW94" s="90" t="str">
        <f t="shared" si="28"/>
        <v/>
      </c>
      <c r="AX94" s="90" t="str">
        <f>IF($B94&lt;&gt;"",SUMIFS(进货台账!$I$3:$I$1869,进货台账!$E$3:$E$1869,$B94,进货台账!$B$3:$B$1869,LEFT($J$3,4),进货台账!$C$3:$C$1869,LEFT(AX$4,LEN(AX$4)-1)),"")</f>
        <v/>
      </c>
      <c r="AY94" s="90" t="str">
        <f>IF($B94&lt;&gt;"",SUMIFS(销售台账!$I$3:$I$2654,销售台账!$E$3:$E$2654,$B94,销售台账!$B$3:$B$2654,LEFT($J$3,4),销售台账!$C$3:$C$2654,LEFT(AX$4,LEN(AX$4)-1)),"")</f>
        <v/>
      </c>
      <c r="AZ94" s="90" t="str">
        <f>IF($B94&lt;&gt;"",SUMIFS(损耗登记!$I$3:$I$4999,损耗登记!$E$3:$E$4999,$B94,损耗登记!$B$3:$B$4999,LEFT($J$3,4),损耗登记!$C$3:$C$4999,LEFT(AX$4,LEN(AX$4)-1)),"")</f>
        <v/>
      </c>
      <c r="BA94" s="90" t="str">
        <f t="shared" si="29"/>
        <v/>
      </c>
      <c r="BB94" s="90" t="str">
        <f>IF($B94&lt;&gt;"",SUMIFS(进货台账!$I$3:$I$1869,进货台账!$E$3:$E$1869,$B94,进货台账!$B$3:$B$1869,LEFT($J$3,4),进货台账!$C$3:$C$1869,LEFT(BB$4,LEN(BB$4)-1)),"")</f>
        <v/>
      </c>
      <c r="BC94" s="90" t="str">
        <f>IF($B94&lt;&gt;"",SUMIFS(销售台账!$I$3:$I$2654,销售台账!$E$3:$E$2654,$B94,销售台账!$B$3:$B$2654,LEFT($J$3,4),销售台账!$C$3:$C$2654,LEFT(BB$4,LEN(BB$4)-1)),"")</f>
        <v/>
      </c>
      <c r="BD94" s="90" t="str">
        <f>IF($B94&lt;&gt;"",SUMIFS(损耗登记!$I$3:$I$4999,损耗登记!$E$3:$E$4999,$B94,损耗登记!$B$3:$B$4999,LEFT($J$3,4),损耗登记!$C$3:$C$4999,LEFT(BB$4,LEN(BB$4)-1)),"")</f>
        <v/>
      </c>
      <c r="BE94" s="90" t="str">
        <f t="shared" si="30"/>
        <v/>
      </c>
    </row>
    <row r="95" ht="22" customHeight="1" spans="1:57">
      <c r="A95" s="89" t="str">
        <f t="shared" si="31"/>
        <v/>
      </c>
      <c r="B95" s="89" t="str">
        <f>IF(商品参数!A92&lt;&gt;"",商品参数!A92,"")</f>
        <v/>
      </c>
      <c r="C95" s="90" t="str">
        <f>IFERROR(VLOOKUP(B95,商品参数!A:E,2,FALSE),"")</f>
        <v/>
      </c>
      <c r="D95" s="90" t="str">
        <f>IFERROR(VLOOKUP(B95,商品参数!A:E,3,FALSE),"")</f>
        <v/>
      </c>
      <c r="E95" s="90" t="str">
        <f>IFERROR(VLOOKUP(B95,商品参数!A:E,4,FALSE),"")</f>
        <v/>
      </c>
      <c r="F95" s="90" t="str">
        <f t="shared" si="16"/>
        <v/>
      </c>
      <c r="G95" s="90" t="str">
        <f t="shared" si="17"/>
        <v/>
      </c>
      <c r="H95" s="91" t="str">
        <f t="shared" si="18"/>
        <v/>
      </c>
      <c r="I95" s="90" t="str">
        <f>IF(E95&lt;&gt;"",IFERROR(VLOOKUP(B95,商品参数!$A$3:$D$499,6,0),0),"")</f>
        <v/>
      </c>
      <c r="J95" s="90" t="str">
        <f>IF($B95&lt;&gt;"",SUMIFS(进货台账!$I$3:$I$1869,进货台账!$E$3:$E$1869,$B95,进货台账!$B$3:$B$1869,LEFT($J$3,4),进货台账!$C$3:$C$1869,LEFT(J$4,LEN(J$4)-1)),"")</f>
        <v/>
      </c>
      <c r="K95" s="90" t="str">
        <f>IF($B95&lt;&gt;"",SUMIFS(销售台账!$I$3:$I$2654,销售台账!$E$3:$E$2654,$B95,销售台账!$B$3:$B$2654,LEFT($J$3,4),销售台账!$C$3:$C$2654,LEFT(J$4,LEN(J$4)-1)),"")</f>
        <v/>
      </c>
      <c r="L95" s="90" t="str">
        <f>IF($B95&lt;&gt;"",SUMIFS(损耗登记!$I$3:$I$4999,损耗登记!$E$3:$E$4999,$B95,损耗登记!$B$3:$B$4999,LEFT($J$3,4),损耗登记!$C$3:$C$4999,LEFT(J$4,LEN(J$4)-1)),"")</f>
        <v/>
      </c>
      <c r="M95" s="90" t="str">
        <f t="shared" si="19"/>
        <v/>
      </c>
      <c r="N95" s="90" t="str">
        <f>IF($B95&lt;&gt;"",SUMIFS(进货台账!$I$3:$I$1869,进货台账!$E$3:$E$1869,$B95,进货台账!$B$3:$B$1869,LEFT($J$3,4),进货台账!$C$3:$C$1869,LEFT(N$4,LEN(N$4)-1)),"")</f>
        <v/>
      </c>
      <c r="O95" s="90" t="str">
        <f>IF($B95&lt;&gt;"",SUMIFS(销售台账!$I$3:$I$2654,销售台账!$E$3:$E$2654,$B95,销售台账!$B$3:$B$2654,LEFT($J$3,4),销售台账!$C$3:$C$2654,LEFT(N$4,LEN(N$4)-1)),"")</f>
        <v/>
      </c>
      <c r="P95" s="90" t="str">
        <f>IF($B95&lt;&gt;"",SUMIFS(损耗登记!$I$3:$I$4999,损耗登记!$E$3:$E$4999,$B95,损耗登记!$B$3:$B$4999,LEFT($J$3,4),损耗登记!$C$3:$C$4999,LEFT(N$4,LEN(N$4)-1)),"")</f>
        <v/>
      </c>
      <c r="Q95" s="90" t="str">
        <f t="shared" si="20"/>
        <v/>
      </c>
      <c r="R95" s="90" t="str">
        <f>IF($B95&lt;&gt;"",SUMIFS(进货台账!$I$3:$I$1869,进货台账!$E$3:$E$1869,$B95,进货台账!$B$3:$B$1869,LEFT($J$3,4),进货台账!$C$3:$C$1869,LEFT(R$4,LEN(R$4)-1)),"")</f>
        <v/>
      </c>
      <c r="S95" s="90" t="str">
        <f>IF($B95&lt;&gt;"",SUMIFS(销售台账!$I$3:$I$2654,销售台账!$E$3:$E$2654,$B95,销售台账!$B$3:$B$2654,LEFT($J$3,4),销售台账!$C$3:$C$2654,LEFT(R$4,LEN(R$4)-1)),"")</f>
        <v/>
      </c>
      <c r="T95" s="90" t="str">
        <f>IF($B95&lt;&gt;"",SUMIFS(损耗登记!$I$3:$I$4999,损耗登记!$E$3:$E$4999,$B95,损耗登记!$B$3:$B$4999,LEFT($J$3,4),损耗登记!$C$3:$C$4999,LEFT(R$4,LEN(R$4)-1)),"")</f>
        <v/>
      </c>
      <c r="U95" s="90" t="str">
        <f t="shared" si="21"/>
        <v/>
      </c>
      <c r="V95" s="90" t="str">
        <f>IF($B95&lt;&gt;"",SUMIFS(进货台账!$I$3:$I$1869,进货台账!$E$3:$E$1869,$B95,进货台账!$B$3:$B$1869,LEFT($J$3,4),进货台账!$C$3:$C$1869,LEFT(V$4,LEN(V$4)-1)),"")</f>
        <v/>
      </c>
      <c r="W95" s="90" t="str">
        <f>IF($B95&lt;&gt;"",SUMIFS(销售台账!$I$3:$I$2654,销售台账!$E$3:$E$2654,$B95,销售台账!$B$3:$B$2654,LEFT($J$3,4),销售台账!$C$3:$C$2654,LEFT(V$4,LEN(V$4)-1)),"")</f>
        <v/>
      </c>
      <c r="X95" s="90" t="str">
        <f>IF($B95&lt;&gt;"",SUMIFS(损耗登记!$I$3:$I$4999,损耗登记!$E$3:$E$4999,$B95,损耗登记!$B$3:$B$4999,LEFT($J$3,4),损耗登记!$C$3:$C$4999,LEFT(V$4,LEN(V$4)-1)),"")</f>
        <v/>
      </c>
      <c r="Y95" s="90" t="str">
        <f t="shared" si="22"/>
        <v/>
      </c>
      <c r="Z95" s="90" t="str">
        <f>IF($B95&lt;&gt;"",SUMIFS(进货台账!$I$3:$I$1869,进货台账!$E$3:$E$1869,$B95,进货台账!$B$3:$B$1869,LEFT($J$3,4),进货台账!$C$3:$C$1869,LEFT(Z$4,LEN(Z$4)-1)),"")</f>
        <v/>
      </c>
      <c r="AA95" s="90" t="str">
        <f>IF($B95&lt;&gt;"",SUMIFS(销售台账!$I$3:$I$2654,销售台账!$E$3:$E$2654,$B95,销售台账!$B$3:$B$2654,LEFT($J$3,4),销售台账!$C$3:$C$2654,LEFT(Z$4,LEN(Z$4)-1)),"")</f>
        <v/>
      </c>
      <c r="AB95" s="90" t="str">
        <f>IF($B95&lt;&gt;"",SUMIFS(损耗登记!$I$3:$I$4999,损耗登记!$E$3:$E$4999,$B95,损耗登记!$B$3:$B$4999,LEFT($J$3,4),损耗登记!$C$3:$C$4999,LEFT(Z$4,LEN(Z$4)-1)),"")</f>
        <v/>
      </c>
      <c r="AC95" s="90" t="str">
        <f t="shared" si="23"/>
        <v/>
      </c>
      <c r="AD95" s="90" t="str">
        <f>IF($B95&lt;&gt;"",SUMIFS(进货台账!$I$3:$I$1869,进货台账!$E$3:$E$1869,$B95,进货台账!$B$3:$B$1869,LEFT($J$3,4),进货台账!$C$3:$C$1869,LEFT(AD$4,LEN(AD$4)-1)),"")</f>
        <v/>
      </c>
      <c r="AE95" s="90" t="str">
        <f>IF($B95&lt;&gt;"",SUMIFS(销售台账!$I$3:$I$2654,销售台账!$E$3:$E$2654,$B95,销售台账!$B$3:$B$2654,LEFT($J$3,4),销售台账!$C$3:$C$2654,LEFT(AD$4,LEN(AD$4)-1)),"")</f>
        <v/>
      </c>
      <c r="AF95" s="90" t="str">
        <f>IF($B95&lt;&gt;"",SUMIFS(损耗登记!$I$3:$I$4999,损耗登记!$E$3:$E$4999,$B95,损耗登记!$B$3:$B$4999,LEFT($J$3,4),损耗登记!$C$3:$C$4999,LEFT(AD$4,LEN(AD$4)-1)),"")</f>
        <v/>
      </c>
      <c r="AG95" s="90" t="str">
        <f t="shared" si="24"/>
        <v/>
      </c>
      <c r="AH95" s="90" t="str">
        <f>IF($B95&lt;&gt;"",SUMIFS(进货台账!$I$3:$I$1869,进货台账!$E$3:$E$1869,$B95,进货台账!$B$3:$B$1869,LEFT($J$3,4),进货台账!$C$3:$C$1869,LEFT(AH$4,LEN(AH$4)-1)),"")</f>
        <v/>
      </c>
      <c r="AI95" s="90" t="str">
        <f>IF($B95&lt;&gt;"",SUMIFS(销售台账!$I$3:$I$2654,销售台账!$E$3:$E$2654,$B95,销售台账!$B$3:$B$2654,LEFT($J$3,4),销售台账!$C$3:$C$2654,LEFT(AH$4,LEN(AH$4)-1)),"")</f>
        <v/>
      </c>
      <c r="AJ95" s="90" t="str">
        <f>IF($B95&lt;&gt;"",SUMIFS(损耗登记!$I$3:$I$4999,损耗登记!$E$3:$E$4999,$B95,损耗登记!$B$3:$B$4999,LEFT($J$3,4),损耗登记!$C$3:$C$4999,LEFT(AH$4,LEN(AH$4)-1)),"")</f>
        <v/>
      </c>
      <c r="AK95" s="90" t="str">
        <f t="shared" si="25"/>
        <v/>
      </c>
      <c r="AL95" s="90" t="str">
        <f>IF($B95&lt;&gt;"",SUMIFS(进货台账!$I$3:$I$1869,进货台账!$E$3:$E$1869,$B95,进货台账!$B$3:$B$1869,LEFT($J$3,4),进货台账!$C$3:$C$1869,LEFT(AL$4,LEN(AL$4)-1)),"")</f>
        <v/>
      </c>
      <c r="AM95" s="90" t="str">
        <f>IF($B95&lt;&gt;"",SUMIFS(销售台账!$I$3:$I$2654,销售台账!$E$3:$E$2654,$B95,销售台账!$B$3:$B$2654,LEFT($J$3,4),销售台账!$C$3:$C$2654,LEFT(AL$4,LEN(AL$4)-1)),"")</f>
        <v/>
      </c>
      <c r="AN95" s="90" t="str">
        <f>IF($B95&lt;&gt;"",SUMIFS(损耗登记!$I$3:$I$4999,损耗登记!$E$3:$E$4999,$B95,损耗登记!$B$3:$B$4999,LEFT($J$3,4),损耗登记!$C$3:$C$4999,LEFT(AL$4,LEN(AL$4)-1)),"")</f>
        <v/>
      </c>
      <c r="AO95" s="90" t="str">
        <f t="shared" si="26"/>
        <v/>
      </c>
      <c r="AP95" s="90" t="str">
        <f>IF($B95&lt;&gt;"",SUMIFS(进货台账!$I$3:$I$1869,进货台账!$E$3:$E$1869,$B95,进货台账!$B$3:$B$1869,LEFT($J$3,4),进货台账!$C$3:$C$1869,LEFT(AP$4,LEN(AP$4)-1)),"")</f>
        <v/>
      </c>
      <c r="AQ95" s="90" t="str">
        <f>IF($B95&lt;&gt;"",SUMIFS(销售台账!$I$3:$I$2654,销售台账!$E$3:$E$2654,$B95,销售台账!$B$3:$B$2654,LEFT($J$3,4),销售台账!$C$3:$C$2654,LEFT(AP$4,LEN(AP$4)-1)),"")</f>
        <v/>
      </c>
      <c r="AR95" s="90" t="str">
        <f>IF($B95&lt;&gt;"",SUMIFS(损耗登记!$I$3:$I$4999,损耗登记!$E$3:$E$4999,$B95,损耗登记!$B$3:$B$4999,LEFT($J$3,4),损耗登记!$C$3:$C$4999,LEFT(AP$4,LEN(AP$4)-1)),"")</f>
        <v/>
      </c>
      <c r="AS95" s="90" t="str">
        <f t="shared" si="27"/>
        <v/>
      </c>
      <c r="AT95" s="90" t="str">
        <f>IF($B95&lt;&gt;"",SUMIFS(进货台账!$I$3:$I$1869,进货台账!$E$3:$E$1869,$B95,进货台账!$B$3:$B$1869,LEFT($J$3,4),进货台账!$C$3:$C$1869,LEFT(AT$4,LEN(AT$4)-1)),"")</f>
        <v/>
      </c>
      <c r="AU95" s="90" t="str">
        <f>IF($B95&lt;&gt;"",SUMIFS(销售台账!$I$3:$I$2654,销售台账!$E$3:$E$2654,$B95,销售台账!$B$3:$B$2654,LEFT($J$3,4),销售台账!$C$3:$C$2654,LEFT(AT$4,LEN(AT$4)-1)),"")</f>
        <v/>
      </c>
      <c r="AV95" s="90" t="str">
        <f>IF($B95&lt;&gt;"",SUMIFS(损耗登记!$I$3:$I$4999,损耗登记!$E$3:$E$4999,$B95,损耗登记!$B$3:$B$4999,LEFT($J$3,4),损耗登记!$C$3:$C$4999,LEFT(AT$4,LEN(AT$4)-1)),"")</f>
        <v/>
      </c>
      <c r="AW95" s="90" t="str">
        <f t="shared" si="28"/>
        <v/>
      </c>
      <c r="AX95" s="90" t="str">
        <f>IF($B95&lt;&gt;"",SUMIFS(进货台账!$I$3:$I$1869,进货台账!$E$3:$E$1869,$B95,进货台账!$B$3:$B$1869,LEFT($J$3,4),进货台账!$C$3:$C$1869,LEFT(AX$4,LEN(AX$4)-1)),"")</f>
        <v/>
      </c>
      <c r="AY95" s="90" t="str">
        <f>IF($B95&lt;&gt;"",SUMIFS(销售台账!$I$3:$I$2654,销售台账!$E$3:$E$2654,$B95,销售台账!$B$3:$B$2654,LEFT($J$3,4),销售台账!$C$3:$C$2654,LEFT(AX$4,LEN(AX$4)-1)),"")</f>
        <v/>
      </c>
      <c r="AZ95" s="90" t="str">
        <f>IF($B95&lt;&gt;"",SUMIFS(损耗登记!$I$3:$I$4999,损耗登记!$E$3:$E$4999,$B95,损耗登记!$B$3:$B$4999,LEFT($J$3,4),损耗登记!$C$3:$C$4999,LEFT(AX$4,LEN(AX$4)-1)),"")</f>
        <v/>
      </c>
      <c r="BA95" s="90" t="str">
        <f t="shared" si="29"/>
        <v/>
      </c>
      <c r="BB95" s="90" t="str">
        <f>IF($B95&lt;&gt;"",SUMIFS(进货台账!$I$3:$I$1869,进货台账!$E$3:$E$1869,$B95,进货台账!$B$3:$B$1869,LEFT($J$3,4),进货台账!$C$3:$C$1869,LEFT(BB$4,LEN(BB$4)-1)),"")</f>
        <v/>
      </c>
      <c r="BC95" s="90" t="str">
        <f>IF($B95&lt;&gt;"",SUMIFS(销售台账!$I$3:$I$2654,销售台账!$E$3:$E$2654,$B95,销售台账!$B$3:$B$2654,LEFT($J$3,4),销售台账!$C$3:$C$2654,LEFT(BB$4,LEN(BB$4)-1)),"")</f>
        <v/>
      </c>
      <c r="BD95" s="90" t="str">
        <f>IF($B95&lt;&gt;"",SUMIFS(损耗登记!$I$3:$I$4999,损耗登记!$E$3:$E$4999,$B95,损耗登记!$B$3:$B$4999,LEFT($J$3,4),损耗登记!$C$3:$C$4999,LEFT(BB$4,LEN(BB$4)-1)),"")</f>
        <v/>
      </c>
      <c r="BE95" s="90" t="str">
        <f t="shared" si="30"/>
        <v/>
      </c>
    </row>
    <row r="96" ht="22" customHeight="1" spans="1:57">
      <c r="A96" s="89" t="str">
        <f t="shared" si="31"/>
        <v/>
      </c>
      <c r="B96" s="89" t="str">
        <f>IF(商品参数!A93&lt;&gt;"",商品参数!A93,"")</f>
        <v/>
      </c>
      <c r="C96" s="90" t="str">
        <f>IFERROR(VLOOKUP(B96,商品参数!A:E,2,FALSE),"")</f>
        <v/>
      </c>
      <c r="D96" s="90" t="str">
        <f>IFERROR(VLOOKUP(B96,商品参数!A:E,3,FALSE),"")</f>
        <v/>
      </c>
      <c r="E96" s="90" t="str">
        <f>IFERROR(VLOOKUP(B96,商品参数!A:E,4,FALSE),"")</f>
        <v/>
      </c>
      <c r="F96" s="90" t="str">
        <f t="shared" si="16"/>
        <v/>
      </c>
      <c r="G96" s="90" t="str">
        <f t="shared" si="17"/>
        <v/>
      </c>
      <c r="H96" s="91" t="str">
        <f t="shared" si="18"/>
        <v/>
      </c>
      <c r="I96" s="90" t="str">
        <f>IF(E96&lt;&gt;"",IFERROR(VLOOKUP(B96,商品参数!$A$3:$D$499,6,0),0),"")</f>
        <v/>
      </c>
      <c r="J96" s="90" t="str">
        <f>IF($B96&lt;&gt;"",SUMIFS(进货台账!$I$3:$I$1869,进货台账!$E$3:$E$1869,$B96,进货台账!$B$3:$B$1869,LEFT($J$3,4),进货台账!$C$3:$C$1869,LEFT(J$4,LEN(J$4)-1)),"")</f>
        <v/>
      </c>
      <c r="K96" s="90" t="str">
        <f>IF($B96&lt;&gt;"",SUMIFS(销售台账!$I$3:$I$2654,销售台账!$E$3:$E$2654,$B96,销售台账!$B$3:$B$2654,LEFT($J$3,4),销售台账!$C$3:$C$2654,LEFT(J$4,LEN(J$4)-1)),"")</f>
        <v/>
      </c>
      <c r="L96" s="90" t="str">
        <f>IF($B96&lt;&gt;"",SUMIFS(损耗登记!$I$3:$I$4999,损耗登记!$E$3:$E$4999,$B96,损耗登记!$B$3:$B$4999,LEFT($J$3,4),损耗登记!$C$3:$C$4999,LEFT(J$4,LEN(J$4)-1)),"")</f>
        <v/>
      </c>
      <c r="M96" s="90" t="str">
        <f t="shared" si="19"/>
        <v/>
      </c>
      <c r="N96" s="90" t="str">
        <f>IF($B96&lt;&gt;"",SUMIFS(进货台账!$I$3:$I$1869,进货台账!$E$3:$E$1869,$B96,进货台账!$B$3:$B$1869,LEFT($J$3,4),进货台账!$C$3:$C$1869,LEFT(N$4,LEN(N$4)-1)),"")</f>
        <v/>
      </c>
      <c r="O96" s="90" t="str">
        <f>IF($B96&lt;&gt;"",SUMIFS(销售台账!$I$3:$I$2654,销售台账!$E$3:$E$2654,$B96,销售台账!$B$3:$B$2654,LEFT($J$3,4),销售台账!$C$3:$C$2654,LEFT(N$4,LEN(N$4)-1)),"")</f>
        <v/>
      </c>
      <c r="P96" s="90" t="str">
        <f>IF($B96&lt;&gt;"",SUMIFS(损耗登记!$I$3:$I$4999,损耗登记!$E$3:$E$4999,$B96,损耗登记!$B$3:$B$4999,LEFT($J$3,4),损耗登记!$C$3:$C$4999,LEFT(N$4,LEN(N$4)-1)),"")</f>
        <v/>
      </c>
      <c r="Q96" s="90" t="str">
        <f t="shared" si="20"/>
        <v/>
      </c>
      <c r="R96" s="90" t="str">
        <f>IF($B96&lt;&gt;"",SUMIFS(进货台账!$I$3:$I$1869,进货台账!$E$3:$E$1869,$B96,进货台账!$B$3:$B$1869,LEFT($J$3,4),进货台账!$C$3:$C$1869,LEFT(R$4,LEN(R$4)-1)),"")</f>
        <v/>
      </c>
      <c r="S96" s="90" t="str">
        <f>IF($B96&lt;&gt;"",SUMIFS(销售台账!$I$3:$I$2654,销售台账!$E$3:$E$2654,$B96,销售台账!$B$3:$B$2654,LEFT($J$3,4),销售台账!$C$3:$C$2654,LEFT(R$4,LEN(R$4)-1)),"")</f>
        <v/>
      </c>
      <c r="T96" s="90" t="str">
        <f>IF($B96&lt;&gt;"",SUMIFS(损耗登记!$I$3:$I$4999,损耗登记!$E$3:$E$4999,$B96,损耗登记!$B$3:$B$4999,LEFT($J$3,4),损耗登记!$C$3:$C$4999,LEFT(R$4,LEN(R$4)-1)),"")</f>
        <v/>
      </c>
      <c r="U96" s="90" t="str">
        <f t="shared" si="21"/>
        <v/>
      </c>
      <c r="V96" s="90" t="str">
        <f>IF($B96&lt;&gt;"",SUMIFS(进货台账!$I$3:$I$1869,进货台账!$E$3:$E$1869,$B96,进货台账!$B$3:$B$1869,LEFT($J$3,4),进货台账!$C$3:$C$1869,LEFT(V$4,LEN(V$4)-1)),"")</f>
        <v/>
      </c>
      <c r="W96" s="90" t="str">
        <f>IF($B96&lt;&gt;"",SUMIFS(销售台账!$I$3:$I$2654,销售台账!$E$3:$E$2654,$B96,销售台账!$B$3:$B$2654,LEFT($J$3,4),销售台账!$C$3:$C$2654,LEFT(V$4,LEN(V$4)-1)),"")</f>
        <v/>
      </c>
      <c r="X96" s="90" t="str">
        <f>IF($B96&lt;&gt;"",SUMIFS(损耗登记!$I$3:$I$4999,损耗登记!$E$3:$E$4999,$B96,损耗登记!$B$3:$B$4999,LEFT($J$3,4),损耗登记!$C$3:$C$4999,LEFT(V$4,LEN(V$4)-1)),"")</f>
        <v/>
      </c>
      <c r="Y96" s="90" t="str">
        <f t="shared" si="22"/>
        <v/>
      </c>
      <c r="Z96" s="90" t="str">
        <f>IF($B96&lt;&gt;"",SUMIFS(进货台账!$I$3:$I$1869,进货台账!$E$3:$E$1869,$B96,进货台账!$B$3:$B$1869,LEFT($J$3,4),进货台账!$C$3:$C$1869,LEFT(Z$4,LEN(Z$4)-1)),"")</f>
        <v/>
      </c>
      <c r="AA96" s="90" t="str">
        <f>IF($B96&lt;&gt;"",SUMIFS(销售台账!$I$3:$I$2654,销售台账!$E$3:$E$2654,$B96,销售台账!$B$3:$B$2654,LEFT($J$3,4),销售台账!$C$3:$C$2654,LEFT(Z$4,LEN(Z$4)-1)),"")</f>
        <v/>
      </c>
      <c r="AB96" s="90" t="str">
        <f>IF($B96&lt;&gt;"",SUMIFS(损耗登记!$I$3:$I$4999,损耗登记!$E$3:$E$4999,$B96,损耗登记!$B$3:$B$4999,LEFT($J$3,4),损耗登记!$C$3:$C$4999,LEFT(Z$4,LEN(Z$4)-1)),"")</f>
        <v/>
      </c>
      <c r="AC96" s="90" t="str">
        <f t="shared" si="23"/>
        <v/>
      </c>
      <c r="AD96" s="90" t="str">
        <f>IF($B96&lt;&gt;"",SUMIFS(进货台账!$I$3:$I$1869,进货台账!$E$3:$E$1869,$B96,进货台账!$B$3:$B$1869,LEFT($J$3,4),进货台账!$C$3:$C$1869,LEFT(AD$4,LEN(AD$4)-1)),"")</f>
        <v/>
      </c>
      <c r="AE96" s="90" t="str">
        <f>IF($B96&lt;&gt;"",SUMIFS(销售台账!$I$3:$I$2654,销售台账!$E$3:$E$2654,$B96,销售台账!$B$3:$B$2654,LEFT($J$3,4),销售台账!$C$3:$C$2654,LEFT(AD$4,LEN(AD$4)-1)),"")</f>
        <v/>
      </c>
      <c r="AF96" s="90" t="str">
        <f>IF($B96&lt;&gt;"",SUMIFS(损耗登记!$I$3:$I$4999,损耗登记!$E$3:$E$4999,$B96,损耗登记!$B$3:$B$4999,LEFT($J$3,4),损耗登记!$C$3:$C$4999,LEFT(AD$4,LEN(AD$4)-1)),"")</f>
        <v/>
      </c>
      <c r="AG96" s="90" t="str">
        <f t="shared" si="24"/>
        <v/>
      </c>
      <c r="AH96" s="90" t="str">
        <f>IF($B96&lt;&gt;"",SUMIFS(进货台账!$I$3:$I$1869,进货台账!$E$3:$E$1869,$B96,进货台账!$B$3:$B$1869,LEFT($J$3,4),进货台账!$C$3:$C$1869,LEFT(AH$4,LEN(AH$4)-1)),"")</f>
        <v/>
      </c>
      <c r="AI96" s="90" t="str">
        <f>IF($B96&lt;&gt;"",SUMIFS(销售台账!$I$3:$I$2654,销售台账!$E$3:$E$2654,$B96,销售台账!$B$3:$B$2654,LEFT($J$3,4),销售台账!$C$3:$C$2654,LEFT(AH$4,LEN(AH$4)-1)),"")</f>
        <v/>
      </c>
      <c r="AJ96" s="90" t="str">
        <f>IF($B96&lt;&gt;"",SUMIFS(损耗登记!$I$3:$I$4999,损耗登记!$E$3:$E$4999,$B96,损耗登记!$B$3:$B$4999,LEFT($J$3,4),损耗登记!$C$3:$C$4999,LEFT(AH$4,LEN(AH$4)-1)),"")</f>
        <v/>
      </c>
      <c r="AK96" s="90" t="str">
        <f t="shared" si="25"/>
        <v/>
      </c>
      <c r="AL96" s="90" t="str">
        <f>IF($B96&lt;&gt;"",SUMIFS(进货台账!$I$3:$I$1869,进货台账!$E$3:$E$1869,$B96,进货台账!$B$3:$B$1869,LEFT($J$3,4),进货台账!$C$3:$C$1869,LEFT(AL$4,LEN(AL$4)-1)),"")</f>
        <v/>
      </c>
      <c r="AM96" s="90" t="str">
        <f>IF($B96&lt;&gt;"",SUMIFS(销售台账!$I$3:$I$2654,销售台账!$E$3:$E$2654,$B96,销售台账!$B$3:$B$2654,LEFT($J$3,4),销售台账!$C$3:$C$2654,LEFT(AL$4,LEN(AL$4)-1)),"")</f>
        <v/>
      </c>
      <c r="AN96" s="90" t="str">
        <f>IF($B96&lt;&gt;"",SUMIFS(损耗登记!$I$3:$I$4999,损耗登记!$E$3:$E$4999,$B96,损耗登记!$B$3:$B$4999,LEFT($J$3,4),损耗登记!$C$3:$C$4999,LEFT(AL$4,LEN(AL$4)-1)),"")</f>
        <v/>
      </c>
      <c r="AO96" s="90" t="str">
        <f t="shared" si="26"/>
        <v/>
      </c>
      <c r="AP96" s="90" t="str">
        <f>IF($B96&lt;&gt;"",SUMIFS(进货台账!$I$3:$I$1869,进货台账!$E$3:$E$1869,$B96,进货台账!$B$3:$B$1869,LEFT($J$3,4),进货台账!$C$3:$C$1869,LEFT(AP$4,LEN(AP$4)-1)),"")</f>
        <v/>
      </c>
      <c r="AQ96" s="90" t="str">
        <f>IF($B96&lt;&gt;"",SUMIFS(销售台账!$I$3:$I$2654,销售台账!$E$3:$E$2654,$B96,销售台账!$B$3:$B$2654,LEFT($J$3,4),销售台账!$C$3:$C$2654,LEFT(AP$4,LEN(AP$4)-1)),"")</f>
        <v/>
      </c>
      <c r="AR96" s="90" t="str">
        <f>IF($B96&lt;&gt;"",SUMIFS(损耗登记!$I$3:$I$4999,损耗登记!$E$3:$E$4999,$B96,损耗登记!$B$3:$B$4999,LEFT($J$3,4),损耗登记!$C$3:$C$4999,LEFT(AP$4,LEN(AP$4)-1)),"")</f>
        <v/>
      </c>
      <c r="AS96" s="90" t="str">
        <f t="shared" si="27"/>
        <v/>
      </c>
      <c r="AT96" s="90" t="str">
        <f>IF($B96&lt;&gt;"",SUMIFS(进货台账!$I$3:$I$1869,进货台账!$E$3:$E$1869,$B96,进货台账!$B$3:$B$1869,LEFT($J$3,4),进货台账!$C$3:$C$1869,LEFT(AT$4,LEN(AT$4)-1)),"")</f>
        <v/>
      </c>
      <c r="AU96" s="90" t="str">
        <f>IF($B96&lt;&gt;"",SUMIFS(销售台账!$I$3:$I$2654,销售台账!$E$3:$E$2654,$B96,销售台账!$B$3:$B$2654,LEFT($J$3,4),销售台账!$C$3:$C$2654,LEFT(AT$4,LEN(AT$4)-1)),"")</f>
        <v/>
      </c>
      <c r="AV96" s="90" t="str">
        <f>IF($B96&lt;&gt;"",SUMIFS(损耗登记!$I$3:$I$4999,损耗登记!$E$3:$E$4999,$B96,损耗登记!$B$3:$B$4999,LEFT($J$3,4),损耗登记!$C$3:$C$4999,LEFT(AT$4,LEN(AT$4)-1)),"")</f>
        <v/>
      </c>
      <c r="AW96" s="90" t="str">
        <f t="shared" si="28"/>
        <v/>
      </c>
      <c r="AX96" s="90" t="str">
        <f>IF($B96&lt;&gt;"",SUMIFS(进货台账!$I$3:$I$1869,进货台账!$E$3:$E$1869,$B96,进货台账!$B$3:$B$1869,LEFT($J$3,4),进货台账!$C$3:$C$1869,LEFT(AX$4,LEN(AX$4)-1)),"")</f>
        <v/>
      </c>
      <c r="AY96" s="90" t="str">
        <f>IF($B96&lt;&gt;"",SUMIFS(销售台账!$I$3:$I$2654,销售台账!$E$3:$E$2654,$B96,销售台账!$B$3:$B$2654,LEFT($J$3,4),销售台账!$C$3:$C$2654,LEFT(AX$4,LEN(AX$4)-1)),"")</f>
        <v/>
      </c>
      <c r="AZ96" s="90" t="str">
        <f>IF($B96&lt;&gt;"",SUMIFS(损耗登记!$I$3:$I$4999,损耗登记!$E$3:$E$4999,$B96,损耗登记!$B$3:$B$4999,LEFT($J$3,4),损耗登记!$C$3:$C$4999,LEFT(AX$4,LEN(AX$4)-1)),"")</f>
        <v/>
      </c>
      <c r="BA96" s="90" t="str">
        <f t="shared" si="29"/>
        <v/>
      </c>
      <c r="BB96" s="90" t="str">
        <f>IF($B96&lt;&gt;"",SUMIFS(进货台账!$I$3:$I$1869,进货台账!$E$3:$E$1869,$B96,进货台账!$B$3:$B$1869,LEFT($J$3,4),进货台账!$C$3:$C$1869,LEFT(BB$4,LEN(BB$4)-1)),"")</f>
        <v/>
      </c>
      <c r="BC96" s="90" t="str">
        <f>IF($B96&lt;&gt;"",SUMIFS(销售台账!$I$3:$I$2654,销售台账!$E$3:$E$2654,$B96,销售台账!$B$3:$B$2654,LEFT($J$3,4),销售台账!$C$3:$C$2654,LEFT(BB$4,LEN(BB$4)-1)),"")</f>
        <v/>
      </c>
      <c r="BD96" s="90" t="str">
        <f>IF($B96&lt;&gt;"",SUMIFS(损耗登记!$I$3:$I$4999,损耗登记!$E$3:$E$4999,$B96,损耗登记!$B$3:$B$4999,LEFT($J$3,4),损耗登记!$C$3:$C$4999,LEFT(BB$4,LEN(BB$4)-1)),"")</f>
        <v/>
      </c>
      <c r="BE96" s="90" t="str">
        <f t="shared" si="30"/>
        <v/>
      </c>
    </row>
    <row r="97" ht="22" customHeight="1" spans="1:57">
      <c r="A97" s="89" t="str">
        <f t="shared" si="31"/>
        <v/>
      </c>
      <c r="B97" s="89" t="str">
        <f>IF(商品参数!A94&lt;&gt;"",商品参数!A94,"")</f>
        <v/>
      </c>
      <c r="C97" s="90" t="str">
        <f>IFERROR(VLOOKUP(B97,商品参数!A:E,2,FALSE),"")</f>
        <v/>
      </c>
      <c r="D97" s="90" t="str">
        <f>IFERROR(VLOOKUP(B97,商品参数!A:E,3,FALSE),"")</f>
        <v/>
      </c>
      <c r="E97" s="90" t="str">
        <f>IFERROR(VLOOKUP(B97,商品参数!A:E,4,FALSE),"")</f>
        <v/>
      </c>
      <c r="F97" s="90" t="str">
        <f t="shared" si="16"/>
        <v/>
      </c>
      <c r="G97" s="90" t="str">
        <f t="shared" si="17"/>
        <v/>
      </c>
      <c r="H97" s="91" t="str">
        <f t="shared" si="18"/>
        <v/>
      </c>
      <c r="I97" s="90" t="str">
        <f>IF(E97&lt;&gt;"",IFERROR(VLOOKUP(B97,商品参数!$A$3:$D$499,6,0),0),"")</f>
        <v/>
      </c>
      <c r="J97" s="90" t="str">
        <f>IF($B97&lt;&gt;"",SUMIFS(进货台账!$I$3:$I$1869,进货台账!$E$3:$E$1869,$B97,进货台账!$B$3:$B$1869,LEFT($J$3,4),进货台账!$C$3:$C$1869,LEFT(J$4,LEN(J$4)-1)),"")</f>
        <v/>
      </c>
      <c r="K97" s="90" t="str">
        <f>IF($B97&lt;&gt;"",SUMIFS(销售台账!$I$3:$I$2654,销售台账!$E$3:$E$2654,$B97,销售台账!$B$3:$B$2654,LEFT($J$3,4),销售台账!$C$3:$C$2654,LEFT(J$4,LEN(J$4)-1)),"")</f>
        <v/>
      </c>
      <c r="L97" s="90" t="str">
        <f>IF($B97&lt;&gt;"",SUMIFS(损耗登记!$I$3:$I$4999,损耗登记!$E$3:$E$4999,$B97,损耗登记!$B$3:$B$4999,LEFT($J$3,4),损耗登记!$C$3:$C$4999,LEFT(J$4,LEN(J$4)-1)),"")</f>
        <v/>
      </c>
      <c r="M97" s="90" t="str">
        <f t="shared" si="19"/>
        <v/>
      </c>
      <c r="N97" s="90" t="str">
        <f>IF($B97&lt;&gt;"",SUMIFS(进货台账!$I$3:$I$1869,进货台账!$E$3:$E$1869,$B97,进货台账!$B$3:$B$1869,LEFT($J$3,4),进货台账!$C$3:$C$1869,LEFT(N$4,LEN(N$4)-1)),"")</f>
        <v/>
      </c>
      <c r="O97" s="90" t="str">
        <f>IF($B97&lt;&gt;"",SUMIFS(销售台账!$I$3:$I$2654,销售台账!$E$3:$E$2654,$B97,销售台账!$B$3:$B$2654,LEFT($J$3,4),销售台账!$C$3:$C$2654,LEFT(N$4,LEN(N$4)-1)),"")</f>
        <v/>
      </c>
      <c r="P97" s="90" t="str">
        <f>IF($B97&lt;&gt;"",SUMIFS(损耗登记!$I$3:$I$4999,损耗登记!$E$3:$E$4999,$B97,损耗登记!$B$3:$B$4999,LEFT($J$3,4),损耗登记!$C$3:$C$4999,LEFT(N$4,LEN(N$4)-1)),"")</f>
        <v/>
      </c>
      <c r="Q97" s="90" t="str">
        <f t="shared" si="20"/>
        <v/>
      </c>
      <c r="R97" s="90" t="str">
        <f>IF($B97&lt;&gt;"",SUMIFS(进货台账!$I$3:$I$1869,进货台账!$E$3:$E$1869,$B97,进货台账!$B$3:$B$1869,LEFT($J$3,4),进货台账!$C$3:$C$1869,LEFT(R$4,LEN(R$4)-1)),"")</f>
        <v/>
      </c>
      <c r="S97" s="90" t="str">
        <f>IF($B97&lt;&gt;"",SUMIFS(销售台账!$I$3:$I$2654,销售台账!$E$3:$E$2654,$B97,销售台账!$B$3:$B$2654,LEFT($J$3,4),销售台账!$C$3:$C$2654,LEFT(R$4,LEN(R$4)-1)),"")</f>
        <v/>
      </c>
      <c r="T97" s="90" t="str">
        <f>IF($B97&lt;&gt;"",SUMIFS(损耗登记!$I$3:$I$4999,损耗登记!$E$3:$E$4999,$B97,损耗登记!$B$3:$B$4999,LEFT($J$3,4),损耗登记!$C$3:$C$4999,LEFT(R$4,LEN(R$4)-1)),"")</f>
        <v/>
      </c>
      <c r="U97" s="90" t="str">
        <f t="shared" si="21"/>
        <v/>
      </c>
      <c r="V97" s="90" t="str">
        <f>IF($B97&lt;&gt;"",SUMIFS(进货台账!$I$3:$I$1869,进货台账!$E$3:$E$1869,$B97,进货台账!$B$3:$B$1869,LEFT($J$3,4),进货台账!$C$3:$C$1869,LEFT(V$4,LEN(V$4)-1)),"")</f>
        <v/>
      </c>
      <c r="W97" s="90" t="str">
        <f>IF($B97&lt;&gt;"",SUMIFS(销售台账!$I$3:$I$2654,销售台账!$E$3:$E$2654,$B97,销售台账!$B$3:$B$2654,LEFT($J$3,4),销售台账!$C$3:$C$2654,LEFT(V$4,LEN(V$4)-1)),"")</f>
        <v/>
      </c>
      <c r="X97" s="90" t="str">
        <f>IF($B97&lt;&gt;"",SUMIFS(损耗登记!$I$3:$I$4999,损耗登记!$E$3:$E$4999,$B97,损耗登记!$B$3:$B$4999,LEFT($J$3,4),损耗登记!$C$3:$C$4999,LEFT(V$4,LEN(V$4)-1)),"")</f>
        <v/>
      </c>
      <c r="Y97" s="90" t="str">
        <f t="shared" si="22"/>
        <v/>
      </c>
      <c r="Z97" s="90" t="str">
        <f>IF($B97&lt;&gt;"",SUMIFS(进货台账!$I$3:$I$1869,进货台账!$E$3:$E$1869,$B97,进货台账!$B$3:$B$1869,LEFT($J$3,4),进货台账!$C$3:$C$1869,LEFT(Z$4,LEN(Z$4)-1)),"")</f>
        <v/>
      </c>
      <c r="AA97" s="90" t="str">
        <f>IF($B97&lt;&gt;"",SUMIFS(销售台账!$I$3:$I$2654,销售台账!$E$3:$E$2654,$B97,销售台账!$B$3:$B$2654,LEFT($J$3,4),销售台账!$C$3:$C$2654,LEFT(Z$4,LEN(Z$4)-1)),"")</f>
        <v/>
      </c>
      <c r="AB97" s="90" t="str">
        <f>IF($B97&lt;&gt;"",SUMIFS(损耗登记!$I$3:$I$4999,损耗登记!$E$3:$E$4999,$B97,损耗登记!$B$3:$B$4999,LEFT($J$3,4),损耗登记!$C$3:$C$4999,LEFT(Z$4,LEN(Z$4)-1)),"")</f>
        <v/>
      </c>
      <c r="AC97" s="90" t="str">
        <f t="shared" si="23"/>
        <v/>
      </c>
      <c r="AD97" s="90" t="str">
        <f>IF($B97&lt;&gt;"",SUMIFS(进货台账!$I$3:$I$1869,进货台账!$E$3:$E$1869,$B97,进货台账!$B$3:$B$1869,LEFT($J$3,4),进货台账!$C$3:$C$1869,LEFT(AD$4,LEN(AD$4)-1)),"")</f>
        <v/>
      </c>
      <c r="AE97" s="90" t="str">
        <f>IF($B97&lt;&gt;"",SUMIFS(销售台账!$I$3:$I$2654,销售台账!$E$3:$E$2654,$B97,销售台账!$B$3:$B$2654,LEFT($J$3,4),销售台账!$C$3:$C$2654,LEFT(AD$4,LEN(AD$4)-1)),"")</f>
        <v/>
      </c>
      <c r="AF97" s="90" t="str">
        <f>IF($B97&lt;&gt;"",SUMIFS(损耗登记!$I$3:$I$4999,损耗登记!$E$3:$E$4999,$B97,损耗登记!$B$3:$B$4999,LEFT($J$3,4),损耗登记!$C$3:$C$4999,LEFT(AD$4,LEN(AD$4)-1)),"")</f>
        <v/>
      </c>
      <c r="AG97" s="90" t="str">
        <f t="shared" si="24"/>
        <v/>
      </c>
      <c r="AH97" s="90" t="str">
        <f>IF($B97&lt;&gt;"",SUMIFS(进货台账!$I$3:$I$1869,进货台账!$E$3:$E$1869,$B97,进货台账!$B$3:$B$1869,LEFT($J$3,4),进货台账!$C$3:$C$1869,LEFT(AH$4,LEN(AH$4)-1)),"")</f>
        <v/>
      </c>
      <c r="AI97" s="90" t="str">
        <f>IF($B97&lt;&gt;"",SUMIFS(销售台账!$I$3:$I$2654,销售台账!$E$3:$E$2654,$B97,销售台账!$B$3:$B$2654,LEFT($J$3,4),销售台账!$C$3:$C$2654,LEFT(AH$4,LEN(AH$4)-1)),"")</f>
        <v/>
      </c>
      <c r="AJ97" s="90" t="str">
        <f>IF($B97&lt;&gt;"",SUMIFS(损耗登记!$I$3:$I$4999,损耗登记!$E$3:$E$4999,$B97,损耗登记!$B$3:$B$4999,LEFT($J$3,4),损耗登记!$C$3:$C$4999,LEFT(AH$4,LEN(AH$4)-1)),"")</f>
        <v/>
      </c>
      <c r="AK97" s="90" t="str">
        <f t="shared" si="25"/>
        <v/>
      </c>
      <c r="AL97" s="90" t="str">
        <f>IF($B97&lt;&gt;"",SUMIFS(进货台账!$I$3:$I$1869,进货台账!$E$3:$E$1869,$B97,进货台账!$B$3:$B$1869,LEFT($J$3,4),进货台账!$C$3:$C$1869,LEFT(AL$4,LEN(AL$4)-1)),"")</f>
        <v/>
      </c>
      <c r="AM97" s="90" t="str">
        <f>IF($B97&lt;&gt;"",SUMIFS(销售台账!$I$3:$I$2654,销售台账!$E$3:$E$2654,$B97,销售台账!$B$3:$B$2654,LEFT($J$3,4),销售台账!$C$3:$C$2654,LEFT(AL$4,LEN(AL$4)-1)),"")</f>
        <v/>
      </c>
      <c r="AN97" s="90" t="str">
        <f>IF($B97&lt;&gt;"",SUMIFS(损耗登记!$I$3:$I$4999,损耗登记!$E$3:$E$4999,$B97,损耗登记!$B$3:$B$4999,LEFT($J$3,4),损耗登记!$C$3:$C$4999,LEFT(AL$4,LEN(AL$4)-1)),"")</f>
        <v/>
      </c>
      <c r="AO97" s="90" t="str">
        <f t="shared" si="26"/>
        <v/>
      </c>
      <c r="AP97" s="90" t="str">
        <f>IF($B97&lt;&gt;"",SUMIFS(进货台账!$I$3:$I$1869,进货台账!$E$3:$E$1869,$B97,进货台账!$B$3:$B$1869,LEFT($J$3,4),进货台账!$C$3:$C$1869,LEFT(AP$4,LEN(AP$4)-1)),"")</f>
        <v/>
      </c>
      <c r="AQ97" s="90" t="str">
        <f>IF($B97&lt;&gt;"",SUMIFS(销售台账!$I$3:$I$2654,销售台账!$E$3:$E$2654,$B97,销售台账!$B$3:$B$2654,LEFT($J$3,4),销售台账!$C$3:$C$2654,LEFT(AP$4,LEN(AP$4)-1)),"")</f>
        <v/>
      </c>
      <c r="AR97" s="90" t="str">
        <f>IF($B97&lt;&gt;"",SUMIFS(损耗登记!$I$3:$I$4999,损耗登记!$E$3:$E$4999,$B97,损耗登记!$B$3:$B$4999,LEFT($J$3,4),损耗登记!$C$3:$C$4999,LEFT(AP$4,LEN(AP$4)-1)),"")</f>
        <v/>
      </c>
      <c r="AS97" s="90" t="str">
        <f t="shared" si="27"/>
        <v/>
      </c>
      <c r="AT97" s="90" t="str">
        <f>IF($B97&lt;&gt;"",SUMIFS(进货台账!$I$3:$I$1869,进货台账!$E$3:$E$1869,$B97,进货台账!$B$3:$B$1869,LEFT($J$3,4),进货台账!$C$3:$C$1869,LEFT(AT$4,LEN(AT$4)-1)),"")</f>
        <v/>
      </c>
      <c r="AU97" s="90" t="str">
        <f>IF($B97&lt;&gt;"",SUMIFS(销售台账!$I$3:$I$2654,销售台账!$E$3:$E$2654,$B97,销售台账!$B$3:$B$2654,LEFT($J$3,4),销售台账!$C$3:$C$2654,LEFT(AT$4,LEN(AT$4)-1)),"")</f>
        <v/>
      </c>
      <c r="AV97" s="90" t="str">
        <f>IF($B97&lt;&gt;"",SUMIFS(损耗登记!$I$3:$I$4999,损耗登记!$E$3:$E$4999,$B97,损耗登记!$B$3:$B$4999,LEFT($J$3,4),损耗登记!$C$3:$C$4999,LEFT(AT$4,LEN(AT$4)-1)),"")</f>
        <v/>
      </c>
      <c r="AW97" s="90" t="str">
        <f t="shared" si="28"/>
        <v/>
      </c>
      <c r="AX97" s="90" t="str">
        <f>IF($B97&lt;&gt;"",SUMIFS(进货台账!$I$3:$I$1869,进货台账!$E$3:$E$1869,$B97,进货台账!$B$3:$B$1869,LEFT($J$3,4),进货台账!$C$3:$C$1869,LEFT(AX$4,LEN(AX$4)-1)),"")</f>
        <v/>
      </c>
      <c r="AY97" s="90" t="str">
        <f>IF($B97&lt;&gt;"",SUMIFS(销售台账!$I$3:$I$2654,销售台账!$E$3:$E$2654,$B97,销售台账!$B$3:$B$2654,LEFT($J$3,4),销售台账!$C$3:$C$2654,LEFT(AX$4,LEN(AX$4)-1)),"")</f>
        <v/>
      </c>
      <c r="AZ97" s="90" t="str">
        <f>IF($B97&lt;&gt;"",SUMIFS(损耗登记!$I$3:$I$4999,损耗登记!$E$3:$E$4999,$B97,损耗登记!$B$3:$B$4999,LEFT($J$3,4),损耗登记!$C$3:$C$4999,LEFT(AX$4,LEN(AX$4)-1)),"")</f>
        <v/>
      </c>
      <c r="BA97" s="90" t="str">
        <f t="shared" si="29"/>
        <v/>
      </c>
      <c r="BB97" s="90" t="str">
        <f>IF($B97&lt;&gt;"",SUMIFS(进货台账!$I$3:$I$1869,进货台账!$E$3:$E$1869,$B97,进货台账!$B$3:$B$1869,LEFT($J$3,4),进货台账!$C$3:$C$1869,LEFT(BB$4,LEN(BB$4)-1)),"")</f>
        <v/>
      </c>
      <c r="BC97" s="90" t="str">
        <f>IF($B97&lt;&gt;"",SUMIFS(销售台账!$I$3:$I$2654,销售台账!$E$3:$E$2654,$B97,销售台账!$B$3:$B$2654,LEFT($J$3,4),销售台账!$C$3:$C$2654,LEFT(BB$4,LEN(BB$4)-1)),"")</f>
        <v/>
      </c>
      <c r="BD97" s="90" t="str">
        <f>IF($B97&lt;&gt;"",SUMIFS(损耗登记!$I$3:$I$4999,损耗登记!$E$3:$E$4999,$B97,损耗登记!$B$3:$B$4999,LEFT($J$3,4),损耗登记!$C$3:$C$4999,LEFT(BB$4,LEN(BB$4)-1)),"")</f>
        <v/>
      </c>
      <c r="BE97" s="90" t="str">
        <f t="shared" si="30"/>
        <v/>
      </c>
    </row>
    <row r="98" ht="22" customHeight="1" spans="1:57">
      <c r="A98" s="89" t="str">
        <f t="shared" si="31"/>
        <v/>
      </c>
      <c r="B98" s="89" t="str">
        <f>IF(商品参数!A95&lt;&gt;"",商品参数!A95,"")</f>
        <v/>
      </c>
      <c r="C98" s="90" t="str">
        <f>IFERROR(VLOOKUP(B98,商品参数!A:E,2,FALSE),"")</f>
        <v/>
      </c>
      <c r="D98" s="90" t="str">
        <f>IFERROR(VLOOKUP(B98,商品参数!A:E,3,FALSE),"")</f>
        <v/>
      </c>
      <c r="E98" s="90" t="str">
        <f>IFERROR(VLOOKUP(B98,商品参数!A:E,4,FALSE),"")</f>
        <v/>
      </c>
      <c r="F98" s="90" t="str">
        <f t="shared" si="16"/>
        <v/>
      </c>
      <c r="G98" s="90" t="str">
        <f t="shared" si="17"/>
        <v/>
      </c>
      <c r="H98" s="91" t="str">
        <f t="shared" si="18"/>
        <v/>
      </c>
      <c r="I98" s="90" t="str">
        <f>IF(E98&lt;&gt;"",IFERROR(VLOOKUP(B98,商品参数!$A$3:$D$499,6,0),0),"")</f>
        <v/>
      </c>
      <c r="J98" s="90" t="str">
        <f>IF($B98&lt;&gt;"",SUMIFS(进货台账!$I$3:$I$1869,进货台账!$E$3:$E$1869,$B98,进货台账!$B$3:$B$1869,LEFT($J$3,4),进货台账!$C$3:$C$1869,LEFT(J$4,LEN(J$4)-1)),"")</f>
        <v/>
      </c>
      <c r="K98" s="90" t="str">
        <f>IF($B98&lt;&gt;"",SUMIFS(销售台账!$I$3:$I$2654,销售台账!$E$3:$E$2654,$B98,销售台账!$B$3:$B$2654,LEFT($J$3,4),销售台账!$C$3:$C$2654,LEFT(J$4,LEN(J$4)-1)),"")</f>
        <v/>
      </c>
      <c r="L98" s="90" t="str">
        <f>IF($B98&lt;&gt;"",SUMIFS(损耗登记!$I$3:$I$4999,损耗登记!$E$3:$E$4999,$B98,损耗登记!$B$3:$B$4999,LEFT($J$3,4),损耗登记!$C$3:$C$4999,LEFT(J$4,LEN(J$4)-1)),"")</f>
        <v/>
      </c>
      <c r="M98" s="90" t="str">
        <f t="shared" si="19"/>
        <v/>
      </c>
      <c r="N98" s="90" t="str">
        <f>IF($B98&lt;&gt;"",SUMIFS(进货台账!$I$3:$I$1869,进货台账!$E$3:$E$1869,$B98,进货台账!$B$3:$B$1869,LEFT($J$3,4),进货台账!$C$3:$C$1869,LEFT(N$4,LEN(N$4)-1)),"")</f>
        <v/>
      </c>
      <c r="O98" s="90" t="str">
        <f>IF($B98&lt;&gt;"",SUMIFS(销售台账!$I$3:$I$2654,销售台账!$E$3:$E$2654,$B98,销售台账!$B$3:$B$2654,LEFT($J$3,4),销售台账!$C$3:$C$2654,LEFT(N$4,LEN(N$4)-1)),"")</f>
        <v/>
      </c>
      <c r="P98" s="90" t="str">
        <f>IF($B98&lt;&gt;"",SUMIFS(损耗登记!$I$3:$I$4999,损耗登记!$E$3:$E$4999,$B98,损耗登记!$B$3:$B$4999,LEFT($J$3,4),损耗登记!$C$3:$C$4999,LEFT(N$4,LEN(N$4)-1)),"")</f>
        <v/>
      </c>
      <c r="Q98" s="90" t="str">
        <f t="shared" si="20"/>
        <v/>
      </c>
      <c r="R98" s="90" t="str">
        <f>IF($B98&lt;&gt;"",SUMIFS(进货台账!$I$3:$I$1869,进货台账!$E$3:$E$1869,$B98,进货台账!$B$3:$B$1869,LEFT($J$3,4),进货台账!$C$3:$C$1869,LEFT(R$4,LEN(R$4)-1)),"")</f>
        <v/>
      </c>
      <c r="S98" s="90" t="str">
        <f>IF($B98&lt;&gt;"",SUMIFS(销售台账!$I$3:$I$2654,销售台账!$E$3:$E$2654,$B98,销售台账!$B$3:$B$2654,LEFT($J$3,4),销售台账!$C$3:$C$2654,LEFT(R$4,LEN(R$4)-1)),"")</f>
        <v/>
      </c>
      <c r="T98" s="90" t="str">
        <f>IF($B98&lt;&gt;"",SUMIFS(损耗登记!$I$3:$I$4999,损耗登记!$E$3:$E$4999,$B98,损耗登记!$B$3:$B$4999,LEFT($J$3,4),损耗登记!$C$3:$C$4999,LEFT(R$4,LEN(R$4)-1)),"")</f>
        <v/>
      </c>
      <c r="U98" s="90" t="str">
        <f t="shared" si="21"/>
        <v/>
      </c>
      <c r="V98" s="90" t="str">
        <f>IF($B98&lt;&gt;"",SUMIFS(进货台账!$I$3:$I$1869,进货台账!$E$3:$E$1869,$B98,进货台账!$B$3:$B$1869,LEFT($J$3,4),进货台账!$C$3:$C$1869,LEFT(V$4,LEN(V$4)-1)),"")</f>
        <v/>
      </c>
      <c r="W98" s="90" t="str">
        <f>IF($B98&lt;&gt;"",SUMIFS(销售台账!$I$3:$I$2654,销售台账!$E$3:$E$2654,$B98,销售台账!$B$3:$B$2654,LEFT($J$3,4),销售台账!$C$3:$C$2654,LEFT(V$4,LEN(V$4)-1)),"")</f>
        <v/>
      </c>
      <c r="X98" s="90" t="str">
        <f>IF($B98&lt;&gt;"",SUMIFS(损耗登记!$I$3:$I$4999,损耗登记!$E$3:$E$4999,$B98,损耗登记!$B$3:$B$4999,LEFT($J$3,4),损耗登记!$C$3:$C$4999,LEFT(V$4,LEN(V$4)-1)),"")</f>
        <v/>
      </c>
      <c r="Y98" s="90" t="str">
        <f t="shared" si="22"/>
        <v/>
      </c>
      <c r="Z98" s="90" t="str">
        <f>IF($B98&lt;&gt;"",SUMIFS(进货台账!$I$3:$I$1869,进货台账!$E$3:$E$1869,$B98,进货台账!$B$3:$B$1869,LEFT($J$3,4),进货台账!$C$3:$C$1869,LEFT(Z$4,LEN(Z$4)-1)),"")</f>
        <v/>
      </c>
      <c r="AA98" s="90" t="str">
        <f>IF($B98&lt;&gt;"",SUMIFS(销售台账!$I$3:$I$2654,销售台账!$E$3:$E$2654,$B98,销售台账!$B$3:$B$2654,LEFT($J$3,4),销售台账!$C$3:$C$2654,LEFT(Z$4,LEN(Z$4)-1)),"")</f>
        <v/>
      </c>
      <c r="AB98" s="90" t="str">
        <f>IF($B98&lt;&gt;"",SUMIFS(损耗登记!$I$3:$I$4999,损耗登记!$E$3:$E$4999,$B98,损耗登记!$B$3:$B$4999,LEFT($J$3,4),损耗登记!$C$3:$C$4999,LEFT(Z$4,LEN(Z$4)-1)),"")</f>
        <v/>
      </c>
      <c r="AC98" s="90" t="str">
        <f t="shared" si="23"/>
        <v/>
      </c>
      <c r="AD98" s="90" t="str">
        <f>IF($B98&lt;&gt;"",SUMIFS(进货台账!$I$3:$I$1869,进货台账!$E$3:$E$1869,$B98,进货台账!$B$3:$B$1869,LEFT($J$3,4),进货台账!$C$3:$C$1869,LEFT(AD$4,LEN(AD$4)-1)),"")</f>
        <v/>
      </c>
      <c r="AE98" s="90" t="str">
        <f>IF($B98&lt;&gt;"",SUMIFS(销售台账!$I$3:$I$2654,销售台账!$E$3:$E$2654,$B98,销售台账!$B$3:$B$2654,LEFT($J$3,4),销售台账!$C$3:$C$2654,LEFT(AD$4,LEN(AD$4)-1)),"")</f>
        <v/>
      </c>
      <c r="AF98" s="90" t="str">
        <f>IF($B98&lt;&gt;"",SUMIFS(损耗登记!$I$3:$I$4999,损耗登记!$E$3:$E$4999,$B98,损耗登记!$B$3:$B$4999,LEFT($J$3,4),损耗登记!$C$3:$C$4999,LEFT(AD$4,LEN(AD$4)-1)),"")</f>
        <v/>
      </c>
      <c r="AG98" s="90" t="str">
        <f t="shared" si="24"/>
        <v/>
      </c>
      <c r="AH98" s="90" t="str">
        <f>IF($B98&lt;&gt;"",SUMIFS(进货台账!$I$3:$I$1869,进货台账!$E$3:$E$1869,$B98,进货台账!$B$3:$B$1869,LEFT($J$3,4),进货台账!$C$3:$C$1869,LEFT(AH$4,LEN(AH$4)-1)),"")</f>
        <v/>
      </c>
      <c r="AI98" s="90" t="str">
        <f>IF($B98&lt;&gt;"",SUMIFS(销售台账!$I$3:$I$2654,销售台账!$E$3:$E$2654,$B98,销售台账!$B$3:$B$2654,LEFT($J$3,4),销售台账!$C$3:$C$2654,LEFT(AH$4,LEN(AH$4)-1)),"")</f>
        <v/>
      </c>
      <c r="AJ98" s="90" t="str">
        <f>IF($B98&lt;&gt;"",SUMIFS(损耗登记!$I$3:$I$4999,损耗登记!$E$3:$E$4999,$B98,损耗登记!$B$3:$B$4999,LEFT($J$3,4),损耗登记!$C$3:$C$4999,LEFT(AH$4,LEN(AH$4)-1)),"")</f>
        <v/>
      </c>
      <c r="AK98" s="90" t="str">
        <f t="shared" si="25"/>
        <v/>
      </c>
      <c r="AL98" s="90" t="str">
        <f>IF($B98&lt;&gt;"",SUMIFS(进货台账!$I$3:$I$1869,进货台账!$E$3:$E$1869,$B98,进货台账!$B$3:$B$1869,LEFT($J$3,4),进货台账!$C$3:$C$1869,LEFT(AL$4,LEN(AL$4)-1)),"")</f>
        <v/>
      </c>
      <c r="AM98" s="90" t="str">
        <f>IF($B98&lt;&gt;"",SUMIFS(销售台账!$I$3:$I$2654,销售台账!$E$3:$E$2654,$B98,销售台账!$B$3:$B$2654,LEFT($J$3,4),销售台账!$C$3:$C$2654,LEFT(AL$4,LEN(AL$4)-1)),"")</f>
        <v/>
      </c>
      <c r="AN98" s="90" t="str">
        <f>IF($B98&lt;&gt;"",SUMIFS(损耗登记!$I$3:$I$4999,损耗登记!$E$3:$E$4999,$B98,损耗登记!$B$3:$B$4999,LEFT($J$3,4),损耗登记!$C$3:$C$4999,LEFT(AL$4,LEN(AL$4)-1)),"")</f>
        <v/>
      </c>
      <c r="AO98" s="90" t="str">
        <f t="shared" si="26"/>
        <v/>
      </c>
      <c r="AP98" s="90" t="str">
        <f>IF($B98&lt;&gt;"",SUMIFS(进货台账!$I$3:$I$1869,进货台账!$E$3:$E$1869,$B98,进货台账!$B$3:$B$1869,LEFT($J$3,4),进货台账!$C$3:$C$1869,LEFT(AP$4,LEN(AP$4)-1)),"")</f>
        <v/>
      </c>
      <c r="AQ98" s="90" t="str">
        <f>IF($B98&lt;&gt;"",SUMIFS(销售台账!$I$3:$I$2654,销售台账!$E$3:$E$2654,$B98,销售台账!$B$3:$B$2654,LEFT($J$3,4),销售台账!$C$3:$C$2654,LEFT(AP$4,LEN(AP$4)-1)),"")</f>
        <v/>
      </c>
      <c r="AR98" s="90" t="str">
        <f>IF($B98&lt;&gt;"",SUMIFS(损耗登记!$I$3:$I$4999,损耗登记!$E$3:$E$4999,$B98,损耗登记!$B$3:$B$4999,LEFT($J$3,4),损耗登记!$C$3:$C$4999,LEFT(AP$4,LEN(AP$4)-1)),"")</f>
        <v/>
      </c>
      <c r="AS98" s="90" t="str">
        <f t="shared" si="27"/>
        <v/>
      </c>
      <c r="AT98" s="90" t="str">
        <f>IF($B98&lt;&gt;"",SUMIFS(进货台账!$I$3:$I$1869,进货台账!$E$3:$E$1869,$B98,进货台账!$B$3:$B$1869,LEFT($J$3,4),进货台账!$C$3:$C$1869,LEFT(AT$4,LEN(AT$4)-1)),"")</f>
        <v/>
      </c>
      <c r="AU98" s="90" t="str">
        <f>IF($B98&lt;&gt;"",SUMIFS(销售台账!$I$3:$I$2654,销售台账!$E$3:$E$2654,$B98,销售台账!$B$3:$B$2654,LEFT($J$3,4),销售台账!$C$3:$C$2654,LEFT(AT$4,LEN(AT$4)-1)),"")</f>
        <v/>
      </c>
      <c r="AV98" s="90" t="str">
        <f>IF($B98&lt;&gt;"",SUMIFS(损耗登记!$I$3:$I$4999,损耗登记!$E$3:$E$4999,$B98,损耗登记!$B$3:$B$4999,LEFT($J$3,4),损耗登记!$C$3:$C$4999,LEFT(AT$4,LEN(AT$4)-1)),"")</f>
        <v/>
      </c>
      <c r="AW98" s="90" t="str">
        <f t="shared" si="28"/>
        <v/>
      </c>
      <c r="AX98" s="90" t="str">
        <f>IF($B98&lt;&gt;"",SUMIFS(进货台账!$I$3:$I$1869,进货台账!$E$3:$E$1869,$B98,进货台账!$B$3:$B$1869,LEFT($J$3,4),进货台账!$C$3:$C$1869,LEFT(AX$4,LEN(AX$4)-1)),"")</f>
        <v/>
      </c>
      <c r="AY98" s="90" t="str">
        <f>IF($B98&lt;&gt;"",SUMIFS(销售台账!$I$3:$I$2654,销售台账!$E$3:$E$2654,$B98,销售台账!$B$3:$B$2654,LEFT($J$3,4),销售台账!$C$3:$C$2654,LEFT(AX$4,LEN(AX$4)-1)),"")</f>
        <v/>
      </c>
      <c r="AZ98" s="90" t="str">
        <f>IF($B98&lt;&gt;"",SUMIFS(损耗登记!$I$3:$I$4999,损耗登记!$E$3:$E$4999,$B98,损耗登记!$B$3:$B$4999,LEFT($J$3,4),损耗登记!$C$3:$C$4999,LEFT(AX$4,LEN(AX$4)-1)),"")</f>
        <v/>
      </c>
      <c r="BA98" s="90" t="str">
        <f t="shared" si="29"/>
        <v/>
      </c>
      <c r="BB98" s="90" t="str">
        <f>IF($B98&lt;&gt;"",SUMIFS(进货台账!$I$3:$I$1869,进货台账!$E$3:$E$1869,$B98,进货台账!$B$3:$B$1869,LEFT($J$3,4),进货台账!$C$3:$C$1869,LEFT(BB$4,LEN(BB$4)-1)),"")</f>
        <v/>
      </c>
      <c r="BC98" s="90" t="str">
        <f>IF($B98&lt;&gt;"",SUMIFS(销售台账!$I$3:$I$2654,销售台账!$E$3:$E$2654,$B98,销售台账!$B$3:$B$2654,LEFT($J$3,4),销售台账!$C$3:$C$2654,LEFT(BB$4,LEN(BB$4)-1)),"")</f>
        <v/>
      </c>
      <c r="BD98" s="90" t="str">
        <f>IF($B98&lt;&gt;"",SUMIFS(损耗登记!$I$3:$I$4999,损耗登记!$E$3:$E$4999,$B98,损耗登记!$B$3:$B$4999,LEFT($J$3,4),损耗登记!$C$3:$C$4999,LEFT(BB$4,LEN(BB$4)-1)),"")</f>
        <v/>
      </c>
      <c r="BE98" s="90" t="str">
        <f t="shared" si="30"/>
        <v/>
      </c>
    </row>
    <row r="99" ht="22" customHeight="1" spans="1:57">
      <c r="A99" s="89" t="str">
        <f t="shared" si="31"/>
        <v/>
      </c>
      <c r="B99" s="89" t="str">
        <f>IF(商品参数!A96&lt;&gt;"",商品参数!A96,"")</f>
        <v/>
      </c>
      <c r="C99" s="90" t="str">
        <f>IFERROR(VLOOKUP(B99,商品参数!A:E,2,FALSE),"")</f>
        <v/>
      </c>
      <c r="D99" s="90" t="str">
        <f>IFERROR(VLOOKUP(B99,商品参数!A:E,3,FALSE),"")</f>
        <v/>
      </c>
      <c r="E99" s="90" t="str">
        <f>IFERROR(VLOOKUP(B99,商品参数!A:E,4,FALSE),"")</f>
        <v/>
      </c>
      <c r="F99" s="90" t="str">
        <f t="shared" si="16"/>
        <v/>
      </c>
      <c r="G99" s="90" t="str">
        <f t="shared" si="17"/>
        <v/>
      </c>
      <c r="H99" s="91" t="str">
        <f t="shared" si="18"/>
        <v/>
      </c>
      <c r="I99" s="90" t="str">
        <f>IF(E99&lt;&gt;"",IFERROR(VLOOKUP(B99,商品参数!$A$3:$D$499,6,0),0),"")</f>
        <v/>
      </c>
      <c r="J99" s="90" t="str">
        <f>IF($B99&lt;&gt;"",SUMIFS(进货台账!$I$3:$I$1869,进货台账!$E$3:$E$1869,$B99,进货台账!$B$3:$B$1869,LEFT($J$3,4),进货台账!$C$3:$C$1869,LEFT(J$4,LEN(J$4)-1)),"")</f>
        <v/>
      </c>
      <c r="K99" s="90" t="str">
        <f>IF($B99&lt;&gt;"",SUMIFS(销售台账!$I$3:$I$2654,销售台账!$E$3:$E$2654,$B99,销售台账!$B$3:$B$2654,LEFT($J$3,4),销售台账!$C$3:$C$2654,LEFT(J$4,LEN(J$4)-1)),"")</f>
        <v/>
      </c>
      <c r="L99" s="90" t="str">
        <f>IF($B99&lt;&gt;"",SUMIFS(损耗登记!$I$3:$I$4999,损耗登记!$E$3:$E$4999,$B99,损耗登记!$B$3:$B$4999,LEFT($J$3,4),损耗登记!$C$3:$C$4999,LEFT(J$4,LEN(J$4)-1)),"")</f>
        <v/>
      </c>
      <c r="M99" s="90" t="str">
        <f t="shared" si="19"/>
        <v/>
      </c>
      <c r="N99" s="90" t="str">
        <f>IF($B99&lt;&gt;"",SUMIFS(进货台账!$I$3:$I$1869,进货台账!$E$3:$E$1869,$B99,进货台账!$B$3:$B$1869,LEFT($J$3,4),进货台账!$C$3:$C$1869,LEFT(N$4,LEN(N$4)-1)),"")</f>
        <v/>
      </c>
      <c r="O99" s="90" t="str">
        <f>IF($B99&lt;&gt;"",SUMIFS(销售台账!$I$3:$I$2654,销售台账!$E$3:$E$2654,$B99,销售台账!$B$3:$B$2654,LEFT($J$3,4),销售台账!$C$3:$C$2654,LEFT(N$4,LEN(N$4)-1)),"")</f>
        <v/>
      </c>
      <c r="P99" s="90" t="str">
        <f>IF($B99&lt;&gt;"",SUMIFS(损耗登记!$I$3:$I$4999,损耗登记!$E$3:$E$4999,$B99,损耗登记!$B$3:$B$4999,LEFT($J$3,4),损耗登记!$C$3:$C$4999,LEFT(N$4,LEN(N$4)-1)),"")</f>
        <v/>
      </c>
      <c r="Q99" s="90" t="str">
        <f t="shared" si="20"/>
        <v/>
      </c>
      <c r="R99" s="90" t="str">
        <f>IF($B99&lt;&gt;"",SUMIFS(进货台账!$I$3:$I$1869,进货台账!$E$3:$E$1869,$B99,进货台账!$B$3:$B$1869,LEFT($J$3,4),进货台账!$C$3:$C$1869,LEFT(R$4,LEN(R$4)-1)),"")</f>
        <v/>
      </c>
      <c r="S99" s="90" t="str">
        <f>IF($B99&lt;&gt;"",SUMIFS(销售台账!$I$3:$I$2654,销售台账!$E$3:$E$2654,$B99,销售台账!$B$3:$B$2654,LEFT($J$3,4),销售台账!$C$3:$C$2654,LEFT(R$4,LEN(R$4)-1)),"")</f>
        <v/>
      </c>
      <c r="T99" s="90" t="str">
        <f>IF($B99&lt;&gt;"",SUMIFS(损耗登记!$I$3:$I$4999,损耗登记!$E$3:$E$4999,$B99,损耗登记!$B$3:$B$4999,LEFT($J$3,4),损耗登记!$C$3:$C$4999,LEFT(R$4,LEN(R$4)-1)),"")</f>
        <v/>
      </c>
      <c r="U99" s="90" t="str">
        <f t="shared" si="21"/>
        <v/>
      </c>
      <c r="V99" s="90" t="str">
        <f>IF($B99&lt;&gt;"",SUMIFS(进货台账!$I$3:$I$1869,进货台账!$E$3:$E$1869,$B99,进货台账!$B$3:$B$1869,LEFT($J$3,4),进货台账!$C$3:$C$1869,LEFT(V$4,LEN(V$4)-1)),"")</f>
        <v/>
      </c>
      <c r="W99" s="90" t="str">
        <f>IF($B99&lt;&gt;"",SUMIFS(销售台账!$I$3:$I$2654,销售台账!$E$3:$E$2654,$B99,销售台账!$B$3:$B$2654,LEFT($J$3,4),销售台账!$C$3:$C$2654,LEFT(V$4,LEN(V$4)-1)),"")</f>
        <v/>
      </c>
      <c r="X99" s="90" t="str">
        <f>IF($B99&lt;&gt;"",SUMIFS(损耗登记!$I$3:$I$4999,损耗登记!$E$3:$E$4999,$B99,损耗登记!$B$3:$B$4999,LEFT($J$3,4),损耗登记!$C$3:$C$4999,LEFT(V$4,LEN(V$4)-1)),"")</f>
        <v/>
      </c>
      <c r="Y99" s="90" t="str">
        <f t="shared" si="22"/>
        <v/>
      </c>
      <c r="Z99" s="90" t="str">
        <f>IF($B99&lt;&gt;"",SUMIFS(进货台账!$I$3:$I$1869,进货台账!$E$3:$E$1869,$B99,进货台账!$B$3:$B$1869,LEFT($J$3,4),进货台账!$C$3:$C$1869,LEFT(Z$4,LEN(Z$4)-1)),"")</f>
        <v/>
      </c>
      <c r="AA99" s="90" t="str">
        <f>IF($B99&lt;&gt;"",SUMIFS(销售台账!$I$3:$I$2654,销售台账!$E$3:$E$2654,$B99,销售台账!$B$3:$B$2654,LEFT($J$3,4),销售台账!$C$3:$C$2654,LEFT(Z$4,LEN(Z$4)-1)),"")</f>
        <v/>
      </c>
      <c r="AB99" s="90" t="str">
        <f>IF($B99&lt;&gt;"",SUMIFS(损耗登记!$I$3:$I$4999,损耗登记!$E$3:$E$4999,$B99,损耗登记!$B$3:$B$4999,LEFT($J$3,4),损耗登记!$C$3:$C$4999,LEFT(Z$4,LEN(Z$4)-1)),"")</f>
        <v/>
      </c>
      <c r="AC99" s="90" t="str">
        <f t="shared" si="23"/>
        <v/>
      </c>
      <c r="AD99" s="90" t="str">
        <f>IF($B99&lt;&gt;"",SUMIFS(进货台账!$I$3:$I$1869,进货台账!$E$3:$E$1869,$B99,进货台账!$B$3:$B$1869,LEFT($J$3,4),进货台账!$C$3:$C$1869,LEFT(AD$4,LEN(AD$4)-1)),"")</f>
        <v/>
      </c>
      <c r="AE99" s="90" t="str">
        <f>IF($B99&lt;&gt;"",SUMIFS(销售台账!$I$3:$I$2654,销售台账!$E$3:$E$2654,$B99,销售台账!$B$3:$B$2654,LEFT($J$3,4),销售台账!$C$3:$C$2654,LEFT(AD$4,LEN(AD$4)-1)),"")</f>
        <v/>
      </c>
      <c r="AF99" s="90" t="str">
        <f>IF($B99&lt;&gt;"",SUMIFS(损耗登记!$I$3:$I$4999,损耗登记!$E$3:$E$4999,$B99,损耗登记!$B$3:$B$4999,LEFT($J$3,4),损耗登记!$C$3:$C$4999,LEFT(AD$4,LEN(AD$4)-1)),"")</f>
        <v/>
      </c>
      <c r="AG99" s="90" t="str">
        <f t="shared" si="24"/>
        <v/>
      </c>
      <c r="AH99" s="90" t="str">
        <f>IF($B99&lt;&gt;"",SUMIFS(进货台账!$I$3:$I$1869,进货台账!$E$3:$E$1869,$B99,进货台账!$B$3:$B$1869,LEFT($J$3,4),进货台账!$C$3:$C$1869,LEFT(AH$4,LEN(AH$4)-1)),"")</f>
        <v/>
      </c>
      <c r="AI99" s="90" t="str">
        <f>IF($B99&lt;&gt;"",SUMIFS(销售台账!$I$3:$I$2654,销售台账!$E$3:$E$2654,$B99,销售台账!$B$3:$B$2654,LEFT($J$3,4),销售台账!$C$3:$C$2654,LEFT(AH$4,LEN(AH$4)-1)),"")</f>
        <v/>
      </c>
      <c r="AJ99" s="90" t="str">
        <f>IF($B99&lt;&gt;"",SUMIFS(损耗登记!$I$3:$I$4999,损耗登记!$E$3:$E$4999,$B99,损耗登记!$B$3:$B$4999,LEFT($J$3,4),损耗登记!$C$3:$C$4999,LEFT(AH$4,LEN(AH$4)-1)),"")</f>
        <v/>
      </c>
      <c r="AK99" s="90" t="str">
        <f t="shared" si="25"/>
        <v/>
      </c>
      <c r="AL99" s="90" t="str">
        <f>IF($B99&lt;&gt;"",SUMIFS(进货台账!$I$3:$I$1869,进货台账!$E$3:$E$1869,$B99,进货台账!$B$3:$B$1869,LEFT($J$3,4),进货台账!$C$3:$C$1869,LEFT(AL$4,LEN(AL$4)-1)),"")</f>
        <v/>
      </c>
      <c r="AM99" s="90" t="str">
        <f>IF($B99&lt;&gt;"",SUMIFS(销售台账!$I$3:$I$2654,销售台账!$E$3:$E$2654,$B99,销售台账!$B$3:$B$2654,LEFT($J$3,4),销售台账!$C$3:$C$2654,LEFT(AL$4,LEN(AL$4)-1)),"")</f>
        <v/>
      </c>
      <c r="AN99" s="90" t="str">
        <f>IF($B99&lt;&gt;"",SUMIFS(损耗登记!$I$3:$I$4999,损耗登记!$E$3:$E$4999,$B99,损耗登记!$B$3:$B$4999,LEFT($J$3,4),损耗登记!$C$3:$C$4999,LEFT(AL$4,LEN(AL$4)-1)),"")</f>
        <v/>
      </c>
      <c r="AO99" s="90" t="str">
        <f t="shared" si="26"/>
        <v/>
      </c>
      <c r="AP99" s="90" t="str">
        <f>IF($B99&lt;&gt;"",SUMIFS(进货台账!$I$3:$I$1869,进货台账!$E$3:$E$1869,$B99,进货台账!$B$3:$B$1869,LEFT($J$3,4),进货台账!$C$3:$C$1869,LEFT(AP$4,LEN(AP$4)-1)),"")</f>
        <v/>
      </c>
      <c r="AQ99" s="90" t="str">
        <f>IF($B99&lt;&gt;"",SUMIFS(销售台账!$I$3:$I$2654,销售台账!$E$3:$E$2654,$B99,销售台账!$B$3:$B$2654,LEFT($J$3,4),销售台账!$C$3:$C$2654,LEFT(AP$4,LEN(AP$4)-1)),"")</f>
        <v/>
      </c>
      <c r="AR99" s="90" t="str">
        <f>IF($B99&lt;&gt;"",SUMIFS(损耗登记!$I$3:$I$4999,损耗登记!$E$3:$E$4999,$B99,损耗登记!$B$3:$B$4999,LEFT($J$3,4),损耗登记!$C$3:$C$4999,LEFT(AP$4,LEN(AP$4)-1)),"")</f>
        <v/>
      </c>
      <c r="AS99" s="90" t="str">
        <f t="shared" si="27"/>
        <v/>
      </c>
      <c r="AT99" s="90" t="str">
        <f>IF($B99&lt;&gt;"",SUMIFS(进货台账!$I$3:$I$1869,进货台账!$E$3:$E$1869,$B99,进货台账!$B$3:$B$1869,LEFT($J$3,4),进货台账!$C$3:$C$1869,LEFT(AT$4,LEN(AT$4)-1)),"")</f>
        <v/>
      </c>
      <c r="AU99" s="90" t="str">
        <f>IF($B99&lt;&gt;"",SUMIFS(销售台账!$I$3:$I$2654,销售台账!$E$3:$E$2654,$B99,销售台账!$B$3:$B$2654,LEFT($J$3,4),销售台账!$C$3:$C$2654,LEFT(AT$4,LEN(AT$4)-1)),"")</f>
        <v/>
      </c>
      <c r="AV99" s="90" t="str">
        <f>IF($B99&lt;&gt;"",SUMIFS(损耗登记!$I$3:$I$4999,损耗登记!$E$3:$E$4999,$B99,损耗登记!$B$3:$B$4999,LEFT($J$3,4),损耗登记!$C$3:$C$4999,LEFT(AT$4,LEN(AT$4)-1)),"")</f>
        <v/>
      </c>
      <c r="AW99" s="90" t="str">
        <f t="shared" si="28"/>
        <v/>
      </c>
      <c r="AX99" s="90" t="str">
        <f>IF($B99&lt;&gt;"",SUMIFS(进货台账!$I$3:$I$1869,进货台账!$E$3:$E$1869,$B99,进货台账!$B$3:$B$1869,LEFT($J$3,4),进货台账!$C$3:$C$1869,LEFT(AX$4,LEN(AX$4)-1)),"")</f>
        <v/>
      </c>
      <c r="AY99" s="90" t="str">
        <f>IF($B99&lt;&gt;"",SUMIFS(销售台账!$I$3:$I$2654,销售台账!$E$3:$E$2654,$B99,销售台账!$B$3:$B$2654,LEFT($J$3,4),销售台账!$C$3:$C$2654,LEFT(AX$4,LEN(AX$4)-1)),"")</f>
        <v/>
      </c>
      <c r="AZ99" s="90" t="str">
        <f>IF($B99&lt;&gt;"",SUMIFS(损耗登记!$I$3:$I$4999,损耗登记!$E$3:$E$4999,$B99,损耗登记!$B$3:$B$4999,LEFT($J$3,4),损耗登记!$C$3:$C$4999,LEFT(AX$4,LEN(AX$4)-1)),"")</f>
        <v/>
      </c>
      <c r="BA99" s="90" t="str">
        <f t="shared" si="29"/>
        <v/>
      </c>
      <c r="BB99" s="90" t="str">
        <f>IF($B99&lt;&gt;"",SUMIFS(进货台账!$I$3:$I$1869,进货台账!$E$3:$E$1869,$B99,进货台账!$B$3:$B$1869,LEFT($J$3,4),进货台账!$C$3:$C$1869,LEFT(BB$4,LEN(BB$4)-1)),"")</f>
        <v/>
      </c>
      <c r="BC99" s="90" t="str">
        <f>IF($B99&lt;&gt;"",SUMIFS(销售台账!$I$3:$I$2654,销售台账!$E$3:$E$2654,$B99,销售台账!$B$3:$B$2654,LEFT($J$3,4),销售台账!$C$3:$C$2654,LEFT(BB$4,LEN(BB$4)-1)),"")</f>
        <v/>
      </c>
      <c r="BD99" s="90" t="str">
        <f>IF($B99&lt;&gt;"",SUMIFS(损耗登记!$I$3:$I$4999,损耗登记!$E$3:$E$4999,$B99,损耗登记!$B$3:$B$4999,LEFT($J$3,4),损耗登记!$C$3:$C$4999,LEFT(BB$4,LEN(BB$4)-1)),"")</f>
        <v/>
      </c>
      <c r="BE99" s="90" t="str">
        <f t="shared" si="30"/>
        <v/>
      </c>
    </row>
    <row r="100" ht="22" customHeight="1" spans="1:57">
      <c r="A100" s="89" t="str">
        <f t="shared" si="31"/>
        <v/>
      </c>
      <c r="B100" s="89" t="str">
        <f>IF(商品参数!A97&lt;&gt;"",商品参数!A97,"")</f>
        <v/>
      </c>
      <c r="C100" s="90" t="str">
        <f>IFERROR(VLOOKUP(B100,商品参数!A:E,2,FALSE),"")</f>
        <v/>
      </c>
      <c r="D100" s="90" t="str">
        <f>IFERROR(VLOOKUP(B100,商品参数!A:E,3,FALSE),"")</f>
        <v/>
      </c>
      <c r="E100" s="90" t="str">
        <f>IFERROR(VLOOKUP(B100,商品参数!A:E,4,FALSE),"")</f>
        <v/>
      </c>
      <c r="F100" s="90" t="str">
        <f t="shared" si="16"/>
        <v/>
      </c>
      <c r="G100" s="90" t="str">
        <f t="shared" si="17"/>
        <v/>
      </c>
      <c r="H100" s="91" t="str">
        <f t="shared" si="18"/>
        <v/>
      </c>
      <c r="I100" s="90" t="str">
        <f>IF(E100&lt;&gt;"",IFERROR(VLOOKUP(B100,商品参数!$A$3:$D$499,6,0),0),"")</f>
        <v/>
      </c>
      <c r="J100" s="90" t="str">
        <f>IF($B100&lt;&gt;"",SUMIFS(进货台账!$I$3:$I$1869,进货台账!$E$3:$E$1869,$B100,进货台账!$B$3:$B$1869,LEFT($J$3,4),进货台账!$C$3:$C$1869,LEFT(J$4,LEN(J$4)-1)),"")</f>
        <v/>
      </c>
      <c r="K100" s="90" t="str">
        <f>IF($B100&lt;&gt;"",SUMIFS(销售台账!$I$3:$I$2654,销售台账!$E$3:$E$2654,$B100,销售台账!$B$3:$B$2654,LEFT($J$3,4),销售台账!$C$3:$C$2654,LEFT(J$4,LEN(J$4)-1)),"")</f>
        <v/>
      </c>
      <c r="L100" s="90" t="str">
        <f>IF($B100&lt;&gt;"",SUMIFS(损耗登记!$I$3:$I$4999,损耗登记!$E$3:$E$4999,$B100,损耗登记!$B$3:$B$4999,LEFT($J$3,4),损耗登记!$C$3:$C$4999,LEFT(J$4,LEN(J$4)-1)),"")</f>
        <v/>
      </c>
      <c r="M100" s="90" t="str">
        <f t="shared" si="19"/>
        <v/>
      </c>
      <c r="N100" s="90" t="str">
        <f>IF($B100&lt;&gt;"",SUMIFS(进货台账!$I$3:$I$1869,进货台账!$E$3:$E$1869,$B100,进货台账!$B$3:$B$1869,LEFT($J$3,4),进货台账!$C$3:$C$1869,LEFT(N$4,LEN(N$4)-1)),"")</f>
        <v/>
      </c>
      <c r="O100" s="90" t="str">
        <f>IF($B100&lt;&gt;"",SUMIFS(销售台账!$I$3:$I$2654,销售台账!$E$3:$E$2654,$B100,销售台账!$B$3:$B$2654,LEFT($J$3,4),销售台账!$C$3:$C$2654,LEFT(N$4,LEN(N$4)-1)),"")</f>
        <v/>
      </c>
      <c r="P100" s="90" t="str">
        <f>IF($B100&lt;&gt;"",SUMIFS(损耗登记!$I$3:$I$4999,损耗登记!$E$3:$E$4999,$B100,损耗登记!$B$3:$B$4999,LEFT($J$3,4),损耗登记!$C$3:$C$4999,LEFT(N$4,LEN(N$4)-1)),"")</f>
        <v/>
      </c>
      <c r="Q100" s="90" t="str">
        <f t="shared" si="20"/>
        <v/>
      </c>
      <c r="R100" s="90" t="str">
        <f>IF($B100&lt;&gt;"",SUMIFS(进货台账!$I$3:$I$1869,进货台账!$E$3:$E$1869,$B100,进货台账!$B$3:$B$1869,LEFT($J$3,4),进货台账!$C$3:$C$1869,LEFT(R$4,LEN(R$4)-1)),"")</f>
        <v/>
      </c>
      <c r="S100" s="90" t="str">
        <f>IF($B100&lt;&gt;"",SUMIFS(销售台账!$I$3:$I$2654,销售台账!$E$3:$E$2654,$B100,销售台账!$B$3:$B$2654,LEFT($J$3,4),销售台账!$C$3:$C$2654,LEFT(R$4,LEN(R$4)-1)),"")</f>
        <v/>
      </c>
      <c r="T100" s="90" t="str">
        <f>IF($B100&lt;&gt;"",SUMIFS(损耗登记!$I$3:$I$4999,损耗登记!$E$3:$E$4999,$B100,损耗登记!$B$3:$B$4999,LEFT($J$3,4),损耗登记!$C$3:$C$4999,LEFT(R$4,LEN(R$4)-1)),"")</f>
        <v/>
      </c>
      <c r="U100" s="90" t="str">
        <f t="shared" si="21"/>
        <v/>
      </c>
      <c r="V100" s="90" t="str">
        <f>IF($B100&lt;&gt;"",SUMIFS(进货台账!$I$3:$I$1869,进货台账!$E$3:$E$1869,$B100,进货台账!$B$3:$B$1869,LEFT($J$3,4),进货台账!$C$3:$C$1869,LEFT(V$4,LEN(V$4)-1)),"")</f>
        <v/>
      </c>
      <c r="W100" s="90" t="str">
        <f>IF($B100&lt;&gt;"",SUMIFS(销售台账!$I$3:$I$2654,销售台账!$E$3:$E$2654,$B100,销售台账!$B$3:$B$2654,LEFT($J$3,4),销售台账!$C$3:$C$2654,LEFT(V$4,LEN(V$4)-1)),"")</f>
        <v/>
      </c>
      <c r="X100" s="90" t="str">
        <f>IF($B100&lt;&gt;"",SUMIFS(损耗登记!$I$3:$I$4999,损耗登记!$E$3:$E$4999,$B100,损耗登记!$B$3:$B$4999,LEFT($J$3,4),损耗登记!$C$3:$C$4999,LEFT(V$4,LEN(V$4)-1)),"")</f>
        <v/>
      </c>
      <c r="Y100" s="90" t="str">
        <f t="shared" si="22"/>
        <v/>
      </c>
      <c r="Z100" s="90" t="str">
        <f>IF($B100&lt;&gt;"",SUMIFS(进货台账!$I$3:$I$1869,进货台账!$E$3:$E$1869,$B100,进货台账!$B$3:$B$1869,LEFT($J$3,4),进货台账!$C$3:$C$1869,LEFT(Z$4,LEN(Z$4)-1)),"")</f>
        <v/>
      </c>
      <c r="AA100" s="90" t="str">
        <f>IF($B100&lt;&gt;"",SUMIFS(销售台账!$I$3:$I$2654,销售台账!$E$3:$E$2654,$B100,销售台账!$B$3:$B$2654,LEFT($J$3,4),销售台账!$C$3:$C$2654,LEFT(Z$4,LEN(Z$4)-1)),"")</f>
        <v/>
      </c>
      <c r="AB100" s="90" t="str">
        <f>IF($B100&lt;&gt;"",SUMIFS(损耗登记!$I$3:$I$4999,损耗登记!$E$3:$E$4999,$B100,损耗登记!$B$3:$B$4999,LEFT($J$3,4),损耗登记!$C$3:$C$4999,LEFT(Z$4,LEN(Z$4)-1)),"")</f>
        <v/>
      </c>
      <c r="AC100" s="90" t="str">
        <f t="shared" si="23"/>
        <v/>
      </c>
      <c r="AD100" s="90" t="str">
        <f>IF($B100&lt;&gt;"",SUMIFS(进货台账!$I$3:$I$1869,进货台账!$E$3:$E$1869,$B100,进货台账!$B$3:$B$1869,LEFT($J$3,4),进货台账!$C$3:$C$1869,LEFT(AD$4,LEN(AD$4)-1)),"")</f>
        <v/>
      </c>
      <c r="AE100" s="90" t="str">
        <f>IF($B100&lt;&gt;"",SUMIFS(销售台账!$I$3:$I$2654,销售台账!$E$3:$E$2654,$B100,销售台账!$B$3:$B$2654,LEFT($J$3,4),销售台账!$C$3:$C$2654,LEFT(AD$4,LEN(AD$4)-1)),"")</f>
        <v/>
      </c>
      <c r="AF100" s="90" t="str">
        <f>IF($B100&lt;&gt;"",SUMIFS(损耗登记!$I$3:$I$4999,损耗登记!$E$3:$E$4999,$B100,损耗登记!$B$3:$B$4999,LEFT($J$3,4),损耗登记!$C$3:$C$4999,LEFT(AD$4,LEN(AD$4)-1)),"")</f>
        <v/>
      </c>
      <c r="AG100" s="90" t="str">
        <f t="shared" si="24"/>
        <v/>
      </c>
      <c r="AH100" s="90" t="str">
        <f>IF($B100&lt;&gt;"",SUMIFS(进货台账!$I$3:$I$1869,进货台账!$E$3:$E$1869,$B100,进货台账!$B$3:$B$1869,LEFT($J$3,4),进货台账!$C$3:$C$1869,LEFT(AH$4,LEN(AH$4)-1)),"")</f>
        <v/>
      </c>
      <c r="AI100" s="90" t="str">
        <f>IF($B100&lt;&gt;"",SUMIFS(销售台账!$I$3:$I$2654,销售台账!$E$3:$E$2654,$B100,销售台账!$B$3:$B$2654,LEFT($J$3,4),销售台账!$C$3:$C$2654,LEFT(AH$4,LEN(AH$4)-1)),"")</f>
        <v/>
      </c>
      <c r="AJ100" s="90" t="str">
        <f>IF($B100&lt;&gt;"",SUMIFS(损耗登记!$I$3:$I$4999,损耗登记!$E$3:$E$4999,$B100,损耗登记!$B$3:$B$4999,LEFT($J$3,4),损耗登记!$C$3:$C$4999,LEFT(AH$4,LEN(AH$4)-1)),"")</f>
        <v/>
      </c>
      <c r="AK100" s="90" t="str">
        <f t="shared" si="25"/>
        <v/>
      </c>
      <c r="AL100" s="90" t="str">
        <f>IF($B100&lt;&gt;"",SUMIFS(进货台账!$I$3:$I$1869,进货台账!$E$3:$E$1869,$B100,进货台账!$B$3:$B$1869,LEFT($J$3,4),进货台账!$C$3:$C$1869,LEFT(AL$4,LEN(AL$4)-1)),"")</f>
        <v/>
      </c>
      <c r="AM100" s="90" t="str">
        <f>IF($B100&lt;&gt;"",SUMIFS(销售台账!$I$3:$I$2654,销售台账!$E$3:$E$2654,$B100,销售台账!$B$3:$B$2654,LEFT($J$3,4),销售台账!$C$3:$C$2654,LEFT(AL$4,LEN(AL$4)-1)),"")</f>
        <v/>
      </c>
      <c r="AN100" s="90" t="str">
        <f>IF($B100&lt;&gt;"",SUMIFS(损耗登记!$I$3:$I$4999,损耗登记!$E$3:$E$4999,$B100,损耗登记!$B$3:$B$4999,LEFT($J$3,4),损耗登记!$C$3:$C$4999,LEFT(AL$4,LEN(AL$4)-1)),"")</f>
        <v/>
      </c>
      <c r="AO100" s="90" t="str">
        <f t="shared" si="26"/>
        <v/>
      </c>
      <c r="AP100" s="90" t="str">
        <f>IF($B100&lt;&gt;"",SUMIFS(进货台账!$I$3:$I$1869,进货台账!$E$3:$E$1869,$B100,进货台账!$B$3:$B$1869,LEFT($J$3,4),进货台账!$C$3:$C$1869,LEFT(AP$4,LEN(AP$4)-1)),"")</f>
        <v/>
      </c>
      <c r="AQ100" s="90" t="str">
        <f>IF($B100&lt;&gt;"",SUMIFS(销售台账!$I$3:$I$2654,销售台账!$E$3:$E$2654,$B100,销售台账!$B$3:$B$2654,LEFT($J$3,4),销售台账!$C$3:$C$2654,LEFT(AP$4,LEN(AP$4)-1)),"")</f>
        <v/>
      </c>
      <c r="AR100" s="90" t="str">
        <f>IF($B100&lt;&gt;"",SUMIFS(损耗登记!$I$3:$I$4999,损耗登记!$E$3:$E$4999,$B100,损耗登记!$B$3:$B$4999,LEFT($J$3,4),损耗登记!$C$3:$C$4999,LEFT(AP$4,LEN(AP$4)-1)),"")</f>
        <v/>
      </c>
      <c r="AS100" s="90" t="str">
        <f t="shared" si="27"/>
        <v/>
      </c>
      <c r="AT100" s="90" t="str">
        <f>IF($B100&lt;&gt;"",SUMIFS(进货台账!$I$3:$I$1869,进货台账!$E$3:$E$1869,$B100,进货台账!$B$3:$B$1869,LEFT($J$3,4),进货台账!$C$3:$C$1869,LEFT(AT$4,LEN(AT$4)-1)),"")</f>
        <v/>
      </c>
      <c r="AU100" s="90" t="str">
        <f>IF($B100&lt;&gt;"",SUMIFS(销售台账!$I$3:$I$2654,销售台账!$E$3:$E$2654,$B100,销售台账!$B$3:$B$2654,LEFT($J$3,4),销售台账!$C$3:$C$2654,LEFT(AT$4,LEN(AT$4)-1)),"")</f>
        <v/>
      </c>
      <c r="AV100" s="90" t="str">
        <f>IF($B100&lt;&gt;"",SUMIFS(损耗登记!$I$3:$I$4999,损耗登记!$E$3:$E$4999,$B100,损耗登记!$B$3:$B$4999,LEFT($J$3,4),损耗登记!$C$3:$C$4999,LEFT(AT$4,LEN(AT$4)-1)),"")</f>
        <v/>
      </c>
      <c r="AW100" s="90" t="str">
        <f t="shared" si="28"/>
        <v/>
      </c>
      <c r="AX100" s="90" t="str">
        <f>IF($B100&lt;&gt;"",SUMIFS(进货台账!$I$3:$I$1869,进货台账!$E$3:$E$1869,$B100,进货台账!$B$3:$B$1869,LEFT($J$3,4),进货台账!$C$3:$C$1869,LEFT(AX$4,LEN(AX$4)-1)),"")</f>
        <v/>
      </c>
      <c r="AY100" s="90" t="str">
        <f>IF($B100&lt;&gt;"",SUMIFS(销售台账!$I$3:$I$2654,销售台账!$E$3:$E$2654,$B100,销售台账!$B$3:$B$2654,LEFT($J$3,4),销售台账!$C$3:$C$2654,LEFT(AX$4,LEN(AX$4)-1)),"")</f>
        <v/>
      </c>
      <c r="AZ100" s="90" t="str">
        <f>IF($B100&lt;&gt;"",SUMIFS(损耗登记!$I$3:$I$4999,损耗登记!$E$3:$E$4999,$B100,损耗登记!$B$3:$B$4999,LEFT($J$3,4),损耗登记!$C$3:$C$4999,LEFT(AX$4,LEN(AX$4)-1)),"")</f>
        <v/>
      </c>
      <c r="BA100" s="90" t="str">
        <f t="shared" si="29"/>
        <v/>
      </c>
      <c r="BB100" s="90" t="str">
        <f>IF($B100&lt;&gt;"",SUMIFS(进货台账!$I$3:$I$1869,进货台账!$E$3:$E$1869,$B100,进货台账!$B$3:$B$1869,LEFT($J$3,4),进货台账!$C$3:$C$1869,LEFT(BB$4,LEN(BB$4)-1)),"")</f>
        <v/>
      </c>
      <c r="BC100" s="90" t="str">
        <f>IF($B100&lt;&gt;"",SUMIFS(销售台账!$I$3:$I$2654,销售台账!$E$3:$E$2654,$B100,销售台账!$B$3:$B$2654,LEFT($J$3,4),销售台账!$C$3:$C$2654,LEFT(BB$4,LEN(BB$4)-1)),"")</f>
        <v/>
      </c>
      <c r="BD100" s="90" t="str">
        <f>IF($B100&lt;&gt;"",SUMIFS(损耗登记!$I$3:$I$4999,损耗登记!$E$3:$E$4999,$B100,损耗登记!$B$3:$B$4999,LEFT($J$3,4),损耗登记!$C$3:$C$4999,LEFT(BB$4,LEN(BB$4)-1)),"")</f>
        <v/>
      </c>
      <c r="BE100" s="90" t="str">
        <f t="shared" si="30"/>
        <v/>
      </c>
    </row>
    <row r="101" ht="22" customHeight="1" spans="1:57">
      <c r="A101" s="89" t="str">
        <f t="shared" si="31"/>
        <v/>
      </c>
      <c r="B101" s="89" t="str">
        <f>IF(商品参数!A98&lt;&gt;"",商品参数!A98,"")</f>
        <v/>
      </c>
      <c r="C101" s="90" t="str">
        <f>IFERROR(VLOOKUP(B101,商品参数!A:E,2,FALSE),"")</f>
        <v/>
      </c>
      <c r="D101" s="90" t="str">
        <f>IFERROR(VLOOKUP(B101,商品参数!A:E,3,FALSE),"")</f>
        <v/>
      </c>
      <c r="E101" s="90" t="str">
        <f>IFERROR(VLOOKUP(B101,商品参数!A:E,4,FALSE),"")</f>
        <v/>
      </c>
      <c r="F101" s="90" t="str">
        <f t="shared" si="16"/>
        <v/>
      </c>
      <c r="G101" s="90" t="str">
        <f t="shared" si="17"/>
        <v/>
      </c>
      <c r="H101" s="91" t="str">
        <f t="shared" si="18"/>
        <v/>
      </c>
      <c r="I101" s="90" t="str">
        <f>IF(E101&lt;&gt;"",IFERROR(VLOOKUP(B101,商品参数!$A$3:$D$499,6,0),0),"")</f>
        <v/>
      </c>
      <c r="J101" s="90" t="str">
        <f>IF($B101&lt;&gt;"",SUMIFS(进货台账!$I$3:$I$1869,进货台账!$E$3:$E$1869,$B101,进货台账!$B$3:$B$1869,LEFT($J$3,4),进货台账!$C$3:$C$1869,LEFT(J$4,LEN(J$4)-1)),"")</f>
        <v/>
      </c>
      <c r="K101" s="90" t="str">
        <f>IF($B101&lt;&gt;"",SUMIFS(销售台账!$I$3:$I$2654,销售台账!$E$3:$E$2654,$B101,销售台账!$B$3:$B$2654,LEFT($J$3,4),销售台账!$C$3:$C$2654,LEFT(J$4,LEN(J$4)-1)),"")</f>
        <v/>
      </c>
      <c r="L101" s="90" t="str">
        <f>IF($B101&lt;&gt;"",SUMIFS(损耗登记!$I$3:$I$4999,损耗登记!$E$3:$E$4999,$B101,损耗登记!$B$3:$B$4999,LEFT($J$3,4),损耗登记!$C$3:$C$4999,LEFT(J$4,LEN(J$4)-1)),"")</f>
        <v/>
      </c>
      <c r="M101" s="90" t="str">
        <f t="shared" si="19"/>
        <v/>
      </c>
      <c r="N101" s="90" t="str">
        <f>IF($B101&lt;&gt;"",SUMIFS(进货台账!$I$3:$I$1869,进货台账!$E$3:$E$1869,$B101,进货台账!$B$3:$B$1869,LEFT($J$3,4),进货台账!$C$3:$C$1869,LEFT(N$4,LEN(N$4)-1)),"")</f>
        <v/>
      </c>
      <c r="O101" s="90" t="str">
        <f>IF($B101&lt;&gt;"",SUMIFS(销售台账!$I$3:$I$2654,销售台账!$E$3:$E$2654,$B101,销售台账!$B$3:$B$2654,LEFT($J$3,4),销售台账!$C$3:$C$2654,LEFT(N$4,LEN(N$4)-1)),"")</f>
        <v/>
      </c>
      <c r="P101" s="90" t="str">
        <f>IF($B101&lt;&gt;"",SUMIFS(损耗登记!$I$3:$I$4999,损耗登记!$E$3:$E$4999,$B101,损耗登记!$B$3:$B$4999,LEFT($J$3,4),损耗登记!$C$3:$C$4999,LEFT(N$4,LEN(N$4)-1)),"")</f>
        <v/>
      </c>
      <c r="Q101" s="90" t="str">
        <f t="shared" si="20"/>
        <v/>
      </c>
      <c r="R101" s="90" t="str">
        <f>IF($B101&lt;&gt;"",SUMIFS(进货台账!$I$3:$I$1869,进货台账!$E$3:$E$1869,$B101,进货台账!$B$3:$B$1869,LEFT($J$3,4),进货台账!$C$3:$C$1869,LEFT(R$4,LEN(R$4)-1)),"")</f>
        <v/>
      </c>
      <c r="S101" s="90" t="str">
        <f>IF($B101&lt;&gt;"",SUMIFS(销售台账!$I$3:$I$2654,销售台账!$E$3:$E$2654,$B101,销售台账!$B$3:$B$2654,LEFT($J$3,4),销售台账!$C$3:$C$2654,LEFT(R$4,LEN(R$4)-1)),"")</f>
        <v/>
      </c>
      <c r="T101" s="90" t="str">
        <f>IF($B101&lt;&gt;"",SUMIFS(损耗登记!$I$3:$I$4999,损耗登记!$E$3:$E$4999,$B101,损耗登记!$B$3:$B$4999,LEFT($J$3,4),损耗登记!$C$3:$C$4999,LEFT(R$4,LEN(R$4)-1)),"")</f>
        <v/>
      </c>
      <c r="U101" s="90" t="str">
        <f t="shared" si="21"/>
        <v/>
      </c>
      <c r="V101" s="90" t="str">
        <f>IF($B101&lt;&gt;"",SUMIFS(进货台账!$I$3:$I$1869,进货台账!$E$3:$E$1869,$B101,进货台账!$B$3:$B$1869,LEFT($J$3,4),进货台账!$C$3:$C$1869,LEFT(V$4,LEN(V$4)-1)),"")</f>
        <v/>
      </c>
      <c r="W101" s="90" t="str">
        <f>IF($B101&lt;&gt;"",SUMIFS(销售台账!$I$3:$I$2654,销售台账!$E$3:$E$2654,$B101,销售台账!$B$3:$B$2654,LEFT($J$3,4),销售台账!$C$3:$C$2654,LEFT(V$4,LEN(V$4)-1)),"")</f>
        <v/>
      </c>
      <c r="X101" s="90" t="str">
        <f>IF($B101&lt;&gt;"",SUMIFS(损耗登记!$I$3:$I$4999,损耗登记!$E$3:$E$4999,$B101,损耗登记!$B$3:$B$4999,LEFT($J$3,4),损耗登记!$C$3:$C$4999,LEFT(V$4,LEN(V$4)-1)),"")</f>
        <v/>
      </c>
      <c r="Y101" s="90" t="str">
        <f t="shared" si="22"/>
        <v/>
      </c>
      <c r="Z101" s="90" t="str">
        <f>IF($B101&lt;&gt;"",SUMIFS(进货台账!$I$3:$I$1869,进货台账!$E$3:$E$1869,$B101,进货台账!$B$3:$B$1869,LEFT($J$3,4),进货台账!$C$3:$C$1869,LEFT(Z$4,LEN(Z$4)-1)),"")</f>
        <v/>
      </c>
      <c r="AA101" s="90" t="str">
        <f>IF($B101&lt;&gt;"",SUMIFS(销售台账!$I$3:$I$2654,销售台账!$E$3:$E$2654,$B101,销售台账!$B$3:$B$2654,LEFT($J$3,4),销售台账!$C$3:$C$2654,LEFT(Z$4,LEN(Z$4)-1)),"")</f>
        <v/>
      </c>
      <c r="AB101" s="90" t="str">
        <f>IF($B101&lt;&gt;"",SUMIFS(损耗登记!$I$3:$I$4999,损耗登记!$E$3:$E$4999,$B101,损耗登记!$B$3:$B$4999,LEFT($J$3,4),损耗登记!$C$3:$C$4999,LEFT(Z$4,LEN(Z$4)-1)),"")</f>
        <v/>
      </c>
      <c r="AC101" s="90" t="str">
        <f t="shared" si="23"/>
        <v/>
      </c>
      <c r="AD101" s="90" t="str">
        <f>IF($B101&lt;&gt;"",SUMIFS(进货台账!$I$3:$I$1869,进货台账!$E$3:$E$1869,$B101,进货台账!$B$3:$B$1869,LEFT($J$3,4),进货台账!$C$3:$C$1869,LEFT(AD$4,LEN(AD$4)-1)),"")</f>
        <v/>
      </c>
      <c r="AE101" s="90" t="str">
        <f>IF($B101&lt;&gt;"",SUMIFS(销售台账!$I$3:$I$2654,销售台账!$E$3:$E$2654,$B101,销售台账!$B$3:$B$2654,LEFT($J$3,4),销售台账!$C$3:$C$2654,LEFT(AD$4,LEN(AD$4)-1)),"")</f>
        <v/>
      </c>
      <c r="AF101" s="90" t="str">
        <f>IF($B101&lt;&gt;"",SUMIFS(损耗登记!$I$3:$I$4999,损耗登记!$E$3:$E$4999,$B101,损耗登记!$B$3:$B$4999,LEFT($J$3,4),损耗登记!$C$3:$C$4999,LEFT(AD$4,LEN(AD$4)-1)),"")</f>
        <v/>
      </c>
      <c r="AG101" s="90" t="str">
        <f t="shared" si="24"/>
        <v/>
      </c>
      <c r="AH101" s="90" t="str">
        <f>IF($B101&lt;&gt;"",SUMIFS(进货台账!$I$3:$I$1869,进货台账!$E$3:$E$1869,$B101,进货台账!$B$3:$B$1869,LEFT($J$3,4),进货台账!$C$3:$C$1869,LEFT(AH$4,LEN(AH$4)-1)),"")</f>
        <v/>
      </c>
      <c r="AI101" s="90" t="str">
        <f>IF($B101&lt;&gt;"",SUMIFS(销售台账!$I$3:$I$2654,销售台账!$E$3:$E$2654,$B101,销售台账!$B$3:$B$2654,LEFT($J$3,4),销售台账!$C$3:$C$2654,LEFT(AH$4,LEN(AH$4)-1)),"")</f>
        <v/>
      </c>
      <c r="AJ101" s="90" t="str">
        <f>IF($B101&lt;&gt;"",SUMIFS(损耗登记!$I$3:$I$4999,损耗登记!$E$3:$E$4999,$B101,损耗登记!$B$3:$B$4999,LEFT($J$3,4),损耗登记!$C$3:$C$4999,LEFT(AH$4,LEN(AH$4)-1)),"")</f>
        <v/>
      </c>
      <c r="AK101" s="90" t="str">
        <f t="shared" si="25"/>
        <v/>
      </c>
      <c r="AL101" s="90" t="str">
        <f>IF($B101&lt;&gt;"",SUMIFS(进货台账!$I$3:$I$1869,进货台账!$E$3:$E$1869,$B101,进货台账!$B$3:$B$1869,LEFT($J$3,4),进货台账!$C$3:$C$1869,LEFT(AL$4,LEN(AL$4)-1)),"")</f>
        <v/>
      </c>
      <c r="AM101" s="90" t="str">
        <f>IF($B101&lt;&gt;"",SUMIFS(销售台账!$I$3:$I$2654,销售台账!$E$3:$E$2654,$B101,销售台账!$B$3:$B$2654,LEFT($J$3,4),销售台账!$C$3:$C$2654,LEFT(AL$4,LEN(AL$4)-1)),"")</f>
        <v/>
      </c>
      <c r="AN101" s="90" t="str">
        <f>IF($B101&lt;&gt;"",SUMIFS(损耗登记!$I$3:$I$4999,损耗登记!$E$3:$E$4999,$B101,损耗登记!$B$3:$B$4999,LEFT($J$3,4),损耗登记!$C$3:$C$4999,LEFT(AL$4,LEN(AL$4)-1)),"")</f>
        <v/>
      </c>
      <c r="AO101" s="90" t="str">
        <f t="shared" si="26"/>
        <v/>
      </c>
      <c r="AP101" s="90" t="str">
        <f>IF($B101&lt;&gt;"",SUMIFS(进货台账!$I$3:$I$1869,进货台账!$E$3:$E$1869,$B101,进货台账!$B$3:$B$1869,LEFT($J$3,4),进货台账!$C$3:$C$1869,LEFT(AP$4,LEN(AP$4)-1)),"")</f>
        <v/>
      </c>
      <c r="AQ101" s="90" t="str">
        <f>IF($B101&lt;&gt;"",SUMIFS(销售台账!$I$3:$I$2654,销售台账!$E$3:$E$2654,$B101,销售台账!$B$3:$B$2654,LEFT($J$3,4),销售台账!$C$3:$C$2654,LEFT(AP$4,LEN(AP$4)-1)),"")</f>
        <v/>
      </c>
      <c r="AR101" s="90" t="str">
        <f>IF($B101&lt;&gt;"",SUMIFS(损耗登记!$I$3:$I$4999,损耗登记!$E$3:$E$4999,$B101,损耗登记!$B$3:$B$4999,LEFT($J$3,4),损耗登记!$C$3:$C$4999,LEFT(AP$4,LEN(AP$4)-1)),"")</f>
        <v/>
      </c>
      <c r="AS101" s="90" t="str">
        <f t="shared" si="27"/>
        <v/>
      </c>
      <c r="AT101" s="90" t="str">
        <f>IF($B101&lt;&gt;"",SUMIFS(进货台账!$I$3:$I$1869,进货台账!$E$3:$E$1869,$B101,进货台账!$B$3:$B$1869,LEFT($J$3,4),进货台账!$C$3:$C$1869,LEFT(AT$4,LEN(AT$4)-1)),"")</f>
        <v/>
      </c>
      <c r="AU101" s="90" t="str">
        <f>IF($B101&lt;&gt;"",SUMIFS(销售台账!$I$3:$I$2654,销售台账!$E$3:$E$2654,$B101,销售台账!$B$3:$B$2654,LEFT($J$3,4),销售台账!$C$3:$C$2654,LEFT(AT$4,LEN(AT$4)-1)),"")</f>
        <v/>
      </c>
      <c r="AV101" s="90" t="str">
        <f>IF($B101&lt;&gt;"",SUMIFS(损耗登记!$I$3:$I$4999,损耗登记!$E$3:$E$4999,$B101,损耗登记!$B$3:$B$4999,LEFT($J$3,4),损耗登记!$C$3:$C$4999,LEFT(AT$4,LEN(AT$4)-1)),"")</f>
        <v/>
      </c>
      <c r="AW101" s="90" t="str">
        <f t="shared" si="28"/>
        <v/>
      </c>
      <c r="AX101" s="90" t="str">
        <f>IF($B101&lt;&gt;"",SUMIFS(进货台账!$I$3:$I$1869,进货台账!$E$3:$E$1869,$B101,进货台账!$B$3:$B$1869,LEFT($J$3,4),进货台账!$C$3:$C$1869,LEFT(AX$4,LEN(AX$4)-1)),"")</f>
        <v/>
      </c>
      <c r="AY101" s="90" t="str">
        <f>IF($B101&lt;&gt;"",SUMIFS(销售台账!$I$3:$I$2654,销售台账!$E$3:$E$2654,$B101,销售台账!$B$3:$B$2654,LEFT($J$3,4),销售台账!$C$3:$C$2654,LEFT(AX$4,LEN(AX$4)-1)),"")</f>
        <v/>
      </c>
      <c r="AZ101" s="90" t="str">
        <f>IF($B101&lt;&gt;"",SUMIFS(损耗登记!$I$3:$I$4999,损耗登记!$E$3:$E$4999,$B101,损耗登记!$B$3:$B$4999,LEFT($J$3,4),损耗登记!$C$3:$C$4999,LEFT(AX$4,LEN(AX$4)-1)),"")</f>
        <v/>
      </c>
      <c r="BA101" s="90" t="str">
        <f t="shared" si="29"/>
        <v/>
      </c>
      <c r="BB101" s="90" t="str">
        <f>IF($B101&lt;&gt;"",SUMIFS(进货台账!$I$3:$I$1869,进货台账!$E$3:$E$1869,$B101,进货台账!$B$3:$B$1869,LEFT($J$3,4),进货台账!$C$3:$C$1869,LEFT(BB$4,LEN(BB$4)-1)),"")</f>
        <v/>
      </c>
      <c r="BC101" s="90" t="str">
        <f>IF($B101&lt;&gt;"",SUMIFS(销售台账!$I$3:$I$2654,销售台账!$E$3:$E$2654,$B101,销售台账!$B$3:$B$2654,LEFT($J$3,4),销售台账!$C$3:$C$2654,LEFT(BB$4,LEN(BB$4)-1)),"")</f>
        <v/>
      </c>
      <c r="BD101" s="90" t="str">
        <f>IF($B101&lt;&gt;"",SUMIFS(损耗登记!$I$3:$I$4999,损耗登记!$E$3:$E$4999,$B101,损耗登记!$B$3:$B$4999,LEFT($J$3,4),损耗登记!$C$3:$C$4999,LEFT(BB$4,LEN(BB$4)-1)),"")</f>
        <v/>
      </c>
      <c r="BE101" s="90" t="str">
        <f t="shared" si="30"/>
        <v/>
      </c>
    </row>
    <row r="102" ht="22" customHeight="1" spans="1:57">
      <c r="A102" s="89" t="str">
        <f t="shared" si="31"/>
        <v/>
      </c>
      <c r="B102" s="89" t="str">
        <f>IF(商品参数!A99&lt;&gt;"",商品参数!A99,"")</f>
        <v/>
      </c>
      <c r="C102" s="90" t="str">
        <f>IFERROR(VLOOKUP(B102,商品参数!A:E,2,FALSE),"")</f>
        <v/>
      </c>
      <c r="D102" s="90" t="str">
        <f>IFERROR(VLOOKUP(B102,商品参数!A:E,3,FALSE),"")</f>
        <v/>
      </c>
      <c r="E102" s="90" t="str">
        <f>IFERROR(VLOOKUP(B102,商品参数!A:E,4,FALSE),"")</f>
        <v/>
      </c>
      <c r="F102" s="90" t="str">
        <f t="shared" si="16"/>
        <v/>
      </c>
      <c r="G102" s="90" t="str">
        <f t="shared" si="17"/>
        <v/>
      </c>
      <c r="H102" s="91" t="str">
        <f t="shared" si="18"/>
        <v/>
      </c>
      <c r="I102" s="90" t="str">
        <f>IF(E102&lt;&gt;"",IFERROR(VLOOKUP(B102,商品参数!$A$3:$D$499,6,0),0),"")</f>
        <v/>
      </c>
      <c r="J102" s="90" t="str">
        <f>IF($B102&lt;&gt;"",SUMIFS(进货台账!$I$3:$I$1869,进货台账!$E$3:$E$1869,$B102,进货台账!$B$3:$B$1869,LEFT($J$3,4),进货台账!$C$3:$C$1869,LEFT(J$4,LEN(J$4)-1)),"")</f>
        <v/>
      </c>
      <c r="K102" s="90" t="str">
        <f>IF($B102&lt;&gt;"",SUMIFS(销售台账!$I$3:$I$2654,销售台账!$E$3:$E$2654,$B102,销售台账!$B$3:$B$2654,LEFT($J$3,4),销售台账!$C$3:$C$2654,LEFT(J$4,LEN(J$4)-1)),"")</f>
        <v/>
      </c>
      <c r="L102" s="90" t="str">
        <f>IF($B102&lt;&gt;"",SUMIFS(损耗登记!$I$3:$I$4999,损耗登记!$E$3:$E$4999,$B102,损耗登记!$B$3:$B$4999,LEFT($J$3,4),损耗登记!$C$3:$C$4999,LEFT(J$4,LEN(J$4)-1)),"")</f>
        <v/>
      </c>
      <c r="M102" s="90" t="str">
        <f t="shared" si="19"/>
        <v/>
      </c>
      <c r="N102" s="90" t="str">
        <f>IF($B102&lt;&gt;"",SUMIFS(进货台账!$I$3:$I$1869,进货台账!$E$3:$E$1869,$B102,进货台账!$B$3:$B$1869,LEFT($J$3,4),进货台账!$C$3:$C$1869,LEFT(N$4,LEN(N$4)-1)),"")</f>
        <v/>
      </c>
      <c r="O102" s="90" t="str">
        <f>IF($B102&lt;&gt;"",SUMIFS(销售台账!$I$3:$I$2654,销售台账!$E$3:$E$2654,$B102,销售台账!$B$3:$B$2654,LEFT($J$3,4),销售台账!$C$3:$C$2654,LEFT(N$4,LEN(N$4)-1)),"")</f>
        <v/>
      </c>
      <c r="P102" s="90" t="str">
        <f>IF($B102&lt;&gt;"",SUMIFS(损耗登记!$I$3:$I$4999,损耗登记!$E$3:$E$4999,$B102,损耗登记!$B$3:$B$4999,LEFT($J$3,4),损耗登记!$C$3:$C$4999,LEFT(N$4,LEN(N$4)-1)),"")</f>
        <v/>
      </c>
      <c r="Q102" s="90" t="str">
        <f t="shared" si="20"/>
        <v/>
      </c>
      <c r="R102" s="90" t="str">
        <f>IF($B102&lt;&gt;"",SUMIFS(进货台账!$I$3:$I$1869,进货台账!$E$3:$E$1869,$B102,进货台账!$B$3:$B$1869,LEFT($J$3,4),进货台账!$C$3:$C$1869,LEFT(R$4,LEN(R$4)-1)),"")</f>
        <v/>
      </c>
      <c r="S102" s="90" t="str">
        <f>IF($B102&lt;&gt;"",SUMIFS(销售台账!$I$3:$I$2654,销售台账!$E$3:$E$2654,$B102,销售台账!$B$3:$B$2654,LEFT($J$3,4),销售台账!$C$3:$C$2654,LEFT(R$4,LEN(R$4)-1)),"")</f>
        <v/>
      </c>
      <c r="T102" s="90" t="str">
        <f>IF($B102&lt;&gt;"",SUMIFS(损耗登记!$I$3:$I$4999,损耗登记!$E$3:$E$4999,$B102,损耗登记!$B$3:$B$4999,LEFT($J$3,4),损耗登记!$C$3:$C$4999,LEFT(R$4,LEN(R$4)-1)),"")</f>
        <v/>
      </c>
      <c r="U102" s="90" t="str">
        <f t="shared" si="21"/>
        <v/>
      </c>
      <c r="V102" s="90" t="str">
        <f>IF($B102&lt;&gt;"",SUMIFS(进货台账!$I$3:$I$1869,进货台账!$E$3:$E$1869,$B102,进货台账!$B$3:$B$1869,LEFT($J$3,4),进货台账!$C$3:$C$1869,LEFT(V$4,LEN(V$4)-1)),"")</f>
        <v/>
      </c>
      <c r="W102" s="90" t="str">
        <f>IF($B102&lt;&gt;"",SUMIFS(销售台账!$I$3:$I$2654,销售台账!$E$3:$E$2654,$B102,销售台账!$B$3:$B$2654,LEFT($J$3,4),销售台账!$C$3:$C$2654,LEFT(V$4,LEN(V$4)-1)),"")</f>
        <v/>
      </c>
      <c r="X102" s="90" t="str">
        <f>IF($B102&lt;&gt;"",SUMIFS(损耗登记!$I$3:$I$4999,损耗登记!$E$3:$E$4999,$B102,损耗登记!$B$3:$B$4999,LEFT($J$3,4),损耗登记!$C$3:$C$4999,LEFT(V$4,LEN(V$4)-1)),"")</f>
        <v/>
      </c>
      <c r="Y102" s="90" t="str">
        <f t="shared" si="22"/>
        <v/>
      </c>
      <c r="Z102" s="90" t="str">
        <f>IF($B102&lt;&gt;"",SUMIFS(进货台账!$I$3:$I$1869,进货台账!$E$3:$E$1869,$B102,进货台账!$B$3:$B$1869,LEFT($J$3,4),进货台账!$C$3:$C$1869,LEFT(Z$4,LEN(Z$4)-1)),"")</f>
        <v/>
      </c>
      <c r="AA102" s="90" t="str">
        <f>IF($B102&lt;&gt;"",SUMIFS(销售台账!$I$3:$I$2654,销售台账!$E$3:$E$2654,$B102,销售台账!$B$3:$B$2654,LEFT($J$3,4),销售台账!$C$3:$C$2654,LEFT(Z$4,LEN(Z$4)-1)),"")</f>
        <v/>
      </c>
      <c r="AB102" s="90" t="str">
        <f>IF($B102&lt;&gt;"",SUMIFS(损耗登记!$I$3:$I$4999,损耗登记!$E$3:$E$4999,$B102,损耗登记!$B$3:$B$4999,LEFT($J$3,4),损耗登记!$C$3:$C$4999,LEFT(Z$4,LEN(Z$4)-1)),"")</f>
        <v/>
      </c>
      <c r="AC102" s="90" t="str">
        <f t="shared" si="23"/>
        <v/>
      </c>
      <c r="AD102" s="90" t="str">
        <f>IF($B102&lt;&gt;"",SUMIFS(进货台账!$I$3:$I$1869,进货台账!$E$3:$E$1869,$B102,进货台账!$B$3:$B$1869,LEFT($J$3,4),进货台账!$C$3:$C$1869,LEFT(AD$4,LEN(AD$4)-1)),"")</f>
        <v/>
      </c>
      <c r="AE102" s="90" t="str">
        <f>IF($B102&lt;&gt;"",SUMIFS(销售台账!$I$3:$I$2654,销售台账!$E$3:$E$2654,$B102,销售台账!$B$3:$B$2654,LEFT($J$3,4),销售台账!$C$3:$C$2654,LEFT(AD$4,LEN(AD$4)-1)),"")</f>
        <v/>
      </c>
      <c r="AF102" s="90" t="str">
        <f>IF($B102&lt;&gt;"",SUMIFS(损耗登记!$I$3:$I$4999,损耗登记!$E$3:$E$4999,$B102,损耗登记!$B$3:$B$4999,LEFT($J$3,4),损耗登记!$C$3:$C$4999,LEFT(AD$4,LEN(AD$4)-1)),"")</f>
        <v/>
      </c>
      <c r="AG102" s="90" t="str">
        <f t="shared" si="24"/>
        <v/>
      </c>
      <c r="AH102" s="90" t="str">
        <f>IF($B102&lt;&gt;"",SUMIFS(进货台账!$I$3:$I$1869,进货台账!$E$3:$E$1869,$B102,进货台账!$B$3:$B$1869,LEFT($J$3,4),进货台账!$C$3:$C$1869,LEFT(AH$4,LEN(AH$4)-1)),"")</f>
        <v/>
      </c>
      <c r="AI102" s="90" t="str">
        <f>IF($B102&lt;&gt;"",SUMIFS(销售台账!$I$3:$I$2654,销售台账!$E$3:$E$2654,$B102,销售台账!$B$3:$B$2654,LEFT($J$3,4),销售台账!$C$3:$C$2654,LEFT(AH$4,LEN(AH$4)-1)),"")</f>
        <v/>
      </c>
      <c r="AJ102" s="90" t="str">
        <f>IF($B102&lt;&gt;"",SUMIFS(损耗登记!$I$3:$I$4999,损耗登记!$E$3:$E$4999,$B102,损耗登记!$B$3:$B$4999,LEFT($J$3,4),损耗登记!$C$3:$C$4999,LEFT(AH$4,LEN(AH$4)-1)),"")</f>
        <v/>
      </c>
      <c r="AK102" s="90" t="str">
        <f t="shared" si="25"/>
        <v/>
      </c>
      <c r="AL102" s="90" t="str">
        <f>IF($B102&lt;&gt;"",SUMIFS(进货台账!$I$3:$I$1869,进货台账!$E$3:$E$1869,$B102,进货台账!$B$3:$B$1869,LEFT($J$3,4),进货台账!$C$3:$C$1869,LEFT(AL$4,LEN(AL$4)-1)),"")</f>
        <v/>
      </c>
      <c r="AM102" s="90" t="str">
        <f>IF($B102&lt;&gt;"",SUMIFS(销售台账!$I$3:$I$2654,销售台账!$E$3:$E$2654,$B102,销售台账!$B$3:$B$2654,LEFT($J$3,4),销售台账!$C$3:$C$2654,LEFT(AL$4,LEN(AL$4)-1)),"")</f>
        <v/>
      </c>
      <c r="AN102" s="90" t="str">
        <f>IF($B102&lt;&gt;"",SUMIFS(损耗登记!$I$3:$I$4999,损耗登记!$E$3:$E$4999,$B102,损耗登记!$B$3:$B$4999,LEFT($J$3,4),损耗登记!$C$3:$C$4999,LEFT(AL$4,LEN(AL$4)-1)),"")</f>
        <v/>
      </c>
      <c r="AO102" s="90" t="str">
        <f t="shared" si="26"/>
        <v/>
      </c>
      <c r="AP102" s="90" t="str">
        <f>IF($B102&lt;&gt;"",SUMIFS(进货台账!$I$3:$I$1869,进货台账!$E$3:$E$1869,$B102,进货台账!$B$3:$B$1869,LEFT($J$3,4),进货台账!$C$3:$C$1869,LEFT(AP$4,LEN(AP$4)-1)),"")</f>
        <v/>
      </c>
      <c r="AQ102" s="90" t="str">
        <f>IF($B102&lt;&gt;"",SUMIFS(销售台账!$I$3:$I$2654,销售台账!$E$3:$E$2654,$B102,销售台账!$B$3:$B$2654,LEFT($J$3,4),销售台账!$C$3:$C$2654,LEFT(AP$4,LEN(AP$4)-1)),"")</f>
        <v/>
      </c>
      <c r="AR102" s="90" t="str">
        <f>IF($B102&lt;&gt;"",SUMIFS(损耗登记!$I$3:$I$4999,损耗登记!$E$3:$E$4999,$B102,损耗登记!$B$3:$B$4999,LEFT($J$3,4),损耗登记!$C$3:$C$4999,LEFT(AP$4,LEN(AP$4)-1)),"")</f>
        <v/>
      </c>
      <c r="AS102" s="90" t="str">
        <f t="shared" si="27"/>
        <v/>
      </c>
      <c r="AT102" s="90" t="str">
        <f>IF($B102&lt;&gt;"",SUMIFS(进货台账!$I$3:$I$1869,进货台账!$E$3:$E$1869,$B102,进货台账!$B$3:$B$1869,LEFT($J$3,4),进货台账!$C$3:$C$1869,LEFT(AT$4,LEN(AT$4)-1)),"")</f>
        <v/>
      </c>
      <c r="AU102" s="90" t="str">
        <f>IF($B102&lt;&gt;"",SUMIFS(销售台账!$I$3:$I$2654,销售台账!$E$3:$E$2654,$B102,销售台账!$B$3:$B$2654,LEFT($J$3,4),销售台账!$C$3:$C$2654,LEFT(AT$4,LEN(AT$4)-1)),"")</f>
        <v/>
      </c>
      <c r="AV102" s="90" t="str">
        <f>IF($B102&lt;&gt;"",SUMIFS(损耗登记!$I$3:$I$4999,损耗登记!$E$3:$E$4999,$B102,损耗登记!$B$3:$B$4999,LEFT($J$3,4),损耗登记!$C$3:$C$4999,LEFT(AT$4,LEN(AT$4)-1)),"")</f>
        <v/>
      </c>
      <c r="AW102" s="90" t="str">
        <f t="shared" si="28"/>
        <v/>
      </c>
      <c r="AX102" s="90" t="str">
        <f>IF($B102&lt;&gt;"",SUMIFS(进货台账!$I$3:$I$1869,进货台账!$E$3:$E$1869,$B102,进货台账!$B$3:$B$1869,LEFT($J$3,4),进货台账!$C$3:$C$1869,LEFT(AX$4,LEN(AX$4)-1)),"")</f>
        <v/>
      </c>
      <c r="AY102" s="90" t="str">
        <f>IF($B102&lt;&gt;"",SUMIFS(销售台账!$I$3:$I$2654,销售台账!$E$3:$E$2654,$B102,销售台账!$B$3:$B$2654,LEFT($J$3,4),销售台账!$C$3:$C$2654,LEFT(AX$4,LEN(AX$4)-1)),"")</f>
        <v/>
      </c>
      <c r="AZ102" s="90" t="str">
        <f>IF($B102&lt;&gt;"",SUMIFS(损耗登记!$I$3:$I$4999,损耗登记!$E$3:$E$4999,$B102,损耗登记!$B$3:$B$4999,LEFT($J$3,4),损耗登记!$C$3:$C$4999,LEFT(AX$4,LEN(AX$4)-1)),"")</f>
        <v/>
      </c>
      <c r="BA102" s="90" t="str">
        <f t="shared" si="29"/>
        <v/>
      </c>
      <c r="BB102" s="90" t="str">
        <f>IF($B102&lt;&gt;"",SUMIFS(进货台账!$I$3:$I$1869,进货台账!$E$3:$E$1869,$B102,进货台账!$B$3:$B$1869,LEFT($J$3,4),进货台账!$C$3:$C$1869,LEFT(BB$4,LEN(BB$4)-1)),"")</f>
        <v/>
      </c>
      <c r="BC102" s="90" t="str">
        <f>IF($B102&lt;&gt;"",SUMIFS(销售台账!$I$3:$I$2654,销售台账!$E$3:$E$2654,$B102,销售台账!$B$3:$B$2654,LEFT($J$3,4),销售台账!$C$3:$C$2654,LEFT(BB$4,LEN(BB$4)-1)),"")</f>
        <v/>
      </c>
      <c r="BD102" s="90" t="str">
        <f>IF($B102&lt;&gt;"",SUMIFS(损耗登记!$I$3:$I$4999,损耗登记!$E$3:$E$4999,$B102,损耗登记!$B$3:$B$4999,LEFT($J$3,4),损耗登记!$C$3:$C$4999,LEFT(BB$4,LEN(BB$4)-1)),"")</f>
        <v/>
      </c>
      <c r="BE102" s="90" t="str">
        <f t="shared" si="30"/>
        <v/>
      </c>
    </row>
    <row r="103" ht="22" customHeight="1" spans="1:57">
      <c r="A103" s="89" t="str">
        <f t="shared" si="31"/>
        <v/>
      </c>
      <c r="B103" s="89" t="str">
        <f>IF(商品参数!A100&lt;&gt;"",商品参数!A100,"")</f>
        <v/>
      </c>
      <c r="C103" s="90" t="str">
        <f>IFERROR(VLOOKUP(B103,商品参数!A:E,2,FALSE),"")</f>
        <v/>
      </c>
      <c r="D103" s="90" t="str">
        <f>IFERROR(VLOOKUP(B103,商品参数!A:E,3,FALSE),"")</f>
        <v/>
      </c>
      <c r="E103" s="90" t="str">
        <f>IFERROR(VLOOKUP(B103,商品参数!A:E,4,FALSE),"")</f>
        <v/>
      </c>
      <c r="F103" s="90" t="str">
        <f t="shared" si="16"/>
        <v/>
      </c>
      <c r="G103" s="90" t="str">
        <f t="shared" si="17"/>
        <v/>
      </c>
      <c r="H103" s="91" t="str">
        <f t="shared" si="18"/>
        <v/>
      </c>
      <c r="I103" s="90" t="str">
        <f>IF(E103&lt;&gt;"",IFERROR(VLOOKUP(B103,商品参数!$A$3:$D$499,6,0),0),"")</f>
        <v/>
      </c>
      <c r="J103" s="90" t="str">
        <f>IF($B103&lt;&gt;"",SUMIFS(进货台账!$I$3:$I$1869,进货台账!$E$3:$E$1869,$B103,进货台账!$B$3:$B$1869,LEFT($J$3,4),进货台账!$C$3:$C$1869,LEFT(J$4,LEN(J$4)-1)),"")</f>
        <v/>
      </c>
      <c r="K103" s="90" t="str">
        <f>IF($B103&lt;&gt;"",SUMIFS(销售台账!$I$3:$I$2654,销售台账!$E$3:$E$2654,$B103,销售台账!$B$3:$B$2654,LEFT($J$3,4),销售台账!$C$3:$C$2654,LEFT(J$4,LEN(J$4)-1)),"")</f>
        <v/>
      </c>
      <c r="L103" s="90" t="str">
        <f>IF($B103&lt;&gt;"",SUMIFS(损耗登记!$I$3:$I$4999,损耗登记!$E$3:$E$4999,$B103,损耗登记!$B$3:$B$4999,LEFT($J$3,4),损耗登记!$C$3:$C$4999,LEFT(J$4,LEN(J$4)-1)),"")</f>
        <v/>
      </c>
      <c r="M103" s="90" t="str">
        <f t="shared" si="19"/>
        <v/>
      </c>
      <c r="N103" s="90" t="str">
        <f>IF($B103&lt;&gt;"",SUMIFS(进货台账!$I$3:$I$1869,进货台账!$E$3:$E$1869,$B103,进货台账!$B$3:$B$1869,LEFT($J$3,4),进货台账!$C$3:$C$1869,LEFT(N$4,LEN(N$4)-1)),"")</f>
        <v/>
      </c>
      <c r="O103" s="90" t="str">
        <f>IF($B103&lt;&gt;"",SUMIFS(销售台账!$I$3:$I$2654,销售台账!$E$3:$E$2654,$B103,销售台账!$B$3:$B$2654,LEFT($J$3,4),销售台账!$C$3:$C$2654,LEFT(N$4,LEN(N$4)-1)),"")</f>
        <v/>
      </c>
      <c r="P103" s="90" t="str">
        <f>IF($B103&lt;&gt;"",SUMIFS(损耗登记!$I$3:$I$4999,损耗登记!$E$3:$E$4999,$B103,损耗登记!$B$3:$B$4999,LEFT($J$3,4),损耗登记!$C$3:$C$4999,LEFT(N$4,LEN(N$4)-1)),"")</f>
        <v/>
      </c>
      <c r="Q103" s="90" t="str">
        <f t="shared" si="20"/>
        <v/>
      </c>
      <c r="R103" s="90" t="str">
        <f>IF($B103&lt;&gt;"",SUMIFS(进货台账!$I$3:$I$1869,进货台账!$E$3:$E$1869,$B103,进货台账!$B$3:$B$1869,LEFT($J$3,4),进货台账!$C$3:$C$1869,LEFT(R$4,LEN(R$4)-1)),"")</f>
        <v/>
      </c>
      <c r="S103" s="90" t="str">
        <f>IF($B103&lt;&gt;"",SUMIFS(销售台账!$I$3:$I$2654,销售台账!$E$3:$E$2654,$B103,销售台账!$B$3:$B$2654,LEFT($J$3,4),销售台账!$C$3:$C$2654,LEFT(R$4,LEN(R$4)-1)),"")</f>
        <v/>
      </c>
      <c r="T103" s="90" t="str">
        <f>IF($B103&lt;&gt;"",SUMIFS(损耗登记!$I$3:$I$4999,损耗登记!$E$3:$E$4999,$B103,损耗登记!$B$3:$B$4999,LEFT($J$3,4),损耗登记!$C$3:$C$4999,LEFT(R$4,LEN(R$4)-1)),"")</f>
        <v/>
      </c>
      <c r="U103" s="90" t="str">
        <f t="shared" si="21"/>
        <v/>
      </c>
      <c r="V103" s="90" t="str">
        <f>IF($B103&lt;&gt;"",SUMIFS(进货台账!$I$3:$I$1869,进货台账!$E$3:$E$1869,$B103,进货台账!$B$3:$B$1869,LEFT($J$3,4),进货台账!$C$3:$C$1869,LEFT(V$4,LEN(V$4)-1)),"")</f>
        <v/>
      </c>
      <c r="W103" s="90" t="str">
        <f>IF($B103&lt;&gt;"",SUMIFS(销售台账!$I$3:$I$2654,销售台账!$E$3:$E$2654,$B103,销售台账!$B$3:$B$2654,LEFT($J$3,4),销售台账!$C$3:$C$2654,LEFT(V$4,LEN(V$4)-1)),"")</f>
        <v/>
      </c>
      <c r="X103" s="90" t="str">
        <f>IF($B103&lt;&gt;"",SUMIFS(损耗登记!$I$3:$I$4999,损耗登记!$E$3:$E$4999,$B103,损耗登记!$B$3:$B$4999,LEFT($J$3,4),损耗登记!$C$3:$C$4999,LEFT(V$4,LEN(V$4)-1)),"")</f>
        <v/>
      </c>
      <c r="Y103" s="90" t="str">
        <f t="shared" si="22"/>
        <v/>
      </c>
      <c r="Z103" s="90" t="str">
        <f>IF($B103&lt;&gt;"",SUMIFS(进货台账!$I$3:$I$1869,进货台账!$E$3:$E$1869,$B103,进货台账!$B$3:$B$1869,LEFT($J$3,4),进货台账!$C$3:$C$1869,LEFT(Z$4,LEN(Z$4)-1)),"")</f>
        <v/>
      </c>
      <c r="AA103" s="90" t="str">
        <f>IF($B103&lt;&gt;"",SUMIFS(销售台账!$I$3:$I$2654,销售台账!$E$3:$E$2654,$B103,销售台账!$B$3:$B$2654,LEFT($J$3,4),销售台账!$C$3:$C$2654,LEFT(Z$4,LEN(Z$4)-1)),"")</f>
        <v/>
      </c>
      <c r="AB103" s="90" t="str">
        <f>IF($B103&lt;&gt;"",SUMIFS(损耗登记!$I$3:$I$4999,损耗登记!$E$3:$E$4999,$B103,损耗登记!$B$3:$B$4999,LEFT($J$3,4),损耗登记!$C$3:$C$4999,LEFT(Z$4,LEN(Z$4)-1)),"")</f>
        <v/>
      </c>
      <c r="AC103" s="90" t="str">
        <f t="shared" si="23"/>
        <v/>
      </c>
      <c r="AD103" s="90" t="str">
        <f>IF($B103&lt;&gt;"",SUMIFS(进货台账!$I$3:$I$1869,进货台账!$E$3:$E$1869,$B103,进货台账!$B$3:$B$1869,LEFT($J$3,4),进货台账!$C$3:$C$1869,LEFT(AD$4,LEN(AD$4)-1)),"")</f>
        <v/>
      </c>
      <c r="AE103" s="90" t="str">
        <f>IF($B103&lt;&gt;"",SUMIFS(销售台账!$I$3:$I$2654,销售台账!$E$3:$E$2654,$B103,销售台账!$B$3:$B$2654,LEFT($J$3,4),销售台账!$C$3:$C$2654,LEFT(AD$4,LEN(AD$4)-1)),"")</f>
        <v/>
      </c>
      <c r="AF103" s="90" t="str">
        <f>IF($B103&lt;&gt;"",SUMIFS(损耗登记!$I$3:$I$4999,损耗登记!$E$3:$E$4999,$B103,损耗登记!$B$3:$B$4999,LEFT($J$3,4),损耗登记!$C$3:$C$4999,LEFT(AD$4,LEN(AD$4)-1)),"")</f>
        <v/>
      </c>
      <c r="AG103" s="90" t="str">
        <f t="shared" si="24"/>
        <v/>
      </c>
      <c r="AH103" s="90" t="str">
        <f>IF($B103&lt;&gt;"",SUMIFS(进货台账!$I$3:$I$1869,进货台账!$E$3:$E$1869,$B103,进货台账!$B$3:$B$1869,LEFT($J$3,4),进货台账!$C$3:$C$1869,LEFT(AH$4,LEN(AH$4)-1)),"")</f>
        <v/>
      </c>
      <c r="AI103" s="90" t="str">
        <f>IF($B103&lt;&gt;"",SUMIFS(销售台账!$I$3:$I$2654,销售台账!$E$3:$E$2654,$B103,销售台账!$B$3:$B$2654,LEFT($J$3,4),销售台账!$C$3:$C$2654,LEFT(AH$4,LEN(AH$4)-1)),"")</f>
        <v/>
      </c>
      <c r="AJ103" s="90" t="str">
        <f>IF($B103&lt;&gt;"",SUMIFS(损耗登记!$I$3:$I$4999,损耗登记!$E$3:$E$4999,$B103,损耗登记!$B$3:$B$4999,LEFT($J$3,4),损耗登记!$C$3:$C$4999,LEFT(AH$4,LEN(AH$4)-1)),"")</f>
        <v/>
      </c>
      <c r="AK103" s="90" t="str">
        <f t="shared" si="25"/>
        <v/>
      </c>
      <c r="AL103" s="90" t="str">
        <f>IF($B103&lt;&gt;"",SUMIFS(进货台账!$I$3:$I$1869,进货台账!$E$3:$E$1869,$B103,进货台账!$B$3:$B$1869,LEFT($J$3,4),进货台账!$C$3:$C$1869,LEFT(AL$4,LEN(AL$4)-1)),"")</f>
        <v/>
      </c>
      <c r="AM103" s="90" t="str">
        <f>IF($B103&lt;&gt;"",SUMIFS(销售台账!$I$3:$I$2654,销售台账!$E$3:$E$2654,$B103,销售台账!$B$3:$B$2654,LEFT($J$3,4),销售台账!$C$3:$C$2654,LEFT(AL$4,LEN(AL$4)-1)),"")</f>
        <v/>
      </c>
      <c r="AN103" s="90" t="str">
        <f>IF($B103&lt;&gt;"",SUMIFS(损耗登记!$I$3:$I$4999,损耗登记!$E$3:$E$4999,$B103,损耗登记!$B$3:$B$4999,LEFT($J$3,4),损耗登记!$C$3:$C$4999,LEFT(AL$4,LEN(AL$4)-1)),"")</f>
        <v/>
      </c>
      <c r="AO103" s="90" t="str">
        <f t="shared" si="26"/>
        <v/>
      </c>
      <c r="AP103" s="90" t="str">
        <f>IF($B103&lt;&gt;"",SUMIFS(进货台账!$I$3:$I$1869,进货台账!$E$3:$E$1869,$B103,进货台账!$B$3:$B$1869,LEFT($J$3,4),进货台账!$C$3:$C$1869,LEFT(AP$4,LEN(AP$4)-1)),"")</f>
        <v/>
      </c>
      <c r="AQ103" s="90" t="str">
        <f>IF($B103&lt;&gt;"",SUMIFS(销售台账!$I$3:$I$2654,销售台账!$E$3:$E$2654,$B103,销售台账!$B$3:$B$2654,LEFT($J$3,4),销售台账!$C$3:$C$2654,LEFT(AP$4,LEN(AP$4)-1)),"")</f>
        <v/>
      </c>
      <c r="AR103" s="90" t="str">
        <f>IF($B103&lt;&gt;"",SUMIFS(损耗登记!$I$3:$I$4999,损耗登记!$E$3:$E$4999,$B103,损耗登记!$B$3:$B$4999,LEFT($J$3,4),损耗登记!$C$3:$C$4999,LEFT(AP$4,LEN(AP$4)-1)),"")</f>
        <v/>
      </c>
      <c r="AS103" s="90" t="str">
        <f t="shared" si="27"/>
        <v/>
      </c>
      <c r="AT103" s="90" t="str">
        <f>IF($B103&lt;&gt;"",SUMIFS(进货台账!$I$3:$I$1869,进货台账!$E$3:$E$1869,$B103,进货台账!$B$3:$B$1869,LEFT($J$3,4),进货台账!$C$3:$C$1869,LEFT(AT$4,LEN(AT$4)-1)),"")</f>
        <v/>
      </c>
      <c r="AU103" s="90" t="str">
        <f>IF($B103&lt;&gt;"",SUMIFS(销售台账!$I$3:$I$2654,销售台账!$E$3:$E$2654,$B103,销售台账!$B$3:$B$2654,LEFT($J$3,4),销售台账!$C$3:$C$2654,LEFT(AT$4,LEN(AT$4)-1)),"")</f>
        <v/>
      </c>
      <c r="AV103" s="90" t="str">
        <f>IF($B103&lt;&gt;"",SUMIFS(损耗登记!$I$3:$I$4999,损耗登记!$E$3:$E$4999,$B103,损耗登记!$B$3:$B$4999,LEFT($J$3,4),损耗登记!$C$3:$C$4999,LEFT(AT$4,LEN(AT$4)-1)),"")</f>
        <v/>
      </c>
      <c r="AW103" s="90" t="str">
        <f t="shared" si="28"/>
        <v/>
      </c>
      <c r="AX103" s="90" t="str">
        <f>IF($B103&lt;&gt;"",SUMIFS(进货台账!$I$3:$I$1869,进货台账!$E$3:$E$1869,$B103,进货台账!$B$3:$B$1869,LEFT($J$3,4),进货台账!$C$3:$C$1869,LEFT(AX$4,LEN(AX$4)-1)),"")</f>
        <v/>
      </c>
      <c r="AY103" s="90" t="str">
        <f>IF($B103&lt;&gt;"",SUMIFS(销售台账!$I$3:$I$2654,销售台账!$E$3:$E$2654,$B103,销售台账!$B$3:$B$2654,LEFT($J$3,4),销售台账!$C$3:$C$2654,LEFT(AX$4,LEN(AX$4)-1)),"")</f>
        <v/>
      </c>
      <c r="AZ103" s="90" t="str">
        <f>IF($B103&lt;&gt;"",SUMIFS(损耗登记!$I$3:$I$4999,损耗登记!$E$3:$E$4999,$B103,损耗登记!$B$3:$B$4999,LEFT($J$3,4),损耗登记!$C$3:$C$4999,LEFT(AX$4,LEN(AX$4)-1)),"")</f>
        <v/>
      </c>
      <c r="BA103" s="90" t="str">
        <f t="shared" si="29"/>
        <v/>
      </c>
      <c r="BB103" s="90" t="str">
        <f>IF($B103&lt;&gt;"",SUMIFS(进货台账!$I$3:$I$1869,进货台账!$E$3:$E$1869,$B103,进货台账!$B$3:$B$1869,LEFT($J$3,4),进货台账!$C$3:$C$1869,LEFT(BB$4,LEN(BB$4)-1)),"")</f>
        <v/>
      </c>
      <c r="BC103" s="90" t="str">
        <f>IF($B103&lt;&gt;"",SUMIFS(销售台账!$I$3:$I$2654,销售台账!$E$3:$E$2654,$B103,销售台账!$B$3:$B$2654,LEFT($J$3,4),销售台账!$C$3:$C$2654,LEFT(BB$4,LEN(BB$4)-1)),"")</f>
        <v/>
      </c>
      <c r="BD103" s="90" t="str">
        <f>IF($B103&lt;&gt;"",SUMIFS(损耗登记!$I$3:$I$4999,损耗登记!$E$3:$E$4999,$B103,损耗登记!$B$3:$B$4999,LEFT($J$3,4),损耗登记!$C$3:$C$4999,LEFT(BB$4,LEN(BB$4)-1)),"")</f>
        <v/>
      </c>
      <c r="BE103" s="90" t="str">
        <f t="shared" si="30"/>
        <v/>
      </c>
    </row>
    <row r="104" ht="22" customHeight="1" spans="1:57">
      <c r="A104" s="89" t="str">
        <f t="shared" si="31"/>
        <v/>
      </c>
      <c r="B104" s="89" t="str">
        <f>IF(商品参数!A101&lt;&gt;"",商品参数!A101,"")</f>
        <v/>
      </c>
      <c r="C104" s="90" t="str">
        <f>IFERROR(VLOOKUP(B104,商品参数!A:E,2,FALSE),"")</f>
        <v/>
      </c>
      <c r="D104" s="90" t="str">
        <f>IFERROR(VLOOKUP(B104,商品参数!A:E,3,FALSE),"")</f>
        <v/>
      </c>
      <c r="E104" s="90" t="str">
        <f>IFERROR(VLOOKUP(B104,商品参数!A:E,4,FALSE),"")</f>
        <v/>
      </c>
      <c r="F104" s="90" t="str">
        <f t="shared" si="16"/>
        <v/>
      </c>
      <c r="G104" s="90" t="str">
        <f t="shared" si="17"/>
        <v/>
      </c>
      <c r="H104" s="91" t="str">
        <f t="shared" si="18"/>
        <v/>
      </c>
      <c r="I104" s="90" t="str">
        <f>IF(E104&lt;&gt;"",IFERROR(VLOOKUP(B104,商品参数!$A$3:$D$499,6,0),0),"")</f>
        <v/>
      </c>
      <c r="J104" s="90" t="str">
        <f>IF($B104&lt;&gt;"",SUMIFS(进货台账!$I$3:$I$1869,进货台账!$E$3:$E$1869,$B104,进货台账!$B$3:$B$1869,LEFT($J$3,4),进货台账!$C$3:$C$1869,LEFT(J$4,LEN(J$4)-1)),"")</f>
        <v/>
      </c>
      <c r="K104" s="90" t="str">
        <f>IF($B104&lt;&gt;"",SUMIFS(销售台账!$I$3:$I$2654,销售台账!$E$3:$E$2654,$B104,销售台账!$B$3:$B$2654,LEFT($J$3,4),销售台账!$C$3:$C$2654,LEFT(J$4,LEN(J$4)-1)),"")</f>
        <v/>
      </c>
      <c r="L104" s="90" t="str">
        <f>IF($B104&lt;&gt;"",SUMIFS(损耗登记!$I$3:$I$4999,损耗登记!$E$3:$E$4999,$B104,损耗登记!$B$3:$B$4999,LEFT($J$3,4),损耗登记!$C$3:$C$4999,LEFT(J$4,LEN(J$4)-1)),"")</f>
        <v/>
      </c>
      <c r="M104" s="90" t="str">
        <f t="shared" si="19"/>
        <v/>
      </c>
      <c r="N104" s="90" t="str">
        <f>IF($B104&lt;&gt;"",SUMIFS(进货台账!$I$3:$I$1869,进货台账!$E$3:$E$1869,$B104,进货台账!$B$3:$B$1869,LEFT($J$3,4),进货台账!$C$3:$C$1869,LEFT(N$4,LEN(N$4)-1)),"")</f>
        <v/>
      </c>
      <c r="O104" s="90" t="str">
        <f>IF($B104&lt;&gt;"",SUMIFS(销售台账!$I$3:$I$2654,销售台账!$E$3:$E$2654,$B104,销售台账!$B$3:$B$2654,LEFT($J$3,4),销售台账!$C$3:$C$2654,LEFT(N$4,LEN(N$4)-1)),"")</f>
        <v/>
      </c>
      <c r="P104" s="90" t="str">
        <f>IF($B104&lt;&gt;"",SUMIFS(损耗登记!$I$3:$I$4999,损耗登记!$E$3:$E$4999,$B104,损耗登记!$B$3:$B$4999,LEFT($J$3,4),损耗登记!$C$3:$C$4999,LEFT(N$4,LEN(N$4)-1)),"")</f>
        <v/>
      </c>
      <c r="Q104" s="90" t="str">
        <f t="shared" si="20"/>
        <v/>
      </c>
      <c r="R104" s="90" t="str">
        <f>IF($B104&lt;&gt;"",SUMIFS(进货台账!$I$3:$I$1869,进货台账!$E$3:$E$1869,$B104,进货台账!$B$3:$B$1869,LEFT($J$3,4),进货台账!$C$3:$C$1869,LEFT(R$4,LEN(R$4)-1)),"")</f>
        <v/>
      </c>
      <c r="S104" s="90" t="str">
        <f>IF($B104&lt;&gt;"",SUMIFS(销售台账!$I$3:$I$2654,销售台账!$E$3:$E$2654,$B104,销售台账!$B$3:$B$2654,LEFT($J$3,4),销售台账!$C$3:$C$2654,LEFT(R$4,LEN(R$4)-1)),"")</f>
        <v/>
      </c>
      <c r="T104" s="90" t="str">
        <f>IF($B104&lt;&gt;"",SUMIFS(损耗登记!$I$3:$I$4999,损耗登记!$E$3:$E$4999,$B104,损耗登记!$B$3:$B$4999,LEFT($J$3,4),损耗登记!$C$3:$C$4999,LEFT(R$4,LEN(R$4)-1)),"")</f>
        <v/>
      </c>
      <c r="U104" s="90" t="str">
        <f t="shared" si="21"/>
        <v/>
      </c>
      <c r="V104" s="90" t="str">
        <f>IF($B104&lt;&gt;"",SUMIFS(进货台账!$I$3:$I$1869,进货台账!$E$3:$E$1869,$B104,进货台账!$B$3:$B$1869,LEFT($J$3,4),进货台账!$C$3:$C$1869,LEFT(V$4,LEN(V$4)-1)),"")</f>
        <v/>
      </c>
      <c r="W104" s="90" t="str">
        <f>IF($B104&lt;&gt;"",SUMIFS(销售台账!$I$3:$I$2654,销售台账!$E$3:$E$2654,$B104,销售台账!$B$3:$B$2654,LEFT($J$3,4),销售台账!$C$3:$C$2654,LEFT(V$4,LEN(V$4)-1)),"")</f>
        <v/>
      </c>
      <c r="X104" s="90" t="str">
        <f>IF($B104&lt;&gt;"",SUMIFS(损耗登记!$I$3:$I$4999,损耗登记!$E$3:$E$4999,$B104,损耗登记!$B$3:$B$4999,LEFT($J$3,4),损耗登记!$C$3:$C$4999,LEFT(V$4,LEN(V$4)-1)),"")</f>
        <v/>
      </c>
      <c r="Y104" s="90" t="str">
        <f t="shared" si="22"/>
        <v/>
      </c>
      <c r="Z104" s="90" t="str">
        <f>IF($B104&lt;&gt;"",SUMIFS(进货台账!$I$3:$I$1869,进货台账!$E$3:$E$1869,$B104,进货台账!$B$3:$B$1869,LEFT($J$3,4),进货台账!$C$3:$C$1869,LEFT(Z$4,LEN(Z$4)-1)),"")</f>
        <v/>
      </c>
      <c r="AA104" s="90" t="str">
        <f>IF($B104&lt;&gt;"",SUMIFS(销售台账!$I$3:$I$2654,销售台账!$E$3:$E$2654,$B104,销售台账!$B$3:$B$2654,LEFT($J$3,4),销售台账!$C$3:$C$2654,LEFT(Z$4,LEN(Z$4)-1)),"")</f>
        <v/>
      </c>
      <c r="AB104" s="90" t="str">
        <f>IF($B104&lt;&gt;"",SUMIFS(损耗登记!$I$3:$I$4999,损耗登记!$E$3:$E$4999,$B104,损耗登记!$B$3:$B$4999,LEFT($J$3,4),损耗登记!$C$3:$C$4999,LEFT(Z$4,LEN(Z$4)-1)),"")</f>
        <v/>
      </c>
      <c r="AC104" s="90" t="str">
        <f t="shared" si="23"/>
        <v/>
      </c>
      <c r="AD104" s="90" t="str">
        <f>IF($B104&lt;&gt;"",SUMIFS(进货台账!$I$3:$I$1869,进货台账!$E$3:$E$1869,$B104,进货台账!$B$3:$B$1869,LEFT($J$3,4),进货台账!$C$3:$C$1869,LEFT(AD$4,LEN(AD$4)-1)),"")</f>
        <v/>
      </c>
      <c r="AE104" s="90" t="str">
        <f>IF($B104&lt;&gt;"",SUMIFS(销售台账!$I$3:$I$2654,销售台账!$E$3:$E$2654,$B104,销售台账!$B$3:$B$2654,LEFT($J$3,4),销售台账!$C$3:$C$2654,LEFT(AD$4,LEN(AD$4)-1)),"")</f>
        <v/>
      </c>
      <c r="AF104" s="90" t="str">
        <f>IF($B104&lt;&gt;"",SUMIFS(损耗登记!$I$3:$I$4999,损耗登记!$E$3:$E$4999,$B104,损耗登记!$B$3:$B$4999,LEFT($J$3,4),损耗登记!$C$3:$C$4999,LEFT(AD$4,LEN(AD$4)-1)),"")</f>
        <v/>
      </c>
      <c r="AG104" s="90" t="str">
        <f t="shared" si="24"/>
        <v/>
      </c>
      <c r="AH104" s="90" t="str">
        <f>IF($B104&lt;&gt;"",SUMIFS(进货台账!$I$3:$I$1869,进货台账!$E$3:$E$1869,$B104,进货台账!$B$3:$B$1869,LEFT($J$3,4),进货台账!$C$3:$C$1869,LEFT(AH$4,LEN(AH$4)-1)),"")</f>
        <v/>
      </c>
      <c r="AI104" s="90" t="str">
        <f>IF($B104&lt;&gt;"",SUMIFS(销售台账!$I$3:$I$2654,销售台账!$E$3:$E$2654,$B104,销售台账!$B$3:$B$2654,LEFT($J$3,4),销售台账!$C$3:$C$2654,LEFT(AH$4,LEN(AH$4)-1)),"")</f>
        <v/>
      </c>
      <c r="AJ104" s="90" t="str">
        <f>IF($B104&lt;&gt;"",SUMIFS(损耗登记!$I$3:$I$4999,损耗登记!$E$3:$E$4999,$B104,损耗登记!$B$3:$B$4999,LEFT($J$3,4),损耗登记!$C$3:$C$4999,LEFT(AH$4,LEN(AH$4)-1)),"")</f>
        <v/>
      </c>
      <c r="AK104" s="90" t="str">
        <f t="shared" si="25"/>
        <v/>
      </c>
      <c r="AL104" s="90" t="str">
        <f>IF($B104&lt;&gt;"",SUMIFS(进货台账!$I$3:$I$1869,进货台账!$E$3:$E$1869,$B104,进货台账!$B$3:$B$1869,LEFT($J$3,4),进货台账!$C$3:$C$1869,LEFT(AL$4,LEN(AL$4)-1)),"")</f>
        <v/>
      </c>
      <c r="AM104" s="90" t="str">
        <f>IF($B104&lt;&gt;"",SUMIFS(销售台账!$I$3:$I$2654,销售台账!$E$3:$E$2654,$B104,销售台账!$B$3:$B$2654,LEFT($J$3,4),销售台账!$C$3:$C$2654,LEFT(AL$4,LEN(AL$4)-1)),"")</f>
        <v/>
      </c>
      <c r="AN104" s="90" t="str">
        <f>IF($B104&lt;&gt;"",SUMIFS(损耗登记!$I$3:$I$4999,损耗登记!$E$3:$E$4999,$B104,损耗登记!$B$3:$B$4999,LEFT($J$3,4),损耗登记!$C$3:$C$4999,LEFT(AL$4,LEN(AL$4)-1)),"")</f>
        <v/>
      </c>
      <c r="AO104" s="90" t="str">
        <f t="shared" si="26"/>
        <v/>
      </c>
      <c r="AP104" s="90" t="str">
        <f>IF($B104&lt;&gt;"",SUMIFS(进货台账!$I$3:$I$1869,进货台账!$E$3:$E$1869,$B104,进货台账!$B$3:$B$1869,LEFT($J$3,4),进货台账!$C$3:$C$1869,LEFT(AP$4,LEN(AP$4)-1)),"")</f>
        <v/>
      </c>
      <c r="AQ104" s="90" t="str">
        <f>IF($B104&lt;&gt;"",SUMIFS(销售台账!$I$3:$I$2654,销售台账!$E$3:$E$2654,$B104,销售台账!$B$3:$B$2654,LEFT($J$3,4),销售台账!$C$3:$C$2654,LEFT(AP$4,LEN(AP$4)-1)),"")</f>
        <v/>
      </c>
      <c r="AR104" s="90" t="str">
        <f>IF($B104&lt;&gt;"",SUMIFS(损耗登记!$I$3:$I$4999,损耗登记!$E$3:$E$4999,$B104,损耗登记!$B$3:$B$4999,LEFT($J$3,4),损耗登记!$C$3:$C$4999,LEFT(AP$4,LEN(AP$4)-1)),"")</f>
        <v/>
      </c>
      <c r="AS104" s="90" t="str">
        <f t="shared" si="27"/>
        <v/>
      </c>
      <c r="AT104" s="90" t="str">
        <f>IF($B104&lt;&gt;"",SUMIFS(进货台账!$I$3:$I$1869,进货台账!$E$3:$E$1869,$B104,进货台账!$B$3:$B$1869,LEFT($J$3,4),进货台账!$C$3:$C$1869,LEFT(AT$4,LEN(AT$4)-1)),"")</f>
        <v/>
      </c>
      <c r="AU104" s="90" t="str">
        <f>IF($B104&lt;&gt;"",SUMIFS(销售台账!$I$3:$I$2654,销售台账!$E$3:$E$2654,$B104,销售台账!$B$3:$B$2654,LEFT($J$3,4),销售台账!$C$3:$C$2654,LEFT(AT$4,LEN(AT$4)-1)),"")</f>
        <v/>
      </c>
      <c r="AV104" s="90" t="str">
        <f>IF($B104&lt;&gt;"",SUMIFS(损耗登记!$I$3:$I$4999,损耗登记!$E$3:$E$4999,$B104,损耗登记!$B$3:$B$4999,LEFT($J$3,4),损耗登记!$C$3:$C$4999,LEFT(AT$4,LEN(AT$4)-1)),"")</f>
        <v/>
      </c>
      <c r="AW104" s="90" t="str">
        <f t="shared" si="28"/>
        <v/>
      </c>
      <c r="AX104" s="90" t="str">
        <f>IF($B104&lt;&gt;"",SUMIFS(进货台账!$I$3:$I$1869,进货台账!$E$3:$E$1869,$B104,进货台账!$B$3:$B$1869,LEFT($J$3,4),进货台账!$C$3:$C$1869,LEFT(AX$4,LEN(AX$4)-1)),"")</f>
        <v/>
      </c>
      <c r="AY104" s="90" t="str">
        <f>IF($B104&lt;&gt;"",SUMIFS(销售台账!$I$3:$I$2654,销售台账!$E$3:$E$2654,$B104,销售台账!$B$3:$B$2654,LEFT($J$3,4),销售台账!$C$3:$C$2654,LEFT(AX$4,LEN(AX$4)-1)),"")</f>
        <v/>
      </c>
      <c r="AZ104" s="90" t="str">
        <f>IF($B104&lt;&gt;"",SUMIFS(损耗登记!$I$3:$I$4999,损耗登记!$E$3:$E$4999,$B104,损耗登记!$B$3:$B$4999,LEFT($J$3,4),损耗登记!$C$3:$C$4999,LEFT(AX$4,LEN(AX$4)-1)),"")</f>
        <v/>
      </c>
      <c r="BA104" s="90" t="str">
        <f t="shared" si="29"/>
        <v/>
      </c>
      <c r="BB104" s="90" t="str">
        <f>IF($B104&lt;&gt;"",SUMIFS(进货台账!$I$3:$I$1869,进货台账!$E$3:$E$1869,$B104,进货台账!$B$3:$B$1869,LEFT($J$3,4),进货台账!$C$3:$C$1869,LEFT(BB$4,LEN(BB$4)-1)),"")</f>
        <v/>
      </c>
      <c r="BC104" s="90" t="str">
        <f>IF($B104&lt;&gt;"",SUMIFS(销售台账!$I$3:$I$2654,销售台账!$E$3:$E$2654,$B104,销售台账!$B$3:$B$2654,LEFT($J$3,4),销售台账!$C$3:$C$2654,LEFT(BB$4,LEN(BB$4)-1)),"")</f>
        <v/>
      </c>
      <c r="BD104" s="90" t="str">
        <f>IF($B104&lt;&gt;"",SUMIFS(损耗登记!$I$3:$I$4999,损耗登记!$E$3:$E$4999,$B104,损耗登记!$B$3:$B$4999,LEFT($J$3,4),损耗登记!$C$3:$C$4999,LEFT(BB$4,LEN(BB$4)-1)),"")</f>
        <v/>
      </c>
      <c r="BE104" s="90" t="str">
        <f t="shared" si="30"/>
        <v/>
      </c>
    </row>
    <row r="105" ht="22" customHeight="1" spans="1:57">
      <c r="A105" s="89" t="str">
        <f t="shared" si="31"/>
        <v/>
      </c>
      <c r="B105" s="89" t="str">
        <f>IF(商品参数!A102&lt;&gt;"",商品参数!A102,"")</f>
        <v/>
      </c>
      <c r="C105" s="90" t="str">
        <f>IFERROR(VLOOKUP(B105,商品参数!A:E,2,FALSE),"")</f>
        <v/>
      </c>
      <c r="D105" s="90" t="str">
        <f>IFERROR(VLOOKUP(B105,商品参数!A:E,3,FALSE),"")</f>
        <v/>
      </c>
      <c r="E105" s="90" t="str">
        <f>IFERROR(VLOOKUP(B105,商品参数!A:E,4,FALSE),"")</f>
        <v/>
      </c>
      <c r="F105" s="90" t="str">
        <f t="shared" si="16"/>
        <v/>
      </c>
      <c r="G105" s="90" t="str">
        <f t="shared" si="17"/>
        <v/>
      </c>
      <c r="H105" s="91" t="str">
        <f t="shared" si="18"/>
        <v/>
      </c>
      <c r="I105" s="90" t="str">
        <f>IF(E105&lt;&gt;"",IFERROR(VLOOKUP(B105,商品参数!$A$3:$D$499,6,0),0),"")</f>
        <v/>
      </c>
      <c r="J105" s="90" t="str">
        <f>IF($B105&lt;&gt;"",SUMIFS(进货台账!$I$3:$I$1869,进货台账!$E$3:$E$1869,$B105,进货台账!$B$3:$B$1869,LEFT($J$3,4),进货台账!$C$3:$C$1869,LEFT(J$4,LEN(J$4)-1)),"")</f>
        <v/>
      </c>
      <c r="K105" s="90" t="str">
        <f>IF($B105&lt;&gt;"",SUMIFS(销售台账!$I$3:$I$2654,销售台账!$E$3:$E$2654,$B105,销售台账!$B$3:$B$2654,LEFT($J$3,4),销售台账!$C$3:$C$2654,LEFT(J$4,LEN(J$4)-1)),"")</f>
        <v/>
      </c>
      <c r="L105" s="90" t="str">
        <f>IF($B105&lt;&gt;"",SUMIFS(损耗登记!$I$3:$I$4999,损耗登记!$E$3:$E$4999,$B105,损耗登记!$B$3:$B$4999,LEFT($J$3,4),损耗登记!$C$3:$C$4999,LEFT(J$4,LEN(J$4)-1)),"")</f>
        <v/>
      </c>
      <c r="M105" s="90" t="str">
        <f t="shared" si="19"/>
        <v/>
      </c>
      <c r="N105" s="90" t="str">
        <f>IF($B105&lt;&gt;"",SUMIFS(进货台账!$I$3:$I$1869,进货台账!$E$3:$E$1869,$B105,进货台账!$B$3:$B$1869,LEFT($J$3,4),进货台账!$C$3:$C$1869,LEFT(N$4,LEN(N$4)-1)),"")</f>
        <v/>
      </c>
      <c r="O105" s="90" t="str">
        <f>IF($B105&lt;&gt;"",SUMIFS(销售台账!$I$3:$I$2654,销售台账!$E$3:$E$2654,$B105,销售台账!$B$3:$B$2654,LEFT($J$3,4),销售台账!$C$3:$C$2654,LEFT(N$4,LEN(N$4)-1)),"")</f>
        <v/>
      </c>
      <c r="P105" s="90" t="str">
        <f>IF($B105&lt;&gt;"",SUMIFS(损耗登记!$I$3:$I$4999,损耗登记!$E$3:$E$4999,$B105,损耗登记!$B$3:$B$4999,LEFT($J$3,4),损耗登记!$C$3:$C$4999,LEFT(N$4,LEN(N$4)-1)),"")</f>
        <v/>
      </c>
      <c r="Q105" s="90" t="str">
        <f t="shared" si="20"/>
        <v/>
      </c>
      <c r="R105" s="90" t="str">
        <f>IF($B105&lt;&gt;"",SUMIFS(进货台账!$I$3:$I$1869,进货台账!$E$3:$E$1869,$B105,进货台账!$B$3:$B$1869,LEFT($J$3,4),进货台账!$C$3:$C$1869,LEFT(R$4,LEN(R$4)-1)),"")</f>
        <v/>
      </c>
      <c r="S105" s="90" t="str">
        <f>IF($B105&lt;&gt;"",SUMIFS(销售台账!$I$3:$I$2654,销售台账!$E$3:$E$2654,$B105,销售台账!$B$3:$B$2654,LEFT($J$3,4),销售台账!$C$3:$C$2654,LEFT(R$4,LEN(R$4)-1)),"")</f>
        <v/>
      </c>
      <c r="T105" s="90" t="str">
        <f>IF($B105&lt;&gt;"",SUMIFS(损耗登记!$I$3:$I$4999,损耗登记!$E$3:$E$4999,$B105,损耗登记!$B$3:$B$4999,LEFT($J$3,4),损耗登记!$C$3:$C$4999,LEFT(R$4,LEN(R$4)-1)),"")</f>
        <v/>
      </c>
      <c r="U105" s="90" t="str">
        <f t="shared" si="21"/>
        <v/>
      </c>
      <c r="V105" s="90" t="str">
        <f>IF($B105&lt;&gt;"",SUMIFS(进货台账!$I$3:$I$1869,进货台账!$E$3:$E$1869,$B105,进货台账!$B$3:$B$1869,LEFT($J$3,4),进货台账!$C$3:$C$1869,LEFT(V$4,LEN(V$4)-1)),"")</f>
        <v/>
      </c>
      <c r="W105" s="90" t="str">
        <f>IF($B105&lt;&gt;"",SUMIFS(销售台账!$I$3:$I$2654,销售台账!$E$3:$E$2654,$B105,销售台账!$B$3:$B$2654,LEFT($J$3,4),销售台账!$C$3:$C$2654,LEFT(V$4,LEN(V$4)-1)),"")</f>
        <v/>
      </c>
      <c r="X105" s="90" t="str">
        <f>IF($B105&lt;&gt;"",SUMIFS(损耗登记!$I$3:$I$4999,损耗登记!$E$3:$E$4999,$B105,损耗登记!$B$3:$B$4999,LEFT($J$3,4),损耗登记!$C$3:$C$4999,LEFT(V$4,LEN(V$4)-1)),"")</f>
        <v/>
      </c>
      <c r="Y105" s="90" t="str">
        <f t="shared" si="22"/>
        <v/>
      </c>
      <c r="Z105" s="90" t="str">
        <f>IF($B105&lt;&gt;"",SUMIFS(进货台账!$I$3:$I$1869,进货台账!$E$3:$E$1869,$B105,进货台账!$B$3:$B$1869,LEFT($J$3,4),进货台账!$C$3:$C$1869,LEFT(Z$4,LEN(Z$4)-1)),"")</f>
        <v/>
      </c>
      <c r="AA105" s="90" t="str">
        <f>IF($B105&lt;&gt;"",SUMIFS(销售台账!$I$3:$I$2654,销售台账!$E$3:$E$2654,$B105,销售台账!$B$3:$B$2654,LEFT($J$3,4),销售台账!$C$3:$C$2654,LEFT(Z$4,LEN(Z$4)-1)),"")</f>
        <v/>
      </c>
      <c r="AB105" s="90" t="str">
        <f>IF($B105&lt;&gt;"",SUMIFS(损耗登记!$I$3:$I$4999,损耗登记!$E$3:$E$4999,$B105,损耗登记!$B$3:$B$4999,LEFT($J$3,4),损耗登记!$C$3:$C$4999,LEFT(Z$4,LEN(Z$4)-1)),"")</f>
        <v/>
      </c>
      <c r="AC105" s="90" t="str">
        <f t="shared" si="23"/>
        <v/>
      </c>
      <c r="AD105" s="90" t="str">
        <f>IF($B105&lt;&gt;"",SUMIFS(进货台账!$I$3:$I$1869,进货台账!$E$3:$E$1869,$B105,进货台账!$B$3:$B$1869,LEFT($J$3,4),进货台账!$C$3:$C$1869,LEFT(AD$4,LEN(AD$4)-1)),"")</f>
        <v/>
      </c>
      <c r="AE105" s="90" t="str">
        <f>IF($B105&lt;&gt;"",SUMIFS(销售台账!$I$3:$I$2654,销售台账!$E$3:$E$2654,$B105,销售台账!$B$3:$B$2654,LEFT($J$3,4),销售台账!$C$3:$C$2654,LEFT(AD$4,LEN(AD$4)-1)),"")</f>
        <v/>
      </c>
      <c r="AF105" s="90" t="str">
        <f>IF($B105&lt;&gt;"",SUMIFS(损耗登记!$I$3:$I$4999,损耗登记!$E$3:$E$4999,$B105,损耗登记!$B$3:$B$4999,LEFT($J$3,4),损耗登记!$C$3:$C$4999,LEFT(AD$4,LEN(AD$4)-1)),"")</f>
        <v/>
      </c>
      <c r="AG105" s="90" t="str">
        <f t="shared" si="24"/>
        <v/>
      </c>
      <c r="AH105" s="90" t="str">
        <f>IF($B105&lt;&gt;"",SUMIFS(进货台账!$I$3:$I$1869,进货台账!$E$3:$E$1869,$B105,进货台账!$B$3:$B$1869,LEFT($J$3,4),进货台账!$C$3:$C$1869,LEFT(AH$4,LEN(AH$4)-1)),"")</f>
        <v/>
      </c>
      <c r="AI105" s="90" t="str">
        <f>IF($B105&lt;&gt;"",SUMIFS(销售台账!$I$3:$I$2654,销售台账!$E$3:$E$2654,$B105,销售台账!$B$3:$B$2654,LEFT($J$3,4),销售台账!$C$3:$C$2654,LEFT(AH$4,LEN(AH$4)-1)),"")</f>
        <v/>
      </c>
      <c r="AJ105" s="90" t="str">
        <f>IF($B105&lt;&gt;"",SUMIFS(损耗登记!$I$3:$I$4999,损耗登记!$E$3:$E$4999,$B105,损耗登记!$B$3:$B$4999,LEFT($J$3,4),损耗登记!$C$3:$C$4999,LEFT(AH$4,LEN(AH$4)-1)),"")</f>
        <v/>
      </c>
      <c r="AK105" s="90" t="str">
        <f t="shared" si="25"/>
        <v/>
      </c>
      <c r="AL105" s="90" t="str">
        <f>IF($B105&lt;&gt;"",SUMIFS(进货台账!$I$3:$I$1869,进货台账!$E$3:$E$1869,$B105,进货台账!$B$3:$B$1869,LEFT($J$3,4),进货台账!$C$3:$C$1869,LEFT(AL$4,LEN(AL$4)-1)),"")</f>
        <v/>
      </c>
      <c r="AM105" s="90" t="str">
        <f>IF($B105&lt;&gt;"",SUMIFS(销售台账!$I$3:$I$2654,销售台账!$E$3:$E$2654,$B105,销售台账!$B$3:$B$2654,LEFT($J$3,4),销售台账!$C$3:$C$2654,LEFT(AL$4,LEN(AL$4)-1)),"")</f>
        <v/>
      </c>
      <c r="AN105" s="90" t="str">
        <f>IF($B105&lt;&gt;"",SUMIFS(损耗登记!$I$3:$I$4999,损耗登记!$E$3:$E$4999,$B105,损耗登记!$B$3:$B$4999,LEFT($J$3,4),损耗登记!$C$3:$C$4999,LEFT(AL$4,LEN(AL$4)-1)),"")</f>
        <v/>
      </c>
      <c r="AO105" s="90" t="str">
        <f t="shared" si="26"/>
        <v/>
      </c>
      <c r="AP105" s="90" t="str">
        <f>IF($B105&lt;&gt;"",SUMIFS(进货台账!$I$3:$I$1869,进货台账!$E$3:$E$1869,$B105,进货台账!$B$3:$B$1869,LEFT($J$3,4),进货台账!$C$3:$C$1869,LEFT(AP$4,LEN(AP$4)-1)),"")</f>
        <v/>
      </c>
      <c r="AQ105" s="90" t="str">
        <f>IF($B105&lt;&gt;"",SUMIFS(销售台账!$I$3:$I$2654,销售台账!$E$3:$E$2654,$B105,销售台账!$B$3:$B$2654,LEFT($J$3,4),销售台账!$C$3:$C$2654,LEFT(AP$4,LEN(AP$4)-1)),"")</f>
        <v/>
      </c>
      <c r="AR105" s="90" t="str">
        <f>IF($B105&lt;&gt;"",SUMIFS(损耗登记!$I$3:$I$4999,损耗登记!$E$3:$E$4999,$B105,损耗登记!$B$3:$B$4999,LEFT($J$3,4),损耗登记!$C$3:$C$4999,LEFT(AP$4,LEN(AP$4)-1)),"")</f>
        <v/>
      </c>
      <c r="AS105" s="90" t="str">
        <f t="shared" si="27"/>
        <v/>
      </c>
      <c r="AT105" s="90" t="str">
        <f>IF($B105&lt;&gt;"",SUMIFS(进货台账!$I$3:$I$1869,进货台账!$E$3:$E$1869,$B105,进货台账!$B$3:$B$1869,LEFT($J$3,4),进货台账!$C$3:$C$1869,LEFT(AT$4,LEN(AT$4)-1)),"")</f>
        <v/>
      </c>
      <c r="AU105" s="90" t="str">
        <f>IF($B105&lt;&gt;"",SUMIFS(销售台账!$I$3:$I$2654,销售台账!$E$3:$E$2654,$B105,销售台账!$B$3:$B$2654,LEFT($J$3,4),销售台账!$C$3:$C$2654,LEFT(AT$4,LEN(AT$4)-1)),"")</f>
        <v/>
      </c>
      <c r="AV105" s="90" t="str">
        <f>IF($B105&lt;&gt;"",SUMIFS(损耗登记!$I$3:$I$4999,损耗登记!$E$3:$E$4999,$B105,损耗登记!$B$3:$B$4999,LEFT($J$3,4),损耗登记!$C$3:$C$4999,LEFT(AT$4,LEN(AT$4)-1)),"")</f>
        <v/>
      </c>
      <c r="AW105" s="90" t="str">
        <f t="shared" si="28"/>
        <v/>
      </c>
      <c r="AX105" s="90" t="str">
        <f>IF($B105&lt;&gt;"",SUMIFS(进货台账!$I$3:$I$1869,进货台账!$E$3:$E$1869,$B105,进货台账!$B$3:$B$1869,LEFT($J$3,4),进货台账!$C$3:$C$1869,LEFT(AX$4,LEN(AX$4)-1)),"")</f>
        <v/>
      </c>
      <c r="AY105" s="90" t="str">
        <f>IF($B105&lt;&gt;"",SUMIFS(销售台账!$I$3:$I$2654,销售台账!$E$3:$E$2654,$B105,销售台账!$B$3:$B$2654,LEFT($J$3,4),销售台账!$C$3:$C$2654,LEFT(AX$4,LEN(AX$4)-1)),"")</f>
        <v/>
      </c>
      <c r="AZ105" s="90" t="str">
        <f>IF($B105&lt;&gt;"",SUMIFS(损耗登记!$I$3:$I$4999,损耗登记!$E$3:$E$4999,$B105,损耗登记!$B$3:$B$4999,LEFT($J$3,4),损耗登记!$C$3:$C$4999,LEFT(AX$4,LEN(AX$4)-1)),"")</f>
        <v/>
      </c>
      <c r="BA105" s="90" t="str">
        <f t="shared" si="29"/>
        <v/>
      </c>
      <c r="BB105" s="90" t="str">
        <f>IF($B105&lt;&gt;"",SUMIFS(进货台账!$I$3:$I$1869,进货台账!$E$3:$E$1869,$B105,进货台账!$B$3:$B$1869,LEFT($J$3,4),进货台账!$C$3:$C$1869,LEFT(BB$4,LEN(BB$4)-1)),"")</f>
        <v/>
      </c>
      <c r="BC105" s="90" t="str">
        <f>IF($B105&lt;&gt;"",SUMIFS(销售台账!$I$3:$I$2654,销售台账!$E$3:$E$2654,$B105,销售台账!$B$3:$B$2654,LEFT($J$3,4),销售台账!$C$3:$C$2654,LEFT(BB$4,LEN(BB$4)-1)),"")</f>
        <v/>
      </c>
      <c r="BD105" s="90" t="str">
        <f>IF($B105&lt;&gt;"",SUMIFS(损耗登记!$I$3:$I$4999,损耗登记!$E$3:$E$4999,$B105,损耗登记!$B$3:$B$4999,LEFT($J$3,4),损耗登记!$C$3:$C$4999,LEFT(BB$4,LEN(BB$4)-1)),"")</f>
        <v/>
      </c>
      <c r="BE105" s="90" t="str">
        <f t="shared" si="30"/>
        <v/>
      </c>
    </row>
    <row r="106" ht="22" customHeight="1" spans="1:57">
      <c r="A106" s="89" t="str">
        <f t="shared" si="31"/>
        <v/>
      </c>
      <c r="B106" s="89" t="str">
        <f>IF(商品参数!A103&lt;&gt;"",商品参数!A103,"")</f>
        <v/>
      </c>
      <c r="C106" s="90" t="str">
        <f>IFERROR(VLOOKUP(B106,商品参数!A:E,2,FALSE),"")</f>
        <v/>
      </c>
      <c r="D106" s="90" t="str">
        <f>IFERROR(VLOOKUP(B106,商品参数!A:E,3,FALSE),"")</f>
        <v/>
      </c>
      <c r="E106" s="90" t="str">
        <f>IFERROR(VLOOKUP(B106,商品参数!A:E,4,FALSE),"")</f>
        <v/>
      </c>
      <c r="F106" s="90" t="str">
        <f t="shared" si="16"/>
        <v/>
      </c>
      <c r="G106" s="90" t="str">
        <f t="shared" si="17"/>
        <v/>
      </c>
      <c r="H106" s="91" t="str">
        <f t="shared" si="18"/>
        <v/>
      </c>
      <c r="I106" s="90" t="str">
        <f>IF(E106&lt;&gt;"",IFERROR(VLOOKUP(B106,商品参数!$A$3:$D$499,6,0),0),"")</f>
        <v/>
      </c>
      <c r="J106" s="90" t="str">
        <f>IF($B106&lt;&gt;"",SUMIFS(进货台账!$I$3:$I$1869,进货台账!$E$3:$E$1869,$B106,进货台账!$B$3:$B$1869,LEFT($J$3,4),进货台账!$C$3:$C$1869,LEFT(J$4,LEN(J$4)-1)),"")</f>
        <v/>
      </c>
      <c r="K106" s="90" t="str">
        <f>IF($B106&lt;&gt;"",SUMIFS(销售台账!$I$3:$I$2654,销售台账!$E$3:$E$2654,$B106,销售台账!$B$3:$B$2654,LEFT($J$3,4),销售台账!$C$3:$C$2654,LEFT(J$4,LEN(J$4)-1)),"")</f>
        <v/>
      </c>
      <c r="L106" s="90" t="str">
        <f>IF($B106&lt;&gt;"",SUMIFS(损耗登记!$I$3:$I$4999,损耗登记!$E$3:$E$4999,$B106,损耗登记!$B$3:$B$4999,LEFT($J$3,4),损耗登记!$C$3:$C$4999,LEFT(J$4,LEN(J$4)-1)),"")</f>
        <v/>
      </c>
      <c r="M106" s="90" t="str">
        <f t="shared" si="19"/>
        <v/>
      </c>
      <c r="N106" s="90" t="str">
        <f>IF($B106&lt;&gt;"",SUMIFS(进货台账!$I$3:$I$1869,进货台账!$E$3:$E$1869,$B106,进货台账!$B$3:$B$1869,LEFT($J$3,4),进货台账!$C$3:$C$1869,LEFT(N$4,LEN(N$4)-1)),"")</f>
        <v/>
      </c>
      <c r="O106" s="90" t="str">
        <f>IF($B106&lt;&gt;"",SUMIFS(销售台账!$I$3:$I$2654,销售台账!$E$3:$E$2654,$B106,销售台账!$B$3:$B$2654,LEFT($J$3,4),销售台账!$C$3:$C$2654,LEFT(N$4,LEN(N$4)-1)),"")</f>
        <v/>
      </c>
      <c r="P106" s="90" t="str">
        <f>IF($B106&lt;&gt;"",SUMIFS(损耗登记!$I$3:$I$4999,损耗登记!$E$3:$E$4999,$B106,损耗登记!$B$3:$B$4999,LEFT($J$3,4),损耗登记!$C$3:$C$4999,LEFT(N$4,LEN(N$4)-1)),"")</f>
        <v/>
      </c>
      <c r="Q106" s="90" t="str">
        <f t="shared" si="20"/>
        <v/>
      </c>
      <c r="R106" s="90" t="str">
        <f>IF($B106&lt;&gt;"",SUMIFS(进货台账!$I$3:$I$1869,进货台账!$E$3:$E$1869,$B106,进货台账!$B$3:$B$1869,LEFT($J$3,4),进货台账!$C$3:$C$1869,LEFT(R$4,LEN(R$4)-1)),"")</f>
        <v/>
      </c>
      <c r="S106" s="90" t="str">
        <f>IF($B106&lt;&gt;"",SUMIFS(销售台账!$I$3:$I$2654,销售台账!$E$3:$E$2654,$B106,销售台账!$B$3:$B$2654,LEFT($J$3,4),销售台账!$C$3:$C$2654,LEFT(R$4,LEN(R$4)-1)),"")</f>
        <v/>
      </c>
      <c r="T106" s="90" t="str">
        <f>IF($B106&lt;&gt;"",SUMIFS(损耗登记!$I$3:$I$4999,损耗登记!$E$3:$E$4999,$B106,损耗登记!$B$3:$B$4999,LEFT($J$3,4),损耗登记!$C$3:$C$4999,LEFT(R$4,LEN(R$4)-1)),"")</f>
        <v/>
      </c>
      <c r="U106" s="90" t="str">
        <f t="shared" si="21"/>
        <v/>
      </c>
      <c r="V106" s="90" t="str">
        <f>IF($B106&lt;&gt;"",SUMIFS(进货台账!$I$3:$I$1869,进货台账!$E$3:$E$1869,$B106,进货台账!$B$3:$B$1869,LEFT($J$3,4),进货台账!$C$3:$C$1869,LEFT(V$4,LEN(V$4)-1)),"")</f>
        <v/>
      </c>
      <c r="W106" s="90" t="str">
        <f>IF($B106&lt;&gt;"",SUMIFS(销售台账!$I$3:$I$2654,销售台账!$E$3:$E$2654,$B106,销售台账!$B$3:$B$2654,LEFT($J$3,4),销售台账!$C$3:$C$2654,LEFT(V$4,LEN(V$4)-1)),"")</f>
        <v/>
      </c>
      <c r="X106" s="90" t="str">
        <f>IF($B106&lt;&gt;"",SUMIFS(损耗登记!$I$3:$I$4999,损耗登记!$E$3:$E$4999,$B106,损耗登记!$B$3:$B$4999,LEFT($J$3,4),损耗登记!$C$3:$C$4999,LEFT(V$4,LEN(V$4)-1)),"")</f>
        <v/>
      </c>
      <c r="Y106" s="90" t="str">
        <f t="shared" si="22"/>
        <v/>
      </c>
      <c r="Z106" s="90" t="str">
        <f>IF($B106&lt;&gt;"",SUMIFS(进货台账!$I$3:$I$1869,进货台账!$E$3:$E$1869,$B106,进货台账!$B$3:$B$1869,LEFT($J$3,4),进货台账!$C$3:$C$1869,LEFT(Z$4,LEN(Z$4)-1)),"")</f>
        <v/>
      </c>
      <c r="AA106" s="90" t="str">
        <f>IF($B106&lt;&gt;"",SUMIFS(销售台账!$I$3:$I$2654,销售台账!$E$3:$E$2654,$B106,销售台账!$B$3:$B$2654,LEFT($J$3,4),销售台账!$C$3:$C$2654,LEFT(Z$4,LEN(Z$4)-1)),"")</f>
        <v/>
      </c>
      <c r="AB106" s="90" t="str">
        <f>IF($B106&lt;&gt;"",SUMIFS(损耗登记!$I$3:$I$4999,损耗登记!$E$3:$E$4999,$B106,损耗登记!$B$3:$B$4999,LEFT($J$3,4),损耗登记!$C$3:$C$4999,LEFT(Z$4,LEN(Z$4)-1)),"")</f>
        <v/>
      </c>
      <c r="AC106" s="90" t="str">
        <f t="shared" si="23"/>
        <v/>
      </c>
      <c r="AD106" s="90" t="str">
        <f>IF($B106&lt;&gt;"",SUMIFS(进货台账!$I$3:$I$1869,进货台账!$E$3:$E$1869,$B106,进货台账!$B$3:$B$1869,LEFT($J$3,4),进货台账!$C$3:$C$1869,LEFT(AD$4,LEN(AD$4)-1)),"")</f>
        <v/>
      </c>
      <c r="AE106" s="90" t="str">
        <f>IF($B106&lt;&gt;"",SUMIFS(销售台账!$I$3:$I$2654,销售台账!$E$3:$E$2654,$B106,销售台账!$B$3:$B$2654,LEFT($J$3,4),销售台账!$C$3:$C$2654,LEFT(AD$4,LEN(AD$4)-1)),"")</f>
        <v/>
      </c>
      <c r="AF106" s="90" t="str">
        <f>IF($B106&lt;&gt;"",SUMIFS(损耗登记!$I$3:$I$4999,损耗登记!$E$3:$E$4999,$B106,损耗登记!$B$3:$B$4999,LEFT($J$3,4),损耗登记!$C$3:$C$4999,LEFT(AD$4,LEN(AD$4)-1)),"")</f>
        <v/>
      </c>
      <c r="AG106" s="90" t="str">
        <f t="shared" si="24"/>
        <v/>
      </c>
      <c r="AH106" s="90" t="str">
        <f>IF($B106&lt;&gt;"",SUMIFS(进货台账!$I$3:$I$1869,进货台账!$E$3:$E$1869,$B106,进货台账!$B$3:$B$1869,LEFT($J$3,4),进货台账!$C$3:$C$1869,LEFT(AH$4,LEN(AH$4)-1)),"")</f>
        <v/>
      </c>
      <c r="AI106" s="90" t="str">
        <f>IF($B106&lt;&gt;"",SUMIFS(销售台账!$I$3:$I$2654,销售台账!$E$3:$E$2654,$B106,销售台账!$B$3:$B$2654,LEFT($J$3,4),销售台账!$C$3:$C$2654,LEFT(AH$4,LEN(AH$4)-1)),"")</f>
        <v/>
      </c>
      <c r="AJ106" s="90" t="str">
        <f>IF($B106&lt;&gt;"",SUMIFS(损耗登记!$I$3:$I$4999,损耗登记!$E$3:$E$4999,$B106,损耗登记!$B$3:$B$4999,LEFT($J$3,4),损耗登记!$C$3:$C$4999,LEFT(AH$4,LEN(AH$4)-1)),"")</f>
        <v/>
      </c>
      <c r="AK106" s="90" t="str">
        <f t="shared" si="25"/>
        <v/>
      </c>
      <c r="AL106" s="90" t="str">
        <f>IF($B106&lt;&gt;"",SUMIFS(进货台账!$I$3:$I$1869,进货台账!$E$3:$E$1869,$B106,进货台账!$B$3:$B$1869,LEFT($J$3,4),进货台账!$C$3:$C$1869,LEFT(AL$4,LEN(AL$4)-1)),"")</f>
        <v/>
      </c>
      <c r="AM106" s="90" t="str">
        <f>IF($B106&lt;&gt;"",SUMIFS(销售台账!$I$3:$I$2654,销售台账!$E$3:$E$2654,$B106,销售台账!$B$3:$B$2654,LEFT($J$3,4),销售台账!$C$3:$C$2654,LEFT(AL$4,LEN(AL$4)-1)),"")</f>
        <v/>
      </c>
      <c r="AN106" s="90" t="str">
        <f>IF($B106&lt;&gt;"",SUMIFS(损耗登记!$I$3:$I$4999,损耗登记!$E$3:$E$4999,$B106,损耗登记!$B$3:$B$4999,LEFT($J$3,4),损耗登记!$C$3:$C$4999,LEFT(AL$4,LEN(AL$4)-1)),"")</f>
        <v/>
      </c>
      <c r="AO106" s="90" t="str">
        <f t="shared" si="26"/>
        <v/>
      </c>
      <c r="AP106" s="90" t="str">
        <f>IF($B106&lt;&gt;"",SUMIFS(进货台账!$I$3:$I$1869,进货台账!$E$3:$E$1869,$B106,进货台账!$B$3:$B$1869,LEFT($J$3,4),进货台账!$C$3:$C$1869,LEFT(AP$4,LEN(AP$4)-1)),"")</f>
        <v/>
      </c>
      <c r="AQ106" s="90" t="str">
        <f>IF($B106&lt;&gt;"",SUMIFS(销售台账!$I$3:$I$2654,销售台账!$E$3:$E$2654,$B106,销售台账!$B$3:$B$2654,LEFT($J$3,4),销售台账!$C$3:$C$2654,LEFT(AP$4,LEN(AP$4)-1)),"")</f>
        <v/>
      </c>
      <c r="AR106" s="90" t="str">
        <f>IF($B106&lt;&gt;"",SUMIFS(损耗登记!$I$3:$I$4999,损耗登记!$E$3:$E$4999,$B106,损耗登记!$B$3:$B$4999,LEFT($J$3,4),损耗登记!$C$3:$C$4999,LEFT(AP$4,LEN(AP$4)-1)),"")</f>
        <v/>
      </c>
      <c r="AS106" s="90" t="str">
        <f t="shared" si="27"/>
        <v/>
      </c>
      <c r="AT106" s="90" t="str">
        <f>IF($B106&lt;&gt;"",SUMIFS(进货台账!$I$3:$I$1869,进货台账!$E$3:$E$1869,$B106,进货台账!$B$3:$B$1869,LEFT($J$3,4),进货台账!$C$3:$C$1869,LEFT(AT$4,LEN(AT$4)-1)),"")</f>
        <v/>
      </c>
      <c r="AU106" s="90" t="str">
        <f>IF($B106&lt;&gt;"",SUMIFS(销售台账!$I$3:$I$2654,销售台账!$E$3:$E$2654,$B106,销售台账!$B$3:$B$2654,LEFT($J$3,4),销售台账!$C$3:$C$2654,LEFT(AT$4,LEN(AT$4)-1)),"")</f>
        <v/>
      </c>
      <c r="AV106" s="90" t="str">
        <f>IF($B106&lt;&gt;"",SUMIFS(损耗登记!$I$3:$I$4999,损耗登记!$E$3:$E$4999,$B106,损耗登记!$B$3:$B$4999,LEFT($J$3,4),损耗登记!$C$3:$C$4999,LEFT(AT$4,LEN(AT$4)-1)),"")</f>
        <v/>
      </c>
      <c r="AW106" s="90" t="str">
        <f t="shared" si="28"/>
        <v/>
      </c>
      <c r="AX106" s="90" t="str">
        <f>IF($B106&lt;&gt;"",SUMIFS(进货台账!$I$3:$I$1869,进货台账!$E$3:$E$1869,$B106,进货台账!$B$3:$B$1869,LEFT($J$3,4),进货台账!$C$3:$C$1869,LEFT(AX$4,LEN(AX$4)-1)),"")</f>
        <v/>
      </c>
      <c r="AY106" s="90" t="str">
        <f>IF($B106&lt;&gt;"",SUMIFS(销售台账!$I$3:$I$2654,销售台账!$E$3:$E$2654,$B106,销售台账!$B$3:$B$2654,LEFT($J$3,4),销售台账!$C$3:$C$2654,LEFT(AX$4,LEN(AX$4)-1)),"")</f>
        <v/>
      </c>
      <c r="AZ106" s="90" t="str">
        <f>IF($B106&lt;&gt;"",SUMIFS(损耗登记!$I$3:$I$4999,损耗登记!$E$3:$E$4999,$B106,损耗登记!$B$3:$B$4999,LEFT($J$3,4),损耗登记!$C$3:$C$4999,LEFT(AX$4,LEN(AX$4)-1)),"")</f>
        <v/>
      </c>
      <c r="BA106" s="90" t="str">
        <f t="shared" si="29"/>
        <v/>
      </c>
      <c r="BB106" s="90" t="str">
        <f>IF($B106&lt;&gt;"",SUMIFS(进货台账!$I$3:$I$1869,进货台账!$E$3:$E$1869,$B106,进货台账!$B$3:$B$1869,LEFT($J$3,4),进货台账!$C$3:$C$1869,LEFT(BB$4,LEN(BB$4)-1)),"")</f>
        <v/>
      </c>
      <c r="BC106" s="90" t="str">
        <f>IF($B106&lt;&gt;"",SUMIFS(销售台账!$I$3:$I$2654,销售台账!$E$3:$E$2654,$B106,销售台账!$B$3:$B$2654,LEFT($J$3,4),销售台账!$C$3:$C$2654,LEFT(BB$4,LEN(BB$4)-1)),"")</f>
        <v/>
      </c>
      <c r="BD106" s="90" t="str">
        <f>IF($B106&lt;&gt;"",SUMIFS(损耗登记!$I$3:$I$4999,损耗登记!$E$3:$E$4999,$B106,损耗登记!$B$3:$B$4999,LEFT($J$3,4),损耗登记!$C$3:$C$4999,LEFT(BB$4,LEN(BB$4)-1)),"")</f>
        <v/>
      </c>
      <c r="BE106" s="90" t="str">
        <f t="shared" si="30"/>
        <v/>
      </c>
    </row>
    <row r="107" ht="22" customHeight="1" spans="1:57">
      <c r="A107" s="89" t="str">
        <f t="shared" si="31"/>
        <v/>
      </c>
      <c r="B107" s="89" t="str">
        <f>IF(商品参数!A104&lt;&gt;"",商品参数!A104,"")</f>
        <v/>
      </c>
      <c r="C107" s="90" t="str">
        <f>IFERROR(VLOOKUP(B107,商品参数!A:E,2,FALSE),"")</f>
        <v/>
      </c>
      <c r="D107" s="90" t="str">
        <f>IFERROR(VLOOKUP(B107,商品参数!A:E,3,FALSE),"")</f>
        <v/>
      </c>
      <c r="E107" s="90" t="str">
        <f>IFERROR(VLOOKUP(B107,商品参数!A:E,4,FALSE),"")</f>
        <v/>
      </c>
      <c r="F107" s="90" t="str">
        <f t="shared" si="16"/>
        <v/>
      </c>
      <c r="G107" s="90" t="str">
        <f t="shared" si="17"/>
        <v/>
      </c>
      <c r="H107" s="91" t="str">
        <f t="shared" si="18"/>
        <v/>
      </c>
      <c r="I107" s="90" t="str">
        <f>IF(E107&lt;&gt;"",IFERROR(VLOOKUP(B107,商品参数!$A$3:$D$499,6,0),0),"")</f>
        <v/>
      </c>
      <c r="J107" s="90" t="str">
        <f>IF($B107&lt;&gt;"",SUMIFS(进货台账!$I$3:$I$1869,进货台账!$E$3:$E$1869,$B107,进货台账!$B$3:$B$1869,LEFT($J$3,4),进货台账!$C$3:$C$1869,LEFT(J$4,LEN(J$4)-1)),"")</f>
        <v/>
      </c>
      <c r="K107" s="90" t="str">
        <f>IF($B107&lt;&gt;"",SUMIFS(销售台账!$I$3:$I$2654,销售台账!$E$3:$E$2654,$B107,销售台账!$B$3:$B$2654,LEFT($J$3,4),销售台账!$C$3:$C$2654,LEFT(J$4,LEN(J$4)-1)),"")</f>
        <v/>
      </c>
      <c r="L107" s="90" t="str">
        <f>IF($B107&lt;&gt;"",SUMIFS(损耗登记!$I$3:$I$4999,损耗登记!$E$3:$E$4999,$B107,损耗登记!$B$3:$B$4999,LEFT($J$3,4),损耗登记!$C$3:$C$4999,LEFT(J$4,LEN(J$4)-1)),"")</f>
        <v/>
      </c>
      <c r="M107" s="90" t="str">
        <f t="shared" si="19"/>
        <v/>
      </c>
      <c r="N107" s="90" t="str">
        <f>IF($B107&lt;&gt;"",SUMIFS(进货台账!$I$3:$I$1869,进货台账!$E$3:$E$1869,$B107,进货台账!$B$3:$B$1869,LEFT($J$3,4),进货台账!$C$3:$C$1869,LEFT(N$4,LEN(N$4)-1)),"")</f>
        <v/>
      </c>
      <c r="O107" s="90" t="str">
        <f>IF($B107&lt;&gt;"",SUMIFS(销售台账!$I$3:$I$2654,销售台账!$E$3:$E$2654,$B107,销售台账!$B$3:$B$2654,LEFT($J$3,4),销售台账!$C$3:$C$2654,LEFT(N$4,LEN(N$4)-1)),"")</f>
        <v/>
      </c>
      <c r="P107" s="90" t="str">
        <f>IF($B107&lt;&gt;"",SUMIFS(损耗登记!$I$3:$I$4999,损耗登记!$E$3:$E$4999,$B107,损耗登记!$B$3:$B$4999,LEFT($J$3,4),损耗登记!$C$3:$C$4999,LEFT(N$4,LEN(N$4)-1)),"")</f>
        <v/>
      </c>
      <c r="Q107" s="90" t="str">
        <f t="shared" si="20"/>
        <v/>
      </c>
      <c r="R107" s="90" t="str">
        <f>IF($B107&lt;&gt;"",SUMIFS(进货台账!$I$3:$I$1869,进货台账!$E$3:$E$1869,$B107,进货台账!$B$3:$B$1869,LEFT($J$3,4),进货台账!$C$3:$C$1869,LEFT(R$4,LEN(R$4)-1)),"")</f>
        <v/>
      </c>
      <c r="S107" s="90" t="str">
        <f>IF($B107&lt;&gt;"",SUMIFS(销售台账!$I$3:$I$2654,销售台账!$E$3:$E$2654,$B107,销售台账!$B$3:$B$2654,LEFT($J$3,4),销售台账!$C$3:$C$2654,LEFT(R$4,LEN(R$4)-1)),"")</f>
        <v/>
      </c>
      <c r="T107" s="90" t="str">
        <f>IF($B107&lt;&gt;"",SUMIFS(损耗登记!$I$3:$I$4999,损耗登记!$E$3:$E$4999,$B107,损耗登记!$B$3:$B$4999,LEFT($J$3,4),损耗登记!$C$3:$C$4999,LEFT(R$4,LEN(R$4)-1)),"")</f>
        <v/>
      </c>
      <c r="U107" s="90" t="str">
        <f t="shared" si="21"/>
        <v/>
      </c>
      <c r="V107" s="90" t="str">
        <f>IF($B107&lt;&gt;"",SUMIFS(进货台账!$I$3:$I$1869,进货台账!$E$3:$E$1869,$B107,进货台账!$B$3:$B$1869,LEFT($J$3,4),进货台账!$C$3:$C$1869,LEFT(V$4,LEN(V$4)-1)),"")</f>
        <v/>
      </c>
      <c r="W107" s="90" t="str">
        <f>IF($B107&lt;&gt;"",SUMIFS(销售台账!$I$3:$I$2654,销售台账!$E$3:$E$2654,$B107,销售台账!$B$3:$B$2654,LEFT($J$3,4),销售台账!$C$3:$C$2654,LEFT(V$4,LEN(V$4)-1)),"")</f>
        <v/>
      </c>
      <c r="X107" s="90" t="str">
        <f>IF($B107&lt;&gt;"",SUMIFS(损耗登记!$I$3:$I$4999,损耗登记!$E$3:$E$4999,$B107,损耗登记!$B$3:$B$4999,LEFT($J$3,4),损耗登记!$C$3:$C$4999,LEFT(V$4,LEN(V$4)-1)),"")</f>
        <v/>
      </c>
      <c r="Y107" s="90" t="str">
        <f t="shared" si="22"/>
        <v/>
      </c>
      <c r="Z107" s="90" t="str">
        <f>IF($B107&lt;&gt;"",SUMIFS(进货台账!$I$3:$I$1869,进货台账!$E$3:$E$1869,$B107,进货台账!$B$3:$B$1869,LEFT($J$3,4),进货台账!$C$3:$C$1869,LEFT(Z$4,LEN(Z$4)-1)),"")</f>
        <v/>
      </c>
      <c r="AA107" s="90" t="str">
        <f>IF($B107&lt;&gt;"",SUMIFS(销售台账!$I$3:$I$2654,销售台账!$E$3:$E$2654,$B107,销售台账!$B$3:$B$2654,LEFT($J$3,4),销售台账!$C$3:$C$2654,LEFT(Z$4,LEN(Z$4)-1)),"")</f>
        <v/>
      </c>
      <c r="AB107" s="90" t="str">
        <f>IF($B107&lt;&gt;"",SUMIFS(损耗登记!$I$3:$I$4999,损耗登记!$E$3:$E$4999,$B107,损耗登记!$B$3:$B$4999,LEFT($J$3,4),损耗登记!$C$3:$C$4999,LEFT(Z$4,LEN(Z$4)-1)),"")</f>
        <v/>
      </c>
      <c r="AC107" s="90" t="str">
        <f t="shared" si="23"/>
        <v/>
      </c>
      <c r="AD107" s="90" t="str">
        <f>IF($B107&lt;&gt;"",SUMIFS(进货台账!$I$3:$I$1869,进货台账!$E$3:$E$1869,$B107,进货台账!$B$3:$B$1869,LEFT($J$3,4),进货台账!$C$3:$C$1869,LEFT(AD$4,LEN(AD$4)-1)),"")</f>
        <v/>
      </c>
      <c r="AE107" s="90" t="str">
        <f>IF($B107&lt;&gt;"",SUMIFS(销售台账!$I$3:$I$2654,销售台账!$E$3:$E$2654,$B107,销售台账!$B$3:$B$2654,LEFT($J$3,4),销售台账!$C$3:$C$2654,LEFT(AD$4,LEN(AD$4)-1)),"")</f>
        <v/>
      </c>
      <c r="AF107" s="90" t="str">
        <f>IF($B107&lt;&gt;"",SUMIFS(损耗登记!$I$3:$I$4999,损耗登记!$E$3:$E$4999,$B107,损耗登记!$B$3:$B$4999,LEFT($J$3,4),损耗登记!$C$3:$C$4999,LEFT(AD$4,LEN(AD$4)-1)),"")</f>
        <v/>
      </c>
      <c r="AG107" s="90" t="str">
        <f t="shared" si="24"/>
        <v/>
      </c>
      <c r="AH107" s="90" t="str">
        <f>IF($B107&lt;&gt;"",SUMIFS(进货台账!$I$3:$I$1869,进货台账!$E$3:$E$1869,$B107,进货台账!$B$3:$B$1869,LEFT($J$3,4),进货台账!$C$3:$C$1869,LEFT(AH$4,LEN(AH$4)-1)),"")</f>
        <v/>
      </c>
      <c r="AI107" s="90" t="str">
        <f>IF($B107&lt;&gt;"",SUMIFS(销售台账!$I$3:$I$2654,销售台账!$E$3:$E$2654,$B107,销售台账!$B$3:$B$2654,LEFT($J$3,4),销售台账!$C$3:$C$2654,LEFT(AH$4,LEN(AH$4)-1)),"")</f>
        <v/>
      </c>
      <c r="AJ107" s="90" t="str">
        <f>IF($B107&lt;&gt;"",SUMIFS(损耗登记!$I$3:$I$4999,损耗登记!$E$3:$E$4999,$B107,损耗登记!$B$3:$B$4999,LEFT($J$3,4),损耗登记!$C$3:$C$4999,LEFT(AH$4,LEN(AH$4)-1)),"")</f>
        <v/>
      </c>
      <c r="AK107" s="90" t="str">
        <f t="shared" si="25"/>
        <v/>
      </c>
      <c r="AL107" s="90" t="str">
        <f>IF($B107&lt;&gt;"",SUMIFS(进货台账!$I$3:$I$1869,进货台账!$E$3:$E$1869,$B107,进货台账!$B$3:$B$1869,LEFT($J$3,4),进货台账!$C$3:$C$1869,LEFT(AL$4,LEN(AL$4)-1)),"")</f>
        <v/>
      </c>
      <c r="AM107" s="90" t="str">
        <f>IF($B107&lt;&gt;"",SUMIFS(销售台账!$I$3:$I$2654,销售台账!$E$3:$E$2654,$B107,销售台账!$B$3:$B$2654,LEFT($J$3,4),销售台账!$C$3:$C$2654,LEFT(AL$4,LEN(AL$4)-1)),"")</f>
        <v/>
      </c>
      <c r="AN107" s="90" t="str">
        <f>IF($B107&lt;&gt;"",SUMIFS(损耗登记!$I$3:$I$4999,损耗登记!$E$3:$E$4999,$B107,损耗登记!$B$3:$B$4999,LEFT($J$3,4),损耗登记!$C$3:$C$4999,LEFT(AL$4,LEN(AL$4)-1)),"")</f>
        <v/>
      </c>
      <c r="AO107" s="90" t="str">
        <f t="shared" si="26"/>
        <v/>
      </c>
      <c r="AP107" s="90" t="str">
        <f>IF($B107&lt;&gt;"",SUMIFS(进货台账!$I$3:$I$1869,进货台账!$E$3:$E$1869,$B107,进货台账!$B$3:$B$1869,LEFT($J$3,4),进货台账!$C$3:$C$1869,LEFT(AP$4,LEN(AP$4)-1)),"")</f>
        <v/>
      </c>
      <c r="AQ107" s="90" t="str">
        <f>IF($B107&lt;&gt;"",SUMIFS(销售台账!$I$3:$I$2654,销售台账!$E$3:$E$2654,$B107,销售台账!$B$3:$B$2654,LEFT($J$3,4),销售台账!$C$3:$C$2654,LEFT(AP$4,LEN(AP$4)-1)),"")</f>
        <v/>
      </c>
      <c r="AR107" s="90" t="str">
        <f>IF($B107&lt;&gt;"",SUMIFS(损耗登记!$I$3:$I$4999,损耗登记!$E$3:$E$4999,$B107,损耗登记!$B$3:$B$4999,LEFT($J$3,4),损耗登记!$C$3:$C$4999,LEFT(AP$4,LEN(AP$4)-1)),"")</f>
        <v/>
      </c>
      <c r="AS107" s="90" t="str">
        <f t="shared" si="27"/>
        <v/>
      </c>
      <c r="AT107" s="90" t="str">
        <f>IF($B107&lt;&gt;"",SUMIFS(进货台账!$I$3:$I$1869,进货台账!$E$3:$E$1869,$B107,进货台账!$B$3:$B$1869,LEFT($J$3,4),进货台账!$C$3:$C$1869,LEFT(AT$4,LEN(AT$4)-1)),"")</f>
        <v/>
      </c>
      <c r="AU107" s="90" t="str">
        <f>IF($B107&lt;&gt;"",SUMIFS(销售台账!$I$3:$I$2654,销售台账!$E$3:$E$2654,$B107,销售台账!$B$3:$B$2654,LEFT($J$3,4),销售台账!$C$3:$C$2654,LEFT(AT$4,LEN(AT$4)-1)),"")</f>
        <v/>
      </c>
      <c r="AV107" s="90" t="str">
        <f>IF($B107&lt;&gt;"",SUMIFS(损耗登记!$I$3:$I$4999,损耗登记!$E$3:$E$4999,$B107,损耗登记!$B$3:$B$4999,LEFT($J$3,4),损耗登记!$C$3:$C$4999,LEFT(AT$4,LEN(AT$4)-1)),"")</f>
        <v/>
      </c>
      <c r="AW107" s="90" t="str">
        <f t="shared" si="28"/>
        <v/>
      </c>
      <c r="AX107" s="90" t="str">
        <f>IF($B107&lt;&gt;"",SUMIFS(进货台账!$I$3:$I$1869,进货台账!$E$3:$E$1869,$B107,进货台账!$B$3:$B$1869,LEFT($J$3,4),进货台账!$C$3:$C$1869,LEFT(AX$4,LEN(AX$4)-1)),"")</f>
        <v/>
      </c>
      <c r="AY107" s="90" t="str">
        <f>IF($B107&lt;&gt;"",SUMIFS(销售台账!$I$3:$I$2654,销售台账!$E$3:$E$2654,$B107,销售台账!$B$3:$B$2654,LEFT($J$3,4),销售台账!$C$3:$C$2654,LEFT(AX$4,LEN(AX$4)-1)),"")</f>
        <v/>
      </c>
      <c r="AZ107" s="90" t="str">
        <f>IF($B107&lt;&gt;"",SUMIFS(损耗登记!$I$3:$I$4999,损耗登记!$E$3:$E$4999,$B107,损耗登记!$B$3:$B$4999,LEFT($J$3,4),损耗登记!$C$3:$C$4999,LEFT(AX$4,LEN(AX$4)-1)),"")</f>
        <v/>
      </c>
      <c r="BA107" s="90" t="str">
        <f t="shared" si="29"/>
        <v/>
      </c>
      <c r="BB107" s="90" t="str">
        <f>IF($B107&lt;&gt;"",SUMIFS(进货台账!$I$3:$I$1869,进货台账!$E$3:$E$1869,$B107,进货台账!$B$3:$B$1869,LEFT($J$3,4),进货台账!$C$3:$C$1869,LEFT(BB$4,LEN(BB$4)-1)),"")</f>
        <v/>
      </c>
      <c r="BC107" s="90" t="str">
        <f>IF($B107&lt;&gt;"",SUMIFS(销售台账!$I$3:$I$2654,销售台账!$E$3:$E$2654,$B107,销售台账!$B$3:$B$2654,LEFT($J$3,4),销售台账!$C$3:$C$2654,LEFT(BB$4,LEN(BB$4)-1)),"")</f>
        <v/>
      </c>
      <c r="BD107" s="90" t="str">
        <f>IF($B107&lt;&gt;"",SUMIFS(损耗登记!$I$3:$I$4999,损耗登记!$E$3:$E$4999,$B107,损耗登记!$B$3:$B$4999,LEFT($J$3,4),损耗登记!$C$3:$C$4999,LEFT(BB$4,LEN(BB$4)-1)),"")</f>
        <v/>
      </c>
      <c r="BE107" s="90" t="str">
        <f t="shared" si="30"/>
        <v/>
      </c>
    </row>
    <row r="108" ht="22" customHeight="1" spans="1:57">
      <c r="A108" s="89" t="str">
        <f t="shared" si="31"/>
        <v/>
      </c>
      <c r="B108" s="89" t="str">
        <f>IF(商品参数!A105&lt;&gt;"",商品参数!A105,"")</f>
        <v/>
      </c>
      <c r="C108" s="90" t="str">
        <f>IFERROR(VLOOKUP(B108,商品参数!A:E,2,FALSE),"")</f>
        <v/>
      </c>
      <c r="D108" s="90" t="str">
        <f>IFERROR(VLOOKUP(B108,商品参数!A:E,3,FALSE),"")</f>
        <v/>
      </c>
      <c r="E108" s="90" t="str">
        <f>IFERROR(VLOOKUP(B108,商品参数!A:E,4,FALSE),"")</f>
        <v/>
      </c>
      <c r="F108" s="90" t="str">
        <f t="shared" si="16"/>
        <v/>
      </c>
      <c r="G108" s="90" t="str">
        <f t="shared" si="17"/>
        <v/>
      </c>
      <c r="H108" s="91" t="str">
        <f t="shared" si="18"/>
        <v/>
      </c>
      <c r="I108" s="90" t="str">
        <f>IF(E108&lt;&gt;"",IFERROR(VLOOKUP(B108,商品参数!$A$3:$D$499,6,0),0),"")</f>
        <v/>
      </c>
      <c r="J108" s="90" t="str">
        <f>IF($B108&lt;&gt;"",SUMIFS(进货台账!$I$3:$I$1869,进货台账!$E$3:$E$1869,$B108,进货台账!$B$3:$B$1869,LEFT($J$3,4),进货台账!$C$3:$C$1869,LEFT(J$4,LEN(J$4)-1)),"")</f>
        <v/>
      </c>
      <c r="K108" s="90" t="str">
        <f>IF($B108&lt;&gt;"",SUMIFS(销售台账!$I$3:$I$2654,销售台账!$E$3:$E$2654,$B108,销售台账!$B$3:$B$2654,LEFT($J$3,4),销售台账!$C$3:$C$2654,LEFT(J$4,LEN(J$4)-1)),"")</f>
        <v/>
      </c>
      <c r="L108" s="90" t="str">
        <f>IF($B108&lt;&gt;"",SUMIFS(损耗登记!$I$3:$I$4999,损耗登记!$E$3:$E$4999,$B108,损耗登记!$B$3:$B$4999,LEFT($J$3,4),损耗登记!$C$3:$C$4999,LEFT(J$4,LEN(J$4)-1)),"")</f>
        <v/>
      </c>
      <c r="M108" s="90" t="str">
        <f t="shared" si="19"/>
        <v/>
      </c>
      <c r="N108" s="90" t="str">
        <f>IF($B108&lt;&gt;"",SUMIFS(进货台账!$I$3:$I$1869,进货台账!$E$3:$E$1869,$B108,进货台账!$B$3:$B$1869,LEFT($J$3,4),进货台账!$C$3:$C$1869,LEFT(N$4,LEN(N$4)-1)),"")</f>
        <v/>
      </c>
      <c r="O108" s="90" t="str">
        <f>IF($B108&lt;&gt;"",SUMIFS(销售台账!$I$3:$I$2654,销售台账!$E$3:$E$2654,$B108,销售台账!$B$3:$B$2654,LEFT($J$3,4),销售台账!$C$3:$C$2654,LEFT(N$4,LEN(N$4)-1)),"")</f>
        <v/>
      </c>
      <c r="P108" s="90" t="str">
        <f>IF($B108&lt;&gt;"",SUMIFS(损耗登记!$I$3:$I$4999,损耗登记!$E$3:$E$4999,$B108,损耗登记!$B$3:$B$4999,LEFT($J$3,4),损耗登记!$C$3:$C$4999,LEFT(N$4,LEN(N$4)-1)),"")</f>
        <v/>
      </c>
      <c r="Q108" s="90" t="str">
        <f t="shared" si="20"/>
        <v/>
      </c>
      <c r="R108" s="90" t="str">
        <f>IF($B108&lt;&gt;"",SUMIFS(进货台账!$I$3:$I$1869,进货台账!$E$3:$E$1869,$B108,进货台账!$B$3:$B$1869,LEFT($J$3,4),进货台账!$C$3:$C$1869,LEFT(R$4,LEN(R$4)-1)),"")</f>
        <v/>
      </c>
      <c r="S108" s="90" t="str">
        <f>IF($B108&lt;&gt;"",SUMIFS(销售台账!$I$3:$I$2654,销售台账!$E$3:$E$2654,$B108,销售台账!$B$3:$B$2654,LEFT($J$3,4),销售台账!$C$3:$C$2654,LEFT(R$4,LEN(R$4)-1)),"")</f>
        <v/>
      </c>
      <c r="T108" s="90" t="str">
        <f>IF($B108&lt;&gt;"",SUMIFS(损耗登记!$I$3:$I$4999,损耗登记!$E$3:$E$4999,$B108,损耗登记!$B$3:$B$4999,LEFT($J$3,4),损耗登记!$C$3:$C$4999,LEFT(R$4,LEN(R$4)-1)),"")</f>
        <v/>
      </c>
      <c r="U108" s="90" t="str">
        <f t="shared" si="21"/>
        <v/>
      </c>
      <c r="V108" s="90" t="str">
        <f>IF($B108&lt;&gt;"",SUMIFS(进货台账!$I$3:$I$1869,进货台账!$E$3:$E$1869,$B108,进货台账!$B$3:$B$1869,LEFT($J$3,4),进货台账!$C$3:$C$1869,LEFT(V$4,LEN(V$4)-1)),"")</f>
        <v/>
      </c>
      <c r="W108" s="90" t="str">
        <f>IF($B108&lt;&gt;"",SUMIFS(销售台账!$I$3:$I$2654,销售台账!$E$3:$E$2654,$B108,销售台账!$B$3:$B$2654,LEFT($J$3,4),销售台账!$C$3:$C$2654,LEFT(V$4,LEN(V$4)-1)),"")</f>
        <v/>
      </c>
      <c r="X108" s="90" t="str">
        <f>IF($B108&lt;&gt;"",SUMIFS(损耗登记!$I$3:$I$4999,损耗登记!$E$3:$E$4999,$B108,损耗登记!$B$3:$B$4999,LEFT($J$3,4),损耗登记!$C$3:$C$4999,LEFT(V$4,LEN(V$4)-1)),"")</f>
        <v/>
      </c>
      <c r="Y108" s="90" t="str">
        <f t="shared" si="22"/>
        <v/>
      </c>
      <c r="Z108" s="90" t="str">
        <f>IF($B108&lt;&gt;"",SUMIFS(进货台账!$I$3:$I$1869,进货台账!$E$3:$E$1869,$B108,进货台账!$B$3:$B$1869,LEFT($J$3,4),进货台账!$C$3:$C$1869,LEFT(Z$4,LEN(Z$4)-1)),"")</f>
        <v/>
      </c>
      <c r="AA108" s="90" t="str">
        <f>IF($B108&lt;&gt;"",SUMIFS(销售台账!$I$3:$I$2654,销售台账!$E$3:$E$2654,$B108,销售台账!$B$3:$B$2654,LEFT($J$3,4),销售台账!$C$3:$C$2654,LEFT(Z$4,LEN(Z$4)-1)),"")</f>
        <v/>
      </c>
      <c r="AB108" s="90" t="str">
        <f>IF($B108&lt;&gt;"",SUMIFS(损耗登记!$I$3:$I$4999,损耗登记!$E$3:$E$4999,$B108,损耗登记!$B$3:$B$4999,LEFT($J$3,4),损耗登记!$C$3:$C$4999,LEFT(Z$4,LEN(Z$4)-1)),"")</f>
        <v/>
      </c>
      <c r="AC108" s="90" t="str">
        <f t="shared" si="23"/>
        <v/>
      </c>
      <c r="AD108" s="90" t="str">
        <f>IF($B108&lt;&gt;"",SUMIFS(进货台账!$I$3:$I$1869,进货台账!$E$3:$E$1869,$B108,进货台账!$B$3:$B$1869,LEFT($J$3,4),进货台账!$C$3:$C$1869,LEFT(AD$4,LEN(AD$4)-1)),"")</f>
        <v/>
      </c>
      <c r="AE108" s="90" t="str">
        <f>IF($B108&lt;&gt;"",SUMIFS(销售台账!$I$3:$I$2654,销售台账!$E$3:$E$2654,$B108,销售台账!$B$3:$B$2654,LEFT($J$3,4),销售台账!$C$3:$C$2654,LEFT(AD$4,LEN(AD$4)-1)),"")</f>
        <v/>
      </c>
      <c r="AF108" s="90" t="str">
        <f>IF($B108&lt;&gt;"",SUMIFS(损耗登记!$I$3:$I$4999,损耗登记!$E$3:$E$4999,$B108,损耗登记!$B$3:$B$4999,LEFT($J$3,4),损耗登记!$C$3:$C$4999,LEFT(AD$4,LEN(AD$4)-1)),"")</f>
        <v/>
      </c>
      <c r="AG108" s="90" t="str">
        <f t="shared" si="24"/>
        <v/>
      </c>
      <c r="AH108" s="90" t="str">
        <f>IF($B108&lt;&gt;"",SUMIFS(进货台账!$I$3:$I$1869,进货台账!$E$3:$E$1869,$B108,进货台账!$B$3:$B$1869,LEFT($J$3,4),进货台账!$C$3:$C$1869,LEFT(AH$4,LEN(AH$4)-1)),"")</f>
        <v/>
      </c>
      <c r="AI108" s="90" t="str">
        <f>IF($B108&lt;&gt;"",SUMIFS(销售台账!$I$3:$I$2654,销售台账!$E$3:$E$2654,$B108,销售台账!$B$3:$B$2654,LEFT($J$3,4),销售台账!$C$3:$C$2654,LEFT(AH$4,LEN(AH$4)-1)),"")</f>
        <v/>
      </c>
      <c r="AJ108" s="90" t="str">
        <f>IF($B108&lt;&gt;"",SUMIFS(损耗登记!$I$3:$I$4999,损耗登记!$E$3:$E$4999,$B108,损耗登记!$B$3:$B$4999,LEFT($J$3,4),损耗登记!$C$3:$C$4999,LEFT(AH$4,LEN(AH$4)-1)),"")</f>
        <v/>
      </c>
      <c r="AK108" s="90" t="str">
        <f t="shared" si="25"/>
        <v/>
      </c>
      <c r="AL108" s="90" t="str">
        <f>IF($B108&lt;&gt;"",SUMIFS(进货台账!$I$3:$I$1869,进货台账!$E$3:$E$1869,$B108,进货台账!$B$3:$B$1869,LEFT($J$3,4),进货台账!$C$3:$C$1869,LEFT(AL$4,LEN(AL$4)-1)),"")</f>
        <v/>
      </c>
      <c r="AM108" s="90" t="str">
        <f>IF($B108&lt;&gt;"",SUMIFS(销售台账!$I$3:$I$2654,销售台账!$E$3:$E$2654,$B108,销售台账!$B$3:$B$2654,LEFT($J$3,4),销售台账!$C$3:$C$2654,LEFT(AL$4,LEN(AL$4)-1)),"")</f>
        <v/>
      </c>
      <c r="AN108" s="90" t="str">
        <f>IF($B108&lt;&gt;"",SUMIFS(损耗登记!$I$3:$I$4999,损耗登记!$E$3:$E$4999,$B108,损耗登记!$B$3:$B$4999,LEFT($J$3,4),损耗登记!$C$3:$C$4999,LEFT(AL$4,LEN(AL$4)-1)),"")</f>
        <v/>
      </c>
      <c r="AO108" s="90" t="str">
        <f t="shared" si="26"/>
        <v/>
      </c>
      <c r="AP108" s="90" t="str">
        <f>IF($B108&lt;&gt;"",SUMIFS(进货台账!$I$3:$I$1869,进货台账!$E$3:$E$1869,$B108,进货台账!$B$3:$B$1869,LEFT($J$3,4),进货台账!$C$3:$C$1869,LEFT(AP$4,LEN(AP$4)-1)),"")</f>
        <v/>
      </c>
      <c r="AQ108" s="90" t="str">
        <f>IF($B108&lt;&gt;"",SUMIFS(销售台账!$I$3:$I$2654,销售台账!$E$3:$E$2654,$B108,销售台账!$B$3:$B$2654,LEFT($J$3,4),销售台账!$C$3:$C$2654,LEFT(AP$4,LEN(AP$4)-1)),"")</f>
        <v/>
      </c>
      <c r="AR108" s="90" t="str">
        <f>IF($B108&lt;&gt;"",SUMIFS(损耗登记!$I$3:$I$4999,损耗登记!$E$3:$E$4999,$B108,损耗登记!$B$3:$B$4999,LEFT($J$3,4),损耗登记!$C$3:$C$4999,LEFT(AP$4,LEN(AP$4)-1)),"")</f>
        <v/>
      </c>
      <c r="AS108" s="90" t="str">
        <f t="shared" si="27"/>
        <v/>
      </c>
      <c r="AT108" s="90" t="str">
        <f>IF($B108&lt;&gt;"",SUMIFS(进货台账!$I$3:$I$1869,进货台账!$E$3:$E$1869,$B108,进货台账!$B$3:$B$1869,LEFT($J$3,4),进货台账!$C$3:$C$1869,LEFT(AT$4,LEN(AT$4)-1)),"")</f>
        <v/>
      </c>
      <c r="AU108" s="90" t="str">
        <f>IF($B108&lt;&gt;"",SUMIFS(销售台账!$I$3:$I$2654,销售台账!$E$3:$E$2654,$B108,销售台账!$B$3:$B$2654,LEFT($J$3,4),销售台账!$C$3:$C$2654,LEFT(AT$4,LEN(AT$4)-1)),"")</f>
        <v/>
      </c>
      <c r="AV108" s="90" t="str">
        <f>IF($B108&lt;&gt;"",SUMIFS(损耗登记!$I$3:$I$4999,损耗登记!$E$3:$E$4999,$B108,损耗登记!$B$3:$B$4999,LEFT($J$3,4),损耗登记!$C$3:$C$4999,LEFT(AT$4,LEN(AT$4)-1)),"")</f>
        <v/>
      </c>
      <c r="AW108" s="90" t="str">
        <f t="shared" si="28"/>
        <v/>
      </c>
      <c r="AX108" s="90" t="str">
        <f>IF($B108&lt;&gt;"",SUMIFS(进货台账!$I$3:$I$1869,进货台账!$E$3:$E$1869,$B108,进货台账!$B$3:$B$1869,LEFT($J$3,4),进货台账!$C$3:$C$1869,LEFT(AX$4,LEN(AX$4)-1)),"")</f>
        <v/>
      </c>
      <c r="AY108" s="90" t="str">
        <f>IF($B108&lt;&gt;"",SUMIFS(销售台账!$I$3:$I$2654,销售台账!$E$3:$E$2654,$B108,销售台账!$B$3:$B$2654,LEFT($J$3,4),销售台账!$C$3:$C$2654,LEFT(AX$4,LEN(AX$4)-1)),"")</f>
        <v/>
      </c>
      <c r="AZ108" s="90" t="str">
        <f>IF($B108&lt;&gt;"",SUMIFS(损耗登记!$I$3:$I$4999,损耗登记!$E$3:$E$4999,$B108,损耗登记!$B$3:$B$4999,LEFT($J$3,4),损耗登记!$C$3:$C$4999,LEFT(AX$4,LEN(AX$4)-1)),"")</f>
        <v/>
      </c>
      <c r="BA108" s="90" t="str">
        <f t="shared" si="29"/>
        <v/>
      </c>
      <c r="BB108" s="90" t="str">
        <f>IF($B108&lt;&gt;"",SUMIFS(进货台账!$I$3:$I$1869,进货台账!$E$3:$E$1869,$B108,进货台账!$B$3:$B$1869,LEFT($J$3,4),进货台账!$C$3:$C$1869,LEFT(BB$4,LEN(BB$4)-1)),"")</f>
        <v/>
      </c>
      <c r="BC108" s="90" t="str">
        <f>IF($B108&lt;&gt;"",SUMIFS(销售台账!$I$3:$I$2654,销售台账!$E$3:$E$2654,$B108,销售台账!$B$3:$B$2654,LEFT($J$3,4),销售台账!$C$3:$C$2654,LEFT(BB$4,LEN(BB$4)-1)),"")</f>
        <v/>
      </c>
      <c r="BD108" s="90" t="str">
        <f>IF($B108&lt;&gt;"",SUMIFS(损耗登记!$I$3:$I$4999,损耗登记!$E$3:$E$4999,$B108,损耗登记!$B$3:$B$4999,LEFT($J$3,4),损耗登记!$C$3:$C$4999,LEFT(BB$4,LEN(BB$4)-1)),"")</f>
        <v/>
      </c>
      <c r="BE108" s="90" t="str">
        <f t="shared" si="30"/>
        <v/>
      </c>
    </row>
    <row r="109" ht="22" customHeight="1" spans="1:57">
      <c r="A109" s="89" t="str">
        <f t="shared" si="31"/>
        <v/>
      </c>
      <c r="B109" s="89" t="str">
        <f>IF(商品参数!A106&lt;&gt;"",商品参数!A106,"")</f>
        <v/>
      </c>
      <c r="C109" s="90" t="str">
        <f>IFERROR(VLOOKUP(B109,商品参数!A:E,2,FALSE),"")</f>
        <v/>
      </c>
      <c r="D109" s="90" t="str">
        <f>IFERROR(VLOOKUP(B109,商品参数!A:E,3,FALSE),"")</f>
        <v/>
      </c>
      <c r="E109" s="90" t="str">
        <f>IFERROR(VLOOKUP(B109,商品参数!A:E,4,FALSE),"")</f>
        <v/>
      </c>
      <c r="F109" s="90" t="str">
        <f t="shared" si="16"/>
        <v/>
      </c>
      <c r="G109" s="90" t="str">
        <f t="shared" si="17"/>
        <v/>
      </c>
      <c r="H109" s="91" t="str">
        <f t="shared" si="18"/>
        <v/>
      </c>
      <c r="I109" s="90" t="str">
        <f>IF(E109&lt;&gt;"",IFERROR(VLOOKUP(B109,商品参数!$A$3:$D$499,6,0),0),"")</f>
        <v/>
      </c>
      <c r="J109" s="90" t="str">
        <f>IF($B109&lt;&gt;"",SUMIFS(进货台账!$I$3:$I$1869,进货台账!$E$3:$E$1869,$B109,进货台账!$B$3:$B$1869,LEFT($J$3,4),进货台账!$C$3:$C$1869,LEFT(J$4,LEN(J$4)-1)),"")</f>
        <v/>
      </c>
      <c r="K109" s="90" t="str">
        <f>IF($B109&lt;&gt;"",SUMIFS(销售台账!$I$3:$I$2654,销售台账!$E$3:$E$2654,$B109,销售台账!$B$3:$B$2654,LEFT($J$3,4),销售台账!$C$3:$C$2654,LEFT(J$4,LEN(J$4)-1)),"")</f>
        <v/>
      </c>
      <c r="L109" s="90" t="str">
        <f>IF($B109&lt;&gt;"",SUMIFS(损耗登记!$I$3:$I$4999,损耗登记!$E$3:$E$4999,$B109,损耗登记!$B$3:$B$4999,LEFT($J$3,4),损耗登记!$C$3:$C$4999,LEFT(J$4,LEN(J$4)-1)),"")</f>
        <v/>
      </c>
      <c r="M109" s="90" t="str">
        <f t="shared" si="19"/>
        <v/>
      </c>
      <c r="N109" s="90" t="str">
        <f>IF($B109&lt;&gt;"",SUMIFS(进货台账!$I$3:$I$1869,进货台账!$E$3:$E$1869,$B109,进货台账!$B$3:$B$1869,LEFT($J$3,4),进货台账!$C$3:$C$1869,LEFT(N$4,LEN(N$4)-1)),"")</f>
        <v/>
      </c>
      <c r="O109" s="90" t="str">
        <f>IF($B109&lt;&gt;"",SUMIFS(销售台账!$I$3:$I$2654,销售台账!$E$3:$E$2654,$B109,销售台账!$B$3:$B$2654,LEFT($J$3,4),销售台账!$C$3:$C$2654,LEFT(N$4,LEN(N$4)-1)),"")</f>
        <v/>
      </c>
      <c r="P109" s="90" t="str">
        <f>IF($B109&lt;&gt;"",SUMIFS(损耗登记!$I$3:$I$4999,损耗登记!$E$3:$E$4999,$B109,损耗登记!$B$3:$B$4999,LEFT($J$3,4),损耗登记!$C$3:$C$4999,LEFT(N$4,LEN(N$4)-1)),"")</f>
        <v/>
      </c>
      <c r="Q109" s="90" t="str">
        <f t="shared" si="20"/>
        <v/>
      </c>
      <c r="R109" s="90" t="str">
        <f>IF($B109&lt;&gt;"",SUMIFS(进货台账!$I$3:$I$1869,进货台账!$E$3:$E$1869,$B109,进货台账!$B$3:$B$1869,LEFT($J$3,4),进货台账!$C$3:$C$1869,LEFT(R$4,LEN(R$4)-1)),"")</f>
        <v/>
      </c>
      <c r="S109" s="90" t="str">
        <f>IF($B109&lt;&gt;"",SUMIFS(销售台账!$I$3:$I$2654,销售台账!$E$3:$E$2654,$B109,销售台账!$B$3:$B$2654,LEFT($J$3,4),销售台账!$C$3:$C$2654,LEFT(R$4,LEN(R$4)-1)),"")</f>
        <v/>
      </c>
      <c r="T109" s="90" t="str">
        <f>IF($B109&lt;&gt;"",SUMIFS(损耗登记!$I$3:$I$4999,损耗登记!$E$3:$E$4999,$B109,损耗登记!$B$3:$B$4999,LEFT($J$3,4),损耗登记!$C$3:$C$4999,LEFT(R$4,LEN(R$4)-1)),"")</f>
        <v/>
      </c>
      <c r="U109" s="90" t="str">
        <f t="shared" si="21"/>
        <v/>
      </c>
      <c r="V109" s="90" t="str">
        <f>IF($B109&lt;&gt;"",SUMIFS(进货台账!$I$3:$I$1869,进货台账!$E$3:$E$1869,$B109,进货台账!$B$3:$B$1869,LEFT($J$3,4),进货台账!$C$3:$C$1869,LEFT(V$4,LEN(V$4)-1)),"")</f>
        <v/>
      </c>
      <c r="W109" s="90" t="str">
        <f>IF($B109&lt;&gt;"",SUMIFS(销售台账!$I$3:$I$2654,销售台账!$E$3:$E$2654,$B109,销售台账!$B$3:$B$2654,LEFT($J$3,4),销售台账!$C$3:$C$2654,LEFT(V$4,LEN(V$4)-1)),"")</f>
        <v/>
      </c>
      <c r="X109" s="90" t="str">
        <f>IF($B109&lt;&gt;"",SUMIFS(损耗登记!$I$3:$I$4999,损耗登记!$E$3:$E$4999,$B109,损耗登记!$B$3:$B$4999,LEFT($J$3,4),损耗登记!$C$3:$C$4999,LEFT(V$4,LEN(V$4)-1)),"")</f>
        <v/>
      </c>
      <c r="Y109" s="90" t="str">
        <f t="shared" si="22"/>
        <v/>
      </c>
      <c r="Z109" s="90" t="str">
        <f>IF($B109&lt;&gt;"",SUMIFS(进货台账!$I$3:$I$1869,进货台账!$E$3:$E$1869,$B109,进货台账!$B$3:$B$1869,LEFT($J$3,4),进货台账!$C$3:$C$1869,LEFT(Z$4,LEN(Z$4)-1)),"")</f>
        <v/>
      </c>
      <c r="AA109" s="90" t="str">
        <f>IF($B109&lt;&gt;"",SUMIFS(销售台账!$I$3:$I$2654,销售台账!$E$3:$E$2654,$B109,销售台账!$B$3:$B$2654,LEFT($J$3,4),销售台账!$C$3:$C$2654,LEFT(Z$4,LEN(Z$4)-1)),"")</f>
        <v/>
      </c>
      <c r="AB109" s="90" t="str">
        <f>IF($B109&lt;&gt;"",SUMIFS(损耗登记!$I$3:$I$4999,损耗登记!$E$3:$E$4999,$B109,损耗登记!$B$3:$B$4999,LEFT($J$3,4),损耗登记!$C$3:$C$4999,LEFT(Z$4,LEN(Z$4)-1)),"")</f>
        <v/>
      </c>
      <c r="AC109" s="90" t="str">
        <f t="shared" si="23"/>
        <v/>
      </c>
      <c r="AD109" s="90" t="str">
        <f>IF($B109&lt;&gt;"",SUMIFS(进货台账!$I$3:$I$1869,进货台账!$E$3:$E$1869,$B109,进货台账!$B$3:$B$1869,LEFT($J$3,4),进货台账!$C$3:$C$1869,LEFT(AD$4,LEN(AD$4)-1)),"")</f>
        <v/>
      </c>
      <c r="AE109" s="90" t="str">
        <f>IF($B109&lt;&gt;"",SUMIFS(销售台账!$I$3:$I$2654,销售台账!$E$3:$E$2654,$B109,销售台账!$B$3:$B$2654,LEFT($J$3,4),销售台账!$C$3:$C$2654,LEFT(AD$4,LEN(AD$4)-1)),"")</f>
        <v/>
      </c>
      <c r="AF109" s="90" t="str">
        <f>IF($B109&lt;&gt;"",SUMIFS(损耗登记!$I$3:$I$4999,损耗登记!$E$3:$E$4999,$B109,损耗登记!$B$3:$B$4999,LEFT($J$3,4),损耗登记!$C$3:$C$4999,LEFT(AD$4,LEN(AD$4)-1)),"")</f>
        <v/>
      </c>
      <c r="AG109" s="90" t="str">
        <f t="shared" si="24"/>
        <v/>
      </c>
      <c r="AH109" s="90" t="str">
        <f>IF($B109&lt;&gt;"",SUMIFS(进货台账!$I$3:$I$1869,进货台账!$E$3:$E$1869,$B109,进货台账!$B$3:$B$1869,LEFT($J$3,4),进货台账!$C$3:$C$1869,LEFT(AH$4,LEN(AH$4)-1)),"")</f>
        <v/>
      </c>
      <c r="AI109" s="90" t="str">
        <f>IF($B109&lt;&gt;"",SUMIFS(销售台账!$I$3:$I$2654,销售台账!$E$3:$E$2654,$B109,销售台账!$B$3:$B$2654,LEFT($J$3,4),销售台账!$C$3:$C$2654,LEFT(AH$4,LEN(AH$4)-1)),"")</f>
        <v/>
      </c>
      <c r="AJ109" s="90" t="str">
        <f>IF($B109&lt;&gt;"",SUMIFS(损耗登记!$I$3:$I$4999,损耗登记!$E$3:$E$4999,$B109,损耗登记!$B$3:$B$4999,LEFT($J$3,4),损耗登记!$C$3:$C$4999,LEFT(AH$4,LEN(AH$4)-1)),"")</f>
        <v/>
      </c>
      <c r="AK109" s="90" t="str">
        <f t="shared" si="25"/>
        <v/>
      </c>
      <c r="AL109" s="90" t="str">
        <f>IF($B109&lt;&gt;"",SUMIFS(进货台账!$I$3:$I$1869,进货台账!$E$3:$E$1869,$B109,进货台账!$B$3:$B$1869,LEFT($J$3,4),进货台账!$C$3:$C$1869,LEFT(AL$4,LEN(AL$4)-1)),"")</f>
        <v/>
      </c>
      <c r="AM109" s="90" t="str">
        <f>IF($B109&lt;&gt;"",SUMIFS(销售台账!$I$3:$I$2654,销售台账!$E$3:$E$2654,$B109,销售台账!$B$3:$B$2654,LEFT($J$3,4),销售台账!$C$3:$C$2654,LEFT(AL$4,LEN(AL$4)-1)),"")</f>
        <v/>
      </c>
      <c r="AN109" s="90" t="str">
        <f>IF($B109&lt;&gt;"",SUMIFS(损耗登记!$I$3:$I$4999,损耗登记!$E$3:$E$4999,$B109,损耗登记!$B$3:$B$4999,LEFT($J$3,4),损耗登记!$C$3:$C$4999,LEFT(AL$4,LEN(AL$4)-1)),"")</f>
        <v/>
      </c>
      <c r="AO109" s="90" t="str">
        <f t="shared" si="26"/>
        <v/>
      </c>
      <c r="AP109" s="90" t="str">
        <f>IF($B109&lt;&gt;"",SUMIFS(进货台账!$I$3:$I$1869,进货台账!$E$3:$E$1869,$B109,进货台账!$B$3:$B$1869,LEFT($J$3,4),进货台账!$C$3:$C$1869,LEFT(AP$4,LEN(AP$4)-1)),"")</f>
        <v/>
      </c>
      <c r="AQ109" s="90" t="str">
        <f>IF($B109&lt;&gt;"",SUMIFS(销售台账!$I$3:$I$2654,销售台账!$E$3:$E$2654,$B109,销售台账!$B$3:$B$2654,LEFT($J$3,4),销售台账!$C$3:$C$2654,LEFT(AP$4,LEN(AP$4)-1)),"")</f>
        <v/>
      </c>
      <c r="AR109" s="90" t="str">
        <f>IF($B109&lt;&gt;"",SUMIFS(损耗登记!$I$3:$I$4999,损耗登记!$E$3:$E$4999,$B109,损耗登记!$B$3:$B$4999,LEFT($J$3,4),损耗登记!$C$3:$C$4999,LEFT(AP$4,LEN(AP$4)-1)),"")</f>
        <v/>
      </c>
      <c r="AS109" s="90" t="str">
        <f t="shared" si="27"/>
        <v/>
      </c>
      <c r="AT109" s="90" t="str">
        <f>IF($B109&lt;&gt;"",SUMIFS(进货台账!$I$3:$I$1869,进货台账!$E$3:$E$1869,$B109,进货台账!$B$3:$B$1869,LEFT($J$3,4),进货台账!$C$3:$C$1869,LEFT(AT$4,LEN(AT$4)-1)),"")</f>
        <v/>
      </c>
      <c r="AU109" s="90" t="str">
        <f>IF($B109&lt;&gt;"",SUMIFS(销售台账!$I$3:$I$2654,销售台账!$E$3:$E$2654,$B109,销售台账!$B$3:$B$2654,LEFT($J$3,4),销售台账!$C$3:$C$2654,LEFT(AT$4,LEN(AT$4)-1)),"")</f>
        <v/>
      </c>
      <c r="AV109" s="90" t="str">
        <f>IF($B109&lt;&gt;"",SUMIFS(损耗登记!$I$3:$I$4999,损耗登记!$E$3:$E$4999,$B109,损耗登记!$B$3:$B$4999,LEFT($J$3,4),损耗登记!$C$3:$C$4999,LEFT(AT$4,LEN(AT$4)-1)),"")</f>
        <v/>
      </c>
      <c r="AW109" s="90" t="str">
        <f t="shared" si="28"/>
        <v/>
      </c>
      <c r="AX109" s="90" t="str">
        <f>IF($B109&lt;&gt;"",SUMIFS(进货台账!$I$3:$I$1869,进货台账!$E$3:$E$1869,$B109,进货台账!$B$3:$B$1869,LEFT($J$3,4),进货台账!$C$3:$C$1869,LEFT(AX$4,LEN(AX$4)-1)),"")</f>
        <v/>
      </c>
      <c r="AY109" s="90" t="str">
        <f>IF($B109&lt;&gt;"",SUMIFS(销售台账!$I$3:$I$2654,销售台账!$E$3:$E$2654,$B109,销售台账!$B$3:$B$2654,LEFT($J$3,4),销售台账!$C$3:$C$2654,LEFT(AX$4,LEN(AX$4)-1)),"")</f>
        <v/>
      </c>
      <c r="AZ109" s="90" t="str">
        <f>IF($B109&lt;&gt;"",SUMIFS(损耗登记!$I$3:$I$4999,损耗登记!$E$3:$E$4999,$B109,损耗登记!$B$3:$B$4999,LEFT($J$3,4),损耗登记!$C$3:$C$4999,LEFT(AX$4,LEN(AX$4)-1)),"")</f>
        <v/>
      </c>
      <c r="BA109" s="90" t="str">
        <f t="shared" si="29"/>
        <v/>
      </c>
      <c r="BB109" s="90" t="str">
        <f>IF($B109&lt;&gt;"",SUMIFS(进货台账!$I$3:$I$1869,进货台账!$E$3:$E$1869,$B109,进货台账!$B$3:$B$1869,LEFT($J$3,4),进货台账!$C$3:$C$1869,LEFT(BB$4,LEN(BB$4)-1)),"")</f>
        <v/>
      </c>
      <c r="BC109" s="90" t="str">
        <f>IF($B109&lt;&gt;"",SUMIFS(销售台账!$I$3:$I$2654,销售台账!$E$3:$E$2654,$B109,销售台账!$B$3:$B$2654,LEFT($J$3,4),销售台账!$C$3:$C$2654,LEFT(BB$4,LEN(BB$4)-1)),"")</f>
        <v/>
      </c>
      <c r="BD109" s="90" t="str">
        <f>IF($B109&lt;&gt;"",SUMIFS(损耗登记!$I$3:$I$4999,损耗登记!$E$3:$E$4999,$B109,损耗登记!$B$3:$B$4999,LEFT($J$3,4),损耗登记!$C$3:$C$4999,LEFT(BB$4,LEN(BB$4)-1)),"")</f>
        <v/>
      </c>
      <c r="BE109" s="90" t="str">
        <f t="shared" si="30"/>
        <v/>
      </c>
    </row>
    <row r="110" ht="22" customHeight="1" spans="1:57">
      <c r="A110" s="89" t="str">
        <f t="shared" si="31"/>
        <v/>
      </c>
      <c r="B110" s="89" t="str">
        <f>IF(商品参数!A107&lt;&gt;"",商品参数!A107,"")</f>
        <v/>
      </c>
      <c r="C110" s="90" t="str">
        <f>IFERROR(VLOOKUP(B110,商品参数!A:E,2,FALSE),"")</f>
        <v/>
      </c>
      <c r="D110" s="90" t="str">
        <f>IFERROR(VLOOKUP(B110,商品参数!A:E,3,FALSE),"")</f>
        <v/>
      </c>
      <c r="E110" s="90" t="str">
        <f>IFERROR(VLOOKUP(B110,商品参数!A:E,4,FALSE),"")</f>
        <v/>
      </c>
      <c r="F110" s="90" t="str">
        <f t="shared" si="16"/>
        <v/>
      </c>
      <c r="G110" s="90" t="str">
        <f t="shared" si="17"/>
        <v/>
      </c>
      <c r="H110" s="91" t="str">
        <f t="shared" si="18"/>
        <v/>
      </c>
      <c r="I110" s="90" t="str">
        <f>IF(E110&lt;&gt;"",IFERROR(VLOOKUP(B110,商品参数!$A$3:$D$499,6,0),0),"")</f>
        <v/>
      </c>
      <c r="J110" s="90" t="str">
        <f>IF($B110&lt;&gt;"",SUMIFS(进货台账!$I$3:$I$1869,进货台账!$E$3:$E$1869,$B110,进货台账!$B$3:$B$1869,LEFT($J$3,4),进货台账!$C$3:$C$1869,LEFT(J$4,LEN(J$4)-1)),"")</f>
        <v/>
      </c>
      <c r="K110" s="90" t="str">
        <f>IF($B110&lt;&gt;"",SUMIFS(销售台账!$I$3:$I$2654,销售台账!$E$3:$E$2654,$B110,销售台账!$B$3:$B$2654,LEFT($J$3,4),销售台账!$C$3:$C$2654,LEFT(J$4,LEN(J$4)-1)),"")</f>
        <v/>
      </c>
      <c r="L110" s="90" t="str">
        <f>IF($B110&lt;&gt;"",SUMIFS(损耗登记!$I$3:$I$4999,损耗登记!$E$3:$E$4999,$B110,损耗登记!$B$3:$B$4999,LEFT($J$3,4),损耗登记!$C$3:$C$4999,LEFT(J$4,LEN(J$4)-1)),"")</f>
        <v/>
      </c>
      <c r="M110" s="90" t="str">
        <f t="shared" si="19"/>
        <v/>
      </c>
      <c r="N110" s="90" t="str">
        <f>IF($B110&lt;&gt;"",SUMIFS(进货台账!$I$3:$I$1869,进货台账!$E$3:$E$1869,$B110,进货台账!$B$3:$B$1869,LEFT($J$3,4),进货台账!$C$3:$C$1869,LEFT(N$4,LEN(N$4)-1)),"")</f>
        <v/>
      </c>
      <c r="O110" s="90" t="str">
        <f>IF($B110&lt;&gt;"",SUMIFS(销售台账!$I$3:$I$2654,销售台账!$E$3:$E$2654,$B110,销售台账!$B$3:$B$2654,LEFT($J$3,4),销售台账!$C$3:$C$2654,LEFT(N$4,LEN(N$4)-1)),"")</f>
        <v/>
      </c>
      <c r="P110" s="90" t="str">
        <f>IF($B110&lt;&gt;"",SUMIFS(损耗登记!$I$3:$I$4999,损耗登记!$E$3:$E$4999,$B110,损耗登记!$B$3:$B$4999,LEFT($J$3,4),损耗登记!$C$3:$C$4999,LEFT(N$4,LEN(N$4)-1)),"")</f>
        <v/>
      </c>
      <c r="Q110" s="90" t="str">
        <f t="shared" si="20"/>
        <v/>
      </c>
      <c r="R110" s="90" t="str">
        <f>IF($B110&lt;&gt;"",SUMIFS(进货台账!$I$3:$I$1869,进货台账!$E$3:$E$1869,$B110,进货台账!$B$3:$B$1869,LEFT($J$3,4),进货台账!$C$3:$C$1869,LEFT(R$4,LEN(R$4)-1)),"")</f>
        <v/>
      </c>
      <c r="S110" s="90" t="str">
        <f>IF($B110&lt;&gt;"",SUMIFS(销售台账!$I$3:$I$2654,销售台账!$E$3:$E$2654,$B110,销售台账!$B$3:$B$2654,LEFT($J$3,4),销售台账!$C$3:$C$2654,LEFT(R$4,LEN(R$4)-1)),"")</f>
        <v/>
      </c>
      <c r="T110" s="90" t="str">
        <f>IF($B110&lt;&gt;"",SUMIFS(损耗登记!$I$3:$I$4999,损耗登记!$E$3:$E$4999,$B110,损耗登记!$B$3:$B$4999,LEFT($J$3,4),损耗登记!$C$3:$C$4999,LEFT(R$4,LEN(R$4)-1)),"")</f>
        <v/>
      </c>
      <c r="U110" s="90" t="str">
        <f t="shared" si="21"/>
        <v/>
      </c>
      <c r="V110" s="90" t="str">
        <f>IF($B110&lt;&gt;"",SUMIFS(进货台账!$I$3:$I$1869,进货台账!$E$3:$E$1869,$B110,进货台账!$B$3:$B$1869,LEFT($J$3,4),进货台账!$C$3:$C$1869,LEFT(V$4,LEN(V$4)-1)),"")</f>
        <v/>
      </c>
      <c r="W110" s="90" t="str">
        <f>IF($B110&lt;&gt;"",SUMIFS(销售台账!$I$3:$I$2654,销售台账!$E$3:$E$2654,$B110,销售台账!$B$3:$B$2654,LEFT($J$3,4),销售台账!$C$3:$C$2654,LEFT(V$4,LEN(V$4)-1)),"")</f>
        <v/>
      </c>
      <c r="X110" s="90" t="str">
        <f>IF($B110&lt;&gt;"",SUMIFS(损耗登记!$I$3:$I$4999,损耗登记!$E$3:$E$4999,$B110,损耗登记!$B$3:$B$4999,LEFT($J$3,4),损耗登记!$C$3:$C$4999,LEFT(V$4,LEN(V$4)-1)),"")</f>
        <v/>
      </c>
      <c r="Y110" s="90" t="str">
        <f t="shared" si="22"/>
        <v/>
      </c>
      <c r="Z110" s="90" t="str">
        <f>IF($B110&lt;&gt;"",SUMIFS(进货台账!$I$3:$I$1869,进货台账!$E$3:$E$1869,$B110,进货台账!$B$3:$B$1869,LEFT($J$3,4),进货台账!$C$3:$C$1869,LEFT(Z$4,LEN(Z$4)-1)),"")</f>
        <v/>
      </c>
      <c r="AA110" s="90" t="str">
        <f>IF($B110&lt;&gt;"",SUMIFS(销售台账!$I$3:$I$2654,销售台账!$E$3:$E$2654,$B110,销售台账!$B$3:$B$2654,LEFT($J$3,4),销售台账!$C$3:$C$2654,LEFT(Z$4,LEN(Z$4)-1)),"")</f>
        <v/>
      </c>
      <c r="AB110" s="90" t="str">
        <f>IF($B110&lt;&gt;"",SUMIFS(损耗登记!$I$3:$I$4999,损耗登记!$E$3:$E$4999,$B110,损耗登记!$B$3:$B$4999,LEFT($J$3,4),损耗登记!$C$3:$C$4999,LEFT(Z$4,LEN(Z$4)-1)),"")</f>
        <v/>
      </c>
      <c r="AC110" s="90" t="str">
        <f t="shared" si="23"/>
        <v/>
      </c>
      <c r="AD110" s="90" t="str">
        <f>IF($B110&lt;&gt;"",SUMIFS(进货台账!$I$3:$I$1869,进货台账!$E$3:$E$1869,$B110,进货台账!$B$3:$B$1869,LEFT($J$3,4),进货台账!$C$3:$C$1869,LEFT(AD$4,LEN(AD$4)-1)),"")</f>
        <v/>
      </c>
      <c r="AE110" s="90" t="str">
        <f>IF($B110&lt;&gt;"",SUMIFS(销售台账!$I$3:$I$2654,销售台账!$E$3:$E$2654,$B110,销售台账!$B$3:$B$2654,LEFT($J$3,4),销售台账!$C$3:$C$2654,LEFT(AD$4,LEN(AD$4)-1)),"")</f>
        <v/>
      </c>
      <c r="AF110" s="90" t="str">
        <f>IF($B110&lt;&gt;"",SUMIFS(损耗登记!$I$3:$I$4999,损耗登记!$E$3:$E$4999,$B110,损耗登记!$B$3:$B$4999,LEFT($J$3,4),损耗登记!$C$3:$C$4999,LEFT(AD$4,LEN(AD$4)-1)),"")</f>
        <v/>
      </c>
      <c r="AG110" s="90" t="str">
        <f t="shared" si="24"/>
        <v/>
      </c>
      <c r="AH110" s="90" t="str">
        <f>IF($B110&lt;&gt;"",SUMIFS(进货台账!$I$3:$I$1869,进货台账!$E$3:$E$1869,$B110,进货台账!$B$3:$B$1869,LEFT($J$3,4),进货台账!$C$3:$C$1869,LEFT(AH$4,LEN(AH$4)-1)),"")</f>
        <v/>
      </c>
      <c r="AI110" s="90" t="str">
        <f>IF($B110&lt;&gt;"",SUMIFS(销售台账!$I$3:$I$2654,销售台账!$E$3:$E$2654,$B110,销售台账!$B$3:$B$2654,LEFT($J$3,4),销售台账!$C$3:$C$2654,LEFT(AH$4,LEN(AH$4)-1)),"")</f>
        <v/>
      </c>
      <c r="AJ110" s="90" t="str">
        <f>IF($B110&lt;&gt;"",SUMIFS(损耗登记!$I$3:$I$4999,损耗登记!$E$3:$E$4999,$B110,损耗登记!$B$3:$B$4999,LEFT($J$3,4),损耗登记!$C$3:$C$4999,LEFT(AH$4,LEN(AH$4)-1)),"")</f>
        <v/>
      </c>
      <c r="AK110" s="90" t="str">
        <f t="shared" si="25"/>
        <v/>
      </c>
      <c r="AL110" s="90" t="str">
        <f>IF($B110&lt;&gt;"",SUMIFS(进货台账!$I$3:$I$1869,进货台账!$E$3:$E$1869,$B110,进货台账!$B$3:$B$1869,LEFT($J$3,4),进货台账!$C$3:$C$1869,LEFT(AL$4,LEN(AL$4)-1)),"")</f>
        <v/>
      </c>
      <c r="AM110" s="90" t="str">
        <f>IF($B110&lt;&gt;"",SUMIFS(销售台账!$I$3:$I$2654,销售台账!$E$3:$E$2654,$B110,销售台账!$B$3:$B$2654,LEFT($J$3,4),销售台账!$C$3:$C$2654,LEFT(AL$4,LEN(AL$4)-1)),"")</f>
        <v/>
      </c>
      <c r="AN110" s="90" t="str">
        <f>IF($B110&lt;&gt;"",SUMIFS(损耗登记!$I$3:$I$4999,损耗登记!$E$3:$E$4999,$B110,损耗登记!$B$3:$B$4999,LEFT($J$3,4),损耗登记!$C$3:$C$4999,LEFT(AL$4,LEN(AL$4)-1)),"")</f>
        <v/>
      </c>
      <c r="AO110" s="90" t="str">
        <f t="shared" si="26"/>
        <v/>
      </c>
      <c r="AP110" s="90" t="str">
        <f>IF($B110&lt;&gt;"",SUMIFS(进货台账!$I$3:$I$1869,进货台账!$E$3:$E$1869,$B110,进货台账!$B$3:$B$1869,LEFT($J$3,4),进货台账!$C$3:$C$1869,LEFT(AP$4,LEN(AP$4)-1)),"")</f>
        <v/>
      </c>
      <c r="AQ110" s="90" t="str">
        <f>IF($B110&lt;&gt;"",SUMIFS(销售台账!$I$3:$I$2654,销售台账!$E$3:$E$2654,$B110,销售台账!$B$3:$B$2654,LEFT($J$3,4),销售台账!$C$3:$C$2654,LEFT(AP$4,LEN(AP$4)-1)),"")</f>
        <v/>
      </c>
      <c r="AR110" s="90" t="str">
        <f>IF($B110&lt;&gt;"",SUMIFS(损耗登记!$I$3:$I$4999,损耗登记!$E$3:$E$4999,$B110,损耗登记!$B$3:$B$4999,LEFT($J$3,4),损耗登记!$C$3:$C$4999,LEFT(AP$4,LEN(AP$4)-1)),"")</f>
        <v/>
      </c>
      <c r="AS110" s="90" t="str">
        <f t="shared" si="27"/>
        <v/>
      </c>
      <c r="AT110" s="90" t="str">
        <f>IF($B110&lt;&gt;"",SUMIFS(进货台账!$I$3:$I$1869,进货台账!$E$3:$E$1869,$B110,进货台账!$B$3:$B$1869,LEFT($J$3,4),进货台账!$C$3:$C$1869,LEFT(AT$4,LEN(AT$4)-1)),"")</f>
        <v/>
      </c>
      <c r="AU110" s="90" t="str">
        <f>IF($B110&lt;&gt;"",SUMIFS(销售台账!$I$3:$I$2654,销售台账!$E$3:$E$2654,$B110,销售台账!$B$3:$B$2654,LEFT($J$3,4),销售台账!$C$3:$C$2654,LEFT(AT$4,LEN(AT$4)-1)),"")</f>
        <v/>
      </c>
      <c r="AV110" s="90" t="str">
        <f>IF($B110&lt;&gt;"",SUMIFS(损耗登记!$I$3:$I$4999,损耗登记!$E$3:$E$4999,$B110,损耗登记!$B$3:$B$4999,LEFT($J$3,4),损耗登记!$C$3:$C$4999,LEFT(AT$4,LEN(AT$4)-1)),"")</f>
        <v/>
      </c>
      <c r="AW110" s="90" t="str">
        <f t="shared" si="28"/>
        <v/>
      </c>
      <c r="AX110" s="90" t="str">
        <f>IF($B110&lt;&gt;"",SUMIFS(进货台账!$I$3:$I$1869,进货台账!$E$3:$E$1869,$B110,进货台账!$B$3:$B$1869,LEFT($J$3,4),进货台账!$C$3:$C$1869,LEFT(AX$4,LEN(AX$4)-1)),"")</f>
        <v/>
      </c>
      <c r="AY110" s="90" t="str">
        <f>IF($B110&lt;&gt;"",SUMIFS(销售台账!$I$3:$I$2654,销售台账!$E$3:$E$2654,$B110,销售台账!$B$3:$B$2654,LEFT($J$3,4),销售台账!$C$3:$C$2654,LEFT(AX$4,LEN(AX$4)-1)),"")</f>
        <v/>
      </c>
      <c r="AZ110" s="90" t="str">
        <f>IF($B110&lt;&gt;"",SUMIFS(损耗登记!$I$3:$I$4999,损耗登记!$E$3:$E$4999,$B110,损耗登记!$B$3:$B$4999,LEFT($J$3,4),损耗登记!$C$3:$C$4999,LEFT(AX$4,LEN(AX$4)-1)),"")</f>
        <v/>
      </c>
      <c r="BA110" s="90" t="str">
        <f t="shared" si="29"/>
        <v/>
      </c>
      <c r="BB110" s="90" t="str">
        <f>IF($B110&lt;&gt;"",SUMIFS(进货台账!$I$3:$I$1869,进货台账!$E$3:$E$1869,$B110,进货台账!$B$3:$B$1869,LEFT($J$3,4),进货台账!$C$3:$C$1869,LEFT(BB$4,LEN(BB$4)-1)),"")</f>
        <v/>
      </c>
      <c r="BC110" s="90" t="str">
        <f>IF($B110&lt;&gt;"",SUMIFS(销售台账!$I$3:$I$2654,销售台账!$E$3:$E$2654,$B110,销售台账!$B$3:$B$2654,LEFT($J$3,4),销售台账!$C$3:$C$2654,LEFT(BB$4,LEN(BB$4)-1)),"")</f>
        <v/>
      </c>
      <c r="BD110" s="90" t="str">
        <f>IF($B110&lt;&gt;"",SUMIFS(损耗登记!$I$3:$I$4999,损耗登记!$E$3:$E$4999,$B110,损耗登记!$B$3:$B$4999,LEFT($J$3,4),损耗登记!$C$3:$C$4999,LEFT(BB$4,LEN(BB$4)-1)),"")</f>
        <v/>
      </c>
      <c r="BE110" s="90" t="str">
        <f t="shared" si="30"/>
        <v/>
      </c>
    </row>
    <row r="111" ht="22" customHeight="1" spans="1:57">
      <c r="A111" s="89" t="str">
        <f t="shared" si="31"/>
        <v/>
      </c>
      <c r="B111" s="89" t="str">
        <f>IF(商品参数!A108&lt;&gt;"",商品参数!A108,"")</f>
        <v/>
      </c>
      <c r="C111" s="90" t="str">
        <f>IFERROR(VLOOKUP(B111,商品参数!A:E,2,FALSE),"")</f>
        <v/>
      </c>
      <c r="D111" s="90" t="str">
        <f>IFERROR(VLOOKUP(B111,商品参数!A:E,3,FALSE),"")</f>
        <v/>
      </c>
      <c r="E111" s="90" t="str">
        <f>IFERROR(VLOOKUP(B111,商品参数!A:E,4,FALSE),"")</f>
        <v/>
      </c>
      <c r="F111" s="90" t="str">
        <f t="shared" si="16"/>
        <v/>
      </c>
      <c r="G111" s="90" t="str">
        <f t="shared" si="17"/>
        <v/>
      </c>
      <c r="H111" s="91" t="str">
        <f t="shared" si="18"/>
        <v/>
      </c>
      <c r="I111" s="90" t="str">
        <f>IF(E111&lt;&gt;"",IFERROR(VLOOKUP(B111,商品参数!$A$3:$D$499,6,0),0),"")</f>
        <v/>
      </c>
      <c r="J111" s="90" t="str">
        <f>IF($B111&lt;&gt;"",SUMIFS(进货台账!$I$3:$I$1869,进货台账!$E$3:$E$1869,$B111,进货台账!$B$3:$B$1869,LEFT($J$3,4),进货台账!$C$3:$C$1869,LEFT(J$4,LEN(J$4)-1)),"")</f>
        <v/>
      </c>
      <c r="K111" s="90" t="str">
        <f>IF($B111&lt;&gt;"",SUMIFS(销售台账!$I$3:$I$2654,销售台账!$E$3:$E$2654,$B111,销售台账!$B$3:$B$2654,LEFT($J$3,4),销售台账!$C$3:$C$2654,LEFT(J$4,LEN(J$4)-1)),"")</f>
        <v/>
      </c>
      <c r="L111" s="90" t="str">
        <f>IF($B111&lt;&gt;"",SUMIFS(损耗登记!$I$3:$I$4999,损耗登记!$E$3:$E$4999,$B111,损耗登记!$B$3:$B$4999,LEFT($J$3,4),损耗登记!$C$3:$C$4999,LEFT(J$4,LEN(J$4)-1)),"")</f>
        <v/>
      </c>
      <c r="M111" s="90" t="str">
        <f t="shared" si="19"/>
        <v/>
      </c>
      <c r="N111" s="90" t="str">
        <f>IF($B111&lt;&gt;"",SUMIFS(进货台账!$I$3:$I$1869,进货台账!$E$3:$E$1869,$B111,进货台账!$B$3:$B$1869,LEFT($J$3,4),进货台账!$C$3:$C$1869,LEFT(N$4,LEN(N$4)-1)),"")</f>
        <v/>
      </c>
      <c r="O111" s="90" t="str">
        <f>IF($B111&lt;&gt;"",SUMIFS(销售台账!$I$3:$I$2654,销售台账!$E$3:$E$2654,$B111,销售台账!$B$3:$B$2654,LEFT($J$3,4),销售台账!$C$3:$C$2654,LEFT(N$4,LEN(N$4)-1)),"")</f>
        <v/>
      </c>
      <c r="P111" s="90" t="str">
        <f>IF($B111&lt;&gt;"",SUMIFS(损耗登记!$I$3:$I$4999,损耗登记!$E$3:$E$4999,$B111,损耗登记!$B$3:$B$4999,LEFT($J$3,4),损耗登记!$C$3:$C$4999,LEFT(N$4,LEN(N$4)-1)),"")</f>
        <v/>
      </c>
      <c r="Q111" s="90" t="str">
        <f t="shared" si="20"/>
        <v/>
      </c>
      <c r="R111" s="90" t="str">
        <f>IF($B111&lt;&gt;"",SUMIFS(进货台账!$I$3:$I$1869,进货台账!$E$3:$E$1869,$B111,进货台账!$B$3:$B$1869,LEFT($J$3,4),进货台账!$C$3:$C$1869,LEFT(R$4,LEN(R$4)-1)),"")</f>
        <v/>
      </c>
      <c r="S111" s="90" t="str">
        <f>IF($B111&lt;&gt;"",SUMIFS(销售台账!$I$3:$I$2654,销售台账!$E$3:$E$2654,$B111,销售台账!$B$3:$B$2654,LEFT($J$3,4),销售台账!$C$3:$C$2654,LEFT(R$4,LEN(R$4)-1)),"")</f>
        <v/>
      </c>
      <c r="T111" s="90" t="str">
        <f>IF($B111&lt;&gt;"",SUMIFS(损耗登记!$I$3:$I$4999,损耗登记!$E$3:$E$4999,$B111,损耗登记!$B$3:$B$4999,LEFT($J$3,4),损耗登记!$C$3:$C$4999,LEFT(R$4,LEN(R$4)-1)),"")</f>
        <v/>
      </c>
      <c r="U111" s="90" t="str">
        <f t="shared" si="21"/>
        <v/>
      </c>
      <c r="V111" s="90" t="str">
        <f>IF($B111&lt;&gt;"",SUMIFS(进货台账!$I$3:$I$1869,进货台账!$E$3:$E$1869,$B111,进货台账!$B$3:$B$1869,LEFT($J$3,4),进货台账!$C$3:$C$1869,LEFT(V$4,LEN(V$4)-1)),"")</f>
        <v/>
      </c>
      <c r="W111" s="90" t="str">
        <f>IF($B111&lt;&gt;"",SUMIFS(销售台账!$I$3:$I$2654,销售台账!$E$3:$E$2654,$B111,销售台账!$B$3:$B$2654,LEFT($J$3,4),销售台账!$C$3:$C$2654,LEFT(V$4,LEN(V$4)-1)),"")</f>
        <v/>
      </c>
      <c r="X111" s="90" t="str">
        <f>IF($B111&lt;&gt;"",SUMIFS(损耗登记!$I$3:$I$4999,损耗登记!$E$3:$E$4999,$B111,损耗登记!$B$3:$B$4999,LEFT($J$3,4),损耗登记!$C$3:$C$4999,LEFT(V$4,LEN(V$4)-1)),"")</f>
        <v/>
      </c>
      <c r="Y111" s="90" t="str">
        <f t="shared" si="22"/>
        <v/>
      </c>
      <c r="Z111" s="90" t="str">
        <f>IF($B111&lt;&gt;"",SUMIFS(进货台账!$I$3:$I$1869,进货台账!$E$3:$E$1869,$B111,进货台账!$B$3:$B$1869,LEFT($J$3,4),进货台账!$C$3:$C$1869,LEFT(Z$4,LEN(Z$4)-1)),"")</f>
        <v/>
      </c>
      <c r="AA111" s="90" t="str">
        <f>IF($B111&lt;&gt;"",SUMIFS(销售台账!$I$3:$I$2654,销售台账!$E$3:$E$2654,$B111,销售台账!$B$3:$B$2654,LEFT($J$3,4),销售台账!$C$3:$C$2654,LEFT(Z$4,LEN(Z$4)-1)),"")</f>
        <v/>
      </c>
      <c r="AB111" s="90" t="str">
        <f>IF($B111&lt;&gt;"",SUMIFS(损耗登记!$I$3:$I$4999,损耗登记!$E$3:$E$4999,$B111,损耗登记!$B$3:$B$4999,LEFT($J$3,4),损耗登记!$C$3:$C$4999,LEFT(Z$4,LEN(Z$4)-1)),"")</f>
        <v/>
      </c>
      <c r="AC111" s="90" t="str">
        <f t="shared" si="23"/>
        <v/>
      </c>
      <c r="AD111" s="90" t="str">
        <f>IF($B111&lt;&gt;"",SUMIFS(进货台账!$I$3:$I$1869,进货台账!$E$3:$E$1869,$B111,进货台账!$B$3:$B$1869,LEFT($J$3,4),进货台账!$C$3:$C$1869,LEFT(AD$4,LEN(AD$4)-1)),"")</f>
        <v/>
      </c>
      <c r="AE111" s="90" t="str">
        <f>IF($B111&lt;&gt;"",SUMIFS(销售台账!$I$3:$I$2654,销售台账!$E$3:$E$2654,$B111,销售台账!$B$3:$B$2654,LEFT($J$3,4),销售台账!$C$3:$C$2654,LEFT(AD$4,LEN(AD$4)-1)),"")</f>
        <v/>
      </c>
      <c r="AF111" s="90" t="str">
        <f>IF($B111&lt;&gt;"",SUMIFS(损耗登记!$I$3:$I$4999,损耗登记!$E$3:$E$4999,$B111,损耗登记!$B$3:$B$4999,LEFT($J$3,4),损耗登记!$C$3:$C$4999,LEFT(AD$4,LEN(AD$4)-1)),"")</f>
        <v/>
      </c>
      <c r="AG111" s="90" t="str">
        <f t="shared" si="24"/>
        <v/>
      </c>
      <c r="AH111" s="90" t="str">
        <f>IF($B111&lt;&gt;"",SUMIFS(进货台账!$I$3:$I$1869,进货台账!$E$3:$E$1869,$B111,进货台账!$B$3:$B$1869,LEFT($J$3,4),进货台账!$C$3:$C$1869,LEFT(AH$4,LEN(AH$4)-1)),"")</f>
        <v/>
      </c>
      <c r="AI111" s="90" t="str">
        <f>IF($B111&lt;&gt;"",SUMIFS(销售台账!$I$3:$I$2654,销售台账!$E$3:$E$2654,$B111,销售台账!$B$3:$B$2654,LEFT($J$3,4),销售台账!$C$3:$C$2654,LEFT(AH$4,LEN(AH$4)-1)),"")</f>
        <v/>
      </c>
      <c r="AJ111" s="90" t="str">
        <f>IF($B111&lt;&gt;"",SUMIFS(损耗登记!$I$3:$I$4999,损耗登记!$E$3:$E$4999,$B111,损耗登记!$B$3:$B$4999,LEFT($J$3,4),损耗登记!$C$3:$C$4999,LEFT(AH$4,LEN(AH$4)-1)),"")</f>
        <v/>
      </c>
      <c r="AK111" s="90" t="str">
        <f t="shared" si="25"/>
        <v/>
      </c>
      <c r="AL111" s="90" t="str">
        <f>IF($B111&lt;&gt;"",SUMIFS(进货台账!$I$3:$I$1869,进货台账!$E$3:$E$1869,$B111,进货台账!$B$3:$B$1869,LEFT($J$3,4),进货台账!$C$3:$C$1869,LEFT(AL$4,LEN(AL$4)-1)),"")</f>
        <v/>
      </c>
      <c r="AM111" s="90" t="str">
        <f>IF($B111&lt;&gt;"",SUMIFS(销售台账!$I$3:$I$2654,销售台账!$E$3:$E$2654,$B111,销售台账!$B$3:$B$2654,LEFT($J$3,4),销售台账!$C$3:$C$2654,LEFT(AL$4,LEN(AL$4)-1)),"")</f>
        <v/>
      </c>
      <c r="AN111" s="90" t="str">
        <f>IF($B111&lt;&gt;"",SUMIFS(损耗登记!$I$3:$I$4999,损耗登记!$E$3:$E$4999,$B111,损耗登记!$B$3:$B$4999,LEFT($J$3,4),损耗登记!$C$3:$C$4999,LEFT(AL$4,LEN(AL$4)-1)),"")</f>
        <v/>
      </c>
      <c r="AO111" s="90" t="str">
        <f t="shared" si="26"/>
        <v/>
      </c>
      <c r="AP111" s="90" t="str">
        <f>IF($B111&lt;&gt;"",SUMIFS(进货台账!$I$3:$I$1869,进货台账!$E$3:$E$1869,$B111,进货台账!$B$3:$B$1869,LEFT($J$3,4),进货台账!$C$3:$C$1869,LEFT(AP$4,LEN(AP$4)-1)),"")</f>
        <v/>
      </c>
      <c r="AQ111" s="90" t="str">
        <f>IF($B111&lt;&gt;"",SUMIFS(销售台账!$I$3:$I$2654,销售台账!$E$3:$E$2654,$B111,销售台账!$B$3:$B$2654,LEFT($J$3,4),销售台账!$C$3:$C$2654,LEFT(AP$4,LEN(AP$4)-1)),"")</f>
        <v/>
      </c>
      <c r="AR111" s="90" t="str">
        <f>IF($B111&lt;&gt;"",SUMIFS(损耗登记!$I$3:$I$4999,损耗登记!$E$3:$E$4999,$B111,损耗登记!$B$3:$B$4999,LEFT($J$3,4),损耗登记!$C$3:$C$4999,LEFT(AP$4,LEN(AP$4)-1)),"")</f>
        <v/>
      </c>
      <c r="AS111" s="90" t="str">
        <f t="shared" si="27"/>
        <v/>
      </c>
      <c r="AT111" s="90" t="str">
        <f>IF($B111&lt;&gt;"",SUMIFS(进货台账!$I$3:$I$1869,进货台账!$E$3:$E$1869,$B111,进货台账!$B$3:$B$1869,LEFT($J$3,4),进货台账!$C$3:$C$1869,LEFT(AT$4,LEN(AT$4)-1)),"")</f>
        <v/>
      </c>
      <c r="AU111" s="90" t="str">
        <f>IF($B111&lt;&gt;"",SUMIFS(销售台账!$I$3:$I$2654,销售台账!$E$3:$E$2654,$B111,销售台账!$B$3:$B$2654,LEFT($J$3,4),销售台账!$C$3:$C$2654,LEFT(AT$4,LEN(AT$4)-1)),"")</f>
        <v/>
      </c>
      <c r="AV111" s="90" t="str">
        <f>IF($B111&lt;&gt;"",SUMIFS(损耗登记!$I$3:$I$4999,损耗登记!$E$3:$E$4999,$B111,损耗登记!$B$3:$B$4999,LEFT($J$3,4),损耗登记!$C$3:$C$4999,LEFT(AT$4,LEN(AT$4)-1)),"")</f>
        <v/>
      </c>
      <c r="AW111" s="90" t="str">
        <f t="shared" si="28"/>
        <v/>
      </c>
      <c r="AX111" s="90" t="str">
        <f>IF($B111&lt;&gt;"",SUMIFS(进货台账!$I$3:$I$1869,进货台账!$E$3:$E$1869,$B111,进货台账!$B$3:$B$1869,LEFT($J$3,4),进货台账!$C$3:$C$1869,LEFT(AX$4,LEN(AX$4)-1)),"")</f>
        <v/>
      </c>
      <c r="AY111" s="90" t="str">
        <f>IF($B111&lt;&gt;"",SUMIFS(销售台账!$I$3:$I$2654,销售台账!$E$3:$E$2654,$B111,销售台账!$B$3:$B$2654,LEFT($J$3,4),销售台账!$C$3:$C$2654,LEFT(AX$4,LEN(AX$4)-1)),"")</f>
        <v/>
      </c>
      <c r="AZ111" s="90" t="str">
        <f>IF($B111&lt;&gt;"",SUMIFS(损耗登记!$I$3:$I$4999,损耗登记!$E$3:$E$4999,$B111,损耗登记!$B$3:$B$4999,LEFT($J$3,4),损耗登记!$C$3:$C$4999,LEFT(AX$4,LEN(AX$4)-1)),"")</f>
        <v/>
      </c>
      <c r="BA111" s="90" t="str">
        <f t="shared" si="29"/>
        <v/>
      </c>
      <c r="BB111" s="90" t="str">
        <f>IF($B111&lt;&gt;"",SUMIFS(进货台账!$I$3:$I$1869,进货台账!$E$3:$E$1869,$B111,进货台账!$B$3:$B$1869,LEFT($J$3,4),进货台账!$C$3:$C$1869,LEFT(BB$4,LEN(BB$4)-1)),"")</f>
        <v/>
      </c>
      <c r="BC111" s="90" t="str">
        <f>IF($B111&lt;&gt;"",SUMIFS(销售台账!$I$3:$I$2654,销售台账!$E$3:$E$2654,$B111,销售台账!$B$3:$B$2654,LEFT($J$3,4),销售台账!$C$3:$C$2654,LEFT(BB$4,LEN(BB$4)-1)),"")</f>
        <v/>
      </c>
      <c r="BD111" s="90" t="str">
        <f>IF($B111&lt;&gt;"",SUMIFS(损耗登记!$I$3:$I$4999,损耗登记!$E$3:$E$4999,$B111,损耗登记!$B$3:$B$4999,LEFT($J$3,4),损耗登记!$C$3:$C$4999,LEFT(BB$4,LEN(BB$4)-1)),"")</f>
        <v/>
      </c>
      <c r="BE111" s="90" t="str">
        <f t="shared" si="30"/>
        <v/>
      </c>
    </row>
    <row r="112" ht="22" customHeight="1" spans="1:57">
      <c r="A112" s="89" t="str">
        <f t="shared" si="31"/>
        <v/>
      </c>
      <c r="B112" s="89" t="str">
        <f>IF(商品参数!A109&lt;&gt;"",商品参数!A109,"")</f>
        <v/>
      </c>
      <c r="C112" s="90" t="str">
        <f>IFERROR(VLOOKUP(B112,商品参数!A:E,2,FALSE),"")</f>
        <v/>
      </c>
      <c r="D112" s="90" t="str">
        <f>IFERROR(VLOOKUP(B112,商品参数!A:E,3,FALSE),"")</f>
        <v/>
      </c>
      <c r="E112" s="90" t="str">
        <f>IFERROR(VLOOKUP(B112,商品参数!A:E,4,FALSE),"")</f>
        <v/>
      </c>
      <c r="F112" s="90" t="str">
        <f t="shared" si="16"/>
        <v/>
      </c>
      <c r="G112" s="90" t="str">
        <f t="shared" si="17"/>
        <v/>
      </c>
      <c r="H112" s="91" t="str">
        <f t="shared" si="18"/>
        <v/>
      </c>
      <c r="I112" s="90" t="str">
        <f>IF(E112&lt;&gt;"",IFERROR(VLOOKUP(B112,商品参数!$A$3:$D$499,6,0),0),"")</f>
        <v/>
      </c>
      <c r="J112" s="90" t="str">
        <f>IF($B112&lt;&gt;"",SUMIFS(进货台账!$I$3:$I$1869,进货台账!$E$3:$E$1869,$B112,进货台账!$B$3:$B$1869,LEFT($J$3,4),进货台账!$C$3:$C$1869,LEFT(J$4,LEN(J$4)-1)),"")</f>
        <v/>
      </c>
      <c r="K112" s="90" t="str">
        <f>IF($B112&lt;&gt;"",SUMIFS(销售台账!$I$3:$I$2654,销售台账!$E$3:$E$2654,$B112,销售台账!$B$3:$B$2654,LEFT($J$3,4),销售台账!$C$3:$C$2654,LEFT(J$4,LEN(J$4)-1)),"")</f>
        <v/>
      </c>
      <c r="L112" s="90" t="str">
        <f>IF($B112&lt;&gt;"",SUMIFS(损耗登记!$I$3:$I$4999,损耗登记!$E$3:$E$4999,$B112,损耗登记!$B$3:$B$4999,LEFT($J$3,4),损耗登记!$C$3:$C$4999,LEFT(J$4,LEN(J$4)-1)),"")</f>
        <v/>
      </c>
      <c r="M112" s="90" t="str">
        <f t="shared" si="19"/>
        <v/>
      </c>
      <c r="N112" s="90" t="str">
        <f>IF($B112&lt;&gt;"",SUMIFS(进货台账!$I$3:$I$1869,进货台账!$E$3:$E$1869,$B112,进货台账!$B$3:$B$1869,LEFT($J$3,4),进货台账!$C$3:$C$1869,LEFT(N$4,LEN(N$4)-1)),"")</f>
        <v/>
      </c>
      <c r="O112" s="90" t="str">
        <f>IF($B112&lt;&gt;"",SUMIFS(销售台账!$I$3:$I$2654,销售台账!$E$3:$E$2654,$B112,销售台账!$B$3:$B$2654,LEFT($J$3,4),销售台账!$C$3:$C$2654,LEFT(N$4,LEN(N$4)-1)),"")</f>
        <v/>
      </c>
      <c r="P112" s="90" t="str">
        <f>IF($B112&lt;&gt;"",SUMIFS(损耗登记!$I$3:$I$4999,损耗登记!$E$3:$E$4999,$B112,损耗登记!$B$3:$B$4999,LEFT($J$3,4),损耗登记!$C$3:$C$4999,LEFT(N$4,LEN(N$4)-1)),"")</f>
        <v/>
      </c>
      <c r="Q112" s="90" t="str">
        <f t="shared" si="20"/>
        <v/>
      </c>
      <c r="R112" s="90" t="str">
        <f>IF($B112&lt;&gt;"",SUMIFS(进货台账!$I$3:$I$1869,进货台账!$E$3:$E$1869,$B112,进货台账!$B$3:$B$1869,LEFT($J$3,4),进货台账!$C$3:$C$1869,LEFT(R$4,LEN(R$4)-1)),"")</f>
        <v/>
      </c>
      <c r="S112" s="90" t="str">
        <f>IF($B112&lt;&gt;"",SUMIFS(销售台账!$I$3:$I$2654,销售台账!$E$3:$E$2654,$B112,销售台账!$B$3:$B$2654,LEFT($J$3,4),销售台账!$C$3:$C$2654,LEFT(R$4,LEN(R$4)-1)),"")</f>
        <v/>
      </c>
      <c r="T112" s="90" t="str">
        <f>IF($B112&lt;&gt;"",SUMIFS(损耗登记!$I$3:$I$4999,损耗登记!$E$3:$E$4999,$B112,损耗登记!$B$3:$B$4999,LEFT($J$3,4),损耗登记!$C$3:$C$4999,LEFT(R$4,LEN(R$4)-1)),"")</f>
        <v/>
      </c>
      <c r="U112" s="90" t="str">
        <f t="shared" si="21"/>
        <v/>
      </c>
      <c r="V112" s="90" t="str">
        <f>IF($B112&lt;&gt;"",SUMIFS(进货台账!$I$3:$I$1869,进货台账!$E$3:$E$1869,$B112,进货台账!$B$3:$B$1869,LEFT($J$3,4),进货台账!$C$3:$C$1869,LEFT(V$4,LEN(V$4)-1)),"")</f>
        <v/>
      </c>
      <c r="W112" s="90" t="str">
        <f>IF($B112&lt;&gt;"",SUMIFS(销售台账!$I$3:$I$2654,销售台账!$E$3:$E$2654,$B112,销售台账!$B$3:$B$2654,LEFT($J$3,4),销售台账!$C$3:$C$2654,LEFT(V$4,LEN(V$4)-1)),"")</f>
        <v/>
      </c>
      <c r="X112" s="90" t="str">
        <f>IF($B112&lt;&gt;"",SUMIFS(损耗登记!$I$3:$I$4999,损耗登记!$E$3:$E$4999,$B112,损耗登记!$B$3:$B$4999,LEFT($J$3,4),损耗登记!$C$3:$C$4999,LEFT(V$4,LEN(V$4)-1)),"")</f>
        <v/>
      </c>
      <c r="Y112" s="90" t="str">
        <f t="shared" si="22"/>
        <v/>
      </c>
      <c r="Z112" s="90" t="str">
        <f>IF($B112&lt;&gt;"",SUMIFS(进货台账!$I$3:$I$1869,进货台账!$E$3:$E$1869,$B112,进货台账!$B$3:$B$1869,LEFT($J$3,4),进货台账!$C$3:$C$1869,LEFT(Z$4,LEN(Z$4)-1)),"")</f>
        <v/>
      </c>
      <c r="AA112" s="90" t="str">
        <f>IF($B112&lt;&gt;"",SUMIFS(销售台账!$I$3:$I$2654,销售台账!$E$3:$E$2654,$B112,销售台账!$B$3:$B$2654,LEFT($J$3,4),销售台账!$C$3:$C$2654,LEFT(Z$4,LEN(Z$4)-1)),"")</f>
        <v/>
      </c>
      <c r="AB112" s="90" t="str">
        <f>IF($B112&lt;&gt;"",SUMIFS(损耗登记!$I$3:$I$4999,损耗登记!$E$3:$E$4999,$B112,损耗登记!$B$3:$B$4999,LEFT($J$3,4),损耗登记!$C$3:$C$4999,LEFT(Z$4,LEN(Z$4)-1)),"")</f>
        <v/>
      </c>
      <c r="AC112" s="90" t="str">
        <f t="shared" si="23"/>
        <v/>
      </c>
      <c r="AD112" s="90" t="str">
        <f>IF($B112&lt;&gt;"",SUMIFS(进货台账!$I$3:$I$1869,进货台账!$E$3:$E$1869,$B112,进货台账!$B$3:$B$1869,LEFT($J$3,4),进货台账!$C$3:$C$1869,LEFT(AD$4,LEN(AD$4)-1)),"")</f>
        <v/>
      </c>
      <c r="AE112" s="90" t="str">
        <f>IF($B112&lt;&gt;"",SUMIFS(销售台账!$I$3:$I$2654,销售台账!$E$3:$E$2654,$B112,销售台账!$B$3:$B$2654,LEFT($J$3,4),销售台账!$C$3:$C$2654,LEFT(AD$4,LEN(AD$4)-1)),"")</f>
        <v/>
      </c>
      <c r="AF112" s="90" t="str">
        <f>IF($B112&lt;&gt;"",SUMIFS(损耗登记!$I$3:$I$4999,损耗登记!$E$3:$E$4999,$B112,损耗登记!$B$3:$B$4999,LEFT($J$3,4),损耗登记!$C$3:$C$4999,LEFT(AD$4,LEN(AD$4)-1)),"")</f>
        <v/>
      </c>
      <c r="AG112" s="90" t="str">
        <f t="shared" si="24"/>
        <v/>
      </c>
      <c r="AH112" s="90" t="str">
        <f>IF($B112&lt;&gt;"",SUMIFS(进货台账!$I$3:$I$1869,进货台账!$E$3:$E$1869,$B112,进货台账!$B$3:$B$1869,LEFT($J$3,4),进货台账!$C$3:$C$1869,LEFT(AH$4,LEN(AH$4)-1)),"")</f>
        <v/>
      </c>
      <c r="AI112" s="90" t="str">
        <f>IF($B112&lt;&gt;"",SUMIFS(销售台账!$I$3:$I$2654,销售台账!$E$3:$E$2654,$B112,销售台账!$B$3:$B$2654,LEFT($J$3,4),销售台账!$C$3:$C$2654,LEFT(AH$4,LEN(AH$4)-1)),"")</f>
        <v/>
      </c>
      <c r="AJ112" s="90" t="str">
        <f>IF($B112&lt;&gt;"",SUMIFS(损耗登记!$I$3:$I$4999,损耗登记!$E$3:$E$4999,$B112,损耗登记!$B$3:$B$4999,LEFT($J$3,4),损耗登记!$C$3:$C$4999,LEFT(AH$4,LEN(AH$4)-1)),"")</f>
        <v/>
      </c>
      <c r="AK112" s="90" t="str">
        <f t="shared" si="25"/>
        <v/>
      </c>
      <c r="AL112" s="90" t="str">
        <f>IF($B112&lt;&gt;"",SUMIFS(进货台账!$I$3:$I$1869,进货台账!$E$3:$E$1869,$B112,进货台账!$B$3:$B$1869,LEFT($J$3,4),进货台账!$C$3:$C$1869,LEFT(AL$4,LEN(AL$4)-1)),"")</f>
        <v/>
      </c>
      <c r="AM112" s="90" t="str">
        <f>IF($B112&lt;&gt;"",SUMIFS(销售台账!$I$3:$I$2654,销售台账!$E$3:$E$2654,$B112,销售台账!$B$3:$B$2654,LEFT($J$3,4),销售台账!$C$3:$C$2654,LEFT(AL$4,LEN(AL$4)-1)),"")</f>
        <v/>
      </c>
      <c r="AN112" s="90" t="str">
        <f>IF($B112&lt;&gt;"",SUMIFS(损耗登记!$I$3:$I$4999,损耗登记!$E$3:$E$4999,$B112,损耗登记!$B$3:$B$4999,LEFT($J$3,4),损耗登记!$C$3:$C$4999,LEFT(AL$4,LEN(AL$4)-1)),"")</f>
        <v/>
      </c>
      <c r="AO112" s="90" t="str">
        <f t="shared" si="26"/>
        <v/>
      </c>
      <c r="AP112" s="90" t="str">
        <f>IF($B112&lt;&gt;"",SUMIFS(进货台账!$I$3:$I$1869,进货台账!$E$3:$E$1869,$B112,进货台账!$B$3:$B$1869,LEFT($J$3,4),进货台账!$C$3:$C$1869,LEFT(AP$4,LEN(AP$4)-1)),"")</f>
        <v/>
      </c>
      <c r="AQ112" s="90" t="str">
        <f>IF($B112&lt;&gt;"",SUMIFS(销售台账!$I$3:$I$2654,销售台账!$E$3:$E$2654,$B112,销售台账!$B$3:$B$2654,LEFT($J$3,4),销售台账!$C$3:$C$2654,LEFT(AP$4,LEN(AP$4)-1)),"")</f>
        <v/>
      </c>
      <c r="AR112" s="90" t="str">
        <f>IF($B112&lt;&gt;"",SUMIFS(损耗登记!$I$3:$I$4999,损耗登记!$E$3:$E$4999,$B112,损耗登记!$B$3:$B$4999,LEFT($J$3,4),损耗登记!$C$3:$C$4999,LEFT(AP$4,LEN(AP$4)-1)),"")</f>
        <v/>
      </c>
      <c r="AS112" s="90" t="str">
        <f t="shared" si="27"/>
        <v/>
      </c>
      <c r="AT112" s="90" t="str">
        <f>IF($B112&lt;&gt;"",SUMIFS(进货台账!$I$3:$I$1869,进货台账!$E$3:$E$1869,$B112,进货台账!$B$3:$B$1869,LEFT($J$3,4),进货台账!$C$3:$C$1869,LEFT(AT$4,LEN(AT$4)-1)),"")</f>
        <v/>
      </c>
      <c r="AU112" s="90" t="str">
        <f>IF($B112&lt;&gt;"",SUMIFS(销售台账!$I$3:$I$2654,销售台账!$E$3:$E$2654,$B112,销售台账!$B$3:$B$2654,LEFT($J$3,4),销售台账!$C$3:$C$2654,LEFT(AT$4,LEN(AT$4)-1)),"")</f>
        <v/>
      </c>
      <c r="AV112" s="90" t="str">
        <f>IF($B112&lt;&gt;"",SUMIFS(损耗登记!$I$3:$I$4999,损耗登记!$E$3:$E$4999,$B112,损耗登记!$B$3:$B$4999,LEFT($J$3,4),损耗登记!$C$3:$C$4999,LEFT(AT$4,LEN(AT$4)-1)),"")</f>
        <v/>
      </c>
      <c r="AW112" s="90" t="str">
        <f t="shared" si="28"/>
        <v/>
      </c>
      <c r="AX112" s="90" t="str">
        <f>IF($B112&lt;&gt;"",SUMIFS(进货台账!$I$3:$I$1869,进货台账!$E$3:$E$1869,$B112,进货台账!$B$3:$B$1869,LEFT($J$3,4),进货台账!$C$3:$C$1869,LEFT(AX$4,LEN(AX$4)-1)),"")</f>
        <v/>
      </c>
      <c r="AY112" s="90" t="str">
        <f>IF($B112&lt;&gt;"",SUMIFS(销售台账!$I$3:$I$2654,销售台账!$E$3:$E$2654,$B112,销售台账!$B$3:$B$2654,LEFT($J$3,4),销售台账!$C$3:$C$2654,LEFT(AX$4,LEN(AX$4)-1)),"")</f>
        <v/>
      </c>
      <c r="AZ112" s="90" t="str">
        <f>IF($B112&lt;&gt;"",SUMIFS(损耗登记!$I$3:$I$4999,损耗登记!$E$3:$E$4999,$B112,损耗登记!$B$3:$B$4999,LEFT($J$3,4),损耗登记!$C$3:$C$4999,LEFT(AX$4,LEN(AX$4)-1)),"")</f>
        <v/>
      </c>
      <c r="BA112" s="90" t="str">
        <f t="shared" si="29"/>
        <v/>
      </c>
      <c r="BB112" s="90" t="str">
        <f>IF($B112&lt;&gt;"",SUMIFS(进货台账!$I$3:$I$1869,进货台账!$E$3:$E$1869,$B112,进货台账!$B$3:$B$1869,LEFT($J$3,4),进货台账!$C$3:$C$1869,LEFT(BB$4,LEN(BB$4)-1)),"")</f>
        <v/>
      </c>
      <c r="BC112" s="90" t="str">
        <f>IF($B112&lt;&gt;"",SUMIFS(销售台账!$I$3:$I$2654,销售台账!$E$3:$E$2654,$B112,销售台账!$B$3:$B$2654,LEFT($J$3,4),销售台账!$C$3:$C$2654,LEFT(BB$4,LEN(BB$4)-1)),"")</f>
        <v/>
      </c>
      <c r="BD112" s="90" t="str">
        <f>IF($B112&lt;&gt;"",SUMIFS(损耗登记!$I$3:$I$4999,损耗登记!$E$3:$E$4999,$B112,损耗登记!$B$3:$B$4999,LEFT($J$3,4),损耗登记!$C$3:$C$4999,LEFT(BB$4,LEN(BB$4)-1)),"")</f>
        <v/>
      </c>
      <c r="BE112" s="90" t="str">
        <f t="shared" si="30"/>
        <v/>
      </c>
    </row>
    <row r="113" ht="22" customHeight="1" spans="1:57">
      <c r="A113" s="89" t="str">
        <f t="shared" si="31"/>
        <v/>
      </c>
      <c r="B113" s="89" t="str">
        <f>IF(商品参数!A110&lt;&gt;"",商品参数!A110,"")</f>
        <v/>
      </c>
      <c r="C113" s="90" t="str">
        <f>IFERROR(VLOOKUP(B113,商品参数!A:E,2,FALSE),"")</f>
        <v/>
      </c>
      <c r="D113" s="90" t="str">
        <f>IFERROR(VLOOKUP(B113,商品参数!A:E,3,FALSE),"")</f>
        <v/>
      </c>
      <c r="E113" s="90" t="str">
        <f>IFERROR(VLOOKUP(B113,商品参数!A:E,4,FALSE),"")</f>
        <v/>
      </c>
      <c r="F113" s="90" t="str">
        <f t="shared" si="16"/>
        <v/>
      </c>
      <c r="G113" s="90" t="str">
        <f t="shared" si="17"/>
        <v/>
      </c>
      <c r="H113" s="91" t="str">
        <f t="shared" si="18"/>
        <v/>
      </c>
      <c r="I113" s="90" t="str">
        <f>IF(E113&lt;&gt;"",IFERROR(VLOOKUP(B113,商品参数!$A$3:$D$499,6,0),0),"")</f>
        <v/>
      </c>
      <c r="J113" s="90" t="str">
        <f>IF($B113&lt;&gt;"",SUMIFS(进货台账!$I$3:$I$1869,进货台账!$E$3:$E$1869,$B113,进货台账!$B$3:$B$1869,LEFT($J$3,4),进货台账!$C$3:$C$1869,LEFT(J$4,LEN(J$4)-1)),"")</f>
        <v/>
      </c>
      <c r="K113" s="90" t="str">
        <f>IF($B113&lt;&gt;"",SUMIFS(销售台账!$I$3:$I$2654,销售台账!$E$3:$E$2654,$B113,销售台账!$B$3:$B$2654,LEFT($J$3,4),销售台账!$C$3:$C$2654,LEFT(J$4,LEN(J$4)-1)),"")</f>
        <v/>
      </c>
      <c r="L113" s="90" t="str">
        <f>IF($B113&lt;&gt;"",SUMIFS(损耗登记!$I$3:$I$4999,损耗登记!$E$3:$E$4999,$B113,损耗登记!$B$3:$B$4999,LEFT($J$3,4),损耗登记!$C$3:$C$4999,LEFT(J$4,LEN(J$4)-1)),"")</f>
        <v/>
      </c>
      <c r="M113" s="90" t="str">
        <f t="shared" si="19"/>
        <v/>
      </c>
      <c r="N113" s="90" t="str">
        <f>IF($B113&lt;&gt;"",SUMIFS(进货台账!$I$3:$I$1869,进货台账!$E$3:$E$1869,$B113,进货台账!$B$3:$B$1869,LEFT($J$3,4),进货台账!$C$3:$C$1869,LEFT(N$4,LEN(N$4)-1)),"")</f>
        <v/>
      </c>
      <c r="O113" s="90" t="str">
        <f>IF($B113&lt;&gt;"",SUMIFS(销售台账!$I$3:$I$2654,销售台账!$E$3:$E$2654,$B113,销售台账!$B$3:$B$2654,LEFT($J$3,4),销售台账!$C$3:$C$2654,LEFT(N$4,LEN(N$4)-1)),"")</f>
        <v/>
      </c>
      <c r="P113" s="90" t="str">
        <f>IF($B113&lt;&gt;"",SUMIFS(损耗登记!$I$3:$I$4999,损耗登记!$E$3:$E$4999,$B113,损耗登记!$B$3:$B$4999,LEFT($J$3,4),损耗登记!$C$3:$C$4999,LEFT(N$4,LEN(N$4)-1)),"")</f>
        <v/>
      </c>
      <c r="Q113" s="90" t="str">
        <f t="shared" si="20"/>
        <v/>
      </c>
      <c r="R113" s="90" t="str">
        <f>IF($B113&lt;&gt;"",SUMIFS(进货台账!$I$3:$I$1869,进货台账!$E$3:$E$1869,$B113,进货台账!$B$3:$B$1869,LEFT($J$3,4),进货台账!$C$3:$C$1869,LEFT(R$4,LEN(R$4)-1)),"")</f>
        <v/>
      </c>
      <c r="S113" s="90" t="str">
        <f>IF($B113&lt;&gt;"",SUMIFS(销售台账!$I$3:$I$2654,销售台账!$E$3:$E$2654,$B113,销售台账!$B$3:$B$2654,LEFT($J$3,4),销售台账!$C$3:$C$2654,LEFT(R$4,LEN(R$4)-1)),"")</f>
        <v/>
      </c>
      <c r="T113" s="90" t="str">
        <f>IF($B113&lt;&gt;"",SUMIFS(损耗登记!$I$3:$I$4999,损耗登记!$E$3:$E$4999,$B113,损耗登记!$B$3:$B$4999,LEFT($J$3,4),损耗登记!$C$3:$C$4999,LEFT(R$4,LEN(R$4)-1)),"")</f>
        <v/>
      </c>
      <c r="U113" s="90" t="str">
        <f t="shared" si="21"/>
        <v/>
      </c>
      <c r="V113" s="90" t="str">
        <f>IF($B113&lt;&gt;"",SUMIFS(进货台账!$I$3:$I$1869,进货台账!$E$3:$E$1869,$B113,进货台账!$B$3:$B$1869,LEFT($J$3,4),进货台账!$C$3:$C$1869,LEFT(V$4,LEN(V$4)-1)),"")</f>
        <v/>
      </c>
      <c r="W113" s="90" t="str">
        <f>IF($B113&lt;&gt;"",SUMIFS(销售台账!$I$3:$I$2654,销售台账!$E$3:$E$2654,$B113,销售台账!$B$3:$B$2654,LEFT($J$3,4),销售台账!$C$3:$C$2654,LEFT(V$4,LEN(V$4)-1)),"")</f>
        <v/>
      </c>
      <c r="X113" s="90" t="str">
        <f>IF($B113&lt;&gt;"",SUMIFS(损耗登记!$I$3:$I$4999,损耗登记!$E$3:$E$4999,$B113,损耗登记!$B$3:$B$4999,LEFT($J$3,4),损耗登记!$C$3:$C$4999,LEFT(V$4,LEN(V$4)-1)),"")</f>
        <v/>
      </c>
      <c r="Y113" s="90" t="str">
        <f t="shared" si="22"/>
        <v/>
      </c>
      <c r="Z113" s="90" t="str">
        <f>IF($B113&lt;&gt;"",SUMIFS(进货台账!$I$3:$I$1869,进货台账!$E$3:$E$1869,$B113,进货台账!$B$3:$B$1869,LEFT($J$3,4),进货台账!$C$3:$C$1869,LEFT(Z$4,LEN(Z$4)-1)),"")</f>
        <v/>
      </c>
      <c r="AA113" s="90" t="str">
        <f>IF($B113&lt;&gt;"",SUMIFS(销售台账!$I$3:$I$2654,销售台账!$E$3:$E$2654,$B113,销售台账!$B$3:$B$2654,LEFT($J$3,4),销售台账!$C$3:$C$2654,LEFT(Z$4,LEN(Z$4)-1)),"")</f>
        <v/>
      </c>
      <c r="AB113" s="90" t="str">
        <f>IF($B113&lt;&gt;"",SUMIFS(损耗登记!$I$3:$I$4999,损耗登记!$E$3:$E$4999,$B113,损耗登记!$B$3:$B$4999,LEFT($J$3,4),损耗登记!$C$3:$C$4999,LEFT(Z$4,LEN(Z$4)-1)),"")</f>
        <v/>
      </c>
      <c r="AC113" s="90" t="str">
        <f t="shared" si="23"/>
        <v/>
      </c>
      <c r="AD113" s="90" t="str">
        <f>IF($B113&lt;&gt;"",SUMIFS(进货台账!$I$3:$I$1869,进货台账!$E$3:$E$1869,$B113,进货台账!$B$3:$B$1869,LEFT($J$3,4),进货台账!$C$3:$C$1869,LEFT(AD$4,LEN(AD$4)-1)),"")</f>
        <v/>
      </c>
      <c r="AE113" s="90" t="str">
        <f>IF($B113&lt;&gt;"",SUMIFS(销售台账!$I$3:$I$2654,销售台账!$E$3:$E$2654,$B113,销售台账!$B$3:$B$2654,LEFT($J$3,4),销售台账!$C$3:$C$2654,LEFT(AD$4,LEN(AD$4)-1)),"")</f>
        <v/>
      </c>
      <c r="AF113" s="90" t="str">
        <f>IF($B113&lt;&gt;"",SUMIFS(损耗登记!$I$3:$I$4999,损耗登记!$E$3:$E$4999,$B113,损耗登记!$B$3:$B$4999,LEFT($J$3,4),损耗登记!$C$3:$C$4999,LEFT(AD$4,LEN(AD$4)-1)),"")</f>
        <v/>
      </c>
      <c r="AG113" s="90" t="str">
        <f t="shared" si="24"/>
        <v/>
      </c>
      <c r="AH113" s="90" t="str">
        <f>IF($B113&lt;&gt;"",SUMIFS(进货台账!$I$3:$I$1869,进货台账!$E$3:$E$1869,$B113,进货台账!$B$3:$B$1869,LEFT($J$3,4),进货台账!$C$3:$C$1869,LEFT(AH$4,LEN(AH$4)-1)),"")</f>
        <v/>
      </c>
      <c r="AI113" s="90" t="str">
        <f>IF($B113&lt;&gt;"",SUMIFS(销售台账!$I$3:$I$2654,销售台账!$E$3:$E$2654,$B113,销售台账!$B$3:$B$2654,LEFT($J$3,4),销售台账!$C$3:$C$2654,LEFT(AH$4,LEN(AH$4)-1)),"")</f>
        <v/>
      </c>
      <c r="AJ113" s="90" t="str">
        <f>IF($B113&lt;&gt;"",SUMIFS(损耗登记!$I$3:$I$4999,损耗登记!$E$3:$E$4999,$B113,损耗登记!$B$3:$B$4999,LEFT($J$3,4),损耗登记!$C$3:$C$4999,LEFT(AH$4,LEN(AH$4)-1)),"")</f>
        <v/>
      </c>
      <c r="AK113" s="90" t="str">
        <f t="shared" si="25"/>
        <v/>
      </c>
      <c r="AL113" s="90" t="str">
        <f>IF($B113&lt;&gt;"",SUMIFS(进货台账!$I$3:$I$1869,进货台账!$E$3:$E$1869,$B113,进货台账!$B$3:$B$1869,LEFT($J$3,4),进货台账!$C$3:$C$1869,LEFT(AL$4,LEN(AL$4)-1)),"")</f>
        <v/>
      </c>
      <c r="AM113" s="90" t="str">
        <f>IF($B113&lt;&gt;"",SUMIFS(销售台账!$I$3:$I$2654,销售台账!$E$3:$E$2654,$B113,销售台账!$B$3:$B$2654,LEFT($J$3,4),销售台账!$C$3:$C$2654,LEFT(AL$4,LEN(AL$4)-1)),"")</f>
        <v/>
      </c>
      <c r="AN113" s="90" t="str">
        <f>IF($B113&lt;&gt;"",SUMIFS(损耗登记!$I$3:$I$4999,损耗登记!$E$3:$E$4999,$B113,损耗登记!$B$3:$B$4999,LEFT($J$3,4),损耗登记!$C$3:$C$4999,LEFT(AL$4,LEN(AL$4)-1)),"")</f>
        <v/>
      </c>
      <c r="AO113" s="90" t="str">
        <f t="shared" si="26"/>
        <v/>
      </c>
      <c r="AP113" s="90" t="str">
        <f>IF($B113&lt;&gt;"",SUMIFS(进货台账!$I$3:$I$1869,进货台账!$E$3:$E$1869,$B113,进货台账!$B$3:$B$1869,LEFT($J$3,4),进货台账!$C$3:$C$1869,LEFT(AP$4,LEN(AP$4)-1)),"")</f>
        <v/>
      </c>
      <c r="AQ113" s="90" t="str">
        <f>IF($B113&lt;&gt;"",SUMIFS(销售台账!$I$3:$I$2654,销售台账!$E$3:$E$2654,$B113,销售台账!$B$3:$B$2654,LEFT($J$3,4),销售台账!$C$3:$C$2654,LEFT(AP$4,LEN(AP$4)-1)),"")</f>
        <v/>
      </c>
      <c r="AR113" s="90" t="str">
        <f>IF($B113&lt;&gt;"",SUMIFS(损耗登记!$I$3:$I$4999,损耗登记!$E$3:$E$4999,$B113,损耗登记!$B$3:$B$4999,LEFT($J$3,4),损耗登记!$C$3:$C$4999,LEFT(AP$4,LEN(AP$4)-1)),"")</f>
        <v/>
      </c>
      <c r="AS113" s="90" t="str">
        <f t="shared" si="27"/>
        <v/>
      </c>
      <c r="AT113" s="90" t="str">
        <f>IF($B113&lt;&gt;"",SUMIFS(进货台账!$I$3:$I$1869,进货台账!$E$3:$E$1869,$B113,进货台账!$B$3:$B$1869,LEFT($J$3,4),进货台账!$C$3:$C$1869,LEFT(AT$4,LEN(AT$4)-1)),"")</f>
        <v/>
      </c>
      <c r="AU113" s="90" t="str">
        <f>IF($B113&lt;&gt;"",SUMIFS(销售台账!$I$3:$I$2654,销售台账!$E$3:$E$2654,$B113,销售台账!$B$3:$B$2654,LEFT($J$3,4),销售台账!$C$3:$C$2654,LEFT(AT$4,LEN(AT$4)-1)),"")</f>
        <v/>
      </c>
      <c r="AV113" s="90" t="str">
        <f>IF($B113&lt;&gt;"",SUMIFS(损耗登记!$I$3:$I$4999,损耗登记!$E$3:$E$4999,$B113,损耗登记!$B$3:$B$4999,LEFT($J$3,4),损耗登记!$C$3:$C$4999,LEFT(AT$4,LEN(AT$4)-1)),"")</f>
        <v/>
      </c>
      <c r="AW113" s="90" t="str">
        <f t="shared" si="28"/>
        <v/>
      </c>
      <c r="AX113" s="90" t="str">
        <f>IF($B113&lt;&gt;"",SUMIFS(进货台账!$I$3:$I$1869,进货台账!$E$3:$E$1869,$B113,进货台账!$B$3:$B$1869,LEFT($J$3,4),进货台账!$C$3:$C$1869,LEFT(AX$4,LEN(AX$4)-1)),"")</f>
        <v/>
      </c>
      <c r="AY113" s="90" t="str">
        <f>IF($B113&lt;&gt;"",SUMIFS(销售台账!$I$3:$I$2654,销售台账!$E$3:$E$2654,$B113,销售台账!$B$3:$B$2654,LEFT($J$3,4),销售台账!$C$3:$C$2654,LEFT(AX$4,LEN(AX$4)-1)),"")</f>
        <v/>
      </c>
      <c r="AZ113" s="90" t="str">
        <f>IF($B113&lt;&gt;"",SUMIFS(损耗登记!$I$3:$I$4999,损耗登记!$E$3:$E$4999,$B113,损耗登记!$B$3:$B$4999,LEFT($J$3,4),损耗登记!$C$3:$C$4999,LEFT(AX$4,LEN(AX$4)-1)),"")</f>
        <v/>
      </c>
      <c r="BA113" s="90" t="str">
        <f t="shared" si="29"/>
        <v/>
      </c>
      <c r="BB113" s="90" t="str">
        <f>IF($B113&lt;&gt;"",SUMIFS(进货台账!$I$3:$I$1869,进货台账!$E$3:$E$1869,$B113,进货台账!$B$3:$B$1869,LEFT($J$3,4),进货台账!$C$3:$C$1869,LEFT(BB$4,LEN(BB$4)-1)),"")</f>
        <v/>
      </c>
      <c r="BC113" s="90" t="str">
        <f>IF($B113&lt;&gt;"",SUMIFS(销售台账!$I$3:$I$2654,销售台账!$E$3:$E$2654,$B113,销售台账!$B$3:$B$2654,LEFT($J$3,4),销售台账!$C$3:$C$2654,LEFT(BB$4,LEN(BB$4)-1)),"")</f>
        <v/>
      </c>
      <c r="BD113" s="90" t="str">
        <f>IF($B113&lt;&gt;"",SUMIFS(损耗登记!$I$3:$I$4999,损耗登记!$E$3:$E$4999,$B113,损耗登记!$B$3:$B$4999,LEFT($J$3,4),损耗登记!$C$3:$C$4999,LEFT(BB$4,LEN(BB$4)-1)),"")</f>
        <v/>
      </c>
      <c r="BE113" s="90" t="str">
        <f t="shared" si="30"/>
        <v/>
      </c>
    </row>
    <row r="114" ht="22" customHeight="1" spans="1:57">
      <c r="A114" s="89" t="str">
        <f t="shared" si="31"/>
        <v/>
      </c>
      <c r="B114" s="89" t="str">
        <f>IF(商品参数!A111&lt;&gt;"",商品参数!A111,"")</f>
        <v/>
      </c>
      <c r="C114" s="90" t="str">
        <f>IFERROR(VLOOKUP(B114,商品参数!A:E,2,FALSE),"")</f>
        <v/>
      </c>
      <c r="D114" s="90" t="str">
        <f>IFERROR(VLOOKUP(B114,商品参数!A:E,3,FALSE),"")</f>
        <v/>
      </c>
      <c r="E114" s="90" t="str">
        <f>IFERROR(VLOOKUP(B114,商品参数!A:E,4,FALSE),"")</f>
        <v/>
      </c>
      <c r="F114" s="90" t="str">
        <f t="shared" si="16"/>
        <v/>
      </c>
      <c r="G114" s="90" t="str">
        <f t="shared" si="17"/>
        <v/>
      </c>
      <c r="H114" s="91" t="str">
        <f t="shared" si="18"/>
        <v/>
      </c>
      <c r="I114" s="90" t="str">
        <f>IF(E114&lt;&gt;"",IFERROR(VLOOKUP(B114,商品参数!$A$3:$D$499,6,0),0),"")</f>
        <v/>
      </c>
      <c r="J114" s="90" t="str">
        <f>IF($B114&lt;&gt;"",SUMIFS(进货台账!$I$3:$I$1869,进货台账!$E$3:$E$1869,$B114,进货台账!$B$3:$B$1869,LEFT($J$3,4),进货台账!$C$3:$C$1869,LEFT(J$4,LEN(J$4)-1)),"")</f>
        <v/>
      </c>
      <c r="K114" s="90" t="str">
        <f>IF($B114&lt;&gt;"",SUMIFS(销售台账!$I$3:$I$2654,销售台账!$E$3:$E$2654,$B114,销售台账!$B$3:$B$2654,LEFT($J$3,4),销售台账!$C$3:$C$2654,LEFT(J$4,LEN(J$4)-1)),"")</f>
        <v/>
      </c>
      <c r="L114" s="90" t="str">
        <f>IF($B114&lt;&gt;"",SUMIFS(损耗登记!$I$3:$I$4999,损耗登记!$E$3:$E$4999,$B114,损耗登记!$B$3:$B$4999,LEFT($J$3,4),损耗登记!$C$3:$C$4999,LEFT(J$4,LEN(J$4)-1)),"")</f>
        <v/>
      </c>
      <c r="M114" s="90" t="str">
        <f t="shared" si="19"/>
        <v/>
      </c>
      <c r="N114" s="90" t="str">
        <f>IF($B114&lt;&gt;"",SUMIFS(进货台账!$I$3:$I$1869,进货台账!$E$3:$E$1869,$B114,进货台账!$B$3:$B$1869,LEFT($J$3,4),进货台账!$C$3:$C$1869,LEFT(N$4,LEN(N$4)-1)),"")</f>
        <v/>
      </c>
      <c r="O114" s="90" t="str">
        <f>IF($B114&lt;&gt;"",SUMIFS(销售台账!$I$3:$I$2654,销售台账!$E$3:$E$2654,$B114,销售台账!$B$3:$B$2654,LEFT($J$3,4),销售台账!$C$3:$C$2654,LEFT(N$4,LEN(N$4)-1)),"")</f>
        <v/>
      </c>
      <c r="P114" s="90" t="str">
        <f>IF($B114&lt;&gt;"",SUMIFS(损耗登记!$I$3:$I$4999,损耗登记!$E$3:$E$4999,$B114,损耗登记!$B$3:$B$4999,LEFT($J$3,4),损耗登记!$C$3:$C$4999,LEFT(N$4,LEN(N$4)-1)),"")</f>
        <v/>
      </c>
      <c r="Q114" s="90" t="str">
        <f t="shared" si="20"/>
        <v/>
      </c>
      <c r="R114" s="90" t="str">
        <f>IF($B114&lt;&gt;"",SUMIFS(进货台账!$I$3:$I$1869,进货台账!$E$3:$E$1869,$B114,进货台账!$B$3:$B$1869,LEFT($J$3,4),进货台账!$C$3:$C$1869,LEFT(R$4,LEN(R$4)-1)),"")</f>
        <v/>
      </c>
      <c r="S114" s="90" t="str">
        <f>IF($B114&lt;&gt;"",SUMIFS(销售台账!$I$3:$I$2654,销售台账!$E$3:$E$2654,$B114,销售台账!$B$3:$B$2654,LEFT($J$3,4),销售台账!$C$3:$C$2654,LEFT(R$4,LEN(R$4)-1)),"")</f>
        <v/>
      </c>
      <c r="T114" s="90" t="str">
        <f>IF($B114&lt;&gt;"",SUMIFS(损耗登记!$I$3:$I$4999,损耗登记!$E$3:$E$4999,$B114,损耗登记!$B$3:$B$4999,LEFT($J$3,4),损耗登记!$C$3:$C$4999,LEFT(R$4,LEN(R$4)-1)),"")</f>
        <v/>
      </c>
      <c r="U114" s="90" t="str">
        <f t="shared" si="21"/>
        <v/>
      </c>
      <c r="V114" s="90" t="str">
        <f>IF($B114&lt;&gt;"",SUMIFS(进货台账!$I$3:$I$1869,进货台账!$E$3:$E$1869,$B114,进货台账!$B$3:$B$1869,LEFT($J$3,4),进货台账!$C$3:$C$1869,LEFT(V$4,LEN(V$4)-1)),"")</f>
        <v/>
      </c>
      <c r="W114" s="90" t="str">
        <f>IF($B114&lt;&gt;"",SUMIFS(销售台账!$I$3:$I$2654,销售台账!$E$3:$E$2654,$B114,销售台账!$B$3:$B$2654,LEFT($J$3,4),销售台账!$C$3:$C$2654,LEFT(V$4,LEN(V$4)-1)),"")</f>
        <v/>
      </c>
      <c r="X114" s="90" t="str">
        <f>IF($B114&lt;&gt;"",SUMIFS(损耗登记!$I$3:$I$4999,损耗登记!$E$3:$E$4999,$B114,损耗登记!$B$3:$B$4999,LEFT($J$3,4),损耗登记!$C$3:$C$4999,LEFT(V$4,LEN(V$4)-1)),"")</f>
        <v/>
      </c>
      <c r="Y114" s="90" t="str">
        <f t="shared" si="22"/>
        <v/>
      </c>
      <c r="Z114" s="90" t="str">
        <f>IF($B114&lt;&gt;"",SUMIFS(进货台账!$I$3:$I$1869,进货台账!$E$3:$E$1869,$B114,进货台账!$B$3:$B$1869,LEFT($J$3,4),进货台账!$C$3:$C$1869,LEFT(Z$4,LEN(Z$4)-1)),"")</f>
        <v/>
      </c>
      <c r="AA114" s="90" t="str">
        <f>IF($B114&lt;&gt;"",SUMIFS(销售台账!$I$3:$I$2654,销售台账!$E$3:$E$2654,$B114,销售台账!$B$3:$B$2654,LEFT($J$3,4),销售台账!$C$3:$C$2654,LEFT(Z$4,LEN(Z$4)-1)),"")</f>
        <v/>
      </c>
      <c r="AB114" s="90" t="str">
        <f>IF($B114&lt;&gt;"",SUMIFS(损耗登记!$I$3:$I$4999,损耗登记!$E$3:$E$4999,$B114,损耗登记!$B$3:$B$4999,LEFT($J$3,4),损耗登记!$C$3:$C$4999,LEFT(Z$4,LEN(Z$4)-1)),"")</f>
        <v/>
      </c>
      <c r="AC114" s="90" t="str">
        <f t="shared" si="23"/>
        <v/>
      </c>
      <c r="AD114" s="90" t="str">
        <f>IF($B114&lt;&gt;"",SUMIFS(进货台账!$I$3:$I$1869,进货台账!$E$3:$E$1869,$B114,进货台账!$B$3:$B$1869,LEFT($J$3,4),进货台账!$C$3:$C$1869,LEFT(AD$4,LEN(AD$4)-1)),"")</f>
        <v/>
      </c>
      <c r="AE114" s="90" t="str">
        <f>IF($B114&lt;&gt;"",SUMIFS(销售台账!$I$3:$I$2654,销售台账!$E$3:$E$2654,$B114,销售台账!$B$3:$B$2654,LEFT($J$3,4),销售台账!$C$3:$C$2654,LEFT(AD$4,LEN(AD$4)-1)),"")</f>
        <v/>
      </c>
      <c r="AF114" s="90" t="str">
        <f>IF($B114&lt;&gt;"",SUMIFS(损耗登记!$I$3:$I$4999,损耗登记!$E$3:$E$4999,$B114,损耗登记!$B$3:$B$4999,LEFT($J$3,4),损耗登记!$C$3:$C$4999,LEFT(AD$4,LEN(AD$4)-1)),"")</f>
        <v/>
      </c>
      <c r="AG114" s="90" t="str">
        <f t="shared" si="24"/>
        <v/>
      </c>
      <c r="AH114" s="90" t="str">
        <f>IF($B114&lt;&gt;"",SUMIFS(进货台账!$I$3:$I$1869,进货台账!$E$3:$E$1869,$B114,进货台账!$B$3:$B$1869,LEFT($J$3,4),进货台账!$C$3:$C$1869,LEFT(AH$4,LEN(AH$4)-1)),"")</f>
        <v/>
      </c>
      <c r="AI114" s="90" t="str">
        <f>IF($B114&lt;&gt;"",SUMIFS(销售台账!$I$3:$I$2654,销售台账!$E$3:$E$2654,$B114,销售台账!$B$3:$B$2654,LEFT($J$3,4),销售台账!$C$3:$C$2654,LEFT(AH$4,LEN(AH$4)-1)),"")</f>
        <v/>
      </c>
      <c r="AJ114" s="90" t="str">
        <f>IF($B114&lt;&gt;"",SUMIFS(损耗登记!$I$3:$I$4999,损耗登记!$E$3:$E$4999,$B114,损耗登记!$B$3:$B$4999,LEFT($J$3,4),损耗登记!$C$3:$C$4999,LEFT(AH$4,LEN(AH$4)-1)),"")</f>
        <v/>
      </c>
      <c r="AK114" s="90" t="str">
        <f t="shared" si="25"/>
        <v/>
      </c>
      <c r="AL114" s="90" t="str">
        <f>IF($B114&lt;&gt;"",SUMIFS(进货台账!$I$3:$I$1869,进货台账!$E$3:$E$1869,$B114,进货台账!$B$3:$B$1869,LEFT($J$3,4),进货台账!$C$3:$C$1869,LEFT(AL$4,LEN(AL$4)-1)),"")</f>
        <v/>
      </c>
      <c r="AM114" s="90" t="str">
        <f>IF($B114&lt;&gt;"",SUMIFS(销售台账!$I$3:$I$2654,销售台账!$E$3:$E$2654,$B114,销售台账!$B$3:$B$2654,LEFT($J$3,4),销售台账!$C$3:$C$2654,LEFT(AL$4,LEN(AL$4)-1)),"")</f>
        <v/>
      </c>
      <c r="AN114" s="90" t="str">
        <f>IF($B114&lt;&gt;"",SUMIFS(损耗登记!$I$3:$I$4999,损耗登记!$E$3:$E$4999,$B114,损耗登记!$B$3:$B$4999,LEFT($J$3,4),损耗登记!$C$3:$C$4999,LEFT(AL$4,LEN(AL$4)-1)),"")</f>
        <v/>
      </c>
      <c r="AO114" s="90" t="str">
        <f t="shared" si="26"/>
        <v/>
      </c>
      <c r="AP114" s="90" t="str">
        <f>IF($B114&lt;&gt;"",SUMIFS(进货台账!$I$3:$I$1869,进货台账!$E$3:$E$1869,$B114,进货台账!$B$3:$B$1869,LEFT($J$3,4),进货台账!$C$3:$C$1869,LEFT(AP$4,LEN(AP$4)-1)),"")</f>
        <v/>
      </c>
      <c r="AQ114" s="90" t="str">
        <f>IF($B114&lt;&gt;"",SUMIFS(销售台账!$I$3:$I$2654,销售台账!$E$3:$E$2654,$B114,销售台账!$B$3:$B$2654,LEFT($J$3,4),销售台账!$C$3:$C$2654,LEFT(AP$4,LEN(AP$4)-1)),"")</f>
        <v/>
      </c>
      <c r="AR114" s="90" t="str">
        <f>IF($B114&lt;&gt;"",SUMIFS(损耗登记!$I$3:$I$4999,损耗登记!$E$3:$E$4999,$B114,损耗登记!$B$3:$B$4999,LEFT($J$3,4),损耗登记!$C$3:$C$4999,LEFT(AP$4,LEN(AP$4)-1)),"")</f>
        <v/>
      </c>
      <c r="AS114" s="90" t="str">
        <f t="shared" si="27"/>
        <v/>
      </c>
      <c r="AT114" s="90" t="str">
        <f>IF($B114&lt;&gt;"",SUMIFS(进货台账!$I$3:$I$1869,进货台账!$E$3:$E$1869,$B114,进货台账!$B$3:$B$1869,LEFT($J$3,4),进货台账!$C$3:$C$1869,LEFT(AT$4,LEN(AT$4)-1)),"")</f>
        <v/>
      </c>
      <c r="AU114" s="90" t="str">
        <f>IF($B114&lt;&gt;"",SUMIFS(销售台账!$I$3:$I$2654,销售台账!$E$3:$E$2654,$B114,销售台账!$B$3:$B$2654,LEFT($J$3,4),销售台账!$C$3:$C$2654,LEFT(AT$4,LEN(AT$4)-1)),"")</f>
        <v/>
      </c>
      <c r="AV114" s="90" t="str">
        <f>IF($B114&lt;&gt;"",SUMIFS(损耗登记!$I$3:$I$4999,损耗登记!$E$3:$E$4999,$B114,损耗登记!$B$3:$B$4999,LEFT($J$3,4),损耗登记!$C$3:$C$4999,LEFT(AT$4,LEN(AT$4)-1)),"")</f>
        <v/>
      </c>
      <c r="AW114" s="90" t="str">
        <f t="shared" si="28"/>
        <v/>
      </c>
      <c r="AX114" s="90" t="str">
        <f>IF($B114&lt;&gt;"",SUMIFS(进货台账!$I$3:$I$1869,进货台账!$E$3:$E$1869,$B114,进货台账!$B$3:$B$1869,LEFT($J$3,4),进货台账!$C$3:$C$1869,LEFT(AX$4,LEN(AX$4)-1)),"")</f>
        <v/>
      </c>
      <c r="AY114" s="90" t="str">
        <f>IF($B114&lt;&gt;"",SUMIFS(销售台账!$I$3:$I$2654,销售台账!$E$3:$E$2654,$B114,销售台账!$B$3:$B$2654,LEFT($J$3,4),销售台账!$C$3:$C$2654,LEFT(AX$4,LEN(AX$4)-1)),"")</f>
        <v/>
      </c>
      <c r="AZ114" s="90" t="str">
        <f>IF($B114&lt;&gt;"",SUMIFS(损耗登记!$I$3:$I$4999,损耗登记!$E$3:$E$4999,$B114,损耗登记!$B$3:$B$4999,LEFT($J$3,4),损耗登记!$C$3:$C$4999,LEFT(AX$4,LEN(AX$4)-1)),"")</f>
        <v/>
      </c>
      <c r="BA114" s="90" t="str">
        <f t="shared" si="29"/>
        <v/>
      </c>
      <c r="BB114" s="90" t="str">
        <f>IF($B114&lt;&gt;"",SUMIFS(进货台账!$I$3:$I$1869,进货台账!$E$3:$E$1869,$B114,进货台账!$B$3:$B$1869,LEFT($J$3,4),进货台账!$C$3:$C$1869,LEFT(BB$4,LEN(BB$4)-1)),"")</f>
        <v/>
      </c>
      <c r="BC114" s="90" t="str">
        <f>IF($B114&lt;&gt;"",SUMIFS(销售台账!$I$3:$I$2654,销售台账!$E$3:$E$2654,$B114,销售台账!$B$3:$B$2654,LEFT($J$3,4),销售台账!$C$3:$C$2654,LEFT(BB$4,LEN(BB$4)-1)),"")</f>
        <v/>
      </c>
      <c r="BD114" s="90" t="str">
        <f>IF($B114&lt;&gt;"",SUMIFS(损耗登记!$I$3:$I$4999,损耗登记!$E$3:$E$4999,$B114,损耗登记!$B$3:$B$4999,LEFT($J$3,4),损耗登记!$C$3:$C$4999,LEFT(BB$4,LEN(BB$4)-1)),"")</f>
        <v/>
      </c>
      <c r="BE114" s="90" t="str">
        <f t="shared" si="30"/>
        <v/>
      </c>
    </row>
    <row r="115" ht="22" customHeight="1" spans="1:57">
      <c r="A115" s="89" t="str">
        <f t="shared" si="31"/>
        <v/>
      </c>
      <c r="B115" s="89" t="str">
        <f>IF(商品参数!A112&lt;&gt;"",商品参数!A112,"")</f>
        <v/>
      </c>
      <c r="C115" s="90" t="str">
        <f>IFERROR(VLOOKUP(B115,商品参数!A:E,2,FALSE),"")</f>
        <v/>
      </c>
      <c r="D115" s="90" t="str">
        <f>IFERROR(VLOOKUP(B115,商品参数!A:E,3,FALSE),"")</f>
        <v/>
      </c>
      <c r="E115" s="90" t="str">
        <f>IFERROR(VLOOKUP(B115,商品参数!A:E,4,FALSE),"")</f>
        <v/>
      </c>
      <c r="F115" s="90" t="str">
        <f t="shared" si="16"/>
        <v/>
      </c>
      <c r="G115" s="90" t="str">
        <f t="shared" si="17"/>
        <v/>
      </c>
      <c r="H115" s="91" t="str">
        <f t="shared" si="18"/>
        <v/>
      </c>
      <c r="I115" s="90" t="str">
        <f>IF(E115&lt;&gt;"",IFERROR(VLOOKUP(B115,商品参数!$A$3:$D$499,6,0),0),"")</f>
        <v/>
      </c>
      <c r="J115" s="90" t="str">
        <f>IF($B115&lt;&gt;"",SUMIFS(进货台账!$I$3:$I$1869,进货台账!$E$3:$E$1869,$B115,进货台账!$B$3:$B$1869,LEFT($J$3,4),进货台账!$C$3:$C$1869,LEFT(J$4,LEN(J$4)-1)),"")</f>
        <v/>
      </c>
      <c r="K115" s="90" t="str">
        <f>IF($B115&lt;&gt;"",SUMIFS(销售台账!$I$3:$I$2654,销售台账!$E$3:$E$2654,$B115,销售台账!$B$3:$B$2654,LEFT($J$3,4),销售台账!$C$3:$C$2654,LEFT(J$4,LEN(J$4)-1)),"")</f>
        <v/>
      </c>
      <c r="L115" s="90" t="str">
        <f>IF($B115&lt;&gt;"",SUMIFS(损耗登记!$I$3:$I$4999,损耗登记!$E$3:$E$4999,$B115,损耗登记!$B$3:$B$4999,LEFT($J$3,4),损耗登记!$C$3:$C$4999,LEFT(J$4,LEN(J$4)-1)),"")</f>
        <v/>
      </c>
      <c r="M115" s="90" t="str">
        <f t="shared" si="19"/>
        <v/>
      </c>
      <c r="N115" s="90" t="str">
        <f>IF($B115&lt;&gt;"",SUMIFS(进货台账!$I$3:$I$1869,进货台账!$E$3:$E$1869,$B115,进货台账!$B$3:$B$1869,LEFT($J$3,4),进货台账!$C$3:$C$1869,LEFT(N$4,LEN(N$4)-1)),"")</f>
        <v/>
      </c>
      <c r="O115" s="90" t="str">
        <f>IF($B115&lt;&gt;"",SUMIFS(销售台账!$I$3:$I$2654,销售台账!$E$3:$E$2654,$B115,销售台账!$B$3:$B$2654,LEFT($J$3,4),销售台账!$C$3:$C$2654,LEFT(N$4,LEN(N$4)-1)),"")</f>
        <v/>
      </c>
      <c r="P115" s="90" t="str">
        <f>IF($B115&lt;&gt;"",SUMIFS(损耗登记!$I$3:$I$4999,损耗登记!$E$3:$E$4999,$B115,损耗登记!$B$3:$B$4999,LEFT($J$3,4),损耗登记!$C$3:$C$4999,LEFT(N$4,LEN(N$4)-1)),"")</f>
        <v/>
      </c>
      <c r="Q115" s="90" t="str">
        <f t="shared" si="20"/>
        <v/>
      </c>
      <c r="R115" s="90" t="str">
        <f>IF($B115&lt;&gt;"",SUMIFS(进货台账!$I$3:$I$1869,进货台账!$E$3:$E$1869,$B115,进货台账!$B$3:$B$1869,LEFT($J$3,4),进货台账!$C$3:$C$1869,LEFT(R$4,LEN(R$4)-1)),"")</f>
        <v/>
      </c>
      <c r="S115" s="90" t="str">
        <f>IF($B115&lt;&gt;"",SUMIFS(销售台账!$I$3:$I$2654,销售台账!$E$3:$E$2654,$B115,销售台账!$B$3:$B$2654,LEFT($J$3,4),销售台账!$C$3:$C$2654,LEFT(R$4,LEN(R$4)-1)),"")</f>
        <v/>
      </c>
      <c r="T115" s="90" t="str">
        <f>IF($B115&lt;&gt;"",SUMIFS(损耗登记!$I$3:$I$4999,损耗登记!$E$3:$E$4999,$B115,损耗登记!$B$3:$B$4999,LEFT($J$3,4),损耗登记!$C$3:$C$4999,LEFT(R$4,LEN(R$4)-1)),"")</f>
        <v/>
      </c>
      <c r="U115" s="90" t="str">
        <f t="shared" si="21"/>
        <v/>
      </c>
      <c r="V115" s="90" t="str">
        <f>IF($B115&lt;&gt;"",SUMIFS(进货台账!$I$3:$I$1869,进货台账!$E$3:$E$1869,$B115,进货台账!$B$3:$B$1869,LEFT($J$3,4),进货台账!$C$3:$C$1869,LEFT(V$4,LEN(V$4)-1)),"")</f>
        <v/>
      </c>
      <c r="W115" s="90" t="str">
        <f>IF($B115&lt;&gt;"",SUMIFS(销售台账!$I$3:$I$2654,销售台账!$E$3:$E$2654,$B115,销售台账!$B$3:$B$2654,LEFT($J$3,4),销售台账!$C$3:$C$2654,LEFT(V$4,LEN(V$4)-1)),"")</f>
        <v/>
      </c>
      <c r="X115" s="90" t="str">
        <f>IF($B115&lt;&gt;"",SUMIFS(损耗登记!$I$3:$I$4999,损耗登记!$E$3:$E$4999,$B115,损耗登记!$B$3:$B$4999,LEFT($J$3,4),损耗登记!$C$3:$C$4999,LEFT(V$4,LEN(V$4)-1)),"")</f>
        <v/>
      </c>
      <c r="Y115" s="90" t="str">
        <f t="shared" si="22"/>
        <v/>
      </c>
      <c r="Z115" s="90" t="str">
        <f>IF($B115&lt;&gt;"",SUMIFS(进货台账!$I$3:$I$1869,进货台账!$E$3:$E$1869,$B115,进货台账!$B$3:$B$1869,LEFT($J$3,4),进货台账!$C$3:$C$1869,LEFT(Z$4,LEN(Z$4)-1)),"")</f>
        <v/>
      </c>
      <c r="AA115" s="90" t="str">
        <f>IF($B115&lt;&gt;"",SUMIFS(销售台账!$I$3:$I$2654,销售台账!$E$3:$E$2654,$B115,销售台账!$B$3:$B$2654,LEFT($J$3,4),销售台账!$C$3:$C$2654,LEFT(Z$4,LEN(Z$4)-1)),"")</f>
        <v/>
      </c>
      <c r="AB115" s="90" t="str">
        <f>IF($B115&lt;&gt;"",SUMIFS(损耗登记!$I$3:$I$4999,损耗登记!$E$3:$E$4999,$B115,损耗登记!$B$3:$B$4999,LEFT($J$3,4),损耗登记!$C$3:$C$4999,LEFT(Z$4,LEN(Z$4)-1)),"")</f>
        <v/>
      </c>
      <c r="AC115" s="90" t="str">
        <f t="shared" si="23"/>
        <v/>
      </c>
      <c r="AD115" s="90" t="str">
        <f>IF($B115&lt;&gt;"",SUMIFS(进货台账!$I$3:$I$1869,进货台账!$E$3:$E$1869,$B115,进货台账!$B$3:$B$1869,LEFT($J$3,4),进货台账!$C$3:$C$1869,LEFT(AD$4,LEN(AD$4)-1)),"")</f>
        <v/>
      </c>
      <c r="AE115" s="90" t="str">
        <f>IF($B115&lt;&gt;"",SUMIFS(销售台账!$I$3:$I$2654,销售台账!$E$3:$E$2654,$B115,销售台账!$B$3:$B$2654,LEFT($J$3,4),销售台账!$C$3:$C$2654,LEFT(AD$4,LEN(AD$4)-1)),"")</f>
        <v/>
      </c>
      <c r="AF115" s="90" t="str">
        <f>IF($B115&lt;&gt;"",SUMIFS(损耗登记!$I$3:$I$4999,损耗登记!$E$3:$E$4999,$B115,损耗登记!$B$3:$B$4999,LEFT($J$3,4),损耗登记!$C$3:$C$4999,LEFT(AD$4,LEN(AD$4)-1)),"")</f>
        <v/>
      </c>
      <c r="AG115" s="90" t="str">
        <f t="shared" si="24"/>
        <v/>
      </c>
      <c r="AH115" s="90" t="str">
        <f>IF($B115&lt;&gt;"",SUMIFS(进货台账!$I$3:$I$1869,进货台账!$E$3:$E$1869,$B115,进货台账!$B$3:$B$1869,LEFT($J$3,4),进货台账!$C$3:$C$1869,LEFT(AH$4,LEN(AH$4)-1)),"")</f>
        <v/>
      </c>
      <c r="AI115" s="90" t="str">
        <f>IF($B115&lt;&gt;"",SUMIFS(销售台账!$I$3:$I$2654,销售台账!$E$3:$E$2654,$B115,销售台账!$B$3:$B$2654,LEFT($J$3,4),销售台账!$C$3:$C$2654,LEFT(AH$4,LEN(AH$4)-1)),"")</f>
        <v/>
      </c>
      <c r="AJ115" s="90" t="str">
        <f>IF($B115&lt;&gt;"",SUMIFS(损耗登记!$I$3:$I$4999,损耗登记!$E$3:$E$4999,$B115,损耗登记!$B$3:$B$4999,LEFT($J$3,4),损耗登记!$C$3:$C$4999,LEFT(AH$4,LEN(AH$4)-1)),"")</f>
        <v/>
      </c>
      <c r="AK115" s="90" t="str">
        <f t="shared" si="25"/>
        <v/>
      </c>
      <c r="AL115" s="90" t="str">
        <f>IF($B115&lt;&gt;"",SUMIFS(进货台账!$I$3:$I$1869,进货台账!$E$3:$E$1869,$B115,进货台账!$B$3:$B$1869,LEFT($J$3,4),进货台账!$C$3:$C$1869,LEFT(AL$4,LEN(AL$4)-1)),"")</f>
        <v/>
      </c>
      <c r="AM115" s="90" t="str">
        <f>IF($B115&lt;&gt;"",SUMIFS(销售台账!$I$3:$I$2654,销售台账!$E$3:$E$2654,$B115,销售台账!$B$3:$B$2654,LEFT($J$3,4),销售台账!$C$3:$C$2654,LEFT(AL$4,LEN(AL$4)-1)),"")</f>
        <v/>
      </c>
      <c r="AN115" s="90" t="str">
        <f>IF($B115&lt;&gt;"",SUMIFS(损耗登记!$I$3:$I$4999,损耗登记!$E$3:$E$4999,$B115,损耗登记!$B$3:$B$4999,LEFT($J$3,4),损耗登记!$C$3:$C$4999,LEFT(AL$4,LEN(AL$4)-1)),"")</f>
        <v/>
      </c>
      <c r="AO115" s="90" t="str">
        <f t="shared" si="26"/>
        <v/>
      </c>
      <c r="AP115" s="90" t="str">
        <f>IF($B115&lt;&gt;"",SUMIFS(进货台账!$I$3:$I$1869,进货台账!$E$3:$E$1869,$B115,进货台账!$B$3:$B$1869,LEFT($J$3,4),进货台账!$C$3:$C$1869,LEFT(AP$4,LEN(AP$4)-1)),"")</f>
        <v/>
      </c>
      <c r="AQ115" s="90" t="str">
        <f>IF($B115&lt;&gt;"",SUMIFS(销售台账!$I$3:$I$2654,销售台账!$E$3:$E$2654,$B115,销售台账!$B$3:$B$2654,LEFT($J$3,4),销售台账!$C$3:$C$2654,LEFT(AP$4,LEN(AP$4)-1)),"")</f>
        <v/>
      </c>
      <c r="AR115" s="90" t="str">
        <f>IF($B115&lt;&gt;"",SUMIFS(损耗登记!$I$3:$I$4999,损耗登记!$E$3:$E$4999,$B115,损耗登记!$B$3:$B$4999,LEFT($J$3,4),损耗登记!$C$3:$C$4999,LEFT(AP$4,LEN(AP$4)-1)),"")</f>
        <v/>
      </c>
      <c r="AS115" s="90" t="str">
        <f t="shared" si="27"/>
        <v/>
      </c>
      <c r="AT115" s="90" t="str">
        <f>IF($B115&lt;&gt;"",SUMIFS(进货台账!$I$3:$I$1869,进货台账!$E$3:$E$1869,$B115,进货台账!$B$3:$B$1869,LEFT($J$3,4),进货台账!$C$3:$C$1869,LEFT(AT$4,LEN(AT$4)-1)),"")</f>
        <v/>
      </c>
      <c r="AU115" s="90" t="str">
        <f>IF($B115&lt;&gt;"",SUMIFS(销售台账!$I$3:$I$2654,销售台账!$E$3:$E$2654,$B115,销售台账!$B$3:$B$2654,LEFT($J$3,4),销售台账!$C$3:$C$2654,LEFT(AT$4,LEN(AT$4)-1)),"")</f>
        <v/>
      </c>
      <c r="AV115" s="90" t="str">
        <f>IF($B115&lt;&gt;"",SUMIFS(损耗登记!$I$3:$I$4999,损耗登记!$E$3:$E$4999,$B115,损耗登记!$B$3:$B$4999,LEFT($J$3,4),损耗登记!$C$3:$C$4999,LEFT(AT$4,LEN(AT$4)-1)),"")</f>
        <v/>
      </c>
      <c r="AW115" s="90" t="str">
        <f t="shared" si="28"/>
        <v/>
      </c>
      <c r="AX115" s="90" t="str">
        <f>IF($B115&lt;&gt;"",SUMIFS(进货台账!$I$3:$I$1869,进货台账!$E$3:$E$1869,$B115,进货台账!$B$3:$B$1869,LEFT($J$3,4),进货台账!$C$3:$C$1869,LEFT(AX$4,LEN(AX$4)-1)),"")</f>
        <v/>
      </c>
      <c r="AY115" s="90" t="str">
        <f>IF($B115&lt;&gt;"",SUMIFS(销售台账!$I$3:$I$2654,销售台账!$E$3:$E$2654,$B115,销售台账!$B$3:$B$2654,LEFT($J$3,4),销售台账!$C$3:$C$2654,LEFT(AX$4,LEN(AX$4)-1)),"")</f>
        <v/>
      </c>
      <c r="AZ115" s="90" t="str">
        <f>IF($B115&lt;&gt;"",SUMIFS(损耗登记!$I$3:$I$4999,损耗登记!$E$3:$E$4999,$B115,损耗登记!$B$3:$B$4999,LEFT($J$3,4),损耗登记!$C$3:$C$4999,LEFT(AX$4,LEN(AX$4)-1)),"")</f>
        <v/>
      </c>
      <c r="BA115" s="90" t="str">
        <f t="shared" si="29"/>
        <v/>
      </c>
      <c r="BB115" s="90" t="str">
        <f>IF($B115&lt;&gt;"",SUMIFS(进货台账!$I$3:$I$1869,进货台账!$E$3:$E$1869,$B115,进货台账!$B$3:$B$1869,LEFT($J$3,4),进货台账!$C$3:$C$1869,LEFT(BB$4,LEN(BB$4)-1)),"")</f>
        <v/>
      </c>
      <c r="BC115" s="90" t="str">
        <f>IF($B115&lt;&gt;"",SUMIFS(销售台账!$I$3:$I$2654,销售台账!$E$3:$E$2654,$B115,销售台账!$B$3:$B$2654,LEFT($J$3,4),销售台账!$C$3:$C$2654,LEFT(BB$4,LEN(BB$4)-1)),"")</f>
        <v/>
      </c>
      <c r="BD115" s="90" t="str">
        <f>IF($B115&lt;&gt;"",SUMIFS(损耗登记!$I$3:$I$4999,损耗登记!$E$3:$E$4999,$B115,损耗登记!$B$3:$B$4999,LEFT($J$3,4),损耗登记!$C$3:$C$4999,LEFT(BB$4,LEN(BB$4)-1)),"")</f>
        <v/>
      </c>
      <c r="BE115" s="90" t="str">
        <f t="shared" si="30"/>
        <v/>
      </c>
    </row>
    <row r="116" ht="22" customHeight="1" spans="1:57">
      <c r="A116" s="89" t="str">
        <f t="shared" si="31"/>
        <v/>
      </c>
      <c r="B116" s="89" t="str">
        <f>IF(商品参数!A113&lt;&gt;"",商品参数!A113,"")</f>
        <v/>
      </c>
      <c r="C116" s="90" t="str">
        <f>IFERROR(VLOOKUP(B116,商品参数!A:E,2,FALSE),"")</f>
        <v/>
      </c>
      <c r="D116" s="90" t="str">
        <f>IFERROR(VLOOKUP(B116,商品参数!A:E,3,FALSE),"")</f>
        <v/>
      </c>
      <c r="E116" s="90" t="str">
        <f>IFERROR(VLOOKUP(B116,商品参数!A:E,4,FALSE),"")</f>
        <v/>
      </c>
      <c r="F116" s="90" t="str">
        <f t="shared" si="16"/>
        <v/>
      </c>
      <c r="G116" s="90" t="str">
        <f t="shared" si="17"/>
        <v/>
      </c>
      <c r="H116" s="91" t="str">
        <f t="shared" si="18"/>
        <v/>
      </c>
      <c r="I116" s="90" t="str">
        <f>IF(E116&lt;&gt;"",IFERROR(VLOOKUP(B116,商品参数!$A$3:$D$499,6,0),0),"")</f>
        <v/>
      </c>
      <c r="J116" s="90" t="str">
        <f>IF($B116&lt;&gt;"",SUMIFS(进货台账!$I$3:$I$1869,进货台账!$E$3:$E$1869,$B116,进货台账!$B$3:$B$1869,LEFT($J$3,4),进货台账!$C$3:$C$1869,LEFT(J$4,LEN(J$4)-1)),"")</f>
        <v/>
      </c>
      <c r="K116" s="90" t="str">
        <f>IF($B116&lt;&gt;"",SUMIFS(销售台账!$I$3:$I$2654,销售台账!$E$3:$E$2654,$B116,销售台账!$B$3:$B$2654,LEFT($J$3,4),销售台账!$C$3:$C$2654,LEFT(J$4,LEN(J$4)-1)),"")</f>
        <v/>
      </c>
      <c r="L116" s="90" t="str">
        <f>IF($B116&lt;&gt;"",SUMIFS(损耗登记!$I$3:$I$4999,损耗登记!$E$3:$E$4999,$B116,损耗登记!$B$3:$B$4999,LEFT($J$3,4),损耗登记!$C$3:$C$4999,LEFT(J$4,LEN(J$4)-1)),"")</f>
        <v/>
      </c>
      <c r="M116" s="90" t="str">
        <f t="shared" si="19"/>
        <v/>
      </c>
      <c r="N116" s="90" t="str">
        <f>IF($B116&lt;&gt;"",SUMIFS(进货台账!$I$3:$I$1869,进货台账!$E$3:$E$1869,$B116,进货台账!$B$3:$B$1869,LEFT($J$3,4),进货台账!$C$3:$C$1869,LEFT(N$4,LEN(N$4)-1)),"")</f>
        <v/>
      </c>
      <c r="O116" s="90" t="str">
        <f>IF($B116&lt;&gt;"",SUMIFS(销售台账!$I$3:$I$2654,销售台账!$E$3:$E$2654,$B116,销售台账!$B$3:$B$2654,LEFT($J$3,4),销售台账!$C$3:$C$2654,LEFT(N$4,LEN(N$4)-1)),"")</f>
        <v/>
      </c>
      <c r="P116" s="90" t="str">
        <f>IF($B116&lt;&gt;"",SUMIFS(损耗登记!$I$3:$I$4999,损耗登记!$E$3:$E$4999,$B116,损耗登记!$B$3:$B$4999,LEFT($J$3,4),损耗登记!$C$3:$C$4999,LEFT(N$4,LEN(N$4)-1)),"")</f>
        <v/>
      </c>
      <c r="Q116" s="90" t="str">
        <f t="shared" si="20"/>
        <v/>
      </c>
      <c r="R116" s="90" t="str">
        <f>IF($B116&lt;&gt;"",SUMIFS(进货台账!$I$3:$I$1869,进货台账!$E$3:$E$1869,$B116,进货台账!$B$3:$B$1869,LEFT($J$3,4),进货台账!$C$3:$C$1869,LEFT(R$4,LEN(R$4)-1)),"")</f>
        <v/>
      </c>
      <c r="S116" s="90" t="str">
        <f>IF($B116&lt;&gt;"",SUMIFS(销售台账!$I$3:$I$2654,销售台账!$E$3:$E$2654,$B116,销售台账!$B$3:$B$2654,LEFT($J$3,4),销售台账!$C$3:$C$2654,LEFT(R$4,LEN(R$4)-1)),"")</f>
        <v/>
      </c>
      <c r="T116" s="90" t="str">
        <f>IF($B116&lt;&gt;"",SUMIFS(损耗登记!$I$3:$I$4999,损耗登记!$E$3:$E$4999,$B116,损耗登记!$B$3:$B$4999,LEFT($J$3,4),损耗登记!$C$3:$C$4999,LEFT(R$4,LEN(R$4)-1)),"")</f>
        <v/>
      </c>
      <c r="U116" s="90" t="str">
        <f t="shared" si="21"/>
        <v/>
      </c>
      <c r="V116" s="90" t="str">
        <f>IF($B116&lt;&gt;"",SUMIFS(进货台账!$I$3:$I$1869,进货台账!$E$3:$E$1869,$B116,进货台账!$B$3:$B$1869,LEFT($J$3,4),进货台账!$C$3:$C$1869,LEFT(V$4,LEN(V$4)-1)),"")</f>
        <v/>
      </c>
      <c r="W116" s="90" t="str">
        <f>IF($B116&lt;&gt;"",SUMIFS(销售台账!$I$3:$I$2654,销售台账!$E$3:$E$2654,$B116,销售台账!$B$3:$B$2654,LEFT($J$3,4),销售台账!$C$3:$C$2654,LEFT(V$4,LEN(V$4)-1)),"")</f>
        <v/>
      </c>
      <c r="X116" s="90" t="str">
        <f>IF($B116&lt;&gt;"",SUMIFS(损耗登记!$I$3:$I$4999,损耗登记!$E$3:$E$4999,$B116,损耗登记!$B$3:$B$4999,LEFT($J$3,4),损耗登记!$C$3:$C$4999,LEFT(V$4,LEN(V$4)-1)),"")</f>
        <v/>
      </c>
      <c r="Y116" s="90" t="str">
        <f t="shared" si="22"/>
        <v/>
      </c>
      <c r="Z116" s="90" t="str">
        <f>IF($B116&lt;&gt;"",SUMIFS(进货台账!$I$3:$I$1869,进货台账!$E$3:$E$1869,$B116,进货台账!$B$3:$B$1869,LEFT($J$3,4),进货台账!$C$3:$C$1869,LEFT(Z$4,LEN(Z$4)-1)),"")</f>
        <v/>
      </c>
      <c r="AA116" s="90" t="str">
        <f>IF($B116&lt;&gt;"",SUMIFS(销售台账!$I$3:$I$2654,销售台账!$E$3:$E$2654,$B116,销售台账!$B$3:$B$2654,LEFT($J$3,4),销售台账!$C$3:$C$2654,LEFT(Z$4,LEN(Z$4)-1)),"")</f>
        <v/>
      </c>
      <c r="AB116" s="90" t="str">
        <f>IF($B116&lt;&gt;"",SUMIFS(损耗登记!$I$3:$I$4999,损耗登记!$E$3:$E$4999,$B116,损耗登记!$B$3:$B$4999,LEFT($J$3,4),损耗登记!$C$3:$C$4999,LEFT(Z$4,LEN(Z$4)-1)),"")</f>
        <v/>
      </c>
      <c r="AC116" s="90" t="str">
        <f t="shared" si="23"/>
        <v/>
      </c>
      <c r="AD116" s="90" t="str">
        <f>IF($B116&lt;&gt;"",SUMIFS(进货台账!$I$3:$I$1869,进货台账!$E$3:$E$1869,$B116,进货台账!$B$3:$B$1869,LEFT($J$3,4),进货台账!$C$3:$C$1869,LEFT(AD$4,LEN(AD$4)-1)),"")</f>
        <v/>
      </c>
      <c r="AE116" s="90" t="str">
        <f>IF($B116&lt;&gt;"",SUMIFS(销售台账!$I$3:$I$2654,销售台账!$E$3:$E$2654,$B116,销售台账!$B$3:$B$2654,LEFT($J$3,4),销售台账!$C$3:$C$2654,LEFT(AD$4,LEN(AD$4)-1)),"")</f>
        <v/>
      </c>
      <c r="AF116" s="90" t="str">
        <f>IF($B116&lt;&gt;"",SUMIFS(损耗登记!$I$3:$I$4999,损耗登记!$E$3:$E$4999,$B116,损耗登记!$B$3:$B$4999,LEFT($J$3,4),损耗登记!$C$3:$C$4999,LEFT(AD$4,LEN(AD$4)-1)),"")</f>
        <v/>
      </c>
      <c r="AG116" s="90" t="str">
        <f t="shared" si="24"/>
        <v/>
      </c>
      <c r="AH116" s="90" t="str">
        <f>IF($B116&lt;&gt;"",SUMIFS(进货台账!$I$3:$I$1869,进货台账!$E$3:$E$1869,$B116,进货台账!$B$3:$B$1869,LEFT($J$3,4),进货台账!$C$3:$C$1869,LEFT(AH$4,LEN(AH$4)-1)),"")</f>
        <v/>
      </c>
      <c r="AI116" s="90" t="str">
        <f>IF($B116&lt;&gt;"",SUMIFS(销售台账!$I$3:$I$2654,销售台账!$E$3:$E$2654,$B116,销售台账!$B$3:$B$2654,LEFT($J$3,4),销售台账!$C$3:$C$2654,LEFT(AH$4,LEN(AH$4)-1)),"")</f>
        <v/>
      </c>
      <c r="AJ116" s="90" t="str">
        <f>IF($B116&lt;&gt;"",SUMIFS(损耗登记!$I$3:$I$4999,损耗登记!$E$3:$E$4999,$B116,损耗登记!$B$3:$B$4999,LEFT($J$3,4),损耗登记!$C$3:$C$4999,LEFT(AH$4,LEN(AH$4)-1)),"")</f>
        <v/>
      </c>
      <c r="AK116" s="90" t="str">
        <f t="shared" si="25"/>
        <v/>
      </c>
      <c r="AL116" s="90" t="str">
        <f>IF($B116&lt;&gt;"",SUMIFS(进货台账!$I$3:$I$1869,进货台账!$E$3:$E$1869,$B116,进货台账!$B$3:$B$1869,LEFT($J$3,4),进货台账!$C$3:$C$1869,LEFT(AL$4,LEN(AL$4)-1)),"")</f>
        <v/>
      </c>
      <c r="AM116" s="90" t="str">
        <f>IF($B116&lt;&gt;"",SUMIFS(销售台账!$I$3:$I$2654,销售台账!$E$3:$E$2654,$B116,销售台账!$B$3:$B$2654,LEFT($J$3,4),销售台账!$C$3:$C$2654,LEFT(AL$4,LEN(AL$4)-1)),"")</f>
        <v/>
      </c>
      <c r="AN116" s="90" t="str">
        <f>IF($B116&lt;&gt;"",SUMIFS(损耗登记!$I$3:$I$4999,损耗登记!$E$3:$E$4999,$B116,损耗登记!$B$3:$B$4999,LEFT($J$3,4),损耗登记!$C$3:$C$4999,LEFT(AL$4,LEN(AL$4)-1)),"")</f>
        <v/>
      </c>
      <c r="AO116" s="90" t="str">
        <f t="shared" si="26"/>
        <v/>
      </c>
      <c r="AP116" s="90" t="str">
        <f>IF($B116&lt;&gt;"",SUMIFS(进货台账!$I$3:$I$1869,进货台账!$E$3:$E$1869,$B116,进货台账!$B$3:$B$1869,LEFT($J$3,4),进货台账!$C$3:$C$1869,LEFT(AP$4,LEN(AP$4)-1)),"")</f>
        <v/>
      </c>
      <c r="AQ116" s="90" t="str">
        <f>IF($B116&lt;&gt;"",SUMIFS(销售台账!$I$3:$I$2654,销售台账!$E$3:$E$2654,$B116,销售台账!$B$3:$B$2654,LEFT($J$3,4),销售台账!$C$3:$C$2654,LEFT(AP$4,LEN(AP$4)-1)),"")</f>
        <v/>
      </c>
      <c r="AR116" s="90" t="str">
        <f>IF($B116&lt;&gt;"",SUMIFS(损耗登记!$I$3:$I$4999,损耗登记!$E$3:$E$4999,$B116,损耗登记!$B$3:$B$4999,LEFT($J$3,4),损耗登记!$C$3:$C$4999,LEFT(AP$4,LEN(AP$4)-1)),"")</f>
        <v/>
      </c>
      <c r="AS116" s="90" t="str">
        <f t="shared" si="27"/>
        <v/>
      </c>
      <c r="AT116" s="90" t="str">
        <f>IF($B116&lt;&gt;"",SUMIFS(进货台账!$I$3:$I$1869,进货台账!$E$3:$E$1869,$B116,进货台账!$B$3:$B$1869,LEFT($J$3,4),进货台账!$C$3:$C$1869,LEFT(AT$4,LEN(AT$4)-1)),"")</f>
        <v/>
      </c>
      <c r="AU116" s="90" t="str">
        <f>IF($B116&lt;&gt;"",SUMIFS(销售台账!$I$3:$I$2654,销售台账!$E$3:$E$2654,$B116,销售台账!$B$3:$B$2654,LEFT($J$3,4),销售台账!$C$3:$C$2654,LEFT(AT$4,LEN(AT$4)-1)),"")</f>
        <v/>
      </c>
      <c r="AV116" s="90" t="str">
        <f>IF($B116&lt;&gt;"",SUMIFS(损耗登记!$I$3:$I$4999,损耗登记!$E$3:$E$4999,$B116,损耗登记!$B$3:$B$4999,LEFT($J$3,4),损耗登记!$C$3:$C$4999,LEFT(AT$4,LEN(AT$4)-1)),"")</f>
        <v/>
      </c>
      <c r="AW116" s="90" t="str">
        <f t="shared" si="28"/>
        <v/>
      </c>
      <c r="AX116" s="90" t="str">
        <f>IF($B116&lt;&gt;"",SUMIFS(进货台账!$I$3:$I$1869,进货台账!$E$3:$E$1869,$B116,进货台账!$B$3:$B$1869,LEFT($J$3,4),进货台账!$C$3:$C$1869,LEFT(AX$4,LEN(AX$4)-1)),"")</f>
        <v/>
      </c>
      <c r="AY116" s="90" t="str">
        <f>IF($B116&lt;&gt;"",SUMIFS(销售台账!$I$3:$I$2654,销售台账!$E$3:$E$2654,$B116,销售台账!$B$3:$B$2654,LEFT($J$3,4),销售台账!$C$3:$C$2654,LEFT(AX$4,LEN(AX$4)-1)),"")</f>
        <v/>
      </c>
      <c r="AZ116" s="90" t="str">
        <f>IF($B116&lt;&gt;"",SUMIFS(损耗登记!$I$3:$I$4999,损耗登记!$E$3:$E$4999,$B116,损耗登记!$B$3:$B$4999,LEFT($J$3,4),损耗登记!$C$3:$C$4999,LEFT(AX$4,LEN(AX$4)-1)),"")</f>
        <v/>
      </c>
      <c r="BA116" s="90" t="str">
        <f t="shared" si="29"/>
        <v/>
      </c>
      <c r="BB116" s="90" t="str">
        <f>IF($B116&lt;&gt;"",SUMIFS(进货台账!$I$3:$I$1869,进货台账!$E$3:$E$1869,$B116,进货台账!$B$3:$B$1869,LEFT($J$3,4),进货台账!$C$3:$C$1869,LEFT(BB$4,LEN(BB$4)-1)),"")</f>
        <v/>
      </c>
      <c r="BC116" s="90" t="str">
        <f>IF($B116&lt;&gt;"",SUMIFS(销售台账!$I$3:$I$2654,销售台账!$E$3:$E$2654,$B116,销售台账!$B$3:$B$2654,LEFT($J$3,4),销售台账!$C$3:$C$2654,LEFT(BB$4,LEN(BB$4)-1)),"")</f>
        <v/>
      </c>
      <c r="BD116" s="90" t="str">
        <f>IF($B116&lt;&gt;"",SUMIFS(损耗登记!$I$3:$I$4999,损耗登记!$E$3:$E$4999,$B116,损耗登记!$B$3:$B$4999,LEFT($J$3,4),损耗登记!$C$3:$C$4999,LEFT(BB$4,LEN(BB$4)-1)),"")</f>
        <v/>
      </c>
      <c r="BE116" s="90" t="str">
        <f t="shared" si="30"/>
        <v/>
      </c>
    </row>
    <row r="117" ht="22" customHeight="1" spans="1:57">
      <c r="A117" s="89" t="str">
        <f t="shared" si="31"/>
        <v/>
      </c>
      <c r="B117" s="89" t="str">
        <f>IF(商品参数!A114&lt;&gt;"",商品参数!A114,"")</f>
        <v/>
      </c>
      <c r="C117" s="90" t="str">
        <f>IFERROR(VLOOKUP(B117,商品参数!A:E,2,FALSE),"")</f>
        <v/>
      </c>
      <c r="D117" s="90" t="str">
        <f>IFERROR(VLOOKUP(B117,商品参数!A:E,3,FALSE),"")</f>
        <v/>
      </c>
      <c r="E117" s="90" t="str">
        <f>IFERROR(VLOOKUP(B117,商品参数!A:E,4,FALSE),"")</f>
        <v/>
      </c>
      <c r="F117" s="90" t="str">
        <f t="shared" si="16"/>
        <v/>
      </c>
      <c r="G117" s="90" t="str">
        <f t="shared" si="17"/>
        <v/>
      </c>
      <c r="H117" s="91" t="str">
        <f t="shared" si="18"/>
        <v/>
      </c>
      <c r="I117" s="90" t="str">
        <f>IF(E117&lt;&gt;"",IFERROR(VLOOKUP(B117,商品参数!$A$3:$D$499,6,0),0),"")</f>
        <v/>
      </c>
      <c r="J117" s="90" t="str">
        <f>IF($B117&lt;&gt;"",SUMIFS(进货台账!$I$3:$I$1869,进货台账!$E$3:$E$1869,$B117,进货台账!$B$3:$B$1869,LEFT($J$3,4),进货台账!$C$3:$C$1869,LEFT(J$4,LEN(J$4)-1)),"")</f>
        <v/>
      </c>
      <c r="K117" s="90" t="str">
        <f>IF($B117&lt;&gt;"",SUMIFS(销售台账!$I$3:$I$2654,销售台账!$E$3:$E$2654,$B117,销售台账!$B$3:$B$2654,LEFT($J$3,4),销售台账!$C$3:$C$2654,LEFT(J$4,LEN(J$4)-1)),"")</f>
        <v/>
      </c>
      <c r="L117" s="90" t="str">
        <f>IF($B117&lt;&gt;"",SUMIFS(损耗登记!$I$3:$I$4999,损耗登记!$E$3:$E$4999,$B117,损耗登记!$B$3:$B$4999,LEFT($J$3,4),损耗登记!$C$3:$C$4999,LEFT(J$4,LEN(J$4)-1)),"")</f>
        <v/>
      </c>
      <c r="M117" s="90" t="str">
        <f t="shared" si="19"/>
        <v/>
      </c>
      <c r="N117" s="90" t="str">
        <f>IF($B117&lt;&gt;"",SUMIFS(进货台账!$I$3:$I$1869,进货台账!$E$3:$E$1869,$B117,进货台账!$B$3:$B$1869,LEFT($J$3,4),进货台账!$C$3:$C$1869,LEFT(N$4,LEN(N$4)-1)),"")</f>
        <v/>
      </c>
      <c r="O117" s="90" t="str">
        <f>IF($B117&lt;&gt;"",SUMIFS(销售台账!$I$3:$I$2654,销售台账!$E$3:$E$2654,$B117,销售台账!$B$3:$B$2654,LEFT($J$3,4),销售台账!$C$3:$C$2654,LEFT(N$4,LEN(N$4)-1)),"")</f>
        <v/>
      </c>
      <c r="P117" s="90" t="str">
        <f>IF($B117&lt;&gt;"",SUMIFS(损耗登记!$I$3:$I$4999,损耗登记!$E$3:$E$4999,$B117,损耗登记!$B$3:$B$4999,LEFT($J$3,4),损耗登记!$C$3:$C$4999,LEFT(N$4,LEN(N$4)-1)),"")</f>
        <v/>
      </c>
      <c r="Q117" s="90" t="str">
        <f t="shared" si="20"/>
        <v/>
      </c>
      <c r="R117" s="90" t="str">
        <f>IF($B117&lt;&gt;"",SUMIFS(进货台账!$I$3:$I$1869,进货台账!$E$3:$E$1869,$B117,进货台账!$B$3:$B$1869,LEFT($J$3,4),进货台账!$C$3:$C$1869,LEFT(R$4,LEN(R$4)-1)),"")</f>
        <v/>
      </c>
      <c r="S117" s="90" t="str">
        <f>IF($B117&lt;&gt;"",SUMIFS(销售台账!$I$3:$I$2654,销售台账!$E$3:$E$2654,$B117,销售台账!$B$3:$B$2654,LEFT($J$3,4),销售台账!$C$3:$C$2654,LEFT(R$4,LEN(R$4)-1)),"")</f>
        <v/>
      </c>
      <c r="T117" s="90" t="str">
        <f>IF($B117&lt;&gt;"",SUMIFS(损耗登记!$I$3:$I$4999,损耗登记!$E$3:$E$4999,$B117,损耗登记!$B$3:$B$4999,LEFT($J$3,4),损耗登记!$C$3:$C$4999,LEFT(R$4,LEN(R$4)-1)),"")</f>
        <v/>
      </c>
      <c r="U117" s="90" t="str">
        <f t="shared" si="21"/>
        <v/>
      </c>
      <c r="V117" s="90" t="str">
        <f>IF($B117&lt;&gt;"",SUMIFS(进货台账!$I$3:$I$1869,进货台账!$E$3:$E$1869,$B117,进货台账!$B$3:$B$1869,LEFT($J$3,4),进货台账!$C$3:$C$1869,LEFT(V$4,LEN(V$4)-1)),"")</f>
        <v/>
      </c>
      <c r="W117" s="90" t="str">
        <f>IF($B117&lt;&gt;"",SUMIFS(销售台账!$I$3:$I$2654,销售台账!$E$3:$E$2654,$B117,销售台账!$B$3:$B$2654,LEFT($J$3,4),销售台账!$C$3:$C$2654,LEFT(V$4,LEN(V$4)-1)),"")</f>
        <v/>
      </c>
      <c r="X117" s="90" t="str">
        <f>IF($B117&lt;&gt;"",SUMIFS(损耗登记!$I$3:$I$4999,损耗登记!$E$3:$E$4999,$B117,损耗登记!$B$3:$B$4999,LEFT($J$3,4),损耗登记!$C$3:$C$4999,LEFT(V$4,LEN(V$4)-1)),"")</f>
        <v/>
      </c>
      <c r="Y117" s="90" t="str">
        <f t="shared" si="22"/>
        <v/>
      </c>
      <c r="Z117" s="90" t="str">
        <f>IF($B117&lt;&gt;"",SUMIFS(进货台账!$I$3:$I$1869,进货台账!$E$3:$E$1869,$B117,进货台账!$B$3:$B$1869,LEFT($J$3,4),进货台账!$C$3:$C$1869,LEFT(Z$4,LEN(Z$4)-1)),"")</f>
        <v/>
      </c>
      <c r="AA117" s="90" t="str">
        <f>IF($B117&lt;&gt;"",SUMIFS(销售台账!$I$3:$I$2654,销售台账!$E$3:$E$2654,$B117,销售台账!$B$3:$B$2654,LEFT($J$3,4),销售台账!$C$3:$C$2654,LEFT(Z$4,LEN(Z$4)-1)),"")</f>
        <v/>
      </c>
      <c r="AB117" s="90" t="str">
        <f>IF($B117&lt;&gt;"",SUMIFS(损耗登记!$I$3:$I$4999,损耗登记!$E$3:$E$4999,$B117,损耗登记!$B$3:$B$4999,LEFT($J$3,4),损耗登记!$C$3:$C$4999,LEFT(Z$4,LEN(Z$4)-1)),"")</f>
        <v/>
      </c>
      <c r="AC117" s="90" t="str">
        <f t="shared" si="23"/>
        <v/>
      </c>
      <c r="AD117" s="90" t="str">
        <f>IF($B117&lt;&gt;"",SUMIFS(进货台账!$I$3:$I$1869,进货台账!$E$3:$E$1869,$B117,进货台账!$B$3:$B$1869,LEFT($J$3,4),进货台账!$C$3:$C$1869,LEFT(AD$4,LEN(AD$4)-1)),"")</f>
        <v/>
      </c>
      <c r="AE117" s="90" t="str">
        <f>IF($B117&lt;&gt;"",SUMIFS(销售台账!$I$3:$I$2654,销售台账!$E$3:$E$2654,$B117,销售台账!$B$3:$B$2654,LEFT($J$3,4),销售台账!$C$3:$C$2654,LEFT(AD$4,LEN(AD$4)-1)),"")</f>
        <v/>
      </c>
      <c r="AF117" s="90" t="str">
        <f>IF($B117&lt;&gt;"",SUMIFS(损耗登记!$I$3:$I$4999,损耗登记!$E$3:$E$4999,$B117,损耗登记!$B$3:$B$4999,LEFT($J$3,4),损耗登记!$C$3:$C$4999,LEFT(AD$4,LEN(AD$4)-1)),"")</f>
        <v/>
      </c>
      <c r="AG117" s="90" t="str">
        <f t="shared" si="24"/>
        <v/>
      </c>
      <c r="AH117" s="90" t="str">
        <f>IF($B117&lt;&gt;"",SUMIFS(进货台账!$I$3:$I$1869,进货台账!$E$3:$E$1869,$B117,进货台账!$B$3:$B$1869,LEFT($J$3,4),进货台账!$C$3:$C$1869,LEFT(AH$4,LEN(AH$4)-1)),"")</f>
        <v/>
      </c>
      <c r="AI117" s="90" t="str">
        <f>IF($B117&lt;&gt;"",SUMIFS(销售台账!$I$3:$I$2654,销售台账!$E$3:$E$2654,$B117,销售台账!$B$3:$B$2654,LEFT($J$3,4),销售台账!$C$3:$C$2654,LEFT(AH$4,LEN(AH$4)-1)),"")</f>
        <v/>
      </c>
      <c r="AJ117" s="90" t="str">
        <f>IF($B117&lt;&gt;"",SUMIFS(损耗登记!$I$3:$I$4999,损耗登记!$E$3:$E$4999,$B117,损耗登记!$B$3:$B$4999,LEFT($J$3,4),损耗登记!$C$3:$C$4999,LEFT(AH$4,LEN(AH$4)-1)),"")</f>
        <v/>
      </c>
      <c r="AK117" s="90" t="str">
        <f t="shared" si="25"/>
        <v/>
      </c>
      <c r="AL117" s="90" t="str">
        <f>IF($B117&lt;&gt;"",SUMIFS(进货台账!$I$3:$I$1869,进货台账!$E$3:$E$1869,$B117,进货台账!$B$3:$B$1869,LEFT($J$3,4),进货台账!$C$3:$C$1869,LEFT(AL$4,LEN(AL$4)-1)),"")</f>
        <v/>
      </c>
      <c r="AM117" s="90" t="str">
        <f>IF($B117&lt;&gt;"",SUMIFS(销售台账!$I$3:$I$2654,销售台账!$E$3:$E$2654,$B117,销售台账!$B$3:$B$2654,LEFT($J$3,4),销售台账!$C$3:$C$2654,LEFT(AL$4,LEN(AL$4)-1)),"")</f>
        <v/>
      </c>
      <c r="AN117" s="90" t="str">
        <f>IF($B117&lt;&gt;"",SUMIFS(损耗登记!$I$3:$I$4999,损耗登记!$E$3:$E$4999,$B117,损耗登记!$B$3:$B$4999,LEFT($J$3,4),损耗登记!$C$3:$C$4999,LEFT(AL$4,LEN(AL$4)-1)),"")</f>
        <v/>
      </c>
      <c r="AO117" s="90" t="str">
        <f t="shared" si="26"/>
        <v/>
      </c>
      <c r="AP117" s="90" t="str">
        <f>IF($B117&lt;&gt;"",SUMIFS(进货台账!$I$3:$I$1869,进货台账!$E$3:$E$1869,$B117,进货台账!$B$3:$B$1869,LEFT($J$3,4),进货台账!$C$3:$C$1869,LEFT(AP$4,LEN(AP$4)-1)),"")</f>
        <v/>
      </c>
      <c r="AQ117" s="90" t="str">
        <f>IF($B117&lt;&gt;"",SUMIFS(销售台账!$I$3:$I$2654,销售台账!$E$3:$E$2654,$B117,销售台账!$B$3:$B$2654,LEFT($J$3,4),销售台账!$C$3:$C$2654,LEFT(AP$4,LEN(AP$4)-1)),"")</f>
        <v/>
      </c>
      <c r="AR117" s="90" t="str">
        <f>IF($B117&lt;&gt;"",SUMIFS(损耗登记!$I$3:$I$4999,损耗登记!$E$3:$E$4999,$B117,损耗登记!$B$3:$B$4999,LEFT($J$3,4),损耗登记!$C$3:$C$4999,LEFT(AP$4,LEN(AP$4)-1)),"")</f>
        <v/>
      </c>
      <c r="AS117" s="90" t="str">
        <f t="shared" si="27"/>
        <v/>
      </c>
      <c r="AT117" s="90" t="str">
        <f>IF($B117&lt;&gt;"",SUMIFS(进货台账!$I$3:$I$1869,进货台账!$E$3:$E$1869,$B117,进货台账!$B$3:$B$1869,LEFT($J$3,4),进货台账!$C$3:$C$1869,LEFT(AT$4,LEN(AT$4)-1)),"")</f>
        <v/>
      </c>
      <c r="AU117" s="90" t="str">
        <f>IF($B117&lt;&gt;"",SUMIFS(销售台账!$I$3:$I$2654,销售台账!$E$3:$E$2654,$B117,销售台账!$B$3:$B$2654,LEFT($J$3,4),销售台账!$C$3:$C$2654,LEFT(AT$4,LEN(AT$4)-1)),"")</f>
        <v/>
      </c>
      <c r="AV117" s="90" t="str">
        <f>IF($B117&lt;&gt;"",SUMIFS(损耗登记!$I$3:$I$4999,损耗登记!$E$3:$E$4999,$B117,损耗登记!$B$3:$B$4999,LEFT($J$3,4),损耗登记!$C$3:$C$4999,LEFT(AT$4,LEN(AT$4)-1)),"")</f>
        <v/>
      </c>
      <c r="AW117" s="90" t="str">
        <f t="shared" si="28"/>
        <v/>
      </c>
      <c r="AX117" s="90" t="str">
        <f>IF($B117&lt;&gt;"",SUMIFS(进货台账!$I$3:$I$1869,进货台账!$E$3:$E$1869,$B117,进货台账!$B$3:$B$1869,LEFT($J$3,4),进货台账!$C$3:$C$1869,LEFT(AX$4,LEN(AX$4)-1)),"")</f>
        <v/>
      </c>
      <c r="AY117" s="90" t="str">
        <f>IF($B117&lt;&gt;"",SUMIFS(销售台账!$I$3:$I$2654,销售台账!$E$3:$E$2654,$B117,销售台账!$B$3:$B$2654,LEFT($J$3,4),销售台账!$C$3:$C$2654,LEFT(AX$4,LEN(AX$4)-1)),"")</f>
        <v/>
      </c>
      <c r="AZ117" s="90" t="str">
        <f>IF($B117&lt;&gt;"",SUMIFS(损耗登记!$I$3:$I$4999,损耗登记!$E$3:$E$4999,$B117,损耗登记!$B$3:$B$4999,LEFT($J$3,4),损耗登记!$C$3:$C$4999,LEFT(AX$4,LEN(AX$4)-1)),"")</f>
        <v/>
      </c>
      <c r="BA117" s="90" t="str">
        <f t="shared" si="29"/>
        <v/>
      </c>
      <c r="BB117" s="90" t="str">
        <f>IF($B117&lt;&gt;"",SUMIFS(进货台账!$I$3:$I$1869,进货台账!$E$3:$E$1869,$B117,进货台账!$B$3:$B$1869,LEFT($J$3,4),进货台账!$C$3:$C$1869,LEFT(BB$4,LEN(BB$4)-1)),"")</f>
        <v/>
      </c>
      <c r="BC117" s="90" t="str">
        <f>IF($B117&lt;&gt;"",SUMIFS(销售台账!$I$3:$I$2654,销售台账!$E$3:$E$2654,$B117,销售台账!$B$3:$B$2654,LEFT($J$3,4),销售台账!$C$3:$C$2654,LEFT(BB$4,LEN(BB$4)-1)),"")</f>
        <v/>
      </c>
      <c r="BD117" s="90" t="str">
        <f>IF($B117&lt;&gt;"",SUMIFS(损耗登记!$I$3:$I$4999,损耗登记!$E$3:$E$4999,$B117,损耗登记!$B$3:$B$4999,LEFT($J$3,4),损耗登记!$C$3:$C$4999,LEFT(BB$4,LEN(BB$4)-1)),"")</f>
        <v/>
      </c>
      <c r="BE117" s="90" t="str">
        <f t="shared" si="30"/>
        <v/>
      </c>
    </row>
    <row r="118" ht="22" customHeight="1" spans="1:57">
      <c r="A118" s="89" t="str">
        <f t="shared" si="31"/>
        <v/>
      </c>
      <c r="B118" s="89" t="str">
        <f>IF(商品参数!A115&lt;&gt;"",商品参数!A115,"")</f>
        <v/>
      </c>
      <c r="C118" s="90" t="str">
        <f>IFERROR(VLOOKUP(B118,商品参数!A:E,2,FALSE),"")</f>
        <v/>
      </c>
      <c r="D118" s="90" t="str">
        <f>IFERROR(VLOOKUP(B118,商品参数!A:E,3,FALSE),"")</f>
        <v/>
      </c>
      <c r="E118" s="90" t="str">
        <f>IFERROR(VLOOKUP(B118,商品参数!A:E,4,FALSE),"")</f>
        <v/>
      </c>
      <c r="F118" s="90" t="str">
        <f t="shared" si="16"/>
        <v/>
      </c>
      <c r="G118" s="90" t="str">
        <f t="shared" si="17"/>
        <v/>
      </c>
      <c r="H118" s="91" t="str">
        <f t="shared" si="18"/>
        <v/>
      </c>
      <c r="I118" s="90" t="str">
        <f>IF(E118&lt;&gt;"",IFERROR(VLOOKUP(B118,商品参数!$A$3:$D$499,6,0),0),"")</f>
        <v/>
      </c>
      <c r="J118" s="90" t="str">
        <f>IF($B118&lt;&gt;"",SUMIFS(进货台账!$I$3:$I$1869,进货台账!$E$3:$E$1869,$B118,进货台账!$B$3:$B$1869,LEFT($J$3,4),进货台账!$C$3:$C$1869,LEFT(J$4,LEN(J$4)-1)),"")</f>
        <v/>
      </c>
      <c r="K118" s="90" t="str">
        <f>IF($B118&lt;&gt;"",SUMIFS(销售台账!$I$3:$I$2654,销售台账!$E$3:$E$2654,$B118,销售台账!$B$3:$B$2654,LEFT($J$3,4),销售台账!$C$3:$C$2654,LEFT(J$4,LEN(J$4)-1)),"")</f>
        <v/>
      </c>
      <c r="L118" s="90" t="str">
        <f>IF($B118&lt;&gt;"",SUMIFS(损耗登记!$I$3:$I$4999,损耗登记!$E$3:$E$4999,$B118,损耗登记!$B$3:$B$4999,LEFT($J$3,4),损耗登记!$C$3:$C$4999,LEFT(J$4,LEN(J$4)-1)),"")</f>
        <v/>
      </c>
      <c r="M118" s="90" t="str">
        <f t="shared" si="19"/>
        <v/>
      </c>
      <c r="N118" s="90" t="str">
        <f>IF($B118&lt;&gt;"",SUMIFS(进货台账!$I$3:$I$1869,进货台账!$E$3:$E$1869,$B118,进货台账!$B$3:$B$1869,LEFT($J$3,4),进货台账!$C$3:$C$1869,LEFT(N$4,LEN(N$4)-1)),"")</f>
        <v/>
      </c>
      <c r="O118" s="90" t="str">
        <f>IF($B118&lt;&gt;"",SUMIFS(销售台账!$I$3:$I$2654,销售台账!$E$3:$E$2654,$B118,销售台账!$B$3:$B$2654,LEFT($J$3,4),销售台账!$C$3:$C$2654,LEFT(N$4,LEN(N$4)-1)),"")</f>
        <v/>
      </c>
      <c r="P118" s="90" t="str">
        <f>IF($B118&lt;&gt;"",SUMIFS(损耗登记!$I$3:$I$4999,损耗登记!$E$3:$E$4999,$B118,损耗登记!$B$3:$B$4999,LEFT($J$3,4),损耗登记!$C$3:$C$4999,LEFT(N$4,LEN(N$4)-1)),"")</f>
        <v/>
      </c>
      <c r="Q118" s="90" t="str">
        <f t="shared" si="20"/>
        <v/>
      </c>
      <c r="R118" s="90" t="str">
        <f>IF($B118&lt;&gt;"",SUMIFS(进货台账!$I$3:$I$1869,进货台账!$E$3:$E$1869,$B118,进货台账!$B$3:$B$1869,LEFT($J$3,4),进货台账!$C$3:$C$1869,LEFT(R$4,LEN(R$4)-1)),"")</f>
        <v/>
      </c>
      <c r="S118" s="90" t="str">
        <f>IF($B118&lt;&gt;"",SUMIFS(销售台账!$I$3:$I$2654,销售台账!$E$3:$E$2654,$B118,销售台账!$B$3:$B$2654,LEFT($J$3,4),销售台账!$C$3:$C$2654,LEFT(R$4,LEN(R$4)-1)),"")</f>
        <v/>
      </c>
      <c r="T118" s="90" t="str">
        <f>IF($B118&lt;&gt;"",SUMIFS(损耗登记!$I$3:$I$4999,损耗登记!$E$3:$E$4999,$B118,损耗登记!$B$3:$B$4999,LEFT($J$3,4),损耗登记!$C$3:$C$4999,LEFT(R$4,LEN(R$4)-1)),"")</f>
        <v/>
      </c>
      <c r="U118" s="90" t="str">
        <f t="shared" si="21"/>
        <v/>
      </c>
      <c r="V118" s="90" t="str">
        <f>IF($B118&lt;&gt;"",SUMIFS(进货台账!$I$3:$I$1869,进货台账!$E$3:$E$1869,$B118,进货台账!$B$3:$B$1869,LEFT($J$3,4),进货台账!$C$3:$C$1869,LEFT(V$4,LEN(V$4)-1)),"")</f>
        <v/>
      </c>
      <c r="W118" s="90" t="str">
        <f>IF($B118&lt;&gt;"",SUMIFS(销售台账!$I$3:$I$2654,销售台账!$E$3:$E$2654,$B118,销售台账!$B$3:$B$2654,LEFT($J$3,4),销售台账!$C$3:$C$2654,LEFT(V$4,LEN(V$4)-1)),"")</f>
        <v/>
      </c>
      <c r="X118" s="90" t="str">
        <f>IF($B118&lt;&gt;"",SUMIFS(损耗登记!$I$3:$I$4999,损耗登记!$E$3:$E$4999,$B118,损耗登记!$B$3:$B$4999,LEFT($J$3,4),损耗登记!$C$3:$C$4999,LEFT(V$4,LEN(V$4)-1)),"")</f>
        <v/>
      </c>
      <c r="Y118" s="90" t="str">
        <f t="shared" si="22"/>
        <v/>
      </c>
      <c r="Z118" s="90" t="str">
        <f>IF($B118&lt;&gt;"",SUMIFS(进货台账!$I$3:$I$1869,进货台账!$E$3:$E$1869,$B118,进货台账!$B$3:$B$1869,LEFT($J$3,4),进货台账!$C$3:$C$1869,LEFT(Z$4,LEN(Z$4)-1)),"")</f>
        <v/>
      </c>
      <c r="AA118" s="90" t="str">
        <f>IF($B118&lt;&gt;"",SUMIFS(销售台账!$I$3:$I$2654,销售台账!$E$3:$E$2654,$B118,销售台账!$B$3:$B$2654,LEFT($J$3,4),销售台账!$C$3:$C$2654,LEFT(Z$4,LEN(Z$4)-1)),"")</f>
        <v/>
      </c>
      <c r="AB118" s="90" t="str">
        <f>IF($B118&lt;&gt;"",SUMIFS(损耗登记!$I$3:$I$4999,损耗登记!$E$3:$E$4999,$B118,损耗登记!$B$3:$B$4999,LEFT($J$3,4),损耗登记!$C$3:$C$4999,LEFT(Z$4,LEN(Z$4)-1)),"")</f>
        <v/>
      </c>
      <c r="AC118" s="90" t="str">
        <f t="shared" si="23"/>
        <v/>
      </c>
      <c r="AD118" s="90" t="str">
        <f>IF($B118&lt;&gt;"",SUMIFS(进货台账!$I$3:$I$1869,进货台账!$E$3:$E$1869,$B118,进货台账!$B$3:$B$1869,LEFT($J$3,4),进货台账!$C$3:$C$1869,LEFT(AD$4,LEN(AD$4)-1)),"")</f>
        <v/>
      </c>
      <c r="AE118" s="90" t="str">
        <f>IF($B118&lt;&gt;"",SUMIFS(销售台账!$I$3:$I$2654,销售台账!$E$3:$E$2654,$B118,销售台账!$B$3:$B$2654,LEFT($J$3,4),销售台账!$C$3:$C$2654,LEFT(AD$4,LEN(AD$4)-1)),"")</f>
        <v/>
      </c>
      <c r="AF118" s="90" t="str">
        <f>IF($B118&lt;&gt;"",SUMIFS(损耗登记!$I$3:$I$4999,损耗登记!$E$3:$E$4999,$B118,损耗登记!$B$3:$B$4999,LEFT($J$3,4),损耗登记!$C$3:$C$4999,LEFT(AD$4,LEN(AD$4)-1)),"")</f>
        <v/>
      </c>
      <c r="AG118" s="90" t="str">
        <f t="shared" si="24"/>
        <v/>
      </c>
      <c r="AH118" s="90" t="str">
        <f>IF($B118&lt;&gt;"",SUMIFS(进货台账!$I$3:$I$1869,进货台账!$E$3:$E$1869,$B118,进货台账!$B$3:$B$1869,LEFT($J$3,4),进货台账!$C$3:$C$1869,LEFT(AH$4,LEN(AH$4)-1)),"")</f>
        <v/>
      </c>
      <c r="AI118" s="90" t="str">
        <f>IF($B118&lt;&gt;"",SUMIFS(销售台账!$I$3:$I$2654,销售台账!$E$3:$E$2654,$B118,销售台账!$B$3:$B$2654,LEFT($J$3,4),销售台账!$C$3:$C$2654,LEFT(AH$4,LEN(AH$4)-1)),"")</f>
        <v/>
      </c>
      <c r="AJ118" s="90" t="str">
        <f>IF($B118&lt;&gt;"",SUMIFS(损耗登记!$I$3:$I$4999,损耗登记!$E$3:$E$4999,$B118,损耗登记!$B$3:$B$4999,LEFT($J$3,4),损耗登记!$C$3:$C$4999,LEFT(AH$4,LEN(AH$4)-1)),"")</f>
        <v/>
      </c>
      <c r="AK118" s="90" t="str">
        <f t="shared" si="25"/>
        <v/>
      </c>
      <c r="AL118" s="90" t="str">
        <f>IF($B118&lt;&gt;"",SUMIFS(进货台账!$I$3:$I$1869,进货台账!$E$3:$E$1869,$B118,进货台账!$B$3:$B$1869,LEFT($J$3,4),进货台账!$C$3:$C$1869,LEFT(AL$4,LEN(AL$4)-1)),"")</f>
        <v/>
      </c>
      <c r="AM118" s="90" t="str">
        <f>IF($B118&lt;&gt;"",SUMIFS(销售台账!$I$3:$I$2654,销售台账!$E$3:$E$2654,$B118,销售台账!$B$3:$B$2654,LEFT($J$3,4),销售台账!$C$3:$C$2654,LEFT(AL$4,LEN(AL$4)-1)),"")</f>
        <v/>
      </c>
      <c r="AN118" s="90" t="str">
        <f>IF($B118&lt;&gt;"",SUMIFS(损耗登记!$I$3:$I$4999,损耗登记!$E$3:$E$4999,$B118,损耗登记!$B$3:$B$4999,LEFT($J$3,4),损耗登记!$C$3:$C$4999,LEFT(AL$4,LEN(AL$4)-1)),"")</f>
        <v/>
      </c>
      <c r="AO118" s="90" t="str">
        <f t="shared" si="26"/>
        <v/>
      </c>
      <c r="AP118" s="90" t="str">
        <f>IF($B118&lt;&gt;"",SUMIFS(进货台账!$I$3:$I$1869,进货台账!$E$3:$E$1869,$B118,进货台账!$B$3:$B$1869,LEFT($J$3,4),进货台账!$C$3:$C$1869,LEFT(AP$4,LEN(AP$4)-1)),"")</f>
        <v/>
      </c>
      <c r="AQ118" s="90" t="str">
        <f>IF($B118&lt;&gt;"",SUMIFS(销售台账!$I$3:$I$2654,销售台账!$E$3:$E$2654,$B118,销售台账!$B$3:$B$2654,LEFT($J$3,4),销售台账!$C$3:$C$2654,LEFT(AP$4,LEN(AP$4)-1)),"")</f>
        <v/>
      </c>
      <c r="AR118" s="90" t="str">
        <f>IF($B118&lt;&gt;"",SUMIFS(损耗登记!$I$3:$I$4999,损耗登记!$E$3:$E$4999,$B118,损耗登记!$B$3:$B$4999,LEFT($J$3,4),损耗登记!$C$3:$C$4999,LEFT(AP$4,LEN(AP$4)-1)),"")</f>
        <v/>
      </c>
      <c r="AS118" s="90" t="str">
        <f t="shared" si="27"/>
        <v/>
      </c>
      <c r="AT118" s="90" t="str">
        <f>IF($B118&lt;&gt;"",SUMIFS(进货台账!$I$3:$I$1869,进货台账!$E$3:$E$1869,$B118,进货台账!$B$3:$B$1869,LEFT($J$3,4),进货台账!$C$3:$C$1869,LEFT(AT$4,LEN(AT$4)-1)),"")</f>
        <v/>
      </c>
      <c r="AU118" s="90" t="str">
        <f>IF($B118&lt;&gt;"",SUMIFS(销售台账!$I$3:$I$2654,销售台账!$E$3:$E$2654,$B118,销售台账!$B$3:$B$2654,LEFT($J$3,4),销售台账!$C$3:$C$2654,LEFT(AT$4,LEN(AT$4)-1)),"")</f>
        <v/>
      </c>
      <c r="AV118" s="90" t="str">
        <f>IF($B118&lt;&gt;"",SUMIFS(损耗登记!$I$3:$I$4999,损耗登记!$E$3:$E$4999,$B118,损耗登记!$B$3:$B$4999,LEFT($J$3,4),损耗登记!$C$3:$C$4999,LEFT(AT$4,LEN(AT$4)-1)),"")</f>
        <v/>
      </c>
      <c r="AW118" s="90" t="str">
        <f t="shared" si="28"/>
        <v/>
      </c>
      <c r="AX118" s="90" t="str">
        <f>IF($B118&lt;&gt;"",SUMIFS(进货台账!$I$3:$I$1869,进货台账!$E$3:$E$1869,$B118,进货台账!$B$3:$B$1869,LEFT($J$3,4),进货台账!$C$3:$C$1869,LEFT(AX$4,LEN(AX$4)-1)),"")</f>
        <v/>
      </c>
      <c r="AY118" s="90" t="str">
        <f>IF($B118&lt;&gt;"",SUMIFS(销售台账!$I$3:$I$2654,销售台账!$E$3:$E$2654,$B118,销售台账!$B$3:$B$2654,LEFT($J$3,4),销售台账!$C$3:$C$2654,LEFT(AX$4,LEN(AX$4)-1)),"")</f>
        <v/>
      </c>
      <c r="AZ118" s="90" t="str">
        <f>IF($B118&lt;&gt;"",SUMIFS(损耗登记!$I$3:$I$4999,损耗登记!$E$3:$E$4999,$B118,损耗登记!$B$3:$B$4999,LEFT($J$3,4),损耗登记!$C$3:$C$4999,LEFT(AX$4,LEN(AX$4)-1)),"")</f>
        <v/>
      </c>
      <c r="BA118" s="90" t="str">
        <f t="shared" si="29"/>
        <v/>
      </c>
      <c r="BB118" s="90" t="str">
        <f>IF($B118&lt;&gt;"",SUMIFS(进货台账!$I$3:$I$1869,进货台账!$E$3:$E$1869,$B118,进货台账!$B$3:$B$1869,LEFT($J$3,4),进货台账!$C$3:$C$1869,LEFT(BB$4,LEN(BB$4)-1)),"")</f>
        <v/>
      </c>
      <c r="BC118" s="90" t="str">
        <f>IF($B118&lt;&gt;"",SUMIFS(销售台账!$I$3:$I$2654,销售台账!$E$3:$E$2654,$B118,销售台账!$B$3:$B$2654,LEFT($J$3,4),销售台账!$C$3:$C$2654,LEFT(BB$4,LEN(BB$4)-1)),"")</f>
        <v/>
      </c>
      <c r="BD118" s="90" t="str">
        <f>IF($B118&lt;&gt;"",SUMIFS(损耗登记!$I$3:$I$4999,损耗登记!$E$3:$E$4999,$B118,损耗登记!$B$3:$B$4999,LEFT($J$3,4),损耗登记!$C$3:$C$4999,LEFT(BB$4,LEN(BB$4)-1)),"")</f>
        <v/>
      </c>
      <c r="BE118" s="90" t="str">
        <f t="shared" si="30"/>
        <v/>
      </c>
    </row>
    <row r="119" ht="22" customHeight="1" spans="1:57">
      <c r="A119" s="89" t="str">
        <f t="shared" si="31"/>
        <v/>
      </c>
      <c r="B119" s="89" t="str">
        <f>IF(商品参数!A116&lt;&gt;"",商品参数!A116,"")</f>
        <v/>
      </c>
      <c r="C119" s="90" t="str">
        <f>IFERROR(VLOOKUP(B119,商品参数!A:E,2,FALSE),"")</f>
        <v/>
      </c>
      <c r="D119" s="90" t="str">
        <f>IFERROR(VLOOKUP(B119,商品参数!A:E,3,FALSE),"")</f>
        <v/>
      </c>
      <c r="E119" s="90" t="str">
        <f>IFERROR(VLOOKUP(B119,商品参数!A:E,4,FALSE),"")</f>
        <v/>
      </c>
      <c r="F119" s="90" t="str">
        <f t="shared" si="16"/>
        <v/>
      </c>
      <c r="G119" s="90" t="str">
        <f t="shared" si="17"/>
        <v/>
      </c>
      <c r="H119" s="91" t="str">
        <f t="shared" si="18"/>
        <v/>
      </c>
      <c r="I119" s="90" t="str">
        <f>IF(E119&lt;&gt;"",IFERROR(VLOOKUP(B119,商品参数!$A$3:$D$499,6,0),0),"")</f>
        <v/>
      </c>
      <c r="J119" s="90" t="str">
        <f>IF($B119&lt;&gt;"",SUMIFS(进货台账!$I$3:$I$1869,进货台账!$E$3:$E$1869,$B119,进货台账!$B$3:$B$1869,LEFT($J$3,4),进货台账!$C$3:$C$1869,LEFT(J$4,LEN(J$4)-1)),"")</f>
        <v/>
      </c>
      <c r="K119" s="90" t="str">
        <f>IF($B119&lt;&gt;"",SUMIFS(销售台账!$I$3:$I$2654,销售台账!$E$3:$E$2654,$B119,销售台账!$B$3:$B$2654,LEFT($J$3,4),销售台账!$C$3:$C$2654,LEFT(J$4,LEN(J$4)-1)),"")</f>
        <v/>
      </c>
      <c r="L119" s="90" t="str">
        <f>IF($B119&lt;&gt;"",SUMIFS(损耗登记!$I$3:$I$4999,损耗登记!$E$3:$E$4999,$B119,损耗登记!$B$3:$B$4999,LEFT($J$3,4),损耗登记!$C$3:$C$4999,LEFT(J$4,LEN(J$4)-1)),"")</f>
        <v/>
      </c>
      <c r="M119" s="90" t="str">
        <f t="shared" si="19"/>
        <v/>
      </c>
      <c r="N119" s="90" t="str">
        <f>IF($B119&lt;&gt;"",SUMIFS(进货台账!$I$3:$I$1869,进货台账!$E$3:$E$1869,$B119,进货台账!$B$3:$B$1869,LEFT($J$3,4),进货台账!$C$3:$C$1869,LEFT(N$4,LEN(N$4)-1)),"")</f>
        <v/>
      </c>
      <c r="O119" s="90" t="str">
        <f>IF($B119&lt;&gt;"",SUMIFS(销售台账!$I$3:$I$2654,销售台账!$E$3:$E$2654,$B119,销售台账!$B$3:$B$2654,LEFT($J$3,4),销售台账!$C$3:$C$2654,LEFT(N$4,LEN(N$4)-1)),"")</f>
        <v/>
      </c>
      <c r="P119" s="90" t="str">
        <f>IF($B119&lt;&gt;"",SUMIFS(损耗登记!$I$3:$I$4999,损耗登记!$E$3:$E$4999,$B119,损耗登记!$B$3:$B$4999,LEFT($J$3,4),损耗登记!$C$3:$C$4999,LEFT(N$4,LEN(N$4)-1)),"")</f>
        <v/>
      </c>
      <c r="Q119" s="90" t="str">
        <f t="shared" si="20"/>
        <v/>
      </c>
      <c r="R119" s="90" t="str">
        <f>IF($B119&lt;&gt;"",SUMIFS(进货台账!$I$3:$I$1869,进货台账!$E$3:$E$1869,$B119,进货台账!$B$3:$B$1869,LEFT($J$3,4),进货台账!$C$3:$C$1869,LEFT(R$4,LEN(R$4)-1)),"")</f>
        <v/>
      </c>
      <c r="S119" s="90" t="str">
        <f>IF($B119&lt;&gt;"",SUMIFS(销售台账!$I$3:$I$2654,销售台账!$E$3:$E$2654,$B119,销售台账!$B$3:$B$2654,LEFT($J$3,4),销售台账!$C$3:$C$2654,LEFT(R$4,LEN(R$4)-1)),"")</f>
        <v/>
      </c>
      <c r="T119" s="90" t="str">
        <f>IF($B119&lt;&gt;"",SUMIFS(损耗登记!$I$3:$I$4999,损耗登记!$E$3:$E$4999,$B119,损耗登记!$B$3:$B$4999,LEFT($J$3,4),损耗登记!$C$3:$C$4999,LEFT(R$4,LEN(R$4)-1)),"")</f>
        <v/>
      </c>
      <c r="U119" s="90" t="str">
        <f t="shared" si="21"/>
        <v/>
      </c>
      <c r="V119" s="90" t="str">
        <f>IF($B119&lt;&gt;"",SUMIFS(进货台账!$I$3:$I$1869,进货台账!$E$3:$E$1869,$B119,进货台账!$B$3:$B$1869,LEFT($J$3,4),进货台账!$C$3:$C$1869,LEFT(V$4,LEN(V$4)-1)),"")</f>
        <v/>
      </c>
      <c r="W119" s="90" t="str">
        <f>IF($B119&lt;&gt;"",SUMIFS(销售台账!$I$3:$I$2654,销售台账!$E$3:$E$2654,$B119,销售台账!$B$3:$B$2654,LEFT($J$3,4),销售台账!$C$3:$C$2654,LEFT(V$4,LEN(V$4)-1)),"")</f>
        <v/>
      </c>
      <c r="X119" s="90" t="str">
        <f>IF($B119&lt;&gt;"",SUMIFS(损耗登记!$I$3:$I$4999,损耗登记!$E$3:$E$4999,$B119,损耗登记!$B$3:$B$4999,LEFT($J$3,4),损耗登记!$C$3:$C$4999,LEFT(V$4,LEN(V$4)-1)),"")</f>
        <v/>
      </c>
      <c r="Y119" s="90" t="str">
        <f t="shared" si="22"/>
        <v/>
      </c>
      <c r="Z119" s="90" t="str">
        <f>IF($B119&lt;&gt;"",SUMIFS(进货台账!$I$3:$I$1869,进货台账!$E$3:$E$1869,$B119,进货台账!$B$3:$B$1869,LEFT($J$3,4),进货台账!$C$3:$C$1869,LEFT(Z$4,LEN(Z$4)-1)),"")</f>
        <v/>
      </c>
      <c r="AA119" s="90" t="str">
        <f>IF($B119&lt;&gt;"",SUMIFS(销售台账!$I$3:$I$2654,销售台账!$E$3:$E$2654,$B119,销售台账!$B$3:$B$2654,LEFT($J$3,4),销售台账!$C$3:$C$2654,LEFT(Z$4,LEN(Z$4)-1)),"")</f>
        <v/>
      </c>
      <c r="AB119" s="90" t="str">
        <f>IF($B119&lt;&gt;"",SUMIFS(损耗登记!$I$3:$I$4999,损耗登记!$E$3:$E$4999,$B119,损耗登记!$B$3:$B$4999,LEFT($J$3,4),损耗登记!$C$3:$C$4999,LEFT(Z$4,LEN(Z$4)-1)),"")</f>
        <v/>
      </c>
      <c r="AC119" s="90" t="str">
        <f t="shared" si="23"/>
        <v/>
      </c>
      <c r="AD119" s="90" t="str">
        <f>IF($B119&lt;&gt;"",SUMIFS(进货台账!$I$3:$I$1869,进货台账!$E$3:$E$1869,$B119,进货台账!$B$3:$B$1869,LEFT($J$3,4),进货台账!$C$3:$C$1869,LEFT(AD$4,LEN(AD$4)-1)),"")</f>
        <v/>
      </c>
      <c r="AE119" s="90" t="str">
        <f>IF($B119&lt;&gt;"",SUMIFS(销售台账!$I$3:$I$2654,销售台账!$E$3:$E$2654,$B119,销售台账!$B$3:$B$2654,LEFT($J$3,4),销售台账!$C$3:$C$2654,LEFT(AD$4,LEN(AD$4)-1)),"")</f>
        <v/>
      </c>
      <c r="AF119" s="90" t="str">
        <f>IF($B119&lt;&gt;"",SUMIFS(损耗登记!$I$3:$I$4999,损耗登记!$E$3:$E$4999,$B119,损耗登记!$B$3:$B$4999,LEFT($J$3,4),损耗登记!$C$3:$C$4999,LEFT(AD$4,LEN(AD$4)-1)),"")</f>
        <v/>
      </c>
      <c r="AG119" s="90" t="str">
        <f t="shared" si="24"/>
        <v/>
      </c>
      <c r="AH119" s="90" t="str">
        <f>IF($B119&lt;&gt;"",SUMIFS(进货台账!$I$3:$I$1869,进货台账!$E$3:$E$1869,$B119,进货台账!$B$3:$B$1869,LEFT($J$3,4),进货台账!$C$3:$C$1869,LEFT(AH$4,LEN(AH$4)-1)),"")</f>
        <v/>
      </c>
      <c r="AI119" s="90" t="str">
        <f>IF($B119&lt;&gt;"",SUMIFS(销售台账!$I$3:$I$2654,销售台账!$E$3:$E$2654,$B119,销售台账!$B$3:$B$2654,LEFT($J$3,4),销售台账!$C$3:$C$2654,LEFT(AH$4,LEN(AH$4)-1)),"")</f>
        <v/>
      </c>
      <c r="AJ119" s="90" t="str">
        <f>IF($B119&lt;&gt;"",SUMIFS(损耗登记!$I$3:$I$4999,损耗登记!$E$3:$E$4999,$B119,损耗登记!$B$3:$B$4999,LEFT($J$3,4),损耗登记!$C$3:$C$4999,LEFT(AH$4,LEN(AH$4)-1)),"")</f>
        <v/>
      </c>
      <c r="AK119" s="90" t="str">
        <f t="shared" si="25"/>
        <v/>
      </c>
      <c r="AL119" s="90" t="str">
        <f>IF($B119&lt;&gt;"",SUMIFS(进货台账!$I$3:$I$1869,进货台账!$E$3:$E$1869,$B119,进货台账!$B$3:$B$1869,LEFT($J$3,4),进货台账!$C$3:$C$1869,LEFT(AL$4,LEN(AL$4)-1)),"")</f>
        <v/>
      </c>
      <c r="AM119" s="90" t="str">
        <f>IF($B119&lt;&gt;"",SUMIFS(销售台账!$I$3:$I$2654,销售台账!$E$3:$E$2654,$B119,销售台账!$B$3:$B$2654,LEFT($J$3,4),销售台账!$C$3:$C$2654,LEFT(AL$4,LEN(AL$4)-1)),"")</f>
        <v/>
      </c>
      <c r="AN119" s="90" t="str">
        <f>IF($B119&lt;&gt;"",SUMIFS(损耗登记!$I$3:$I$4999,损耗登记!$E$3:$E$4999,$B119,损耗登记!$B$3:$B$4999,LEFT($J$3,4),损耗登记!$C$3:$C$4999,LEFT(AL$4,LEN(AL$4)-1)),"")</f>
        <v/>
      </c>
      <c r="AO119" s="90" t="str">
        <f t="shared" si="26"/>
        <v/>
      </c>
      <c r="AP119" s="90" t="str">
        <f>IF($B119&lt;&gt;"",SUMIFS(进货台账!$I$3:$I$1869,进货台账!$E$3:$E$1869,$B119,进货台账!$B$3:$B$1869,LEFT($J$3,4),进货台账!$C$3:$C$1869,LEFT(AP$4,LEN(AP$4)-1)),"")</f>
        <v/>
      </c>
      <c r="AQ119" s="90" t="str">
        <f>IF($B119&lt;&gt;"",SUMIFS(销售台账!$I$3:$I$2654,销售台账!$E$3:$E$2654,$B119,销售台账!$B$3:$B$2654,LEFT($J$3,4),销售台账!$C$3:$C$2654,LEFT(AP$4,LEN(AP$4)-1)),"")</f>
        <v/>
      </c>
      <c r="AR119" s="90" t="str">
        <f>IF($B119&lt;&gt;"",SUMIFS(损耗登记!$I$3:$I$4999,损耗登记!$E$3:$E$4999,$B119,损耗登记!$B$3:$B$4999,LEFT($J$3,4),损耗登记!$C$3:$C$4999,LEFT(AP$4,LEN(AP$4)-1)),"")</f>
        <v/>
      </c>
      <c r="AS119" s="90" t="str">
        <f t="shared" si="27"/>
        <v/>
      </c>
      <c r="AT119" s="90" t="str">
        <f>IF($B119&lt;&gt;"",SUMIFS(进货台账!$I$3:$I$1869,进货台账!$E$3:$E$1869,$B119,进货台账!$B$3:$B$1869,LEFT($J$3,4),进货台账!$C$3:$C$1869,LEFT(AT$4,LEN(AT$4)-1)),"")</f>
        <v/>
      </c>
      <c r="AU119" s="90" t="str">
        <f>IF($B119&lt;&gt;"",SUMIFS(销售台账!$I$3:$I$2654,销售台账!$E$3:$E$2654,$B119,销售台账!$B$3:$B$2654,LEFT($J$3,4),销售台账!$C$3:$C$2654,LEFT(AT$4,LEN(AT$4)-1)),"")</f>
        <v/>
      </c>
      <c r="AV119" s="90" t="str">
        <f>IF($B119&lt;&gt;"",SUMIFS(损耗登记!$I$3:$I$4999,损耗登记!$E$3:$E$4999,$B119,损耗登记!$B$3:$B$4999,LEFT($J$3,4),损耗登记!$C$3:$C$4999,LEFT(AT$4,LEN(AT$4)-1)),"")</f>
        <v/>
      </c>
      <c r="AW119" s="90" t="str">
        <f t="shared" si="28"/>
        <v/>
      </c>
      <c r="AX119" s="90" t="str">
        <f>IF($B119&lt;&gt;"",SUMIFS(进货台账!$I$3:$I$1869,进货台账!$E$3:$E$1869,$B119,进货台账!$B$3:$B$1869,LEFT($J$3,4),进货台账!$C$3:$C$1869,LEFT(AX$4,LEN(AX$4)-1)),"")</f>
        <v/>
      </c>
      <c r="AY119" s="90" t="str">
        <f>IF($B119&lt;&gt;"",SUMIFS(销售台账!$I$3:$I$2654,销售台账!$E$3:$E$2654,$B119,销售台账!$B$3:$B$2654,LEFT($J$3,4),销售台账!$C$3:$C$2654,LEFT(AX$4,LEN(AX$4)-1)),"")</f>
        <v/>
      </c>
      <c r="AZ119" s="90" t="str">
        <f>IF($B119&lt;&gt;"",SUMIFS(损耗登记!$I$3:$I$4999,损耗登记!$E$3:$E$4999,$B119,损耗登记!$B$3:$B$4999,LEFT($J$3,4),损耗登记!$C$3:$C$4999,LEFT(AX$4,LEN(AX$4)-1)),"")</f>
        <v/>
      </c>
      <c r="BA119" s="90" t="str">
        <f t="shared" si="29"/>
        <v/>
      </c>
      <c r="BB119" s="90" t="str">
        <f>IF($B119&lt;&gt;"",SUMIFS(进货台账!$I$3:$I$1869,进货台账!$E$3:$E$1869,$B119,进货台账!$B$3:$B$1869,LEFT($J$3,4),进货台账!$C$3:$C$1869,LEFT(BB$4,LEN(BB$4)-1)),"")</f>
        <v/>
      </c>
      <c r="BC119" s="90" t="str">
        <f>IF($B119&lt;&gt;"",SUMIFS(销售台账!$I$3:$I$2654,销售台账!$E$3:$E$2654,$B119,销售台账!$B$3:$B$2654,LEFT($J$3,4),销售台账!$C$3:$C$2654,LEFT(BB$4,LEN(BB$4)-1)),"")</f>
        <v/>
      </c>
      <c r="BD119" s="90" t="str">
        <f>IF($B119&lt;&gt;"",SUMIFS(损耗登记!$I$3:$I$4999,损耗登记!$E$3:$E$4999,$B119,损耗登记!$B$3:$B$4999,LEFT($J$3,4),损耗登记!$C$3:$C$4999,LEFT(BB$4,LEN(BB$4)-1)),"")</f>
        <v/>
      </c>
      <c r="BE119" s="90" t="str">
        <f t="shared" si="30"/>
        <v/>
      </c>
    </row>
    <row r="120" ht="22" customHeight="1" spans="1:57">
      <c r="A120" s="89" t="str">
        <f t="shared" si="31"/>
        <v/>
      </c>
      <c r="B120" s="89" t="str">
        <f>IF(商品参数!A117&lt;&gt;"",商品参数!A117,"")</f>
        <v/>
      </c>
      <c r="C120" s="90" t="str">
        <f>IFERROR(VLOOKUP(B120,商品参数!A:E,2,FALSE),"")</f>
        <v/>
      </c>
      <c r="D120" s="90" t="str">
        <f>IFERROR(VLOOKUP(B120,商品参数!A:E,3,FALSE),"")</f>
        <v/>
      </c>
      <c r="E120" s="90" t="str">
        <f>IFERROR(VLOOKUP(B120,商品参数!A:E,4,FALSE),"")</f>
        <v/>
      </c>
      <c r="F120" s="90" t="str">
        <f t="shared" si="16"/>
        <v/>
      </c>
      <c r="G120" s="90" t="str">
        <f t="shared" si="17"/>
        <v/>
      </c>
      <c r="H120" s="91" t="str">
        <f t="shared" si="18"/>
        <v/>
      </c>
      <c r="I120" s="90" t="str">
        <f>IF(E120&lt;&gt;"",IFERROR(VLOOKUP(B120,商品参数!$A$3:$D$499,6,0),0),"")</f>
        <v/>
      </c>
      <c r="J120" s="90" t="str">
        <f>IF($B120&lt;&gt;"",SUMIFS(进货台账!$I$3:$I$1869,进货台账!$E$3:$E$1869,$B120,进货台账!$B$3:$B$1869,LEFT($J$3,4),进货台账!$C$3:$C$1869,LEFT(J$4,LEN(J$4)-1)),"")</f>
        <v/>
      </c>
      <c r="K120" s="90" t="str">
        <f>IF($B120&lt;&gt;"",SUMIFS(销售台账!$I$3:$I$2654,销售台账!$E$3:$E$2654,$B120,销售台账!$B$3:$B$2654,LEFT($J$3,4),销售台账!$C$3:$C$2654,LEFT(J$4,LEN(J$4)-1)),"")</f>
        <v/>
      </c>
      <c r="L120" s="90" t="str">
        <f>IF($B120&lt;&gt;"",SUMIFS(损耗登记!$I$3:$I$4999,损耗登记!$E$3:$E$4999,$B120,损耗登记!$B$3:$B$4999,LEFT($J$3,4),损耗登记!$C$3:$C$4999,LEFT(J$4,LEN(J$4)-1)),"")</f>
        <v/>
      </c>
      <c r="M120" s="90" t="str">
        <f t="shared" si="19"/>
        <v/>
      </c>
      <c r="N120" s="90" t="str">
        <f>IF($B120&lt;&gt;"",SUMIFS(进货台账!$I$3:$I$1869,进货台账!$E$3:$E$1869,$B120,进货台账!$B$3:$B$1869,LEFT($J$3,4),进货台账!$C$3:$C$1869,LEFT(N$4,LEN(N$4)-1)),"")</f>
        <v/>
      </c>
      <c r="O120" s="90" t="str">
        <f>IF($B120&lt;&gt;"",SUMIFS(销售台账!$I$3:$I$2654,销售台账!$E$3:$E$2654,$B120,销售台账!$B$3:$B$2654,LEFT($J$3,4),销售台账!$C$3:$C$2654,LEFT(N$4,LEN(N$4)-1)),"")</f>
        <v/>
      </c>
      <c r="P120" s="90" t="str">
        <f>IF($B120&lt;&gt;"",SUMIFS(损耗登记!$I$3:$I$4999,损耗登记!$E$3:$E$4999,$B120,损耗登记!$B$3:$B$4999,LEFT($J$3,4),损耗登记!$C$3:$C$4999,LEFT(N$4,LEN(N$4)-1)),"")</f>
        <v/>
      </c>
      <c r="Q120" s="90" t="str">
        <f t="shared" si="20"/>
        <v/>
      </c>
      <c r="R120" s="90" t="str">
        <f>IF($B120&lt;&gt;"",SUMIFS(进货台账!$I$3:$I$1869,进货台账!$E$3:$E$1869,$B120,进货台账!$B$3:$B$1869,LEFT($J$3,4),进货台账!$C$3:$C$1869,LEFT(R$4,LEN(R$4)-1)),"")</f>
        <v/>
      </c>
      <c r="S120" s="90" t="str">
        <f>IF($B120&lt;&gt;"",SUMIFS(销售台账!$I$3:$I$2654,销售台账!$E$3:$E$2654,$B120,销售台账!$B$3:$B$2654,LEFT($J$3,4),销售台账!$C$3:$C$2654,LEFT(R$4,LEN(R$4)-1)),"")</f>
        <v/>
      </c>
      <c r="T120" s="90" t="str">
        <f>IF($B120&lt;&gt;"",SUMIFS(损耗登记!$I$3:$I$4999,损耗登记!$E$3:$E$4999,$B120,损耗登记!$B$3:$B$4999,LEFT($J$3,4),损耗登记!$C$3:$C$4999,LEFT(R$4,LEN(R$4)-1)),"")</f>
        <v/>
      </c>
      <c r="U120" s="90" t="str">
        <f t="shared" si="21"/>
        <v/>
      </c>
      <c r="V120" s="90" t="str">
        <f>IF($B120&lt;&gt;"",SUMIFS(进货台账!$I$3:$I$1869,进货台账!$E$3:$E$1869,$B120,进货台账!$B$3:$B$1869,LEFT($J$3,4),进货台账!$C$3:$C$1869,LEFT(V$4,LEN(V$4)-1)),"")</f>
        <v/>
      </c>
      <c r="W120" s="90" t="str">
        <f>IF($B120&lt;&gt;"",SUMIFS(销售台账!$I$3:$I$2654,销售台账!$E$3:$E$2654,$B120,销售台账!$B$3:$B$2654,LEFT($J$3,4),销售台账!$C$3:$C$2654,LEFT(V$4,LEN(V$4)-1)),"")</f>
        <v/>
      </c>
      <c r="X120" s="90" t="str">
        <f>IF($B120&lt;&gt;"",SUMIFS(损耗登记!$I$3:$I$4999,损耗登记!$E$3:$E$4999,$B120,损耗登记!$B$3:$B$4999,LEFT($J$3,4),损耗登记!$C$3:$C$4999,LEFT(V$4,LEN(V$4)-1)),"")</f>
        <v/>
      </c>
      <c r="Y120" s="90" t="str">
        <f t="shared" si="22"/>
        <v/>
      </c>
      <c r="Z120" s="90" t="str">
        <f>IF($B120&lt;&gt;"",SUMIFS(进货台账!$I$3:$I$1869,进货台账!$E$3:$E$1869,$B120,进货台账!$B$3:$B$1869,LEFT($J$3,4),进货台账!$C$3:$C$1869,LEFT(Z$4,LEN(Z$4)-1)),"")</f>
        <v/>
      </c>
      <c r="AA120" s="90" t="str">
        <f>IF($B120&lt;&gt;"",SUMIFS(销售台账!$I$3:$I$2654,销售台账!$E$3:$E$2654,$B120,销售台账!$B$3:$B$2654,LEFT($J$3,4),销售台账!$C$3:$C$2654,LEFT(Z$4,LEN(Z$4)-1)),"")</f>
        <v/>
      </c>
      <c r="AB120" s="90" t="str">
        <f>IF($B120&lt;&gt;"",SUMIFS(损耗登记!$I$3:$I$4999,损耗登记!$E$3:$E$4999,$B120,损耗登记!$B$3:$B$4999,LEFT($J$3,4),损耗登记!$C$3:$C$4999,LEFT(Z$4,LEN(Z$4)-1)),"")</f>
        <v/>
      </c>
      <c r="AC120" s="90" t="str">
        <f t="shared" si="23"/>
        <v/>
      </c>
      <c r="AD120" s="90" t="str">
        <f>IF($B120&lt;&gt;"",SUMIFS(进货台账!$I$3:$I$1869,进货台账!$E$3:$E$1869,$B120,进货台账!$B$3:$B$1869,LEFT($J$3,4),进货台账!$C$3:$C$1869,LEFT(AD$4,LEN(AD$4)-1)),"")</f>
        <v/>
      </c>
      <c r="AE120" s="90" t="str">
        <f>IF($B120&lt;&gt;"",SUMIFS(销售台账!$I$3:$I$2654,销售台账!$E$3:$E$2654,$B120,销售台账!$B$3:$B$2654,LEFT($J$3,4),销售台账!$C$3:$C$2654,LEFT(AD$4,LEN(AD$4)-1)),"")</f>
        <v/>
      </c>
      <c r="AF120" s="90" t="str">
        <f>IF($B120&lt;&gt;"",SUMIFS(损耗登记!$I$3:$I$4999,损耗登记!$E$3:$E$4999,$B120,损耗登记!$B$3:$B$4999,LEFT($J$3,4),损耗登记!$C$3:$C$4999,LEFT(AD$4,LEN(AD$4)-1)),"")</f>
        <v/>
      </c>
      <c r="AG120" s="90" t="str">
        <f t="shared" si="24"/>
        <v/>
      </c>
      <c r="AH120" s="90" t="str">
        <f>IF($B120&lt;&gt;"",SUMIFS(进货台账!$I$3:$I$1869,进货台账!$E$3:$E$1869,$B120,进货台账!$B$3:$B$1869,LEFT($J$3,4),进货台账!$C$3:$C$1869,LEFT(AH$4,LEN(AH$4)-1)),"")</f>
        <v/>
      </c>
      <c r="AI120" s="90" t="str">
        <f>IF($B120&lt;&gt;"",SUMIFS(销售台账!$I$3:$I$2654,销售台账!$E$3:$E$2654,$B120,销售台账!$B$3:$B$2654,LEFT($J$3,4),销售台账!$C$3:$C$2654,LEFT(AH$4,LEN(AH$4)-1)),"")</f>
        <v/>
      </c>
      <c r="AJ120" s="90" t="str">
        <f>IF($B120&lt;&gt;"",SUMIFS(损耗登记!$I$3:$I$4999,损耗登记!$E$3:$E$4999,$B120,损耗登记!$B$3:$B$4999,LEFT($J$3,4),损耗登记!$C$3:$C$4999,LEFT(AH$4,LEN(AH$4)-1)),"")</f>
        <v/>
      </c>
      <c r="AK120" s="90" t="str">
        <f t="shared" si="25"/>
        <v/>
      </c>
      <c r="AL120" s="90" t="str">
        <f>IF($B120&lt;&gt;"",SUMIFS(进货台账!$I$3:$I$1869,进货台账!$E$3:$E$1869,$B120,进货台账!$B$3:$B$1869,LEFT($J$3,4),进货台账!$C$3:$C$1869,LEFT(AL$4,LEN(AL$4)-1)),"")</f>
        <v/>
      </c>
      <c r="AM120" s="90" t="str">
        <f>IF($B120&lt;&gt;"",SUMIFS(销售台账!$I$3:$I$2654,销售台账!$E$3:$E$2654,$B120,销售台账!$B$3:$B$2654,LEFT($J$3,4),销售台账!$C$3:$C$2654,LEFT(AL$4,LEN(AL$4)-1)),"")</f>
        <v/>
      </c>
      <c r="AN120" s="90" t="str">
        <f>IF($B120&lt;&gt;"",SUMIFS(损耗登记!$I$3:$I$4999,损耗登记!$E$3:$E$4999,$B120,损耗登记!$B$3:$B$4999,LEFT($J$3,4),损耗登记!$C$3:$C$4999,LEFT(AL$4,LEN(AL$4)-1)),"")</f>
        <v/>
      </c>
      <c r="AO120" s="90" t="str">
        <f t="shared" si="26"/>
        <v/>
      </c>
      <c r="AP120" s="90" t="str">
        <f>IF($B120&lt;&gt;"",SUMIFS(进货台账!$I$3:$I$1869,进货台账!$E$3:$E$1869,$B120,进货台账!$B$3:$B$1869,LEFT($J$3,4),进货台账!$C$3:$C$1869,LEFT(AP$4,LEN(AP$4)-1)),"")</f>
        <v/>
      </c>
      <c r="AQ120" s="90" t="str">
        <f>IF($B120&lt;&gt;"",SUMIFS(销售台账!$I$3:$I$2654,销售台账!$E$3:$E$2654,$B120,销售台账!$B$3:$B$2654,LEFT($J$3,4),销售台账!$C$3:$C$2654,LEFT(AP$4,LEN(AP$4)-1)),"")</f>
        <v/>
      </c>
      <c r="AR120" s="90" t="str">
        <f>IF($B120&lt;&gt;"",SUMIFS(损耗登记!$I$3:$I$4999,损耗登记!$E$3:$E$4999,$B120,损耗登记!$B$3:$B$4999,LEFT($J$3,4),损耗登记!$C$3:$C$4999,LEFT(AP$4,LEN(AP$4)-1)),"")</f>
        <v/>
      </c>
      <c r="AS120" s="90" t="str">
        <f t="shared" si="27"/>
        <v/>
      </c>
      <c r="AT120" s="90" t="str">
        <f>IF($B120&lt;&gt;"",SUMIFS(进货台账!$I$3:$I$1869,进货台账!$E$3:$E$1869,$B120,进货台账!$B$3:$B$1869,LEFT($J$3,4),进货台账!$C$3:$C$1869,LEFT(AT$4,LEN(AT$4)-1)),"")</f>
        <v/>
      </c>
      <c r="AU120" s="90" t="str">
        <f>IF($B120&lt;&gt;"",SUMIFS(销售台账!$I$3:$I$2654,销售台账!$E$3:$E$2654,$B120,销售台账!$B$3:$B$2654,LEFT($J$3,4),销售台账!$C$3:$C$2654,LEFT(AT$4,LEN(AT$4)-1)),"")</f>
        <v/>
      </c>
      <c r="AV120" s="90" t="str">
        <f>IF($B120&lt;&gt;"",SUMIFS(损耗登记!$I$3:$I$4999,损耗登记!$E$3:$E$4999,$B120,损耗登记!$B$3:$B$4999,LEFT($J$3,4),损耗登记!$C$3:$C$4999,LEFT(AT$4,LEN(AT$4)-1)),"")</f>
        <v/>
      </c>
      <c r="AW120" s="90" t="str">
        <f t="shared" si="28"/>
        <v/>
      </c>
      <c r="AX120" s="90" t="str">
        <f>IF($B120&lt;&gt;"",SUMIFS(进货台账!$I$3:$I$1869,进货台账!$E$3:$E$1869,$B120,进货台账!$B$3:$B$1869,LEFT($J$3,4),进货台账!$C$3:$C$1869,LEFT(AX$4,LEN(AX$4)-1)),"")</f>
        <v/>
      </c>
      <c r="AY120" s="90" t="str">
        <f>IF($B120&lt;&gt;"",SUMIFS(销售台账!$I$3:$I$2654,销售台账!$E$3:$E$2654,$B120,销售台账!$B$3:$B$2654,LEFT($J$3,4),销售台账!$C$3:$C$2654,LEFT(AX$4,LEN(AX$4)-1)),"")</f>
        <v/>
      </c>
      <c r="AZ120" s="90" t="str">
        <f>IF($B120&lt;&gt;"",SUMIFS(损耗登记!$I$3:$I$4999,损耗登记!$E$3:$E$4999,$B120,损耗登记!$B$3:$B$4999,LEFT($J$3,4),损耗登记!$C$3:$C$4999,LEFT(AX$4,LEN(AX$4)-1)),"")</f>
        <v/>
      </c>
      <c r="BA120" s="90" t="str">
        <f t="shared" si="29"/>
        <v/>
      </c>
      <c r="BB120" s="90" t="str">
        <f>IF($B120&lt;&gt;"",SUMIFS(进货台账!$I$3:$I$1869,进货台账!$E$3:$E$1869,$B120,进货台账!$B$3:$B$1869,LEFT($J$3,4),进货台账!$C$3:$C$1869,LEFT(BB$4,LEN(BB$4)-1)),"")</f>
        <v/>
      </c>
      <c r="BC120" s="90" t="str">
        <f>IF($B120&lt;&gt;"",SUMIFS(销售台账!$I$3:$I$2654,销售台账!$E$3:$E$2654,$B120,销售台账!$B$3:$B$2654,LEFT($J$3,4),销售台账!$C$3:$C$2654,LEFT(BB$4,LEN(BB$4)-1)),"")</f>
        <v/>
      </c>
      <c r="BD120" s="90" t="str">
        <f>IF($B120&lt;&gt;"",SUMIFS(损耗登记!$I$3:$I$4999,损耗登记!$E$3:$E$4999,$B120,损耗登记!$B$3:$B$4999,LEFT($J$3,4),损耗登记!$C$3:$C$4999,LEFT(BB$4,LEN(BB$4)-1)),"")</f>
        <v/>
      </c>
      <c r="BE120" s="90" t="str">
        <f t="shared" si="30"/>
        <v/>
      </c>
    </row>
    <row r="121" ht="22" customHeight="1" spans="1:57">
      <c r="A121" s="89" t="str">
        <f t="shared" si="31"/>
        <v/>
      </c>
      <c r="B121" s="89" t="str">
        <f>IF(商品参数!A118&lt;&gt;"",商品参数!A118,"")</f>
        <v/>
      </c>
      <c r="C121" s="90" t="str">
        <f>IFERROR(VLOOKUP(B121,商品参数!A:E,2,FALSE),"")</f>
        <v/>
      </c>
      <c r="D121" s="90" t="str">
        <f>IFERROR(VLOOKUP(B121,商品参数!A:E,3,FALSE),"")</f>
        <v/>
      </c>
      <c r="E121" s="90" t="str">
        <f>IFERROR(VLOOKUP(B121,商品参数!A:E,4,FALSE),"")</f>
        <v/>
      </c>
      <c r="F121" s="90" t="str">
        <f t="shared" si="16"/>
        <v/>
      </c>
      <c r="G121" s="90" t="str">
        <f t="shared" si="17"/>
        <v/>
      </c>
      <c r="H121" s="91" t="str">
        <f t="shared" si="18"/>
        <v/>
      </c>
      <c r="I121" s="90" t="str">
        <f>IF(E121&lt;&gt;"",IFERROR(VLOOKUP(B121,商品参数!$A$3:$D$499,6,0),0),"")</f>
        <v/>
      </c>
      <c r="J121" s="90" t="str">
        <f>IF($B121&lt;&gt;"",SUMIFS(进货台账!$I$3:$I$1869,进货台账!$E$3:$E$1869,$B121,进货台账!$B$3:$B$1869,LEFT($J$3,4),进货台账!$C$3:$C$1869,LEFT(J$4,LEN(J$4)-1)),"")</f>
        <v/>
      </c>
      <c r="K121" s="90" t="str">
        <f>IF($B121&lt;&gt;"",SUMIFS(销售台账!$I$3:$I$2654,销售台账!$E$3:$E$2654,$B121,销售台账!$B$3:$B$2654,LEFT($J$3,4),销售台账!$C$3:$C$2654,LEFT(J$4,LEN(J$4)-1)),"")</f>
        <v/>
      </c>
      <c r="L121" s="90" t="str">
        <f>IF($B121&lt;&gt;"",SUMIFS(损耗登记!$I$3:$I$4999,损耗登记!$E$3:$E$4999,$B121,损耗登记!$B$3:$B$4999,LEFT($J$3,4),损耗登记!$C$3:$C$4999,LEFT(J$4,LEN(J$4)-1)),"")</f>
        <v/>
      </c>
      <c r="M121" s="90" t="str">
        <f t="shared" si="19"/>
        <v/>
      </c>
      <c r="N121" s="90" t="str">
        <f>IF($B121&lt;&gt;"",SUMIFS(进货台账!$I$3:$I$1869,进货台账!$E$3:$E$1869,$B121,进货台账!$B$3:$B$1869,LEFT($J$3,4),进货台账!$C$3:$C$1869,LEFT(N$4,LEN(N$4)-1)),"")</f>
        <v/>
      </c>
      <c r="O121" s="90" t="str">
        <f>IF($B121&lt;&gt;"",SUMIFS(销售台账!$I$3:$I$2654,销售台账!$E$3:$E$2654,$B121,销售台账!$B$3:$B$2654,LEFT($J$3,4),销售台账!$C$3:$C$2654,LEFT(N$4,LEN(N$4)-1)),"")</f>
        <v/>
      </c>
      <c r="P121" s="90" t="str">
        <f>IF($B121&lt;&gt;"",SUMIFS(损耗登记!$I$3:$I$4999,损耗登记!$E$3:$E$4999,$B121,损耗登记!$B$3:$B$4999,LEFT($J$3,4),损耗登记!$C$3:$C$4999,LEFT(N$4,LEN(N$4)-1)),"")</f>
        <v/>
      </c>
      <c r="Q121" s="90" t="str">
        <f t="shared" si="20"/>
        <v/>
      </c>
      <c r="R121" s="90" t="str">
        <f>IF($B121&lt;&gt;"",SUMIFS(进货台账!$I$3:$I$1869,进货台账!$E$3:$E$1869,$B121,进货台账!$B$3:$B$1869,LEFT($J$3,4),进货台账!$C$3:$C$1869,LEFT(R$4,LEN(R$4)-1)),"")</f>
        <v/>
      </c>
      <c r="S121" s="90" t="str">
        <f>IF($B121&lt;&gt;"",SUMIFS(销售台账!$I$3:$I$2654,销售台账!$E$3:$E$2654,$B121,销售台账!$B$3:$B$2654,LEFT($J$3,4),销售台账!$C$3:$C$2654,LEFT(R$4,LEN(R$4)-1)),"")</f>
        <v/>
      </c>
      <c r="T121" s="90" t="str">
        <f>IF($B121&lt;&gt;"",SUMIFS(损耗登记!$I$3:$I$4999,损耗登记!$E$3:$E$4999,$B121,损耗登记!$B$3:$B$4999,LEFT($J$3,4),损耗登记!$C$3:$C$4999,LEFT(R$4,LEN(R$4)-1)),"")</f>
        <v/>
      </c>
      <c r="U121" s="90" t="str">
        <f t="shared" si="21"/>
        <v/>
      </c>
      <c r="V121" s="90" t="str">
        <f>IF($B121&lt;&gt;"",SUMIFS(进货台账!$I$3:$I$1869,进货台账!$E$3:$E$1869,$B121,进货台账!$B$3:$B$1869,LEFT($J$3,4),进货台账!$C$3:$C$1869,LEFT(V$4,LEN(V$4)-1)),"")</f>
        <v/>
      </c>
      <c r="W121" s="90" t="str">
        <f>IF($B121&lt;&gt;"",SUMIFS(销售台账!$I$3:$I$2654,销售台账!$E$3:$E$2654,$B121,销售台账!$B$3:$B$2654,LEFT($J$3,4),销售台账!$C$3:$C$2654,LEFT(V$4,LEN(V$4)-1)),"")</f>
        <v/>
      </c>
      <c r="X121" s="90" t="str">
        <f>IF($B121&lt;&gt;"",SUMIFS(损耗登记!$I$3:$I$4999,损耗登记!$E$3:$E$4999,$B121,损耗登记!$B$3:$B$4999,LEFT($J$3,4),损耗登记!$C$3:$C$4999,LEFT(V$4,LEN(V$4)-1)),"")</f>
        <v/>
      </c>
      <c r="Y121" s="90" t="str">
        <f t="shared" si="22"/>
        <v/>
      </c>
      <c r="Z121" s="90" t="str">
        <f>IF($B121&lt;&gt;"",SUMIFS(进货台账!$I$3:$I$1869,进货台账!$E$3:$E$1869,$B121,进货台账!$B$3:$B$1869,LEFT($J$3,4),进货台账!$C$3:$C$1869,LEFT(Z$4,LEN(Z$4)-1)),"")</f>
        <v/>
      </c>
      <c r="AA121" s="90" t="str">
        <f>IF($B121&lt;&gt;"",SUMIFS(销售台账!$I$3:$I$2654,销售台账!$E$3:$E$2654,$B121,销售台账!$B$3:$B$2654,LEFT($J$3,4),销售台账!$C$3:$C$2654,LEFT(Z$4,LEN(Z$4)-1)),"")</f>
        <v/>
      </c>
      <c r="AB121" s="90" t="str">
        <f>IF($B121&lt;&gt;"",SUMIFS(损耗登记!$I$3:$I$4999,损耗登记!$E$3:$E$4999,$B121,损耗登记!$B$3:$B$4999,LEFT($J$3,4),损耗登记!$C$3:$C$4999,LEFT(Z$4,LEN(Z$4)-1)),"")</f>
        <v/>
      </c>
      <c r="AC121" s="90" t="str">
        <f t="shared" si="23"/>
        <v/>
      </c>
      <c r="AD121" s="90" t="str">
        <f>IF($B121&lt;&gt;"",SUMIFS(进货台账!$I$3:$I$1869,进货台账!$E$3:$E$1869,$B121,进货台账!$B$3:$B$1869,LEFT($J$3,4),进货台账!$C$3:$C$1869,LEFT(AD$4,LEN(AD$4)-1)),"")</f>
        <v/>
      </c>
      <c r="AE121" s="90" t="str">
        <f>IF($B121&lt;&gt;"",SUMIFS(销售台账!$I$3:$I$2654,销售台账!$E$3:$E$2654,$B121,销售台账!$B$3:$B$2654,LEFT($J$3,4),销售台账!$C$3:$C$2654,LEFT(AD$4,LEN(AD$4)-1)),"")</f>
        <v/>
      </c>
      <c r="AF121" s="90" t="str">
        <f>IF($B121&lt;&gt;"",SUMIFS(损耗登记!$I$3:$I$4999,损耗登记!$E$3:$E$4999,$B121,损耗登记!$B$3:$B$4999,LEFT($J$3,4),损耗登记!$C$3:$C$4999,LEFT(AD$4,LEN(AD$4)-1)),"")</f>
        <v/>
      </c>
      <c r="AG121" s="90" t="str">
        <f t="shared" si="24"/>
        <v/>
      </c>
      <c r="AH121" s="90" t="str">
        <f>IF($B121&lt;&gt;"",SUMIFS(进货台账!$I$3:$I$1869,进货台账!$E$3:$E$1869,$B121,进货台账!$B$3:$B$1869,LEFT($J$3,4),进货台账!$C$3:$C$1869,LEFT(AH$4,LEN(AH$4)-1)),"")</f>
        <v/>
      </c>
      <c r="AI121" s="90" t="str">
        <f>IF($B121&lt;&gt;"",SUMIFS(销售台账!$I$3:$I$2654,销售台账!$E$3:$E$2654,$B121,销售台账!$B$3:$B$2654,LEFT($J$3,4),销售台账!$C$3:$C$2654,LEFT(AH$4,LEN(AH$4)-1)),"")</f>
        <v/>
      </c>
      <c r="AJ121" s="90" t="str">
        <f>IF($B121&lt;&gt;"",SUMIFS(损耗登记!$I$3:$I$4999,损耗登记!$E$3:$E$4999,$B121,损耗登记!$B$3:$B$4999,LEFT($J$3,4),损耗登记!$C$3:$C$4999,LEFT(AH$4,LEN(AH$4)-1)),"")</f>
        <v/>
      </c>
      <c r="AK121" s="90" t="str">
        <f t="shared" si="25"/>
        <v/>
      </c>
      <c r="AL121" s="90" t="str">
        <f>IF($B121&lt;&gt;"",SUMIFS(进货台账!$I$3:$I$1869,进货台账!$E$3:$E$1869,$B121,进货台账!$B$3:$B$1869,LEFT($J$3,4),进货台账!$C$3:$C$1869,LEFT(AL$4,LEN(AL$4)-1)),"")</f>
        <v/>
      </c>
      <c r="AM121" s="90" t="str">
        <f>IF($B121&lt;&gt;"",SUMIFS(销售台账!$I$3:$I$2654,销售台账!$E$3:$E$2654,$B121,销售台账!$B$3:$B$2654,LEFT($J$3,4),销售台账!$C$3:$C$2654,LEFT(AL$4,LEN(AL$4)-1)),"")</f>
        <v/>
      </c>
      <c r="AN121" s="90" t="str">
        <f>IF($B121&lt;&gt;"",SUMIFS(损耗登记!$I$3:$I$4999,损耗登记!$E$3:$E$4999,$B121,损耗登记!$B$3:$B$4999,LEFT($J$3,4),损耗登记!$C$3:$C$4999,LEFT(AL$4,LEN(AL$4)-1)),"")</f>
        <v/>
      </c>
      <c r="AO121" s="90" t="str">
        <f t="shared" si="26"/>
        <v/>
      </c>
      <c r="AP121" s="90" t="str">
        <f>IF($B121&lt;&gt;"",SUMIFS(进货台账!$I$3:$I$1869,进货台账!$E$3:$E$1869,$B121,进货台账!$B$3:$B$1869,LEFT($J$3,4),进货台账!$C$3:$C$1869,LEFT(AP$4,LEN(AP$4)-1)),"")</f>
        <v/>
      </c>
      <c r="AQ121" s="90" t="str">
        <f>IF($B121&lt;&gt;"",SUMIFS(销售台账!$I$3:$I$2654,销售台账!$E$3:$E$2654,$B121,销售台账!$B$3:$B$2654,LEFT($J$3,4),销售台账!$C$3:$C$2654,LEFT(AP$4,LEN(AP$4)-1)),"")</f>
        <v/>
      </c>
      <c r="AR121" s="90" t="str">
        <f>IF($B121&lt;&gt;"",SUMIFS(损耗登记!$I$3:$I$4999,损耗登记!$E$3:$E$4999,$B121,损耗登记!$B$3:$B$4999,LEFT($J$3,4),损耗登记!$C$3:$C$4999,LEFT(AP$4,LEN(AP$4)-1)),"")</f>
        <v/>
      </c>
      <c r="AS121" s="90" t="str">
        <f t="shared" si="27"/>
        <v/>
      </c>
      <c r="AT121" s="90" t="str">
        <f>IF($B121&lt;&gt;"",SUMIFS(进货台账!$I$3:$I$1869,进货台账!$E$3:$E$1869,$B121,进货台账!$B$3:$B$1869,LEFT($J$3,4),进货台账!$C$3:$C$1869,LEFT(AT$4,LEN(AT$4)-1)),"")</f>
        <v/>
      </c>
      <c r="AU121" s="90" t="str">
        <f>IF($B121&lt;&gt;"",SUMIFS(销售台账!$I$3:$I$2654,销售台账!$E$3:$E$2654,$B121,销售台账!$B$3:$B$2654,LEFT($J$3,4),销售台账!$C$3:$C$2654,LEFT(AT$4,LEN(AT$4)-1)),"")</f>
        <v/>
      </c>
      <c r="AV121" s="90" t="str">
        <f>IF($B121&lt;&gt;"",SUMIFS(损耗登记!$I$3:$I$4999,损耗登记!$E$3:$E$4999,$B121,损耗登记!$B$3:$B$4999,LEFT($J$3,4),损耗登记!$C$3:$C$4999,LEFT(AT$4,LEN(AT$4)-1)),"")</f>
        <v/>
      </c>
      <c r="AW121" s="90" t="str">
        <f t="shared" si="28"/>
        <v/>
      </c>
      <c r="AX121" s="90" t="str">
        <f>IF($B121&lt;&gt;"",SUMIFS(进货台账!$I$3:$I$1869,进货台账!$E$3:$E$1869,$B121,进货台账!$B$3:$B$1869,LEFT($J$3,4),进货台账!$C$3:$C$1869,LEFT(AX$4,LEN(AX$4)-1)),"")</f>
        <v/>
      </c>
      <c r="AY121" s="90" t="str">
        <f>IF($B121&lt;&gt;"",SUMIFS(销售台账!$I$3:$I$2654,销售台账!$E$3:$E$2654,$B121,销售台账!$B$3:$B$2654,LEFT($J$3,4),销售台账!$C$3:$C$2654,LEFT(AX$4,LEN(AX$4)-1)),"")</f>
        <v/>
      </c>
      <c r="AZ121" s="90" t="str">
        <f>IF($B121&lt;&gt;"",SUMIFS(损耗登记!$I$3:$I$4999,损耗登记!$E$3:$E$4999,$B121,损耗登记!$B$3:$B$4999,LEFT($J$3,4),损耗登记!$C$3:$C$4999,LEFT(AX$4,LEN(AX$4)-1)),"")</f>
        <v/>
      </c>
      <c r="BA121" s="90" t="str">
        <f t="shared" si="29"/>
        <v/>
      </c>
      <c r="BB121" s="90" t="str">
        <f>IF($B121&lt;&gt;"",SUMIFS(进货台账!$I$3:$I$1869,进货台账!$E$3:$E$1869,$B121,进货台账!$B$3:$B$1869,LEFT($J$3,4),进货台账!$C$3:$C$1869,LEFT(BB$4,LEN(BB$4)-1)),"")</f>
        <v/>
      </c>
      <c r="BC121" s="90" t="str">
        <f>IF($B121&lt;&gt;"",SUMIFS(销售台账!$I$3:$I$2654,销售台账!$E$3:$E$2654,$B121,销售台账!$B$3:$B$2654,LEFT($J$3,4),销售台账!$C$3:$C$2654,LEFT(BB$4,LEN(BB$4)-1)),"")</f>
        <v/>
      </c>
      <c r="BD121" s="90" t="str">
        <f>IF($B121&lt;&gt;"",SUMIFS(损耗登记!$I$3:$I$4999,损耗登记!$E$3:$E$4999,$B121,损耗登记!$B$3:$B$4999,LEFT($J$3,4),损耗登记!$C$3:$C$4999,LEFT(BB$4,LEN(BB$4)-1)),"")</f>
        <v/>
      </c>
      <c r="BE121" s="90" t="str">
        <f t="shared" si="30"/>
        <v/>
      </c>
    </row>
    <row r="122" ht="22" customHeight="1" spans="1:57">
      <c r="A122" s="89" t="str">
        <f t="shared" si="31"/>
        <v/>
      </c>
      <c r="B122" s="89" t="str">
        <f>IF(商品参数!A119&lt;&gt;"",商品参数!A119,"")</f>
        <v/>
      </c>
      <c r="C122" s="90" t="str">
        <f>IFERROR(VLOOKUP(B122,商品参数!A:E,2,FALSE),"")</f>
        <v/>
      </c>
      <c r="D122" s="90" t="str">
        <f>IFERROR(VLOOKUP(B122,商品参数!A:E,3,FALSE),"")</f>
        <v/>
      </c>
      <c r="E122" s="90" t="str">
        <f>IFERROR(VLOOKUP(B122,商品参数!A:E,4,FALSE),"")</f>
        <v/>
      </c>
      <c r="F122" s="90" t="str">
        <f t="shared" si="16"/>
        <v/>
      </c>
      <c r="G122" s="90" t="str">
        <f t="shared" si="17"/>
        <v/>
      </c>
      <c r="H122" s="91" t="str">
        <f t="shared" si="18"/>
        <v/>
      </c>
      <c r="I122" s="90" t="str">
        <f>IF(E122&lt;&gt;"",IFERROR(VLOOKUP(B122,商品参数!$A$3:$D$499,6,0),0),"")</f>
        <v/>
      </c>
      <c r="J122" s="90" t="str">
        <f>IF($B122&lt;&gt;"",SUMIFS(进货台账!$I$3:$I$1869,进货台账!$E$3:$E$1869,$B122,进货台账!$B$3:$B$1869,LEFT($J$3,4),进货台账!$C$3:$C$1869,LEFT(J$4,LEN(J$4)-1)),"")</f>
        <v/>
      </c>
      <c r="K122" s="90" t="str">
        <f>IF($B122&lt;&gt;"",SUMIFS(销售台账!$I$3:$I$2654,销售台账!$E$3:$E$2654,$B122,销售台账!$B$3:$B$2654,LEFT($J$3,4),销售台账!$C$3:$C$2654,LEFT(J$4,LEN(J$4)-1)),"")</f>
        <v/>
      </c>
      <c r="L122" s="90" t="str">
        <f>IF($B122&lt;&gt;"",SUMIFS(损耗登记!$I$3:$I$4999,损耗登记!$E$3:$E$4999,$B122,损耗登记!$B$3:$B$4999,LEFT($J$3,4),损耗登记!$C$3:$C$4999,LEFT(J$4,LEN(J$4)-1)),"")</f>
        <v/>
      </c>
      <c r="M122" s="90" t="str">
        <f t="shared" si="19"/>
        <v/>
      </c>
      <c r="N122" s="90" t="str">
        <f>IF($B122&lt;&gt;"",SUMIFS(进货台账!$I$3:$I$1869,进货台账!$E$3:$E$1869,$B122,进货台账!$B$3:$B$1869,LEFT($J$3,4),进货台账!$C$3:$C$1869,LEFT(N$4,LEN(N$4)-1)),"")</f>
        <v/>
      </c>
      <c r="O122" s="90" t="str">
        <f>IF($B122&lt;&gt;"",SUMIFS(销售台账!$I$3:$I$2654,销售台账!$E$3:$E$2654,$B122,销售台账!$B$3:$B$2654,LEFT($J$3,4),销售台账!$C$3:$C$2654,LEFT(N$4,LEN(N$4)-1)),"")</f>
        <v/>
      </c>
      <c r="P122" s="90" t="str">
        <f>IF($B122&lt;&gt;"",SUMIFS(损耗登记!$I$3:$I$4999,损耗登记!$E$3:$E$4999,$B122,损耗登记!$B$3:$B$4999,LEFT($J$3,4),损耗登记!$C$3:$C$4999,LEFT(N$4,LEN(N$4)-1)),"")</f>
        <v/>
      </c>
      <c r="Q122" s="90" t="str">
        <f t="shared" si="20"/>
        <v/>
      </c>
      <c r="R122" s="90" t="str">
        <f>IF($B122&lt;&gt;"",SUMIFS(进货台账!$I$3:$I$1869,进货台账!$E$3:$E$1869,$B122,进货台账!$B$3:$B$1869,LEFT($J$3,4),进货台账!$C$3:$C$1869,LEFT(R$4,LEN(R$4)-1)),"")</f>
        <v/>
      </c>
      <c r="S122" s="90" t="str">
        <f>IF($B122&lt;&gt;"",SUMIFS(销售台账!$I$3:$I$2654,销售台账!$E$3:$E$2654,$B122,销售台账!$B$3:$B$2654,LEFT($J$3,4),销售台账!$C$3:$C$2654,LEFT(R$4,LEN(R$4)-1)),"")</f>
        <v/>
      </c>
      <c r="T122" s="90" t="str">
        <f>IF($B122&lt;&gt;"",SUMIFS(损耗登记!$I$3:$I$4999,损耗登记!$E$3:$E$4999,$B122,损耗登记!$B$3:$B$4999,LEFT($J$3,4),损耗登记!$C$3:$C$4999,LEFT(R$4,LEN(R$4)-1)),"")</f>
        <v/>
      </c>
      <c r="U122" s="90" t="str">
        <f t="shared" si="21"/>
        <v/>
      </c>
      <c r="V122" s="90" t="str">
        <f>IF($B122&lt;&gt;"",SUMIFS(进货台账!$I$3:$I$1869,进货台账!$E$3:$E$1869,$B122,进货台账!$B$3:$B$1869,LEFT($J$3,4),进货台账!$C$3:$C$1869,LEFT(V$4,LEN(V$4)-1)),"")</f>
        <v/>
      </c>
      <c r="W122" s="90" t="str">
        <f>IF($B122&lt;&gt;"",SUMIFS(销售台账!$I$3:$I$2654,销售台账!$E$3:$E$2654,$B122,销售台账!$B$3:$B$2654,LEFT($J$3,4),销售台账!$C$3:$C$2654,LEFT(V$4,LEN(V$4)-1)),"")</f>
        <v/>
      </c>
      <c r="X122" s="90" t="str">
        <f>IF($B122&lt;&gt;"",SUMIFS(损耗登记!$I$3:$I$4999,损耗登记!$E$3:$E$4999,$B122,损耗登记!$B$3:$B$4999,LEFT($J$3,4),损耗登记!$C$3:$C$4999,LEFT(V$4,LEN(V$4)-1)),"")</f>
        <v/>
      </c>
      <c r="Y122" s="90" t="str">
        <f t="shared" si="22"/>
        <v/>
      </c>
      <c r="Z122" s="90" t="str">
        <f>IF($B122&lt;&gt;"",SUMIFS(进货台账!$I$3:$I$1869,进货台账!$E$3:$E$1869,$B122,进货台账!$B$3:$B$1869,LEFT($J$3,4),进货台账!$C$3:$C$1869,LEFT(Z$4,LEN(Z$4)-1)),"")</f>
        <v/>
      </c>
      <c r="AA122" s="90" t="str">
        <f>IF($B122&lt;&gt;"",SUMIFS(销售台账!$I$3:$I$2654,销售台账!$E$3:$E$2654,$B122,销售台账!$B$3:$B$2654,LEFT($J$3,4),销售台账!$C$3:$C$2654,LEFT(Z$4,LEN(Z$4)-1)),"")</f>
        <v/>
      </c>
      <c r="AB122" s="90" t="str">
        <f>IF($B122&lt;&gt;"",SUMIFS(损耗登记!$I$3:$I$4999,损耗登记!$E$3:$E$4999,$B122,损耗登记!$B$3:$B$4999,LEFT($J$3,4),损耗登记!$C$3:$C$4999,LEFT(Z$4,LEN(Z$4)-1)),"")</f>
        <v/>
      </c>
      <c r="AC122" s="90" t="str">
        <f t="shared" si="23"/>
        <v/>
      </c>
      <c r="AD122" s="90" t="str">
        <f>IF($B122&lt;&gt;"",SUMIFS(进货台账!$I$3:$I$1869,进货台账!$E$3:$E$1869,$B122,进货台账!$B$3:$B$1869,LEFT($J$3,4),进货台账!$C$3:$C$1869,LEFT(AD$4,LEN(AD$4)-1)),"")</f>
        <v/>
      </c>
      <c r="AE122" s="90" t="str">
        <f>IF($B122&lt;&gt;"",SUMIFS(销售台账!$I$3:$I$2654,销售台账!$E$3:$E$2654,$B122,销售台账!$B$3:$B$2654,LEFT($J$3,4),销售台账!$C$3:$C$2654,LEFT(AD$4,LEN(AD$4)-1)),"")</f>
        <v/>
      </c>
      <c r="AF122" s="90" t="str">
        <f>IF($B122&lt;&gt;"",SUMIFS(损耗登记!$I$3:$I$4999,损耗登记!$E$3:$E$4999,$B122,损耗登记!$B$3:$B$4999,LEFT($J$3,4),损耗登记!$C$3:$C$4999,LEFT(AD$4,LEN(AD$4)-1)),"")</f>
        <v/>
      </c>
      <c r="AG122" s="90" t="str">
        <f t="shared" si="24"/>
        <v/>
      </c>
      <c r="AH122" s="90" t="str">
        <f>IF($B122&lt;&gt;"",SUMIFS(进货台账!$I$3:$I$1869,进货台账!$E$3:$E$1869,$B122,进货台账!$B$3:$B$1869,LEFT($J$3,4),进货台账!$C$3:$C$1869,LEFT(AH$4,LEN(AH$4)-1)),"")</f>
        <v/>
      </c>
      <c r="AI122" s="90" t="str">
        <f>IF($B122&lt;&gt;"",SUMIFS(销售台账!$I$3:$I$2654,销售台账!$E$3:$E$2654,$B122,销售台账!$B$3:$B$2654,LEFT($J$3,4),销售台账!$C$3:$C$2654,LEFT(AH$4,LEN(AH$4)-1)),"")</f>
        <v/>
      </c>
      <c r="AJ122" s="90" t="str">
        <f>IF($B122&lt;&gt;"",SUMIFS(损耗登记!$I$3:$I$4999,损耗登记!$E$3:$E$4999,$B122,损耗登记!$B$3:$B$4999,LEFT($J$3,4),损耗登记!$C$3:$C$4999,LEFT(AH$4,LEN(AH$4)-1)),"")</f>
        <v/>
      </c>
      <c r="AK122" s="90" t="str">
        <f t="shared" si="25"/>
        <v/>
      </c>
      <c r="AL122" s="90" t="str">
        <f>IF($B122&lt;&gt;"",SUMIFS(进货台账!$I$3:$I$1869,进货台账!$E$3:$E$1869,$B122,进货台账!$B$3:$B$1869,LEFT($J$3,4),进货台账!$C$3:$C$1869,LEFT(AL$4,LEN(AL$4)-1)),"")</f>
        <v/>
      </c>
      <c r="AM122" s="90" t="str">
        <f>IF($B122&lt;&gt;"",SUMIFS(销售台账!$I$3:$I$2654,销售台账!$E$3:$E$2654,$B122,销售台账!$B$3:$B$2654,LEFT($J$3,4),销售台账!$C$3:$C$2654,LEFT(AL$4,LEN(AL$4)-1)),"")</f>
        <v/>
      </c>
      <c r="AN122" s="90" t="str">
        <f>IF($B122&lt;&gt;"",SUMIFS(损耗登记!$I$3:$I$4999,损耗登记!$E$3:$E$4999,$B122,损耗登记!$B$3:$B$4999,LEFT($J$3,4),损耗登记!$C$3:$C$4999,LEFT(AL$4,LEN(AL$4)-1)),"")</f>
        <v/>
      </c>
      <c r="AO122" s="90" t="str">
        <f t="shared" si="26"/>
        <v/>
      </c>
      <c r="AP122" s="90" t="str">
        <f>IF($B122&lt;&gt;"",SUMIFS(进货台账!$I$3:$I$1869,进货台账!$E$3:$E$1869,$B122,进货台账!$B$3:$B$1869,LEFT($J$3,4),进货台账!$C$3:$C$1869,LEFT(AP$4,LEN(AP$4)-1)),"")</f>
        <v/>
      </c>
      <c r="AQ122" s="90" t="str">
        <f>IF($B122&lt;&gt;"",SUMIFS(销售台账!$I$3:$I$2654,销售台账!$E$3:$E$2654,$B122,销售台账!$B$3:$B$2654,LEFT($J$3,4),销售台账!$C$3:$C$2654,LEFT(AP$4,LEN(AP$4)-1)),"")</f>
        <v/>
      </c>
      <c r="AR122" s="90" t="str">
        <f>IF($B122&lt;&gt;"",SUMIFS(损耗登记!$I$3:$I$4999,损耗登记!$E$3:$E$4999,$B122,损耗登记!$B$3:$B$4999,LEFT($J$3,4),损耗登记!$C$3:$C$4999,LEFT(AP$4,LEN(AP$4)-1)),"")</f>
        <v/>
      </c>
      <c r="AS122" s="90" t="str">
        <f t="shared" si="27"/>
        <v/>
      </c>
      <c r="AT122" s="90" t="str">
        <f>IF($B122&lt;&gt;"",SUMIFS(进货台账!$I$3:$I$1869,进货台账!$E$3:$E$1869,$B122,进货台账!$B$3:$B$1869,LEFT($J$3,4),进货台账!$C$3:$C$1869,LEFT(AT$4,LEN(AT$4)-1)),"")</f>
        <v/>
      </c>
      <c r="AU122" s="90" t="str">
        <f>IF($B122&lt;&gt;"",SUMIFS(销售台账!$I$3:$I$2654,销售台账!$E$3:$E$2654,$B122,销售台账!$B$3:$B$2654,LEFT($J$3,4),销售台账!$C$3:$C$2654,LEFT(AT$4,LEN(AT$4)-1)),"")</f>
        <v/>
      </c>
      <c r="AV122" s="90" t="str">
        <f>IF($B122&lt;&gt;"",SUMIFS(损耗登记!$I$3:$I$4999,损耗登记!$E$3:$E$4999,$B122,损耗登记!$B$3:$B$4999,LEFT($J$3,4),损耗登记!$C$3:$C$4999,LEFT(AT$4,LEN(AT$4)-1)),"")</f>
        <v/>
      </c>
      <c r="AW122" s="90" t="str">
        <f t="shared" si="28"/>
        <v/>
      </c>
      <c r="AX122" s="90" t="str">
        <f>IF($B122&lt;&gt;"",SUMIFS(进货台账!$I$3:$I$1869,进货台账!$E$3:$E$1869,$B122,进货台账!$B$3:$B$1869,LEFT($J$3,4),进货台账!$C$3:$C$1869,LEFT(AX$4,LEN(AX$4)-1)),"")</f>
        <v/>
      </c>
      <c r="AY122" s="90" t="str">
        <f>IF($B122&lt;&gt;"",SUMIFS(销售台账!$I$3:$I$2654,销售台账!$E$3:$E$2654,$B122,销售台账!$B$3:$B$2654,LEFT($J$3,4),销售台账!$C$3:$C$2654,LEFT(AX$4,LEN(AX$4)-1)),"")</f>
        <v/>
      </c>
      <c r="AZ122" s="90" t="str">
        <f>IF($B122&lt;&gt;"",SUMIFS(损耗登记!$I$3:$I$4999,损耗登记!$E$3:$E$4999,$B122,损耗登记!$B$3:$B$4999,LEFT($J$3,4),损耗登记!$C$3:$C$4999,LEFT(AX$4,LEN(AX$4)-1)),"")</f>
        <v/>
      </c>
      <c r="BA122" s="90" t="str">
        <f t="shared" si="29"/>
        <v/>
      </c>
      <c r="BB122" s="90" t="str">
        <f>IF($B122&lt;&gt;"",SUMIFS(进货台账!$I$3:$I$1869,进货台账!$E$3:$E$1869,$B122,进货台账!$B$3:$B$1869,LEFT($J$3,4),进货台账!$C$3:$C$1869,LEFT(BB$4,LEN(BB$4)-1)),"")</f>
        <v/>
      </c>
      <c r="BC122" s="90" t="str">
        <f>IF($B122&lt;&gt;"",SUMIFS(销售台账!$I$3:$I$2654,销售台账!$E$3:$E$2654,$B122,销售台账!$B$3:$B$2654,LEFT($J$3,4),销售台账!$C$3:$C$2654,LEFT(BB$4,LEN(BB$4)-1)),"")</f>
        <v/>
      </c>
      <c r="BD122" s="90" t="str">
        <f>IF($B122&lt;&gt;"",SUMIFS(损耗登记!$I$3:$I$4999,损耗登记!$E$3:$E$4999,$B122,损耗登记!$B$3:$B$4999,LEFT($J$3,4),损耗登记!$C$3:$C$4999,LEFT(BB$4,LEN(BB$4)-1)),"")</f>
        <v/>
      </c>
      <c r="BE122" s="90" t="str">
        <f t="shared" si="30"/>
        <v/>
      </c>
    </row>
    <row r="123" ht="22" customHeight="1" spans="1:57">
      <c r="A123" s="89" t="str">
        <f t="shared" si="31"/>
        <v/>
      </c>
      <c r="B123" s="89" t="str">
        <f>IF(商品参数!A120&lt;&gt;"",商品参数!A120,"")</f>
        <v/>
      </c>
      <c r="C123" s="90" t="str">
        <f>IFERROR(VLOOKUP(B123,商品参数!A:E,2,FALSE),"")</f>
        <v/>
      </c>
      <c r="D123" s="90" t="str">
        <f>IFERROR(VLOOKUP(B123,商品参数!A:E,3,FALSE),"")</f>
        <v/>
      </c>
      <c r="E123" s="90" t="str">
        <f>IFERROR(VLOOKUP(B123,商品参数!A:E,4,FALSE),"")</f>
        <v/>
      </c>
      <c r="F123" s="90" t="str">
        <f t="shared" si="16"/>
        <v/>
      </c>
      <c r="G123" s="90" t="str">
        <f t="shared" si="17"/>
        <v/>
      </c>
      <c r="H123" s="91" t="str">
        <f t="shared" si="18"/>
        <v/>
      </c>
      <c r="I123" s="90" t="str">
        <f>IF(E123&lt;&gt;"",IFERROR(VLOOKUP(B123,商品参数!$A$3:$D$499,6,0),0),"")</f>
        <v/>
      </c>
      <c r="J123" s="90" t="str">
        <f>IF($B123&lt;&gt;"",SUMIFS(进货台账!$I$3:$I$1869,进货台账!$E$3:$E$1869,$B123,进货台账!$B$3:$B$1869,LEFT($J$3,4),进货台账!$C$3:$C$1869,LEFT(J$4,LEN(J$4)-1)),"")</f>
        <v/>
      </c>
      <c r="K123" s="90" t="str">
        <f>IF($B123&lt;&gt;"",SUMIFS(销售台账!$I$3:$I$2654,销售台账!$E$3:$E$2654,$B123,销售台账!$B$3:$B$2654,LEFT($J$3,4),销售台账!$C$3:$C$2654,LEFT(J$4,LEN(J$4)-1)),"")</f>
        <v/>
      </c>
      <c r="L123" s="90" t="str">
        <f>IF($B123&lt;&gt;"",SUMIFS(损耗登记!$I$3:$I$4999,损耗登记!$E$3:$E$4999,$B123,损耗登记!$B$3:$B$4999,LEFT($J$3,4),损耗登记!$C$3:$C$4999,LEFT(J$4,LEN(J$4)-1)),"")</f>
        <v/>
      </c>
      <c r="M123" s="90" t="str">
        <f t="shared" si="19"/>
        <v/>
      </c>
      <c r="N123" s="90" t="str">
        <f>IF($B123&lt;&gt;"",SUMIFS(进货台账!$I$3:$I$1869,进货台账!$E$3:$E$1869,$B123,进货台账!$B$3:$B$1869,LEFT($J$3,4),进货台账!$C$3:$C$1869,LEFT(N$4,LEN(N$4)-1)),"")</f>
        <v/>
      </c>
      <c r="O123" s="90" t="str">
        <f>IF($B123&lt;&gt;"",SUMIFS(销售台账!$I$3:$I$2654,销售台账!$E$3:$E$2654,$B123,销售台账!$B$3:$B$2654,LEFT($J$3,4),销售台账!$C$3:$C$2654,LEFT(N$4,LEN(N$4)-1)),"")</f>
        <v/>
      </c>
      <c r="P123" s="90" t="str">
        <f>IF($B123&lt;&gt;"",SUMIFS(损耗登记!$I$3:$I$4999,损耗登记!$E$3:$E$4999,$B123,损耗登记!$B$3:$B$4999,LEFT($J$3,4),损耗登记!$C$3:$C$4999,LEFT(N$4,LEN(N$4)-1)),"")</f>
        <v/>
      </c>
      <c r="Q123" s="90" t="str">
        <f t="shared" si="20"/>
        <v/>
      </c>
      <c r="R123" s="90" t="str">
        <f>IF($B123&lt;&gt;"",SUMIFS(进货台账!$I$3:$I$1869,进货台账!$E$3:$E$1869,$B123,进货台账!$B$3:$B$1869,LEFT($J$3,4),进货台账!$C$3:$C$1869,LEFT(R$4,LEN(R$4)-1)),"")</f>
        <v/>
      </c>
      <c r="S123" s="90" t="str">
        <f>IF($B123&lt;&gt;"",SUMIFS(销售台账!$I$3:$I$2654,销售台账!$E$3:$E$2654,$B123,销售台账!$B$3:$B$2654,LEFT($J$3,4),销售台账!$C$3:$C$2654,LEFT(R$4,LEN(R$4)-1)),"")</f>
        <v/>
      </c>
      <c r="T123" s="90" t="str">
        <f>IF($B123&lt;&gt;"",SUMIFS(损耗登记!$I$3:$I$4999,损耗登记!$E$3:$E$4999,$B123,损耗登记!$B$3:$B$4999,LEFT($J$3,4),损耗登记!$C$3:$C$4999,LEFT(R$4,LEN(R$4)-1)),"")</f>
        <v/>
      </c>
      <c r="U123" s="90" t="str">
        <f t="shared" si="21"/>
        <v/>
      </c>
      <c r="V123" s="90" t="str">
        <f>IF($B123&lt;&gt;"",SUMIFS(进货台账!$I$3:$I$1869,进货台账!$E$3:$E$1869,$B123,进货台账!$B$3:$B$1869,LEFT($J$3,4),进货台账!$C$3:$C$1869,LEFT(V$4,LEN(V$4)-1)),"")</f>
        <v/>
      </c>
      <c r="W123" s="90" t="str">
        <f>IF($B123&lt;&gt;"",SUMIFS(销售台账!$I$3:$I$2654,销售台账!$E$3:$E$2654,$B123,销售台账!$B$3:$B$2654,LEFT($J$3,4),销售台账!$C$3:$C$2654,LEFT(V$4,LEN(V$4)-1)),"")</f>
        <v/>
      </c>
      <c r="X123" s="90" t="str">
        <f>IF($B123&lt;&gt;"",SUMIFS(损耗登记!$I$3:$I$4999,损耗登记!$E$3:$E$4999,$B123,损耗登记!$B$3:$B$4999,LEFT($J$3,4),损耗登记!$C$3:$C$4999,LEFT(V$4,LEN(V$4)-1)),"")</f>
        <v/>
      </c>
      <c r="Y123" s="90" t="str">
        <f t="shared" si="22"/>
        <v/>
      </c>
      <c r="Z123" s="90" t="str">
        <f>IF($B123&lt;&gt;"",SUMIFS(进货台账!$I$3:$I$1869,进货台账!$E$3:$E$1869,$B123,进货台账!$B$3:$B$1869,LEFT($J$3,4),进货台账!$C$3:$C$1869,LEFT(Z$4,LEN(Z$4)-1)),"")</f>
        <v/>
      </c>
      <c r="AA123" s="90" t="str">
        <f>IF($B123&lt;&gt;"",SUMIFS(销售台账!$I$3:$I$2654,销售台账!$E$3:$E$2654,$B123,销售台账!$B$3:$B$2654,LEFT($J$3,4),销售台账!$C$3:$C$2654,LEFT(Z$4,LEN(Z$4)-1)),"")</f>
        <v/>
      </c>
      <c r="AB123" s="90" t="str">
        <f>IF($B123&lt;&gt;"",SUMIFS(损耗登记!$I$3:$I$4999,损耗登记!$E$3:$E$4999,$B123,损耗登记!$B$3:$B$4999,LEFT($J$3,4),损耗登记!$C$3:$C$4999,LEFT(Z$4,LEN(Z$4)-1)),"")</f>
        <v/>
      </c>
      <c r="AC123" s="90" t="str">
        <f t="shared" si="23"/>
        <v/>
      </c>
      <c r="AD123" s="90" t="str">
        <f>IF($B123&lt;&gt;"",SUMIFS(进货台账!$I$3:$I$1869,进货台账!$E$3:$E$1869,$B123,进货台账!$B$3:$B$1869,LEFT($J$3,4),进货台账!$C$3:$C$1869,LEFT(AD$4,LEN(AD$4)-1)),"")</f>
        <v/>
      </c>
      <c r="AE123" s="90" t="str">
        <f>IF($B123&lt;&gt;"",SUMIFS(销售台账!$I$3:$I$2654,销售台账!$E$3:$E$2654,$B123,销售台账!$B$3:$B$2654,LEFT($J$3,4),销售台账!$C$3:$C$2654,LEFT(AD$4,LEN(AD$4)-1)),"")</f>
        <v/>
      </c>
      <c r="AF123" s="90" t="str">
        <f>IF($B123&lt;&gt;"",SUMIFS(损耗登记!$I$3:$I$4999,损耗登记!$E$3:$E$4999,$B123,损耗登记!$B$3:$B$4999,LEFT($J$3,4),损耗登记!$C$3:$C$4999,LEFT(AD$4,LEN(AD$4)-1)),"")</f>
        <v/>
      </c>
      <c r="AG123" s="90" t="str">
        <f t="shared" si="24"/>
        <v/>
      </c>
      <c r="AH123" s="90" t="str">
        <f>IF($B123&lt;&gt;"",SUMIFS(进货台账!$I$3:$I$1869,进货台账!$E$3:$E$1869,$B123,进货台账!$B$3:$B$1869,LEFT($J$3,4),进货台账!$C$3:$C$1869,LEFT(AH$4,LEN(AH$4)-1)),"")</f>
        <v/>
      </c>
      <c r="AI123" s="90" t="str">
        <f>IF($B123&lt;&gt;"",SUMIFS(销售台账!$I$3:$I$2654,销售台账!$E$3:$E$2654,$B123,销售台账!$B$3:$B$2654,LEFT($J$3,4),销售台账!$C$3:$C$2654,LEFT(AH$4,LEN(AH$4)-1)),"")</f>
        <v/>
      </c>
      <c r="AJ123" s="90" t="str">
        <f>IF($B123&lt;&gt;"",SUMIFS(损耗登记!$I$3:$I$4999,损耗登记!$E$3:$E$4999,$B123,损耗登记!$B$3:$B$4999,LEFT($J$3,4),损耗登记!$C$3:$C$4999,LEFT(AH$4,LEN(AH$4)-1)),"")</f>
        <v/>
      </c>
      <c r="AK123" s="90" t="str">
        <f t="shared" si="25"/>
        <v/>
      </c>
      <c r="AL123" s="90" t="str">
        <f>IF($B123&lt;&gt;"",SUMIFS(进货台账!$I$3:$I$1869,进货台账!$E$3:$E$1869,$B123,进货台账!$B$3:$B$1869,LEFT($J$3,4),进货台账!$C$3:$C$1869,LEFT(AL$4,LEN(AL$4)-1)),"")</f>
        <v/>
      </c>
      <c r="AM123" s="90" t="str">
        <f>IF($B123&lt;&gt;"",SUMIFS(销售台账!$I$3:$I$2654,销售台账!$E$3:$E$2654,$B123,销售台账!$B$3:$B$2654,LEFT($J$3,4),销售台账!$C$3:$C$2654,LEFT(AL$4,LEN(AL$4)-1)),"")</f>
        <v/>
      </c>
      <c r="AN123" s="90" t="str">
        <f>IF($B123&lt;&gt;"",SUMIFS(损耗登记!$I$3:$I$4999,损耗登记!$E$3:$E$4999,$B123,损耗登记!$B$3:$B$4999,LEFT($J$3,4),损耗登记!$C$3:$C$4999,LEFT(AL$4,LEN(AL$4)-1)),"")</f>
        <v/>
      </c>
      <c r="AO123" s="90" t="str">
        <f t="shared" si="26"/>
        <v/>
      </c>
      <c r="AP123" s="90" t="str">
        <f>IF($B123&lt;&gt;"",SUMIFS(进货台账!$I$3:$I$1869,进货台账!$E$3:$E$1869,$B123,进货台账!$B$3:$B$1869,LEFT($J$3,4),进货台账!$C$3:$C$1869,LEFT(AP$4,LEN(AP$4)-1)),"")</f>
        <v/>
      </c>
      <c r="AQ123" s="90" t="str">
        <f>IF($B123&lt;&gt;"",SUMIFS(销售台账!$I$3:$I$2654,销售台账!$E$3:$E$2654,$B123,销售台账!$B$3:$B$2654,LEFT($J$3,4),销售台账!$C$3:$C$2654,LEFT(AP$4,LEN(AP$4)-1)),"")</f>
        <v/>
      </c>
      <c r="AR123" s="90" t="str">
        <f>IF($B123&lt;&gt;"",SUMIFS(损耗登记!$I$3:$I$4999,损耗登记!$E$3:$E$4999,$B123,损耗登记!$B$3:$B$4999,LEFT($J$3,4),损耗登记!$C$3:$C$4999,LEFT(AP$4,LEN(AP$4)-1)),"")</f>
        <v/>
      </c>
      <c r="AS123" s="90" t="str">
        <f t="shared" si="27"/>
        <v/>
      </c>
      <c r="AT123" s="90" t="str">
        <f>IF($B123&lt;&gt;"",SUMIFS(进货台账!$I$3:$I$1869,进货台账!$E$3:$E$1869,$B123,进货台账!$B$3:$B$1869,LEFT($J$3,4),进货台账!$C$3:$C$1869,LEFT(AT$4,LEN(AT$4)-1)),"")</f>
        <v/>
      </c>
      <c r="AU123" s="90" t="str">
        <f>IF($B123&lt;&gt;"",SUMIFS(销售台账!$I$3:$I$2654,销售台账!$E$3:$E$2654,$B123,销售台账!$B$3:$B$2654,LEFT($J$3,4),销售台账!$C$3:$C$2654,LEFT(AT$4,LEN(AT$4)-1)),"")</f>
        <v/>
      </c>
      <c r="AV123" s="90" t="str">
        <f>IF($B123&lt;&gt;"",SUMIFS(损耗登记!$I$3:$I$4999,损耗登记!$E$3:$E$4999,$B123,损耗登记!$B$3:$B$4999,LEFT($J$3,4),损耗登记!$C$3:$C$4999,LEFT(AT$4,LEN(AT$4)-1)),"")</f>
        <v/>
      </c>
      <c r="AW123" s="90" t="str">
        <f t="shared" si="28"/>
        <v/>
      </c>
      <c r="AX123" s="90" t="str">
        <f>IF($B123&lt;&gt;"",SUMIFS(进货台账!$I$3:$I$1869,进货台账!$E$3:$E$1869,$B123,进货台账!$B$3:$B$1869,LEFT($J$3,4),进货台账!$C$3:$C$1869,LEFT(AX$4,LEN(AX$4)-1)),"")</f>
        <v/>
      </c>
      <c r="AY123" s="90" t="str">
        <f>IF($B123&lt;&gt;"",SUMIFS(销售台账!$I$3:$I$2654,销售台账!$E$3:$E$2654,$B123,销售台账!$B$3:$B$2654,LEFT($J$3,4),销售台账!$C$3:$C$2654,LEFT(AX$4,LEN(AX$4)-1)),"")</f>
        <v/>
      </c>
      <c r="AZ123" s="90" t="str">
        <f>IF($B123&lt;&gt;"",SUMIFS(损耗登记!$I$3:$I$4999,损耗登记!$E$3:$E$4999,$B123,损耗登记!$B$3:$B$4999,LEFT($J$3,4),损耗登记!$C$3:$C$4999,LEFT(AX$4,LEN(AX$4)-1)),"")</f>
        <v/>
      </c>
      <c r="BA123" s="90" t="str">
        <f t="shared" si="29"/>
        <v/>
      </c>
      <c r="BB123" s="90" t="str">
        <f>IF($B123&lt;&gt;"",SUMIFS(进货台账!$I$3:$I$1869,进货台账!$E$3:$E$1869,$B123,进货台账!$B$3:$B$1869,LEFT($J$3,4),进货台账!$C$3:$C$1869,LEFT(BB$4,LEN(BB$4)-1)),"")</f>
        <v/>
      </c>
      <c r="BC123" s="90" t="str">
        <f>IF($B123&lt;&gt;"",SUMIFS(销售台账!$I$3:$I$2654,销售台账!$E$3:$E$2654,$B123,销售台账!$B$3:$B$2654,LEFT($J$3,4),销售台账!$C$3:$C$2654,LEFT(BB$4,LEN(BB$4)-1)),"")</f>
        <v/>
      </c>
      <c r="BD123" s="90" t="str">
        <f>IF($B123&lt;&gt;"",SUMIFS(损耗登记!$I$3:$I$4999,损耗登记!$E$3:$E$4999,$B123,损耗登记!$B$3:$B$4999,LEFT($J$3,4),损耗登记!$C$3:$C$4999,LEFT(BB$4,LEN(BB$4)-1)),"")</f>
        <v/>
      </c>
      <c r="BE123" s="90" t="str">
        <f t="shared" si="30"/>
        <v/>
      </c>
    </row>
    <row r="124" ht="22" customHeight="1" spans="1:57">
      <c r="A124" s="89" t="str">
        <f t="shared" si="31"/>
        <v/>
      </c>
      <c r="B124" s="89" t="str">
        <f>IF(商品参数!A121&lt;&gt;"",商品参数!A121,"")</f>
        <v/>
      </c>
      <c r="C124" s="90" t="str">
        <f>IFERROR(VLOOKUP(B124,商品参数!A:E,2,FALSE),"")</f>
        <v/>
      </c>
      <c r="D124" s="90" t="str">
        <f>IFERROR(VLOOKUP(B124,商品参数!A:E,3,FALSE),"")</f>
        <v/>
      </c>
      <c r="E124" s="90" t="str">
        <f>IFERROR(VLOOKUP(B124,商品参数!A:E,4,FALSE),"")</f>
        <v/>
      </c>
      <c r="F124" s="90" t="str">
        <f t="shared" si="16"/>
        <v/>
      </c>
      <c r="G124" s="90" t="str">
        <f t="shared" si="17"/>
        <v/>
      </c>
      <c r="H124" s="91" t="str">
        <f t="shared" si="18"/>
        <v/>
      </c>
      <c r="I124" s="90" t="str">
        <f>IF(E124&lt;&gt;"",IFERROR(VLOOKUP(B124,商品参数!$A$3:$D$499,6,0),0),"")</f>
        <v/>
      </c>
      <c r="J124" s="90" t="str">
        <f>IF($B124&lt;&gt;"",SUMIFS(进货台账!$I$3:$I$1869,进货台账!$E$3:$E$1869,$B124,进货台账!$B$3:$B$1869,LEFT($J$3,4),进货台账!$C$3:$C$1869,LEFT(J$4,LEN(J$4)-1)),"")</f>
        <v/>
      </c>
      <c r="K124" s="90" t="str">
        <f>IF($B124&lt;&gt;"",SUMIFS(销售台账!$I$3:$I$2654,销售台账!$E$3:$E$2654,$B124,销售台账!$B$3:$B$2654,LEFT($J$3,4),销售台账!$C$3:$C$2654,LEFT(J$4,LEN(J$4)-1)),"")</f>
        <v/>
      </c>
      <c r="L124" s="90" t="str">
        <f>IF($B124&lt;&gt;"",SUMIFS(损耗登记!$I$3:$I$4999,损耗登记!$E$3:$E$4999,$B124,损耗登记!$B$3:$B$4999,LEFT($J$3,4),损耗登记!$C$3:$C$4999,LEFT(J$4,LEN(J$4)-1)),"")</f>
        <v/>
      </c>
      <c r="M124" s="90" t="str">
        <f t="shared" si="19"/>
        <v/>
      </c>
      <c r="N124" s="90" t="str">
        <f>IF($B124&lt;&gt;"",SUMIFS(进货台账!$I$3:$I$1869,进货台账!$E$3:$E$1869,$B124,进货台账!$B$3:$B$1869,LEFT($J$3,4),进货台账!$C$3:$C$1869,LEFT(N$4,LEN(N$4)-1)),"")</f>
        <v/>
      </c>
      <c r="O124" s="90" t="str">
        <f>IF($B124&lt;&gt;"",SUMIFS(销售台账!$I$3:$I$2654,销售台账!$E$3:$E$2654,$B124,销售台账!$B$3:$B$2654,LEFT($J$3,4),销售台账!$C$3:$C$2654,LEFT(N$4,LEN(N$4)-1)),"")</f>
        <v/>
      </c>
      <c r="P124" s="90" t="str">
        <f>IF($B124&lt;&gt;"",SUMIFS(损耗登记!$I$3:$I$4999,损耗登记!$E$3:$E$4999,$B124,损耗登记!$B$3:$B$4999,LEFT($J$3,4),损耗登记!$C$3:$C$4999,LEFT(N$4,LEN(N$4)-1)),"")</f>
        <v/>
      </c>
      <c r="Q124" s="90" t="str">
        <f t="shared" si="20"/>
        <v/>
      </c>
      <c r="R124" s="90" t="str">
        <f>IF($B124&lt;&gt;"",SUMIFS(进货台账!$I$3:$I$1869,进货台账!$E$3:$E$1869,$B124,进货台账!$B$3:$B$1869,LEFT($J$3,4),进货台账!$C$3:$C$1869,LEFT(R$4,LEN(R$4)-1)),"")</f>
        <v/>
      </c>
      <c r="S124" s="90" t="str">
        <f>IF($B124&lt;&gt;"",SUMIFS(销售台账!$I$3:$I$2654,销售台账!$E$3:$E$2654,$B124,销售台账!$B$3:$B$2654,LEFT($J$3,4),销售台账!$C$3:$C$2654,LEFT(R$4,LEN(R$4)-1)),"")</f>
        <v/>
      </c>
      <c r="T124" s="90" t="str">
        <f>IF($B124&lt;&gt;"",SUMIFS(损耗登记!$I$3:$I$4999,损耗登记!$E$3:$E$4999,$B124,损耗登记!$B$3:$B$4999,LEFT($J$3,4),损耗登记!$C$3:$C$4999,LEFT(R$4,LEN(R$4)-1)),"")</f>
        <v/>
      </c>
      <c r="U124" s="90" t="str">
        <f t="shared" si="21"/>
        <v/>
      </c>
      <c r="V124" s="90" t="str">
        <f>IF($B124&lt;&gt;"",SUMIFS(进货台账!$I$3:$I$1869,进货台账!$E$3:$E$1869,$B124,进货台账!$B$3:$B$1869,LEFT($J$3,4),进货台账!$C$3:$C$1869,LEFT(V$4,LEN(V$4)-1)),"")</f>
        <v/>
      </c>
      <c r="W124" s="90" t="str">
        <f>IF($B124&lt;&gt;"",SUMIFS(销售台账!$I$3:$I$2654,销售台账!$E$3:$E$2654,$B124,销售台账!$B$3:$B$2654,LEFT($J$3,4),销售台账!$C$3:$C$2654,LEFT(V$4,LEN(V$4)-1)),"")</f>
        <v/>
      </c>
      <c r="X124" s="90" t="str">
        <f>IF($B124&lt;&gt;"",SUMIFS(损耗登记!$I$3:$I$4999,损耗登记!$E$3:$E$4999,$B124,损耗登记!$B$3:$B$4999,LEFT($J$3,4),损耗登记!$C$3:$C$4999,LEFT(V$4,LEN(V$4)-1)),"")</f>
        <v/>
      </c>
      <c r="Y124" s="90" t="str">
        <f t="shared" si="22"/>
        <v/>
      </c>
      <c r="Z124" s="90" t="str">
        <f>IF($B124&lt;&gt;"",SUMIFS(进货台账!$I$3:$I$1869,进货台账!$E$3:$E$1869,$B124,进货台账!$B$3:$B$1869,LEFT($J$3,4),进货台账!$C$3:$C$1869,LEFT(Z$4,LEN(Z$4)-1)),"")</f>
        <v/>
      </c>
      <c r="AA124" s="90" t="str">
        <f>IF($B124&lt;&gt;"",SUMIFS(销售台账!$I$3:$I$2654,销售台账!$E$3:$E$2654,$B124,销售台账!$B$3:$B$2654,LEFT($J$3,4),销售台账!$C$3:$C$2654,LEFT(Z$4,LEN(Z$4)-1)),"")</f>
        <v/>
      </c>
      <c r="AB124" s="90" t="str">
        <f>IF($B124&lt;&gt;"",SUMIFS(损耗登记!$I$3:$I$4999,损耗登记!$E$3:$E$4999,$B124,损耗登记!$B$3:$B$4999,LEFT($J$3,4),损耗登记!$C$3:$C$4999,LEFT(Z$4,LEN(Z$4)-1)),"")</f>
        <v/>
      </c>
      <c r="AC124" s="90" t="str">
        <f t="shared" si="23"/>
        <v/>
      </c>
      <c r="AD124" s="90" t="str">
        <f>IF($B124&lt;&gt;"",SUMIFS(进货台账!$I$3:$I$1869,进货台账!$E$3:$E$1869,$B124,进货台账!$B$3:$B$1869,LEFT($J$3,4),进货台账!$C$3:$C$1869,LEFT(AD$4,LEN(AD$4)-1)),"")</f>
        <v/>
      </c>
      <c r="AE124" s="90" t="str">
        <f>IF($B124&lt;&gt;"",SUMIFS(销售台账!$I$3:$I$2654,销售台账!$E$3:$E$2654,$B124,销售台账!$B$3:$B$2654,LEFT($J$3,4),销售台账!$C$3:$C$2654,LEFT(AD$4,LEN(AD$4)-1)),"")</f>
        <v/>
      </c>
      <c r="AF124" s="90" t="str">
        <f>IF($B124&lt;&gt;"",SUMIFS(损耗登记!$I$3:$I$4999,损耗登记!$E$3:$E$4999,$B124,损耗登记!$B$3:$B$4999,LEFT($J$3,4),损耗登记!$C$3:$C$4999,LEFT(AD$4,LEN(AD$4)-1)),"")</f>
        <v/>
      </c>
      <c r="AG124" s="90" t="str">
        <f t="shared" si="24"/>
        <v/>
      </c>
      <c r="AH124" s="90" t="str">
        <f>IF($B124&lt;&gt;"",SUMIFS(进货台账!$I$3:$I$1869,进货台账!$E$3:$E$1869,$B124,进货台账!$B$3:$B$1869,LEFT($J$3,4),进货台账!$C$3:$C$1869,LEFT(AH$4,LEN(AH$4)-1)),"")</f>
        <v/>
      </c>
      <c r="AI124" s="90" t="str">
        <f>IF($B124&lt;&gt;"",SUMIFS(销售台账!$I$3:$I$2654,销售台账!$E$3:$E$2654,$B124,销售台账!$B$3:$B$2654,LEFT($J$3,4),销售台账!$C$3:$C$2654,LEFT(AH$4,LEN(AH$4)-1)),"")</f>
        <v/>
      </c>
      <c r="AJ124" s="90" t="str">
        <f>IF($B124&lt;&gt;"",SUMIFS(损耗登记!$I$3:$I$4999,损耗登记!$E$3:$E$4999,$B124,损耗登记!$B$3:$B$4999,LEFT($J$3,4),损耗登记!$C$3:$C$4999,LEFT(AH$4,LEN(AH$4)-1)),"")</f>
        <v/>
      </c>
      <c r="AK124" s="90" t="str">
        <f t="shared" si="25"/>
        <v/>
      </c>
      <c r="AL124" s="90" t="str">
        <f>IF($B124&lt;&gt;"",SUMIFS(进货台账!$I$3:$I$1869,进货台账!$E$3:$E$1869,$B124,进货台账!$B$3:$B$1869,LEFT($J$3,4),进货台账!$C$3:$C$1869,LEFT(AL$4,LEN(AL$4)-1)),"")</f>
        <v/>
      </c>
      <c r="AM124" s="90" t="str">
        <f>IF($B124&lt;&gt;"",SUMIFS(销售台账!$I$3:$I$2654,销售台账!$E$3:$E$2654,$B124,销售台账!$B$3:$B$2654,LEFT($J$3,4),销售台账!$C$3:$C$2654,LEFT(AL$4,LEN(AL$4)-1)),"")</f>
        <v/>
      </c>
      <c r="AN124" s="90" t="str">
        <f>IF($B124&lt;&gt;"",SUMIFS(损耗登记!$I$3:$I$4999,损耗登记!$E$3:$E$4999,$B124,损耗登记!$B$3:$B$4999,LEFT($J$3,4),损耗登记!$C$3:$C$4999,LEFT(AL$4,LEN(AL$4)-1)),"")</f>
        <v/>
      </c>
      <c r="AO124" s="90" t="str">
        <f t="shared" si="26"/>
        <v/>
      </c>
      <c r="AP124" s="90" t="str">
        <f>IF($B124&lt;&gt;"",SUMIFS(进货台账!$I$3:$I$1869,进货台账!$E$3:$E$1869,$B124,进货台账!$B$3:$B$1869,LEFT($J$3,4),进货台账!$C$3:$C$1869,LEFT(AP$4,LEN(AP$4)-1)),"")</f>
        <v/>
      </c>
      <c r="AQ124" s="90" t="str">
        <f>IF($B124&lt;&gt;"",SUMIFS(销售台账!$I$3:$I$2654,销售台账!$E$3:$E$2654,$B124,销售台账!$B$3:$B$2654,LEFT($J$3,4),销售台账!$C$3:$C$2654,LEFT(AP$4,LEN(AP$4)-1)),"")</f>
        <v/>
      </c>
      <c r="AR124" s="90" t="str">
        <f>IF($B124&lt;&gt;"",SUMIFS(损耗登记!$I$3:$I$4999,损耗登记!$E$3:$E$4999,$B124,损耗登记!$B$3:$B$4999,LEFT($J$3,4),损耗登记!$C$3:$C$4999,LEFT(AP$4,LEN(AP$4)-1)),"")</f>
        <v/>
      </c>
      <c r="AS124" s="90" t="str">
        <f t="shared" si="27"/>
        <v/>
      </c>
      <c r="AT124" s="90" t="str">
        <f>IF($B124&lt;&gt;"",SUMIFS(进货台账!$I$3:$I$1869,进货台账!$E$3:$E$1869,$B124,进货台账!$B$3:$B$1869,LEFT($J$3,4),进货台账!$C$3:$C$1869,LEFT(AT$4,LEN(AT$4)-1)),"")</f>
        <v/>
      </c>
      <c r="AU124" s="90" t="str">
        <f>IF($B124&lt;&gt;"",SUMIFS(销售台账!$I$3:$I$2654,销售台账!$E$3:$E$2654,$B124,销售台账!$B$3:$B$2654,LEFT($J$3,4),销售台账!$C$3:$C$2654,LEFT(AT$4,LEN(AT$4)-1)),"")</f>
        <v/>
      </c>
      <c r="AV124" s="90" t="str">
        <f>IF($B124&lt;&gt;"",SUMIFS(损耗登记!$I$3:$I$4999,损耗登记!$E$3:$E$4999,$B124,损耗登记!$B$3:$B$4999,LEFT($J$3,4),损耗登记!$C$3:$C$4999,LEFT(AT$4,LEN(AT$4)-1)),"")</f>
        <v/>
      </c>
      <c r="AW124" s="90" t="str">
        <f t="shared" si="28"/>
        <v/>
      </c>
      <c r="AX124" s="90" t="str">
        <f>IF($B124&lt;&gt;"",SUMIFS(进货台账!$I$3:$I$1869,进货台账!$E$3:$E$1869,$B124,进货台账!$B$3:$B$1869,LEFT($J$3,4),进货台账!$C$3:$C$1869,LEFT(AX$4,LEN(AX$4)-1)),"")</f>
        <v/>
      </c>
      <c r="AY124" s="90" t="str">
        <f>IF($B124&lt;&gt;"",SUMIFS(销售台账!$I$3:$I$2654,销售台账!$E$3:$E$2654,$B124,销售台账!$B$3:$B$2654,LEFT($J$3,4),销售台账!$C$3:$C$2654,LEFT(AX$4,LEN(AX$4)-1)),"")</f>
        <v/>
      </c>
      <c r="AZ124" s="90" t="str">
        <f>IF($B124&lt;&gt;"",SUMIFS(损耗登记!$I$3:$I$4999,损耗登记!$E$3:$E$4999,$B124,损耗登记!$B$3:$B$4999,LEFT($J$3,4),损耗登记!$C$3:$C$4999,LEFT(AX$4,LEN(AX$4)-1)),"")</f>
        <v/>
      </c>
      <c r="BA124" s="90" t="str">
        <f t="shared" si="29"/>
        <v/>
      </c>
      <c r="BB124" s="90" t="str">
        <f>IF($B124&lt;&gt;"",SUMIFS(进货台账!$I$3:$I$1869,进货台账!$E$3:$E$1869,$B124,进货台账!$B$3:$B$1869,LEFT($J$3,4),进货台账!$C$3:$C$1869,LEFT(BB$4,LEN(BB$4)-1)),"")</f>
        <v/>
      </c>
      <c r="BC124" s="90" t="str">
        <f>IF($B124&lt;&gt;"",SUMIFS(销售台账!$I$3:$I$2654,销售台账!$E$3:$E$2654,$B124,销售台账!$B$3:$B$2654,LEFT($J$3,4),销售台账!$C$3:$C$2654,LEFT(BB$4,LEN(BB$4)-1)),"")</f>
        <v/>
      </c>
      <c r="BD124" s="90" t="str">
        <f>IF($B124&lt;&gt;"",SUMIFS(损耗登记!$I$3:$I$4999,损耗登记!$E$3:$E$4999,$B124,损耗登记!$B$3:$B$4999,LEFT($J$3,4),损耗登记!$C$3:$C$4999,LEFT(BB$4,LEN(BB$4)-1)),"")</f>
        <v/>
      </c>
      <c r="BE124" s="90" t="str">
        <f t="shared" si="30"/>
        <v/>
      </c>
    </row>
    <row r="125" ht="22" customHeight="1" spans="1:57">
      <c r="A125" s="89" t="str">
        <f t="shared" si="31"/>
        <v/>
      </c>
      <c r="B125" s="89" t="str">
        <f>IF(商品参数!A122&lt;&gt;"",商品参数!A122,"")</f>
        <v/>
      </c>
      <c r="C125" s="90" t="str">
        <f>IFERROR(VLOOKUP(B125,商品参数!A:E,2,FALSE),"")</f>
        <v/>
      </c>
      <c r="D125" s="90" t="str">
        <f>IFERROR(VLOOKUP(B125,商品参数!A:E,3,FALSE),"")</f>
        <v/>
      </c>
      <c r="E125" s="90" t="str">
        <f>IFERROR(VLOOKUP(B125,商品参数!A:E,4,FALSE),"")</f>
        <v/>
      </c>
      <c r="F125" s="90" t="str">
        <f t="shared" si="16"/>
        <v/>
      </c>
      <c r="G125" s="90" t="str">
        <f t="shared" si="17"/>
        <v/>
      </c>
      <c r="H125" s="91" t="str">
        <f t="shared" si="18"/>
        <v/>
      </c>
      <c r="I125" s="90" t="str">
        <f>IF(E125&lt;&gt;"",IFERROR(VLOOKUP(B125,商品参数!$A$3:$D$499,6,0),0),"")</f>
        <v/>
      </c>
      <c r="J125" s="90" t="str">
        <f>IF($B125&lt;&gt;"",SUMIFS(进货台账!$I$3:$I$1869,进货台账!$E$3:$E$1869,$B125,进货台账!$B$3:$B$1869,LEFT($J$3,4),进货台账!$C$3:$C$1869,LEFT(J$4,LEN(J$4)-1)),"")</f>
        <v/>
      </c>
      <c r="K125" s="90" t="str">
        <f>IF($B125&lt;&gt;"",SUMIFS(销售台账!$I$3:$I$2654,销售台账!$E$3:$E$2654,$B125,销售台账!$B$3:$B$2654,LEFT($J$3,4),销售台账!$C$3:$C$2654,LEFT(J$4,LEN(J$4)-1)),"")</f>
        <v/>
      </c>
      <c r="L125" s="90" t="str">
        <f>IF($B125&lt;&gt;"",SUMIFS(损耗登记!$I$3:$I$4999,损耗登记!$E$3:$E$4999,$B125,损耗登记!$B$3:$B$4999,LEFT($J$3,4),损耗登记!$C$3:$C$4999,LEFT(J$4,LEN(J$4)-1)),"")</f>
        <v/>
      </c>
      <c r="M125" s="90" t="str">
        <f t="shared" si="19"/>
        <v/>
      </c>
      <c r="N125" s="90" t="str">
        <f>IF($B125&lt;&gt;"",SUMIFS(进货台账!$I$3:$I$1869,进货台账!$E$3:$E$1869,$B125,进货台账!$B$3:$B$1869,LEFT($J$3,4),进货台账!$C$3:$C$1869,LEFT(N$4,LEN(N$4)-1)),"")</f>
        <v/>
      </c>
      <c r="O125" s="90" t="str">
        <f>IF($B125&lt;&gt;"",SUMIFS(销售台账!$I$3:$I$2654,销售台账!$E$3:$E$2654,$B125,销售台账!$B$3:$B$2654,LEFT($J$3,4),销售台账!$C$3:$C$2654,LEFT(N$4,LEN(N$4)-1)),"")</f>
        <v/>
      </c>
      <c r="P125" s="90" t="str">
        <f>IF($B125&lt;&gt;"",SUMIFS(损耗登记!$I$3:$I$4999,损耗登记!$E$3:$E$4999,$B125,损耗登记!$B$3:$B$4999,LEFT($J$3,4),损耗登记!$C$3:$C$4999,LEFT(N$4,LEN(N$4)-1)),"")</f>
        <v/>
      </c>
      <c r="Q125" s="90" t="str">
        <f t="shared" si="20"/>
        <v/>
      </c>
      <c r="R125" s="90" t="str">
        <f>IF($B125&lt;&gt;"",SUMIFS(进货台账!$I$3:$I$1869,进货台账!$E$3:$E$1869,$B125,进货台账!$B$3:$B$1869,LEFT($J$3,4),进货台账!$C$3:$C$1869,LEFT(R$4,LEN(R$4)-1)),"")</f>
        <v/>
      </c>
      <c r="S125" s="90" t="str">
        <f>IF($B125&lt;&gt;"",SUMIFS(销售台账!$I$3:$I$2654,销售台账!$E$3:$E$2654,$B125,销售台账!$B$3:$B$2654,LEFT($J$3,4),销售台账!$C$3:$C$2654,LEFT(R$4,LEN(R$4)-1)),"")</f>
        <v/>
      </c>
      <c r="T125" s="90" t="str">
        <f>IF($B125&lt;&gt;"",SUMIFS(损耗登记!$I$3:$I$4999,损耗登记!$E$3:$E$4999,$B125,损耗登记!$B$3:$B$4999,LEFT($J$3,4),损耗登记!$C$3:$C$4999,LEFT(R$4,LEN(R$4)-1)),"")</f>
        <v/>
      </c>
      <c r="U125" s="90" t="str">
        <f t="shared" si="21"/>
        <v/>
      </c>
      <c r="V125" s="90" t="str">
        <f>IF($B125&lt;&gt;"",SUMIFS(进货台账!$I$3:$I$1869,进货台账!$E$3:$E$1869,$B125,进货台账!$B$3:$B$1869,LEFT($J$3,4),进货台账!$C$3:$C$1869,LEFT(V$4,LEN(V$4)-1)),"")</f>
        <v/>
      </c>
      <c r="W125" s="90" t="str">
        <f>IF($B125&lt;&gt;"",SUMIFS(销售台账!$I$3:$I$2654,销售台账!$E$3:$E$2654,$B125,销售台账!$B$3:$B$2654,LEFT($J$3,4),销售台账!$C$3:$C$2654,LEFT(V$4,LEN(V$4)-1)),"")</f>
        <v/>
      </c>
      <c r="X125" s="90" t="str">
        <f>IF($B125&lt;&gt;"",SUMIFS(损耗登记!$I$3:$I$4999,损耗登记!$E$3:$E$4999,$B125,损耗登记!$B$3:$B$4999,LEFT($J$3,4),损耗登记!$C$3:$C$4999,LEFT(V$4,LEN(V$4)-1)),"")</f>
        <v/>
      </c>
      <c r="Y125" s="90" t="str">
        <f t="shared" si="22"/>
        <v/>
      </c>
      <c r="Z125" s="90" t="str">
        <f>IF($B125&lt;&gt;"",SUMIFS(进货台账!$I$3:$I$1869,进货台账!$E$3:$E$1869,$B125,进货台账!$B$3:$B$1869,LEFT($J$3,4),进货台账!$C$3:$C$1869,LEFT(Z$4,LEN(Z$4)-1)),"")</f>
        <v/>
      </c>
      <c r="AA125" s="90" t="str">
        <f>IF($B125&lt;&gt;"",SUMIFS(销售台账!$I$3:$I$2654,销售台账!$E$3:$E$2654,$B125,销售台账!$B$3:$B$2654,LEFT($J$3,4),销售台账!$C$3:$C$2654,LEFT(Z$4,LEN(Z$4)-1)),"")</f>
        <v/>
      </c>
      <c r="AB125" s="90" t="str">
        <f>IF($B125&lt;&gt;"",SUMIFS(损耗登记!$I$3:$I$4999,损耗登记!$E$3:$E$4999,$B125,损耗登记!$B$3:$B$4999,LEFT($J$3,4),损耗登记!$C$3:$C$4999,LEFT(Z$4,LEN(Z$4)-1)),"")</f>
        <v/>
      </c>
      <c r="AC125" s="90" t="str">
        <f t="shared" si="23"/>
        <v/>
      </c>
      <c r="AD125" s="90" t="str">
        <f>IF($B125&lt;&gt;"",SUMIFS(进货台账!$I$3:$I$1869,进货台账!$E$3:$E$1869,$B125,进货台账!$B$3:$B$1869,LEFT($J$3,4),进货台账!$C$3:$C$1869,LEFT(AD$4,LEN(AD$4)-1)),"")</f>
        <v/>
      </c>
      <c r="AE125" s="90" t="str">
        <f>IF($B125&lt;&gt;"",SUMIFS(销售台账!$I$3:$I$2654,销售台账!$E$3:$E$2654,$B125,销售台账!$B$3:$B$2654,LEFT($J$3,4),销售台账!$C$3:$C$2654,LEFT(AD$4,LEN(AD$4)-1)),"")</f>
        <v/>
      </c>
      <c r="AF125" s="90" t="str">
        <f>IF($B125&lt;&gt;"",SUMIFS(损耗登记!$I$3:$I$4999,损耗登记!$E$3:$E$4999,$B125,损耗登记!$B$3:$B$4999,LEFT($J$3,4),损耗登记!$C$3:$C$4999,LEFT(AD$4,LEN(AD$4)-1)),"")</f>
        <v/>
      </c>
      <c r="AG125" s="90" t="str">
        <f t="shared" si="24"/>
        <v/>
      </c>
      <c r="AH125" s="90" t="str">
        <f>IF($B125&lt;&gt;"",SUMIFS(进货台账!$I$3:$I$1869,进货台账!$E$3:$E$1869,$B125,进货台账!$B$3:$B$1869,LEFT($J$3,4),进货台账!$C$3:$C$1869,LEFT(AH$4,LEN(AH$4)-1)),"")</f>
        <v/>
      </c>
      <c r="AI125" s="90" t="str">
        <f>IF($B125&lt;&gt;"",SUMIFS(销售台账!$I$3:$I$2654,销售台账!$E$3:$E$2654,$B125,销售台账!$B$3:$B$2654,LEFT($J$3,4),销售台账!$C$3:$C$2654,LEFT(AH$4,LEN(AH$4)-1)),"")</f>
        <v/>
      </c>
      <c r="AJ125" s="90" t="str">
        <f>IF($B125&lt;&gt;"",SUMIFS(损耗登记!$I$3:$I$4999,损耗登记!$E$3:$E$4999,$B125,损耗登记!$B$3:$B$4999,LEFT($J$3,4),损耗登记!$C$3:$C$4999,LEFT(AH$4,LEN(AH$4)-1)),"")</f>
        <v/>
      </c>
      <c r="AK125" s="90" t="str">
        <f t="shared" si="25"/>
        <v/>
      </c>
      <c r="AL125" s="90" t="str">
        <f>IF($B125&lt;&gt;"",SUMIFS(进货台账!$I$3:$I$1869,进货台账!$E$3:$E$1869,$B125,进货台账!$B$3:$B$1869,LEFT($J$3,4),进货台账!$C$3:$C$1869,LEFT(AL$4,LEN(AL$4)-1)),"")</f>
        <v/>
      </c>
      <c r="AM125" s="90" t="str">
        <f>IF($B125&lt;&gt;"",SUMIFS(销售台账!$I$3:$I$2654,销售台账!$E$3:$E$2654,$B125,销售台账!$B$3:$B$2654,LEFT($J$3,4),销售台账!$C$3:$C$2654,LEFT(AL$4,LEN(AL$4)-1)),"")</f>
        <v/>
      </c>
      <c r="AN125" s="90" t="str">
        <f>IF($B125&lt;&gt;"",SUMIFS(损耗登记!$I$3:$I$4999,损耗登记!$E$3:$E$4999,$B125,损耗登记!$B$3:$B$4999,LEFT($J$3,4),损耗登记!$C$3:$C$4999,LEFT(AL$4,LEN(AL$4)-1)),"")</f>
        <v/>
      </c>
      <c r="AO125" s="90" t="str">
        <f t="shared" si="26"/>
        <v/>
      </c>
      <c r="AP125" s="90" t="str">
        <f>IF($B125&lt;&gt;"",SUMIFS(进货台账!$I$3:$I$1869,进货台账!$E$3:$E$1869,$B125,进货台账!$B$3:$B$1869,LEFT($J$3,4),进货台账!$C$3:$C$1869,LEFT(AP$4,LEN(AP$4)-1)),"")</f>
        <v/>
      </c>
      <c r="AQ125" s="90" t="str">
        <f>IF($B125&lt;&gt;"",SUMIFS(销售台账!$I$3:$I$2654,销售台账!$E$3:$E$2654,$B125,销售台账!$B$3:$B$2654,LEFT($J$3,4),销售台账!$C$3:$C$2654,LEFT(AP$4,LEN(AP$4)-1)),"")</f>
        <v/>
      </c>
      <c r="AR125" s="90" t="str">
        <f>IF($B125&lt;&gt;"",SUMIFS(损耗登记!$I$3:$I$4999,损耗登记!$E$3:$E$4999,$B125,损耗登记!$B$3:$B$4999,LEFT($J$3,4),损耗登记!$C$3:$C$4999,LEFT(AP$4,LEN(AP$4)-1)),"")</f>
        <v/>
      </c>
      <c r="AS125" s="90" t="str">
        <f t="shared" si="27"/>
        <v/>
      </c>
      <c r="AT125" s="90" t="str">
        <f>IF($B125&lt;&gt;"",SUMIFS(进货台账!$I$3:$I$1869,进货台账!$E$3:$E$1869,$B125,进货台账!$B$3:$B$1869,LEFT($J$3,4),进货台账!$C$3:$C$1869,LEFT(AT$4,LEN(AT$4)-1)),"")</f>
        <v/>
      </c>
      <c r="AU125" s="90" t="str">
        <f>IF($B125&lt;&gt;"",SUMIFS(销售台账!$I$3:$I$2654,销售台账!$E$3:$E$2654,$B125,销售台账!$B$3:$B$2654,LEFT($J$3,4),销售台账!$C$3:$C$2654,LEFT(AT$4,LEN(AT$4)-1)),"")</f>
        <v/>
      </c>
      <c r="AV125" s="90" t="str">
        <f>IF($B125&lt;&gt;"",SUMIFS(损耗登记!$I$3:$I$4999,损耗登记!$E$3:$E$4999,$B125,损耗登记!$B$3:$B$4999,LEFT($J$3,4),损耗登记!$C$3:$C$4999,LEFT(AT$4,LEN(AT$4)-1)),"")</f>
        <v/>
      </c>
      <c r="AW125" s="90" t="str">
        <f t="shared" si="28"/>
        <v/>
      </c>
      <c r="AX125" s="90" t="str">
        <f>IF($B125&lt;&gt;"",SUMIFS(进货台账!$I$3:$I$1869,进货台账!$E$3:$E$1869,$B125,进货台账!$B$3:$B$1869,LEFT($J$3,4),进货台账!$C$3:$C$1869,LEFT(AX$4,LEN(AX$4)-1)),"")</f>
        <v/>
      </c>
      <c r="AY125" s="90" t="str">
        <f>IF($B125&lt;&gt;"",SUMIFS(销售台账!$I$3:$I$2654,销售台账!$E$3:$E$2654,$B125,销售台账!$B$3:$B$2654,LEFT($J$3,4),销售台账!$C$3:$C$2654,LEFT(AX$4,LEN(AX$4)-1)),"")</f>
        <v/>
      </c>
      <c r="AZ125" s="90" t="str">
        <f>IF($B125&lt;&gt;"",SUMIFS(损耗登记!$I$3:$I$4999,损耗登记!$E$3:$E$4999,$B125,损耗登记!$B$3:$B$4999,LEFT($J$3,4),损耗登记!$C$3:$C$4999,LEFT(AX$4,LEN(AX$4)-1)),"")</f>
        <v/>
      </c>
      <c r="BA125" s="90" t="str">
        <f t="shared" si="29"/>
        <v/>
      </c>
      <c r="BB125" s="90" t="str">
        <f>IF($B125&lt;&gt;"",SUMIFS(进货台账!$I$3:$I$1869,进货台账!$E$3:$E$1869,$B125,进货台账!$B$3:$B$1869,LEFT($J$3,4),进货台账!$C$3:$C$1869,LEFT(BB$4,LEN(BB$4)-1)),"")</f>
        <v/>
      </c>
      <c r="BC125" s="90" t="str">
        <f>IF($B125&lt;&gt;"",SUMIFS(销售台账!$I$3:$I$2654,销售台账!$E$3:$E$2654,$B125,销售台账!$B$3:$B$2654,LEFT($J$3,4),销售台账!$C$3:$C$2654,LEFT(BB$4,LEN(BB$4)-1)),"")</f>
        <v/>
      </c>
      <c r="BD125" s="90" t="str">
        <f>IF($B125&lt;&gt;"",SUMIFS(损耗登记!$I$3:$I$4999,损耗登记!$E$3:$E$4999,$B125,损耗登记!$B$3:$B$4999,LEFT($J$3,4),损耗登记!$C$3:$C$4999,LEFT(BB$4,LEN(BB$4)-1)),"")</f>
        <v/>
      </c>
      <c r="BE125" s="90" t="str">
        <f t="shared" si="30"/>
        <v/>
      </c>
    </row>
    <row r="126" ht="22" customHeight="1" spans="1:57">
      <c r="A126" s="89" t="str">
        <f t="shared" si="31"/>
        <v/>
      </c>
      <c r="B126" s="89" t="str">
        <f>IF(商品参数!A123&lt;&gt;"",商品参数!A123,"")</f>
        <v/>
      </c>
      <c r="C126" s="90" t="str">
        <f>IFERROR(VLOOKUP(B126,商品参数!A:E,2,FALSE),"")</f>
        <v/>
      </c>
      <c r="D126" s="90" t="str">
        <f>IFERROR(VLOOKUP(B126,商品参数!A:E,3,FALSE),"")</f>
        <v/>
      </c>
      <c r="E126" s="90" t="str">
        <f>IFERROR(VLOOKUP(B126,商品参数!A:E,4,FALSE),"")</f>
        <v/>
      </c>
      <c r="F126" s="90" t="str">
        <f t="shared" si="16"/>
        <v/>
      </c>
      <c r="G126" s="90" t="str">
        <f t="shared" si="17"/>
        <v/>
      </c>
      <c r="H126" s="91" t="str">
        <f t="shared" si="18"/>
        <v/>
      </c>
      <c r="I126" s="90" t="str">
        <f>IF(E126&lt;&gt;"",IFERROR(VLOOKUP(B126,商品参数!$A$3:$D$499,6,0),0),"")</f>
        <v/>
      </c>
      <c r="J126" s="90" t="str">
        <f>IF($B126&lt;&gt;"",SUMIFS(进货台账!$I$3:$I$1869,进货台账!$E$3:$E$1869,$B126,进货台账!$B$3:$B$1869,LEFT($J$3,4),进货台账!$C$3:$C$1869,LEFT(J$4,LEN(J$4)-1)),"")</f>
        <v/>
      </c>
      <c r="K126" s="90" t="str">
        <f>IF($B126&lt;&gt;"",SUMIFS(销售台账!$I$3:$I$2654,销售台账!$E$3:$E$2654,$B126,销售台账!$B$3:$B$2654,LEFT($J$3,4),销售台账!$C$3:$C$2654,LEFT(J$4,LEN(J$4)-1)),"")</f>
        <v/>
      </c>
      <c r="L126" s="90" t="str">
        <f>IF($B126&lt;&gt;"",SUMIFS(损耗登记!$I$3:$I$4999,损耗登记!$E$3:$E$4999,$B126,损耗登记!$B$3:$B$4999,LEFT($J$3,4),损耗登记!$C$3:$C$4999,LEFT(J$4,LEN(J$4)-1)),"")</f>
        <v/>
      </c>
      <c r="M126" s="90" t="str">
        <f t="shared" si="19"/>
        <v/>
      </c>
      <c r="N126" s="90" t="str">
        <f>IF($B126&lt;&gt;"",SUMIFS(进货台账!$I$3:$I$1869,进货台账!$E$3:$E$1869,$B126,进货台账!$B$3:$B$1869,LEFT($J$3,4),进货台账!$C$3:$C$1869,LEFT(N$4,LEN(N$4)-1)),"")</f>
        <v/>
      </c>
      <c r="O126" s="90" t="str">
        <f>IF($B126&lt;&gt;"",SUMIFS(销售台账!$I$3:$I$2654,销售台账!$E$3:$E$2654,$B126,销售台账!$B$3:$B$2654,LEFT($J$3,4),销售台账!$C$3:$C$2654,LEFT(N$4,LEN(N$4)-1)),"")</f>
        <v/>
      </c>
      <c r="P126" s="90" t="str">
        <f>IF($B126&lt;&gt;"",SUMIFS(损耗登记!$I$3:$I$4999,损耗登记!$E$3:$E$4999,$B126,损耗登记!$B$3:$B$4999,LEFT($J$3,4),损耗登记!$C$3:$C$4999,LEFT(N$4,LEN(N$4)-1)),"")</f>
        <v/>
      </c>
      <c r="Q126" s="90" t="str">
        <f t="shared" si="20"/>
        <v/>
      </c>
      <c r="R126" s="90" t="str">
        <f>IF($B126&lt;&gt;"",SUMIFS(进货台账!$I$3:$I$1869,进货台账!$E$3:$E$1869,$B126,进货台账!$B$3:$B$1869,LEFT($J$3,4),进货台账!$C$3:$C$1869,LEFT(R$4,LEN(R$4)-1)),"")</f>
        <v/>
      </c>
      <c r="S126" s="90" t="str">
        <f>IF($B126&lt;&gt;"",SUMIFS(销售台账!$I$3:$I$2654,销售台账!$E$3:$E$2654,$B126,销售台账!$B$3:$B$2654,LEFT($J$3,4),销售台账!$C$3:$C$2654,LEFT(R$4,LEN(R$4)-1)),"")</f>
        <v/>
      </c>
      <c r="T126" s="90" t="str">
        <f>IF($B126&lt;&gt;"",SUMIFS(损耗登记!$I$3:$I$4999,损耗登记!$E$3:$E$4999,$B126,损耗登记!$B$3:$B$4999,LEFT($J$3,4),损耗登记!$C$3:$C$4999,LEFT(R$4,LEN(R$4)-1)),"")</f>
        <v/>
      </c>
      <c r="U126" s="90" t="str">
        <f t="shared" si="21"/>
        <v/>
      </c>
      <c r="V126" s="90" t="str">
        <f>IF($B126&lt;&gt;"",SUMIFS(进货台账!$I$3:$I$1869,进货台账!$E$3:$E$1869,$B126,进货台账!$B$3:$B$1869,LEFT($J$3,4),进货台账!$C$3:$C$1869,LEFT(V$4,LEN(V$4)-1)),"")</f>
        <v/>
      </c>
      <c r="W126" s="90" t="str">
        <f>IF($B126&lt;&gt;"",SUMIFS(销售台账!$I$3:$I$2654,销售台账!$E$3:$E$2654,$B126,销售台账!$B$3:$B$2654,LEFT($J$3,4),销售台账!$C$3:$C$2654,LEFT(V$4,LEN(V$4)-1)),"")</f>
        <v/>
      </c>
      <c r="X126" s="90" t="str">
        <f>IF($B126&lt;&gt;"",SUMIFS(损耗登记!$I$3:$I$4999,损耗登记!$E$3:$E$4999,$B126,损耗登记!$B$3:$B$4999,LEFT($J$3,4),损耗登记!$C$3:$C$4999,LEFT(V$4,LEN(V$4)-1)),"")</f>
        <v/>
      </c>
      <c r="Y126" s="90" t="str">
        <f t="shared" si="22"/>
        <v/>
      </c>
      <c r="Z126" s="90" t="str">
        <f>IF($B126&lt;&gt;"",SUMIFS(进货台账!$I$3:$I$1869,进货台账!$E$3:$E$1869,$B126,进货台账!$B$3:$B$1869,LEFT($J$3,4),进货台账!$C$3:$C$1869,LEFT(Z$4,LEN(Z$4)-1)),"")</f>
        <v/>
      </c>
      <c r="AA126" s="90" t="str">
        <f>IF($B126&lt;&gt;"",SUMIFS(销售台账!$I$3:$I$2654,销售台账!$E$3:$E$2654,$B126,销售台账!$B$3:$B$2654,LEFT($J$3,4),销售台账!$C$3:$C$2654,LEFT(Z$4,LEN(Z$4)-1)),"")</f>
        <v/>
      </c>
      <c r="AB126" s="90" t="str">
        <f>IF($B126&lt;&gt;"",SUMIFS(损耗登记!$I$3:$I$4999,损耗登记!$E$3:$E$4999,$B126,损耗登记!$B$3:$B$4999,LEFT($J$3,4),损耗登记!$C$3:$C$4999,LEFT(Z$4,LEN(Z$4)-1)),"")</f>
        <v/>
      </c>
      <c r="AC126" s="90" t="str">
        <f t="shared" si="23"/>
        <v/>
      </c>
      <c r="AD126" s="90" t="str">
        <f>IF($B126&lt;&gt;"",SUMIFS(进货台账!$I$3:$I$1869,进货台账!$E$3:$E$1869,$B126,进货台账!$B$3:$B$1869,LEFT($J$3,4),进货台账!$C$3:$C$1869,LEFT(AD$4,LEN(AD$4)-1)),"")</f>
        <v/>
      </c>
      <c r="AE126" s="90" t="str">
        <f>IF($B126&lt;&gt;"",SUMIFS(销售台账!$I$3:$I$2654,销售台账!$E$3:$E$2654,$B126,销售台账!$B$3:$B$2654,LEFT($J$3,4),销售台账!$C$3:$C$2654,LEFT(AD$4,LEN(AD$4)-1)),"")</f>
        <v/>
      </c>
      <c r="AF126" s="90" t="str">
        <f>IF($B126&lt;&gt;"",SUMIFS(损耗登记!$I$3:$I$4999,损耗登记!$E$3:$E$4999,$B126,损耗登记!$B$3:$B$4999,LEFT($J$3,4),损耗登记!$C$3:$C$4999,LEFT(AD$4,LEN(AD$4)-1)),"")</f>
        <v/>
      </c>
      <c r="AG126" s="90" t="str">
        <f t="shared" si="24"/>
        <v/>
      </c>
      <c r="AH126" s="90" t="str">
        <f>IF($B126&lt;&gt;"",SUMIFS(进货台账!$I$3:$I$1869,进货台账!$E$3:$E$1869,$B126,进货台账!$B$3:$B$1869,LEFT($J$3,4),进货台账!$C$3:$C$1869,LEFT(AH$4,LEN(AH$4)-1)),"")</f>
        <v/>
      </c>
      <c r="AI126" s="90" t="str">
        <f>IF($B126&lt;&gt;"",SUMIFS(销售台账!$I$3:$I$2654,销售台账!$E$3:$E$2654,$B126,销售台账!$B$3:$B$2654,LEFT($J$3,4),销售台账!$C$3:$C$2654,LEFT(AH$4,LEN(AH$4)-1)),"")</f>
        <v/>
      </c>
      <c r="AJ126" s="90" t="str">
        <f>IF($B126&lt;&gt;"",SUMIFS(损耗登记!$I$3:$I$4999,损耗登记!$E$3:$E$4999,$B126,损耗登记!$B$3:$B$4999,LEFT($J$3,4),损耗登记!$C$3:$C$4999,LEFT(AH$4,LEN(AH$4)-1)),"")</f>
        <v/>
      </c>
      <c r="AK126" s="90" t="str">
        <f t="shared" si="25"/>
        <v/>
      </c>
      <c r="AL126" s="90" t="str">
        <f>IF($B126&lt;&gt;"",SUMIFS(进货台账!$I$3:$I$1869,进货台账!$E$3:$E$1869,$B126,进货台账!$B$3:$B$1869,LEFT($J$3,4),进货台账!$C$3:$C$1869,LEFT(AL$4,LEN(AL$4)-1)),"")</f>
        <v/>
      </c>
      <c r="AM126" s="90" t="str">
        <f>IF($B126&lt;&gt;"",SUMIFS(销售台账!$I$3:$I$2654,销售台账!$E$3:$E$2654,$B126,销售台账!$B$3:$B$2654,LEFT($J$3,4),销售台账!$C$3:$C$2654,LEFT(AL$4,LEN(AL$4)-1)),"")</f>
        <v/>
      </c>
      <c r="AN126" s="90" t="str">
        <f>IF($B126&lt;&gt;"",SUMIFS(损耗登记!$I$3:$I$4999,损耗登记!$E$3:$E$4999,$B126,损耗登记!$B$3:$B$4999,LEFT($J$3,4),损耗登记!$C$3:$C$4999,LEFT(AL$4,LEN(AL$4)-1)),"")</f>
        <v/>
      </c>
      <c r="AO126" s="90" t="str">
        <f t="shared" si="26"/>
        <v/>
      </c>
      <c r="AP126" s="90" t="str">
        <f>IF($B126&lt;&gt;"",SUMIFS(进货台账!$I$3:$I$1869,进货台账!$E$3:$E$1869,$B126,进货台账!$B$3:$B$1869,LEFT($J$3,4),进货台账!$C$3:$C$1869,LEFT(AP$4,LEN(AP$4)-1)),"")</f>
        <v/>
      </c>
      <c r="AQ126" s="90" t="str">
        <f>IF($B126&lt;&gt;"",SUMIFS(销售台账!$I$3:$I$2654,销售台账!$E$3:$E$2654,$B126,销售台账!$B$3:$B$2654,LEFT($J$3,4),销售台账!$C$3:$C$2654,LEFT(AP$4,LEN(AP$4)-1)),"")</f>
        <v/>
      </c>
      <c r="AR126" s="90" t="str">
        <f>IF($B126&lt;&gt;"",SUMIFS(损耗登记!$I$3:$I$4999,损耗登记!$E$3:$E$4999,$B126,损耗登记!$B$3:$B$4999,LEFT($J$3,4),损耗登记!$C$3:$C$4999,LEFT(AP$4,LEN(AP$4)-1)),"")</f>
        <v/>
      </c>
      <c r="AS126" s="90" t="str">
        <f t="shared" si="27"/>
        <v/>
      </c>
      <c r="AT126" s="90" t="str">
        <f>IF($B126&lt;&gt;"",SUMIFS(进货台账!$I$3:$I$1869,进货台账!$E$3:$E$1869,$B126,进货台账!$B$3:$B$1869,LEFT($J$3,4),进货台账!$C$3:$C$1869,LEFT(AT$4,LEN(AT$4)-1)),"")</f>
        <v/>
      </c>
      <c r="AU126" s="90" t="str">
        <f>IF($B126&lt;&gt;"",SUMIFS(销售台账!$I$3:$I$2654,销售台账!$E$3:$E$2654,$B126,销售台账!$B$3:$B$2654,LEFT($J$3,4),销售台账!$C$3:$C$2654,LEFT(AT$4,LEN(AT$4)-1)),"")</f>
        <v/>
      </c>
      <c r="AV126" s="90" t="str">
        <f>IF($B126&lt;&gt;"",SUMIFS(损耗登记!$I$3:$I$4999,损耗登记!$E$3:$E$4999,$B126,损耗登记!$B$3:$B$4999,LEFT($J$3,4),损耗登记!$C$3:$C$4999,LEFT(AT$4,LEN(AT$4)-1)),"")</f>
        <v/>
      </c>
      <c r="AW126" s="90" t="str">
        <f t="shared" si="28"/>
        <v/>
      </c>
      <c r="AX126" s="90" t="str">
        <f>IF($B126&lt;&gt;"",SUMIFS(进货台账!$I$3:$I$1869,进货台账!$E$3:$E$1869,$B126,进货台账!$B$3:$B$1869,LEFT($J$3,4),进货台账!$C$3:$C$1869,LEFT(AX$4,LEN(AX$4)-1)),"")</f>
        <v/>
      </c>
      <c r="AY126" s="90" t="str">
        <f>IF($B126&lt;&gt;"",SUMIFS(销售台账!$I$3:$I$2654,销售台账!$E$3:$E$2654,$B126,销售台账!$B$3:$B$2654,LEFT($J$3,4),销售台账!$C$3:$C$2654,LEFT(AX$4,LEN(AX$4)-1)),"")</f>
        <v/>
      </c>
      <c r="AZ126" s="90" t="str">
        <f>IF($B126&lt;&gt;"",SUMIFS(损耗登记!$I$3:$I$4999,损耗登记!$E$3:$E$4999,$B126,损耗登记!$B$3:$B$4999,LEFT($J$3,4),损耗登记!$C$3:$C$4999,LEFT(AX$4,LEN(AX$4)-1)),"")</f>
        <v/>
      </c>
      <c r="BA126" s="90" t="str">
        <f t="shared" si="29"/>
        <v/>
      </c>
      <c r="BB126" s="90" t="str">
        <f>IF($B126&lt;&gt;"",SUMIFS(进货台账!$I$3:$I$1869,进货台账!$E$3:$E$1869,$B126,进货台账!$B$3:$B$1869,LEFT($J$3,4),进货台账!$C$3:$C$1869,LEFT(BB$4,LEN(BB$4)-1)),"")</f>
        <v/>
      </c>
      <c r="BC126" s="90" t="str">
        <f>IF($B126&lt;&gt;"",SUMIFS(销售台账!$I$3:$I$2654,销售台账!$E$3:$E$2654,$B126,销售台账!$B$3:$B$2654,LEFT($J$3,4),销售台账!$C$3:$C$2654,LEFT(BB$4,LEN(BB$4)-1)),"")</f>
        <v/>
      </c>
      <c r="BD126" s="90" t="str">
        <f>IF($B126&lt;&gt;"",SUMIFS(损耗登记!$I$3:$I$4999,损耗登记!$E$3:$E$4999,$B126,损耗登记!$B$3:$B$4999,LEFT($J$3,4),损耗登记!$C$3:$C$4999,LEFT(BB$4,LEN(BB$4)-1)),"")</f>
        <v/>
      </c>
      <c r="BE126" s="90" t="str">
        <f t="shared" si="30"/>
        <v/>
      </c>
    </row>
    <row r="127" ht="22" customHeight="1" spans="1:57">
      <c r="A127" s="89" t="str">
        <f t="shared" si="31"/>
        <v/>
      </c>
      <c r="B127" s="89" t="str">
        <f>IF(商品参数!A124&lt;&gt;"",商品参数!A124,"")</f>
        <v/>
      </c>
      <c r="C127" s="90" t="str">
        <f>IFERROR(VLOOKUP(B127,商品参数!A:E,2,FALSE),"")</f>
        <v/>
      </c>
      <c r="D127" s="90" t="str">
        <f>IFERROR(VLOOKUP(B127,商品参数!A:E,3,FALSE),"")</f>
        <v/>
      </c>
      <c r="E127" s="90" t="str">
        <f>IFERROR(VLOOKUP(B127,商品参数!A:E,4,FALSE),"")</f>
        <v/>
      </c>
      <c r="F127" s="90" t="str">
        <f t="shared" si="16"/>
        <v/>
      </c>
      <c r="G127" s="90" t="str">
        <f t="shared" si="17"/>
        <v/>
      </c>
      <c r="H127" s="91" t="str">
        <f t="shared" si="18"/>
        <v/>
      </c>
      <c r="I127" s="90" t="str">
        <f>IF(E127&lt;&gt;"",IFERROR(VLOOKUP(B127,商品参数!$A$3:$D$499,6,0),0),"")</f>
        <v/>
      </c>
      <c r="J127" s="90" t="str">
        <f>IF($B127&lt;&gt;"",SUMIFS(进货台账!$I$3:$I$1869,进货台账!$E$3:$E$1869,$B127,进货台账!$B$3:$B$1869,LEFT($J$3,4),进货台账!$C$3:$C$1869,LEFT(J$4,LEN(J$4)-1)),"")</f>
        <v/>
      </c>
      <c r="K127" s="90" t="str">
        <f>IF($B127&lt;&gt;"",SUMIFS(销售台账!$I$3:$I$2654,销售台账!$E$3:$E$2654,$B127,销售台账!$B$3:$B$2654,LEFT($J$3,4),销售台账!$C$3:$C$2654,LEFT(J$4,LEN(J$4)-1)),"")</f>
        <v/>
      </c>
      <c r="L127" s="90" t="str">
        <f>IF($B127&lt;&gt;"",SUMIFS(损耗登记!$I$3:$I$4999,损耗登记!$E$3:$E$4999,$B127,损耗登记!$B$3:$B$4999,LEFT($J$3,4),损耗登记!$C$3:$C$4999,LEFT(J$4,LEN(J$4)-1)),"")</f>
        <v/>
      </c>
      <c r="M127" s="90" t="str">
        <f t="shared" si="19"/>
        <v/>
      </c>
      <c r="N127" s="90" t="str">
        <f>IF($B127&lt;&gt;"",SUMIFS(进货台账!$I$3:$I$1869,进货台账!$E$3:$E$1869,$B127,进货台账!$B$3:$B$1869,LEFT($J$3,4),进货台账!$C$3:$C$1869,LEFT(N$4,LEN(N$4)-1)),"")</f>
        <v/>
      </c>
      <c r="O127" s="90" t="str">
        <f>IF($B127&lt;&gt;"",SUMIFS(销售台账!$I$3:$I$2654,销售台账!$E$3:$E$2654,$B127,销售台账!$B$3:$B$2654,LEFT($J$3,4),销售台账!$C$3:$C$2654,LEFT(N$4,LEN(N$4)-1)),"")</f>
        <v/>
      </c>
      <c r="P127" s="90" t="str">
        <f>IF($B127&lt;&gt;"",SUMIFS(损耗登记!$I$3:$I$4999,损耗登记!$E$3:$E$4999,$B127,损耗登记!$B$3:$B$4999,LEFT($J$3,4),损耗登记!$C$3:$C$4999,LEFT(N$4,LEN(N$4)-1)),"")</f>
        <v/>
      </c>
      <c r="Q127" s="90" t="str">
        <f t="shared" si="20"/>
        <v/>
      </c>
      <c r="R127" s="90" t="str">
        <f>IF($B127&lt;&gt;"",SUMIFS(进货台账!$I$3:$I$1869,进货台账!$E$3:$E$1869,$B127,进货台账!$B$3:$B$1869,LEFT($J$3,4),进货台账!$C$3:$C$1869,LEFT(R$4,LEN(R$4)-1)),"")</f>
        <v/>
      </c>
      <c r="S127" s="90" t="str">
        <f>IF($B127&lt;&gt;"",SUMIFS(销售台账!$I$3:$I$2654,销售台账!$E$3:$E$2654,$B127,销售台账!$B$3:$B$2654,LEFT($J$3,4),销售台账!$C$3:$C$2654,LEFT(R$4,LEN(R$4)-1)),"")</f>
        <v/>
      </c>
      <c r="T127" s="90" t="str">
        <f>IF($B127&lt;&gt;"",SUMIFS(损耗登记!$I$3:$I$4999,损耗登记!$E$3:$E$4999,$B127,损耗登记!$B$3:$B$4999,LEFT($J$3,4),损耗登记!$C$3:$C$4999,LEFT(R$4,LEN(R$4)-1)),"")</f>
        <v/>
      </c>
      <c r="U127" s="90" t="str">
        <f t="shared" si="21"/>
        <v/>
      </c>
      <c r="V127" s="90" t="str">
        <f>IF($B127&lt;&gt;"",SUMIFS(进货台账!$I$3:$I$1869,进货台账!$E$3:$E$1869,$B127,进货台账!$B$3:$B$1869,LEFT($J$3,4),进货台账!$C$3:$C$1869,LEFT(V$4,LEN(V$4)-1)),"")</f>
        <v/>
      </c>
      <c r="W127" s="90" t="str">
        <f>IF($B127&lt;&gt;"",SUMIFS(销售台账!$I$3:$I$2654,销售台账!$E$3:$E$2654,$B127,销售台账!$B$3:$B$2654,LEFT($J$3,4),销售台账!$C$3:$C$2654,LEFT(V$4,LEN(V$4)-1)),"")</f>
        <v/>
      </c>
      <c r="X127" s="90" t="str">
        <f>IF($B127&lt;&gt;"",SUMIFS(损耗登记!$I$3:$I$4999,损耗登记!$E$3:$E$4999,$B127,损耗登记!$B$3:$B$4999,LEFT($J$3,4),损耗登记!$C$3:$C$4999,LEFT(V$4,LEN(V$4)-1)),"")</f>
        <v/>
      </c>
      <c r="Y127" s="90" t="str">
        <f t="shared" si="22"/>
        <v/>
      </c>
      <c r="Z127" s="90" t="str">
        <f>IF($B127&lt;&gt;"",SUMIFS(进货台账!$I$3:$I$1869,进货台账!$E$3:$E$1869,$B127,进货台账!$B$3:$B$1869,LEFT($J$3,4),进货台账!$C$3:$C$1869,LEFT(Z$4,LEN(Z$4)-1)),"")</f>
        <v/>
      </c>
      <c r="AA127" s="90" t="str">
        <f>IF($B127&lt;&gt;"",SUMIFS(销售台账!$I$3:$I$2654,销售台账!$E$3:$E$2654,$B127,销售台账!$B$3:$B$2654,LEFT($J$3,4),销售台账!$C$3:$C$2654,LEFT(Z$4,LEN(Z$4)-1)),"")</f>
        <v/>
      </c>
      <c r="AB127" s="90" t="str">
        <f>IF($B127&lt;&gt;"",SUMIFS(损耗登记!$I$3:$I$4999,损耗登记!$E$3:$E$4999,$B127,损耗登记!$B$3:$B$4999,LEFT($J$3,4),损耗登记!$C$3:$C$4999,LEFT(Z$4,LEN(Z$4)-1)),"")</f>
        <v/>
      </c>
      <c r="AC127" s="90" t="str">
        <f t="shared" si="23"/>
        <v/>
      </c>
      <c r="AD127" s="90" t="str">
        <f>IF($B127&lt;&gt;"",SUMIFS(进货台账!$I$3:$I$1869,进货台账!$E$3:$E$1869,$B127,进货台账!$B$3:$B$1869,LEFT($J$3,4),进货台账!$C$3:$C$1869,LEFT(AD$4,LEN(AD$4)-1)),"")</f>
        <v/>
      </c>
      <c r="AE127" s="90" t="str">
        <f>IF($B127&lt;&gt;"",SUMIFS(销售台账!$I$3:$I$2654,销售台账!$E$3:$E$2654,$B127,销售台账!$B$3:$B$2654,LEFT($J$3,4),销售台账!$C$3:$C$2654,LEFT(AD$4,LEN(AD$4)-1)),"")</f>
        <v/>
      </c>
      <c r="AF127" s="90" t="str">
        <f>IF($B127&lt;&gt;"",SUMIFS(损耗登记!$I$3:$I$4999,损耗登记!$E$3:$E$4999,$B127,损耗登记!$B$3:$B$4999,LEFT($J$3,4),损耗登记!$C$3:$C$4999,LEFT(AD$4,LEN(AD$4)-1)),"")</f>
        <v/>
      </c>
      <c r="AG127" s="90" t="str">
        <f t="shared" si="24"/>
        <v/>
      </c>
      <c r="AH127" s="90" t="str">
        <f>IF($B127&lt;&gt;"",SUMIFS(进货台账!$I$3:$I$1869,进货台账!$E$3:$E$1869,$B127,进货台账!$B$3:$B$1869,LEFT($J$3,4),进货台账!$C$3:$C$1869,LEFT(AH$4,LEN(AH$4)-1)),"")</f>
        <v/>
      </c>
      <c r="AI127" s="90" t="str">
        <f>IF($B127&lt;&gt;"",SUMIFS(销售台账!$I$3:$I$2654,销售台账!$E$3:$E$2654,$B127,销售台账!$B$3:$B$2654,LEFT($J$3,4),销售台账!$C$3:$C$2654,LEFT(AH$4,LEN(AH$4)-1)),"")</f>
        <v/>
      </c>
      <c r="AJ127" s="90" t="str">
        <f>IF($B127&lt;&gt;"",SUMIFS(损耗登记!$I$3:$I$4999,损耗登记!$E$3:$E$4999,$B127,损耗登记!$B$3:$B$4999,LEFT($J$3,4),损耗登记!$C$3:$C$4999,LEFT(AH$4,LEN(AH$4)-1)),"")</f>
        <v/>
      </c>
      <c r="AK127" s="90" t="str">
        <f t="shared" si="25"/>
        <v/>
      </c>
      <c r="AL127" s="90" t="str">
        <f>IF($B127&lt;&gt;"",SUMIFS(进货台账!$I$3:$I$1869,进货台账!$E$3:$E$1869,$B127,进货台账!$B$3:$B$1869,LEFT($J$3,4),进货台账!$C$3:$C$1869,LEFT(AL$4,LEN(AL$4)-1)),"")</f>
        <v/>
      </c>
      <c r="AM127" s="90" t="str">
        <f>IF($B127&lt;&gt;"",SUMIFS(销售台账!$I$3:$I$2654,销售台账!$E$3:$E$2654,$B127,销售台账!$B$3:$B$2654,LEFT($J$3,4),销售台账!$C$3:$C$2654,LEFT(AL$4,LEN(AL$4)-1)),"")</f>
        <v/>
      </c>
      <c r="AN127" s="90" t="str">
        <f>IF($B127&lt;&gt;"",SUMIFS(损耗登记!$I$3:$I$4999,损耗登记!$E$3:$E$4999,$B127,损耗登记!$B$3:$B$4999,LEFT($J$3,4),损耗登记!$C$3:$C$4999,LEFT(AL$4,LEN(AL$4)-1)),"")</f>
        <v/>
      </c>
      <c r="AO127" s="90" t="str">
        <f t="shared" si="26"/>
        <v/>
      </c>
      <c r="AP127" s="90" t="str">
        <f>IF($B127&lt;&gt;"",SUMIFS(进货台账!$I$3:$I$1869,进货台账!$E$3:$E$1869,$B127,进货台账!$B$3:$B$1869,LEFT($J$3,4),进货台账!$C$3:$C$1869,LEFT(AP$4,LEN(AP$4)-1)),"")</f>
        <v/>
      </c>
      <c r="AQ127" s="90" t="str">
        <f>IF($B127&lt;&gt;"",SUMIFS(销售台账!$I$3:$I$2654,销售台账!$E$3:$E$2654,$B127,销售台账!$B$3:$B$2654,LEFT($J$3,4),销售台账!$C$3:$C$2654,LEFT(AP$4,LEN(AP$4)-1)),"")</f>
        <v/>
      </c>
      <c r="AR127" s="90" t="str">
        <f>IF($B127&lt;&gt;"",SUMIFS(损耗登记!$I$3:$I$4999,损耗登记!$E$3:$E$4999,$B127,损耗登记!$B$3:$B$4999,LEFT($J$3,4),损耗登记!$C$3:$C$4999,LEFT(AP$4,LEN(AP$4)-1)),"")</f>
        <v/>
      </c>
      <c r="AS127" s="90" t="str">
        <f t="shared" si="27"/>
        <v/>
      </c>
      <c r="AT127" s="90" t="str">
        <f>IF($B127&lt;&gt;"",SUMIFS(进货台账!$I$3:$I$1869,进货台账!$E$3:$E$1869,$B127,进货台账!$B$3:$B$1869,LEFT($J$3,4),进货台账!$C$3:$C$1869,LEFT(AT$4,LEN(AT$4)-1)),"")</f>
        <v/>
      </c>
      <c r="AU127" s="90" t="str">
        <f>IF($B127&lt;&gt;"",SUMIFS(销售台账!$I$3:$I$2654,销售台账!$E$3:$E$2654,$B127,销售台账!$B$3:$B$2654,LEFT($J$3,4),销售台账!$C$3:$C$2654,LEFT(AT$4,LEN(AT$4)-1)),"")</f>
        <v/>
      </c>
      <c r="AV127" s="90" t="str">
        <f>IF($B127&lt;&gt;"",SUMIFS(损耗登记!$I$3:$I$4999,损耗登记!$E$3:$E$4999,$B127,损耗登记!$B$3:$B$4999,LEFT($J$3,4),损耗登记!$C$3:$C$4999,LEFT(AT$4,LEN(AT$4)-1)),"")</f>
        <v/>
      </c>
      <c r="AW127" s="90" t="str">
        <f t="shared" si="28"/>
        <v/>
      </c>
      <c r="AX127" s="90" t="str">
        <f>IF($B127&lt;&gt;"",SUMIFS(进货台账!$I$3:$I$1869,进货台账!$E$3:$E$1869,$B127,进货台账!$B$3:$B$1869,LEFT($J$3,4),进货台账!$C$3:$C$1869,LEFT(AX$4,LEN(AX$4)-1)),"")</f>
        <v/>
      </c>
      <c r="AY127" s="90" t="str">
        <f>IF($B127&lt;&gt;"",SUMIFS(销售台账!$I$3:$I$2654,销售台账!$E$3:$E$2654,$B127,销售台账!$B$3:$B$2654,LEFT($J$3,4),销售台账!$C$3:$C$2654,LEFT(AX$4,LEN(AX$4)-1)),"")</f>
        <v/>
      </c>
      <c r="AZ127" s="90" t="str">
        <f>IF($B127&lt;&gt;"",SUMIFS(损耗登记!$I$3:$I$4999,损耗登记!$E$3:$E$4999,$B127,损耗登记!$B$3:$B$4999,LEFT($J$3,4),损耗登记!$C$3:$C$4999,LEFT(AX$4,LEN(AX$4)-1)),"")</f>
        <v/>
      </c>
      <c r="BA127" s="90" t="str">
        <f t="shared" si="29"/>
        <v/>
      </c>
      <c r="BB127" s="90" t="str">
        <f>IF($B127&lt;&gt;"",SUMIFS(进货台账!$I$3:$I$1869,进货台账!$E$3:$E$1869,$B127,进货台账!$B$3:$B$1869,LEFT($J$3,4),进货台账!$C$3:$C$1869,LEFT(BB$4,LEN(BB$4)-1)),"")</f>
        <v/>
      </c>
      <c r="BC127" s="90" t="str">
        <f>IF($B127&lt;&gt;"",SUMIFS(销售台账!$I$3:$I$2654,销售台账!$E$3:$E$2654,$B127,销售台账!$B$3:$B$2654,LEFT($J$3,4),销售台账!$C$3:$C$2654,LEFT(BB$4,LEN(BB$4)-1)),"")</f>
        <v/>
      </c>
      <c r="BD127" s="90" t="str">
        <f>IF($B127&lt;&gt;"",SUMIFS(损耗登记!$I$3:$I$4999,损耗登记!$E$3:$E$4999,$B127,损耗登记!$B$3:$B$4999,LEFT($J$3,4),损耗登记!$C$3:$C$4999,LEFT(BB$4,LEN(BB$4)-1)),"")</f>
        <v/>
      </c>
      <c r="BE127" s="90" t="str">
        <f t="shared" si="30"/>
        <v/>
      </c>
    </row>
    <row r="128" ht="22" customHeight="1" spans="1:57">
      <c r="A128" s="89" t="str">
        <f t="shared" si="31"/>
        <v/>
      </c>
      <c r="B128" s="89" t="str">
        <f>IF(商品参数!A125&lt;&gt;"",商品参数!A125,"")</f>
        <v/>
      </c>
      <c r="C128" s="90" t="str">
        <f>IFERROR(VLOOKUP(B128,商品参数!A:E,2,FALSE),"")</f>
        <v/>
      </c>
      <c r="D128" s="90" t="str">
        <f>IFERROR(VLOOKUP(B128,商品参数!A:E,3,FALSE),"")</f>
        <v/>
      </c>
      <c r="E128" s="90" t="str">
        <f>IFERROR(VLOOKUP(B128,商品参数!A:E,4,FALSE),"")</f>
        <v/>
      </c>
      <c r="F128" s="90" t="str">
        <f t="shared" si="16"/>
        <v/>
      </c>
      <c r="G128" s="90" t="str">
        <f t="shared" si="17"/>
        <v/>
      </c>
      <c r="H128" s="91" t="str">
        <f t="shared" si="18"/>
        <v/>
      </c>
      <c r="I128" s="90" t="str">
        <f>IF(E128&lt;&gt;"",IFERROR(VLOOKUP(B128,商品参数!$A$3:$D$499,6,0),0),"")</f>
        <v/>
      </c>
      <c r="J128" s="90" t="str">
        <f>IF($B128&lt;&gt;"",SUMIFS(进货台账!$I$3:$I$1869,进货台账!$E$3:$E$1869,$B128,进货台账!$B$3:$B$1869,LEFT($J$3,4),进货台账!$C$3:$C$1869,LEFT(J$4,LEN(J$4)-1)),"")</f>
        <v/>
      </c>
      <c r="K128" s="90" t="str">
        <f>IF($B128&lt;&gt;"",SUMIFS(销售台账!$I$3:$I$2654,销售台账!$E$3:$E$2654,$B128,销售台账!$B$3:$B$2654,LEFT($J$3,4),销售台账!$C$3:$C$2654,LEFT(J$4,LEN(J$4)-1)),"")</f>
        <v/>
      </c>
      <c r="L128" s="90" t="str">
        <f>IF($B128&lt;&gt;"",SUMIFS(损耗登记!$I$3:$I$4999,损耗登记!$E$3:$E$4999,$B128,损耗登记!$B$3:$B$4999,LEFT($J$3,4),损耗登记!$C$3:$C$4999,LEFT(J$4,LEN(J$4)-1)),"")</f>
        <v/>
      </c>
      <c r="M128" s="90" t="str">
        <f t="shared" si="19"/>
        <v/>
      </c>
      <c r="N128" s="90" t="str">
        <f>IF($B128&lt;&gt;"",SUMIFS(进货台账!$I$3:$I$1869,进货台账!$E$3:$E$1869,$B128,进货台账!$B$3:$B$1869,LEFT($J$3,4),进货台账!$C$3:$C$1869,LEFT(N$4,LEN(N$4)-1)),"")</f>
        <v/>
      </c>
      <c r="O128" s="90" t="str">
        <f>IF($B128&lt;&gt;"",SUMIFS(销售台账!$I$3:$I$2654,销售台账!$E$3:$E$2654,$B128,销售台账!$B$3:$B$2654,LEFT($J$3,4),销售台账!$C$3:$C$2654,LEFT(N$4,LEN(N$4)-1)),"")</f>
        <v/>
      </c>
      <c r="P128" s="90" t="str">
        <f>IF($B128&lt;&gt;"",SUMIFS(损耗登记!$I$3:$I$4999,损耗登记!$E$3:$E$4999,$B128,损耗登记!$B$3:$B$4999,LEFT($J$3,4),损耗登记!$C$3:$C$4999,LEFT(N$4,LEN(N$4)-1)),"")</f>
        <v/>
      </c>
      <c r="Q128" s="90" t="str">
        <f t="shared" si="20"/>
        <v/>
      </c>
      <c r="R128" s="90" t="str">
        <f>IF($B128&lt;&gt;"",SUMIFS(进货台账!$I$3:$I$1869,进货台账!$E$3:$E$1869,$B128,进货台账!$B$3:$B$1869,LEFT($J$3,4),进货台账!$C$3:$C$1869,LEFT(R$4,LEN(R$4)-1)),"")</f>
        <v/>
      </c>
      <c r="S128" s="90" t="str">
        <f>IF($B128&lt;&gt;"",SUMIFS(销售台账!$I$3:$I$2654,销售台账!$E$3:$E$2654,$B128,销售台账!$B$3:$B$2654,LEFT($J$3,4),销售台账!$C$3:$C$2654,LEFT(R$4,LEN(R$4)-1)),"")</f>
        <v/>
      </c>
      <c r="T128" s="90" t="str">
        <f>IF($B128&lt;&gt;"",SUMIFS(损耗登记!$I$3:$I$4999,损耗登记!$E$3:$E$4999,$B128,损耗登记!$B$3:$B$4999,LEFT($J$3,4),损耗登记!$C$3:$C$4999,LEFT(R$4,LEN(R$4)-1)),"")</f>
        <v/>
      </c>
      <c r="U128" s="90" t="str">
        <f t="shared" si="21"/>
        <v/>
      </c>
      <c r="V128" s="90" t="str">
        <f>IF($B128&lt;&gt;"",SUMIFS(进货台账!$I$3:$I$1869,进货台账!$E$3:$E$1869,$B128,进货台账!$B$3:$B$1869,LEFT($J$3,4),进货台账!$C$3:$C$1869,LEFT(V$4,LEN(V$4)-1)),"")</f>
        <v/>
      </c>
      <c r="W128" s="90" t="str">
        <f>IF($B128&lt;&gt;"",SUMIFS(销售台账!$I$3:$I$2654,销售台账!$E$3:$E$2654,$B128,销售台账!$B$3:$B$2654,LEFT($J$3,4),销售台账!$C$3:$C$2654,LEFT(V$4,LEN(V$4)-1)),"")</f>
        <v/>
      </c>
      <c r="X128" s="90" t="str">
        <f>IF($B128&lt;&gt;"",SUMIFS(损耗登记!$I$3:$I$4999,损耗登记!$E$3:$E$4999,$B128,损耗登记!$B$3:$B$4999,LEFT($J$3,4),损耗登记!$C$3:$C$4999,LEFT(V$4,LEN(V$4)-1)),"")</f>
        <v/>
      </c>
      <c r="Y128" s="90" t="str">
        <f t="shared" si="22"/>
        <v/>
      </c>
      <c r="Z128" s="90" t="str">
        <f>IF($B128&lt;&gt;"",SUMIFS(进货台账!$I$3:$I$1869,进货台账!$E$3:$E$1869,$B128,进货台账!$B$3:$B$1869,LEFT($J$3,4),进货台账!$C$3:$C$1869,LEFT(Z$4,LEN(Z$4)-1)),"")</f>
        <v/>
      </c>
      <c r="AA128" s="90" t="str">
        <f>IF($B128&lt;&gt;"",SUMIFS(销售台账!$I$3:$I$2654,销售台账!$E$3:$E$2654,$B128,销售台账!$B$3:$B$2654,LEFT($J$3,4),销售台账!$C$3:$C$2654,LEFT(Z$4,LEN(Z$4)-1)),"")</f>
        <v/>
      </c>
      <c r="AB128" s="90" t="str">
        <f>IF($B128&lt;&gt;"",SUMIFS(损耗登记!$I$3:$I$4999,损耗登记!$E$3:$E$4999,$B128,损耗登记!$B$3:$B$4999,LEFT($J$3,4),损耗登记!$C$3:$C$4999,LEFT(Z$4,LEN(Z$4)-1)),"")</f>
        <v/>
      </c>
      <c r="AC128" s="90" t="str">
        <f t="shared" si="23"/>
        <v/>
      </c>
      <c r="AD128" s="90" t="str">
        <f>IF($B128&lt;&gt;"",SUMIFS(进货台账!$I$3:$I$1869,进货台账!$E$3:$E$1869,$B128,进货台账!$B$3:$B$1869,LEFT($J$3,4),进货台账!$C$3:$C$1869,LEFT(AD$4,LEN(AD$4)-1)),"")</f>
        <v/>
      </c>
      <c r="AE128" s="90" t="str">
        <f>IF($B128&lt;&gt;"",SUMIFS(销售台账!$I$3:$I$2654,销售台账!$E$3:$E$2654,$B128,销售台账!$B$3:$B$2654,LEFT($J$3,4),销售台账!$C$3:$C$2654,LEFT(AD$4,LEN(AD$4)-1)),"")</f>
        <v/>
      </c>
      <c r="AF128" s="90" t="str">
        <f>IF($B128&lt;&gt;"",SUMIFS(损耗登记!$I$3:$I$4999,损耗登记!$E$3:$E$4999,$B128,损耗登记!$B$3:$B$4999,LEFT($J$3,4),损耗登记!$C$3:$C$4999,LEFT(AD$4,LEN(AD$4)-1)),"")</f>
        <v/>
      </c>
      <c r="AG128" s="90" t="str">
        <f t="shared" si="24"/>
        <v/>
      </c>
      <c r="AH128" s="90" t="str">
        <f>IF($B128&lt;&gt;"",SUMIFS(进货台账!$I$3:$I$1869,进货台账!$E$3:$E$1869,$B128,进货台账!$B$3:$B$1869,LEFT($J$3,4),进货台账!$C$3:$C$1869,LEFT(AH$4,LEN(AH$4)-1)),"")</f>
        <v/>
      </c>
      <c r="AI128" s="90" t="str">
        <f>IF($B128&lt;&gt;"",SUMIFS(销售台账!$I$3:$I$2654,销售台账!$E$3:$E$2654,$B128,销售台账!$B$3:$B$2654,LEFT($J$3,4),销售台账!$C$3:$C$2654,LEFT(AH$4,LEN(AH$4)-1)),"")</f>
        <v/>
      </c>
      <c r="AJ128" s="90" t="str">
        <f>IF($B128&lt;&gt;"",SUMIFS(损耗登记!$I$3:$I$4999,损耗登记!$E$3:$E$4999,$B128,损耗登记!$B$3:$B$4999,LEFT($J$3,4),损耗登记!$C$3:$C$4999,LEFT(AH$4,LEN(AH$4)-1)),"")</f>
        <v/>
      </c>
      <c r="AK128" s="90" t="str">
        <f t="shared" si="25"/>
        <v/>
      </c>
      <c r="AL128" s="90" t="str">
        <f>IF($B128&lt;&gt;"",SUMIFS(进货台账!$I$3:$I$1869,进货台账!$E$3:$E$1869,$B128,进货台账!$B$3:$B$1869,LEFT($J$3,4),进货台账!$C$3:$C$1869,LEFT(AL$4,LEN(AL$4)-1)),"")</f>
        <v/>
      </c>
      <c r="AM128" s="90" t="str">
        <f>IF($B128&lt;&gt;"",SUMIFS(销售台账!$I$3:$I$2654,销售台账!$E$3:$E$2654,$B128,销售台账!$B$3:$B$2654,LEFT($J$3,4),销售台账!$C$3:$C$2654,LEFT(AL$4,LEN(AL$4)-1)),"")</f>
        <v/>
      </c>
      <c r="AN128" s="90" t="str">
        <f>IF($B128&lt;&gt;"",SUMIFS(损耗登记!$I$3:$I$4999,损耗登记!$E$3:$E$4999,$B128,损耗登记!$B$3:$B$4999,LEFT($J$3,4),损耗登记!$C$3:$C$4999,LEFT(AL$4,LEN(AL$4)-1)),"")</f>
        <v/>
      </c>
      <c r="AO128" s="90" t="str">
        <f t="shared" si="26"/>
        <v/>
      </c>
      <c r="AP128" s="90" t="str">
        <f>IF($B128&lt;&gt;"",SUMIFS(进货台账!$I$3:$I$1869,进货台账!$E$3:$E$1869,$B128,进货台账!$B$3:$B$1869,LEFT($J$3,4),进货台账!$C$3:$C$1869,LEFT(AP$4,LEN(AP$4)-1)),"")</f>
        <v/>
      </c>
      <c r="AQ128" s="90" t="str">
        <f>IF($B128&lt;&gt;"",SUMIFS(销售台账!$I$3:$I$2654,销售台账!$E$3:$E$2654,$B128,销售台账!$B$3:$B$2654,LEFT($J$3,4),销售台账!$C$3:$C$2654,LEFT(AP$4,LEN(AP$4)-1)),"")</f>
        <v/>
      </c>
      <c r="AR128" s="90" t="str">
        <f>IF($B128&lt;&gt;"",SUMIFS(损耗登记!$I$3:$I$4999,损耗登记!$E$3:$E$4999,$B128,损耗登记!$B$3:$B$4999,LEFT($J$3,4),损耗登记!$C$3:$C$4999,LEFT(AP$4,LEN(AP$4)-1)),"")</f>
        <v/>
      </c>
      <c r="AS128" s="90" t="str">
        <f t="shared" si="27"/>
        <v/>
      </c>
      <c r="AT128" s="90" t="str">
        <f>IF($B128&lt;&gt;"",SUMIFS(进货台账!$I$3:$I$1869,进货台账!$E$3:$E$1869,$B128,进货台账!$B$3:$B$1869,LEFT($J$3,4),进货台账!$C$3:$C$1869,LEFT(AT$4,LEN(AT$4)-1)),"")</f>
        <v/>
      </c>
      <c r="AU128" s="90" t="str">
        <f>IF($B128&lt;&gt;"",SUMIFS(销售台账!$I$3:$I$2654,销售台账!$E$3:$E$2654,$B128,销售台账!$B$3:$B$2654,LEFT($J$3,4),销售台账!$C$3:$C$2654,LEFT(AT$4,LEN(AT$4)-1)),"")</f>
        <v/>
      </c>
      <c r="AV128" s="90" t="str">
        <f>IF($B128&lt;&gt;"",SUMIFS(损耗登记!$I$3:$I$4999,损耗登记!$E$3:$E$4999,$B128,损耗登记!$B$3:$B$4999,LEFT($J$3,4),损耗登记!$C$3:$C$4999,LEFT(AT$4,LEN(AT$4)-1)),"")</f>
        <v/>
      </c>
      <c r="AW128" s="90" t="str">
        <f t="shared" si="28"/>
        <v/>
      </c>
      <c r="AX128" s="90" t="str">
        <f>IF($B128&lt;&gt;"",SUMIFS(进货台账!$I$3:$I$1869,进货台账!$E$3:$E$1869,$B128,进货台账!$B$3:$B$1869,LEFT($J$3,4),进货台账!$C$3:$C$1869,LEFT(AX$4,LEN(AX$4)-1)),"")</f>
        <v/>
      </c>
      <c r="AY128" s="90" t="str">
        <f>IF($B128&lt;&gt;"",SUMIFS(销售台账!$I$3:$I$2654,销售台账!$E$3:$E$2654,$B128,销售台账!$B$3:$B$2654,LEFT($J$3,4),销售台账!$C$3:$C$2654,LEFT(AX$4,LEN(AX$4)-1)),"")</f>
        <v/>
      </c>
      <c r="AZ128" s="90" t="str">
        <f>IF($B128&lt;&gt;"",SUMIFS(损耗登记!$I$3:$I$4999,损耗登记!$E$3:$E$4999,$B128,损耗登记!$B$3:$B$4999,LEFT($J$3,4),损耗登记!$C$3:$C$4999,LEFT(AX$4,LEN(AX$4)-1)),"")</f>
        <v/>
      </c>
      <c r="BA128" s="90" t="str">
        <f t="shared" si="29"/>
        <v/>
      </c>
      <c r="BB128" s="90" t="str">
        <f>IF($B128&lt;&gt;"",SUMIFS(进货台账!$I$3:$I$1869,进货台账!$E$3:$E$1869,$B128,进货台账!$B$3:$B$1869,LEFT($J$3,4),进货台账!$C$3:$C$1869,LEFT(BB$4,LEN(BB$4)-1)),"")</f>
        <v/>
      </c>
      <c r="BC128" s="90" t="str">
        <f>IF($B128&lt;&gt;"",SUMIFS(销售台账!$I$3:$I$2654,销售台账!$E$3:$E$2654,$B128,销售台账!$B$3:$B$2654,LEFT($J$3,4),销售台账!$C$3:$C$2654,LEFT(BB$4,LEN(BB$4)-1)),"")</f>
        <v/>
      </c>
      <c r="BD128" s="90" t="str">
        <f>IF($B128&lt;&gt;"",SUMIFS(损耗登记!$I$3:$I$4999,损耗登记!$E$3:$E$4999,$B128,损耗登记!$B$3:$B$4999,LEFT($J$3,4),损耗登记!$C$3:$C$4999,LEFT(BB$4,LEN(BB$4)-1)),"")</f>
        <v/>
      </c>
      <c r="BE128" s="90" t="str">
        <f t="shared" si="30"/>
        <v/>
      </c>
    </row>
    <row r="129" ht="22" customHeight="1" spans="1:57">
      <c r="A129" s="89" t="str">
        <f t="shared" si="31"/>
        <v/>
      </c>
      <c r="B129" s="89" t="str">
        <f>IF(商品参数!A126&lt;&gt;"",商品参数!A126,"")</f>
        <v/>
      </c>
      <c r="C129" s="90" t="str">
        <f>IFERROR(VLOOKUP(B129,商品参数!A:E,2,FALSE),"")</f>
        <v/>
      </c>
      <c r="D129" s="90" t="str">
        <f>IFERROR(VLOOKUP(B129,商品参数!A:E,3,FALSE),"")</f>
        <v/>
      </c>
      <c r="E129" s="90" t="str">
        <f>IFERROR(VLOOKUP(B129,商品参数!A:E,4,FALSE),"")</f>
        <v/>
      </c>
      <c r="F129" s="90" t="str">
        <f t="shared" si="16"/>
        <v/>
      </c>
      <c r="G129" s="90" t="str">
        <f t="shared" si="17"/>
        <v/>
      </c>
      <c r="H129" s="91" t="str">
        <f t="shared" si="18"/>
        <v/>
      </c>
      <c r="I129" s="90" t="str">
        <f>IF(E129&lt;&gt;"",IFERROR(VLOOKUP(B129,商品参数!$A$3:$D$499,6,0),0),"")</f>
        <v/>
      </c>
      <c r="J129" s="90" t="str">
        <f>IF($B129&lt;&gt;"",SUMIFS(进货台账!$I$3:$I$1869,进货台账!$E$3:$E$1869,$B129,进货台账!$B$3:$B$1869,LEFT($J$3,4),进货台账!$C$3:$C$1869,LEFT(J$4,LEN(J$4)-1)),"")</f>
        <v/>
      </c>
      <c r="K129" s="90" t="str">
        <f>IF($B129&lt;&gt;"",SUMIFS(销售台账!$I$3:$I$2654,销售台账!$E$3:$E$2654,$B129,销售台账!$B$3:$B$2654,LEFT($J$3,4),销售台账!$C$3:$C$2654,LEFT(J$4,LEN(J$4)-1)),"")</f>
        <v/>
      </c>
      <c r="L129" s="90" t="str">
        <f>IF($B129&lt;&gt;"",SUMIFS(损耗登记!$I$3:$I$4999,损耗登记!$E$3:$E$4999,$B129,损耗登记!$B$3:$B$4999,LEFT($J$3,4),损耗登记!$C$3:$C$4999,LEFT(J$4,LEN(J$4)-1)),"")</f>
        <v/>
      </c>
      <c r="M129" s="90" t="str">
        <f t="shared" si="19"/>
        <v/>
      </c>
      <c r="N129" s="90" t="str">
        <f>IF($B129&lt;&gt;"",SUMIFS(进货台账!$I$3:$I$1869,进货台账!$E$3:$E$1869,$B129,进货台账!$B$3:$B$1869,LEFT($J$3,4),进货台账!$C$3:$C$1869,LEFT(N$4,LEN(N$4)-1)),"")</f>
        <v/>
      </c>
      <c r="O129" s="90" t="str">
        <f>IF($B129&lt;&gt;"",SUMIFS(销售台账!$I$3:$I$2654,销售台账!$E$3:$E$2654,$B129,销售台账!$B$3:$B$2654,LEFT($J$3,4),销售台账!$C$3:$C$2654,LEFT(N$4,LEN(N$4)-1)),"")</f>
        <v/>
      </c>
      <c r="P129" s="90" t="str">
        <f>IF($B129&lt;&gt;"",SUMIFS(损耗登记!$I$3:$I$4999,损耗登记!$E$3:$E$4999,$B129,损耗登记!$B$3:$B$4999,LEFT($J$3,4),损耗登记!$C$3:$C$4999,LEFT(N$4,LEN(N$4)-1)),"")</f>
        <v/>
      </c>
      <c r="Q129" s="90" t="str">
        <f t="shared" si="20"/>
        <v/>
      </c>
      <c r="R129" s="90" t="str">
        <f>IF($B129&lt;&gt;"",SUMIFS(进货台账!$I$3:$I$1869,进货台账!$E$3:$E$1869,$B129,进货台账!$B$3:$B$1869,LEFT($J$3,4),进货台账!$C$3:$C$1869,LEFT(R$4,LEN(R$4)-1)),"")</f>
        <v/>
      </c>
      <c r="S129" s="90" t="str">
        <f>IF($B129&lt;&gt;"",SUMIFS(销售台账!$I$3:$I$2654,销售台账!$E$3:$E$2654,$B129,销售台账!$B$3:$B$2654,LEFT($J$3,4),销售台账!$C$3:$C$2654,LEFT(R$4,LEN(R$4)-1)),"")</f>
        <v/>
      </c>
      <c r="T129" s="90" t="str">
        <f>IF($B129&lt;&gt;"",SUMIFS(损耗登记!$I$3:$I$4999,损耗登记!$E$3:$E$4999,$B129,损耗登记!$B$3:$B$4999,LEFT($J$3,4),损耗登记!$C$3:$C$4999,LEFT(R$4,LEN(R$4)-1)),"")</f>
        <v/>
      </c>
      <c r="U129" s="90" t="str">
        <f t="shared" si="21"/>
        <v/>
      </c>
      <c r="V129" s="90" t="str">
        <f>IF($B129&lt;&gt;"",SUMIFS(进货台账!$I$3:$I$1869,进货台账!$E$3:$E$1869,$B129,进货台账!$B$3:$B$1869,LEFT($J$3,4),进货台账!$C$3:$C$1869,LEFT(V$4,LEN(V$4)-1)),"")</f>
        <v/>
      </c>
      <c r="W129" s="90" t="str">
        <f>IF($B129&lt;&gt;"",SUMIFS(销售台账!$I$3:$I$2654,销售台账!$E$3:$E$2654,$B129,销售台账!$B$3:$B$2654,LEFT($J$3,4),销售台账!$C$3:$C$2654,LEFT(V$4,LEN(V$4)-1)),"")</f>
        <v/>
      </c>
      <c r="X129" s="90" t="str">
        <f>IF($B129&lt;&gt;"",SUMIFS(损耗登记!$I$3:$I$4999,损耗登记!$E$3:$E$4999,$B129,损耗登记!$B$3:$B$4999,LEFT($J$3,4),损耗登记!$C$3:$C$4999,LEFT(V$4,LEN(V$4)-1)),"")</f>
        <v/>
      </c>
      <c r="Y129" s="90" t="str">
        <f t="shared" si="22"/>
        <v/>
      </c>
      <c r="Z129" s="90" t="str">
        <f>IF($B129&lt;&gt;"",SUMIFS(进货台账!$I$3:$I$1869,进货台账!$E$3:$E$1869,$B129,进货台账!$B$3:$B$1869,LEFT($J$3,4),进货台账!$C$3:$C$1869,LEFT(Z$4,LEN(Z$4)-1)),"")</f>
        <v/>
      </c>
      <c r="AA129" s="90" t="str">
        <f>IF($B129&lt;&gt;"",SUMIFS(销售台账!$I$3:$I$2654,销售台账!$E$3:$E$2654,$B129,销售台账!$B$3:$B$2654,LEFT($J$3,4),销售台账!$C$3:$C$2654,LEFT(Z$4,LEN(Z$4)-1)),"")</f>
        <v/>
      </c>
      <c r="AB129" s="90" t="str">
        <f>IF($B129&lt;&gt;"",SUMIFS(损耗登记!$I$3:$I$4999,损耗登记!$E$3:$E$4999,$B129,损耗登记!$B$3:$B$4999,LEFT($J$3,4),损耗登记!$C$3:$C$4999,LEFT(Z$4,LEN(Z$4)-1)),"")</f>
        <v/>
      </c>
      <c r="AC129" s="90" t="str">
        <f t="shared" si="23"/>
        <v/>
      </c>
      <c r="AD129" s="90" t="str">
        <f>IF($B129&lt;&gt;"",SUMIFS(进货台账!$I$3:$I$1869,进货台账!$E$3:$E$1869,$B129,进货台账!$B$3:$B$1869,LEFT($J$3,4),进货台账!$C$3:$C$1869,LEFT(AD$4,LEN(AD$4)-1)),"")</f>
        <v/>
      </c>
      <c r="AE129" s="90" t="str">
        <f>IF($B129&lt;&gt;"",SUMIFS(销售台账!$I$3:$I$2654,销售台账!$E$3:$E$2654,$B129,销售台账!$B$3:$B$2654,LEFT($J$3,4),销售台账!$C$3:$C$2654,LEFT(AD$4,LEN(AD$4)-1)),"")</f>
        <v/>
      </c>
      <c r="AF129" s="90" t="str">
        <f>IF($B129&lt;&gt;"",SUMIFS(损耗登记!$I$3:$I$4999,损耗登记!$E$3:$E$4999,$B129,损耗登记!$B$3:$B$4999,LEFT($J$3,4),损耗登记!$C$3:$C$4999,LEFT(AD$4,LEN(AD$4)-1)),"")</f>
        <v/>
      </c>
      <c r="AG129" s="90" t="str">
        <f t="shared" si="24"/>
        <v/>
      </c>
      <c r="AH129" s="90" t="str">
        <f>IF($B129&lt;&gt;"",SUMIFS(进货台账!$I$3:$I$1869,进货台账!$E$3:$E$1869,$B129,进货台账!$B$3:$B$1869,LEFT($J$3,4),进货台账!$C$3:$C$1869,LEFT(AH$4,LEN(AH$4)-1)),"")</f>
        <v/>
      </c>
      <c r="AI129" s="90" t="str">
        <f>IF($B129&lt;&gt;"",SUMIFS(销售台账!$I$3:$I$2654,销售台账!$E$3:$E$2654,$B129,销售台账!$B$3:$B$2654,LEFT($J$3,4),销售台账!$C$3:$C$2654,LEFT(AH$4,LEN(AH$4)-1)),"")</f>
        <v/>
      </c>
      <c r="AJ129" s="90" t="str">
        <f>IF($B129&lt;&gt;"",SUMIFS(损耗登记!$I$3:$I$4999,损耗登记!$E$3:$E$4999,$B129,损耗登记!$B$3:$B$4999,LEFT($J$3,4),损耗登记!$C$3:$C$4999,LEFT(AH$4,LEN(AH$4)-1)),"")</f>
        <v/>
      </c>
      <c r="AK129" s="90" t="str">
        <f t="shared" si="25"/>
        <v/>
      </c>
      <c r="AL129" s="90" t="str">
        <f>IF($B129&lt;&gt;"",SUMIFS(进货台账!$I$3:$I$1869,进货台账!$E$3:$E$1869,$B129,进货台账!$B$3:$B$1869,LEFT($J$3,4),进货台账!$C$3:$C$1869,LEFT(AL$4,LEN(AL$4)-1)),"")</f>
        <v/>
      </c>
      <c r="AM129" s="90" t="str">
        <f>IF($B129&lt;&gt;"",SUMIFS(销售台账!$I$3:$I$2654,销售台账!$E$3:$E$2654,$B129,销售台账!$B$3:$B$2654,LEFT($J$3,4),销售台账!$C$3:$C$2654,LEFT(AL$4,LEN(AL$4)-1)),"")</f>
        <v/>
      </c>
      <c r="AN129" s="90" t="str">
        <f>IF($B129&lt;&gt;"",SUMIFS(损耗登记!$I$3:$I$4999,损耗登记!$E$3:$E$4999,$B129,损耗登记!$B$3:$B$4999,LEFT($J$3,4),损耗登记!$C$3:$C$4999,LEFT(AL$4,LEN(AL$4)-1)),"")</f>
        <v/>
      </c>
      <c r="AO129" s="90" t="str">
        <f t="shared" si="26"/>
        <v/>
      </c>
      <c r="AP129" s="90" t="str">
        <f>IF($B129&lt;&gt;"",SUMIFS(进货台账!$I$3:$I$1869,进货台账!$E$3:$E$1869,$B129,进货台账!$B$3:$B$1869,LEFT($J$3,4),进货台账!$C$3:$C$1869,LEFT(AP$4,LEN(AP$4)-1)),"")</f>
        <v/>
      </c>
      <c r="AQ129" s="90" t="str">
        <f>IF($B129&lt;&gt;"",SUMIFS(销售台账!$I$3:$I$2654,销售台账!$E$3:$E$2654,$B129,销售台账!$B$3:$B$2654,LEFT($J$3,4),销售台账!$C$3:$C$2654,LEFT(AP$4,LEN(AP$4)-1)),"")</f>
        <v/>
      </c>
      <c r="AR129" s="90" t="str">
        <f>IF($B129&lt;&gt;"",SUMIFS(损耗登记!$I$3:$I$4999,损耗登记!$E$3:$E$4999,$B129,损耗登记!$B$3:$B$4999,LEFT($J$3,4),损耗登记!$C$3:$C$4999,LEFT(AP$4,LEN(AP$4)-1)),"")</f>
        <v/>
      </c>
      <c r="AS129" s="90" t="str">
        <f t="shared" si="27"/>
        <v/>
      </c>
      <c r="AT129" s="90" t="str">
        <f>IF($B129&lt;&gt;"",SUMIFS(进货台账!$I$3:$I$1869,进货台账!$E$3:$E$1869,$B129,进货台账!$B$3:$B$1869,LEFT($J$3,4),进货台账!$C$3:$C$1869,LEFT(AT$4,LEN(AT$4)-1)),"")</f>
        <v/>
      </c>
      <c r="AU129" s="90" t="str">
        <f>IF($B129&lt;&gt;"",SUMIFS(销售台账!$I$3:$I$2654,销售台账!$E$3:$E$2654,$B129,销售台账!$B$3:$B$2654,LEFT($J$3,4),销售台账!$C$3:$C$2654,LEFT(AT$4,LEN(AT$4)-1)),"")</f>
        <v/>
      </c>
      <c r="AV129" s="90" t="str">
        <f>IF($B129&lt;&gt;"",SUMIFS(损耗登记!$I$3:$I$4999,损耗登记!$E$3:$E$4999,$B129,损耗登记!$B$3:$B$4999,LEFT($J$3,4),损耗登记!$C$3:$C$4999,LEFT(AT$4,LEN(AT$4)-1)),"")</f>
        <v/>
      </c>
      <c r="AW129" s="90" t="str">
        <f t="shared" si="28"/>
        <v/>
      </c>
      <c r="AX129" s="90" t="str">
        <f>IF($B129&lt;&gt;"",SUMIFS(进货台账!$I$3:$I$1869,进货台账!$E$3:$E$1869,$B129,进货台账!$B$3:$B$1869,LEFT($J$3,4),进货台账!$C$3:$C$1869,LEFT(AX$4,LEN(AX$4)-1)),"")</f>
        <v/>
      </c>
      <c r="AY129" s="90" t="str">
        <f>IF($B129&lt;&gt;"",SUMIFS(销售台账!$I$3:$I$2654,销售台账!$E$3:$E$2654,$B129,销售台账!$B$3:$B$2654,LEFT($J$3,4),销售台账!$C$3:$C$2654,LEFT(AX$4,LEN(AX$4)-1)),"")</f>
        <v/>
      </c>
      <c r="AZ129" s="90" t="str">
        <f>IF($B129&lt;&gt;"",SUMIFS(损耗登记!$I$3:$I$4999,损耗登记!$E$3:$E$4999,$B129,损耗登记!$B$3:$B$4999,LEFT($J$3,4),损耗登记!$C$3:$C$4999,LEFT(AX$4,LEN(AX$4)-1)),"")</f>
        <v/>
      </c>
      <c r="BA129" s="90" t="str">
        <f t="shared" si="29"/>
        <v/>
      </c>
      <c r="BB129" s="90" t="str">
        <f>IF($B129&lt;&gt;"",SUMIFS(进货台账!$I$3:$I$1869,进货台账!$E$3:$E$1869,$B129,进货台账!$B$3:$B$1869,LEFT($J$3,4),进货台账!$C$3:$C$1869,LEFT(BB$4,LEN(BB$4)-1)),"")</f>
        <v/>
      </c>
      <c r="BC129" s="90" t="str">
        <f>IF($B129&lt;&gt;"",SUMIFS(销售台账!$I$3:$I$2654,销售台账!$E$3:$E$2654,$B129,销售台账!$B$3:$B$2654,LEFT($J$3,4),销售台账!$C$3:$C$2654,LEFT(BB$4,LEN(BB$4)-1)),"")</f>
        <v/>
      </c>
      <c r="BD129" s="90" t="str">
        <f>IF($B129&lt;&gt;"",SUMIFS(损耗登记!$I$3:$I$4999,损耗登记!$E$3:$E$4999,$B129,损耗登记!$B$3:$B$4999,LEFT($J$3,4),损耗登记!$C$3:$C$4999,LEFT(BB$4,LEN(BB$4)-1)),"")</f>
        <v/>
      </c>
      <c r="BE129" s="90" t="str">
        <f t="shared" si="30"/>
        <v/>
      </c>
    </row>
    <row r="130" ht="22" customHeight="1" spans="1:57">
      <c r="A130" s="89" t="str">
        <f t="shared" si="31"/>
        <v/>
      </c>
      <c r="B130" s="89" t="str">
        <f>IF(商品参数!A127&lt;&gt;"",商品参数!A127,"")</f>
        <v/>
      </c>
      <c r="C130" s="90" t="str">
        <f>IFERROR(VLOOKUP(B130,商品参数!A:E,2,FALSE),"")</f>
        <v/>
      </c>
      <c r="D130" s="90" t="str">
        <f>IFERROR(VLOOKUP(B130,商品参数!A:E,3,FALSE),"")</f>
        <v/>
      </c>
      <c r="E130" s="90" t="str">
        <f>IFERROR(VLOOKUP(B130,商品参数!A:E,4,FALSE),"")</f>
        <v/>
      </c>
      <c r="F130" s="90" t="str">
        <f t="shared" si="16"/>
        <v/>
      </c>
      <c r="G130" s="90" t="str">
        <f t="shared" si="17"/>
        <v/>
      </c>
      <c r="H130" s="91" t="str">
        <f t="shared" si="18"/>
        <v/>
      </c>
      <c r="I130" s="90" t="str">
        <f>IF(E130&lt;&gt;"",IFERROR(VLOOKUP(B130,商品参数!$A$3:$D$499,6,0),0),"")</f>
        <v/>
      </c>
      <c r="J130" s="90" t="str">
        <f>IF($B130&lt;&gt;"",SUMIFS(进货台账!$I$3:$I$1869,进货台账!$E$3:$E$1869,$B130,进货台账!$B$3:$B$1869,LEFT($J$3,4),进货台账!$C$3:$C$1869,LEFT(J$4,LEN(J$4)-1)),"")</f>
        <v/>
      </c>
      <c r="K130" s="90" t="str">
        <f>IF($B130&lt;&gt;"",SUMIFS(销售台账!$I$3:$I$2654,销售台账!$E$3:$E$2654,$B130,销售台账!$B$3:$B$2654,LEFT($J$3,4),销售台账!$C$3:$C$2654,LEFT(J$4,LEN(J$4)-1)),"")</f>
        <v/>
      </c>
      <c r="L130" s="90" t="str">
        <f>IF($B130&lt;&gt;"",SUMIFS(损耗登记!$I$3:$I$4999,损耗登记!$E$3:$E$4999,$B130,损耗登记!$B$3:$B$4999,LEFT($J$3,4),损耗登记!$C$3:$C$4999,LEFT(J$4,LEN(J$4)-1)),"")</f>
        <v/>
      </c>
      <c r="M130" s="90" t="str">
        <f t="shared" si="19"/>
        <v/>
      </c>
      <c r="N130" s="90" t="str">
        <f>IF($B130&lt;&gt;"",SUMIFS(进货台账!$I$3:$I$1869,进货台账!$E$3:$E$1869,$B130,进货台账!$B$3:$B$1869,LEFT($J$3,4),进货台账!$C$3:$C$1869,LEFT(N$4,LEN(N$4)-1)),"")</f>
        <v/>
      </c>
      <c r="O130" s="90" t="str">
        <f>IF($B130&lt;&gt;"",SUMIFS(销售台账!$I$3:$I$2654,销售台账!$E$3:$E$2654,$B130,销售台账!$B$3:$B$2654,LEFT($J$3,4),销售台账!$C$3:$C$2654,LEFT(N$4,LEN(N$4)-1)),"")</f>
        <v/>
      </c>
      <c r="P130" s="90" t="str">
        <f>IF($B130&lt;&gt;"",SUMIFS(损耗登记!$I$3:$I$4999,损耗登记!$E$3:$E$4999,$B130,损耗登记!$B$3:$B$4999,LEFT($J$3,4),损耗登记!$C$3:$C$4999,LEFT(N$4,LEN(N$4)-1)),"")</f>
        <v/>
      </c>
      <c r="Q130" s="90" t="str">
        <f t="shared" si="20"/>
        <v/>
      </c>
      <c r="R130" s="90" t="str">
        <f>IF($B130&lt;&gt;"",SUMIFS(进货台账!$I$3:$I$1869,进货台账!$E$3:$E$1869,$B130,进货台账!$B$3:$B$1869,LEFT($J$3,4),进货台账!$C$3:$C$1869,LEFT(R$4,LEN(R$4)-1)),"")</f>
        <v/>
      </c>
      <c r="S130" s="90" t="str">
        <f>IF($B130&lt;&gt;"",SUMIFS(销售台账!$I$3:$I$2654,销售台账!$E$3:$E$2654,$B130,销售台账!$B$3:$B$2654,LEFT($J$3,4),销售台账!$C$3:$C$2654,LEFT(R$4,LEN(R$4)-1)),"")</f>
        <v/>
      </c>
      <c r="T130" s="90" t="str">
        <f>IF($B130&lt;&gt;"",SUMIFS(损耗登记!$I$3:$I$4999,损耗登记!$E$3:$E$4999,$B130,损耗登记!$B$3:$B$4999,LEFT($J$3,4),损耗登记!$C$3:$C$4999,LEFT(R$4,LEN(R$4)-1)),"")</f>
        <v/>
      </c>
      <c r="U130" s="90" t="str">
        <f t="shared" si="21"/>
        <v/>
      </c>
      <c r="V130" s="90" t="str">
        <f>IF($B130&lt;&gt;"",SUMIFS(进货台账!$I$3:$I$1869,进货台账!$E$3:$E$1869,$B130,进货台账!$B$3:$B$1869,LEFT($J$3,4),进货台账!$C$3:$C$1869,LEFT(V$4,LEN(V$4)-1)),"")</f>
        <v/>
      </c>
      <c r="W130" s="90" t="str">
        <f>IF($B130&lt;&gt;"",SUMIFS(销售台账!$I$3:$I$2654,销售台账!$E$3:$E$2654,$B130,销售台账!$B$3:$B$2654,LEFT($J$3,4),销售台账!$C$3:$C$2654,LEFT(V$4,LEN(V$4)-1)),"")</f>
        <v/>
      </c>
      <c r="X130" s="90" t="str">
        <f>IF($B130&lt;&gt;"",SUMIFS(损耗登记!$I$3:$I$4999,损耗登记!$E$3:$E$4999,$B130,损耗登记!$B$3:$B$4999,LEFT($J$3,4),损耗登记!$C$3:$C$4999,LEFT(V$4,LEN(V$4)-1)),"")</f>
        <v/>
      </c>
      <c r="Y130" s="90" t="str">
        <f t="shared" si="22"/>
        <v/>
      </c>
      <c r="Z130" s="90" t="str">
        <f>IF($B130&lt;&gt;"",SUMIFS(进货台账!$I$3:$I$1869,进货台账!$E$3:$E$1869,$B130,进货台账!$B$3:$B$1869,LEFT($J$3,4),进货台账!$C$3:$C$1869,LEFT(Z$4,LEN(Z$4)-1)),"")</f>
        <v/>
      </c>
      <c r="AA130" s="90" t="str">
        <f>IF($B130&lt;&gt;"",SUMIFS(销售台账!$I$3:$I$2654,销售台账!$E$3:$E$2654,$B130,销售台账!$B$3:$B$2654,LEFT($J$3,4),销售台账!$C$3:$C$2654,LEFT(Z$4,LEN(Z$4)-1)),"")</f>
        <v/>
      </c>
      <c r="AB130" s="90" t="str">
        <f>IF($B130&lt;&gt;"",SUMIFS(损耗登记!$I$3:$I$4999,损耗登记!$E$3:$E$4999,$B130,损耗登记!$B$3:$B$4999,LEFT($J$3,4),损耗登记!$C$3:$C$4999,LEFT(Z$4,LEN(Z$4)-1)),"")</f>
        <v/>
      </c>
      <c r="AC130" s="90" t="str">
        <f t="shared" si="23"/>
        <v/>
      </c>
      <c r="AD130" s="90" t="str">
        <f>IF($B130&lt;&gt;"",SUMIFS(进货台账!$I$3:$I$1869,进货台账!$E$3:$E$1869,$B130,进货台账!$B$3:$B$1869,LEFT($J$3,4),进货台账!$C$3:$C$1869,LEFT(AD$4,LEN(AD$4)-1)),"")</f>
        <v/>
      </c>
      <c r="AE130" s="90" t="str">
        <f>IF($B130&lt;&gt;"",SUMIFS(销售台账!$I$3:$I$2654,销售台账!$E$3:$E$2654,$B130,销售台账!$B$3:$B$2654,LEFT($J$3,4),销售台账!$C$3:$C$2654,LEFT(AD$4,LEN(AD$4)-1)),"")</f>
        <v/>
      </c>
      <c r="AF130" s="90" t="str">
        <f>IF($B130&lt;&gt;"",SUMIFS(损耗登记!$I$3:$I$4999,损耗登记!$E$3:$E$4999,$B130,损耗登记!$B$3:$B$4999,LEFT($J$3,4),损耗登记!$C$3:$C$4999,LEFT(AD$4,LEN(AD$4)-1)),"")</f>
        <v/>
      </c>
      <c r="AG130" s="90" t="str">
        <f t="shared" si="24"/>
        <v/>
      </c>
      <c r="AH130" s="90" t="str">
        <f>IF($B130&lt;&gt;"",SUMIFS(进货台账!$I$3:$I$1869,进货台账!$E$3:$E$1869,$B130,进货台账!$B$3:$B$1869,LEFT($J$3,4),进货台账!$C$3:$C$1869,LEFT(AH$4,LEN(AH$4)-1)),"")</f>
        <v/>
      </c>
      <c r="AI130" s="90" t="str">
        <f>IF($B130&lt;&gt;"",SUMIFS(销售台账!$I$3:$I$2654,销售台账!$E$3:$E$2654,$B130,销售台账!$B$3:$B$2654,LEFT($J$3,4),销售台账!$C$3:$C$2654,LEFT(AH$4,LEN(AH$4)-1)),"")</f>
        <v/>
      </c>
      <c r="AJ130" s="90" t="str">
        <f>IF($B130&lt;&gt;"",SUMIFS(损耗登记!$I$3:$I$4999,损耗登记!$E$3:$E$4999,$B130,损耗登记!$B$3:$B$4999,LEFT($J$3,4),损耗登记!$C$3:$C$4999,LEFT(AH$4,LEN(AH$4)-1)),"")</f>
        <v/>
      </c>
      <c r="AK130" s="90" t="str">
        <f t="shared" si="25"/>
        <v/>
      </c>
      <c r="AL130" s="90" t="str">
        <f>IF($B130&lt;&gt;"",SUMIFS(进货台账!$I$3:$I$1869,进货台账!$E$3:$E$1869,$B130,进货台账!$B$3:$B$1869,LEFT($J$3,4),进货台账!$C$3:$C$1869,LEFT(AL$4,LEN(AL$4)-1)),"")</f>
        <v/>
      </c>
      <c r="AM130" s="90" t="str">
        <f>IF($B130&lt;&gt;"",SUMIFS(销售台账!$I$3:$I$2654,销售台账!$E$3:$E$2654,$B130,销售台账!$B$3:$B$2654,LEFT($J$3,4),销售台账!$C$3:$C$2654,LEFT(AL$4,LEN(AL$4)-1)),"")</f>
        <v/>
      </c>
      <c r="AN130" s="90" t="str">
        <f>IF($B130&lt;&gt;"",SUMIFS(损耗登记!$I$3:$I$4999,损耗登记!$E$3:$E$4999,$B130,损耗登记!$B$3:$B$4999,LEFT($J$3,4),损耗登记!$C$3:$C$4999,LEFT(AL$4,LEN(AL$4)-1)),"")</f>
        <v/>
      </c>
      <c r="AO130" s="90" t="str">
        <f t="shared" si="26"/>
        <v/>
      </c>
      <c r="AP130" s="90" t="str">
        <f>IF($B130&lt;&gt;"",SUMIFS(进货台账!$I$3:$I$1869,进货台账!$E$3:$E$1869,$B130,进货台账!$B$3:$B$1869,LEFT($J$3,4),进货台账!$C$3:$C$1869,LEFT(AP$4,LEN(AP$4)-1)),"")</f>
        <v/>
      </c>
      <c r="AQ130" s="90" t="str">
        <f>IF($B130&lt;&gt;"",SUMIFS(销售台账!$I$3:$I$2654,销售台账!$E$3:$E$2654,$B130,销售台账!$B$3:$B$2654,LEFT($J$3,4),销售台账!$C$3:$C$2654,LEFT(AP$4,LEN(AP$4)-1)),"")</f>
        <v/>
      </c>
      <c r="AR130" s="90" t="str">
        <f>IF($B130&lt;&gt;"",SUMIFS(损耗登记!$I$3:$I$4999,损耗登记!$E$3:$E$4999,$B130,损耗登记!$B$3:$B$4999,LEFT($J$3,4),损耗登记!$C$3:$C$4999,LEFT(AP$4,LEN(AP$4)-1)),"")</f>
        <v/>
      </c>
      <c r="AS130" s="90" t="str">
        <f t="shared" si="27"/>
        <v/>
      </c>
      <c r="AT130" s="90" t="str">
        <f>IF($B130&lt;&gt;"",SUMIFS(进货台账!$I$3:$I$1869,进货台账!$E$3:$E$1869,$B130,进货台账!$B$3:$B$1869,LEFT($J$3,4),进货台账!$C$3:$C$1869,LEFT(AT$4,LEN(AT$4)-1)),"")</f>
        <v/>
      </c>
      <c r="AU130" s="90" t="str">
        <f>IF($B130&lt;&gt;"",SUMIFS(销售台账!$I$3:$I$2654,销售台账!$E$3:$E$2654,$B130,销售台账!$B$3:$B$2654,LEFT($J$3,4),销售台账!$C$3:$C$2654,LEFT(AT$4,LEN(AT$4)-1)),"")</f>
        <v/>
      </c>
      <c r="AV130" s="90" t="str">
        <f>IF($B130&lt;&gt;"",SUMIFS(损耗登记!$I$3:$I$4999,损耗登记!$E$3:$E$4999,$B130,损耗登记!$B$3:$B$4999,LEFT($J$3,4),损耗登记!$C$3:$C$4999,LEFT(AT$4,LEN(AT$4)-1)),"")</f>
        <v/>
      </c>
      <c r="AW130" s="90" t="str">
        <f t="shared" si="28"/>
        <v/>
      </c>
      <c r="AX130" s="90" t="str">
        <f>IF($B130&lt;&gt;"",SUMIFS(进货台账!$I$3:$I$1869,进货台账!$E$3:$E$1869,$B130,进货台账!$B$3:$B$1869,LEFT($J$3,4),进货台账!$C$3:$C$1869,LEFT(AX$4,LEN(AX$4)-1)),"")</f>
        <v/>
      </c>
      <c r="AY130" s="90" t="str">
        <f>IF($B130&lt;&gt;"",SUMIFS(销售台账!$I$3:$I$2654,销售台账!$E$3:$E$2654,$B130,销售台账!$B$3:$B$2654,LEFT($J$3,4),销售台账!$C$3:$C$2654,LEFT(AX$4,LEN(AX$4)-1)),"")</f>
        <v/>
      </c>
      <c r="AZ130" s="90" t="str">
        <f>IF($B130&lt;&gt;"",SUMIFS(损耗登记!$I$3:$I$4999,损耗登记!$E$3:$E$4999,$B130,损耗登记!$B$3:$B$4999,LEFT($J$3,4),损耗登记!$C$3:$C$4999,LEFT(AX$4,LEN(AX$4)-1)),"")</f>
        <v/>
      </c>
      <c r="BA130" s="90" t="str">
        <f t="shared" si="29"/>
        <v/>
      </c>
      <c r="BB130" s="90" t="str">
        <f>IF($B130&lt;&gt;"",SUMIFS(进货台账!$I$3:$I$1869,进货台账!$E$3:$E$1869,$B130,进货台账!$B$3:$B$1869,LEFT($J$3,4),进货台账!$C$3:$C$1869,LEFT(BB$4,LEN(BB$4)-1)),"")</f>
        <v/>
      </c>
      <c r="BC130" s="90" t="str">
        <f>IF($B130&lt;&gt;"",SUMIFS(销售台账!$I$3:$I$2654,销售台账!$E$3:$E$2654,$B130,销售台账!$B$3:$B$2654,LEFT($J$3,4),销售台账!$C$3:$C$2654,LEFT(BB$4,LEN(BB$4)-1)),"")</f>
        <v/>
      </c>
      <c r="BD130" s="90" t="str">
        <f>IF($B130&lt;&gt;"",SUMIFS(损耗登记!$I$3:$I$4999,损耗登记!$E$3:$E$4999,$B130,损耗登记!$B$3:$B$4999,LEFT($J$3,4),损耗登记!$C$3:$C$4999,LEFT(BB$4,LEN(BB$4)-1)),"")</f>
        <v/>
      </c>
      <c r="BE130" s="90" t="str">
        <f t="shared" si="30"/>
        <v/>
      </c>
    </row>
    <row r="131" ht="22" customHeight="1" spans="1:57">
      <c r="A131" s="89" t="str">
        <f t="shared" si="31"/>
        <v/>
      </c>
      <c r="B131" s="89" t="str">
        <f>IF(商品参数!A128&lt;&gt;"",商品参数!A128,"")</f>
        <v/>
      </c>
      <c r="C131" s="90" t="str">
        <f>IFERROR(VLOOKUP(B131,商品参数!A:E,2,FALSE),"")</f>
        <v/>
      </c>
      <c r="D131" s="90" t="str">
        <f>IFERROR(VLOOKUP(B131,商品参数!A:E,3,FALSE),"")</f>
        <v/>
      </c>
      <c r="E131" s="90" t="str">
        <f>IFERROR(VLOOKUP(B131,商品参数!A:E,4,FALSE),"")</f>
        <v/>
      </c>
      <c r="F131" s="90" t="str">
        <f t="shared" si="16"/>
        <v/>
      </c>
      <c r="G131" s="90" t="str">
        <f t="shared" si="17"/>
        <v/>
      </c>
      <c r="H131" s="91" t="str">
        <f t="shared" si="18"/>
        <v/>
      </c>
      <c r="I131" s="90" t="str">
        <f>IF(E131&lt;&gt;"",IFERROR(VLOOKUP(B131,商品参数!$A$3:$D$499,6,0),0),"")</f>
        <v/>
      </c>
      <c r="J131" s="90" t="str">
        <f>IF($B131&lt;&gt;"",SUMIFS(进货台账!$I$3:$I$1869,进货台账!$E$3:$E$1869,$B131,进货台账!$B$3:$B$1869,LEFT($J$3,4),进货台账!$C$3:$C$1869,LEFT(J$4,LEN(J$4)-1)),"")</f>
        <v/>
      </c>
      <c r="K131" s="90" t="str">
        <f>IF($B131&lt;&gt;"",SUMIFS(销售台账!$I$3:$I$2654,销售台账!$E$3:$E$2654,$B131,销售台账!$B$3:$B$2654,LEFT($J$3,4),销售台账!$C$3:$C$2654,LEFT(J$4,LEN(J$4)-1)),"")</f>
        <v/>
      </c>
      <c r="L131" s="90" t="str">
        <f>IF($B131&lt;&gt;"",SUMIFS(损耗登记!$I$3:$I$4999,损耗登记!$E$3:$E$4999,$B131,损耗登记!$B$3:$B$4999,LEFT($J$3,4),损耗登记!$C$3:$C$4999,LEFT(J$4,LEN(J$4)-1)),"")</f>
        <v/>
      </c>
      <c r="M131" s="90" t="str">
        <f t="shared" si="19"/>
        <v/>
      </c>
      <c r="N131" s="90" t="str">
        <f>IF($B131&lt;&gt;"",SUMIFS(进货台账!$I$3:$I$1869,进货台账!$E$3:$E$1869,$B131,进货台账!$B$3:$B$1869,LEFT($J$3,4),进货台账!$C$3:$C$1869,LEFT(N$4,LEN(N$4)-1)),"")</f>
        <v/>
      </c>
      <c r="O131" s="90" t="str">
        <f>IF($B131&lt;&gt;"",SUMIFS(销售台账!$I$3:$I$2654,销售台账!$E$3:$E$2654,$B131,销售台账!$B$3:$B$2654,LEFT($J$3,4),销售台账!$C$3:$C$2654,LEFT(N$4,LEN(N$4)-1)),"")</f>
        <v/>
      </c>
      <c r="P131" s="90" t="str">
        <f>IF($B131&lt;&gt;"",SUMIFS(损耗登记!$I$3:$I$4999,损耗登记!$E$3:$E$4999,$B131,损耗登记!$B$3:$B$4999,LEFT($J$3,4),损耗登记!$C$3:$C$4999,LEFT(N$4,LEN(N$4)-1)),"")</f>
        <v/>
      </c>
      <c r="Q131" s="90" t="str">
        <f t="shared" si="20"/>
        <v/>
      </c>
      <c r="R131" s="90" t="str">
        <f>IF($B131&lt;&gt;"",SUMIFS(进货台账!$I$3:$I$1869,进货台账!$E$3:$E$1869,$B131,进货台账!$B$3:$B$1869,LEFT($J$3,4),进货台账!$C$3:$C$1869,LEFT(R$4,LEN(R$4)-1)),"")</f>
        <v/>
      </c>
      <c r="S131" s="90" t="str">
        <f>IF($B131&lt;&gt;"",SUMIFS(销售台账!$I$3:$I$2654,销售台账!$E$3:$E$2654,$B131,销售台账!$B$3:$B$2654,LEFT($J$3,4),销售台账!$C$3:$C$2654,LEFT(R$4,LEN(R$4)-1)),"")</f>
        <v/>
      </c>
      <c r="T131" s="90" t="str">
        <f>IF($B131&lt;&gt;"",SUMIFS(损耗登记!$I$3:$I$4999,损耗登记!$E$3:$E$4999,$B131,损耗登记!$B$3:$B$4999,LEFT($J$3,4),损耗登记!$C$3:$C$4999,LEFT(R$4,LEN(R$4)-1)),"")</f>
        <v/>
      </c>
      <c r="U131" s="90" t="str">
        <f t="shared" si="21"/>
        <v/>
      </c>
      <c r="V131" s="90" t="str">
        <f>IF($B131&lt;&gt;"",SUMIFS(进货台账!$I$3:$I$1869,进货台账!$E$3:$E$1869,$B131,进货台账!$B$3:$B$1869,LEFT($J$3,4),进货台账!$C$3:$C$1869,LEFT(V$4,LEN(V$4)-1)),"")</f>
        <v/>
      </c>
      <c r="W131" s="90" t="str">
        <f>IF($B131&lt;&gt;"",SUMIFS(销售台账!$I$3:$I$2654,销售台账!$E$3:$E$2654,$B131,销售台账!$B$3:$B$2654,LEFT($J$3,4),销售台账!$C$3:$C$2654,LEFT(V$4,LEN(V$4)-1)),"")</f>
        <v/>
      </c>
      <c r="X131" s="90" t="str">
        <f>IF($B131&lt;&gt;"",SUMIFS(损耗登记!$I$3:$I$4999,损耗登记!$E$3:$E$4999,$B131,损耗登记!$B$3:$B$4999,LEFT($J$3,4),损耗登记!$C$3:$C$4999,LEFT(V$4,LEN(V$4)-1)),"")</f>
        <v/>
      </c>
      <c r="Y131" s="90" t="str">
        <f t="shared" si="22"/>
        <v/>
      </c>
      <c r="Z131" s="90" t="str">
        <f>IF($B131&lt;&gt;"",SUMIFS(进货台账!$I$3:$I$1869,进货台账!$E$3:$E$1869,$B131,进货台账!$B$3:$B$1869,LEFT($J$3,4),进货台账!$C$3:$C$1869,LEFT(Z$4,LEN(Z$4)-1)),"")</f>
        <v/>
      </c>
      <c r="AA131" s="90" t="str">
        <f>IF($B131&lt;&gt;"",SUMIFS(销售台账!$I$3:$I$2654,销售台账!$E$3:$E$2654,$B131,销售台账!$B$3:$B$2654,LEFT($J$3,4),销售台账!$C$3:$C$2654,LEFT(Z$4,LEN(Z$4)-1)),"")</f>
        <v/>
      </c>
      <c r="AB131" s="90" t="str">
        <f>IF($B131&lt;&gt;"",SUMIFS(损耗登记!$I$3:$I$4999,损耗登记!$E$3:$E$4999,$B131,损耗登记!$B$3:$B$4999,LEFT($J$3,4),损耗登记!$C$3:$C$4999,LEFT(Z$4,LEN(Z$4)-1)),"")</f>
        <v/>
      </c>
      <c r="AC131" s="90" t="str">
        <f t="shared" si="23"/>
        <v/>
      </c>
      <c r="AD131" s="90" t="str">
        <f>IF($B131&lt;&gt;"",SUMIFS(进货台账!$I$3:$I$1869,进货台账!$E$3:$E$1869,$B131,进货台账!$B$3:$B$1869,LEFT($J$3,4),进货台账!$C$3:$C$1869,LEFT(AD$4,LEN(AD$4)-1)),"")</f>
        <v/>
      </c>
      <c r="AE131" s="90" t="str">
        <f>IF($B131&lt;&gt;"",SUMIFS(销售台账!$I$3:$I$2654,销售台账!$E$3:$E$2654,$B131,销售台账!$B$3:$B$2654,LEFT($J$3,4),销售台账!$C$3:$C$2654,LEFT(AD$4,LEN(AD$4)-1)),"")</f>
        <v/>
      </c>
      <c r="AF131" s="90" t="str">
        <f>IF($B131&lt;&gt;"",SUMIFS(损耗登记!$I$3:$I$4999,损耗登记!$E$3:$E$4999,$B131,损耗登记!$B$3:$B$4999,LEFT($J$3,4),损耗登记!$C$3:$C$4999,LEFT(AD$4,LEN(AD$4)-1)),"")</f>
        <v/>
      </c>
      <c r="AG131" s="90" t="str">
        <f t="shared" si="24"/>
        <v/>
      </c>
      <c r="AH131" s="90" t="str">
        <f>IF($B131&lt;&gt;"",SUMIFS(进货台账!$I$3:$I$1869,进货台账!$E$3:$E$1869,$B131,进货台账!$B$3:$B$1869,LEFT($J$3,4),进货台账!$C$3:$C$1869,LEFT(AH$4,LEN(AH$4)-1)),"")</f>
        <v/>
      </c>
      <c r="AI131" s="90" t="str">
        <f>IF($B131&lt;&gt;"",SUMIFS(销售台账!$I$3:$I$2654,销售台账!$E$3:$E$2654,$B131,销售台账!$B$3:$B$2654,LEFT($J$3,4),销售台账!$C$3:$C$2654,LEFT(AH$4,LEN(AH$4)-1)),"")</f>
        <v/>
      </c>
      <c r="AJ131" s="90" t="str">
        <f>IF($B131&lt;&gt;"",SUMIFS(损耗登记!$I$3:$I$4999,损耗登记!$E$3:$E$4999,$B131,损耗登记!$B$3:$B$4999,LEFT($J$3,4),损耗登记!$C$3:$C$4999,LEFT(AH$4,LEN(AH$4)-1)),"")</f>
        <v/>
      </c>
      <c r="AK131" s="90" t="str">
        <f t="shared" si="25"/>
        <v/>
      </c>
      <c r="AL131" s="90" t="str">
        <f>IF($B131&lt;&gt;"",SUMIFS(进货台账!$I$3:$I$1869,进货台账!$E$3:$E$1869,$B131,进货台账!$B$3:$B$1869,LEFT($J$3,4),进货台账!$C$3:$C$1869,LEFT(AL$4,LEN(AL$4)-1)),"")</f>
        <v/>
      </c>
      <c r="AM131" s="90" t="str">
        <f>IF($B131&lt;&gt;"",SUMIFS(销售台账!$I$3:$I$2654,销售台账!$E$3:$E$2654,$B131,销售台账!$B$3:$B$2654,LEFT($J$3,4),销售台账!$C$3:$C$2654,LEFT(AL$4,LEN(AL$4)-1)),"")</f>
        <v/>
      </c>
      <c r="AN131" s="90" t="str">
        <f>IF($B131&lt;&gt;"",SUMIFS(损耗登记!$I$3:$I$4999,损耗登记!$E$3:$E$4999,$B131,损耗登记!$B$3:$B$4999,LEFT($J$3,4),损耗登记!$C$3:$C$4999,LEFT(AL$4,LEN(AL$4)-1)),"")</f>
        <v/>
      </c>
      <c r="AO131" s="90" t="str">
        <f t="shared" si="26"/>
        <v/>
      </c>
      <c r="AP131" s="90" t="str">
        <f>IF($B131&lt;&gt;"",SUMIFS(进货台账!$I$3:$I$1869,进货台账!$E$3:$E$1869,$B131,进货台账!$B$3:$B$1869,LEFT($J$3,4),进货台账!$C$3:$C$1869,LEFT(AP$4,LEN(AP$4)-1)),"")</f>
        <v/>
      </c>
      <c r="AQ131" s="90" t="str">
        <f>IF($B131&lt;&gt;"",SUMIFS(销售台账!$I$3:$I$2654,销售台账!$E$3:$E$2654,$B131,销售台账!$B$3:$B$2654,LEFT($J$3,4),销售台账!$C$3:$C$2654,LEFT(AP$4,LEN(AP$4)-1)),"")</f>
        <v/>
      </c>
      <c r="AR131" s="90" t="str">
        <f>IF($B131&lt;&gt;"",SUMIFS(损耗登记!$I$3:$I$4999,损耗登记!$E$3:$E$4999,$B131,损耗登记!$B$3:$B$4999,LEFT($J$3,4),损耗登记!$C$3:$C$4999,LEFT(AP$4,LEN(AP$4)-1)),"")</f>
        <v/>
      </c>
      <c r="AS131" s="90" t="str">
        <f t="shared" si="27"/>
        <v/>
      </c>
      <c r="AT131" s="90" t="str">
        <f>IF($B131&lt;&gt;"",SUMIFS(进货台账!$I$3:$I$1869,进货台账!$E$3:$E$1869,$B131,进货台账!$B$3:$B$1869,LEFT($J$3,4),进货台账!$C$3:$C$1869,LEFT(AT$4,LEN(AT$4)-1)),"")</f>
        <v/>
      </c>
      <c r="AU131" s="90" t="str">
        <f>IF($B131&lt;&gt;"",SUMIFS(销售台账!$I$3:$I$2654,销售台账!$E$3:$E$2654,$B131,销售台账!$B$3:$B$2654,LEFT($J$3,4),销售台账!$C$3:$C$2654,LEFT(AT$4,LEN(AT$4)-1)),"")</f>
        <v/>
      </c>
      <c r="AV131" s="90" t="str">
        <f>IF($B131&lt;&gt;"",SUMIFS(损耗登记!$I$3:$I$4999,损耗登记!$E$3:$E$4999,$B131,损耗登记!$B$3:$B$4999,LEFT($J$3,4),损耗登记!$C$3:$C$4999,LEFT(AT$4,LEN(AT$4)-1)),"")</f>
        <v/>
      </c>
      <c r="AW131" s="90" t="str">
        <f t="shared" si="28"/>
        <v/>
      </c>
      <c r="AX131" s="90" t="str">
        <f>IF($B131&lt;&gt;"",SUMIFS(进货台账!$I$3:$I$1869,进货台账!$E$3:$E$1869,$B131,进货台账!$B$3:$B$1869,LEFT($J$3,4),进货台账!$C$3:$C$1869,LEFT(AX$4,LEN(AX$4)-1)),"")</f>
        <v/>
      </c>
      <c r="AY131" s="90" t="str">
        <f>IF($B131&lt;&gt;"",SUMIFS(销售台账!$I$3:$I$2654,销售台账!$E$3:$E$2654,$B131,销售台账!$B$3:$B$2654,LEFT($J$3,4),销售台账!$C$3:$C$2654,LEFT(AX$4,LEN(AX$4)-1)),"")</f>
        <v/>
      </c>
      <c r="AZ131" s="90" t="str">
        <f>IF($B131&lt;&gt;"",SUMIFS(损耗登记!$I$3:$I$4999,损耗登记!$E$3:$E$4999,$B131,损耗登记!$B$3:$B$4999,LEFT($J$3,4),损耗登记!$C$3:$C$4999,LEFT(AX$4,LEN(AX$4)-1)),"")</f>
        <v/>
      </c>
      <c r="BA131" s="90" t="str">
        <f t="shared" si="29"/>
        <v/>
      </c>
      <c r="BB131" s="90" t="str">
        <f>IF($B131&lt;&gt;"",SUMIFS(进货台账!$I$3:$I$1869,进货台账!$E$3:$E$1869,$B131,进货台账!$B$3:$B$1869,LEFT($J$3,4),进货台账!$C$3:$C$1869,LEFT(BB$4,LEN(BB$4)-1)),"")</f>
        <v/>
      </c>
      <c r="BC131" s="90" t="str">
        <f>IF($B131&lt;&gt;"",SUMIFS(销售台账!$I$3:$I$2654,销售台账!$E$3:$E$2654,$B131,销售台账!$B$3:$B$2654,LEFT($J$3,4),销售台账!$C$3:$C$2654,LEFT(BB$4,LEN(BB$4)-1)),"")</f>
        <v/>
      </c>
      <c r="BD131" s="90" t="str">
        <f>IF($B131&lt;&gt;"",SUMIFS(损耗登记!$I$3:$I$4999,损耗登记!$E$3:$E$4999,$B131,损耗登记!$B$3:$B$4999,LEFT($J$3,4),损耗登记!$C$3:$C$4999,LEFT(BB$4,LEN(BB$4)-1)),"")</f>
        <v/>
      </c>
      <c r="BE131" s="90" t="str">
        <f t="shared" si="30"/>
        <v/>
      </c>
    </row>
    <row r="132" ht="22" customHeight="1" spans="1:57">
      <c r="A132" s="89" t="str">
        <f t="shared" si="31"/>
        <v/>
      </c>
      <c r="B132" s="89" t="str">
        <f>IF(商品参数!A129&lt;&gt;"",商品参数!A129,"")</f>
        <v/>
      </c>
      <c r="C132" s="90" t="str">
        <f>IFERROR(VLOOKUP(B132,商品参数!A:E,2,FALSE),"")</f>
        <v/>
      </c>
      <c r="D132" s="90" t="str">
        <f>IFERROR(VLOOKUP(B132,商品参数!A:E,3,FALSE),"")</f>
        <v/>
      </c>
      <c r="E132" s="90" t="str">
        <f>IFERROR(VLOOKUP(B132,商品参数!A:E,4,FALSE),"")</f>
        <v/>
      </c>
      <c r="F132" s="90" t="str">
        <f t="shared" si="16"/>
        <v/>
      </c>
      <c r="G132" s="90" t="str">
        <f t="shared" si="17"/>
        <v/>
      </c>
      <c r="H132" s="91" t="str">
        <f t="shared" si="18"/>
        <v/>
      </c>
      <c r="I132" s="90" t="str">
        <f>IF(E132&lt;&gt;"",IFERROR(VLOOKUP(B132,商品参数!$A$3:$D$499,6,0),0),"")</f>
        <v/>
      </c>
      <c r="J132" s="90" t="str">
        <f>IF($B132&lt;&gt;"",SUMIFS(进货台账!$I$3:$I$1869,进货台账!$E$3:$E$1869,$B132,进货台账!$B$3:$B$1869,LEFT($J$3,4),进货台账!$C$3:$C$1869,LEFT(J$4,LEN(J$4)-1)),"")</f>
        <v/>
      </c>
      <c r="K132" s="90" t="str">
        <f>IF($B132&lt;&gt;"",SUMIFS(销售台账!$I$3:$I$2654,销售台账!$E$3:$E$2654,$B132,销售台账!$B$3:$B$2654,LEFT($J$3,4),销售台账!$C$3:$C$2654,LEFT(J$4,LEN(J$4)-1)),"")</f>
        <v/>
      </c>
      <c r="L132" s="90" t="str">
        <f>IF($B132&lt;&gt;"",SUMIFS(损耗登记!$I$3:$I$4999,损耗登记!$E$3:$E$4999,$B132,损耗登记!$B$3:$B$4999,LEFT($J$3,4),损耗登记!$C$3:$C$4999,LEFT(J$4,LEN(J$4)-1)),"")</f>
        <v/>
      </c>
      <c r="M132" s="90" t="str">
        <f t="shared" si="19"/>
        <v/>
      </c>
      <c r="N132" s="90" t="str">
        <f>IF($B132&lt;&gt;"",SUMIFS(进货台账!$I$3:$I$1869,进货台账!$E$3:$E$1869,$B132,进货台账!$B$3:$B$1869,LEFT($J$3,4),进货台账!$C$3:$C$1869,LEFT(N$4,LEN(N$4)-1)),"")</f>
        <v/>
      </c>
      <c r="O132" s="90" t="str">
        <f>IF($B132&lt;&gt;"",SUMIFS(销售台账!$I$3:$I$2654,销售台账!$E$3:$E$2654,$B132,销售台账!$B$3:$B$2654,LEFT($J$3,4),销售台账!$C$3:$C$2654,LEFT(N$4,LEN(N$4)-1)),"")</f>
        <v/>
      </c>
      <c r="P132" s="90" t="str">
        <f>IF($B132&lt;&gt;"",SUMIFS(损耗登记!$I$3:$I$4999,损耗登记!$E$3:$E$4999,$B132,损耗登记!$B$3:$B$4999,LEFT($J$3,4),损耗登记!$C$3:$C$4999,LEFT(N$4,LEN(N$4)-1)),"")</f>
        <v/>
      </c>
      <c r="Q132" s="90" t="str">
        <f t="shared" si="20"/>
        <v/>
      </c>
      <c r="R132" s="90" t="str">
        <f>IF($B132&lt;&gt;"",SUMIFS(进货台账!$I$3:$I$1869,进货台账!$E$3:$E$1869,$B132,进货台账!$B$3:$B$1869,LEFT($J$3,4),进货台账!$C$3:$C$1869,LEFT(R$4,LEN(R$4)-1)),"")</f>
        <v/>
      </c>
      <c r="S132" s="90" t="str">
        <f>IF($B132&lt;&gt;"",SUMIFS(销售台账!$I$3:$I$2654,销售台账!$E$3:$E$2654,$B132,销售台账!$B$3:$B$2654,LEFT($J$3,4),销售台账!$C$3:$C$2654,LEFT(R$4,LEN(R$4)-1)),"")</f>
        <v/>
      </c>
      <c r="T132" s="90" t="str">
        <f>IF($B132&lt;&gt;"",SUMIFS(损耗登记!$I$3:$I$4999,损耗登记!$E$3:$E$4999,$B132,损耗登记!$B$3:$B$4999,LEFT($J$3,4),损耗登记!$C$3:$C$4999,LEFT(R$4,LEN(R$4)-1)),"")</f>
        <v/>
      </c>
      <c r="U132" s="90" t="str">
        <f t="shared" si="21"/>
        <v/>
      </c>
      <c r="V132" s="90" t="str">
        <f>IF($B132&lt;&gt;"",SUMIFS(进货台账!$I$3:$I$1869,进货台账!$E$3:$E$1869,$B132,进货台账!$B$3:$B$1869,LEFT($J$3,4),进货台账!$C$3:$C$1869,LEFT(V$4,LEN(V$4)-1)),"")</f>
        <v/>
      </c>
      <c r="W132" s="90" t="str">
        <f>IF($B132&lt;&gt;"",SUMIFS(销售台账!$I$3:$I$2654,销售台账!$E$3:$E$2654,$B132,销售台账!$B$3:$B$2654,LEFT($J$3,4),销售台账!$C$3:$C$2654,LEFT(V$4,LEN(V$4)-1)),"")</f>
        <v/>
      </c>
      <c r="X132" s="90" t="str">
        <f>IF($B132&lt;&gt;"",SUMIFS(损耗登记!$I$3:$I$4999,损耗登记!$E$3:$E$4999,$B132,损耗登记!$B$3:$B$4999,LEFT($J$3,4),损耗登记!$C$3:$C$4999,LEFT(V$4,LEN(V$4)-1)),"")</f>
        <v/>
      </c>
      <c r="Y132" s="90" t="str">
        <f t="shared" si="22"/>
        <v/>
      </c>
      <c r="Z132" s="90" t="str">
        <f>IF($B132&lt;&gt;"",SUMIFS(进货台账!$I$3:$I$1869,进货台账!$E$3:$E$1869,$B132,进货台账!$B$3:$B$1869,LEFT($J$3,4),进货台账!$C$3:$C$1869,LEFT(Z$4,LEN(Z$4)-1)),"")</f>
        <v/>
      </c>
      <c r="AA132" s="90" t="str">
        <f>IF($B132&lt;&gt;"",SUMIFS(销售台账!$I$3:$I$2654,销售台账!$E$3:$E$2654,$B132,销售台账!$B$3:$B$2654,LEFT($J$3,4),销售台账!$C$3:$C$2654,LEFT(Z$4,LEN(Z$4)-1)),"")</f>
        <v/>
      </c>
      <c r="AB132" s="90" t="str">
        <f>IF($B132&lt;&gt;"",SUMIFS(损耗登记!$I$3:$I$4999,损耗登记!$E$3:$E$4999,$B132,损耗登记!$B$3:$B$4999,LEFT($J$3,4),损耗登记!$C$3:$C$4999,LEFT(Z$4,LEN(Z$4)-1)),"")</f>
        <v/>
      </c>
      <c r="AC132" s="90" t="str">
        <f t="shared" si="23"/>
        <v/>
      </c>
      <c r="AD132" s="90" t="str">
        <f>IF($B132&lt;&gt;"",SUMIFS(进货台账!$I$3:$I$1869,进货台账!$E$3:$E$1869,$B132,进货台账!$B$3:$B$1869,LEFT($J$3,4),进货台账!$C$3:$C$1869,LEFT(AD$4,LEN(AD$4)-1)),"")</f>
        <v/>
      </c>
      <c r="AE132" s="90" t="str">
        <f>IF($B132&lt;&gt;"",SUMIFS(销售台账!$I$3:$I$2654,销售台账!$E$3:$E$2654,$B132,销售台账!$B$3:$B$2654,LEFT($J$3,4),销售台账!$C$3:$C$2654,LEFT(AD$4,LEN(AD$4)-1)),"")</f>
        <v/>
      </c>
      <c r="AF132" s="90" t="str">
        <f>IF($B132&lt;&gt;"",SUMIFS(损耗登记!$I$3:$I$4999,损耗登记!$E$3:$E$4999,$B132,损耗登记!$B$3:$B$4999,LEFT($J$3,4),损耗登记!$C$3:$C$4999,LEFT(AD$4,LEN(AD$4)-1)),"")</f>
        <v/>
      </c>
      <c r="AG132" s="90" t="str">
        <f t="shared" si="24"/>
        <v/>
      </c>
      <c r="AH132" s="90" t="str">
        <f>IF($B132&lt;&gt;"",SUMIFS(进货台账!$I$3:$I$1869,进货台账!$E$3:$E$1869,$B132,进货台账!$B$3:$B$1869,LEFT($J$3,4),进货台账!$C$3:$C$1869,LEFT(AH$4,LEN(AH$4)-1)),"")</f>
        <v/>
      </c>
      <c r="AI132" s="90" t="str">
        <f>IF($B132&lt;&gt;"",SUMIFS(销售台账!$I$3:$I$2654,销售台账!$E$3:$E$2654,$B132,销售台账!$B$3:$B$2654,LEFT($J$3,4),销售台账!$C$3:$C$2654,LEFT(AH$4,LEN(AH$4)-1)),"")</f>
        <v/>
      </c>
      <c r="AJ132" s="90" t="str">
        <f>IF($B132&lt;&gt;"",SUMIFS(损耗登记!$I$3:$I$4999,损耗登记!$E$3:$E$4999,$B132,损耗登记!$B$3:$B$4999,LEFT($J$3,4),损耗登记!$C$3:$C$4999,LEFT(AH$4,LEN(AH$4)-1)),"")</f>
        <v/>
      </c>
      <c r="AK132" s="90" t="str">
        <f t="shared" si="25"/>
        <v/>
      </c>
      <c r="AL132" s="90" t="str">
        <f>IF($B132&lt;&gt;"",SUMIFS(进货台账!$I$3:$I$1869,进货台账!$E$3:$E$1869,$B132,进货台账!$B$3:$B$1869,LEFT($J$3,4),进货台账!$C$3:$C$1869,LEFT(AL$4,LEN(AL$4)-1)),"")</f>
        <v/>
      </c>
      <c r="AM132" s="90" t="str">
        <f>IF($B132&lt;&gt;"",SUMIFS(销售台账!$I$3:$I$2654,销售台账!$E$3:$E$2654,$B132,销售台账!$B$3:$B$2654,LEFT($J$3,4),销售台账!$C$3:$C$2654,LEFT(AL$4,LEN(AL$4)-1)),"")</f>
        <v/>
      </c>
      <c r="AN132" s="90" t="str">
        <f>IF($B132&lt;&gt;"",SUMIFS(损耗登记!$I$3:$I$4999,损耗登记!$E$3:$E$4999,$B132,损耗登记!$B$3:$B$4999,LEFT($J$3,4),损耗登记!$C$3:$C$4999,LEFT(AL$4,LEN(AL$4)-1)),"")</f>
        <v/>
      </c>
      <c r="AO132" s="90" t="str">
        <f t="shared" si="26"/>
        <v/>
      </c>
      <c r="AP132" s="90" t="str">
        <f>IF($B132&lt;&gt;"",SUMIFS(进货台账!$I$3:$I$1869,进货台账!$E$3:$E$1869,$B132,进货台账!$B$3:$B$1869,LEFT($J$3,4),进货台账!$C$3:$C$1869,LEFT(AP$4,LEN(AP$4)-1)),"")</f>
        <v/>
      </c>
      <c r="AQ132" s="90" t="str">
        <f>IF($B132&lt;&gt;"",SUMIFS(销售台账!$I$3:$I$2654,销售台账!$E$3:$E$2654,$B132,销售台账!$B$3:$B$2654,LEFT($J$3,4),销售台账!$C$3:$C$2654,LEFT(AP$4,LEN(AP$4)-1)),"")</f>
        <v/>
      </c>
      <c r="AR132" s="90" t="str">
        <f>IF($B132&lt;&gt;"",SUMIFS(损耗登记!$I$3:$I$4999,损耗登记!$E$3:$E$4999,$B132,损耗登记!$B$3:$B$4999,LEFT($J$3,4),损耗登记!$C$3:$C$4999,LEFT(AP$4,LEN(AP$4)-1)),"")</f>
        <v/>
      </c>
      <c r="AS132" s="90" t="str">
        <f t="shared" si="27"/>
        <v/>
      </c>
      <c r="AT132" s="90" t="str">
        <f>IF($B132&lt;&gt;"",SUMIFS(进货台账!$I$3:$I$1869,进货台账!$E$3:$E$1869,$B132,进货台账!$B$3:$B$1869,LEFT($J$3,4),进货台账!$C$3:$C$1869,LEFT(AT$4,LEN(AT$4)-1)),"")</f>
        <v/>
      </c>
      <c r="AU132" s="90" t="str">
        <f>IF($B132&lt;&gt;"",SUMIFS(销售台账!$I$3:$I$2654,销售台账!$E$3:$E$2654,$B132,销售台账!$B$3:$B$2654,LEFT($J$3,4),销售台账!$C$3:$C$2654,LEFT(AT$4,LEN(AT$4)-1)),"")</f>
        <v/>
      </c>
      <c r="AV132" s="90" t="str">
        <f>IF($B132&lt;&gt;"",SUMIFS(损耗登记!$I$3:$I$4999,损耗登记!$E$3:$E$4999,$B132,损耗登记!$B$3:$B$4999,LEFT($J$3,4),损耗登记!$C$3:$C$4999,LEFT(AT$4,LEN(AT$4)-1)),"")</f>
        <v/>
      </c>
      <c r="AW132" s="90" t="str">
        <f t="shared" si="28"/>
        <v/>
      </c>
      <c r="AX132" s="90" t="str">
        <f>IF($B132&lt;&gt;"",SUMIFS(进货台账!$I$3:$I$1869,进货台账!$E$3:$E$1869,$B132,进货台账!$B$3:$B$1869,LEFT($J$3,4),进货台账!$C$3:$C$1869,LEFT(AX$4,LEN(AX$4)-1)),"")</f>
        <v/>
      </c>
      <c r="AY132" s="90" t="str">
        <f>IF($B132&lt;&gt;"",SUMIFS(销售台账!$I$3:$I$2654,销售台账!$E$3:$E$2654,$B132,销售台账!$B$3:$B$2654,LEFT($J$3,4),销售台账!$C$3:$C$2654,LEFT(AX$4,LEN(AX$4)-1)),"")</f>
        <v/>
      </c>
      <c r="AZ132" s="90" t="str">
        <f>IF($B132&lt;&gt;"",SUMIFS(损耗登记!$I$3:$I$4999,损耗登记!$E$3:$E$4999,$B132,损耗登记!$B$3:$B$4999,LEFT($J$3,4),损耗登记!$C$3:$C$4999,LEFT(AX$4,LEN(AX$4)-1)),"")</f>
        <v/>
      </c>
      <c r="BA132" s="90" t="str">
        <f t="shared" si="29"/>
        <v/>
      </c>
      <c r="BB132" s="90" t="str">
        <f>IF($B132&lt;&gt;"",SUMIFS(进货台账!$I$3:$I$1869,进货台账!$E$3:$E$1869,$B132,进货台账!$B$3:$B$1869,LEFT($J$3,4),进货台账!$C$3:$C$1869,LEFT(BB$4,LEN(BB$4)-1)),"")</f>
        <v/>
      </c>
      <c r="BC132" s="90" t="str">
        <f>IF($B132&lt;&gt;"",SUMIFS(销售台账!$I$3:$I$2654,销售台账!$E$3:$E$2654,$B132,销售台账!$B$3:$B$2654,LEFT($J$3,4),销售台账!$C$3:$C$2654,LEFT(BB$4,LEN(BB$4)-1)),"")</f>
        <v/>
      </c>
      <c r="BD132" s="90" t="str">
        <f>IF($B132&lt;&gt;"",SUMIFS(损耗登记!$I$3:$I$4999,损耗登记!$E$3:$E$4999,$B132,损耗登记!$B$3:$B$4999,LEFT($J$3,4),损耗登记!$C$3:$C$4999,LEFT(BB$4,LEN(BB$4)-1)),"")</f>
        <v/>
      </c>
      <c r="BE132" s="90" t="str">
        <f t="shared" si="30"/>
        <v/>
      </c>
    </row>
    <row r="133" ht="22" customHeight="1" spans="1:57">
      <c r="A133" s="89" t="str">
        <f t="shared" si="31"/>
        <v/>
      </c>
      <c r="B133" s="89" t="str">
        <f>IF(商品参数!A130&lt;&gt;"",商品参数!A130,"")</f>
        <v/>
      </c>
      <c r="C133" s="90" t="str">
        <f>IFERROR(VLOOKUP(B133,商品参数!A:E,2,FALSE),"")</f>
        <v/>
      </c>
      <c r="D133" s="90" t="str">
        <f>IFERROR(VLOOKUP(B133,商品参数!A:E,3,FALSE),"")</f>
        <v/>
      </c>
      <c r="E133" s="90" t="str">
        <f>IFERROR(VLOOKUP(B133,商品参数!A:E,4,FALSE),"")</f>
        <v/>
      </c>
      <c r="F133" s="90" t="str">
        <f t="shared" si="16"/>
        <v/>
      </c>
      <c r="G133" s="90" t="str">
        <f t="shared" si="17"/>
        <v/>
      </c>
      <c r="H133" s="91" t="str">
        <f t="shared" si="18"/>
        <v/>
      </c>
      <c r="I133" s="90" t="str">
        <f>IF(E133&lt;&gt;"",IFERROR(VLOOKUP(B133,商品参数!$A$3:$D$499,6,0),0),"")</f>
        <v/>
      </c>
      <c r="J133" s="90" t="str">
        <f>IF($B133&lt;&gt;"",SUMIFS(进货台账!$I$3:$I$1869,进货台账!$E$3:$E$1869,$B133,进货台账!$B$3:$B$1869,LEFT($J$3,4),进货台账!$C$3:$C$1869,LEFT(J$4,LEN(J$4)-1)),"")</f>
        <v/>
      </c>
      <c r="K133" s="90" t="str">
        <f>IF($B133&lt;&gt;"",SUMIFS(销售台账!$I$3:$I$2654,销售台账!$E$3:$E$2654,$B133,销售台账!$B$3:$B$2654,LEFT($J$3,4),销售台账!$C$3:$C$2654,LEFT(J$4,LEN(J$4)-1)),"")</f>
        <v/>
      </c>
      <c r="L133" s="90" t="str">
        <f>IF($B133&lt;&gt;"",SUMIFS(损耗登记!$I$3:$I$4999,损耗登记!$E$3:$E$4999,$B133,损耗登记!$B$3:$B$4999,LEFT($J$3,4),损耗登记!$C$3:$C$4999,LEFT(J$4,LEN(J$4)-1)),"")</f>
        <v/>
      </c>
      <c r="M133" s="90" t="str">
        <f t="shared" si="19"/>
        <v/>
      </c>
      <c r="N133" s="90" t="str">
        <f>IF($B133&lt;&gt;"",SUMIFS(进货台账!$I$3:$I$1869,进货台账!$E$3:$E$1869,$B133,进货台账!$B$3:$B$1869,LEFT($J$3,4),进货台账!$C$3:$C$1869,LEFT(N$4,LEN(N$4)-1)),"")</f>
        <v/>
      </c>
      <c r="O133" s="90" t="str">
        <f>IF($B133&lt;&gt;"",SUMIFS(销售台账!$I$3:$I$2654,销售台账!$E$3:$E$2654,$B133,销售台账!$B$3:$B$2654,LEFT($J$3,4),销售台账!$C$3:$C$2654,LEFT(N$4,LEN(N$4)-1)),"")</f>
        <v/>
      </c>
      <c r="P133" s="90" t="str">
        <f>IF($B133&lt;&gt;"",SUMIFS(损耗登记!$I$3:$I$4999,损耗登记!$E$3:$E$4999,$B133,损耗登记!$B$3:$B$4999,LEFT($J$3,4),损耗登记!$C$3:$C$4999,LEFT(N$4,LEN(N$4)-1)),"")</f>
        <v/>
      </c>
      <c r="Q133" s="90" t="str">
        <f t="shared" si="20"/>
        <v/>
      </c>
      <c r="R133" s="90" t="str">
        <f>IF($B133&lt;&gt;"",SUMIFS(进货台账!$I$3:$I$1869,进货台账!$E$3:$E$1869,$B133,进货台账!$B$3:$B$1869,LEFT($J$3,4),进货台账!$C$3:$C$1869,LEFT(R$4,LEN(R$4)-1)),"")</f>
        <v/>
      </c>
      <c r="S133" s="90" t="str">
        <f>IF($B133&lt;&gt;"",SUMIFS(销售台账!$I$3:$I$2654,销售台账!$E$3:$E$2654,$B133,销售台账!$B$3:$B$2654,LEFT($J$3,4),销售台账!$C$3:$C$2654,LEFT(R$4,LEN(R$4)-1)),"")</f>
        <v/>
      </c>
      <c r="T133" s="90" t="str">
        <f>IF($B133&lt;&gt;"",SUMIFS(损耗登记!$I$3:$I$4999,损耗登记!$E$3:$E$4999,$B133,损耗登记!$B$3:$B$4999,LEFT($J$3,4),损耗登记!$C$3:$C$4999,LEFT(R$4,LEN(R$4)-1)),"")</f>
        <v/>
      </c>
      <c r="U133" s="90" t="str">
        <f t="shared" si="21"/>
        <v/>
      </c>
      <c r="V133" s="90" t="str">
        <f>IF($B133&lt;&gt;"",SUMIFS(进货台账!$I$3:$I$1869,进货台账!$E$3:$E$1869,$B133,进货台账!$B$3:$B$1869,LEFT($J$3,4),进货台账!$C$3:$C$1869,LEFT(V$4,LEN(V$4)-1)),"")</f>
        <v/>
      </c>
      <c r="W133" s="90" t="str">
        <f>IF($B133&lt;&gt;"",SUMIFS(销售台账!$I$3:$I$2654,销售台账!$E$3:$E$2654,$B133,销售台账!$B$3:$B$2654,LEFT($J$3,4),销售台账!$C$3:$C$2654,LEFT(V$4,LEN(V$4)-1)),"")</f>
        <v/>
      </c>
      <c r="X133" s="90" t="str">
        <f>IF($B133&lt;&gt;"",SUMIFS(损耗登记!$I$3:$I$4999,损耗登记!$E$3:$E$4999,$B133,损耗登记!$B$3:$B$4999,LEFT($J$3,4),损耗登记!$C$3:$C$4999,LEFT(V$4,LEN(V$4)-1)),"")</f>
        <v/>
      </c>
      <c r="Y133" s="90" t="str">
        <f t="shared" si="22"/>
        <v/>
      </c>
      <c r="Z133" s="90" t="str">
        <f>IF($B133&lt;&gt;"",SUMIFS(进货台账!$I$3:$I$1869,进货台账!$E$3:$E$1869,$B133,进货台账!$B$3:$B$1869,LEFT($J$3,4),进货台账!$C$3:$C$1869,LEFT(Z$4,LEN(Z$4)-1)),"")</f>
        <v/>
      </c>
      <c r="AA133" s="90" t="str">
        <f>IF($B133&lt;&gt;"",SUMIFS(销售台账!$I$3:$I$2654,销售台账!$E$3:$E$2654,$B133,销售台账!$B$3:$B$2654,LEFT($J$3,4),销售台账!$C$3:$C$2654,LEFT(Z$4,LEN(Z$4)-1)),"")</f>
        <v/>
      </c>
      <c r="AB133" s="90" t="str">
        <f>IF($B133&lt;&gt;"",SUMIFS(损耗登记!$I$3:$I$4999,损耗登记!$E$3:$E$4999,$B133,损耗登记!$B$3:$B$4999,LEFT($J$3,4),损耗登记!$C$3:$C$4999,LEFT(Z$4,LEN(Z$4)-1)),"")</f>
        <v/>
      </c>
      <c r="AC133" s="90" t="str">
        <f t="shared" si="23"/>
        <v/>
      </c>
      <c r="AD133" s="90" t="str">
        <f>IF($B133&lt;&gt;"",SUMIFS(进货台账!$I$3:$I$1869,进货台账!$E$3:$E$1869,$B133,进货台账!$B$3:$B$1869,LEFT($J$3,4),进货台账!$C$3:$C$1869,LEFT(AD$4,LEN(AD$4)-1)),"")</f>
        <v/>
      </c>
      <c r="AE133" s="90" t="str">
        <f>IF($B133&lt;&gt;"",SUMIFS(销售台账!$I$3:$I$2654,销售台账!$E$3:$E$2654,$B133,销售台账!$B$3:$B$2654,LEFT($J$3,4),销售台账!$C$3:$C$2654,LEFT(AD$4,LEN(AD$4)-1)),"")</f>
        <v/>
      </c>
      <c r="AF133" s="90" t="str">
        <f>IF($B133&lt;&gt;"",SUMIFS(损耗登记!$I$3:$I$4999,损耗登记!$E$3:$E$4999,$B133,损耗登记!$B$3:$B$4999,LEFT($J$3,4),损耗登记!$C$3:$C$4999,LEFT(AD$4,LEN(AD$4)-1)),"")</f>
        <v/>
      </c>
      <c r="AG133" s="90" t="str">
        <f t="shared" si="24"/>
        <v/>
      </c>
      <c r="AH133" s="90" t="str">
        <f>IF($B133&lt;&gt;"",SUMIFS(进货台账!$I$3:$I$1869,进货台账!$E$3:$E$1869,$B133,进货台账!$B$3:$B$1869,LEFT($J$3,4),进货台账!$C$3:$C$1869,LEFT(AH$4,LEN(AH$4)-1)),"")</f>
        <v/>
      </c>
      <c r="AI133" s="90" t="str">
        <f>IF($B133&lt;&gt;"",SUMIFS(销售台账!$I$3:$I$2654,销售台账!$E$3:$E$2654,$B133,销售台账!$B$3:$B$2654,LEFT($J$3,4),销售台账!$C$3:$C$2654,LEFT(AH$4,LEN(AH$4)-1)),"")</f>
        <v/>
      </c>
      <c r="AJ133" s="90" t="str">
        <f>IF($B133&lt;&gt;"",SUMIFS(损耗登记!$I$3:$I$4999,损耗登记!$E$3:$E$4999,$B133,损耗登记!$B$3:$B$4999,LEFT($J$3,4),损耗登记!$C$3:$C$4999,LEFT(AH$4,LEN(AH$4)-1)),"")</f>
        <v/>
      </c>
      <c r="AK133" s="90" t="str">
        <f t="shared" si="25"/>
        <v/>
      </c>
      <c r="AL133" s="90" t="str">
        <f>IF($B133&lt;&gt;"",SUMIFS(进货台账!$I$3:$I$1869,进货台账!$E$3:$E$1869,$B133,进货台账!$B$3:$B$1869,LEFT($J$3,4),进货台账!$C$3:$C$1869,LEFT(AL$4,LEN(AL$4)-1)),"")</f>
        <v/>
      </c>
      <c r="AM133" s="90" t="str">
        <f>IF($B133&lt;&gt;"",SUMIFS(销售台账!$I$3:$I$2654,销售台账!$E$3:$E$2654,$B133,销售台账!$B$3:$B$2654,LEFT($J$3,4),销售台账!$C$3:$C$2654,LEFT(AL$4,LEN(AL$4)-1)),"")</f>
        <v/>
      </c>
      <c r="AN133" s="90" t="str">
        <f>IF($B133&lt;&gt;"",SUMIFS(损耗登记!$I$3:$I$4999,损耗登记!$E$3:$E$4999,$B133,损耗登记!$B$3:$B$4999,LEFT($J$3,4),损耗登记!$C$3:$C$4999,LEFT(AL$4,LEN(AL$4)-1)),"")</f>
        <v/>
      </c>
      <c r="AO133" s="90" t="str">
        <f t="shared" si="26"/>
        <v/>
      </c>
      <c r="AP133" s="90" t="str">
        <f>IF($B133&lt;&gt;"",SUMIFS(进货台账!$I$3:$I$1869,进货台账!$E$3:$E$1869,$B133,进货台账!$B$3:$B$1869,LEFT($J$3,4),进货台账!$C$3:$C$1869,LEFT(AP$4,LEN(AP$4)-1)),"")</f>
        <v/>
      </c>
      <c r="AQ133" s="90" t="str">
        <f>IF($B133&lt;&gt;"",SUMIFS(销售台账!$I$3:$I$2654,销售台账!$E$3:$E$2654,$B133,销售台账!$B$3:$B$2654,LEFT($J$3,4),销售台账!$C$3:$C$2654,LEFT(AP$4,LEN(AP$4)-1)),"")</f>
        <v/>
      </c>
      <c r="AR133" s="90" t="str">
        <f>IF($B133&lt;&gt;"",SUMIFS(损耗登记!$I$3:$I$4999,损耗登记!$E$3:$E$4999,$B133,损耗登记!$B$3:$B$4999,LEFT($J$3,4),损耗登记!$C$3:$C$4999,LEFT(AP$4,LEN(AP$4)-1)),"")</f>
        <v/>
      </c>
      <c r="AS133" s="90" t="str">
        <f t="shared" si="27"/>
        <v/>
      </c>
      <c r="AT133" s="90" t="str">
        <f>IF($B133&lt;&gt;"",SUMIFS(进货台账!$I$3:$I$1869,进货台账!$E$3:$E$1869,$B133,进货台账!$B$3:$B$1869,LEFT($J$3,4),进货台账!$C$3:$C$1869,LEFT(AT$4,LEN(AT$4)-1)),"")</f>
        <v/>
      </c>
      <c r="AU133" s="90" t="str">
        <f>IF($B133&lt;&gt;"",SUMIFS(销售台账!$I$3:$I$2654,销售台账!$E$3:$E$2654,$B133,销售台账!$B$3:$B$2654,LEFT($J$3,4),销售台账!$C$3:$C$2654,LEFT(AT$4,LEN(AT$4)-1)),"")</f>
        <v/>
      </c>
      <c r="AV133" s="90" t="str">
        <f>IF($B133&lt;&gt;"",SUMIFS(损耗登记!$I$3:$I$4999,损耗登记!$E$3:$E$4999,$B133,损耗登记!$B$3:$B$4999,LEFT($J$3,4),损耗登记!$C$3:$C$4999,LEFT(AT$4,LEN(AT$4)-1)),"")</f>
        <v/>
      </c>
      <c r="AW133" s="90" t="str">
        <f t="shared" si="28"/>
        <v/>
      </c>
      <c r="AX133" s="90" t="str">
        <f>IF($B133&lt;&gt;"",SUMIFS(进货台账!$I$3:$I$1869,进货台账!$E$3:$E$1869,$B133,进货台账!$B$3:$B$1869,LEFT($J$3,4),进货台账!$C$3:$C$1869,LEFT(AX$4,LEN(AX$4)-1)),"")</f>
        <v/>
      </c>
      <c r="AY133" s="90" t="str">
        <f>IF($B133&lt;&gt;"",SUMIFS(销售台账!$I$3:$I$2654,销售台账!$E$3:$E$2654,$B133,销售台账!$B$3:$B$2654,LEFT($J$3,4),销售台账!$C$3:$C$2654,LEFT(AX$4,LEN(AX$4)-1)),"")</f>
        <v/>
      </c>
      <c r="AZ133" s="90" t="str">
        <f>IF($B133&lt;&gt;"",SUMIFS(损耗登记!$I$3:$I$4999,损耗登记!$E$3:$E$4999,$B133,损耗登记!$B$3:$B$4999,LEFT($J$3,4),损耗登记!$C$3:$C$4999,LEFT(AX$4,LEN(AX$4)-1)),"")</f>
        <v/>
      </c>
      <c r="BA133" s="90" t="str">
        <f t="shared" si="29"/>
        <v/>
      </c>
      <c r="BB133" s="90" t="str">
        <f>IF($B133&lt;&gt;"",SUMIFS(进货台账!$I$3:$I$1869,进货台账!$E$3:$E$1869,$B133,进货台账!$B$3:$B$1869,LEFT($J$3,4),进货台账!$C$3:$C$1869,LEFT(BB$4,LEN(BB$4)-1)),"")</f>
        <v/>
      </c>
      <c r="BC133" s="90" t="str">
        <f>IF($B133&lt;&gt;"",SUMIFS(销售台账!$I$3:$I$2654,销售台账!$E$3:$E$2654,$B133,销售台账!$B$3:$B$2654,LEFT($J$3,4),销售台账!$C$3:$C$2654,LEFT(BB$4,LEN(BB$4)-1)),"")</f>
        <v/>
      </c>
      <c r="BD133" s="90" t="str">
        <f>IF($B133&lt;&gt;"",SUMIFS(损耗登记!$I$3:$I$4999,损耗登记!$E$3:$E$4999,$B133,损耗登记!$B$3:$B$4999,LEFT($J$3,4),损耗登记!$C$3:$C$4999,LEFT(BB$4,LEN(BB$4)-1)),"")</f>
        <v/>
      </c>
      <c r="BE133" s="90" t="str">
        <f t="shared" si="30"/>
        <v/>
      </c>
    </row>
    <row r="134" ht="22" customHeight="1" spans="1:57">
      <c r="A134" s="89" t="str">
        <f t="shared" si="31"/>
        <v/>
      </c>
      <c r="B134" s="89" t="str">
        <f>IF(商品参数!A131&lt;&gt;"",商品参数!A131,"")</f>
        <v/>
      </c>
      <c r="C134" s="90" t="str">
        <f>IFERROR(VLOOKUP(B134,商品参数!A:E,2,FALSE),"")</f>
        <v/>
      </c>
      <c r="D134" s="90" t="str">
        <f>IFERROR(VLOOKUP(B134,商品参数!A:E,3,FALSE),"")</f>
        <v/>
      </c>
      <c r="E134" s="90" t="str">
        <f>IFERROR(VLOOKUP(B134,商品参数!A:E,4,FALSE),"")</f>
        <v/>
      </c>
      <c r="F134" s="90" t="str">
        <f t="shared" si="16"/>
        <v/>
      </c>
      <c r="G134" s="90" t="str">
        <f t="shared" si="17"/>
        <v/>
      </c>
      <c r="H134" s="91" t="str">
        <f t="shared" si="18"/>
        <v/>
      </c>
      <c r="I134" s="90" t="str">
        <f>IF(E134&lt;&gt;"",IFERROR(VLOOKUP(B134,商品参数!$A$3:$D$499,6,0),0),"")</f>
        <v/>
      </c>
      <c r="J134" s="90" t="str">
        <f>IF($B134&lt;&gt;"",SUMIFS(进货台账!$I$3:$I$1869,进货台账!$E$3:$E$1869,$B134,进货台账!$B$3:$B$1869,LEFT($J$3,4),进货台账!$C$3:$C$1869,LEFT(J$4,LEN(J$4)-1)),"")</f>
        <v/>
      </c>
      <c r="K134" s="90" t="str">
        <f>IF($B134&lt;&gt;"",SUMIFS(销售台账!$I$3:$I$2654,销售台账!$E$3:$E$2654,$B134,销售台账!$B$3:$B$2654,LEFT($J$3,4),销售台账!$C$3:$C$2654,LEFT(J$4,LEN(J$4)-1)),"")</f>
        <v/>
      </c>
      <c r="L134" s="90" t="str">
        <f>IF($B134&lt;&gt;"",SUMIFS(损耗登记!$I$3:$I$4999,损耗登记!$E$3:$E$4999,$B134,损耗登记!$B$3:$B$4999,LEFT($J$3,4),损耗登记!$C$3:$C$4999,LEFT(J$4,LEN(J$4)-1)),"")</f>
        <v/>
      </c>
      <c r="M134" s="90" t="str">
        <f t="shared" si="19"/>
        <v/>
      </c>
      <c r="N134" s="90" t="str">
        <f>IF($B134&lt;&gt;"",SUMIFS(进货台账!$I$3:$I$1869,进货台账!$E$3:$E$1869,$B134,进货台账!$B$3:$B$1869,LEFT($J$3,4),进货台账!$C$3:$C$1869,LEFT(N$4,LEN(N$4)-1)),"")</f>
        <v/>
      </c>
      <c r="O134" s="90" t="str">
        <f>IF($B134&lt;&gt;"",SUMIFS(销售台账!$I$3:$I$2654,销售台账!$E$3:$E$2654,$B134,销售台账!$B$3:$B$2654,LEFT($J$3,4),销售台账!$C$3:$C$2654,LEFT(N$4,LEN(N$4)-1)),"")</f>
        <v/>
      </c>
      <c r="P134" s="90" t="str">
        <f>IF($B134&lt;&gt;"",SUMIFS(损耗登记!$I$3:$I$4999,损耗登记!$E$3:$E$4999,$B134,损耗登记!$B$3:$B$4999,LEFT($J$3,4),损耗登记!$C$3:$C$4999,LEFT(N$4,LEN(N$4)-1)),"")</f>
        <v/>
      </c>
      <c r="Q134" s="90" t="str">
        <f t="shared" si="20"/>
        <v/>
      </c>
      <c r="R134" s="90" t="str">
        <f>IF($B134&lt;&gt;"",SUMIFS(进货台账!$I$3:$I$1869,进货台账!$E$3:$E$1869,$B134,进货台账!$B$3:$B$1869,LEFT($J$3,4),进货台账!$C$3:$C$1869,LEFT(R$4,LEN(R$4)-1)),"")</f>
        <v/>
      </c>
      <c r="S134" s="90" t="str">
        <f>IF($B134&lt;&gt;"",SUMIFS(销售台账!$I$3:$I$2654,销售台账!$E$3:$E$2654,$B134,销售台账!$B$3:$B$2654,LEFT($J$3,4),销售台账!$C$3:$C$2654,LEFT(R$4,LEN(R$4)-1)),"")</f>
        <v/>
      </c>
      <c r="T134" s="90" t="str">
        <f>IF($B134&lt;&gt;"",SUMIFS(损耗登记!$I$3:$I$4999,损耗登记!$E$3:$E$4999,$B134,损耗登记!$B$3:$B$4999,LEFT($J$3,4),损耗登记!$C$3:$C$4999,LEFT(R$4,LEN(R$4)-1)),"")</f>
        <v/>
      </c>
      <c r="U134" s="90" t="str">
        <f t="shared" si="21"/>
        <v/>
      </c>
      <c r="V134" s="90" t="str">
        <f>IF($B134&lt;&gt;"",SUMIFS(进货台账!$I$3:$I$1869,进货台账!$E$3:$E$1869,$B134,进货台账!$B$3:$B$1869,LEFT($J$3,4),进货台账!$C$3:$C$1869,LEFT(V$4,LEN(V$4)-1)),"")</f>
        <v/>
      </c>
      <c r="W134" s="90" t="str">
        <f>IF($B134&lt;&gt;"",SUMIFS(销售台账!$I$3:$I$2654,销售台账!$E$3:$E$2654,$B134,销售台账!$B$3:$B$2654,LEFT($J$3,4),销售台账!$C$3:$C$2654,LEFT(V$4,LEN(V$4)-1)),"")</f>
        <v/>
      </c>
      <c r="X134" s="90" t="str">
        <f>IF($B134&lt;&gt;"",SUMIFS(损耗登记!$I$3:$I$4999,损耗登记!$E$3:$E$4999,$B134,损耗登记!$B$3:$B$4999,LEFT($J$3,4),损耗登记!$C$3:$C$4999,LEFT(V$4,LEN(V$4)-1)),"")</f>
        <v/>
      </c>
      <c r="Y134" s="90" t="str">
        <f t="shared" si="22"/>
        <v/>
      </c>
      <c r="Z134" s="90" t="str">
        <f>IF($B134&lt;&gt;"",SUMIFS(进货台账!$I$3:$I$1869,进货台账!$E$3:$E$1869,$B134,进货台账!$B$3:$B$1869,LEFT($J$3,4),进货台账!$C$3:$C$1869,LEFT(Z$4,LEN(Z$4)-1)),"")</f>
        <v/>
      </c>
      <c r="AA134" s="90" t="str">
        <f>IF($B134&lt;&gt;"",SUMIFS(销售台账!$I$3:$I$2654,销售台账!$E$3:$E$2654,$B134,销售台账!$B$3:$B$2654,LEFT($J$3,4),销售台账!$C$3:$C$2654,LEFT(Z$4,LEN(Z$4)-1)),"")</f>
        <v/>
      </c>
      <c r="AB134" s="90" t="str">
        <f>IF($B134&lt;&gt;"",SUMIFS(损耗登记!$I$3:$I$4999,损耗登记!$E$3:$E$4999,$B134,损耗登记!$B$3:$B$4999,LEFT($J$3,4),损耗登记!$C$3:$C$4999,LEFT(Z$4,LEN(Z$4)-1)),"")</f>
        <v/>
      </c>
      <c r="AC134" s="90" t="str">
        <f t="shared" si="23"/>
        <v/>
      </c>
      <c r="AD134" s="90" t="str">
        <f>IF($B134&lt;&gt;"",SUMIFS(进货台账!$I$3:$I$1869,进货台账!$E$3:$E$1869,$B134,进货台账!$B$3:$B$1869,LEFT($J$3,4),进货台账!$C$3:$C$1869,LEFT(AD$4,LEN(AD$4)-1)),"")</f>
        <v/>
      </c>
      <c r="AE134" s="90" t="str">
        <f>IF($B134&lt;&gt;"",SUMIFS(销售台账!$I$3:$I$2654,销售台账!$E$3:$E$2654,$B134,销售台账!$B$3:$B$2654,LEFT($J$3,4),销售台账!$C$3:$C$2654,LEFT(AD$4,LEN(AD$4)-1)),"")</f>
        <v/>
      </c>
      <c r="AF134" s="90" t="str">
        <f>IF($B134&lt;&gt;"",SUMIFS(损耗登记!$I$3:$I$4999,损耗登记!$E$3:$E$4999,$B134,损耗登记!$B$3:$B$4999,LEFT($J$3,4),损耗登记!$C$3:$C$4999,LEFT(AD$4,LEN(AD$4)-1)),"")</f>
        <v/>
      </c>
      <c r="AG134" s="90" t="str">
        <f t="shared" si="24"/>
        <v/>
      </c>
      <c r="AH134" s="90" t="str">
        <f>IF($B134&lt;&gt;"",SUMIFS(进货台账!$I$3:$I$1869,进货台账!$E$3:$E$1869,$B134,进货台账!$B$3:$B$1869,LEFT($J$3,4),进货台账!$C$3:$C$1869,LEFT(AH$4,LEN(AH$4)-1)),"")</f>
        <v/>
      </c>
      <c r="AI134" s="90" t="str">
        <f>IF($B134&lt;&gt;"",SUMIFS(销售台账!$I$3:$I$2654,销售台账!$E$3:$E$2654,$B134,销售台账!$B$3:$B$2654,LEFT($J$3,4),销售台账!$C$3:$C$2654,LEFT(AH$4,LEN(AH$4)-1)),"")</f>
        <v/>
      </c>
      <c r="AJ134" s="90" t="str">
        <f>IF($B134&lt;&gt;"",SUMIFS(损耗登记!$I$3:$I$4999,损耗登记!$E$3:$E$4999,$B134,损耗登记!$B$3:$B$4999,LEFT($J$3,4),损耗登记!$C$3:$C$4999,LEFT(AH$4,LEN(AH$4)-1)),"")</f>
        <v/>
      </c>
      <c r="AK134" s="90" t="str">
        <f t="shared" si="25"/>
        <v/>
      </c>
      <c r="AL134" s="90" t="str">
        <f>IF($B134&lt;&gt;"",SUMIFS(进货台账!$I$3:$I$1869,进货台账!$E$3:$E$1869,$B134,进货台账!$B$3:$B$1869,LEFT($J$3,4),进货台账!$C$3:$C$1869,LEFT(AL$4,LEN(AL$4)-1)),"")</f>
        <v/>
      </c>
      <c r="AM134" s="90" t="str">
        <f>IF($B134&lt;&gt;"",SUMIFS(销售台账!$I$3:$I$2654,销售台账!$E$3:$E$2654,$B134,销售台账!$B$3:$B$2654,LEFT($J$3,4),销售台账!$C$3:$C$2654,LEFT(AL$4,LEN(AL$4)-1)),"")</f>
        <v/>
      </c>
      <c r="AN134" s="90" t="str">
        <f>IF($B134&lt;&gt;"",SUMIFS(损耗登记!$I$3:$I$4999,损耗登记!$E$3:$E$4999,$B134,损耗登记!$B$3:$B$4999,LEFT($J$3,4),损耗登记!$C$3:$C$4999,LEFT(AL$4,LEN(AL$4)-1)),"")</f>
        <v/>
      </c>
      <c r="AO134" s="90" t="str">
        <f t="shared" si="26"/>
        <v/>
      </c>
      <c r="AP134" s="90" t="str">
        <f>IF($B134&lt;&gt;"",SUMIFS(进货台账!$I$3:$I$1869,进货台账!$E$3:$E$1869,$B134,进货台账!$B$3:$B$1869,LEFT($J$3,4),进货台账!$C$3:$C$1869,LEFT(AP$4,LEN(AP$4)-1)),"")</f>
        <v/>
      </c>
      <c r="AQ134" s="90" t="str">
        <f>IF($B134&lt;&gt;"",SUMIFS(销售台账!$I$3:$I$2654,销售台账!$E$3:$E$2654,$B134,销售台账!$B$3:$B$2654,LEFT($J$3,4),销售台账!$C$3:$C$2654,LEFT(AP$4,LEN(AP$4)-1)),"")</f>
        <v/>
      </c>
      <c r="AR134" s="90" t="str">
        <f>IF($B134&lt;&gt;"",SUMIFS(损耗登记!$I$3:$I$4999,损耗登记!$E$3:$E$4999,$B134,损耗登记!$B$3:$B$4999,LEFT($J$3,4),损耗登记!$C$3:$C$4999,LEFT(AP$4,LEN(AP$4)-1)),"")</f>
        <v/>
      </c>
      <c r="AS134" s="90" t="str">
        <f t="shared" si="27"/>
        <v/>
      </c>
      <c r="AT134" s="90" t="str">
        <f>IF($B134&lt;&gt;"",SUMIFS(进货台账!$I$3:$I$1869,进货台账!$E$3:$E$1869,$B134,进货台账!$B$3:$B$1869,LEFT($J$3,4),进货台账!$C$3:$C$1869,LEFT(AT$4,LEN(AT$4)-1)),"")</f>
        <v/>
      </c>
      <c r="AU134" s="90" t="str">
        <f>IF($B134&lt;&gt;"",SUMIFS(销售台账!$I$3:$I$2654,销售台账!$E$3:$E$2654,$B134,销售台账!$B$3:$B$2654,LEFT($J$3,4),销售台账!$C$3:$C$2654,LEFT(AT$4,LEN(AT$4)-1)),"")</f>
        <v/>
      </c>
      <c r="AV134" s="90" t="str">
        <f>IF($B134&lt;&gt;"",SUMIFS(损耗登记!$I$3:$I$4999,损耗登记!$E$3:$E$4999,$B134,损耗登记!$B$3:$B$4999,LEFT($J$3,4),损耗登记!$C$3:$C$4999,LEFT(AT$4,LEN(AT$4)-1)),"")</f>
        <v/>
      </c>
      <c r="AW134" s="90" t="str">
        <f t="shared" si="28"/>
        <v/>
      </c>
      <c r="AX134" s="90" t="str">
        <f>IF($B134&lt;&gt;"",SUMIFS(进货台账!$I$3:$I$1869,进货台账!$E$3:$E$1869,$B134,进货台账!$B$3:$B$1869,LEFT($J$3,4),进货台账!$C$3:$C$1869,LEFT(AX$4,LEN(AX$4)-1)),"")</f>
        <v/>
      </c>
      <c r="AY134" s="90" t="str">
        <f>IF($B134&lt;&gt;"",SUMIFS(销售台账!$I$3:$I$2654,销售台账!$E$3:$E$2654,$B134,销售台账!$B$3:$B$2654,LEFT($J$3,4),销售台账!$C$3:$C$2654,LEFT(AX$4,LEN(AX$4)-1)),"")</f>
        <v/>
      </c>
      <c r="AZ134" s="90" t="str">
        <f>IF($B134&lt;&gt;"",SUMIFS(损耗登记!$I$3:$I$4999,损耗登记!$E$3:$E$4999,$B134,损耗登记!$B$3:$B$4999,LEFT($J$3,4),损耗登记!$C$3:$C$4999,LEFT(AX$4,LEN(AX$4)-1)),"")</f>
        <v/>
      </c>
      <c r="BA134" s="90" t="str">
        <f t="shared" si="29"/>
        <v/>
      </c>
      <c r="BB134" s="90" t="str">
        <f>IF($B134&lt;&gt;"",SUMIFS(进货台账!$I$3:$I$1869,进货台账!$E$3:$E$1869,$B134,进货台账!$B$3:$B$1869,LEFT($J$3,4),进货台账!$C$3:$C$1869,LEFT(BB$4,LEN(BB$4)-1)),"")</f>
        <v/>
      </c>
      <c r="BC134" s="90" t="str">
        <f>IF($B134&lt;&gt;"",SUMIFS(销售台账!$I$3:$I$2654,销售台账!$E$3:$E$2654,$B134,销售台账!$B$3:$B$2654,LEFT($J$3,4),销售台账!$C$3:$C$2654,LEFT(BB$4,LEN(BB$4)-1)),"")</f>
        <v/>
      </c>
      <c r="BD134" s="90" t="str">
        <f>IF($B134&lt;&gt;"",SUMIFS(损耗登记!$I$3:$I$4999,损耗登记!$E$3:$E$4999,$B134,损耗登记!$B$3:$B$4999,LEFT($J$3,4),损耗登记!$C$3:$C$4999,LEFT(BB$4,LEN(BB$4)-1)),"")</f>
        <v/>
      </c>
      <c r="BE134" s="90" t="str">
        <f t="shared" si="30"/>
        <v/>
      </c>
    </row>
    <row r="135" ht="22" customHeight="1" spans="1:57">
      <c r="A135" s="89" t="str">
        <f t="shared" si="31"/>
        <v/>
      </c>
      <c r="B135" s="89" t="str">
        <f>IF(商品参数!A132&lt;&gt;"",商品参数!A132,"")</f>
        <v/>
      </c>
      <c r="C135" s="90" t="str">
        <f>IFERROR(VLOOKUP(B135,商品参数!A:E,2,FALSE),"")</f>
        <v/>
      </c>
      <c r="D135" s="90" t="str">
        <f>IFERROR(VLOOKUP(B135,商品参数!A:E,3,FALSE),"")</f>
        <v/>
      </c>
      <c r="E135" s="90" t="str">
        <f>IFERROR(VLOOKUP(B135,商品参数!A:E,4,FALSE),"")</f>
        <v/>
      </c>
      <c r="F135" s="90" t="str">
        <f t="shared" ref="F135:F198" si="32">IF(E135&lt;&gt;"",SUM(I135,J135,N135,R135,V135,Z135,AD135,AH135,AL135,AP135,AT135,AX135,BB135,),"")</f>
        <v/>
      </c>
      <c r="G135" s="90" t="str">
        <f t="shared" ref="G135:G198" si="33">IF(E135&lt;&gt;"",SUM(K135,O135,S135,W135,AA135,AE135,AI135,AM135,AQ135,AU135,AY135,BC135,),"")</f>
        <v/>
      </c>
      <c r="H135" s="91" t="str">
        <f t="shared" ref="H135:H198" si="34">IFERROR(G135/F135,"")</f>
        <v/>
      </c>
      <c r="I135" s="90" t="str">
        <f>IF(E135&lt;&gt;"",IFERROR(VLOOKUP(B135,商品参数!$A$3:$D$499,6,0),0),"")</f>
        <v/>
      </c>
      <c r="J135" s="90" t="str">
        <f>IF($B135&lt;&gt;"",SUMIFS(进货台账!$I$3:$I$1869,进货台账!$E$3:$E$1869,$B135,进货台账!$B$3:$B$1869,LEFT($J$3,4),进货台账!$C$3:$C$1869,LEFT(J$4,LEN(J$4)-1)),"")</f>
        <v/>
      </c>
      <c r="K135" s="90" t="str">
        <f>IF($B135&lt;&gt;"",SUMIFS(销售台账!$I$3:$I$2654,销售台账!$E$3:$E$2654,$B135,销售台账!$B$3:$B$2654,LEFT($J$3,4),销售台账!$C$3:$C$2654,LEFT(J$4,LEN(J$4)-1)),"")</f>
        <v/>
      </c>
      <c r="L135" s="90" t="str">
        <f>IF($B135&lt;&gt;"",SUMIFS(损耗登记!$I$3:$I$4999,损耗登记!$E$3:$E$4999,$B135,损耗登记!$B$3:$B$4999,LEFT($J$3,4),损耗登记!$C$3:$C$4999,LEFT(J$4,LEN(J$4)-1)),"")</f>
        <v/>
      </c>
      <c r="M135" s="90" t="str">
        <f t="shared" ref="M135:M198" si="35">IF($B135&lt;&gt;"",SUM(I135:J135)-SUM(K135:L135),"")</f>
        <v/>
      </c>
      <c r="N135" s="90" t="str">
        <f>IF($B135&lt;&gt;"",SUMIFS(进货台账!$I$3:$I$1869,进货台账!$E$3:$E$1869,$B135,进货台账!$B$3:$B$1869,LEFT($J$3,4),进货台账!$C$3:$C$1869,LEFT(N$4,LEN(N$4)-1)),"")</f>
        <v/>
      </c>
      <c r="O135" s="90" t="str">
        <f>IF($B135&lt;&gt;"",SUMIFS(销售台账!$I$3:$I$2654,销售台账!$E$3:$E$2654,$B135,销售台账!$B$3:$B$2654,LEFT($J$3,4),销售台账!$C$3:$C$2654,LEFT(N$4,LEN(N$4)-1)),"")</f>
        <v/>
      </c>
      <c r="P135" s="90" t="str">
        <f>IF($B135&lt;&gt;"",SUMIFS(损耗登记!$I$3:$I$4999,损耗登记!$E$3:$E$4999,$B135,损耗登记!$B$3:$B$4999,LEFT($J$3,4),损耗登记!$C$3:$C$4999,LEFT(N$4,LEN(N$4)-1)),"")</f>
        <v/>
      </c>
      <c r="Q135" s="90" t="str">
        <f t="shared" ref="Q135:Q198" si="36">IF($B135&lt;&gt;"",SUM(M135:N135)-SUM(O135:P135),"")</f>
        <v/>
      </c>
      <c r="R135" s="90" t="str">
        <f>IF($B135&lt;&gt;"",SUMIFS(进货台账!$I$3:$I$1869,进货台账!$E$3:$E$1869,$B135,进货台账!$B$3:$B$1869,LEFT($J$3,4),进货台账!$C$3:$C$1869,LEFT(R$4,LEN(R$4)-1)),"")</f>
        <v/>
      </c>
      <c r="S135" s="90" t="str">
        <f>IF($B135&lt;&gt;"",SUMIFS(销售台账!$I$3:$I$2654,销售台账!$E$3:$E$2654,$B135,销售台账!$B$3:$B$2654,LEFT($J$3,4),销售台账!$C$3:$C$2654,LEFT(R$4,LEN(R$4)-1)),"")</f>
        <v/>
      </c>
      <c r="T135" s="90" t="str">
        <f>IF($B135&lt;&gt;"",SUMIFS(损耗登记!$I$3:$I$4999,损耗登记!$E$3:$E$4999,$B135,损耗登记!$B$3:$B$4999,LEFT($J$3,4),损耗登记!$C$3:$C$4999,LEFT(R$4,LEN(R$4)-1)),"")</f>
        <v/>
      </c>
      <c r="U135" s="90" t="str">
        <f t="shared" ref="U135:U198" si="37">IF($B135&lt;&gt;"",SUM(Q135:R135)-SUM(S135:T135),"")</f>
        <v/>
      </c>
      <c r="V135" s="90" t="str">
        <f>IF($B135&lt;&gt;"",SUMIFS(进货台账!$I$3:$I$1869,进货台账!$E$3:$E$1869,$B135,进货台账!$B$3:$B$1869,LEFT($J$3,4),进货台账!$C$3:$C$1869,LEFT(V$4,LEN(V$4)-1)),"")</f>
        <v/>
      </c>
      <c r="W135" s="90" t="str">
        <f>IF($B135&lt;&gt;"",SUMIFS(销售台账!$I$3:$I$2654,销售台账!$E$3:$E$2654,$B135,销售台账!$B$3:$B$2654,LEFT($J$3,4),销售台账!$C$3:$C$2654,LEFT(V$4,LEN(V$4)-1)),"")</f>
        <v/>
      </c>
      <c r="X135" s="90" t="str">
        <f>IF($B135&lt;&gt;"",SUMIFS(损耗登记!$I$3:$I$4999,损耗登记!$E$3:$E$4999,$B135,损耗登记!$B$3:$B$4999,LEFT($J$3,4),损耗登记!$C$3:$C$4999,LEFT(V$4,LEN(V$4)-1)),"")</f>
        <v/>
      </c>
      <c r="Y135" s="90" t="str">
        <f t="shared" ref="Y135:Y198" si="38">IF($B135&lt;&gt;"",SUM(U135:V135)-SUM(W135:X135),"")</f>
        <v/>
      </c>
      <c r="Z135" s="90" t="str">
        <f>IF($B135&lt;&gt;"",SUMIFS(进货台账!$I$3:$I$1869,进货台账!$E$3:$E$1869,$B135,进货台账!$B$3:$B$1869,LEFT($J$3,4),进货台账!$C$3:$C$1869,LEFT(Z$4,LEN(Z$4)-1)),"")</f>
        <v/>
      </c>
      <c r="AA135" s="90" t="str">
        <f>IF($B135&lt;&gt;"",SUMIFS(销售台账!$I$3:$I$2654,销售台账!$E$3:$E$2654,$B135,销售台账!$B$3:$B$2654,LEFT($J$3,4),销售台账!$C$3:$C$2654,LEFT(Z$4,LEN(Z$4)-1)),"")</f>
        <v/>
      </c>
      <c r="AB135" s="90" t="str">
        <f>IF($B135&lt;&gt;"",SUMIFS(损耗登记!$I$3:$I$4999,损耗登记!$E$3:$E$4999,$B135,损耗登记!$B$3:$B$4999,LEFT($J$3,4),损耗登记!$C$3:$C$4999,LEFT(Z$4,LEN(Z$4)-1)),"")</f>
        <v/>
      </c>
      <c r="AC135" s="90" t="str">
        <f t="shared" ref="AC135:AC198" si="39">IF($B135&lt;&gt;"",SUM(Y135:Z135)-SUM(AA135:AB135),"")</f>
        <v/>
      </c>
      <c r="AD135" s="90" t="str">
        <f>IF($B135&lt;&gt;"",SUMIFS(进货台账!$I$3:$I$1869,进货台账!$E$3:$E$1869,$B135,进货台账!$B$3:$B$1869,LEFT($J$3,4),进货台账!$C$3:$C$1869,LEFT(AD$4,LEN(AD$4)-1)),"")</f>
        <v/>
      </c>
      <c r="AE135" s="90" t="str">
        <f>IF($B135&lt;&gt;"",SUMIFS(销售台账!$I$3:$I$2654,销售台账!$E$3:$E$2654,$B135,销售台账!$B$3:$B$2654,LEFT($J$3,4),销售台账!$C$3:$C$2654,LEFT(AD$4,LEN(AD$4)-1)),"")</f>
        <v/>
      </c>
      <c r="AF135" s="90" t="str">
        <f>IF($B135&lt;&gt;"",SUMIFS(损耗登记!$I$3:$I$4999,损耗登记!$E$3:$E$4999,$B135,损耗登记!$B$3:$B$4999,LEFT($J$3,4),损耗登记!$C$3:$C$4999,LEFT(AD$4,LEN(AD$4)-1)),"")</f>
        <v/>
      </c>
      <c r="AG135" s="90" t="str">
        <f t="shared" ref="AG135:AG198" si="40">IF($B135&lt;&gt;"",SUM(AC135:AD135)-SUM(AE135:AF135),"")</f>
        <v/>
      </c>
      <c r="AH135" s="90" t="str">
        <f>IF($B135&lt;&gt;"",SUMIFS(进货台账!$I$3:$I$1869,进货台账!$E$3:$E$1869,$B135,进货台账!$B$3:$B$1869,LEFT($J$3,4),进货台账!$C$3:$C$1869,LEFT(AH$4,LEN(AH$4)-1)),"")</f>
        <v/>
      </c>
      <c r="AI135" s="90" t="str">
        <f>IF($B135&lt;&gt;"",SUMIFS(销售台账!$I$3:$I$2654,销售台账!$E$3:$E$2654,$B135,销售台账!$B$3:$B$2654,LEFT($J$3,4),销售台账!$C$3:$C$2654,LEFT(AH$4,LEN(AH$4)-1)),"")</f>
        <v/>
      </c>
      <c r="AJ135" s="90" t="str">
        <f>IF($B135&lt;&gt;"",SUMIFS(损耗登记!$I$3:$I$4999,损耗登记!$E$3:$E$4999,$B135,损耗登记!$B$3:$B$4999,LEFT($J$3,4),损耗登记!$C$3:$C$4999,LEFT(AH$4,LEN(AH$4)-1)),"")</f>
        <v/>
      </c>
      <c r="AK135" s="90" t="str">
        <f t="shared" ref="AK135:AK198" si="41">IF($B135&lt;&gt;"",SUM(AG135:AH135)-SUM(AI135:AJ135),"")</f>
        <v/>
      </c>
      <c r="AL135" s="90" t="str">
        <f>IF($B135&lt;&gt;"",SUMIFS(进货台账!$I$3:$I$1869,进货台账!$E$3:$E$1869,$B135,进货台账!$B$3:$B$1869,LEFT($J$3,4),进货台账!$C$3:$C$1869,LEFT(AL$4,LEN(AL$4)-1)),"")</f>
        <v/>
      </c>
      <c r="AM135" s="90" t="str">
        <f>IF($B135&lt;&gt;"",SUMIFS(销售台账!$I$3:$I$2654,销售台账!$E$3:$E$2654,$B135,销售台账!$B$3:$B$2654,LEFT($J$3,4),销售台账!$C$3:$C$2654,LEFT(AL$4,LEN(AL$4)-1)),"")</f>
        <v/>
      </c>
      <c r="AN135" s="90" t="str">
        <f>IF($B135&lt;&gt;"",SUMIFS(损耗登记!$I$3:$I$4999,损耗登记!$E$3:$E$4999,$B135,损耗登记!$B$3:$B$4999,LEFT($J$3,4),损耗登记!$C$3:$C$4999,LEFT(AL$4,LEN(AL$4)-1)),"")</f>
        <v/>
      </c>
      <c r="AO135" s="90" t="str">
        <f t="shared" ref="AO135:AO198" si="42">IF($B135&lt;&gt;"",SUM(AK135:AL135)-SUM(AM135:AN135),"")</f>
        <v/>
      </c>
      <c r="AP135" s="90" t="str">
        <f>IF($B135&lt;&gt;"",SUMIFS(进货台账!$I$3:$I$1869,进货台账!$E$3:$E$1869,$B135,进货台账!$B$3:$B$1869,LEFT($J$3,4),进货台账!$C$3:$C$1869,LEFT(AP$4,LEN(AP$4)-1)),"")</f>
        <v/>
      </c>
      <c r="AQ135" s="90" t="str">
        <f>IF($B135&lt;&gt;"",SUMIFS(销售台账!$I$3:$I$2654,销售台账!$E$3:$E$2654,$B135,销售台账!$B$3:$B$2654,LEFT($J$3,4),销售台账!$C$3:$C$2654,LEFT(AP$4,LEN(AP$4)-1)),"")</f>
        <v/>
      </c>
      <c r="AR135" s="90" t="str">
        <f>IF($B135&lt;&gt;"",SUMIFS(损耗登记!$I$3:$I$4999,损耗登记!$E$3:$E$4999,$B135,损耗登记!$B$3:$B$4999,LEFT($J$3,4),损耗登记!$C$3:$C$4999,LEFT(AP$4,LEN(AP$4)-1)),"")</f>
        <v/>
      </c>
      <c r="AS135" s="90" t="str">
        <f t="shared" ref="AS135:AS198" si="43">IF($B135&lt;&gt;"",SUM(AO135:AP135)-SUM(AQ135:AR135),"")</f>
        <v/>
      </c>
      <c r="AT135" s="90" t="str">
        <f>IF($B135&lt;&gt;"",SUMIFS(进货台账!$I$3:$I$1869,进货台账!$E$3:$E$1869,$B135,进货台账!$B$3:$B$1869,LEFT($J$3,4),进货台账!$C$3:$C$1869,LEFT(AT$4,LEN(AT$4)-1)),"")</f>
        <v/>
      </c>
      <c r="AU135" s="90" t="str">
        <f>IF($B135&lt;&gt;"",SUMIFS(销售台账!$I$3:$I$2654,销售台账!$E$3:$E$2654,$B135,销售台账!$B$3:$B$2654,LEFT($J$3,4),销售台账!$C$3:$C$2654,LEFT(AT$4,LEN(AT$4)-1)),"")</f>
        <v/>
      </c>
      <c r="AV135" s="90" t="str">
        <f>IF($B135&lt;&gt;"",SUMIFS(损耗登记!$I$3:$I$4999,损耗登记!$E$3:$E$4999,$B135,损耗登记!$B$3:$B$4999,LEFT($J$3,4),损耗登记!$C$3:$C$4999,LEFT(AT$4,LEN(AT$4)-1)),"")</f>
        <v/>
      </c>
      <c r="AW135" s="90" t="str">
        <f t="shared" ref="AW135:AW198" si="44">IF($B135&lt;&gt;"",SUM(AS135:AT135)-SUM(AU135:AV135),"")</f>
        <v/>
      </c>
      <c r="AX135" s="90" t="str">
        <f>IF($B135&lt;&gt;"",SUMIFS(进货台账!$I$3:$I$1869,进货台账!$E$3:$E$1869,$B135,进货台账!$B$3:$B$1869,LEFT($J$3,4),进货台账!$C$3:$C$1869,LEFT(AX$4,LEN(AX$4)-1)),"")</f>
        <v/>
      </c>
      <c r="AY135" s="90" t="str">
        <f>IF($B135&lt;&gt;"",SUMIFS(销售台账!$I$3:$I$2654,销售台账!$E$3:$E$2654,$B135,销售台账!$B$3:$B$2654,LEFT($J$3,4),销售台账!$C$3:$C$2654,LEFT(AX$4,LEN(AX$4)-1)),"")</f>
        <v/>
      </c>
      <c r="AZ135" s="90" t="str">
        <f>IF($B135&lt;&gt;"",SUMIFS(损耗登记!$I$3:$I$4999,损耗登记!$E$3:$E$4999,$B135,损耗登记!$B$3:$B$4999,LEFT($J$3,4),损耗登记!$C$3:$C$4999,LEFT(AX$4,LEN(AX$4)-1)),"")</f>
        <v/>
      </c>
      <c r="BA135" s="90" t="str">
        <f t="shared" ref="BA135:BA198" si="45">IF($B135&lt;&gt;"",SUM(AW135:AX135)-SUM(AY135:AZ135),"")</f>
        <v/>
      </c>
      <c r="BB135" s="90" t="str">
        <f>IF($B135&lt;&gt;"",SUMIFS(进货台账!$I$3:$I$1869,进货台账!$E$3:$E$1869,$B135,进货台账!$B$3:$B$1869,LEFT($J$3,4),进货台账!$C$3:$C$1869,LEFT(BB$4,LEN(BB$4)-1)),"")</f>
        <v/>
      </c>
      <c r="BC135" s="90" t="str">
        <f>IF($B135&lt;&gt;"",SUMIFS(销售台账!$I$3:$I$2654,销售台账!$E$3:$E$2654,$B135,销售台账!$B$3:$B$2654,LEFT($J$3,4),销售台账!$C$3:$C$2654,LEFT(BB$4,LEN(BB$4)-1)),"")</f>
        <v/>
      </c>
      <c r="BD135" s="90" t="str">
        <f>IF($B135&lt;&gt;"",SUMIFS(损耗登记!$I$3:$I$4999,损耗登记!$E$3:$E$4999,$B135,损耗登记!$B$3:$B$4999,LEFT($J$3,4),损耗登记!$C$3:$C$4999,LEFT(BB$4,LEN(BB$4)-1)),"")</f>
        <v/>
      </c>
      <c r="BE135" s="90" t="str">
        <f t="shared" ref="BE135:BE198" si="46">IF($B135&lt;&gt;"",SUM(BA135:BB135)-SUM(BC135:BD135),"")</f>
        <v/>
      </c>
    </row>
    <row r="136" ht="22" customHeight="1" spans="1:57">
      <c r="A136" s="89" t="str">
        <f t="shared" ref="A136:A199" si="47">IF(B136&lt;&gt;"",A135+1,"")</f>
        <v/>
      </c>
      <c r="B136" s="89" t="str">
        <f>IF(商品参数!A133&lt;&gt;"",商品参数!A133,"")</f>
        <v/>
      </c>
      <c r="C136" s="90" t="str">
        <f>IFERROR(VLOOKUP(B136,商品参数!A:E,2,FALSE),"")</f>
        <v/>
      </c>
      <c r="D136" s="90" t="str">
        <f>IFERROR(VLOOKUP(B136,商品参数!A:E,3,FALSE),"")</f>
        <v/>
      </c>
      <c r="E136" s="90" t="str">
        <f>IFERROR(VLOOKUP(B136,商品参数!A:E,4,FALSE),"")</f>
        <v/>
      </c>
      <c r="F136" s="90" t="str">
        <f t="shared" si="32"/>
        <v/>
      </c>
      <c r="G136" s="90" t="str">
        <f t="shared" si="33"/>
        <v/>
      </c>
      <c r="H136" s="91" t="str">
        <f t="shared" si="34"/>
        <v/>
      </c>
      <c r="I136" s="90" t="str">
        <f>IF(E136&lt;&gt;"",IFERROR(VLOOKUP(B136,商品参数!$A$3:$D$499,6,0),0),"")</f>
        <v/>
      </c>
      <c r="J136" s="90" t="str">
        <f>IF($B136&lt;&gt;"",SUMIFS(进货台账!$I$3:$I$1869,进货台账!$E$3:$E$1869,$B136,进货台账!$B$3:$B$1869,LEFT($J$3,4),进货台账!$C$3:$C$1869,LEFT(J$4,LEN(J$4)-1)),"")</f>
        <v/>
      </c>
      <c r="K136" s="90" t="str">
        <f>IF($B136&lt;&gt;"",SUMIFS(销售台账!$I$3:$I$2654,销售台账!$E$3:$E$2654,$B136,销售台账!$B$3:$B$2654,LEFT($J$3,4),销售台账!$C$3:$C$2654,LEFT(J$4,LEN(J$4)-1)),"")</f>
        <v/>
      </c>
      <c r="L136" s="90" t="str">
        <f>IF($B136&lt;&gt;"",SUMIFS(损耗登记!$I$3:$I$4999,损耗登记!$E$3:$E$4999,$B136,损耗登记!$B$3:$B$4999,LEFT($J$3,4),损耗登记!$C$3:$C$4999,LEFT(J$4,LEN(J$4)-1)),"")</f>
        <v/>
      </c>
      <c r="M136" s="90" t="str">
        <f t="shared" si="35"/>
        <v/>
      </c>
      <c r="N136" s="90" t="str">
        <f>IF($B136&lt;&gt;"",SUMIFS(进货台账!$I$3:$I$1869,进货台账!$E$3:$E$1869,$B136,进货台账!$B$3:$B$1869,LEFT($J$3,4),进货台账!$C$3:$C$1869,LEFT(N$4,LEN(N$4)-1)),"")</f>
        <v/>
      </c>
      <c r="O136" s="90" t="str">
        <f>IF($B136&lt;&gt;"",SUMIFS(销售台账!$I$3:$I$2654,销售台账!$E$3:$E$2654,$B136,销售台账!$B$3:$B$2654,LEFT($J$3,4),销售台账!$C$3:$C$2654,LEFT(N$4,LEN(N$4)-1)),"")</f>
        <v/>
      </c>
      <c r="P136" s="90" t="str">
        <f>IF($B136&lt;&gt;"",SUMIFS(损耗登记!$I$3:$I$4999,损耗登记!$E$3:$E$4999,$B136,损耗登记!$B$3:$B$4999,LEFT($J$3,4),损耗登记!$C$3:$C$4999,LEFT(N$4,LEN(N$4)-1)),"")</f>
        <v/>
      </c>
      <c r="Q136" s="90" t="str">
        <f t="shared" si="36"/>
        <v/>
      </c>
      <c r="R136" s="90" t="str">
        <f>IF($B136&lt;&gt;"",SUMIFS(进货台账!$I$3:$I$1869,进货台账!$E$3:$E$1869,$B136,进货台账!$B$3:$B$1869,LEFT($J$3,4),进货台账!$C$3:$C$1869,LEFT(R$4,LEN(R$4)-1)),"")</f>
        <v/>
      </c>
      <c r="S136" s="90" t="str">
        <f>IF($B136&lt;&gt;"",SUMIFS(销售台账!$I$3:$I$2654,销售台账!$E$3:$E$2654,$B136,销售台账!$B$3:$B$2654,LEFT($J$3,4),销售台账!$C$3:$C$2654,LEFT(R$4,LEN(R$4)-1)),"")</f>
        <v/>
      </c>
      <c r="T136" s="90" t="str">
        <f>IF($B136&lt;&gt;"",SUMIFS(损耗登记!$I$3:$I$4999,损耗登记!$E$3:$E$4999,$B136,损耗登记!$B$3:$B$4999,LEFT($J$3,4),损耗登记!$C$3:$C$4999,LEFT(R$4,LEN(R$4)-1)),"")</f>
        <v/>
      </c>
      <c r="U136" s="90" t="str">
        <f t="shared" si="37"/>
        <v/>
      </c>
      <c r="V136" s="90" t="str">
        <f>IF($B136&lt;&gt;"",SUMIFS(进货台账!$I$3:$I$1869,进货台账!$E$3:$E$1869,$B136,进货台账!$B$3:$B$1869,LEFT($J$3,4),进货台账!$C$3:$C$1869,LEFT(V$4,LEN(V$4)-1)),"")</f>
        <v/>
      </c>
      <c r="W136" s="90" t="str">
        <f>IF($B136&lt;&gt;"",SUMIFS(销售台账!$I$3:$I$2654,销售台账!$E$3:$E$2654,$B136,销售台账!$B$3:$B$2654,LEFT($J$3,4),销售台账!$C$3:$C$2654,LEFT(V$4,LEN(V$4)-1)),"")</f>
        <v/>
      </c>
      <c r="X136" s="90" t="str">
        <f>IF($B136&lt;&gt;"",SUMIFS(损耗登记!$I$3:$I$4999,损耗登记!$E$3:$E$4999,$B136,损耗登记!$B$3:$B$4999,LEFT($J$3,4),损耗登记!$C$3:$C$4999,LEFT(V$4,LEN(V$4)-1)),"")</f>
        <v/>
      </c>
      <c r="Y136" s="90" t="str">
        <f t="shared" si="38"/>
        <v/>
      </c>
      <c r="Z136" s="90" t="str">
        <f>IF($B136&lt;&gt;"",SUMIFS(进货台账!$I$3:$I$1869,进货台账!$E$3:$E$1869,$B136,进货台账!$B$3:$B$1869,LEFT($J$3,4),进货台账!$C$3:$C$1869,LEFT(Z$4,LEN(Z$4)-1)),"")</f>
        <v/>
      </c>
      <c r="AA136" s="90" t="str">
        <f>IF($B136&lt;&gt;"",SUMIFS(销售台账!$I$3:$I$2654,销售台账!$E$3:$E$2654,$B136,销售台账!$B$3:$B$2654,LEFT($J$3,4),销售台账!$C$3:$C$2654,LEFT(Z$4,LEN(Z$4)-1)),"")</f>
        <v/>
      </c>
      <c r="AB136" s="90" t="str">
        <f>IF($B136&lt;&gt;"",SUMIFS(损耗登记!$I$3:$I$4999,损耗登记!$E$3:$E$4999,$B136,损耗登记!$B$3:$B$4999,LEFT($J$3,4),损耗登记!$C$3:$C$4999,LEFT(Z$4,LEN(Z$4)-1)),"")</f>
        <v/>
      </c>
      <c r="AC136" s="90" t="str">
        <f t="shared" si="39"/>
        <v/>
      </c>
      <c r="AD136" s="90" t="str">
        <f>IF($B136&lt;&gt;"",SUMIFS(进货台账!$I$3:$I$1869,进货台账!$E$3:$E$1869,$B136,进货台账!$B$3:$B$1869,LEFT($J$3,4),进货台账!$C$3:$C$1869,LEFT(AD$4,LEN(AD$4)-1)),"")</f>
        <v/>
      </c>
      <c r="AE136" s="90" t="str">
        <f>IF($B136&lt;&gt;"",SUMIFS(销售台账!$I$3:$I$2654,销售台账!$E$3:$E$2654,$B136,销售台账!$B$3:$B$2654,LEFT($J$3,4),销售台账!$C$3:$C$2654,LEFT(AD$4,LEN(AD$4)-1)),"")</f>
        <v/>
      </c>
      <c r="AF136" s="90" t="str">
        <f>IF($B136&lt;&gt;"",SUMIFS(损耗登记!$I$3:$I$4999,损耗登记!$E$3:$E$4999,$B136,损耗登记!$B$3:$B$4999,LEFT($J$3,4),损耗登记!$C$3:$C$4999,LEFT(AD$4,LEN(AD$4)-1)),"")</f>
        <v/>
      </c>
      <c r="AG136" s="90" t="str">
        <f t="shared" si="40"/>
        <v/>
      </c>
      <c r="AH136" s="90" t="str">
        <f>IF($B136&lt;&gt;"",SUMIFS(进货台账!$I$3:$I$1869,进货台账!$E$3:$E$1869,$B136,进货台账!$B$3:$B$1869,LEFT($J$3,4),进货台账!$C$3:$C$1869,LEFT(AH$4,LEN(AH$4)-1)),"")</f>
        <v/>
      </c>
      <c r="AI136" s="90" t="str">
        <f>IF($B136&lt;&gt;"",SUMIFS(销售台账!$I$3:$I$2654,销售台账!$E$3:$E$2654,$B136,销售台账!$B$3:$B$2654,LEFT($J$3,4),销售台账!$C$3:$C$2654,LEFT(AH$4,LEN(AH$4)-1)),"")</f>
        <v/>
      </c>
      <c r="AJ136" s="90" t="str">
        <f>IF($B136&lt;&gt;"",SUMIFS(损耗登记!$I$3:$I$4999,损耗登记!$E$3:$E$4999,$B136,损耗登记!$B$3:$B$4999,LEFT($J$3,4),损耗登记!$C$3:$C$4999,LEFT(AH$4,LEN(AH$4)-1)),"")</f>
        <v/>
      </c>
      <c r="AK136" s="90" t="str">
        <f t="shared" si="41"/>
        <v/>
      </c>
      <c r="AL136" s="90" t="str">
        <f>IF($B136&lt;&gt;"",SUMIFS(进货台账!$I$3:$I$1869,进货台账!$E$3:$E$1869,$B136,进货台账!$B$3:$B$1869,LEFT($J$3,4),进货台账!$C$3:$C$1869,LEFT(AL$4,LEN(AL$4)-1)),"")</f>
        <v/>
      </c>
      <c r="AM136" s="90" t="str">
        <f>IF($B136&lt;&gt;"",SUMIFS(销售台账!$I$3:$I$2654,销售台账!$E$3:$E$2654,$B136,销售台账!$B$3:$B$2654,LEFT($J$3,4),销售台账!$C$3:$C$2654,LEFT(AL$4,LEN(AL$4)-1)),"")</f>
        <v/>
      </c>
      <c r="AN136" s="90" t="str">
        <f>IF($B136&lt;&gt;"",SUMIFS(损耗登记!$I$3:$I$4999,损耗登记!$E$3:$E$4999,$B136,损耗登记!$B$3:$B$4999,LEFT($J$3,4),损耗登记!$C$3:$C$4999,LEFT(AL$4,LEN(AL$4)-1)),"")</f>
        <v/>
      </c>
      <c r="AO136" s="90" t="str">
        <f t="shared" si="42"/>
        <v/>
      </c>
      <c r="AP136" s="90" t="str">
        <f>IF($B136&lt;&gt;"",SUMIFS(进货台账!$I$3:$I$1869,进货台账!$E$3:$E$1869,$B136,进货台账!$B$3:$B$1869,LEFT($J$3,4),进货台账!$C$3:$C$1869,LEFT(AP$4,LEN(AP$4)-1)),"")</f>
        <v/>
      </c>
      <c r="AQ136" s="90" t="str">
        <f>IF($B136&lt;&gt;"",SUMIFS(销售台账!$I$3:$I$2654,销售台账!$E$3:$E$2654,$B136,销售台账!$B$3:$B$2654,LEFT($J$3,4),销售台账!$C$3:$C$2654,LEFT(AP$4,LEN(AP$4)-1)),"")</f>
        <v/>
      </c>
      <c r="AR136" s="90" t="str">
        <f>IF($B136&lt;&gt;"",SUMIFS(损耗登记!$I$3:$I$4999,损耗登记!$E$3:$E$4999,$B136,损耗登记!$B$3:$B$4999,LEFT($J$3,4),损耗登记!$C$3:$C$4999,LEFT(AP$4,LEN(AP$4)-1)),"")</f>
        <v/>
      </c>
      <c r="AS136" s="90" t="str">
        <f t="shared" si="43"/>
        <v/>
      </c>
      <c r="AT136" s="90" t="str">
        <f>IF($B136&lt;&gt;"",SUMIFS(进货台账!$I$3:$I$1869,进货台账!$E$3:$E$1869,$B136,进货台账!$B$3:$B$1869,LEFT($J$3,4),进货台账!$C$3:$C$1869,LEFT(AT$4,LEN(AT$4)-1)),"")</f>
        <v/>
      </c>
      <c r="AU136" s="90" t="str">
        <f>IF($B136&lt;&gt;"",SUMIFS(销售台账!$I$3:$I$2654,销售台账!$E$3:$E$2654,$B136,销售台账!$B$3:$B$2654,LEFT($J$3,4),销售台账!$C$3:$C$2654,LEFT(AT$4,LEN(AT$4)-1)),"")</f>
        <v/>
      </c>
      <c r="AV136" s="90" t="str">
        <f>IF($B136&lt;&gt;"",SUMIFS(损耗登记!$I$3:$I$4999,损耗登记!$E$3:$E$4999,$B136,损耗登记!$B$3:$B$4999,LEFT($J$3,4),损耗登记!$C$3:$C$4999,LEFT(AT$4,LEN(AT$4)-1)),"")</f>
        <v/>
      </c>
      <c r="AW136" s="90" t="str">
        <f t="shared" si="44"/>
        <v/>
      </c>
      <c r="AX136" s="90" t="str">
        <f>IF($B136&lt;&gt;"",SUMIFS(进货台账!$I$3:$I$1869,进货台账!$E$3:$E$1869,$B136,进货台账!$B$3:$B$1869,LEFT($J$3,4),进货台账!$C$3:$C$1869,LEFT(AX$4,LEN(AX$4)-1)),"")</f>
        <v/>
      </c>
      <c r="AY136" s="90" t="str">
        <f>IF($B136&lt;&gt;"",SUMIFS(销售台账!$I$3:$I$2654,销售台账!$E$3:$E$2654,$B136,销售台账!$B$3:$B$2654,LEFT($J$3,4),销售台账!$C$3:$C$2654,LEFT(AX$4,LEN(AX$4)-1)),"")</f>
        <v/>
      </c>
      <c r="AZ136" s="90" t="str">
        <f>IF($B136&lt;&gt;"",SUMIFS(损耗登记!$I$3:$I$4999,损耗登记!$E$3:$E$4999,$B136,损耗登记!$B$3:$B$4999,LEFT($J$3,4),损耗登记!$C$3:$C$4999,LEFT(AX$4,LEN(AX$4)-1)),"")</f>
        <v/>
      </c>
      <c r="BA136" s="90" t="str">
        <f t="shared" si="45"/>
        <v/>
      </c>
      <c r="BB136" s="90" t="str">
        <f>IF($B136&lt;&gt;"",SUMIFS(进货台账!$I$3:$I$1869,进货台账!$E$3:$E$1869,$B136,进货台账!$B$3:$B$1869,LEFT($J$3,4),进货台账!$C$3:$C$1869,LEFT(BB$4,LEN(BB$4)-1)),"")</f>
        <v/>
      </c>
      <c r="BC136" s="90" t="str">
        <f>IF($B136&lt;&gt;"",SUMIFS(销售台账!$I$3:$I$2654,销售台账!$E$3:$E$2654,$B136,销售台账!$B$3:$B$2654,LEFT($J$3,4),销售台账!$C$3:$C$2654,LEFT(BB$4,LEN(BB$4)-1)),"")</f>
        <v/>
      </c>
      <c r="BD136" s="90" t="str">
        <f>IF($B136&lt;&gt;"",SUMIFS(损耗登记!$I$3:$I$4999,损耗登记!$E$3:$E$4999,$B136,损耗登记!$B$3:$B$4999,LEFT($J$3,4),损耗登记!$C$3:$C$4999,LEFT(BB$4,LEN(BB$4)-1)),"")</f>
        <v/>
      </c>
      <c r="BE136" s="90" t="str">
        <f t="shared" si="46"/>
        <v/>
      </c>
    </row>
    <row r="137" ht="22" customHeight="1" spans="1:57">
      <c r="A137" s="89" t="str">
        <f t="shared" si="47"/>
        <v/>
      </c>
      <c r="B137" s="89" t="str">
        <f>IF(商品参数!A134&lt;&gt;"",商品参数!A134,"")</f>
        <v/>
      </c>
      <c r="C137" s="90" t="str">
        <f>IFERROR(VLOOKUP(B137,商品参数!A:E,2,FALSE),"")</f>
        <v/>
      </c>
      <c r="D137" s="90" t="str">
        <f>IFERROR(VLOOKUP(B137,商品参数!A:E,3,FALSE),"")</f>
        <v/>
      </c>
      <c r="E137" s="90" t="str">
        <f>IFERROR(VLOOKUP(B137,商品参数!A:E,4,FALSE),"")</f>
        <v/>
      </c>
      <c r="F137" s="90" t="str">
        <f t="shared" si="32"/>
        <v/>
      </c>
      <c r="G137" s="90" t="str">
        <f t="shared" si="33"/>
        <v/>
      </c>
      <c r="H137" s="91" t="str">
        <f t="shared" si="34"/>
        <v/>
      </c>
      <c r="I137" s="90" t="str">
        <f>IF(E137&lt;&gt;"",IFERROR(VLOOKUP(B137,商品参数!$A$3:$D$499,6,0),0),"")</f>
        <v/>
      </c>
      <c r="J137" s="90" t="str">
        <f>IF($B137&lt;&gt;"",SUMIFS(进货台账!$I$3:$I$1869,进货台账!$E$3:$E$1869,$B137,进货台账!$B$3:$B$1869,LEFT($J$3,4),进货台账!$C$3:$C$1869,LEFT(J$4,LEN(J$4)-1)),"")</f>
        <v/>
      </c>
      <c r="K137" s="90" t="str">
        <f>IF($B137&lt;&gt;"",SUMIFS(销售台账!$I$3:$I$2654,销售台账!$E$3:$E$2654,$B137,销售台账!$B$3:$B$2654,LEFT($J$3,4),销售台账!$C$3:$C$2654,LEFT(J$4,LEN(J$4)-1)),"")</f>
        <v/>
      </c>
      <c r="L137" s="90" t="str">
        <f>IF($B137&lt;&gt;"",SUMIFS(损耗登记!$I$3:$I$4999,损耗登记!$E$3:$E$4999,$B137,损耗登记!$B$3:$B$4999,LEFT($J$3,4),损耗登记!$C$3:$C$4999,LEFT(J$4,LEN(J$4)-1)),"")</f>
        <v/>
      </c>
      <c r="M137" s="90" t="str">
        <f t="shared" si="35"/>
        <v/>
      </c>
      <c r="N137" s="90" t="str">
        <f>IF($B137&lt;&gt;"",SUMIFS(进货台账!$I$3:$I$1869,进货台账!$E$3:$E$1869,$B137,进货台账!$B$3:$B$1869,LEFT($J$3,4),进货台账!$C$3:$C$1869,LEFT(N$4,LEN(N$4)-1)),"")</f>
        <v/>
      </c>
      <c r="O137" s="90" t="str">
        <f>IF($B137&lt;&gt;"",SUMIFS(销售台账!$I$3:$I$2654,销售台账!$E$3:$E$2654,$B137,销售台账!$B$3:$B$2654,LEFT($J$3,4),销售台账!$C$3:$C$2654,LEFT(N$4,LEN(N$4)-1)),"")</f>
        <v/>
      </c>
      <c r="P137" s="90" t="str">
        <f>IF($B137&lt;&gt;"",SUMIFS(损耗登记!$I$3:$I$4999,损耗登记!$E$3:$E$4999,$B137,损耗登记!$B$3:$B$4999,LEFT($J$3,4),损耗登记!$C$3:$C$4999,LEFT(N$4,LEN(N$4)-1)),"")</f>
        <v/>
      </c>
      <c r="Q137" s="90" t="str">
        <f t="shared" si="36"/>
        <v/>
      </c>
      <c r="R137" s="90" t="str">
        <f>IF($B137&lt;&gt;"",SUMIFS(进货台账!$I$3:$I$1869,进货台账!$E$3:$E$1869,$B137,进货台账!$B$3:$B$1869,LEFT($J$3,4),进货台账!$C$3:$C$1869,LEFT(R$4,LEN(R$4)-1)),"")</f>
        <v/>
      </c>
      <c r="S137" s="90" t="str">
        <f>IF($B137&lt;&gt;"",SUMIFS(销售台账!$I$3:$I$2654,销售台账!$E$3:$E$2654,$B137,销售台账!$B$3:$B$2654,LEFT($J$3,4),销售台账!$C$3:$C$2654,LEFT(R$4,LEN(R$4)-1)),"")</f>
        <v/>
      </c>
      <c r="T137" s="90" t="str">
        <f>IF($B137&lt;&gt;"",SUMIFS(损耗登记!$I$3:$I$4999,损耗登记!$E$3:$E$4999,$B137,损耗登记!$B$3:$B$4999,LEFT($J$3,4),损耗登记!$C$3:$C$4999,LEFT(R$4,LEN(R$4)-1)),"")</f>
        <v/>
      </c>
      <c r="U137" s="90" t="str">
        <f t="shared" si="37"/>
        <v/>
      </c>
      <c r="V137" s="90" t="str">
        <f>IF($B137&lt;&gt;"",SUMIFS(进货台账!$I$3:$I$1869,进货台账!$E$3:$E$1869,$B137,进货台账!$B$3:$B$1869,LEFT($J$3,4),进货台账!$C$3:$C$1869,LEFT(V$4,LEN(V$4)-1)),"")</f>
        <v/>
      </c>
      <c r="W137" s="90" t="str">
        <f>IF($B137&lt;&gt;"",SUMIFS(销售台账!$I$3:$I$2654,销售台账!$E$3:$E$2654,$B137,销售台账!$B$3:$B$2654,LEFT($J$3,4),销售台账!$C$3:$C$2654,LEFT(V$4,LEN(V$4)-1)),"")</f>
        <v/>
      </c>
      <c r="X137" s="90" t="str">
        <f>IF($B137&lt;&gt;"",SUMIFS(损耗登记!$I$3:$I$4999,损耗登记!$E$3:$E$4999,$B137,损耗登记!$B$3:$B$4999,LEFT($J$3,4),损耗登记!$C$3:$C$4999,LEFT(V$4,LEN(V$4)-1)),"")</f>
        <v/>
      </c>
      <c r="Y137" s="90" t="str">
        <f t="shared" si="38"/>
        <v/>
      </c>
      <c r="Z137" s="90" t="str">
        <f>IF($B137&lt;&gt;"",SUMIFS(进货台账!$I$3:$I$1869,进货台账!$E$3:$E$1869,$B137,进货台账!$B$3:$B$1869,LEFT($J$3,4),进货台账!$C$3:$C$1869,LEFT(Z$4,LEN(Z$4)-1)),"")</f>
        <v/>
      </c>
      <c r="AA137" s="90" t="str">
        <f>IF($B137&lt;&gt;"",SUMIFS(销售台账!$I$3:$I$2654,销售台账!$E$3:$E$2654,$B137,销售台账!$B$3:$B$2654,LEFT($J$3,4),销售台账!$C$3:$C$2654,LEFT(Z$4,LEN(Z$4)-1)),"")</f>
        <v/>
      </c>
      <c r="AB137" s="90" t="str">
        <f>IF($B137&lt;&gt;"",SUMIFS(损耗登记!$I$3:$I$4999,损耗登记!$E$3:$E$4999,$B137,损耗登记!$B$3:$B$4999,LEFT($J$3,4),损耗登记!$C$3:$C$4999,LEFT(Z$4,LEN(Z$4)-1)),"")</f>
        <v/>
      </c>
      <c r="AC137" s="90" t="str">
        <f t="shared" si="39"/>
        <v/>
      </c>
      <c r="AD137" s="90" t="str">
        <f>IF($B137&lt;&gt;"",SUMIFS(进货台账!$I$3:$I$1869,进货台账!$E$3:$E$1869,$B137,进货台账!$B$3:$B$1869,LEFT($J$3,4),进货台账!$C$3:$C$1869,LEFT(AD$4,LEN(AD$4)-1)),"")</f>
        <v/>
      </c>
      <c r="AE137" s="90" t="str">
        <f>IF($B137&lt;&gt;"",SUMIFS(销售台账!$I$3:$I$2654,销售台账!$E$3:$E$2654,$B137,销售台账!$B$3:$B$2654,LEFT($J$3,4),销售台账!$C$3:$C$2654,LEFT(AD$4,LEN(AD$4)-1)),"")</f>
        <v/>
      </c>
      <c r="AF137" s="90" t="str">
        <f>IF($B137&lt;&gt;"",SUMIFS(损耗登记!$I$3:$I$4999,损耗登记!$E$3:$E$4999,$B137,损耗登记!$B$3:$B$4999,LEFT($J$3,4),损耗登记!$C$3:$C$4999,LEFT(AD$4,LEN(AD$4)-1)),"")</f>
        <v/>
      </c>
      <c r="AG137" s="90" t="str">
        <f t="shared" si="40"/>
        <v/>
      </c>
      <c r="AH137" s="90" t="str">
        <f>IF($B137&lt;&gt;"",SUMIFS(进货台账!$I$3:$I$1869,进货台账!$E$3:$E$1869,$B137,进货台账!$B$3:$B$1869,LEFT($J$3,4),进货台账!$C$3:$C$1869,LEFT(AH$4,LEN(AH$4)-1)),"")</f>
        <v/>
      </c>
      <c r="AI137" s="90" t="str">
        <f>IF($B137&lt;&gt;"",SUMIFS(销售台账!$I$3:$I$2654,销售台账!$E$3:$E$2654,$B137,销售台账!$B$3:$B$2654,LEFT($J$3,4),销售台账!$C$3:$C$2654,LEFT(AH$4,LEN(AH$4)-1)),"")</f>
        <v/>
      </c>
      <c r="AJ137" s="90" t="str">
        <f>IF($B137&lt;&gt;"",SUMIFS(损耗登记!$I$3:$I$4999,损耗登记!$E$3:$E$4999,$B137,损耗登记!$B$3:$B$4999,LEFT($J$3,4),损耗登记!$C$3:$C$4999,LEFT(AH$4,LEN(AH$4)-1)),"")</f>
        <v/>
      </c>
      <c r="AK137" s="90" t="str">
        <f t="shared" si="41"/>
        <v/>
      </c>
      <c r="AL137" s="90" t="str">
        <f>IF($B137&lt;&gt;"",SUMIFS(进货台账!$I$3:$I$1869,进货台账!$E$3:$E$1869,$B137,进货台账!$B$3:$B$1869,LEFT($J$3,4),进货台账!$C$3:$C$1869,LEFT(AL$4,LEN(AL$4)-1)),"")</f>
        <v/>
      </c>
      <c r="AM137" s="90" t="str">
        <f>IF($B137&lt;&gt;"",SUMIFS(销售台账!$I$3:$I$2654,销售台账!$E$3:$E$2654,$B137,销售台账!$B$3:$B$2654,LEFT($J$3,4),销售台账!$C$3:$C$2654,LEFT(AL$4,LEN(AL$4)-1)),"")</f>
        <v/>
      </c>
      <c r="AN137" s="90" t="str">
        <f>IF($B137&lt;&gt;"",SUMIFS(损耗登记!$I$3:$I$4999,损耗登记!$E$3:$E$4999,$B137,损耗登记!$B$3:$B$4999,LEFT($J$3,4),损耗登记!$C$3:$C$4999,LEFT(AL$4,LEN(AL$4)-1)),"")</f>
        <v/>
      </c>
      <c r="AO137" s="90" t="str">
        <f t="shared" si="42"/>
        <v/>
      </c>
      <c r="AP137" s="90" t="str">
        <f>IF($B137&lt;&gt;"",SUMIFS(进货台账!$I$3:$I$1869,进货台账!$E$3:$E$1869,$B137,进货台账!$B$3:$B$1869,LEFT($J$3,4),进货台账!$C$3:$C$1869,LEFT(AP$4,LEN(AP$4)-1)),"")</f>
        <v/>
      </c>
      <c r="AQ137" s="90" t="str">
        <f>IF($B137&lt;&gt;"",SUMIFS(销售台账!$I$3:$I$2654,销售台账!$E$3:$E$2654,$B137,销售台账!$B$3:$B$2654,LEFT($J$3,4),销售台账!$C$3:$C$2654,LEFT(AP$4,LEN(AP$4)-1)),"")</f>
        <v/>
      </c>
      <c r="AR137" s="90" t="str">
        <f>IF($B137&lt;&gt;"",SUMIFS(损耗登记!$I$3:$I$4999,损耗登记!$E$3:$E$4999,$B137,损耗登记!$B$3:$B$4999,LEFT($J$3,4),损耗登记!$C$3:$C$4999,LEFT(AP$4,LEN(AP$4)-1)),"")</f>
        <v/>
      </c>
      <c r="AS137" s="90" t="str">
        <f t="shared" si="43"/>
        <v/>
      </c>
      <c r="AT137" s="90" t="str">
        <f>IF($B137&lt;&gt;"",SUMIFS(进货台账!$I$3:$I$1869,进货台账!$E$3:$E$1869,$B137,进货台账!$B$3:$B$1869,LEFT($J$3,4),进货台账!$C$3:$C$1869,LEFT(AT$4,LEN(AT$4)-1)),"")</f>
        <v/>
      </c>
      <c r="AU137" s="90" t="str">
        <f>IF($B137&lt;&gt;"",SUMIFS(销售台账!$I$3:$I$2654,销售台账!$E$3:$E$2654,$B137,销售台账!$B$3:$B$2654,LEFT($J$3,4),销售台账!$C$3:$C$2654,LEFT(AT$4,LEN(AT$4)-1)),"")</f>
        <v/>
      </c>
      <c r="AV137" s="90" t="str">
        <f>IF($B137&lt;&gt;"",SUMIFS(损耗登记!$I$3:$I$4999,损耗登记!$E$3:$E$4999,$B137,损耗登记!$B$3:$B$4999,LEFT($J$3,4),损耗登记!$C$3:$C$4999,LEFT(AT$4,LEN(AT$4)-1)),"")</f>
        <v/>
      </c>
      <c r="AW137" s="90" t="str">
        <f t="shared" si="44"/>
        <v/>
      </c>
      <c r="AX137" s="90" t="str">
        <f>IF($B137&lt;&gt;"",SUMIFS(进货台账!$I$3:$I$1869,进货台账!$E$3:$E$1869,$B137,进货台账!$B$3:$B$1869,LEFT($J$3,4),进货台账!$C$3:$C$1869,LEFT(AX$4,LEN(AX$4)-1)),"")</f>
        <v/>
      </c>
      <c r="AY137" s="90" t="str">
        <f>IF($B137&lt;&gt;"",SUMIFS(销售台账!$I$3:$I$2654,销售台账!$E$3:$E$2654,$B137,销售台账!$B$3:$B$2654,LEFT($J$3,4),销售台账!$C$3:$C$2654,LEFT(AX$4,LEN(AX$4)-1)),"")</f>
        <v/>
      </c>
      <c r="AZ137" s="90" t="str">
        <f>IF($B137&lt;&gt;"",SUMIFS(损耗登记!$I$3:$I$4999,损耗登记!$E$3:$E$4999,$B137,损耗登记!$B$3:$B$4999,LEFT($J$3,4),损耗登记!$C$3:$C$4999,LEFT(AX$4,LEN(AX$4)-1)),"")</f>
        <v/>
      </c>
      <c r="BA137" s="90" t="str">
        <f t="shared" si="45"/>
        <v/>
      </c>
      <c r="BB137" s="90" t="str">
        <f>IF($B137&lt;&gt;"",SUMIFS(进货台账!$I$3:$I$1869,进货台账!$E$3:$E$1869,$B137,进货台账!$B$3:$B$1869,LEFT($J$3,4),进货台账!$C$3:$C$1869,LEFT(BB$4,LEN(BB$4)-1)),"")</f>
        <v/>
      </c>
      <c r="BC137" s="90" t="str">
        <f>IF($B137&lt;&gt;"",SUMIFS(销售台账!$I$3:$I$2654,销售台账!$E$3:$E$2654,$B137,销售台账!$B$3:$B$2654,LEFT($J$3,4),销售台账!$C$3:$C$2654,LEFT(BB$4,LEN(BB$4)-1)),"")</f>
        <v/>
      </c>
      <c r="BD137" s="90" t="str">
        <f>IF($B137&lt;&gt;"",SUMIFS(损耗登记!$I$3:$I$4999,损耗登记!$E$3:$E$4999,$B137,损耗登记!$B$3:$B$4999,LEFT($J$3,4),损耗登记!$C$3:$C$4999,LEFT(BB$4,LEN(BB$4)-1)),"")</f>
        <v/>
      </c>
      <c r="BE137" s="90" t="str">
        <f t="shared" si="46"/>
        <v/>
      </c>
    </row>
    <row r="138" ht="22" customHeight="1" spans="1:57">
      <c r="A138" s="89" t="str">
        <f t="shared" si="47"/>
        <v/>
      </c>
      <c r="B138" s="89" t="str">
        <f>IF(商品参数!A135&lt;&gt;"",商品参数!A135,"")</f>
        <v/>
      </c>
      <c r="C138" s="90" t="str">
        <f>IFERROR(VLOOKUP(B138,商品参数!A:E,2,FALSE),"")</f>
        <v/>
      </c>
      <c r="D138" s="90" t="str">
        <f>IFERROR(VLOOKUP(B138,商品参数!A:E,3,FALSE),"")</f>
        <v/>
      </c>
      <c r="E138" s="90" t="str">
        <f>IFERROR(VLOOKUP(B138,商品参数!A:E,4,FALSE),"")</f>
        <v/>
      </c>
      <c r="F138" s="90" t="str">
        <f t="shared" si="32"/>
        <v/>
      </c>
      <c r="G138" s="90" t="str">
        <f t="shared" si="33"/>
        <v/>
      </c>
      <c r="H138" s="91" t="str">
        <f t="shared" si="34"/>
        <v/>
      </c>
      <c r="I138" s="90" t="str">
        <f>IF(E138&lt;&gt;"",IFERROR(VLOOKUP(B138,商品参数!$A$3:$D$499,6,0),0),"")</f>
        <v/>
      </c>
      <c r="J138" s="90" t="str">
        <f>IF($B138&lt;&gt;"",SUMIFS(进货台账!$I$3:$I$1869,进货台账!$E$3:$E$1869,$B138,进货台账!$B$3:$B$1869,LEFT($J$3,4),进货台账!$C$3:$C$1869,LEFT(J$4,LEN(J$4)-1)),"")</f>
        <v/>
      </c>
      <c r="K138" s="90" t="str">
        <f>IF($B138&lt;&gt;"",SUMIFS(销售台账!$I$3:$I$2654,销售台账!$E$3:$E$2654,$B138,销售台账!$B$3:$B$2654,LEFT($J$3,4),销售台账!$C$3:$C$2654,LEFT(J$4,LEN(J$4)-1)),"")</f>
        <v/>
      </c>
      <c r="L138" s="90" t="str">
        <f>IF($B138&lt;&gt;"",SUMIFS(损耗登记!$I$3:$I$4999,损耗登记!$E$3:$E$4999,$B138,损耗登记!$B$3:$B$4999,LEFT($J$3,4),损耗登记!$C$3:$C$4999,LEFT(J$4,LEN(J$4)-1)),"")</f>
        <v/>
      </c>
      <c r="M138" s="90" t="str">
        <f t="shared" si="35"/>
        <v/>
      </c>
      <c r="N138" s="90" t="str">
        <f>IF($B138&lt;&gt;"",SUMIFS(进货台账!$I$3:$I$1869,进货台账!$E$3:$E$1869,$B138,进货台账!$B$3:$B$1869,LEFT($J$3,4),进货台账!$C$3:$C$1869,LEFT(N$4,LEN(N$4)-1)),"")</f>
        <v/>
      </c>
      <c r="O138" s="90" t="str">
        <f>IF($B138&lt;&gt;"",SUMIFS(销售台账!$I$3:$I$2654,销售台账!$E$3:$E$2654,$B138,销售台账!$B$3:$B$2654,LEFT($J$3,4),销售台账!$C$3:$C$2654,LEFT(N$4,LEN(N$4)-1)),"")</f>
        <v/>
      </c>
      <c r="P138" s="90" t="str">
        <f>IF($B138&lt;&gt;"",SUMIFS(损耗登记!$I$3:$I$4999,损耗登记!$E$3:$E$4999,$B138,损耗登记!$B$3:$B$4999,LEFT($J$3,4),损耗登记!$C$3:$C$4999,LEFT(N$4,LEN(N$4)-1)),"")</f>
        <v/>
      </c>
      <c r="Q138" s="90" t="str">
        <f t="shared" si="36"/>
        <v/>
      </c>
      <c r="R138" s="90" t="str">
        <f>IF($B138&lt;&gt;"",SUMIFS(进货台账!$I$3:$I$1869,进货台账!$E$3:$E$1869,$B138,进货台账!$B$3:$B$1869,LEFT($J$3,4),进货台账!$C$3:$C$1869,LEFT(R$4,LEN(R$4)-1)),"")</f>
        <v/>
      </c>
      <c r="S138" s="90" t="str">
        <f>IF($B138&lt;&gt;"",SUMIFS(销售台账!$I$3:$I$2654,销售台账!$E$3:$E$2654,$B138,销售台账!$B$3:$B$2654,LEFT($J$3,4),销售台账!$C$3:$C$2654,LEFT(R$4,LEN(R$4)-1)),"")</f>
        <v/>
      </c>
      <c r="T138" s="90" t="str">
        <f>IF($B138&lt;&gt;"",SUMIFS(损耗登记!$I$3:$I$4999,损耗登记!$E$3:$E$4999,$B138,损耗登记!$B$3:$B$4999,LEFT($J$3,4),损耗登记!$C$3:$C$4999,LEFT(R$4,LEN(R$4)-1)),"")</f>
        <v/>
      </c>
      <c r="U138" s="90" t="str">
        <f t="shared" si="37"/>
        <v/>
      </c>
      <c r="V138" s="90" t="str">
        <f>IF($B138&lt;&gt;"",SUMIFS(进货台账!$I$3:$I$1869,进货台账!$E$3:$E$1869,$B138,进货台账!$B$3:$B$1869,LEFT($J$3,4),进货台账!$C$3:$C$1869,LEFT(V$4,LEN(V$4)-1)),"")</f>
        <v/>
      </c>
      <c r="W138" s="90" t="str">
        <f>IF($B138&lt;&gt;"",SUMIFS(销售台账!$I$3:$I$2654,销售台账!$E$3:$E$2654,$B138,销售台账!$B$3:$B$2654,LEFT($J$3,4),销售台账!$C$3:$C$2654,LEFT(V$4,LEN(V$4)-1)),"")</f>
        <v/>
      </c>
      <c r="X138" s="90" t="str">
        <f>IF($B138&lt;&gt;"",SUMIFS(损耗登记!$I$3:$I$4999,损耗登记!$E$3:$E$4999,$B138,损耗登记!$B$3:$B$4999,LEFT($J$3,4),损耗登记!$C$3:$C$4999,LEFT(V$4,LEN(V$4)-1)),"")</f>
        <v/>
      </c>
      <c r="Y138" s="90" t="str">
        <f t="shared" si="38"/>
        <v/>
      </c>
      <c r="Z138" s="90" t="str">
        <f>IF($B138&lt;&gt;"",SUMIFS(进货台账!$I$3:$I$1869,进货台账!$E$3:$E$1869,$B138,进货台账!$B$3:$B$1869,LEFT($J$3,4),进货台账!$C$3:$C$1869,LEFT(Z$4,LEN(Z$4)-1)),"")</f>
        <v/>
      </c>
      <c r="AA138" s="90" t="str">
        <f>IF($B138&lt;&gt;"",SUMIFS(销售台账!$I$3:$I$2654,销售台账!$E$3:$E$2654,$B138,销售台账!$B$3:$B$2654,LEFT($J$3,4),销售台账!$C$3:$C$2654,LEFT(Z$4,LEN(Z$4)-1)),"")</f>
        <v/>
      </c>
      <c r="AB138" s="90" t="str">
        <f>IF($B138&lt;&gt;"",SUMIFS(损耗登记!$I$3:$I$4999,损耗登记!$E$3:$E$4999,$B138,损耗登记!$B$3:$B$4999,LEFT($J$3,4),损耗登记!$C$3:$C$4999,LEFT(Z$4,LEN(Z$4)-1)),"")</f>
        <v/>
      </c>
      <c r="AC138" s="90" t="str">
        <f t="shared" si="39"/>
        <v/>
      </c>
      <c r="AD138" s="90" t="str">
        <f>IF($B138&lt;&gt;"",SUMIFS(进货台账!$I$3:$I$1869,进货台账!$E$3:$E$1869,$B138,进货台账!$B$3:$B$1869,LEFT($J$3,4),进货台账!$C$3:$C$1869,LEFT(AD$4,LEN(AD$4)-1)),"")</f>
        <v/>
      </c>
      <c r="AE138" s="90" t="str">
        <f>IF($B138&lt;&gt;"",SUMIFS(销售台账!$I$3:$I$2654,销售台账!$E$3:$E$2654,$B138,销售台账!$B$3:$B$2654,LEFT($J$3,4),销售台账!$C$3:$C$2654,LEFT(AD$4,LEN(AD$4)-1)),"")</f>
        <v/>
      </c>
      <c r="AF138" s="90" t="str">
        <f>IF($B138&lt;&gt;"",SUMIFS(损耗登记!$I$3:$I$4999,损耗登记!$E$3:$E$4999,$B138,损耗登记!$B$3:$B$4999,LEFT($J$3,4),损耗登记!$C$3:$C$4999,LEFT(AD$4,LEN(AD$4)-1)),"")</f>
        <v/>
      </c>
      <c r="AG138" s="90" t="str">
        <f t="shared" si="40"/>
        <v/>
      </c>
      <c r="AH138" s="90" t="str">
        <f>IF($B138&lt;&gt;"",SUMIFS(进货台账!$I$3:$I$1869,进货台账!$E$3:$E$1869,$B138,进货台账!$B$3:$B$1869,LEFT($J$3,4),进货台账!$C$3:$C$1869,LEFT(AH$4,LEN(AH$4)-1)),"")</f>
        <v/>
      </c>
      <c r="AI138" s="90" t="str">
        <f>IF($B138&lt;&gt;"",SUMIFS(销售台账!$I$3:$I$2654,销售台账!$E$3:$E$2654,$B138,销售台账!$B$3:$B$2654,LEFT($J$3,4),销售台账!$C$3:$C$2654,LEFT(AH$4,LEN(AH$4)-1)),"")</f>
        <v/>
      </c>
      <c r="AJ138" s="90" t="str">
        <f>IF($B138&lt;&gt;"",SUMIFS(损耗登记!$I$3:$I$4999,损耗登记!$E$3:$E$4999,$B138,损耗登记!$B$3:$B$4999,LEFT($J$3,4),损耗登记!$C$3:$C$4999,LEFT(AH$4,LEN(AH$4)-1)),"")</f>
        <v/>
      </c>
      <c r="AK138" s="90" t="str">
        <f t="shared" si="41"/>
        <v/>
      </c>
      <c r="AL138" s="90" t="str">
        <f>IF($B138&lt;&gt;"",SUMIFS(进货台账!$I$3:$I$1869,进货台账!$E$3:$E$1869,$B138,进货台账!$B$3:$B$1869,LEFT($J$3,4),进货台账!$C$3:$C$1869,LEFT(AL$4,LEN(AL$4)-1)),"")</f>
        <v/>
      </c>
      <c r="AM138" s="90" t="str">
        <f>IF($B138&lt;&gt;"",SUMIFS(销售台账!$I$3:$I$2654,销售台账!$E$3:$E$2654,$B138,销售台账!$B$3:$B$2654,LEFT($J$3,4),销售台账!$C$3:$C$2654,LEFT(AL$4,LEN(AL$4)-1)),"")</f>
        <v/>
      </c>
      <c r="AN138" s="90" t="str">
        <f>IF($B138&lt;&gt;"",SUMIFS(损耗登记!$I$3:$I$4999,损耗登记!$E$3:$E$4999,$B138,损耗登记!$B$3:$B$4999,LEFT($J$3,4),损耗登记!$C$3:$C$4999,LEFT(AL$4,LEN(AL$4)-1)),"")</f>
        <v/>
      </c>
      <c r="AO138" s="90" t="str">
        <f t="shared" si="42"/>
        <v/>
      </c>
      <c r="AP138" s="90" t="str">
        <f>IF($B138&lt;&gt;"",SUMIFS(进货台账!$I$3:$I$1869,进货台账!$E$3:$E$1869,$B138,进货台账!$B$3:$B$1869,LEFT($J$3,4),进货台账!$C$3:$C$1869,LEFT(AP$4,LEN(AP$4)-1)),"")</f>
        <v/>
      </c>
      <c r="AQ138" s="90" t="str">
        <f>IF($B138&lt;&gt;"",SUMIFS(销售台账!$I$3:$I$2654,销售台账!$E$3:$E$2654,$B138,销售台账!$B$3:$B$2654,LEFT($J$3,4),销售台账!$C$3:$C$2654,LEFT(AP$4,LEN(AP$4)-1)),"")</f>
        <v/>
      </c>
      <c r="AR138" s="90" t="str">
        <f>IF($B138&lt;&gt;"",SUMIFS(损耗登记!$I$3:$I$4999,损耗登记!$E$3:$E$4999,$B138,损耗登记!$B$3:$B$4999,LEFT($J$3,4),损耗登记!$C$3:$C$4999,LEFT(AP$4,LEN(AP$4)-1)),"")</f>
        <v/>
      </c>
      <c r="AS138" s="90" t="str">
        <f t="shared" si="43"/>
        <v/>
      </c>
      <c r="AT138" s="90" t="str">
        <f>IF($B138&lt;&gt;"",SUMIFS(进货台账!$I$3:$I$1869,进货台账!$E$3:$E$1869,$B138,进货台账!$B$3:$B$1869,LEFT($J$3,4),进货台账!$C$3:$C$1869,LEFT(AT$4,LEN(AT$4)-1)),"")</f>
        <v/>
      </c>
      <c r="AU138" s="90" t="str">
        <f>IF($B138&lt;&gt;"",SUMIFS(销售台账!$I$3:$I$2654,销售台账!$E$3:$E$2654,$B138,销售台账!$B$3:$B$2654,LEFT($J$3,4),销售台账!$C$3:$C$2654,LEFT(AT$4,LEN(AT$4)-1)),"")</f>
        <v/>
      </c>
      <c r="AV138" s="90" t="str">
        <f>IF($B138&lt;&gt;"",SUMIFS(损耗登记!$I$3:$I$4999,损耗登记!$E$3:$E$4999,$B138,损耗登记!$B$3:$B$4999,LEFT($J$3,4),损耗登记!$C$3:$C$4999,LEFT(AT$4,LEN(AT$4)-1)),"")</f>
        <v/>
      </c>
      <c r="AW138" s="90" t="str">
        <f t="shared" si="44"/>
        <v/>
      </c>
      <c r="AX138" s="90" t="str">
        <f>IF($B138&lt;&gt;"",SUMIFS(进货台账!$I$3:$I$1869,进货台账!$E$3:$E$1869,$B138,进货台账!$B$3:$B$1869,LEFT($J$3,4),进货台账!$C$3:$C$1869,LEFT(AX$4,LEN(AX$4)-1)),"")</f>
        <v/>
      </c>
      <c r="AY138" s="90" t="str">
        <f>IF($B138&lt;&gt;"",SUMIFS(销售台账!$I$3:$I$2654,销售台账!$E$3:$E$2654,$B138,销售台账!$B$3:$B$2654,LEFT($J$3,4),销售台账!$C$3:$C$2654,LEFT(AX$4,LEN(AX$4)-1)),"")</f>
        <v/>
      </c>
      <c r="AZ138" s="90" t="str">
        <f>IF($B138&lt;&gt;"",SUMIFS(损耗登记!$I$3:$I$4999,损耗登记!$E$3:$E$4999,$B138,损耗登记!$B$3:$B$4999,LEFT($J$3,4),损耗登记!$C$3:$C$4999,LEFT(AX$4,LEN(AX$4)-1)),"")</f>
        <v/>
      </c>
      <c r="BA138" s="90" t="str">
        <f t="shared" si="45"/>
        <v/>
      </c>
      <c r="BB138" s="90" t="str">
        <f>IF($B138&lt;&gt;"",SUMIFS(进货台账!$I$3:$I$1869,进货台账!$E$3:$E$1869,$B138,进货台账!$B$3:$B$1869,LEFT($J$3,4),进货台账!$C$3:$C$1869,LEFT(BB$4,LEN(BB$4)-1)),"")</f>
        <v/>
      </c>
      <c r="BC138" s="90" t="str">
        <f>IF($B138&lt;&gt;"",SUMIFS(销售台账!$I$3:$I$2654,销售台账!$E$3:$E$2654,$B138,销售台账!$B$3:$B$2654,LEFT($J$3,4),销售台账!$C$3:$C$2654,LEFT(BB$4,LEN(BB$4)-1)),"")</f>
        <v/>
      </c>
      <c r="BD138" s="90" t="str">
        <f>IF($B138&lt;&gt;"",SUMIFS(损耗登记!$I$3:$I$4999,损耗登记!$E$3:$E$4999,$B138,损耗登记!$B$3:$B$4999,LEFT($J$3,4),损耗登记!$C$3:$C$4999,LEFT(BB$4,LEN(BB$4)-1)),"")</f>
        <v/>
      </c>
      <c r="BE138" s="90" t="str">
        <f t="shared" si="46"/>
        <v/>
      </c>
    </row>
    <row r="139" ht="22" customHeight="1" spans="1:57">
      <c r="A139" s="89" t="str">
        <f t="shared" si="47"/>
        <v/>
      </c>
      <c r="B139" s="89" t="str">
        <f>IF(商品参数!A136&lt;&gt;"",商品参数!A136,"")</f>
        <v/>
      </c>
      <c r="C139" s="90" t="str">
        <f>IFERROR(VLOOKUP(B139,商品参数!A:E,2,FALSE),"")</f>
        <v/>
      </c>
      <c r="D139" s="90" t="str">
        <f>IFERROR(VLOOKUP(B139,商品参数!A:E,3,FALSE),"")</f>
        <v/>
      </c>
      <c r="E139" s="90" t="str">
        <f>IFERROR(VLOOKUP(B139,商品参数!A:E,4,FALSE),"")</f>
        <v/>
      </c>
      <c r="F139" s="90" t="str">
        <f t="shared" si="32"/>
        <v/>
      </c>
      <c r="G139" s="90" t="str">
        <f t="shared" si="33"/>
        <v/>
      </c>
      <c r="H139" s="91" t="str">
        <f t="shared" si="34"/>
        <v/>
      </c>
      <c r="I139" s="90" t="str">
        <f>IF(E139&lt;&gt;"",IFERROR(VLOOKUP(B139,商品参数!$A$3:$D$499,6,0),0),"")</f>
        <v/>
      </c>
      <c r="J139" s="90" t="str">
        <f>IF($B139&lt;&gt;"",SUMIFS(进货台账!$I$3:$I$1869,进货台账!$E$3:$E$1869,$B139,进货台账!$B$3:$B$1869,LEFT($J$3,4),进货台账!$C$3:$C$1869,LEFT(J$4,LEN(J$4)-1)),"")</f>
        <v/>
      </c>
      <c r="K139" s="90" t="str">
        <f>IF($B139&lt;&gt;"",SUMIFS(销售台账!$I$3:$I$2654,销售台账!$E$3:$E$2654,$B139,销售台账!$B$3:$B$2654,LEFT($J$3,4),销售台账!$C$3:$C$2654,LEFT(J$4,LEN(J$4)-1)),"")</f>
        <v/>
      </c>
      <c r="L139" s="90" t="str">
        <f>IF($B139&lt;&gt;"",SUMIFS(损耗登记!$I$3:$I$4999,损耗登记!$E$3:$E$4999,$B139,损耗登记!$B$3:$B$4999,LEFT($J$3,4),损耗登记!$C$3:$C$4999,LEFT(J$4,LEN(J$4)-1)),"")</f>
        <v/>
      </c>
      <c r="M139" s="90" t="str">
        <f t="shared" si="35"/>
        <v/>
      </c>
      <c r="N139" s="90" t="str">
        <f>IF($B139&lt;&gt;"",SUMIFS(进货台账!$I$3:$I$1869,进货台账!$E$3:$E$1869,$B139,进货台账!$B$3:$B$1869,LEFT($J$3,4),进货台账!$C$3:$C$1869,LEFT(N$4,LEN(N$4)-1)),"")</f>
        <v/>
      </c>
      <c r="O139" s="90" t="str">
        <f>IF($B139&lt;&gt;"",SUMIFS(销售台账!$I$3:$I$2654,销售台账!$E$3:$E$2654,$B139,销售台账!$B$3:$B$2654,LEFT($J$3,4),销售台账!$C$3:$C$2654,LEFT(N$4,LEN(N$4)-1)),"")</f>
        <v/>
      </c>
      <c r="P139" s="90" t="str">
        <f>IF($B139&lt;&gt;"",SUMIFS(损耗登记!$I$3:$I$4999,损耗登记!$E$3:$E$4999,$B139,损耗登记!$B$3:$B$4999,LEFT($J$3,4),损耗登记!$C$3:$C$4999,LEFT(N$4,LEN(N$4)-1)),"")</f>
        <v/>
      </c>
      <c r="Q139" s="90" t="str">
        <f t="shared" si="36"/>
        <v/>
      </c>
      <c r="R139" s="90" t="str">
        <f>IF($B139&lt;&gt;"",SUMIFS(进货台账!$I$3:$I$1869,进货台账!$E$3:$E$1869,$B139,进货台账!$B$3:$B$1869,LEFT($J$3,4),进货台账!$C$3:$C$1869,LEFT(R$4,LEN(R$4)-1)),"")</f>
        <v/>
      </c>
      <c r="S139" s="90" t="str">
        <f>IF($B139&lt;&gt;"",SUMIFS(销售台账!$I$3:$I$2654,销售台账!$E$3:$E$2654,$B139,销售台账!$B$3:$B$2654,LEFT($J$3,4),销售台账!$C$3:$C$2654,LEFT(R$4,LEN(R$4)-1)),"")</f>
        <v/>
      </c>
      <c r="T139" s="90" t="str">
        <f>IF($B139&lt;&gt;"",SUMIFS(损耗登记!$I$3:$I$4999,损耗登记!$E$3:$E$4999,$B139,损耗登记!$B$3:$B$4999,LEFT($J$3,4),损耗登记!$C$3:$C$4999,LEFT(R$4,LEN(R$4)-1)),"")</f>
        <v/>
      </c>
      <c r="U139" s="90" t="str">
        <f t="shared" si="37"/>
        <v/>
      </c>
      <c r="V139" s="90" t="str">
        <f>IF($B139&lt;&gt;"",SUMIFS(进货台账!$I$3:$I$1869,进货台账!$E$3:$E$1869,$B139,进货台账!$B$3:$B$1869,LEFT($J$3,4),进货台账!$C$3:$C$1869,LEFT(V$4,LEN(V$4)-1)),"")</f>
        <v/>
      </c>
      <c r="W139" s="90" t="str">
        <f>IF($B139&lt;&gt;"",SUMIFS(销售台账!$I$3:$I$2654,销售台账!$E$3:$E$2654,$B139,销售台账!$B$3:$B$2654,LEFT($J$3,4),销售台账!$C$3:$C$2654,LEFT(V$4,LEN(V$4)-1)),"")</f>
        <v/>
      </c>
      <c r="X139" s="90" t="str">
        <f>IF($B139&lt;&gt;"",SUMIFS(损耗登记!$I$3:$I$4999,损耗登记!$E$3:$E$4999,$B139,损耗登记!$B$3:$B$4999,LEFT($J$3,4),损耗登记!$C$3:$C$4999,LEFT(V$4,LEN(V$4)-1)),"")</f>
        <v/>
      </c>
      <c r="Y139" s="90" t="str">
        <f t="shared" si="38"/>
        <v/>
      </c>
      <c r="Z139" s="90" t="str">
        <f>IF($B139&lt;&gt;"",SUMIFS(进货台账!$I$3:$I$1869,进货台账!$E$3:$E$1869,$B139,进货台账!$B$3:$B$1869,LEFT($J$3,4),进货台账!$C$3:$C$1869,LEFT(Z$4,LEN(Z$4)-1)),"")</f>
        <v/>
      </c>
      <c r="AA139" s="90" t="str">
        <f>IF($B139&lt;&gt;"",SUMIFS(销售台账!$I$3:$I$2654,销售台账!$E$3:$E$2654,$B139,销售台账!$B$3:$B$2654,LEFT($J$3,4),销售台账!$C$3:$C$2654,LEFT(Z$4,LEN(Z$4)-1)),"")</f>
        <v/>
      </c>
      <c r="AB139" s="90" t="str">
        <f>IF($B139&lt;&gt;"",SUMIFS(损耗登记!$I$3:$I$4999,损耗登记!$E$3:$E$4999,$B139,损耗登记!$B$3:$B$4999,LEFT($J$3,4),损耗登记!$C$3:$C$4999,LEFT(Z$4,LEN(Z$4)-1)),"")</f>
        <v/>
      </c>
      <c r="AC139" s="90" t="str">
        <f t="shared" si="39"/>
        <v/>
      </c>
      <c r="AD139" s="90" t="str">
        <f>IF($B139&lt;&gt;"",SUMIFS(进货台账!$I$3:$I$1869,进货台账!$E$3:$E$1869,$B139,进货台账!$B$3:$B$1869,LEFT($J$3,4),进货台账!$C$3:$C$1869,LEFT(AD$4,LEN(AD$4)-1)),"")</f>
        <v/>
      </c>
      <c r="AE139" s="90" t="str">
        <f>IF($B139&lt;&gt;"",SUMIFS(销售台账!$I$3:$I$2654,销售台账!$E$3:$E$2654,$B139,销售台账!$B$3:$B$2654,LEFT($J$3,4),销售台账!$C$3:$C$2654,LEFT(AD$4,LEN(AD$4)-1)),"")</f>
        <v/>
      </c>
      <c r="AF139" s="90" t="str">
        <f>IF($B139&lt;&gt;"",SUMIFS(损耗登记!$I$3:$I$4999,损耗登记!$E$3:$E$4999,$B139,损耗登记!$B$3:$B$4999,LEFT($J$3,4),损耗登记!$C$3:$C$4999,LEFT(AD$4,LEN(AD$4)-1)),"")</f>
        <v/>
      </c>
      <c r="AG139" s="90" t="str">
        <f t="shared" si="40"/>
        <v/>
      </c>
      <c r="AH139" s="90" t="str">
        <f>IF($B139&lt;&gt;"",SUMIFS(进货台账!$I$3:$I$1869,进货台账!$E$3:$E$1869,$B139,进货台账!$B$3:$B$1869,LEFT($J$3,4),进货台账!$C$3:$C$1869,LEFT(AH$4,LEN(AH$4)-1)),"")</f>
        <v/>
      </c>
      <c r="AI139" s="90" t="str">
        <f>IF($B139&lt;&gt;"",SUMIFS(销售台账!$I$3:$I$2654,销售台账!$E$3:$E$2654,$B139,销售台账!$B$3:$B$2654,LEFT($J$3,4),销售台账!$C$3:$C$2654,LEFT(AH$4,LEN(AH$4)-1)),"")</f>
        <v/>
      </c>
      <c r="AJ139" s="90" t="str">
        <f>IF($B139&lt;&gt;"",SUMIFS(损耗登记!$I$3:$I$4999,损耗登记!$E$3:$E$4999,$B139,损耗登记!$B$3:$B$4999,LEFT($J$3,4),损耗登记!$C$3:$C$4999,LEFT(AH$4,LEN(AH$4)-1)),"")</f>
        <v/>
      </c>
      <c r="AK139" s="90" t="str">
        <f t="shared" si="41"/>
        <v/>
      </c>
      <c r="AL139" s="90" t="str">
        <f>IF($B139&lt;&gt;"",SUMIFS(进货台账!$I$3:$I$1869,进货台账!$E$3:$E$1869,$B139,进货台账!$B$3:$B$1869,LEFT($J$3,4),进货台账!$C$3:$C$1869,LEFT(AL$4,LEN(AL$4)-1)),"")</f>
        <v/>
      </c>
      <c r="AM139" s="90" t="str">
        <f>IF($B139&lt;&gt;"",SUMIFS(销售台账!$I$3:$I$2654,销售台账!$E$3:$E$2654,$B139,销售台账!$B$3:$B$2654,LEFT($J$3,4),销售台账!$C$3:$C$2654,LEFT(AL$4,LEN(AL$4)-1)),"")</f>
        <v/>
      </c>
      <c r="AN139" s="90" t="str">
        <f>IF($B139&lt;&gt;"",SUMIFS(损耗登记!$I$3:$I$4999,损耗登记!$E$3:$E$4999,$B139,损耗登记!$B$3:$B$4999,LEFT($J$3,4),损耗登记!$C$3:$C$4999,LEFT(AL$4,LEN(AL$4)-1)),"")</f>
        <v/>
      </c>
      <c r="AO139" s="90" t="str">
        <f t="shared" si="42"/>
        <v/>
      </c>
      <c r="AP139" s="90" t="str">
        <f>IF($B139&lt;&gt;"",SUMIFS(进货台账!$I$3:$I$1869,进货台账!$E$3:$E$1869,$B139,进货台账!$B$3:$B$1869,LEFT($J$3,4),进货台账!$C$3:$C$1869,LEFT(AP$4,LEN(AP$4)-1)),"")</f>
        <v/>
      </c>
      <c r="AQ139" s="90" t="str">
        <f>IF($B139&lt;&gt;"",SUMIFS(销售台账!$I$3:$I$2654,销售台账!$E$3:$E$2654,$B139,销售台账!$B$3:$B$2654,LEFT($J$3,4),销售台账!$C$3:$C$2654,LEFT(AP$4,LEN(AP$4)-1)),"")</f>
        <v/>
      </c>
      <c r="AR139" s="90" t="str">
        <f>IF($B139&lt;&gt;"",SUMIFS(损耗登记!$I$3:$I$4999,损耗登记!$E$3:$E$4999,$B139,损耗登记!$B$3:$B$4999,LEFT($J$3,4),损耗登记!$C$3:$C$4999,LEFT(AP$4,LEN(AP$4)-1)),"")</f>
        <v/>
      </c>
      <c r="AS139" s="90" t="str">
        <f t="shared" si="43"/>
        <v/>
      </c>
      <c r="AT139" s="90" t="str">
        <f>IF($B139&lt;&gt;"",SUMIFS(进货台账!$I$3:$I$1869,进货台账!$E$3:$E$1869,$B139,进货台账!$B$3:$B$1869,LEFT($J$3,4),进货台账!$C$3:$C$1869,LEFT(AT$4,LEN(AT$4)-1)),"")</f>
        <v/>
      </c>
      <c r="AU139" s="90" t="str">
        <f>IF($B139&lt;&gt;"",SUMIFS(销售台账!$I$3:$I$2654,销售台账!$E$3:$E$2654,$B139,销售台账!$B$3:$B$2654,LEFT($J$3,4),销售台账!$C$3:$C$2654,LEFT(AT$4,LEN(AT$4)-1)),"")</f>
        <v/>
      </c>
      <c r="AV139" s="90" t="str">
        <f>IF($B139&lt;&gt;"",SUMIFS(损耗登记!$I$3:$I$4999,损耗登记!$E$3:$E$4999,$B139,损耗登记!$B$3:$B$4999,LEFT($J$3,4),损耗登记!$C$3:$C$4999,LEFT(AT$4,LEN(AT$4)-1)),"")</f>
        <v/>
      </c>
      <c r="AW139" s="90" t="str">
        <f t="shared" si="44"/>
        <v/>
      </c>
      <c r="AX139" s="90" t="str">
        <f>IF($B139&lt;&gt;"",SUMIFS(进货台账!$I$3:$I$1869,进货台账!$E$3:$E$1869,$B139,进货台账!$B$3:$B$1869,LEFT($J$3,4),进货台账!$C$3:$C$1869,LEFT(AX$4,LEN(AX$4)-1)),"")</f>
        <v/>
      </c>
      <c r="AY139" s="90" t="str">
        <f>IF($B139&lt;&gt;"",SUMIFS(销售台账!$I$3:$I$2654,销售台账!$E$3:$E$2654,$B139,销售台账!$B$3:$B$2654,LEFT($J$3,4),销售台账!$C$3:$C$2654,LEFT(AX$4,LEN(AX$4)-1)),"")</f>
        <v/>
      </c>
      <c r="AZ139" s="90" t="str">
        <f>IF($B139&lt;&gt;"",SUMIFS(损耗登记!$I$3:$I$4999,损耗登记!$E$3:$E$4999,$B139,损耗登记!$B$3:$B$4999,LEFT($J$3,4),损耗登记!$C$3:$C$4999,LEFT(AX$4,LEN(AX$4)-1)),"")</f>
        <v/>
      </c>
      <c r="BA139" s="90" t="str">
        <f t="shared" si="45"/>
        <v/>
      </c>
      <c r="BB139" s="90" t="str">
        <f>IF($B139&lt;&gt;"",SUMIFS(进货台账!$I$3:$I$1869,进货台账!$E$3:$E$1869,$B139,进货台账!$B$3:$B$1869,LEFT($J$3,4),进货台账!$C$3:$C$1869,LEFT(BB$4,LEN(BB$4)-1)),"")</f>
        <v/>
      </c>
      <c r="BC139" s="90" t="str">
        <f>IF($B139&lt;&gt;"",SUMIFS(销售台账!$I$3:$I$2654,销售台账!$E$3:$E$2654,$B139,销售台账!$B$3:$B$2654,LEFT($J$3,4),销售台账!$C$3:$C$2654,LEFT(BB$4,LEN(BB$4)-1)),"")</f>
        <v/>
      </c>
      <c r="BD139" s="90" t="str">
        <f>IF($B139&lt;&gt;"",SUMIFS(损耗登记!$I$3:$I$4999,损耗登记!$E$3:$E$4999,$B139,损耗登记!$B$3:$B$4999,LEFT($J$3,4),损耗登记!$C$3:$C$4999,LEFT(BB$4,LEN(BB$4)-1)),"")</f>
        <v/>
      </c>
      <c r="BE139" s="90" t="str">
        <f t="shared" si="46"/>
        <v/>
      </c>
    </row>
    <row r="140" ht="22" customHeight="1" spans="1:57">
      <c r="A140" s="89" t="str">
        <f t="shared" si="47"/>
        <v/>
      </c>
      <c r="B140" s="89" t="str">
        <f>IF(商品参数!A137&lt;&gt;"",商品参数!A137,"")</f>
        <v/>
      </c>
      <c r="C140" s="90" t="str">
        <f>IFERROR(VLOOKUP(B140,商品参数!A:E,2,FALSE),"")</f>
        <v/>
      </c>
      <c r="D140" s="90" t="str">
        <f>IFERROR(VLOOKUP(B140,商品参数!A:E,3,FALSE),"")</f>
        <v/>
      </c>
      <c r="E140" s="90" t="str">
        <f>IFERROR(VLOOKUP(B140,商品参数!A:E,4,FALSE),"")</f>
        <v/>
      </c>
      <c r="F140" s="90" t="str">
        <f t="shared" si="32"/>
        <v/>
      </c>
      <c r="G140" s="90" t="str">
        <f t="shared" si="33"/>
        <v/>
      </c>
      <c r="H140" s="91" t="str">
        <f t="shared" si="34"/>
        <v/>
      </c>
      <c r="I140" s="90" t="str">
        <f>IF(E140&lt;&gt;"",IFERROR(VLOOKUP(B140,商品参数!$A$3:$D$499,6,0),0),"")</f>
        <v/>
      </c>
      <c r="J140" s="90" t="str">
        <f>IF($B140&lt;&gt;"",SUMIFS(进货台账!$I$3:$I$1869,进货台账!$E$3:$E$1869,$B140,进货台账!$B$3:$B$1869,LEFT($J$3,4),进货台账!$C$3:$C$1869,LEFT(J$4,LEN(J$4)-1)),"")</f>
        <v/>
      </c>
      <c r="K140" s="90" t="str">
        <f>IF($B140&lt;&gt;"",SUMIFS(销售台账!$I$3:$I$2654,销售台账!$E$3:$E$2654,$B140,销售台账!$B$3:$B$2654,LEFT($J$3,4),销售台账!$C$3:$C$2654,LEFT(J$4,LEN(J$4)-1)),"")</f>
        <v/>
      </c>
      <c r="L140" s="90" t="str">
        <f>IF($B140&lt;&gt;"",SUMIFS(损耗登记!$I$3:$I$4999,损耗登记!$E$3:$E$4999,$B140,损耗登记!$B$3:$B$4999,LEFT($J$3,4),损耗登记!$C$3:$C$4999,LEFT(J$4,LEN(J$4)-1)),"")</f>
        <v/>
      </c>
      <c r="M140" s="90" t="str">
        <f t="shared" si="35"/>
        <v/>
      </c>
      <c r="N140" s="90" t="str">
        <f>IF($B140&lt;&gt;"",SUMIFS(进货台账!$I$3:$I$1869,进货台账!$E$3:$E$1869,$B140,进货台账!$B$3:$B$1869,LEFT($J$3,4),进货台账!$C$3:$C$1869,LEFT(N$4,LEN(N$4)-1)),"")</f>
        <v/>
      </c>
      <c r="O140" s="90" t="str">
        <f>IF($B140&lt;&gt;"",SUMIFS(销售台账!$I$3:$I$2654,销售台账!$E$3:$E$2654,$B140,销售台账!$B$3:$B$2654,LEFT($J$3,4),销售台账!$C$3:$C$2654,LEFT(N$4,LEN(N$4)-1)),"")</f>
        <v/>
      </c>
      <c r="P140" s="90" t="str">
        <f>IF($B140&lt;&gt;"",SUMIFS(损耗登记!$I$3:$I$4999,损耗登记!$E$3:$E$4999,$B140,损耗登记!$B$3:$B$4999,LEFT($J$3,4),损耗登记!$C$3:$C$4999,LEFT(N$4,LEN(N$4)-1)),"")</f>
        <v/>
      </c>
      <c r="Q140" s="90" t="str">
        <f t="shared" si="36"/>
        <v/>
      </c>
      <c r="R140" s="90" t="str">
        <f>IF($B140&lt;&gt;"",SUMIFS(进货台账!$I$3:$I$1869,进货台账!$E$3:$E$1869,$B140,进货台账!$B$3:$B$1869,LEFT($J$3,4),进货台账!$C$3:$C$1869,LEFT(R$4,LEN(R$4)-1)),"")</f>
        <v/>
      </c>
      <c r="S140" s="90" t="str">
        <f>IF($B140&lt;&gt;"",SUMIFS(销售台账!$I$3:$I$2654,销售台账!$E$3:$E$2654,$B140,销售台账!$B$3:$B$2654,LEFT($J$3,4),销售台账!$C$3:$C$2654,LEFT(R$4,LEN(R$4)-1)),"")</f>
        <v/>
      </c>
      <c r="T140" s="90" t="str">
        <f>IF($B140&lt;&gt;"",SUMIFS(损耗登记!$I$3:$I$4999,损耗登记!$E$3:$E$4999,$B140,损耗登记!$B$3:$B$4999,LEFT($J$3,4),损耗登记!$C$3:$C$4999,LEFT(R$4,LEN(R$4)-1)),"")</f>
        <v/>
      </c>
      <c r="U140" s="90" t="str">
        <f t="shared" si="37"/>
        <v/>
      </c>
      <c r="V140" s="90" t="str">
        <f>IF($B140&lt;&gt;"",SUMIFS(进货台账!$I$3:$I$1869,进货台账!$E$3:$E$1869,$B140,进货台账!$B$3:$B$1869,LEFT($J$3,4),进货台账!$C$3:$C$1869,LEFT(V$4,LEN(V$4)-1)),"")</f>
        <v/>
      </c>
      <c r="W140" s="90" t="str">
        <f>IF($B140&lt;&gt;"",SUMIFS(销售台账!$I$3:$I$2654,销售台账!$E$3:$E$2654,$B140,销售台账!$B$3:$B$2654,LEFT($J$3,4),销售台账!$C$3:$C$2654,LEFT(V$4,LEN(V$4)-1)),"")</f>
        <v/>
      </c>
      <c r="X140" s="90" t="str">
        <f>IF($B140&lt;&gt;"",SUMIFS(损耗登记!$I$3:$I$4999,损耗登记!$E$3:$E$4999,$B140,损耗登记!$B$3:$B$4999,LEFT($J$3,4),损耗登记!$C$3:$C$4999,LEFT(V$4,LEN(V$4)-1)),"")</f>
        <v/>
      </c>
      <c r="Y140" s="90" t="str">
        <f t="shared" si="38"/>
        <v/>
      </c>
      <c r="Z140" s="90" t="str">
        <f>IF($B140&lt;&gt;"",SUMIFS(进货台账!$I$3:$I$1869,进货台账!$E$3:$E$1869,$B140,进货台账!$B$3:$B$1869,LEFT($J$3,4),进货台账!$C$3:$C$1869,LEFT(Z$4,LEN(Z$4)-1)),"")</f>
        <v/>
      </c>
      <c r="AA140" s="90" t="str">
        <f>IF($B140&lt;&gt;"",SUMIFS(销售台账!$I$3:$I$2654,销售台账!$E$3:$E$2654,$B140,销售台账!$B$3:$B$2654,LEFT($J$3,4),销售台账!$C$3:$C$2654,LEFT(Z$4,LEN(Z$4)-1)),"")</f>
        <v/>
      </c>
      <c r="AB140" s="90" t="str">
        <f>IF($B140&lt;&gt;"",SUMIFS(损耗登记!$I$3:$I$4999,损耗登记!$E$3:$E$4999,$B140,损耗登记!$B$3:$B$4999,LEFT($J$3,4),损耗登记!$C$3:$C$4999,LEFT(Z$4,LEN(Z$4)-1)),"")</f>
        <v/>
      </c>
      <c r="AC140" s="90" t="str">
        <f t="shared" si="39"/>
        <v/>
      </c>
      <c r="AD140" s="90" t="str">
        <f>IF($B140&lt;&gt;"",SUMIFS(进货台账!$I$3:$I$1869,进货台账!$E$3:$E$1869,$B140,进货台账!$B$3:$B$1869,LEFT($J$3,4),进货台账!$C$3:$C$1869,LEFT(AD$4,LEN(AD$4)-1)),"")</f>
        <v/>
      </c>
      <c r="AE140" s="90" t="str">
        <f>IF($B140&lt;&gt;"",SUMIFS(销售台账!$I$3:$I$2654,销售台账!$E$3:$E$2654,$B140,销售台账!$B$3:$B$2654,LEFT($J$3,4),销售台账!$C$3:$C$2654,LEFT(AD$4,LEN(AD$4)-1)),"")</f>
        <v/>
      </c>
      <c r="AF140" s="90" t="str">
        <f>IF($B140&lt;&gt;"",SUMIFS(损耗登记!$I$3:$I$4999,损耗登记!$E$3:$E$4999,$B140,损耗登记!$B$3:$B$4999,LEFT($J$3,4),损耗登记!$C$3:$C$4999,LEFT(AD$4,LEN(AD$4)-1)),"")</f>
        <v/>
      </c>
      <c r="AG140" s="90" t="str">
        <f t="shared" si="40"/>
        <v/>
      </c>
      <c r="AH140" s="90" t="str">
        <f>IF($B140&lt;&gt;"",SUMIFS(进货台账!$I$3:$I$1869,进货台账!$E$3:$E$1869,$B140,进货台账!$B$3:$B$1869,LEFT($J$3,4),进货台账!$C$3:$C$1869,LEFT(AH$4,LEN(AH$4)-1)),"")</f>
        <v/>
      </c>
      <c r="AI140" s="90" t="str">
        <f>IF($B140&lt;&gt;"",SUMIFS(销售台账!$I$3:$I$2654,销售台账!$E$3:$E$2654,$B140,销售台账!$B$3:$B$2654,LEFT($J$3,4),销售台账!$C$3:$C$2654,LEFT(AH$4,LEN(AH$4)-1)),"")</f>
        <v/>
      </c>
      <c r="AJ140" s="90" t="str">
        <f>IF($B140&lt;&gt;"",SUMIFS(损耗登记!$I$3:$I$4999,损耗登记!$E$3:$E$4999,$B140,损耗登记!$B$3:$B$4999,LEFT($J$3,4),损耗登记!$C$3:$C$4999,LEFT(AH$4,LEN(AH$4)-1)),"")</f>
        <v/>
      </c>
      <c r="AK140" s="90" t="str">
        <f t="shared" si="41"/>
        <v/>
      </c>
      <c r="AL140" s="90" t="str">
        <f>IF($B140&lt;&gt;"",SUMIFS(进货台账!$I$3:$I$1869,进货台账!$E$3:$E$1869,$B140,进货台账!$B$3:$B$1869,LEFT($J$3,4),进货台账!$C$3:$C$1869,LEFT(AL$4,LEN(AL$4)-1)),"")</f>
        <v/>
      </c>
      <c r="AM140" s="90" t="str">
        <f>IF($B140&lt;&gt;"",SUMIFS(销售台账!$I$3:$I$2654,销售台账!$E$3:$E$2654,$B140,销售台账!$B$3:$B$2654,LEFT($J$3,4),销售台账!$C$3:$C$2654,LEFT(AL$4,LEN(AL$4)-1)),"")</f>
        <v/>
      </c>
      <c r="AN140" s="90" t="str">
        <f>IF($B140&lt;&gt;"",SUMIFS(损耗登记!$I$3:$I$4999,损耗登记!$E$3:$E$4999,$B140,损耗登记!$B$3:$B$4999,LEFT($J$3,4),损耗登记!$C$3:$C$4999,LEFT(AL$4,LEN(AL$4)-1)),"")</f>
        <v/>
      </c>
      <c r="AO140" s="90" t="str">
        <f t="shared" si="42"/>
        <v/>
      </c>
      <c r="AP140" s="90" t="str">
        <f>IF($B140&lt;&gt;"",SUMIFS(进货台账!$I$3:$I$1869,进货台账!$E$3:$E$1869,$B140,进货台账!$B$3:$B$1869,LEFT($J$3,4),进货台账!$C$3:$C$1869,LEFT(AP$4,LEN(AP$4)-1)),"")</f>
        <v/>
      </c>
      <c r="AQ140" s="90" t="str">
        <f>IF($B140&lt;&gt;"",SUMIFS(销售台账!$I$3:$I$2654,销售台账!$E$3:$E$2654,$B140,销售台账!$B$3:$B$2654,LEFT($J$3,4),销售台账!$C$3:$C$2654,LEFT(AP$4,LEN(AP$4)-1)),"")</f>
        <v/>
      </c>
      <c r="AR140" s="90" t="str">
        <f>IF($B140&lt;&gt;"",SUMIFS(损耗登记!$I$3:$I$4999,损耗登记!$E$3:$E$4999,$B140,损耗登记!$B$3:$B$4999,LEFT($J$3,4),损耗登记!$C$3:$C$4999,LEFT(AP$4,LEN(AP$4)-1)),"")</f>
        <v/>
      </c>
      <c r="AS140" s="90" t="str">
        <f t="shared" si="43"/>
        <v/>
      </c>
      <c r="AT140" s="90" t="str">
        <f>IF($B140&lt;&gt;"",SUMIFS(进货台账!$I$3:$I$1869,进货台账!$E$3:$E$1869,$B140,进货台账!$B$3:$B$1869,LEFT($J$3,4),进货台账!$C$3:$C$1869,LEFT(AT$4,LEN(AT$4)-1)),"")</f>
        <v/>
      </c>
      <c r="AU140" s="90" t="str">
        <f>IF($B140&lt;&gt;"",SUMIFS(销售台账!$I$3:$I$2654,销售台账!$E$3:$E$2654,$B140,销售台账!$B$3:$B$2654,LEFT($J$3,4),销售台账!$C$3:$C$2654,LEFT(AT$4,LEN(AT$4)-1)),"")</f>
        <v/>
      </c>
      <c r="AV140" s="90" t="str">
        <f>IF($B140&lt;&gt;"",SUMIFS(损耗登记!$I$3:$I$4999,损耗登记!$E$3:$E$4999,$B140,损耗登记!$B$3:$B$4999,LEFT($J$3,4),损耗登记!$C$3:$C$4999,LEFT(AT$4,LEN(AT$4)-1)),"")</f>
        <v/>
      </c>
      <c r="AW140" s="90" t="str">
        <f t="shared" si="44"/>
        <v/>
      </c>
      <c r="AX140" s="90" t="str">
        <f>IF($B140&lt;&gt;"",SUMIFS(进货台账!$I$3:$I$1869,进货台账!$E$3:$E$1869,$B140,进货台账!$B$3:$B$1869,LEFT($J$3,4),进货台账!$C$3:$C$1869,LEFT(AX$4,LEN(AX$4)-1)),"")</f>
        <v/>
      </c>
      <c r="AY140" s="90" t="str">
        <f>IF($B140&lt;&gt;"",SUMIFS(销售台账!$I$3:$I$2654,销售台账!$E$3:$E$2654,$B140,销售台账!$B$3:$B$2654,LEFT($J$3,4),销售台账!$C$3:$C$2654,LEFT(AX$4,LEN(AX$4)-1)),"")</f>
        <v/>
      </c>
      <c r="AZ140" s="90" t="str">
        <f>IF($B140&lt;&gt;"",SUMIFS(损耗登记!$I$3:$I$4999,损耗登记!$E$3:$E$4999,$B140,损耗登记!$B$3:$B$4999,LEFT($J$3,4),损耗登记!$C$3:$C$4999,LEFT(AX$4,LEN(AX$4)-1)),"")</f>
        <v/>
      </c>
      <c r="BA140" s="90" t="str">
        <f t="shared" si="45"/>
        <v/>
      </c>
      <c r="BB140" s="90" t="str">
        <f>IF($B140&lt;&gt;"",SUMIFS(进货台账!$I$3:$I$1869,进货台账!$E$3:$E$1869,$B140,进货台账!$B$3:$B$1869,LEFT($J$3,4),进货台账!$C$3:$C$1869,LEFT(BB$4,LEN(BB$4)-1)),"")</f>
        <v/>
      </c>
      <c r="BC140" s="90" t="str">
        <f>IF($B140&lt;&gt;"",SUMIFS(销售台账!$I$3:$I$2654,销售台账!$E$3:$E$2654,$B140,销售台账!$B$3:$B$2654,LEFT($J$3,4),销售台账!$C$3:$C$2654,LEFT(BB$4,LEN(BB$4)-1)),"")</f>
        <v/>
      </c>
      <c r="BD140" s="90" t="str">
        <f>IF($B140&lt;&gt;"",SUMIFS(损耗登记!$I$3:$I$4999,损耗登记!$E$3:$E$4999,$B140,损耗登记!$B$3:$B$4999,LEFT($J$3,4),损耗登记!$C$3:$C$4999,LEFT(BB$4,LEN(BB$4)-1)),"")</f>
        <v/>
      </c>
      <c r="BE140" s="90" t="str">
        <f t="shared" si="46"/>
        <v/>
      </c>
    </row>
    <row r="141" ht="22" customHeight="1" spans="1:57">
      <c r="A141" s="89" t="str">
        <f t="shared" si="47"/>
        <v/>
      </c>
      <c r="B141" s="89" t="str">
        <f>IF(商品参数!A138&lt;&gt;"",商品参数!A138,"")</f>
        <v/>
      </c>
      <c r="C141" s="90" t="str">
        <f>IFERROR(VLOOKUP(B141,商品参数!A:E,2,FALSE),"")</f>
        <v/>
      </c>
      <c r="D141" s="90" t="str">
        <f>IFERROR(VLOOKUP(B141,商品参数!A:E,3,FALSE),"")</f>
        <v/>
      </c>
      <c r="E141" s="90" t="str">
        <f>IFERROR(VLOOKUP(B141,商品参数!A:E,4,FALSE),"")</f>
        <v/>
      </c>
      <c r="F141" s="90" t="str">
        <f t="shared" si="32"/>
        <v/>
      </c>
      <c r="G141" s="90" t="str">
        <f t="shared" si="33"/>
        <v/>
      </c>
      <c r="H141" s="91" t="str">
        <f t="shared" si="34"/>
        <v/>
      </c>
      <c r="I141" s="90" t="str">
        <f>IF(E141&lt;&gt;"",IFERROR(VLOOKUP(B141,商品参数!$A$3:$D$499,6,0),0),"")</f>
        <v/>
      </c>
      <c r="J141" s="90" t="str">
        <f>IF($B141&lt;&gt;"",SUMIFS(进货台账!$I$3:$I$1869,进货台账!$E$3:$E$1869,$B141,进货台账!$B$3:$B$1869,LEFT($J$3,4),进货台账!$C$3:$C$1869,LEFT(J$4,LEN(J$4)-1)),"")</f>
        <v/>
      </c>
      <c r="K141" s="90" t="str">
        <f>IF($B141&lt;&gt;"",SUMIFS(销售台账!$I$3:$I$2654,销售台账!$E$3:$E$2654,$B141,销售台账!$B$3:$B$2654,LEFT($J$3,4),销售台账!$C$3:$C$2654,LEFT(J$4,LEN(J$4)-1)),"")</f>
        <v/>
      </c>
      <c r="L141" s="90" t="str">
        <f>IF($B141&lt;&gt;"",SUMIFS(损耗登记!$I$3:$I$4999,损耗登记!$E$3:$E$4999,$B141,损耗登记!$B$3:$B$4999,LEFT($J$3,4),损耗登记!$C$3:$C$4999,LEFT(J$4,LEN(J$4)-1)),"")</f>
        <v/>
      </c>
      <c r="M141" s="90" t="str">
        <f t="shared" si="35"/>
        <v/>
      </c>
      <c r="N141" s="90" t="str">
        <f>IF($B141&lt;&gt;"",SUMIFS(进货台账!$I$3:$I$1869,进货台账!$E$3:$E$1869,$B141,进货台账!$B$3:$B$1869,LEFT($J$3,4),进货台账!$C$3:$C$1869,LEFT(N$4,LEN(N$4)-1)),"")</f>
        <v/>
      </c>
      <c r="O141" s="90" t="str">
        <f>IF($B141&lt;&gt;"",SUMIFS(销售台账!$I$3:$I$2654,销售台账!$E$3:$E$2654,$B141,销售台账!$B$3:$B$2654,LEFT($J$3,4),销售台账!$C$3:$C$2654,LEFT(N$4,LEN(N$4)-1)),"")</f>
        <v/>
      </c>
      <c r="P141" s="90" t="str">
        <f>IF($B141&lt;&gt;"",SUMIFS(损耗登记!$I$3:$I$4999,损耗登记!$E$3:$E$4999,$B141,损耗登记!$B$3:$B$4999,LEFT($J$3,4),损耗登记!$C$3:$C$4999,LEFT(N$4,LEN(N$4)-1)),"")</f>
        <v/>
      </c>
      <c r="Q141" s="90" t="str">
        <f t="shared" si="36"/>
        <v/>
      </c>
      <c r="R141" s="90" t="str">
        <f>IF($B141&lt;&gt;"",SUMIFS(进货台账!$I$3:$I$1869,进货台账!$E$3:$E$1869,$B141,进货台账!$B$3:$B$1869,LEFT($J$3,4),进货台账!$C$3:$C$1869,LEFT(R$4,LEN(R$4)-1)),"")</f>
        <v/>
      </c>
      <c r="S141" s="90" t="str">
        <f>IF($B141&lt;&gt;"",SUMIFS(销售台账!$I$3:$I$2654,销售台账!$E$3:$E$2654,$B141,销售台账!$B$3:$B$2654,LEFT($J$3,4),销售台账!$C$3:$C$2654,LEFT(R$4,LEN(R$4)-1)),"")</f>
        <v/>
      </c>
      <c r="T141" s="90" t="str">
        <f>IF($B141&lt;&gt;"",SUMIFS(损耗登记!$I$3:$I$4999,损耗登记!$E$3:$E$4999,$B141,损耗登记!$B$3:$B$4999,LEFT($J$3,4),损耗登记!$C$3:$C$4999,LEFT(R$4,LEN(R$4)-1)),"")</f>
        <v/>
      </c>
      <c r="U141" s="90" t="str">
        <f t="shared" si="37"/>
        <v/>
      </c>
      <c r="V141" s="90" t="str">
        <f>IF($B141&lt;&gt;"",SUMIFS(进货台账!$I$3:$I$1869,进货台账!$E$3:$E$1869,$B141,进货台账!$B$3:$B$1869,LEFT($J$3,4),进货台账!$C$3:$C$1869,LEFT(V$4,LEN(V$4)-1)),"")</f>
        <v/>
      </c>
      <c r="W141" s="90" t="str">
        <f>IF($B141&lt;&gt;"",SUMIFS(销售台账!$I$3:$I$2654,销售台账!$E$3:$E$2654,$B141,销售台账!$B$3:$B$2654,LEFT($J$3,4),销售台账!$C$3:$C$2654,LEFT(V$4,LEN(V$4)-1)),"")</f>
        <v/>
      </c>
      <c r="X141" s="90" t="str">
        <f>IF($B141&lt;&gt;"",SUMIFS(损耗登记!$I$3:$I$4999,损耗登记!$E$3:$E$4999,$B141,损耗登记!$B$3:$B$4999,LEFT($J$3,4),损耗登记!$C$3:$C$4999,LEFT(V$4,LEN(V$4)-1)),"")</f>
        <v/>
      </c>
      <c r="Y141" s="90" t="str">
        <f t="shared" si="38"/>
        <v/>
      </c>
      <c r="Z141" s="90" t="str">
        <f>IF($B141&lt;&gt;"",SUMIFS(进货台账!$I$3:$I$1869,进货台账!$E$3:$E$1869,$B141,进货台账!$B$3:$B$1869,LEFT($J$3,4),进货台账!$C$3:$C$1869,LEFT(Z$4,LEN(Z$4)-1)),"")</f>
        <v/>
      </c>
      <c r="AA141" s="90" t="str">
        <f>IF($B141&lt;&gt;"",SUMIFS(销售台账!$I$3:$I$2654,销售台账!$E$3:$E$2654,$B141,销售台账!$B$3:$B$2654,LEFT($J$3,4),销售台账!$C$3:$C$2654,LEFT(Z$4,LEN(Z$4)-1)),"")</f>
        <v/>
      </c>
      <c r="AB141" s="90" t="str">
        <f>IF($B141&lt;&gt;"",SUMIFS(损耗登记!$I$3:$I$4999,损耗登记!$E$3:$E$4999,$B141,损耗登记!$B$3:$B$4999,LEFT($J$3,4),损耗登记!$C$3:$C$4999,LEFT(Z$4,LEN(Z$4)-1)),"")</f>
        <v/>
      </c>
      <c r="AC141" s="90" t="str">
        <f t="shared" si="39"/>
        <v/>
      </c>
      <c r="AD141" s="90" t="str">
        <f>IF($B141&lt;&gt;"",SUMIFS(进货台账!$I$3:$I$1869,进货台账!$E$3:$E$1869,$B141,进货台账!$B$3:$B$1869,LEFT($J$3,4),进货台账!$C$3:$C$1869,LEFT(AD$4,LEN(AD$4)-1)),"")</f>
        <v/>
      </c>
      <c r="AE141" s="90" t="str">
        <f>IF($B141&lt;&gt;"",SUMIFS(销售台账!$I$3:$I$2654,销售台账!$E$3:$E$2654,$B141,销售台账!$B$3:$B$2654,LEFT($J$3,4),销售台账!$C$3:$C$2654,LEFT(AD$4,LEN(AD$4)-1)),"")</f>
        <v/>
      </c>
      <c r="AF141" s="90" t="str">
        <f>IF($B141&lt;&gt;"",SUMIFS(损耗登记!$I$3:$I$4999,损耗登记!$E$3:$E$4999,$B141,损耗登记!$B$3:$B$4999,LEFT($J$3,4),损耗登记!$C$3:$C$4999,LEFT(AD$4,LEN(AD$4)-1)),"")</f>
        <v/>
      </c>
      <c r="AG141" s="90" t="str">
        <f t="shared" si="40"/>
        <v/>
      </c>
      <c r="AH141" s="90" t="str">
        <f>IF($B141&lt;&gt;"",SUMIFS(进货台账!$I$3:$I$1869,进货台账!$E$3:$E$1869,$B141,进货台账!$B$3:$B$1869,LEFT($J$3,4),进货台账!$C$3:$C$1869,LEFT(AH$4,LEN(AH$4)-1)),"")</f>
        <v/>
      </c>
      <c r="AI141" s="90" t="str">
        <f>IF($B141&lt;&gt;"",SUMIFS(销售台账!$I$3:$I$2654,销售台账!$E$3:$E$2654,$B141,销售台账!$B$3:$B$2654,LEFT($J$3,4),销售台账!$C$3:$C$2654,LEFT(AH$4,LEN(AH$4)-1)),"")</f>
        <v/>
      </c>
      <c r="AJ141" s="90" t="str">
        <f>IF($B141&lt;&gt;"",SUMIFS(损耗登记!$I$3:$I$4999,损耗登记!$E$3:$E$4999,$B141,损耗登记!$B$3:$B$4999,LEFT($J$3,4),损耗登记!$C$3:$C$4999,LEFT(AH$4,LEN(AH$4)-1)),"")</f>
        <v/>
      </c>
      <c r="AK141" s="90" t="str">
        <f t="shared" si="41"/>
        <v/>
      </c>
      <c r="AL141" s="90" t="str">
        <f>IF($B141&lt;&gt;"",SUMIFS(进货台账!$I$3:$I$1869,进货台账!$E$3:$E$1869,$B141,进货台账!$B$3:$B$1869,LEFT($J$3,4),进货台账!$C$3:$C$1869,LEFT(AL$4,LEN(AL$4)-1)),"")</f>
        <v/>
      </c>
      <c r="AM141" s="90" t="str">
        <f>IF($B141&lt;&gt;"",SUMIFS(销售台账!$I$3:$I$2654,销售台账!$E$3:$E$2654,$B141,销售台账!$B$3:$B$2654,LEFT($J$3,4),销售台账!$C$3:$C$2654,LEFT(AL$4,LEN(AL$4)-1)),"")</f>
        <v/>
      </c>
      <c r="AN141" s="90" t="str">
        <f>IF($B141&lt;&gt;"",SUMIFS(损耗登记!$I$3:$I$4999,损耗登记!$E$3:$E$4999,$B141,损耗登记!$B$3:$B$4999,LEFT($J$3,4),损耗登记!$C$3:$C$4999,LEFT(AL$4,LEN(AL$4)-1)),"")</f>
        <v/>
      </c>
      <c r="AO141" s="90" t="str">
        <f t="shared" si="42"/>
        <v/>
      </c>
      <c r="AP141" s="90" t="str">
        <f>IF($B141&lt;&gt;"",SUMIFS(进货台账!$I$3:$I$1869,进货台账!$E$3:$E$1869,$B141,进货台账!$B$3:$B$1869,LEFT($J$3,4),进货台账!$C$3:$C$1869,LEFT(AP$4,LEN(AP$4)-1)),"")</f>
        <v/>
      </c>
      <c r="AQ141" s="90" t="str">
        <f>IF($B141&lt;&gt;"",SUMIFS(销售台账!$I$3:$I$2654,销售台账!$E$3:$E$2654,$B141,销售台账!$B$3:$B$2654,LEFT($J$3,4),销售台账!$C$3:$C$2654,LEFT(AP$4,LEN(AP$4)-1)),"")</f>
        <v/>
      </c>
      <c r="AR141" s="90" t="str">
        <f>IF($B141&lt;&gt;"",SUMIFS(损耗登记!$I$3:$I$4999,损耗登记!$E$3:$E$4999,$B141,损耗登记!$B$3:$B$4999,LEFT($J$3,4),损耗登记!$C$3:$C$4999,LEFT(AP$4,LEN(AP$4)-1)),"")</f>
        <v/>
      </c>
      <c r="AS141" s="90" t="str">
        <f t="shared" si="43"/>
        <v/>
      </c>
      <c r="AT141" s="90" t="str">
        <f>IF($B141&lt;&gt;"",SUMIFS(进货台账!$I$3:$I$1869,进货台账!$E$3:$E$1869,$B141,进货台账!$B$3:$B$1869,LEFT($J$3,4),进货台账!$C$3:$C$1869,LEFT(AT$4,LEN(AT$4)-1)),"")</f>
        <v/>
      </c>
      <c r="AU141" s="90" t="str">
        <f>IF($B141&lt;&gt;"",SUMIFS(销售台账!$I$3:$I$2654,销售台账!$E$3:$E$2654,$B141,销售台账!$B$3:$B$2654,LEFT($J$3,4),销售台账!$C$3:$C$2654,LEFT(AT$4,LEN(AT$4)-1)),"")</f>
        <v/>
      </c>
      <c r="AV141" s="90" t="str">
        <f>IF($B141&lt;&gt;"",SUMIFS(损耗登记!$I$3:$I$4999,损耗登记!$E$3:$E$4999,$B141,损耗登记!$B$3:$B$4999,LEFT($J$3,4),损耗登记!$C$3:$C$4999,LEFT(AT$4,LEN(AT$4)-1)),"")</f>
        <v/>
      </c>
      <c r="AW141" s="90" t="str">
        <f t="shared" si="44"/>
        <v/>
      </c>
      <c r="AX141" s="90" t="str">
        <f>IF($B141&lt;&gt;"",SUMIFS(进货台账!$I$3:$I$1869,进货台账!$E$3:$E$1869,$B141,进货台账!$B$3:$B$1869,LEFT($J$3,4),进货台账!$C$3:$C$1869,LEFT(AX$4,LEN(AX$4)-1)),"")</f>
        <v/>
      </c>
      <c r="AY141" s="90" t="str">
        <f>IF($B141&lt;&gt;"",SUMIFS(销售台账!$I$3:$I$2654,销售台账!$E$3:$E$2654,$B141,销售台账!$B$3:$B$2654,LEFT($J$3,4),销售台账!$C$3:$C$2654,LEFT(AX$4,LEN(AX$4)-1)),"")</f>
        <v/>
      </c>
      <c r="AZ141" s="90" t="str">
        <f>IF($B141&lt;&gt;"",SUMIFS(损耗登记!$I$3:$I$4999,损耗登记!$E$3:$E$4999,$B141,损耗登记!$B$3:$B$4999,LEFT($J$3,4),损耗登记!$C$3:$C$4999,LEFT(AX$4,LEN(AX$4)-1)),"")</f>
        <v/>
      </c>
      <c r="BA141" s="90" t="str">
        <f t="shared" si="45"/>
        <v/>
      </c>
      <c r="BB141" s="90" t="str">
        <f>IF($B141&lt;&gt;"",SUMIFS(进货台账!$I$3:$I$1869,进货台账!$E$3:$E$1869,$B141,进货台账!$B$3:$B$1869,LEFT($J$3,4),进货台账!$C$3:$C$1869,LEFT(BB$4,LEN(BB$4)-1)),"")</f>
        <v/>
      </c>
      <c r="BC141" s="90" t="str">
        <f>IF($B141&lt;&gt;"",SUMIFS(销售台账!$I$3:$I$2654,销售台账!$E$3:$E$2654,$B141,销售台账!$B$3:$B$2654,LEFT($J$3,4),销售台账!$C$3:$C$2654,LEFT(BB$4,LEN(BB$4)-1)),"")</f>
        <v/>
      </c>
      <c r="BD141" s="90" t="str">
        <f>IF($B141&lt;&gt;"",SUMIFS(损耗登记!$I$3:$I$4999,损耗登记!$E$3:$E$4999,$B141,损耗登记!$B$3:$B$4999,LEFT($J$3,4),损耗登记!$C$3:$C$4999,LEFT(BB$4,LEN(BB$4)-1)),"")</f>
        <v/>
      </c>
      <c r="BE141" s="90" t="str">
        <f t="shared" si="46"/>
        <v/>
      </c>
    </row>
    <row r="142" ht="22" customHeight="1" spans="1:57">
      <c r="A142" s="89" t="str">
        <f t="shared" si="47"/>
        <v/>
      </c>
      <c r="B142" s="89" t="str">
        <f>IF(商品参数!A139&lt;&gt;"",商品参数!A139,"")</f>
        <v/>
      </c>
      <c r="C142" s="90" t="str">
        <f>IFERROR(VLOOKUP(B142,商品参数!A:E,2,FALSE),"")</f>
        <v/>
      </c>
      <c r="D142" s="90" t="str">
        <f>IFERROR(VLOOKUP(B142,商品参数!A:E,3,FALSE),"")</f>
        <v/>
      </c>
      <c r="E142" s="90" t="str">
        <f>IFERROR(VLOOKUP(B142,商品参数!A:E,4,FALSE),"")</f>
        <v/>
      </c>
      <c r="F142" s="90" t="str">
        <f t="shared" si="32"/>
        <v/>
      </c>
      <c r="G142" s="90" t="str">
        <f t="shared" si="33"/>
        <v/>
      </c>
      <c r="H142" s="91" t="str">
        <f t="shared" si="34"/>
        <v/>
      </c>
      <c r="I142" s="90" t="str">
        <f>IF(E142&lt;&gt;"",IFERROR(VLOOKUP(B142,商品参数!$A$3:$D$499,6,0),0),"")</f>
        <v/>
      </c>
      <c r="J142" s="90" t="str">
        <f>IF($B142&lt;&gt;"",SUMIFS(进货台账!$I$3:$I$1869,进货台账!$E$3:$E$1869,$B142,进货台账!$B$3:$B$1869,LEFT($J$3,4),进货台账!$C$3:$C$1869,LEFT(J$4,LEN(J$4)-1)),"")</f>
        <v/>
      </c>
      <c r="K142" s="90" t="str">
        <f>IF($B142&lt;&gt;"",SUMIFS(销售台账!$I$3:$I$2654,销售台账!$E$3:$E$2654,$B142,销售台账!$B$3:$B$2654,LEFT($J$3,4),销售台账!$C$3:$C$2654,LEFT(J$4,LEN(J$4)-1)),"")</f>
        <v/>
      </c>
      <c r="L142" s="90" t="str">
        <f>IF($B142&lt;&gt;"",SUMIFS(损耗登记!$I$3:$I$4999,损耗登记!$E$3:$E$4999,$B142,损耗登记!$B$3:$B$4999,LEFT($J$3,4),损耗登记!$C$3:$C$4999,LEFT(J$4,LEN(J$4)-1)),"")</f>
        <v/>
      </c>
      <c r="M142" s="90" t="str">
        <f t="shared" si="35"/>
        <v/>
      </c>
      <c r="N142" s="90" t="str">
        <f>IF($B142&lt;&gt;"",SUMIFS(进货台账!$I$3:$I$1869,进货台账!$E$3:$E$1869,$B142,进货台账!$B$3:$B$1869,LEFT($J$3,4),进货台账!$C$3:$C$1869,LEFT(N$4,LEN(N$4)-1)),"")</f>
        <v/>
      </c>
      <c r="O142" s="90" t="str">
        <f>IF($B142&lt;&gt;"",SUMIFS(销售台账!$I$3:$I$2654,销售台账!$E$3:$E$2654,$B142,销售台账!$B$3:$B$2654,LEFT($J$3,4),销售台账!$C$3:$C$2654,LEFT(N$4,LEN(N$4)-1)),"")</f>
        <v/>
      </c>
      <c r="P142" s="90" t="str">
        <f>IF($B142&lt;&gt;"",SUMIFS(损耗登记!$I$3:$I$4999,损耗登记!$E$3:$E$4999,$B142,损耗登记!$B$3:$B$4999,LEFT($J$3,4),损耗登记!$C$3:$C$4999,LEFT(N$4,LEN(N$4)-1)),"")</f>
        <v/>
      </c>
      <c r="Q142" s="90" t="str">
        <f t="shared" si="36"/>
        <v/>
      </c>
      <c r="R142" s="90" t="str">
        <f>IF($B142&lt;&gt;"",SUMIFS(进货台账!$I$3:$I$1869,进货台账!$E$3:$E$1869,$B142,进货台账!$B$3:$B$1869,LEFT($J$3,4),进货台账!$C$3:$C$1869,LEFT(R$4,LEN(R$4)-1)),"")</f>
        <v/>
      </c>
      <c r="S142" s="90" t="str">
        <f>IF($B142&lt;&gt;"",SUMIFS(销售台账!$I$3:$I$2654,销售台账!$E$3:$E$2654,$B142,销售台账!$B$3:$B$2654,LEFT($J$3,4),销售台账!$C$3:$C$2654,LEFT(R$4,LEN(R$4)-1)),"")</f>
        <v/>
      </c>
      <c r="T142" s="90" t="str">
        <f>IF($B142&lt;&gt;"",SUMIFS(损耗登记!$I$3:$I$4999,损耗登记!$E$3:$E$4999,$B142,损耗登记!$B$3:$B$4999,LEFT($J$3,4),损耗登记!$C$3:$C$4999,LEFT(R$4,LEN(R$4)-1)),"")</f>
        <v/>
      </c>
      <c r="U142" s="90" t="str">
        <f t="shared" si="37"/>
        <v/>
      </c>
      <c r="V142" s="90" t="str">
        <f>IF($B142&lt;&gt;"",SUMIFS(进货台账!$I$3:$I$1869,进货台账!$E$3:$E$1869,$B142,进货台账!$B$3:$B$1869,LEFT($J$3,4),进货台账!$C$3:$C$1869,LEFT(V$4,LEN(V$4)-1)),"")</f>
        <v/>
      </c>
      <c r="W142" s="90" t="str">
        <f>IF($B142&lt;&gt;"",SUMIFS(销售台账!$I$3:$I$2654,销售台账!$E$3:$E$2654,$B142,销售台账!$B$3:$B$2654,LEFT($J$3,4),销售台账!$C$3:$C$2654,LEFT(V$4,LEN(V$4)-1)),"")</f>
        <v/>
      </c>
      <c r="X142" s="90" t="str">
        <f>IF($B142&lt;&gt;"",SUMIFS(损耗登记!$I$3:$I$4999,损耗登记!$E$3:$E$4999,$B142,损耗登记!$B$3:$B$4999,LEFT($J$3,4),损耗登记!$C$3:$C$4999,LEFT(V$4,LEN(V$4)-1)),"")</f>
        <v/>
      </c>
      <c r="Y142" s="90" t="str">
        <f t="shared" si="38"/>
        <v/>
      </c>
      <c r="Z142" s="90" t="str">
        <f>IF($B142&lt;&gt;"",SUMIFS(进货台账!$I$3:$I$1869,进货台账!$E$3:$E$1869,$B142,进货台账!$B$3:$B$1869,LEFT($J$3,4),进货台账!$C$3:$C$1869,LEFT(Z$4,LEN(Z$4)-1)),"")</f>
        <v/>
      </c>
      <c r="AA142" s="90" t="str">
        <f>IF($B142&lt;&gt;"",SUMIFS(销售台账!$I$3:$I$2654,销售台账!$E$3:$E$2654,$B142,销售台账!$B$3:$B$2654,LEFT($J$3,4),销售台账!$C$3:$C$2654,LEFT(Z$4,LEN(Z$4)-1)),"")</f>
        <v/>
      </c>
      <c r="AB142" s="90" t="str">
        <f>IF($B142&lt;&gt;"",SUMIFS(损耗登记!$I$3:$I$4999,损耗登记!$E$3:$E$4999,$B142,损耗登记!$B$3:$B$4999,LEFT($J$3,4),损耗登记!$C$3:$C$4999,LEFT(Z$4,LEN(Z$4)-1)),"")</f>
        <v/>
      </c>
      <c r="AC142" s="90" t="str">
        <f t="shared" si="39"/>
        <v/>
      </c>
      <c r="AD142" s="90" t="str">
        <f>IF($B142&lt;&gt;"",SUMIFS(进货台账!$I$3:$I$1869,进货台账!$E$3:$E$1869,$B142,进货台账!$B$3:$B$1869,LEFT($J$3,4),进货台账!$C$3:$C$1869,LEFT(AD$4,LEN(AD$4)-1)),"")</f>
        <v/>
      </c>
      <c r="AE142" s="90" t="str">
        <f>IF($B142&lt;&gt;"",SUMIFS(销售台账!$I$3:$I$2654,销售台账!$E$3:$E$2654,$B142,销售台账!$B$3:$B$2654,LEFT($J$3,4),销售台账!$C$3:$C$2654,LEFT(AD$4,LEN(AD$4)-1)),"")</f>
        <v/>
      </c>
      <c r="AF142" s="90" t="str">
        <f>IF($B142&lt;&gt;"",SUMIFS(损耗登记!$I$3:$I$4999,损耗登记!$E$3:$E$4999,$B142,损耗登记!$B$3:$B$4999,LEFT($J$3,4),损耗登记!$C$3:$C$4999,LEFT(AD$4,LEN(AD$4)-1)),"")</f>
        <v/>
      </c>
      <c r="AG142" s="90" t="str">
        <f t="shared" si="40"/>
        <v/>
      </c>
      <c r="AH142" s="90" t="str">
        <f>IF($B142&lt;&gt;"",SUMIFS(进货台账!$I$3:$I$1869,进货台账!$E$3:$E$1869,$B142,进货台账!$B$3:$B$1869,LEFT($J$3,4),进货台账!$C$3:$C$1869,LEFT(AH$4,LEN(AH$4)-1)),"")</f>
        <v/>
      </c>
      <c r="AI142" s="90" t="str">
        <f>IF($B142&lt;&gt;"",SUMIFS(销售台账!$I$3:$I$2654,销售台账!$E$3:$E$2654,$B142,销售台账!$B$3:$B$2654,LEFT($J$3,4),销售台账!$C$3:$C$2654,LEFT(AH$4,LEN(AH$4)-1)),"")</f>
        <v/>
      </c>
      <c r="AJ142" s="90" t="str">
        <f>IF($B142&lt;&gt;"",SUMIFS(损耗登记!$I$3:$I$4999,损耗登记!$E$3:$E$4999,$B142,损耗登记!$B$3:$B$4999,LEFT($J$3,4),损耗登记!$C$3:$C$4999,LEFT(AH$4,LEN(AH$4)-1)),"")</f>
        <v/>
      </c>
      <c r="AK142" s="90" t="str">
        <f t="shared" si="41"/>
        <v/>
      </c>
      <c r="AL142" s="90" t="str">
        <f>IF($B142&lt;&gt;"",SUMIFS(进货台账!$I$3:$I$1869,进货台账!$E$3:$E$1869,$B142,进货台账!$B$3:$B$1869,LEFT($J$3,4),进货台账!$C$3:$C$1869,LEFT(AL$4,LEN(AL$4)-1)),"")</f>
        <v/>
      </c>
      <c r="AM142" s="90" t="str">
        <f>IF($B142&lt;&gt;"",SUMIFS(销售台账!$I$3:$I$2654,销售台账!$E$3:$E$2654,$B142,销售台账!$B$3:$B$2654,LEFT($J$3,4),销售台账!$C$3:$C$2654,LEFT(AL$4,LEN(AL$4)-1)),"")</f>
        <v/>
      </c>
      <c r="AN142" s="90" t="str">
        <f>IF($B142&lt;&gt;"",SUMIFS(损耗登记!$I$3:$I$4999,损耗登记!$E$3:$E$4999,$B142,损耗登记!$B$3:$B$4999,LEFT($J$3,4),损耗登记!$C$3:$C$4999,LEFT(AL$4,LEN(AL$4)-1)),"")</f>
        <v/>
      </c>
      <c r="AO142" s="90" t="str">
        <f t="shared" si="42"/>
        <v/>
      </c>
      <c r="AP142" s="90" t="str">
        <f>IF($B142&lt;&gt;"",SUMIFS(进货台账!$I$3:$I$1869,进货台账!$E$3:$E$1869,$B142,进货台账!$B$3:$B$1869,LEFT($J$3,4),进货台账!$C$3:$C$1869,LEFT(AP$4,LEN(AP$4)-1)),"")</f>
        <v/>
      </c>
      <c r="AQ142" s="90" t="str">
        <f>IF($B142&lt;&gt;"",SUMIFS(销售台账!$I$3:$I$2654,销售台账!$E$3:$E$2654,$B142,销售台账!$B$3:$B$2654,LEFT($J$3,4),销售台账!$C$3:$C$2654,LEFT(AP$4,LEN(AP$4)-1)),"")</f>
        <v/>
      </c>
      <c r="AR142" s="90" t="str">
        <f>IF($B142&lt;&gt;"",SUMIFS(损耗登记!$I$3:$I$4999,损耗登记!$E$3:$E$4999,$B142,损耗登记!$B$3:$B$4999,LEFT($J$3,4),损耗登记!$C$3:$C$4999,LEFT(AP$4,LEN(AP$4)-1)),"")</f>
        <v/>
      </c>
      <c r="AS142" s="90" t="str">
        <f t="shared" si="43"/>
        <v/>
      </c>
      <c r="AT142" s="90" t="str">
        <f>IF($B142&lt;&gt;"",SUMIFS(进货台账!$I$3:$I$1869,进货台账!$E$3:$E$1869,$B142,进货台账!$B$3:$B$1869,LEFT($J$3,4),进货台账!$C$3:$C$1869,LEFT(AT$4,LEN(AT$4)-1)),"")</f>
        <v/>
      </c>
      <c r="AU142" s="90" t="str">
        <f>IF($B142&lt;&gt;"",SUMIFS(销售台账!$I$3:$I$2654,销售台账!$E$3:$E$2654,$B142,销售台账!$B$3:$B$2654,LEFT($J$3,4),销售台账!$C$3:$C$2654,LEFT(AT$4,LEN(AT$4)-1)),"")</f>
        <v/>
      </c>
      <c r="AV142" s="90" t="str">
        <f>IF($B142&lt;&gt;"",SUMIFS(损耗登记!$I$3:$I$4999,损耗登记!$E$3:$E$4999,$B142,损耗登记!$B$3:$B$4999,LEFT($J$3,4),损耗登记!$C$3:$C$4999,LEFT(AT$4,LEN(AT$4)-1)),"")</f>
        <v/>
      </c>
      <c r="AW142" s="90" t="str">
        <f t="shared" si="44"/>
        <v/>
      </c>
      <c r="AX142" s="90" t="str">
        <f>IF($B142&lt;&gt;"",SUMIFS(进货台账!$I$3:$I$1869,进货台账!$E$3:$E$1869,$B142,进货台账!$B$3:$B$1869,LEFT($J$3,4),进货台账!$C$3:$C$1869,LEFT(AX$4,LEN(AX$4)-1)),"")</f>
        <v/>
      </c>
      <c r="AY142" s="90" t="str">
        <f>IF($B142&lt;&gt;"",SUMIFS(销售台账!$I$3:$I$2654,销售台账!$E$3:$E$2654,$B142,销售台账!$B$3:$B$2654,LEFT($J$3,4),销售台账!$C$3:$C$2654,LEFT(AX$4,LEN(AX$4)-1)),"")</f>
        <v/>
      </c>
      <c r="AZ142" s="90" t="str">
        <f>IF($B142&lt;&gt;"",SUMIFS(损耗登记!$I$3:$I$4999,损耗登记!$E$3:$E$4999,$B142,损耗登记!$B$3:$B$4999,LEFT($J$3,4),损耗登记!$C$3:$C$4999,LEFT(AX$4,LEN(AX$4)-1)),"")</f>
        <v/>
      </c>
      <c r="BA142" s="90" t="str">
        <f t="shared" si="45"/>
        <v/>
      </c>
      <c r="BB142" s="90" t="str">
        <f>IF($B142&lt;&gt;"",SUMIFS(进货台账!$I$3:$I$1869,进货台账!$E$3:$E$1869,$B142,进货台账!$B$3:$B$1869,LEFT($J$3,4),进货台账!$C$3:$C$1869,LEFT(BB$4,LEN(BB$4)-1)),"")</f>
        <v/>
      </c>
      <c r="BC142" s="90" t="str">
        <f>IF($B142&lt;&gt;"",SUMIFS(销售台账!$I$3:$I$2654,销售台账!$E$3:$E$2654,$B142,销售台账!$B$3:$B$2654,LEFT($J$3,4),销售台账!$C$3:$C$2654,LEFT(BB$4,LEN(BB$4)-1)),"")</f>
        <v/>
      </c>
      <c r="BD142" s="90" t="str">
        <f>IF($B142&lt;&gt;"",SUMIFS(损耗登记!$I$3:$I$4999,损耗登记!$E$3:$E$4999,$B142,损耗登记!$B$3:$B$4999,LEFT($J$3,4),损耗登记!$C$3:$C$4999,LEFT(BB$4,LEN(BB$4)-1)),"")</f>
        <v/>
      </c>
      <c r="BE142" s="90" t="str">
        <f t="shared" si="46"/>
        <v/>
      </c>
    </row>
    <row r="143" ht="22" customHeight="1" spans="1:57">
      <c r="A143" s="89" t="str">
        <f t="shared" si="47"/>
        <v/>
      </c>
      <c r="B143" s="89" t="str">
        <f>IF(商品参数!A140&lt;&gt;"",商品参数!A140,"")</f>
        <v/>
      </c>
      <c r="C143" s="90" t="str">
        <f>IFERROR(VLOOKUP(B143,商品参数!A:E,2,FALSE),"")</f>
        <v/>
      </c>
      <c r="D143" s="90" t="str">
        <f>IFERROR(VLOOKUP(B143,商品参数!A:E,3,FALSE),"")</f>
        <v/>
      </c>
      <c r="E143" s="90" t="str">
        <f>IFERROR(VLOOKUP(B143,商品参数!A:E,4,FALSE),"")</f>
        <v/>
      </c>
      <c r="F143" s="90" t="str">
        <f t="shared" si="32"/>
        <v/>
      </c>
      <c r="G143" s="90" t="str">
        <f t="shared" si="33"/>
        <v/>
      </c>
      <c r="H143" s="91" t="str">
        <f t="shared" si="34"/>
        <v/>
      </c>
      <c r="I143" s="90" t="str">
        <f>IF(E143&lt;&gt;"",IFERROR(VLOOKUP(B143,商品参数!$A$3:$D$499,6,0),0),"")</f>
        <v/>
      </c>
      <c r="J143" s="90" t="str">
        <f>IF($B143&lt;&gt;"",SUMIFS(进货台账!$I$3:$I$1869,进货台账!$E$3:$E$1869,$B143,进货台账!$B$3:$B$1869,LEFT($J$3,4),进货台账!$C$3:$C$1869,LEFT(J$4,LEN(J$4)-1)),"")</f>
        <v/>
      </c>
      <c r="K143" s="90" t="str">
        <f>IF($B143&lt;&gt;"",SUMIFS(销售台账!$I$3:$I$2654,销售台账!$E$3:$E$2654,$B143,销售台账!$B$3:$B$2654,LEFT($J$3,4),销售台账!$C$3:$C$2654,LEFT(J$4,LEN(J$4)-1)),"")</f>
        <v/>
      </c>
      <c r="L143" s="90" t="str">
        <f>IF($B143&lt;&gt;"",SUMIFS(损耗登记!$I$3:$I$4999,损耗登记!$E$3:$E$4999,$B143,损耗登记!$B$3:$B$4999,LEFT($J$3,4),损耗登记!$C$3:$C$4999,LEFT(J$4,LEN(J$4)-1)),"")</f>
        <v/>
      </c>
      <c r="M143" s="90" t="str">
        <f t="shared" si="35"/>
        <v/>
      </c>
      <c r="N143" s="90" t="str">
        <f>IF($B143&lt;&gt;"",SUMIFS(进货台账!$I$3:$I$1869,进货台账!$E$3:$E$1869,$B143,进货台账!$B$3:$B$1869,LEFT($J$3,4),进货台账!$C$3:$C$1869,LEFT(N$4,LEN(N$4)-1)),"")</f>
        <v/>
      </c>
      <c r="O143" s="90" t="str">
        <f>IF($B143&lt;&gt;"",SUMIFS(销售台账!$I$3:$I$2654,销售台账!$E$3:$E$2654,$B143,销售台账!$B$3:$B$2654,LEFT($J$3,4),销售台账!$C$3:$C$2654,LEFT(N$4,LEN(N$4)-1)),"")</f>
        <v/>
      </c>
      <c r="P143" s="90" t="str">
        <f>IF($B143&lt;&gt;"",SUMIFS(损耗登记!$I$3:$I$4999,损耗登记!$E$3:$E$4999,$B143,损耗登记!$B$3:$B$4999,LEFT($J$3,4),损耗登记!$C$3:$C$4999,LEFT(N$4,LEN(N$4)-1)),"")</f>
        <v/>
      </c>
      <c r="Q143" s="90" t="str">
        <f t="shared" si="36"/>
        <v/>
      </c>
      <c r="R143" s="90" t="str">
        <f>IF($B143&lt;&gt;"",SUMIFS(进货台账!$I$3:$I$1869,进货台账!$E$3:$E$1869,$B143,进货台账!$B$3:$B$1869,LEFT($J$3,4),进货台账!$C$3:$C$1869,LEFT(R$4,LEN(R$4)-1)),"")</f>
        <v/>
      </c>
      <c r="S143" s="90" t="str">
        <f>IF($B143&lt;&gt;"",SUMIFS(销售台账!$I$3:$I$2654,销售台账!$E$3:$E$2654,$B143,销售台账!$B$3:$B$2654,LEFT($J$3,4),销售台账!$C$3:$C$2654,LEFT(R$4,LEN(R$4)-1)),"")</f>
        <v/>
      </c>
      <c r="T143" s="90" t="str">
        <f>IF($B143&lt;&gt;"",SUMIFS(损耗登记!$I$3:$I$4999,损耗登记!$E$3:$E$4999,$B143,损耗登记!$B$3:$B$4999,LEFT($J$3,4),损耗登记!$C$3:$C$4999,LEFT(R$4,LEN(R$4)-1)),"")</f>
        <v/>
      </c>
      <c r="U143" s="90" t="str">
        <f t="shared" si="37"/>
        <v/>
      </c>
      <c r="V143" s="90" t="str">
        <f>IF($B143&lt;&gt;"",SUMIFS(进货台账!$I$3:$I$1869,进货台账!$E$3:$E$1869,$B143,进货台账!$B$3:$B$1869,LEFT($J$3,4),进货台账!$C$3:$C$1869,LEFT(V$4,LEN(V$4)-1)),"")</f>
        <v/>
      </c>
      <c r="W143" s="90" t="str">
        <f>IF($B143&lt;&gt;"",SUMIFS(销售台账!$I$3:$I$2654,销售台账!$E$3:$E$2654,$B143,销售台账!$B$3:$B$2654,LEFT($J$3,4),销售台账!$C$3:$C$2654,LEFT(V$4,LEN(V$4)-1)),"")</f>
        <v/>
      </c>
      <c r="X143" s="90" t="str">
        <f>IF($B143&lt;&gt;"",SUMIFS(损耗登记!$I$3:$I$4999,损耗登记!$E$3:$E$4999,$B143,损耗登记!$B$3:$B$4999,LEFT($J$3,4),损耗登记!$C$3:$C$4999,LEFT(V$4,LEN(V$4)-1)),"")</f>
        <v/>
      </c>
      <c r="Y143" s="90" t="str">
        <f t="shared" si="38"/>
        <v/>
      </c>
      <c r="Z143" s="90" t="str">
        <f>IF($B143&lt;&gt;"",SUMIFS(进货台账!$I$3:$I$1869,进货台账!$E$3:$E$1869,$B143,进货台账!$B$3:$B$1869,LEFT($J$3,4),进货台账!$C$3:$C$1869,LEFT(Z$4,LEN(Z$4)-1)),"")</f>
        <v/>
      </c>
      <c r="AA143" s="90" t="str">
        <f>IF($B143&lt;&gt;"",SUMIFS(销售台账!$I$3:$I$2654,销售台账!$E$3:$E$2654,$B143,销售台账!$B$3:$B$2654,LEFT($J$3,4),销售台账!$C$3:$C$2654,LEFT(Z$4,LEN(Z$4)-1)),"")</f>
        <v/>
      </c>
      <c r="AB143" s="90" t="str">
        <f>IF($B143&lt;&gt;"",SUMIFS(损耗登记!$I$3:$I$4999,损耗登记!$E$3:$E$4999,$B143,损耗登记!$B$3:$B$4999,LEFT($J$3,4),损耗登记!$C$3:$C$4999,LEFT(Z$4,LEN(Z$4)-1)),"")</f>
        <v/>
      </c>
      <c r="AC143" s="90" t="str">
        <f t="shared" si="39"/>
        <v/>
      </c>
      <c r="AD143" s="90" t="str">
        <f>IF($B143&lt;&gt;"",SUMIFS(进货台账!$I$3:$I$1869,进货台账!$E$3:$E$1869,$B143,进货台账!$B$3:$B$1869,LEFT($J$3,4),进货台账!$C$3:$C$1869,LEFT(AD$4,LEN(AD$4)-1)),"")</f>
        <v/>
      </c>
      <c r="AE143" s="90" t="str">
        <f>IF($B143&lt;&gt;"",SUMIFS(销售台账!$I$3:$I$2654,销售台账!$E$3:$E$2654,$B143,销售台账!$B$3:$B$2654,LEFT($J$3,4),销售台账!$C$3:$C$2654,LEFT(AD$4,LEN(AD$4)-1)),"")</f>
        <v/>
      </c>
      <c r="AF143" s="90" t="str">
        <f>IF($B143&lt;&gt;"",SUMIFS(损耗登记!$I$3:$I$4999,损耗登记!$E$3:$E$4999,$B143,损耗登记!$B$3:$B$4999,LEFT($J$3,4),损耗登记!$C$3:$C$4999,LEFT(AD$4,LEN(AD$4)-1)),"")</f>
        <v/>
      </c>
      <c r="AG143" s="90" t="str">
        <f t="shared" si="40"/>
        <v/>
      </c>
      <c r="AH143" s="90" t="str">
        <f>IF($B143&lt;&gt;"",SUMIFS(进货台账!$I$3:$I$1869,进货台账!$E$3:$E$1869,$B143,进货台账!$B$3:$B$1869,LEFT($J$3,4),进货台账!$C$3:$C$1869,LEFT(AH$4,LEN(AH$4)-1)),"")</f>
        <v/>
      </c>
      <c r="AI143" s="90" t="str">
        <f>IF($B143&lt;&gt;"",SUMIFS(销售台账!$I$3:$I$2654,销售台账!$E$3:$E$2654,$B143,销售台账!$B$3:$B$2654,LEFT($J$3,4),销售台账!$C$3:$C$2654,LEFT(AH$4,LEN(AH$4)-1)),"")</f>
        <v/>
      </c>
      <c r="AJ143" s="90" t="str">
        <f>IF($B143&lt;&gt;"",SUMIFS(损耗登记!$I$3:$I$4999,损耗登记!$E$3:$E$4999,$B143,损耗登记!$B$3:$B$4999,LEFT($J$3,4),损耗登记!$C$3:$C$4999,LEFT(AH$4,LEN(AH$4)-1)),"")</f>
        <v/>
      </c>
      <c r="AK143" s="90" t="str">
        <f t="shared" si="41"/>
        <v/>
      </c>
      <c r="AL143" s="90" t="str">
        <f>IF($B143&lt;&gt;"",SUMIFS(进货台账!$I$3:$I$1869,进货台账!$E$3:$E$1869,$B143,进货台账!$B$3:$B$1869,LEFT($J$3,4),进货台账!$C$3:$C$1869,LEFT(AL$4,LEN(AL$4)-1)),"")</f>
        <v/>
      </c>
      <c r="AM143" s="90" t="str">
        <f>IF($B143&lt;&gt;"",SUMIFS(销售台账!$I$3:$I$2654,销售台账!$E$3:$E$2654,$B143,销售台账!$B$3:$B$2654,LEFT($J$3,4),销售台账!$C$3:$C$2654,LEFT(AL$4,LEN(AL$4)-1)),"")</f>
        <v/>
      </c>
      <c r="AN143" s="90" t="str">
        <f>IF($B143&lt;&gt;"",SUMIFS(损耗登记!$I$3:$I$4999,损耗登记!$E$3:$E$4999,$B143,损耗登记!$B$3:$B$4999,LEFT($J$3,4),损耗登记!$C$3:$C$4999,LEFT(AL$4,LEN(AL$4)-1)),"")</f>
        <v/>
      </c>
      <c r="AO143" s="90" t="str">
        <f t="shared" si="42"/>
        <v/>
      </c>
      <c r="AP143" s="90" t="str">
        <f>IF($B143&lt;&gt;"",SUMIFS(进货台账!$I$3:$I$1869,进货台账!$E$3:$E$1869,$B143,进货台账!$B$3:$B$1869,LEFT($J$3,4),进货台账!$C$3:$C$1869,LEFT(AP$4,LEN(AP$4)-1)),"")</f>
        <v/>
      </c>
      <c r="AQ143" s="90" t="str">
        <f>IF($B143&lt;&gt;"",SUMIFS(销售台账!$I$3:$I$2654,销售台账!$E$3:$E$2654,$B143,销售台账!$B$3:$B$2654,LEFT($J$3,4),销售台账!$C$3:$C$2654,LEFT(AP$4,LEN(AP$4)-1)),"")</f>
        <v/>
      </c>
      <c r="AR143" s="90" t="str">
        <f>IF($B143&lt;&gt;"",SUMIFS(损耗登记!$I$3:$I$4999,损耗登记!$E$3:$E$4999,$B143,损耗登记!$B$3:$B$4999,LEFT($J$3,4),损耗登记!$C$3:$C$4999,LEFT(AP$4,LEN(AP$4)-1)),"")</f>
        <v/>
      </c>
      <c r="AS143" s="90" t="str">
        <f t="shared" si="43"/>
        <v/>
      </c>
      <c r="AT143" s="90" t="str">
        <f>IF($B143&lt;&gt;"",SUMIFS(进货台账!$I$3:$I$1869,进货台账!$E$3:$E$1869,$B143,进货台账!$B$3:$B$1869,LEFT($J$3,4),进货台账!$C$3:$C$1869,LEFT(AT$4,LEN(AT$4)-1)),"")</f>
        <v/>
      </c>
      <c r="AU143" s="90" t="str">
        <f>IF($B143&lt;&gt;"",SUMIFS(销售台账!$I$3:$I$2654,销售台账!$E$3:$E$2654,$B143,销售台账!$B$3:$B$2654,LEFT($J$3,4),销售台账!$C$3:$C$2654,LEFT(AT$4,LEN(AT$4)-1)),"")</f>
        <v/>
      </c>
      <c r="AV143" s="90" t="str">
        <f>IF($B143&lt;&gt;"",SUMIFS(损耗登记!$I$3:$I$4999,损耗登记!$E$3:$E$4999,$B143,损耗登记!$B$3:$B$4999,LEFT($J$3,4),损耗登记!$C$3:$C$4999,LEFT(AT$4,LEN(AT$4)-1)),"")</f>
        <v/>
      </c>
      <c r="AW143" s="90" t="str">
        <f t="shared" si="44"/>
        <v/>
      </c>
      <c r="AX143" s="90" t="str">
        <f>IF($B143&lt;&gt;"",SUMIFS(进货台账!$I$3:$I$1869,进货台账!$E$3:$E$1869,$B143,进货台账!$B$3:$B$1869,LEFT($J$3,4),进货台账!$C$3:$C$1869,LEFT(AX$4,LEN(AX$4)-1)),"")</f>
        <v/>
      </c>
      <c r="AY143" s="90" t="str">
        <f>IF($B143&lt;&gt;"",SUMIFS(销售台账!$I$3:$I$2654,销售台账!$E$3:$E$2654,$B143,销售台账!$B$3:$B$2654,LEFT($J$3,4),销售台账!$C$3:$C$2654,LEFT(AX$4,LEN(AX$4)-1)),"")</f>
        <v/>
      </c>
      <c r="AZ143" s="90" t="str">
        <f>IF($B143&lt;&gt;"",SUMIFS(损耗登记!$I$3:$I$4999,损耗登记!$E$3:$E$4999,$B143,损耗登记!$B$3:$B$4999,LEFT($J$3,4),损耗登记!$C$3:$C$4999,LEFT(AX$4,LEN(AX$4)-1)),"")</f>
        <v/>
      </c>
      <c r="BA143" s="90" t="str">
        <f t="shared" si="45"/>
        <v/>
      </c>
      <c r="BB143" s="90" t="str">
        <f>IF($B143&lt;&gt;"",SUMIFS(进货台账!$I$3:$I$1869,进货台账!$E$3:$E$1869,$B143,进货台账!$B$3:$B$1869,LEFT($J$3,4),进货台账!$C$3:$C$1869,LEFT(BB$4,LEN(BB$4)-1)),"")</f>
        <v/>
      </c>
      <c r="BC143" s="90" t="str">
        <f>IF($B143&lt;&gt;"",SUMIFS(销售台账!$I$3:$I$2654,销售台账!$E$3:$E$2654,$B143,销售台账!$B$3:$B$2654,LEFT($J$3,4),销售台账!$C$3:$C$2654,LEFT(BB$4,LEN(BB$4)-1)),"")</f>
        <v/>
      </c>
      <c r="BD143" s="90" t="str">
        <f>IF($B143&lt;&gt;"",SUMIFS(损耗登记!$I$3:$I$4999,损耗登记!$E$3:$E$4999,$B143,损耗登记!$B$3:$B$4999,LEFT($J$3,4),损耗登记!$C$3:$C$4999,LEFT(BB$4,LEN(BB$4)-1)),"")</f>
        <v/>
      </c>
      <c r="BE143" s="90" t="str">
        <f t="shared" si="46"/>
        <v/>
      </c>
    </row>
    <row r="144" ht="22" customHeight="1" spans="1:57">
      <c r="A144" s="89" t="str">
        <f t="shared" si="47"/>
        <v/>
      </c>
      <c r="B144" s="89" t="str">
        <f>IF(商品参数!A141&lt;&gt;"",商品参数!A141,"")</f>
        <v/>
      </c>
      <c r="C144" s="90" t="str">
        <f>IFERROR(VLOOKUP(B144,商品参数!A:E,2,FALSE),"")</f>
        <v/>
      </c>
      <c r="D144" s="90" t="str">
        <f>IFERROR(VLOOKUP(B144,商品参数!A:E,3,FALSE),"")</f>
        <v/>
      </c>
      <c r="E144" s="90" t="str">
        <f>IFERROR(VLOOKUP(B144,商品参数!A:E,4,FALSE),"")</f>
        <v/>
      </c>
      <c r="F144" s="90" t="str">
        <f t="shared" si="32"/>
        <v/>
      </c>
      <c r="G144" s="90" t="str">
        <f t="shared" si="33"/>
        <v/>
      </c>
      <c r="H144" s="91" t="str">
        <f t="shared" si="34"/>
        <v/>
      </c>
      <c r="I144" s="90" t="str">
        <f>IF(E144&lt;&gt;"",IFERROR(VLOOKUP(B144,商品参数!$A$3:$D$499,6,0),0),"")</f>
        <v/>
      </c>
      <c r="J144" s="90" t="str">
        <f>IF($B144&lt;&gt;"",SUMIFS(进货台账!$I$3:$I$1869,进货台账!$E$3:$E$1869,$B144,进货台账!$B$3:$B$1869,LEFT($J$3,4),进货台账!$C$3:$C$1869,LEFT(J$4,LEN(J$4)-1)),"")</f>
        <v/>
      </c>
      <c r="K144" s="90" t="str">
        <f>IF($B144&lt;&gt;"",SUMIFS(销售台账!$I$3:$I$2654,销售台账!$E$3:$E$2654,$B144,销售台账!$B$3:$B$2654,LEFT($J$3,4),销售台账!$C$3:$C$2654,LEFT(J$4,LEN(J$4)-1)),"")</f>
        <v/>
      </c>
      <c r="L144" s="90" t="str">
        <f>IF($B144&lt;&gt;"",SUMIFS(损耗登记!$I$3:$I$4999,损耗登记!$E$3:$E$4999,$B144,损耗登记!$B$3:$B$4999,LEFT($J$3,4),损耗登记!$C$3:$C$4999,LEFT(J$4,LEN(J$4)-1)),"")</f>
        <v/>
      </c>
      <c r="M144" s="90" t="str">
        <f t="shared" si="35"/>
        <v/>
      </c>
      <c r="N144" s="90" t="str">
        <f>IF($B144&lt;&gt;"",SUMIFS(进货台账!$I$3:$I$1869,进货台账!$E$3:$E$1869,$B144,进货台账!$B$3:$B$1869,LEFT($J$3,4),进货台账!$C$3:$C$1869,LEFT(N$4,LEN(N$4)-1)),"")</f>
        <v/>
      </c>
      <c r="O144" s="90" t="str">
        <f>IF($B144&lt;&gt;"",SUMIFS(销售台账!$I$3:$I$2654,销售台账!$E$3:$E$2654,$B144,销售台账!$B$3:$B$2654,LEFT($J$3,4),销售台账!$C$3:$C$2654,LEFT(N$4,LEN(N$4)-1)),"")</f>
        <v/>
      </c>
      <c r="P144" s="90" t="str">
        <f>IF($B144&lt;&gt;"",SUMIFS(损耗登记!$I$3:$I$4999,损耗登记!$E$3:$E$4999,$B144,损耗登记!$B$3:$B$4999,LEFT($J$3,4),损耗登记!$C$3:$C$4999,LEFT(N$4,LEN(N$4)-1)),"")</f>
        <v/>
      </c>
      <c r="Q144" s="90" t="str">
        <f t="shared" si="36"/>
        <v/>
      </c>
      <c r="R144" s="90" t="str">
        <f>IF($B144&lt;&gt;"",SUMIFS(进货台账!$I$3:$I$1869,进货台账!$E$3:$E$1869,$B144,进货台账!$B$3:$B$1869,LEFT($J$3,4),进货台账!$C$3:$C$1869,LEFT(R$4,LEN(R$4)-1)),"")</f>
        <v/>
      </c>
      <c r="S144" s="90" t="str">
        <f>IF($B144&lt;&gt;"",SUMIFS(销售台账!$I$3:$I$2654,销售台账!$E$3:$E$2654,$B144,销售台账!$B$3:$B$2654,LEFT($J$3,4),销售台账!$C$3:$C$2654,LEFT(R$4,LEN(R$4)-1)),"")</f>
        <v/>
      </c>
      <c r="T144" s="90" t="str">
        <f>IF($B144&lt;&gt;"",SUMIFS(损耗登记!$I$3:$I$4999,损耗登记!$E$3:$E$4999,$B144,损耗登记!$B$3:$B$4999,LEFT($J$3,4),损耗登记!$C$3:$C$4999,LEFT(R$4,LEN(R$4)-1)),"")</f>
        <v/>
      </c>
      <c r="U144" s="90" t="str">
        <f t="shared" si="37"/>
        <v/>
      </c>
      <c r="V144" s="90" t="str">
        <f>IF($B144&lt;&gt;"",SUMIFS(进货台账!$I$3:$I$1869,进货台账!$E$3:$E$1869,$B144,进货台账!$B$3:$B$1869,LEFT($J$3,4),进货台账!$C$3:$C$1869,LEFT(V$4,LEN(V$4)-1)),"")</f>
        <v/>
      </c>
      <c r="W144" s="90" t="str">
        <f>IF($B144&lt;&gt;"",SUMIFS(销售台账!$I$3:$I$2654,销售台账!$E$3:$E$2654,$B144,销售台账!$B$3:$B$2654,LEFT($J$3,4),销售台账!$C$3:$C$2654,LEFT(V$4,LEN(V$4)-1)),"")</f>
        <v/>
      </c>
      <c r="X144" s="90" t="str">
        <f>IF($B144&lt;&gt;"",SUMIFS(损耗登记!$I$3:$I$4999,损耗登记!$E$3:$E$4999,$B144,损耗登记!$B$3:$B$4999,LEFT($J$3,4),损耗登记!$C$3:$C$4999,LEFT(V$4,LEN(V$4)-1)),"")</f>
        <v/>
      </c>
      <c r="Y144" s="90" t="str">
        <f t="shared" si="38"/>
        <v/>
      </c>
      <c r="Z144" s="90" t="str">
        <f>IF($B144&lt;&gt;"",SUMIFS(进货台账!$I$3:$I$1869,进货台账!$E$3:$E$1869,$B144,进货台账!$B$3:$B$1869,LEFT($J$3,4),进货台账!$C$3:$C$1869,LEFT(Z$4,LEN(Z$4)-1)),"")</f>
        <v/>
      </c>
      <c r="AA144" s="90" t="str">
        <f>IF($B144&lt;&gt;"",SUMIFS(销售台账!$I$3:$I$2654,销售台账!$E$3:$E$2654,$B144,销售台账!$B$3:$B$2654,LEFT($J$3,4),销售台账!$C$3:$C$2654,LEFT(Z$4,LEN(Z$4)-1)),"")</f>
        <v/>
      </c>
      <c r="AB144" s="90" t="str">
        <f>IF($B144&lt;&gt;"",SUMIFS(损耗登记!$I$3:$I$4999,损耗登记!$E$3:$E$4999,$B144,损耗登记!$B$3:$B$4999,LEFT($J$3,4),损耗登记!$C$3:$C$4999,LEFT(Z$4,LEN(Z$4)-1)),"")</f>
        <v/>
      </c>
      <c r="AC144" s="90" t="str">
        <f t="shared" si="39"/>
        <v/>
      </c>
      <c r="AD144" s="90" t="str">
        <f>IF($B144&lt;&gt;"",SUMIFS(进货台账!$I$3:$I$1869,进货台账!$E$3:$E$1869,$B144,进货台账!$B$3:$B$1869,LEFT($J$3,4),进货台账!$C$3:$C$1869,LEFT(AD$4,LEN(AD$4)-1)),"")</f>
        <v/>
      </c>
      <c r="AE144" s="90" t="str">
        <f>IF($B144&lt;&gt;"",SUMIFS(销售台账!$I$3:$I$2654,销售台账!$E$3:$E$2654,$B144,销售台账!$B$3:$B$2654,LEFT($J$3,4),销售台账!$C$3:$C$2654,LEFT(AD$4,LEN(AD$4)-1)),"")</f>
        <v/>
      </c>
      <c r="AF144" s="90" t="str">
        <f>IF($B144&lt;&gt;"",SUMIFS(损耗登记!$I$3:$I$4999,损耗登记!$E$3:$E$4999,$B144,损耗登记!$B$3:$B$4999,LEFT($J$3,4),损耗登记!$C$3:$C$4999,LEFT(AD$4,LEN(AD$4)-1)),"")</f>
        <v/>
      </c>
      <c r="AG144" s="90" t="str">
        <f t="shared" si="40"/>
        <v/>
      </c>
      <c r="AH144" s="90" t="str">
        <f>IF($B144&lt;&gt;"",SUMIFS(进货台账!$I$3:$I$1869,进货台账!$E$3:$E$1869,$B144,进货台账!$B$3:$B$1869,LEFT($J$3,4),进货台账!$C$3:$C$1869,LEFT(AH$4,LEN(AH$4)-1)),"")</f>
        <v/>
      </c>
      <c r="AI144" s="90" t="str">
        <f>IF($B144&lt;&gt;"",SUMIFS(销售台账!$I$3:$I$2654,销售台账!$E$3:$E$2654,$B144,销售台账!$B$3:$B$2654,LEFT($J$3,4),销售台账!$C$3:$C$2654,LEFT(AH$4,LEN(AH$4)-1)),"")</f>
        <v/>
      </c>
      <c r="AJ144" s="90" t="str">
        <f>IF($B144&lt;&gt;"",SUMIFS(损耗登记!$I$3:$I$4999,损耗登记!$E$3:$E$4999,$B144,损耗登记!$B$3:$B$4999,LEFT($J$3,4),损耗登记!$C$3:$C$4999,LEFT(AH$4,LEN(AH$4)-1)),"")</f>
        <v/>
      </c>
      <c r="AK144" s="90" t="str">
        <f t="shared" si="41"/>
        <v/>
      </c>
      <c r="AL144" s="90" t="str">
        <f>IF($B144&lt;&gt;"",SUMIFS(进货台账!$I$3:$I$1869,进货台账!$E$3:$E$1869,$B144,进货台账!$B$3:$B$1869,LEFT($J$3,4),进货台账!$C$3:$C$1869,LEFT(AL$4,LEN(AL$4)-1)),"")</f>
        <v/>
      </c>
      <c r="AM144" s="90" t="str">
        <f>IF($B144&lt;&gt;"",SUMIFS(销售台账!$I$3:$I$2654,销售台账!$E$3:$E$2654,$B144,销售台账!$B$3:$B$2654,LEFT($J$3,4),销售台账!$C$3:$C$2654,LEFT(AL$4,LEN(AL$4)-1)),"")</f>
        <v/>
      </c>
      <c r="AN144" s="90" t="str">
        <f>IF($B144&lt;&gt;"",SUMIFS(损耗登记!$I$3:$I$4999,损耗登记!$E$3:$E$4999,$B144,损耗登记!$B$3:$B$4999,LEFT($J$3,4),损耗登记!$C$3:$C$4999,LEFT(AL$4,LEN(AL$4)-1)),"")</f>
        <v/>
      </c>
      <c r="AO144" s="90" t="str">
        <f t="shared" si="42"/>
        <v/>
      </c>
      <c r="AP144" s="90" t="str">
        <f>IF($B144&lt;&gt;"",SUMIFS(进货台账!$I$3:$I$1869,进货台账!$E$3:$E$1869,$B144,进货台账!$B$3:$B$1869,LEFT($J$3,4),进货台账!$C$3:$C$1869,LEFT(AP$4,LEN(AP$4)-1)),"")</f>
        <v/>
      </c>
      <c r="AQ144" s="90" t="str">
        <f>IF($B144&lt;&gt;"",SUMIFS(销售台账!$I$3:$I$2654,销售台账!$E$3:$E$2654,$B144,销售台账!$B$3:$B$2654,LEFT($J$3,4),销售台账!$C$3:$C$2654,LEFT(AP$4,LEN(AP$4)-1)),"")</f>
        <v/>
      </c>
      <c r="AR144" s="90" t="str">
        <f>IF($B144&lt;&gt;"",SUMIFS(损耗登记!$I$3:$I$4999,损耗登记!$E$3:$E$4999,$B144,损耗登记!$B$3:$B$4999,LEFT($J$3,4),损耗登记!$C$3:$C$4999,LEFT(AP$4,LEN(AP$4)-1)),"")</f>
        <v/>
      </c>
      <c r="AS144" s="90" t="str">
        <f t="shared" si="43"/>
        <v/>
      </c>
      <c r="AT144" s="90" t="str">
        <f>IF($B144&lt;&gt;"",SUMIFS(进货台账!$I$3:$I$1869,进货台账!$E$3:$E$1869,$B144,进货台账!$B$3:$B$1869,LEFT($J$3,4),进货台账!$C$3:$C$1869,LEFT(AT$4,LEN(AT$4)-1)),"")</f>
        <v/>
      </c>
      <c r="AU144" s="90" t="str">
        <f>IF($B144&lt;&gt;"",SUMIFS(销售台账!$I$3:$I$2654,销售台账!$E$3:$E$2654,$B144,销售台账!$B$3:$B$2654,LEFT($J$3,4),销售台账!$C$3:$C$2654,LEFT(AT$4,LEN(AT$4)-1)),"")</f>
        <v/>
      </c>
      <c r="AV144" s="90" t="str">
        <f>IF($B144&lt;&gt;"",SUMIFS(损耗登记!$I$3:$I$4999,损耗登记!$E$3:$E$4999,$B144,损耗登记!$B$3:$B$4999,LEFT($J$3,4),损耗登记!$C$3:$C$4999,LEFT(AT$4,LEN(AT$4)-1)),"")</f>
        <v/>
      </c>
      <c r="AW144" s="90" t="str">
        <f t="shared" si="44"/>
        <v/>
      </c>
      <c r="AX144" s="90" t="str">
        <f>IF($B144&lt;&gt;"",SUMIFS(进货台账!$I$3:$I$1869,进货台账!$E$3:$E$1869,$B144,进货台账!$B$3:$B$1869,LEFT($J$3,4),进货台账!$C$3:$C$1869,LEFT(AX$4,LEN(AX$4)-1)),"")</f>
        <v/>
      </c>
      <c r="AY144" s="90" t="str">
        <f>IF($B144&lt;&gt;"",SUMIFS(销售台账!$I$3:$I$2654,销售台账!$E$3:$E$2654,$B144,销售台账!$B$3:$B$2654,LEFT($J$3,4),销售台账!$C$3:$C$2654,LEFT(AX$4,LEN(AX$4)-1)),"")</f>
        <v/>
      </c>
      <c r="AZ144" s="90" t="str">
        <f>IF($B144&lt;&gt;"",SUMIFS(损耗登记!$I$3:$I$4999,损耗登记!$E$3:$E$4999,$B144,损耗登记!$B$3:$B$4999,LEFT($J$3,4),损耗登记!$C$3:$C$4999,LEFT(AX$4,LEN(AX$4)-1)),"")</f>
        <v/>
      </c>
      <c r="BA144" s="90" t="str">
        <f t="shared" si="45"/>
        <v/>
      </c>
      <c r="BB144" s="90" t="str">
        <f>IF($B144&lt;&gt;"",SUMIFS(进货台账!$I$3:$I$1869,进货台账!$E$3:$E$1869,$B144,进货台账!$B$3:$B$1869,LEFT($J$3,4),进货台账!$C$3:$C$1869,LEFT(BB$4,LEN(BB$4)-1)),"")</f>
        <v/>
      </c>
      <c r="BC144" s="90" t="str">
        <f>IF($B144&lt;&gt;"",SUMIFS(销售台账!$I$3:$I$2654,销售台账!$E$3:$E$2654,$B144,销售台账!$B$3:$B$2654,LEFT($J$3,4),销售台账!$C$3:$C$2654,LEFT(BB$4,LEN(BB$4)-1)),"")</f>
        <v/>
      </c>
      <c r="BD144" s="90" t="str">
        <f>IF($B144&lt;&gt;"",SUMIFS(损耗登记!$I$3:$I$4999,损耗登记!$E$3:$E$4999,$B144,损耗登记!$B$3:$B$4999,LEFT($J$3,4),损耗登记!$C$3:$C$4999,LEFT(BB$4,LEN(BB$4)-1)),"")</f>
        <v/>
      </c>
      <c r="BE144" s="90" t="str">
        <f t="shared" si="46"/>
        <v/>
      </c>
    </row>
    <row r="145" ht="22" customHeight="1" spans="1:57">
      <c r="A145" s="89" t="str">
        <f t="shared" si="47"/>
        <v/>
      </c>
      <c r="B145" s="89" t="str">
        <f>IF(商品参数!A142&lt;&gt;"",商品参数!A142,"")</f>
        <v/>
      </c>
      <c r="C145" s="90" t="str">
        <f>IFERROR(VLOOKUP(B145,商品参数!A:E,2,FALSE),"")</f>
        <v/>
      </c>
      <c r="D145" s="90" t="str">
        <f>IFERROR(VLOOKUP(B145,商品参数!A:E,3,FALSE),"")</f>
        <v/>
      </c>
      <c r="E145" s="90" t="str">
        <f>IFERROR(VLOOKUP(B145,商品参数!A:E,4,FALSE),"")</f>
        <v/>
      </c>
      <c r="F145" s="90" t="str">
        <f t="shared" si="32"/>
        <v/>
      </c>
      <c r="G145" s="90" t="str">
        <f t="shared" si="33"/>
        <v/>
      </c>
      <c r="H145" s="91" t="str">
        <f t="shared" si="34"/>
        <v/>
      </c>
      <c r="I145" s="90" t="str">
        <f>IF(E145&lt;&gt;"",IFERROR(VLOOKUP(B145,商品参数!$A$3:$D$499,6,0),0),"")</f>
        <v/>
      </c>
      <c r="J145" s="90" t="str">
        <f>IF($B145&lt;&gt;"",SUMIFS(进货台账!$I$3:$I$1869,进货台账!$E$3:$E$1869,$B145,进货台账!$B$3:$B$1869,LEFT($J$3,4),进货台账!$C$3:$C$1869,LEFT(J$4,LEN(J$4)-1)),"")</f>
        <v/>
      </c>
      <c r="K145" s="90" t="str">
        <f>IF($B145&lt;&gt;"",SUMIFS(销售台账!$I$3:$I$2654,销售台账!$E$3:$E$2654,$B145,销售台账!$B$3:$B$2654,LEFT($J$3,4),销售台账!$C$3:$C$2654,LEFT(J$4,LEN(J$4)-1)),"")</f>
        <v/>
      </c>
      <c r="L145" s="90" t="str">
        <f>IF($B145&lt;&gt;"",SUMIFS(损耗登记!$I$3:$I$4999,损耗登记!$E$3:$E$4999,$B145,损耗登记!$B$3:$B$4999,LEFT($J$3,4),损耗登记!$C$3:$C$4999,LEFT(J$4,LEN(J$4)-1)),"")</f>
        <v/>
      </c>
      <c r="M145" s="90" t="str">
        <f t="shared" si="35"/>
        <v/>
      </c>
      <c r="N145" s="90" t="str">
        <f>IF($B145&lt;&gt;"",SUMIFS(进货台账!$I$3:$I$1869,进货台账!$E$3:$E$1869,$B145,进货台账!$B$3:$B$1869,LEFT($J$3,4),进货台账!$C$3:$C$1869,LEFT(N$4,LEN(N$4)-1)),"")</f>
        <v/>
      </c>
      <c r="O145" s="90" t="str">
        <f>IF($B145&lt;&gt;"",SUMIFS(销售台账!$I$3:$I$2654,销售台账!$E$3:$E$2654,$B145,销售台账!$B$3:$B$2654,LEFT($J$3,4),销售台账!$C$3:$C$2654,LEFT(N$4,LEN(N$4)-1)),"")</f>
        <v/>
      </c>
      <c r="P145" s="90" t="str">
        <f>IF($B145&lt;&gt;"",SUMIFS(损耗登记!$I$3:$I$4999,损耗登记!$E$3:$E$4999,$B145,损耗登记!$B$3:$B$4999,LEFT($J$3,4),损耗登记!$C$3:$C$4999,LEFT(N$4,LEN(N$4)-1)),"")</f>
        <v/>
      </c>
      <c r="Q145" s="90" t="str">
        <f t="shared" si="36"/>
        <v/>
      </c>
      <c r="R145" s="90" t="str">
        <f>IF($B145&lt;&gt;"",SUMIFS(进货台账!$I$3:$I$1869,进货台账!$E$3:$E$1869,$B145,进货台账!$B$3:$B$1869,LEFT($J$3,4),进货台账!$C$3:$C$1869,LEFT(R$4,LEN(R$4)-1)),"")</f>
        <v/>
      </c>
      <c r="S145" s="90" t="str">
        <f>IF($B145&lt;&gt;"",SUMIFS(销售台账!$I$3:$I$2654,销售台账!$E$3:$E$2654,$B145,销售台账!$B$3:$B$2654,LEFT($J$3,4),销售台账!$C$3:$C$2654,LEFT(R$4,LEN(R$4)-1)),"")</f>
        <v/>
      </c>
      <c r="T145" s="90" t="str">
        <f>IF($B145&lt;&gt;"",SUMIFS(损耗登记!$I$3:$I$4999,损耗登记!$E$3:$E$4999,$B145,损耗登记!$B$3:$B$4999,LEFT($J$3,4),损耗登记!$C$3:$C$4999,LEFT(R$4,LEN(R$4)-1)),"")</f>
        <v/>
      </c>
      <c r="U145" s="90" t="str">
        <f t="shared" si="37"/>
        <v/>
      </c>
      <c r="V145" s="90" t="str">
        <f>IF($B145&lt;&gt;"",SUMIFS(进货台账!$I$3:$I$1869,进货台账!$E$3:$E$1869,$B145,进货台账!$B$3:$B$1869,LEFT($J$3,4),进货台账!$C$3:$C$1869,LEFT(V$4,LEN(V$4)-1)),"")</f>
        <v/>
      </c>
      <c r="W145" s="90" t="str">
        <f>IF($B145&lt;&gt;"",SUMIFS(销售台账!$I$3:$I$2654,销售台账!$E$3:$E$2654,$B145,销售台账!$B$3:$B$2654,LEFT($J$3,4),销售台账!$C$3:$C$2654,LEFT(V$4,LEN(V$4)-1)),"")</f>
        <v/>
      </c>
      <c r="X145" s="90" t="str">
        <f>IF($B145&lt;&gt;"",SUMIFS(损耗登记!$I$3:$I$4999,损耗登记!$E$3:$E$4999,$B145,损耗登记!$B$3:$B$4999,LEFT($J$3,4),损耗登记!$C$3:$C$4999,LEFT(V$4,LEN(V$4)-1)),"")</f>
        <v/>
      </c>
      <c r="Y145" s="90" t="str">
        <f t="shared" si="38"/>
        <v/>
      </c>
      <c r="Z145" s="90" t="str">
        <f>IF($B145&lt;&gt;"",SUMIFS(进货台账!$I$3:$I$1869,进货台账!$E$3:$E$1869,$B145,进货台账!$B$3:$B$1869,LEFT($J$3,4),进货台账!$C$3:$C$1869,LEFT(Z$4,LEN(Z$4)-1)),"")</f>
        <v/>
      </c>
      <c r="AA145" s="90" t="str">
        <f>IF($B145&lt;&gt;"",SUMIFS(销售台账!$I$3:$I$2654,销售台账!$E$3:$E$2654,$B145,销售台账!$B$3:$B$2654,LEFT($J$3,4),销售台账!$C$3:$C$2654,LEFT(Z$4,LEN(Z$4)-1)),"")</f>
        <v/>
      </c>
      <c r="AB145" s="90" t="str">
        <f>IF($B145&lt;&gt;"",SUMIFS(损耗登记!$I$3:$I$4999,损耗登记!$E$3:$E$4999,$B145,损耗登记!$B$3:$B$4999,LEFT($J$3,4),损耗登记!$C$3:$C$4999,LEFT(Z$4,LEN(Z$4)-1)),"")</f>
        <v/>
      </c>
      <c r="AC145" s="90" t="str">
        <f t="shared" si="39"/>
        <v/>
      </c>
      <c r="AD145" s="90" t="str">
        <f>IF($B145&lt;&gt;"",SUMIFS(进货台账!$I$3:$I$1869,进货台账!$E$3:$E$1869,$B145,进货台账!$B$3:$B$1869,LEFT($J$3,4),进货台账!$C$3:$C$1869,LEFT(AD$4,LEN(AD$4)-1)),"")</f>
        <v/>
      </c>
      <c r="AE145" s="90" t="str">
        <f>IF($B145&lt;&gt;"",SUMIFS(销售台账!$I$3:$I$2654,销售台账!$E$3:$E$2654,$B145,销售台账!$B$3:$B$2654,LEFT($J$3,4),销售台账!$C$3:$C$2654,LEFT(AD$4,LEN(AD$4)-1)),"")</f>
        <v/>
      </c>
      <c r="AF145" s="90" t="str">
        <f>IF($B145&lt;&gt;"",SUMIFS(损耗登记!$I$3:$I$4999,损耗登记!$E$3:$E$4999,$B145,损耗登记!$B$3:$B$4999,LEFT($J$3,4),损耗登记!$C$3:$C$4999,LEFT(AD$4,LEN(AD$4)-1)),"")</f>
        <v/>
      </c>
      <c r="AG145" s="90" t="str">
        <f t="shared" si="40"/>
        <v/>
      </c>
      <c r="AH145" s="90" t="str">
        <f>IF($B145&lt;&gt;"",SUMIFS(进货台账!$I$3:$I$1869,进货台账!$E$3:$E$1869,$B145,进货台账!$B$3:$B$1869,LEFT($J$3,4),进货台账!$C$3:$C$1869,LEFT(AH$4,LEN(AH$4)-1)),"")</f>
        <v/>
      </c>
      <c r="AI145" s="90" t="str">
        <f>IF($B145&lt;&gt;"",SUMIFS(销售台账!$I$3:$I$2654,销售台账!$E$3:$E$2654,$B145,销售台账!$B$3:$B$2654,LEFT($J$3,4),销售台账!$C$3:$C$2654,LEFT(AH$4,LEN(AH$4)-1)),"")</f>
        <v/>
      </c>
      <c r="AJ145" s="90" t="str">
        <f>IF($B145&lt;&gt;"",SUMIFS(损耗登记!$I$3:$I$4999,损耗登记!$E$3:$E$4999,$B145,损耗登记!$B$3:$B$4999,LEFT($J$3,4),损耗登记!$C$3:$C$4999,LEFT(AH$4,LEN(AH$4)-1)),"")</f>
        <v/>
      </c>
      <c r="AK145" s="90" t="str">
        <f t="shared" si="41"/>
        <v/>
      </c>
      <c r="AL145" s="90" t="str">
        <f>IF($B145&lt;&gt;"",SUMIFS(进货台账!$I$3:$I$1869,进货台账!$E$3:$E$1869,$B145,进货台账!$B$3:$B$1869,LEFT($J$3,4),进货台账!$C$3:$C$1869,LEFT(AL$4,LEN(AL$4)-1)),"")</f>
        <v/>
      </c>
      <c r="AM145" s="90" t="str">
        <f>IF($B145&lt;&gt;"",SUMIFS(销售台账!$I$3:$I$2654,销售台账!$E$3:$E$2654,$B145,销售台账!$B$3:$B$2654,LEFT($J$3,4),销售台账!$C$3:$C$2654,LEFT(AL$4,LEN(AL$4)-1)),"")</f>
        <v/>
      </c>
      <c r="AN145" s="90" t="str">
        <f>IF($B145&lt;&gt;"",SUMIFS(损耗登记!$I$3:$I$4999,损耗登记!$E$3:$E$4999,$B145,损耗登记!$B$3:$B$4999,LEFT($J$3,4),损耗登记!$C$3:$C$4999,LEFT(AL$4,LEN(AL$4)-1)),"")</f>
        <v/>
      </c>
      <c r="AO145" s="90" t="str">
        <f t="shared" si="42"/>
        <v/>
      </c>
      <c r="AP145" s="90" t="str">
        <f>IF($B145&lt;&gt;"",SUMIFS(进货台账!$I$3:$I$1869,进货台账!$E$3:$E$1869,$B145,进货台账!$B$3:$B$1869,LEFT($J$3,4),进货台账!$C$3:$C$1869,LEFT(AP$4,LEN(AP$4)-1)),"")</f>
        <v/>
      </c>
      <c r="AQ145" s="90" t="str">
        <f>IF($B145&lt;&gt;"",SUMIFS(销售台账!$I$3:$I$2654,销售台账!$E$3:$E$2654,$B145,销售台账!$B$3:$B$2654,LEFT($J$3,4),销售台账!$C$3:$C$2654,LEFT(AP$4,LEN(AP$4)-1)),"")</f>
        <v/>
      </c>
      <c r="AR145" s="90" t="str">
        <f>IF($B145&lt;&gt;"",SUMIFS(损耗登记!$I$3:$I$4999,损耗登记!$E$3:$E$4999,$B145,损耗登记!$B$3:$B$4999,LEFT($J$3,4),损耗登记!$C$3:$C$4999,LEFT(AP$4,LEN(AP$4)-1)),"")</f>
        <v/>
      </c>
      <c r="AS145" s="90" t="str">
        <f t="shared" si="43"/>
        <v/>
      </c>
      <c r="AT145" s="90" t="str">
        <f>IF($B145&lt;&gt;"",SUMIFS(进货台账!$I$3:$I$1869,进货台账!$E$3:$E$1869,$B145,进货台账!$B$3:$B$1869,LEFT($J$3,4),进货台账!$C$3:$C$1869,LEFT(AT$4,LEN(AT$4)-1)),"")</f>
        <v/>
      </c>
      <c r="AU145" s="90" t="str">
        <f>IF($B145&lt;&gt;"",SUMIFS(销售台账!$I$3:$I$2654,销售台账!$E$3:$E$2654,$B145,销售台账!$B$3:$B$2654,LEFT($J$3,4),销售台账!$C$3:$C$2654,LEFT(AT$4,LEN(AT$4)-1)),"")</f>
        <v/>
      </c>
      <c r="AV145" s="90" t="str">
        <f>IF($B145&lt;&gt;"",SUMIFS(损耗登记!$I$3:$I$4999,损耗登记!$E$3:$E$4999,$B145,损耗登记!$B$3:$B$4999,LEFT($J$3,4),损耗登记!$C$3:$C$4999,LEFT(AT$4,LEN(AT$4)-1)),"")</f>
        <v/>
      </c>
      <c r="AW145" s="90" t="str">
        <f t="shared" si="44"/>
        <v/>
      </c>
      <c r="AX145" s="90" t="str">
        <f>IF($B145&lt;&gt;"",SUMIFS(进货台账!$I$3:$I$1869,进货台账!$E$3:$E$1869,$B145,进货台账!$B$3:$B$1869,LEFT($J$3,4),进货台账!$C$3:$C$1869,LEFT(AX$4,LEN(AX$4)-1)),"")</f>
        <v/>
      </c>
      <c r="AY145" s="90" t="str">
        <f>IF($B145&lt;&gt;"",SUMIFS(销售台账!$I$3:$I$2654,销售台账!$E$3:$E$2654,$B145,销售台账!$B$3:$B$2654,LEFT($J$3,4),销售台账!$C$3:$C$2654,LEFT(AX$4,LEN(AX$4)-1)),"")</f>
        <v/>
      </c>
      <c r="AZ145" s="90" t="str">
        <f>IF($B145&lt;&gt;"",SUMIFS(损耗登记!$I$3:$I$4999,损耗登记!$E$3:$E$4999,$B145,损耗登记!$B$3:$B$4999,LEFT($J$3,4),损耗登记!$C$3:$C$4999,LEFT(AX$4,LEN(AX$4)-1)),"")</f>
        <v/>
      </c>
      <c r="BA145" s="90" t="str">
        <f t="shared" si="45"/>
        <v/>
      </c>
      <c r="BB145" s="90" t="str">
        <f>IF($B145&lt;&gt;"",SUMIFS(进货台账!$I$3:$I$1869,进货台账!$E$3:$E$1869,$B145,进货台账!$B$3:$B$1869,LEFT($J$3,4),进货台账!$C$3:$C$1869,LEFT(BB$4,LEN(BB$4)-1)),"")</f>
        <v/>
      </c>
      <c r="BC145" s="90" t="str">
        <f>IF($B145&lt;&gt;"",SUMIFS(销售台账!$I$3:$I$2654,销售台账!$E$3:$E$2654,$B145,销售台账!$B$3:$B$2654,LEFT($J$3,4),销售台账!$C$3:$C$2654,LEFT(BB$4,LEN(BB$4)-1)),"")</f>
        <v/>
      </c>
      <c r="BD145" s="90" t="str">
        <f>IF($B145&lt;&gt;"",SUMIFS(损耗登记!$I$3:$I$4999,损耗登记!$E$3:$E$4999,$B145,损耗登记!$B$3:$B$4999,LEFT($J$3,4),损耗登记!$C$3:$C$4999,LEFT(BB$4,LEN(BB$4)-1)),"")</f>
        <v/>
      </c>
      <c r="BE145" s="90" t="str">
        <f t="shared" si="46"/>
        <v/>
      </c>
    </row>
    <row r="146" ht="22" customHeight="1" spans="1:57">
      <c r="A146" s="89" t="str">
        <f t="shared" si="47"/>
        <v/>
      </c>
      <c r="B146" s="89" t="str">
        <f>IF(商品参数!A143&lt;&gt;"",商品参数!A143,"")</f>
        <v/>
      </c>
      <c r="C146" s="90" t="str">
        <f>IFERROR(VLOOKUP(B146,商品参数!A:E,2,FALSE),"")</f>
        <v/>
      </c>
      <c r="D146" s="90" t="str">
        <f>IFERROR(VLOOKUP(B146,商品参数!A:E,3,FALSE),"")</f>
        <v/>
      </c>
      <c r="E146" s="90" t="str">
        <f>IFERROR(VLOOKUP(B146,商品参数!A:E,4,FALSE),"")</f>
        <v/>
      </c>
      <c r="F146" s="90" t="str">
        <f t="shared" si="32"/>
        <v/>
      </c>
      <c r="G146" s="90" t="str">
        <f t="shared" si="33"/>
        <v/>
      </c>
      <c r="H146" s="91" t="str">
        <f t="shared" si="34"/>
        <v/>
      </c>
      <c r="I146" s="90" t="str">
        <f>IF(E146&lt;&gt;"",IFERROR(VLOOKUP(B146,商品参数!$A$3:$D$499,6,0),0),"")</f>
        <v/>
      </c>
      <c r="J146" s="90" t="str">
        <f>IF($B146&lt;&gt;"",SUMIFS(进货台账!$I$3:$I$1869,进货台账!$E$3:$E$1869,$B146,进货台账!$B$3:$B$1869,LEFT($J$3,4),进货台账!$C$3:$C$1869,LEFT(J$4,LEN(J$4)-1)),"")</f>
        <v/>
      </c>
      <c r="K146" s="90" t="str">
        <f>IF($B146&lt;&gt;"",SUMIFS(销售台账!$I$3:$I$2654,销售台账!$E$3:$E$2654,$B146,销售台账!$B$3:$B$2654,LEFT($J$3,4),销售台账!$C$3:$C$2654,LEFT(J$4,LEN(J$4)-1)),"")</f>
        <v/>
      </c>
      <c r="L146" s="90" t="str">
        <f>IF($B146&lt;&gt;"",SUMIFS(损耗登记!$I$3:$I$4999,损耗登记!$E$3:$E$4999,$B146,损耗登记!$B$3:$B$4999,LEFT($J$3,4),损耗登记!$C$3:$C$4999,LEFT(J$4,LEN(J$4)-1)),"")</f>
        <v/>
      </c>
      <c r="M146" s="90" t="str">
        <f t="shared" si="35"/>
        <v/>
      </c>
      <c r="N146" s="90" t="str">
        <f>IF($B146&lt;&gt;"",SUMIFS(进货台账!$I$3:$I$1869,进货台账!$E$3:$E$1869,$B146,进货台账!$B$3:$B$1869,LEFT($J$3,4),进货台账!$C$3:$C$1869,LEFT(N$4,LEN(N$4)-1)),"")</f>
        <v/>
      </c>
      <c r="O146" s="90" t="str">
        <f>IF($B146&lt;&gt;"",SUMIFS(销售台账!$I$3:$I$2654,销售台账!$E$3:$E$2654,$B146,销售台账!$B$3:$B$2654,LEFT($J$3,4),销售台账!$C$3:$C$2654,LEFT(N$4,LEN(N$4)-1)),"")</f>
        <v/>
      </c>
      <c r="P146" s="90" t="str">
        <f>IF($B146&lt;&gt;"",SUMIFS(损耗登记!$I$3:$I$4999,损耗登记!$E$3:$E$4999,$B146,损耗登记!$B$3:$B$4999,LEFT($J$3,4),损耗登记!$C$3:$C$4999,LEFT(N$4,LEN(N$4)-1)),"")</f>
        <v/>
      </c>
      <c r="Q146" s="90" t="str">
        <f t="shared" si="36"/>
        <v/>
      </c>
      <c r="R146" s="90" t="str">
        <f>IF($B146&lt;&gt;"",SUMIFS(进货台账!$I$3:$I$1869,进货台账!$E$3:$E$1869,$B146,进货台账!$B$3:$B$1869,LEFT($J$3,4),进货台账!$C$3:$C$1869,LEFT(R$4,LEN(R$4)-1)),"")</f>
        <v/>
      </c>
      <c r="S146" s="90" t="str">
        <f>IF($B146&lt;&gt;"",SUMIFS(销售台账!$I$3:$I$2654,销售台账!$E$3:$E$2654,$B146,销售台账!$B$3:$B$2654,LEFT($J$3,4),销售台账!$C$3:$C$2654,LEFT(R$4,LEN(R$4)-1)),"")</f>
        <v/>
      </c>
      <c r="T146" s="90" t="str">
        <f>IF($B146&lt;&gt;"",SUMIFS(损耗登记!$I$3:$I$4999,损耗登记!$E$3:$E$4999,$B146,损耗登记!$B$3:$B$4999,LEFT($J$3,4),损耗登记!$C$3:$C$4999,LEFT(R$4,LEN(R$4)-1)),"")</f>
        <v/>
      </c>
      <c r="U146" s="90" t="str">
        <f t="shared" si="37"/>
        <v/>
      </c>
      <c r="V146" s="90" t="str">
        <f>IF($B146&lt;&gt;"",SUMIFS(进货台账!$I$3:$I$1869,进货台账!$E$3:$E$1869,$B146,进货台账!$B$3:$B$1869,LEFT($J$3,4),进货台账!$C$3:$C$1869,LEFT(V$4,LEN(V$4)-1)),"")</f>
        <v/>
      </c>
      <c r="W146" s="90" t="str">
        <f>IF($B146&lt;&gt;"",SUMIFS(销售台账!$I$3:$I$2654,销售台账!$E$3:$E$2654,$B146,销售台账!$B$3:$B$2654,LEFT($J$3,4),销售台账!$C$3:$C$2654,LEFT(V$4,LEN(V$4)-1)),"")</f>
        <v/>
      </c>
      <c r="X146" s="90" t="str">
        <f>IF($B146&lt;&gt;"",SUMIFS(损耗登记!$I$3:$I$4999,损耗登记!$E$3:$E$4999,$B146,损耗登记!$B$3:$B$4999,LEFT($J$3,4),损耗登记!$C$3:$C$4999,LEFT(V$4,LEN(V$4)-1)),"")</f>
        <v/>
      </c>
      <c r="Y146" s="90" t="str">
        <f t="shared" si="38"/>
        <v/>
      </c>
      <c r="Z146" s="90" t="str">
        <f>IF($B146&lt;&gt;"",SUMIFS(进货台账!$I$3:$I$1869,进货台账!$E$3:$E$1869,$B146,进货台账!$B$3:$B$1869,LEFT($J$3,4),进货台账!$C$3:$C$1869,LEFT(Z$4,LEN(Z$4)-1)),"")</f>
        <v/>
      </c>
      <c r="AA146" s="90" t="str">
        <f>IF($B146&lt;&gt;"",SUMIFS(销售台账!$I$3:$I$2654,销售台账!$E$3:$E$2654,$B146,销售台账!$B$3:$B$2654,LEFT($J$3,4),销售台账!$C$3:$C$2654,LEFT(Z$4,LEN(Z$4)-1)),"")</f>
        <v/>
      </c>
      <c r="AB146" s="90" t="str">
        <f>IF($B146&lt;&gt;"",SUMIFS(损耗登记!$I$3:$I$4999,损耗登记!$E$3:$E$4999,$B146,损耗登记!$B$3:$B$4999,LEFT($J$3,4),损耗登记!$C$3:$C$4999,LEFT(Z$4,LEN(Z$4)-1)),"")</f>
        <v/>
      </c>
      <c r="AC146" s="90" t="str">
        <f t="shared" si="39"/>
        <v/>
      </c>
      <c r="AD146" s="90" t="str">
        <f>IF($B146&lt;&gt;"",SUMIFS(进货台账!$I$3:$I$1869,进货台账!$E$3:$E$1869,$B146,进货台账!$B$3:$B$1869,LEFT($J$3,4),进货台账!$C$3:$C$1869,LEFT(AD$4,LEN(AD$4)-1)),"")</f>
        <v/>
      </c>
      <c r="AE146" s="90" t="str">
        <f>IF($B146&lt;&gt;"",SUMIFS(销售台账!$I$3:$I$2654,销售台账!$E$3:$E$2654,$B146,销售台账!$B$3:$B$2654,LEFT($J$3,4),销售台账!$C$3:$C$2654,LEFT(AD$4,LEN(AD$4)-1)),"")</f>
        <v/>
      </c>
      <c r="AF146" s="90" t="str">
        <f>IF($B146&lt;&gt;"",SUMIFS(损耗登记!$I$3:$I$4999,损耗登记!$E$3:$E$4999,$B146,损耗登记!$B$3:$B$4999,LEFT($J$3,4),损耗登记!$C$3:$C$4999,LEFT(AD$4,LEN(AD$4)-1)),"")</f>
        <v/>
      </c>
      <c r="AG146" s="90" t="str">
        <f t="shared" si="40"/>
        <v/>
      </c>
      <c r="AH146" s="90" t="str">
        <f>IF($B146&lt;&gt;"",SUMIFS(进货台账!$I$3:$I$1869,进货台账!$E$3:$E$1869,$B146,进货台账!$B$3:$B$1869,LEFT($J$3,4),进货台账!$C$3:$C$1869,LEFT(AH$4,LEN(AH$4)-1)),"")</f>
        <v/>
      </c>
      <c r="AI146" s="90" t="str">
        <f>IF($B146&lt;&gt;"",SUMIFS(销售台账!$I$3:$I$2654,销售台账!$E$3:$E$2654,$B146,销售台账!$B$3:$B$2654,LEFT($J$3,4),销售台账!$C$3:$C$2654,LEFT(AH$4,LEN(AH$4)-1)),"")</f>
        <v/>
      </c>
      <c r="AJ146" s="90" t="str">
        <f>IF($B146&lt;&gt;"",SUMIFS(损耗登记!$I$3:$I$4999,损耗登记!$E$3:$E$4999,$B146,损耗登记!$B$3:$B$4999,LEFT($J$3,4),损耗登记!$C$3:$C$4999,LEFT(AH$4,LEN(AH$4)-1)),"")</f>
        <v/>
      </c>
      <c r="AK146" s="90" t="str">
        <f t="shared" si="41"/>
        <v/>
      </c>
      <c r="AL146" s="90" t="str">
        <f>IF($B146&lt;&gt;"",SUMIFS(进货台账!$I$3:$I$1869,进货台账!$E$3:$E$1869,$B146,进货台账!$B$3:$B$1869,LEFT($J$3,4),进货台账!$C$3:$C$1869,LEFT(AL$4,LEN(AL$4)-1)),"")</f>
        <v/>
      </c>
      <c r="AM146" s="90" t="str">
        <f>IF($B146&lt;&gt;"",SUMIFS(销售台账!$I$3:$I$2654,销售台账!$E$3:$E$2654,$B146,销售台账!$B$3:$B$2654,LEFT($J$3,4),销售台账!$C$3:$C$2654,LEFT(AL$4,LEN(AL$4)-1)),"")</f>
        <v/>
      </c>
      <c r="AN146" s="90" t="str">
        <f>IF($B146&lt;&gt;"",SUMIFS(损耗登记!$I$3:$I$4999,损耗登记!$E$3:$E$4999,$B146,损耗登记!$B$3:$B$4999,LEFT($J$3,4),损耗登记!$C$3:$C$4999,LEFT(AL$4,LEN(AL$4)-1)),"")</f>
        <v/>
      </c>
      <c r="AO146" s="90" t="str">
        <f t="shared" si="42"/>
        <v/>
      </c>
      <c r="AP146" s="90" t="str">
        <f>IF($B146&lt;&gt;"",SUMIFS(进货台账!$I$3:$I$1869,进货台账!$E$3:$E$1869,$B146,进货台账!$B$3:$B$1869,LEFT($J$3,4),进货台账!$C$3:$C$1869,LEFT(AP$4,LEN(AP$4)-1)),"")</f>
        <v/>
      </c>
      <c r="AQ146" s="90" t="str">
        <f>IF($B146&lt;&gt;"",SUMIFS(销售台账!$I$3:$I$2654,销售台账!$E$3:$E$2654,$B146,销售台账!$B$3:$B$2654,LEFT($J$3,4),销售台账!$C$3:$C$2654,LEFT(AP$4,LEN(AP$4)-1)),"")</f>
        <v/>
      </c>
      <c r="AR146" s="90" t="str">
        <f>IF($B146&lt;&gt;"",SUMIFS(损耗登记!$I$3:$I$4999,损耗登记!$E$3:$E$4999,$B146,损耗登记!$B$3:$B$4999,LEFT($J$3,4),损耗登记!$C$3:$C$4999,LEFT(AP$4,LEN(AP$4)-1)),"")</f>
        <v/>
      </c>
      <c r="AS146" s="90" t="str">
        <f t="shared" si="43"/>
        <v/>
      </c>
      <c r="AT146" s="90" t="str">
        <f>IF($B146&lt;&gt;"",SUMIFS(进货台账!$I$3:$I$1869,进货台账!$E$3:$E$1869,$B146,进货台账!$B$3:$B$1869,LEFT($J$3,4),进货台账!$C$3:$C$1869,LEFT(AT$4,LEN(AT$4)-1)),"")</f>
        <v/>
      </c>
      <c r="AU146" s="90" t="str">
        <f>IF($B146&lt;&gt;"",SUMIFS(销售台账!$I$3:$I$2654,销售台账!$E$3:$E$2654,$B146,销售台账!$B$3:$B$2654,LEFT($J$3,4),销售台账!$C$3:$C$2654,LEFT(AT$4,LEN(AT$4)-1)),"")</f>
        <v/>
      </c>
      <c r="AV146" s="90" t="str">
        <f>IF($B146&lt;&gt;"",SUMIFS(损耗登记!$I$3:$I$4999,损耗登记!$E$3:$E$4999,$B146,损耗登记!$B$3:$B$4999,LEFT($J$3,4),损耗登记!$C$3:$C$4999,LEFT(AT$4,LEN(AT$4)-1)),"")</f>
        <v/>
      </c>
      <c r="AW146" s="90" t="str">
        <f t="shared" si="44"/>
        <v/>
      </c>
      <c r="AX146" s="90" t="str">
        <f>IF($B146&lt;&gt;"",SUMIFS(进货台账!$I$3:$I$1869,进货台账!$E$3:$E$1869,$B146,进货台账!$B$3:$B$1869,LEFT($J$3,4),进货台账!$C$3:$C$1869,LEFT(AX$4,LEN(AX$4)-1)),"")</f>
        <v/>
      </c>
      <c r="AY146" s="90" t="str">
        <f>IF($B146&lt;&gt;"",SUMIFS(销售台账!$I$3:$I$2654,销售台账!$E$3:$E$2654,$B146,销售台账!$B$3:$B$2654,LEFT($J$3,4),销售台账!$C$3:$C$2654,LEFT(AX$4,LEN(AX$4)-1)),"")</f>
        <v/>
      </c>
      <c r="AZ146" s="90" t="str">
        <f>IF($B146&lt;&gt;"",SUMIFS(损耗登记!$I$3:$I$4999,损耗登记!$E$3:$E$4999,$B146,损耗登记!$B$3:$B$4999,LEFT($J$3,4),损耗登记!$C$3:$C$4999,LEFT(AX$4,LEN(AX$4)-1)),"")</f>
        <v/>
      </c>
      <c r="BA146" s="90" t="str">
        <f t="shared" si="45"/>
        <v/>
      </c>
      <c r="BB146" s="90" t="str">
        <f>IF($B146&lt;&gt;"",SUMIFS(进货台账!$I$3:$I$1869,进货台账!$E$3:$E$1869,$B146,进货台账!$B$3:$B$1869,LEFT($J$3,4),进货台账!$C$3:$C$1869,LEFT(BB$4,LEN(BB$4)-1)),"")</f>
        <v/>
      </c>
      <c r="BC146" s="90" t="str">
        <f>IF($B146&lt;&gt;"",SUMIFS(销售台账!$I$3:$I$2654,销售台账!$E$3:$E$2654,$B146,销售台账!$B$3:$B$2654,LEFT($J$3,4),销售台账!$C$3:$C$2654,LEFT(BB$4,LEN(BB$4)-1)),"")</f>
        <v/>
      </c>
      <c r="BD146" s="90" t="str">
        <f>IF($B146&lt;&gt;"",SUMIFS(损耗登记!$I$3:$I$4999,损耗登记!$E$3:$E$4999,$B146,损耗登记!$B$3:$B$4999,LEFT($J$3,4),损耗登记!$C$3:$C$4999,LEFT(BB$4,LEN(BB$4)-1)),"")</f>
        <v/>
      </c>
      <c r="BE146" s="90" t="str">
        <f t="shared" si="46"/>
        <v/>
      </c>
    </row>
    <row r="147" ht="22" customHeight="1" spans="1:57">
      <c r="A147" s="89" t="str">
        <f t="shared" si="47"/>
        <v/>
      </c>
      <c r="B147" s="89" t="str">
        <f>IF(商品参数!A144&lt;&gt;"",商品参数!A144,"")</f>
        <v/>
      </c>
      <c r="C147" s="90" t="str">
        <f>IFERROR(VLOOKUP(B147,商品参数!A:E,2,FALSE),"")</f>
        <v/>
      </c>
      <c r="D147" s="90" t="str">
        <f>IFERROR(VLOOKUP(B147,商品参数!A:E,3,FALSE),"")</f>
        <v/>
      </c>
      <c r="E147" s="90" t="str">
        <f>IFERROR(VLOOKUP(B147,商品参数!A:E,4,FALSE),"")</f>
        <v/>
      </c>
      <c r="F147" s="90" t="str">
        <f t="shared" si="32"/>
        <v/>
      </c>
      <c r="G147" s="90" t="str">
        <f t="shared" si="33"/>
        <v/>
      </c>
      <c r="H147" s="91" t="str">
        <f t="shared" si="34"/>
        <v/>
      </c>
      <c r="I147" s="90" t="str">
        <f>IF(E147&lt;&gt;"",IFERROR(VLOOKUP(B147,商品参数!$A$3:$D$499,6,0),0),"")</f>
        <v/>
      </c>
      <c r="J147" s="90" t="str">
        <f>IF($B147&lt;&gt;"",SUMIFS(进货台账!$I$3:$I$1869,进货台账!$E$3:$E$1869,$B147,进货台账!$B$3:$B$1869,LEFT($J$3,4),进货台账!$C$3:$C$1869,LEFT(J$4,LEN(J$4)-1)),"")</f>
        <v/>
      </c>
      <c r="K147" s="90" t="str">
        <f>IF($B147&lt;&gt;"",SUMIFS(销售台账!$I$3:$I$2654,销售台账!$E$3:$E$2654,$B147,销售台账!$B$3:$B$2654,LEFT($J$3,4),销售台账!$C$3:$C$2654,LEFT(J$4,LEN(J$4)-1)),"")</f>
        <v/>
      </c>
      <c r="L147" s="90" t="str">
        <f>IF($B147&lt;&gt;"",SUMIFS(损耗登记!$I$3:$I$4999,损耗登记!$E$3:$E$4999,$B147,损耗登记!$B$3:$B$4999,LEFT($J$3,4),损耗登记!$C$3:$C$4999,LEFT(J$4,LEN(J$4)-1)),"")</f>
        <v/>
      </c>
      <c r="M147" s="90" t="str">
        <f t="shared" si="35"/>
        <v/>
      </c>
      <c r="N147" s="90" t="str">
        <f>IF($B147&lt;&gt;"",SUMIFS(进货台账!$I$3:$I$1869,进货台账!$E$3:$E$1869,$B147,进货台账!$B$3:$B$1869,LEFT($J$3,4),进货台账!$C$3:$C$1869,LEFT(N$4,LEN(N$4)-1)),"")</f>
        <v/>
      </c>
      <c r="O147" s="90" t="str">
        <f>IF($B147&lt;&gt;"",SUMIFS(销售台账!$I$3:$I$2654,销售台账!$E$3:$E$2654,$B147,销售台账!$B$3:$B$2654,LEFT($J$3,4),销售台账!$C$3:$C$2654,LEFT(N$4,LEN(N$4)-1)),"")</f>
        <v/>
      </c>
      <c r="P147" s="90" t="str">
        <f>IF($B147&lt;&gt;"",SUMIFS(损耗登记!$I$3:$I$4999,损耗登记!$E$3:$E$4999,$B147,损耗登记!$B$3:$B$4999,LEFT($J$3,4),损耗登记!$C$3:$C$4999,LEFT(N$4,LEN(N$4)-1)),"")</f>
        <v/>
      </c>
      <c r="Q147" s="90" t="str">
        <f t="shared" si="36"/>
        <v/>
      </c>
      <c r="R147" s="90" t="str">
        <f>IF($B147&lt;&gt;"",SUMIFS(进货台账!$I$3:$I$1869,进货台账!$E$3:$E$1869,$B147,进货台账!$B$3:$B$1869,LEFT($J$3,4),进货台账!$C$3:$C$1869,LEFT(R$4,LEN(R$4)-1)),"")</f>
        <v/>
      </c>
      <c r="S147" s="90" t="str">
        <f>IF($B147&lt;&gt;"",SUMIFS(销售台账!$I$3:$I$2654,销售台账!$E$3:$E$2654,$B147,销售台账!$B$3:$B$2654,LEFT($J$3,4),销售台账!$C$3:$C$2654,LEFT(R$4,LEN(R$4)-1)),"")</f>
        <v/>
      </c>
      <c r="T147" s="90" t="str">
        <f>IF($B147&lt;&gt;"",SUMIFS(损耗登记!$I$3:$I$4999,损耗登记!$E$3:$E$4999,$B147,损耗登记!$B$3:$B$4999,LEFT($J$3,4),损耗登记!$C$3:$C$4999,LEFT(R$4,LEN(R$4)-1)),"")</f>
        <v/>
      </c>
      <c r="U147" s="90" t="str">
        <f t="shared" si="37"/>
        <v/>
      </c>
      <c r="V147" s="90" t="str">
        <f>IF($B147&lt;&gt;"",SUMIFS(进货台账!$I$3:$I$1869,进货台账!$E$3:$E$1869,$B147,进货台账!$B$3:$B$1869,LEFT($J$3,4),进货台账!$C$3:$C$1869,LEFT(V$4,LEN(V$4)-1)),"")</f>
        <v/>
      </c>
      <c r="W147" s="90" t="str">
        <f>IF($B147&lt;&gt;"",SUMIFS(销售台账!$I$3:$I$2654,销售台账!$E$3:$E$2654,$B147,销售台账!$B$3:$B$2654,LEFT($J$3,4),销售台账!$C$3:$C$2654,LEFT(V$4,LEN(V$4)-1)),"")</f>
        <v/>
      </c>
      <c r="X147" s="90" t="str">
        <f>IF($B147&lt;&gt;"",SUMIFS(损耗登记!$I$3:$I$4999,损耗登记!$E$3:$E$4999,$B147,损耗登记!$B$3:$B$4999,LEFT($J$3,4),损耗登记!$C$3:$C$4999,LEFT(V$4,LEN(V$4)-1)),"")</f>
        <v/>
      </c>
      <c r="Y147" s="90" t="str">
        <f t="shared" si="38"/>
        <v/>
      </c>
      <c r="Z147" s="90" t="str">
        <f>IF($B147&lt;&gt;"",SUMIFS(进货台账!$I$3:$I$1869,进货台账!$E$3:$E$1869,$B147,进货台账!$B$3:$B$1869,LEFT($J$3,4),进货台账!$C$3:$C$1869,LEFT(Z$4,LEN(Z$4)-1)),"")</f>
        <v/>
      </c>
      <c r="AA147" s="90" t="str">
        <f>IF($B147&lt;&gt;"",SUMIFS(销售台账!$I$3:$I$2654,销售台账!$E$3:$E$2654,$B147,销售台账!$B$3:$B$2654,LEFT($J$3,4),销售台账!$C$3:$C$2654,LEFT(Z$4,LEN(Z$4)-1)),"")</f>
        <v/>
      </c>
      <c r="AB147" s="90" t="str">
        <f>IF($B147&lt;&gt;"",SUMIFS(损耗登记!$I$3:$I$4999,损耗登记!$E$3:$E$4999,$B147,损耗登记!$B$3:$B$4999,LEFT($J$3,4),损耗登记!$C$3:$C$4999,LEFT(Z$4,LEN(Z$4)-1)),"")</f>
        <v/>
      </c>
      <c r="AC147" s="90" t="str">
        <f t="shared" si="39"/>
        <v/>
      </c>
      <c r="AD147" s="90" t="str">
        <f>IF($B147&lt;&gt;"",SUMIFS(进货台账!$I$3:$I$1869,进货台账!$E$3:$E$1869,$B147,进货台账!$B$3:$B$1869,LEFT($J$3,4),进货台账!$C$3:$C$1869,LEFT(AD$4,LEN(AD$4)-1)),"")</f>
        <v/>
      </c>
      <c r="AE147" s="90" t="str">
        <f>IF($B147&lt;&gt;"",SUMIFS(销售台账!$I$3:$I$2654,销售台账!$E$3:$E$2654,$B147,销售台账!$B$3:$B$2654,LEFT($J$3,4),销售台账!$C$3:$C$2654,LEFT(AD$4,LEN(AD$4)-1)),"")</f>
        <v/>
      </c>
      <c r="AF147" s="90" t="str">
        <f>IF($B147&lt;&gt;"",SUMIFS(损耗登记!$I$3:$I$4999,损耗登记!$E$3:$E$4999,$B147,损耗登记!$B$3:$B$4999,LEFT($J$3,4),损耗登记!$C$3:$C$4999,LEFT(AD$4,LEN(AD$4)-1)),"")</f>
        <v/>
      </c>
      <c r="AG147" s="90" t="str">
        <f t="shared" si="40"/>
        <v/>
      </c>
      <c r="AH147" s="90" t="str">
        <f>IF($B147&lt;&gt;"",SUMIFS(进货台账!$I$3:$I$1869,进货台账!$E$3:$E$1869,$B147,进货台账!$B$3:$B$1869,LEFT($J$3,4),进货台账!$C$3:$C$1869,LEFT(AH$4,LEN(AH$4)-1)),"")</f>
        <v/>
      </c>
      <c r="AI147" s="90" t="str">
        <f>IF($B147&lt;&gt;"",SUMIFS(销售台账!$I$3:$I$2654,销售台账!$E$3:$E$2654,$B147,销售台账!$B$3:$B$2654,LEFT($J$3,4),销售台账!$C$3:$C$2654,LEFT(AH$4,LEN(AH$4)-1)),"")</f>
        <v/>
      </c>
      <c r="AJ147" s="90" t="str">
        <f>IF($B147&lt;&gt;"",SUMIFS(损耗登记!$I$3:$I$4999,损耗登记!$E$3:$E$4999,$B147,损耗登记!$B$3:$B$4999,LEFT($J$3,4),损耗登记!$C$3:$C$4999,LEFT(AH$4,LEN(AH$4)-1)),"")</f>
        <v/>
      </c>
      <c r="AK147" s="90" t="str">
        <f t="shared" si="41"/>
        <v/>
      </c>
      <c r="AL147" s="90" t="str">
        <f>IF($B147&lt;&gt;"",SUMIFS(进货台账!$I$3:$I$1869,进货台账!$E$3:$E$1869,$B147,进货台账!$B$3:$B$1869,LEFT($J$3,4),进货台账!$C$3:$C$1869,LEFT(AL$4,LEN(AL$4)-1)),"")</f>
        <v/>
      </c>
      <c r="AM147" s="90" t="str">
        <f>IF($B147&lt;&gt;"",SUMIFS(销售台账!$I$3:$I$2654,销售台账!$E$3:$E$2654,$B147,销售台账!$B$3:$B$2654,LEFT($J$3,4),销售台账!$C$3:$C$2654,LEFT(AL$4,LEN(AL$4)-1)),"")</f>
        <v/>
      </c>
      <c r="AN147" s="90" t="str">
        <f>IF($B147&lt;&gt;"",SUMIFS(损耗登记!$I$3:$I$4999,损耗登记!$E$3:$E$4999,$B147,损耗登记!$B$3:$B$4999,LEFT($J$3,4),损耗登记!$C$3:$C$4999,LEFT(AL$4,LEN(AL$4)-1)),"")</f>
        <v/>
      </c>
      <c r="AO147" s="90" t="str">
        <f t="shared" si="42"/>
        <v/>
      </c>
      <c r="AP147" s="90" t="str">
        <f>IF($B147&lt;&gt;"",SUMIFS(进货台账!$I$3:$I$1869,进货台账!$E$3:$E$1869,$B147,进货台账!$B$3:$B$1869,LEFT($J$3,4),进货台账!$C$3:$C$1869,LEFT(AP$4,LEN(AP$4)-1)),"")</f>
        <v/>
      </c>
      <c r="AQ147" s="90" t="str">
        <f>IF($B147&lt;&gt;"",SUMIFS(销售台账!$I$3:$I$2654,销售台账!$E$3:$E$2654,$B147,销售台账!$B$3:$B$2654,LEFT($J$3,4),销售台账!$C$3:$C$2654,LEFT(AP$4,LEN(AP$4)-1)),"")</f>
        <v/>
      </c>
      <c r="AR147" s="90" t="str">
        <f>IF($B147&lt;&gt;"",SUMIFS(损耗登记!$I$3:$I$4999,损耗登记!$E$3:$E$4999,$B147,损耗登记!$B$3:$B$4999,LEFT($J$3,4),损耗登记!$C$3:$C$4999,LEFT(AP$4,LEN(AP$4)-1)),"")</f>
        <v/>
      </c>
      <c r="AS147" s="90" t="str">
        <f t="shared" si="43"/>
        <v/>
      </c>
      <c r="AT147" s="90" t="str">
        <f>IF($B147&lt;&gt;"",SUMIFS(进货台账!$I$3:$I$1869,进货台账!$E$3:$E$1869,$B147,进货台账!$B$3:$B$1869,LEFT($J$3,4),进货台账!$C$3:$C$1869,LEFT(AT$4,LEN(AT$4)-1)),"")</f>
        <v/>
      </c>
      <c r="AU147" s="90" t="str">
        <f>IF($B147&lt;&gt;"",SUMIFS(销售台账!$I$3:$I$2654,销售台账!$E$3:$E$2654,$B147,销售台账!$B$3:$B$2654,LEFT($J$3,4),销售台账!$C$3:$C$2654,LEFT(AT$4,LEN(AT$4)-1)),"")</f>
        <v/>
      </c>
      <c r="AV147" s="90" t="str">
        <f>IF($B147&lt;&gt;"",SUMIFS(损耗登记!$I$3:$I$4999,损耗登记!$E$3:$E$4999,$B147,损耗登记!$B$3:$B$4999,LEFT($J$3,4),损耗登记!$C$3:$C$4999,LEFT(AT$4,LEN(AT$4)-1)),"")</f>
        <v/>
      </c>
      <c r="AW147" s="90" t="str">
        <f t="shared" si="44"/>
        <v/>
      </c>
      <c r="AX147" s="90" t="str">
        <f>IF($B147&lt;&gt;"",SUMIFS(进货台账!$I$3:$I$1869,进货台账!$E$3:$E$1869,$B147,进货台账!$B$3:$B$1869,LEFT($J$3,4),进货台账!$C$3:$C$1869,LEFT(AX$4,LEN(AX$4)-1)),"")</f>
        <v/>
      </c>
      <c r="AY147" s="90" t="str">
        <f>IF($B147&lt;&gt;"",SUMIFS(销售台账!$I$3:$I$2654,销售台账!$E$3:$E$2654,$B147,销售台账!$B$3:$B$2654,LEFT($J$3,4),销售台账!$C$3:$C$2654,LEFT(AX$4,LEN(AX$4)-1)),"")</f>
        <v/>
      </c>
      <c r="AZ147" s="90" t="str">
        <f>IF($B147&lt;&gt;"",SUMIFS(损耗登记!$I$3:$I$4999,损耗登记!$E$3:$E$4999,$B147,损耗登记!$B$3:$B$4999,LEFT($J$3,4),损耗登记!$C$3:$C$4999,LEFT(AX$4,LEN(AX$4)-1)),"")</f>
        <v/>
      </c>
      <c r="BA147" s="90" t="str">
        <f t="shared" si="45"/>
        <v/>
      </c>
      <c r="BB147" s="90" t="str">
        <f>IF($B147&lt;&gt;"",SUMIFS(进货台账!$I$3:$I$1869,进货台账!$E$3:$E$1869,$B147,进货台账!$B$3:$B$1869,LEFT($J$3,4),进货台账!$C$3:$C$1869,LEFT(BB$4,LEN(BB$4)-1)),"")</f>
        <v/>
      </c>
      <c r="BC147" s="90" t="str">
        <f>IF($B147&lt;&gt;"",SUMIFS(销售台账!$I$3:$I$2654,销售台账!$E$3:$E$2654,$B147,销售台账!$B$3:$B$2654,LEFT($J$3,4),销售台账!$C$3:$C$2654,LEFT(BB$4,LEN(BB$4)-1)),"")</f>
        <v/>
      </c>
      <c r="BD147" s="90" t="str">
        <f>IF($B147&lt;&gt;"",SUMIFS(损耗登记!$I$3:$I$4999,损耗登记!$E$3:$E$4999,$B147,损耗登记!$B$3:$B$4999,LEFT($J$3,4),损耗登记!$C$3:$C$4999,LEFT(BB$4,LEN(BB$4)-1)),"")</f>
        <v/>
      </c>
      <c r="BE147" s="90" t="str">
        <f t="shared" si="46"/>
        <v/>
      </c>
    </row>
    <row r="148" ht="22" customHeight="1" spans="1:57">
      <c r="A148" s="89" t="str">
        <f t="shared" si="47"/>
        <v/>
      </c>
      <c r="B148" s="89" t="str">
        <f>IF(商品参数!A145&lt;&gt;"",商品参数!A145,"")</f>
        <v/>
      </c>
      <c r="C148" s="90" t="str">
        <f>IFERROR(VLOOKUP(B148,商品参数!A:E,2,FALSE),"")</f>
        <v/>
      </c>
      <c r="D148" s="90" t="str">
        <f>IFERROR(VLOOKUP(B148,商品参数!A:E,3,FALSE),"")</f>
        <v/>
      </c>
      <c r="E148" s="90" t="str">
        <f>IFERROR(VLOOKUP(B148,商品参数!A:E,4,FALSE),"")</f>
        <v/>
      </c>
      <c r="F148" s="90" t="str">
        <f t="shared" si="32"/>
        <v/>
      </c>
      <c r="G148" s="90" t="str">
        <f t="shared" si="33"/>
        <v/>
      </c>
      <c r="H148" s="91" t="str">
        <f t="shared" si="34"/>
        <v/>
      </c>
      <c r="I148" s="90" t="str">
        <f>IF(E148&lt;&gt;"",IFERROR(VLOOKUP(B148,商品参数!$A$3:$D$499,6,0),0),"")</f>
        <v/>
      </c>
      <c r="J148" s="90" t="str">
        <f>IF($B148&lt;&gt;"",SUMIFS(进货台账!$I$3:$I$1869,进货台账!$E$3:$E$1869,$B148,进货台账!$B$3:$B$1869,LEFT($J$3,4),进货台账!$C$3:$C$1869,LEFT(J$4,LEN(J$4)-1)),"")</f>
        <v/>
      </c>
      <c r="K148" s="90" t="str">
        <f>IF($B148&lt;&gt;"",SUMIFS(销售台账!$I$3:$I$2654,销售台账!$E$3:$E$2654,$B148,销售台账!$B$3:$B$2654,LEFT($J$3,4),销售台账!$C$3:$C$2654,LEFT(J$4,LEN(J$4)-1)),"")</f>
        <v/>
      </c>
      <c r="L148" s="90" t="str">
        <f>IF($B148&lt;&gt;"",SUMIFS(损耗登记!$I$3:$I$4999,损耗登记!$E$3:$E$4999,$B148,损耗登记!$B$3:$B$4999,LEFT($J$3,4),损耗登记!$C$3:$C$4999,LEFT(J$4,LEN(J$4)-1)),"")</f>
        <v/>
      </c>
      <c r="M148" s="90" t="str">
        <f t="shared" si="35"/>
        <v/>
      </c>
      <c r="N148" s="90" t="str">
        <f>IF($B148&lt;&gt;"",SUMIFS(进货台账!$I$3:$I$1869,进货台账!$E$3:$E$1869,$B148,进货台账!$B$3:$B$1869,LEFT($J$3,4),进货台账!$C$3:$C$1869,LEFT(N$4,LEN(N$4)-1)),"")</f>
        <v/>
      </c>
      <c r="O148" s="90" t="str">
        <f>IF($B148&lt;&gt;"",SUMIFS(销售台账!$I$3:$I$2654,销售台账!$E$3:$E$2654,$B148,销售台账!$B$3:$B$2654,LEFT($J$3,4),销售台账!$C$3:$C$2654,LEFT(N$4,LEN(N$4)-1)),"")</f>
        <v/>
      </c>
      <c r="P148" s="90" t="str">
        <f>IF($B148&lt;&gt;"",SUMIFS(损耗登记!$I$3:$I$4999,损耗登记!$E$3:$E$4999,$B148,损耗登记!$B$3:$B$4999,LEFT($J$3,4),损耗登记!$C$3:$C$4999,LEFT(N$4,LEN(N$4)-1)),"")</f>
        <v/>
      </c>
      <c r="Q148" s="90" t="str">
        <f t="shared" si="36"/>
        <v/>
      </c>
      <c r="R148" s="90" t="str">
        <f>IF($B148&lt;&gt;"",SUMIFS(进货台账!$I$3:$I$1869,进货台账!$E$3:$E$1869,$B148,进货台账!$B$3:$B$1869,LEFT($J$3,4),进货台账!$C$3:$C$1869,LEFT(R$4,LEN(R$4)-1)),"")</f>
        <v/>
      </c>
      <c r="S148" s="90" t="str">
        <f>IF($B148&lt;&gt;"",SUMIFS(销售台账!$I$3:$I$2654,销售台账!$E$3:$E$2654,$B148,销售台账!$B$3:$B$2654,LEFT($J$3,4),销售台账!$C$3:$C$2654,LEFT(R$4,LEN(R$4)-1)),"")</f>
        <v/>
      </c>
      <c r="T148" s="90" t="str">
        <f>IF($B148&lt;&gt;"",SUMIFS(损耗登记!$I$3:$I$4999,损耗登记!$E$3:$E$4999,$B148,损耗登记!$B$3:$B$4999,LEFT($J$3,4),损耗登记!$C$3:$C$4999,LEFT(R$4,LEN(R$4)-1)),"")</f>
        <v/>
      </c>
      <c r="U148" s="90" t="str">
        <f t="shared" si="37"/>
        <v/>
      </c>
      <c r="V148" s="90" t="str">
        <f>IF($B148&lt;&gt;"",SUMIFS(进货台账!$I$3:$I$1869,进货台账!$E$3:$E$1869,$B148,进货台账!$B$3:$B$1869,LEFT($J$3,4),进货台账!$C$3:$C$1869,LEFT(V$4,LEN(V$4)-1)),"")</f>
        <v/>
      </c>
      <c r="W148" s="90" t="str">
        <f>IF($B148&lt;&gt;"",SUMIFS(销售台账!$I$3:$I$2654,销售台账!$E$3:$E$2654,$B148,销售台账!$B$3:$B$2654,LEFT($J$3,4),销售台账!$C$3:$C$2654,LEFT(V$4,LEN(V$4)-1)),"")</f>
        <v/>
      </c>
      <c r="X148" s="90" t="str">
        <f>IF($B148&lt;&gt;"",SUMIFS(损耗登记!$I$3:$I$4999,损耗登记!$E$3:$E$4999,$B148,损耗登记!$B$3:$B$4999,LEFT($J$3,4),损耗登记!$C$3:$C$4999,LEFT(V$4,LEN(V$4)-1)),"")</f>
        <v/>
      </c>
      <c r="Y148" s="90" t="str">
        <f t="shared" si="38"/>
        <v/>
      </c>
      <c r="Z148" s="90" t="str">
        <f>IF($B148&lt;&gt;"",SUMIFS(进货台账!$I$3:$I$1869,进货台账!$E$3:$E$1869,$B148,进货台账!$B$3:$B$1869,LEFT($J$3,4),进货台账!$C$3:$C$1869,LEFT(Z$4,LEN(Z$4)-1)),"")</f>
        <v/>
      </c>
      <c r="AA148" s="90" t="str">
        <f>IF($B148&lt;&gt;"",SUMIFS(销售台账!$I$3:$I$2654,销售台账!$E$3:$E$2654,$B148,销售台账!$B$3:$B$2654,LEFT($J$3,4),销售台账!$C$3:$C$2654,LEFT(Z$4,LEN(Z$4)-1)),"")</f>
        <v/>
      </c>
      <c r="AB148" s="90" t="str">
        <f>IF($B148&lt;&gt;"",SUMIFS(损耗登记!$I$3:$I$4999,损耗登记!$E$3:$E$4999,$B148,损耗登记!$B$3:$B$4999,LEFT($J$3,4),损耗登记!$C$3:$C$4999,LEFT(Z$4,LEN(Z$4)-1)),"")</f>
        <v/>
      </c>
      <c r="AC148" s="90" t="str">
        <f t="shared" si="39"/>
        <v/>
      </c>
      <c r="AD148" s="90" t="str">
        <f>IF($B148&lt;&gt;"",SUMIFS(进货台账!$I$3:$I$1869,进货台账!$E$3:$E$1869,$B148,进货台账!$B$3:$B$1869,LEFT($J$3,4),进货台账!$C$3:$C$1869,LEFT(AD$4,LEN(AD$4)-1)),"")</f>
        <v/>
      </c>
      <c r="AE148" s="90" t="str">
        <f>IF($B148&lt;&gt;"",SUMIFS(销售台账!$I$3:$I$2654,销售台账!$E$3:$E$2654,$B148,销售台账!$B$3:$B$2654,LEFT($J$3,4),销售台账!$C$3:$C$2654,LEFT(AD$4,LEN(AD$4)-1)),"")</f>
        <v/>
      </c>
      <c r="AF148" s="90" t="str">
        <f>IF($B148&lt;&gt;"",SUMIFS(损耗登记!$I$3:$I$4999,损耗登记!$E$3:$E$4999,$B148,损耗登记!$B$3:$B$4999,LEFT($J$3,4),损耗登记!$C$3:$C$4999,LEFT(AD$4,LEN(AD$4)-1)),"")</f>
        <v/>
      </c>
      <c r="AG148" s="90" t="str">
        <f t="shared" si="40"/>
        <v/>
      </c>
      <c r="AH148" s="90" t="str">
        <f>IF($B148&lt;&gt;"",SUMIFS(进货台账!$I$3:$I$1869,进货台账!$E$3:$E$1869,$B148,进货台账!$B$3:$B$1869,LEFT($J$3,4),进货台账!$C$3:$C$1869,LEFT(AH$4,LEN(AH$4)-1)),"")</f>
        <v/>
      </c>
      <c r="AI148" s="90" t="str">
        <f>IF($B148&lt;&gt;"",SUMIFS(销售台账!$I$3:$I$2654,销售台账!$E$3:$E$2654,$B148,销售台账!$B$3:$B$2654,LEFT($J$3,4),销售台账!$C$3:$C$2654,LEFT(AH$4,LEN(AH$4)-1)),"")</f>
        <v/>
      </c>
      <c r="AJ148" s="90" t="str">
        <f>IF($B148&lt;&gt;"",SUMIFS(损耗登记!$I$3:$I$4999,损耗登记!$E$3:$E$4999,$B148,损耗登记!$B$3:$B$4999,LEFT($J$3,4),损耗登记!$C$3:$C$4999,LEFT(AH$4,LEN(AH$4)-1)),"")</f>
        <v/>
      </c>
      <c r="AK148" s="90" t="str">
        <f t="shared" si="41"/>
        <v/>
      </c>
      <c r="AL148" s="90" t="str">
        <f>IF($B148&lt;&gt;"",SUMIFS(进货台账!$I$3:$I$1869,进货台账!$E$3:$E$1869,$B148,进货台账!$B$3:$B$1869,LEFT($J$3,4),进货台账!$C$3:$C$1869,LEFT(AL$4,LEN(AL$4)-1)),"")</f>
        <v/>
      </c>
      <c r="AM148" s="90" t="str">
        <f>IF($B148&lt;&gt;"",SUMIFS(销售台账!$I$3:$I$2654,销售台账!$E$3:$E$2654,$B148,销售台账!$B$3:$B$2654,LEFT($J$3,4),销售台账!$C$3:$C$2654,LEFT(AL$4,LEN(AL$4)-1)),"")</f>
        <v/>
      </c>
      <c r="AN148" s="90" t="str">
        <f>IF($B148&lt;&gt;"",SUMIFS(损耗登记!$I$3:$I$4999,损耗登记!$E$3:$E$4999,$B148,损耗登记!$B$3:$B$4999,LEFT($J$3,4),损耗登记!$C$3:$C$4999,LEFT(AL$4,LEN(AL$4)-1)),"")</f>
        <v/>
      </c>
      <c r="AO148" s="90" t="str">
        <f t="shared" si="42"/>
        <v/>
      </c>
      <c r="AP148" s="90" t="str">
        <f>IF($B148&lt;&gt;"",SUMIFS(进货台账!$I$3:$I$1869,进货台账!$E$3:$E$1869,$B148,进货台账!$B$3:$B$1869,LEFT($J$3,4),进货台账!$C$3:$C$1869,LEFT(AP$4,LEN(AP$4)-1)),"")</f>
        <v/>
      </c>
      <c r="AQ148" s="90" t="str">
        <f>IF($B148&lt;&gt;"",SUMIFS(销售台账!$I$3:$I$2654,销售台账!$E$3:$E$2654,$B148,销售台账!$B$3:$B$2654,LEFT($J$3,4),销售台账!$C$3:$C$2654,LEFT(AP$4,LEN(AP$4)-1)),"")</f>
        <v/>
      </c>
      <c r="AR148" s="90" t="str">
        <f>IF($B148&lt;&gt;"",SUMIFS(损耗登记!$I$3:$I$4999,损耗登记!$E$3:$E$4999,$B148,损耗登记!$B$3:$B$4999,LEFT($J$3,4),损耗登记!$C$3:$C$4999,LEFT(AP$4,LEN(AP$4)-1)),"")</f>
        <v/>
      </c>
      <c r="AS148" s="90" t="str">
        <f t="shared" si="43"/>
        <v/>
      </c>
      <c r="AT148" s="90" t="str">
        <f>IF($B148&lt;&gt;"",SUMIFS(进货台账!$I$3:$I$1869,进货台账!$E$3:$E$1869,$B148,进货台账!$B$3:$B$1869,LEFT($J$3,4),进货台账!$C$3:$C$1869,LEFT(AT$4,LEN(AT$4)-1)),"")</f>
        <v/>
      </c>
      <c r="AU148" s="90" t="str">
        <f>IF($B148&lt;&gt;"",SUMIFS(销售台账!$I$3:$I$2654,销售台账!$E$3:$E$2654,$B148,销售台账!$B$3:$B$2654,LEFT($J$3,4),销售台账!$C$3:$C$2654,LEFT(AT$4,LEN(AT$4)-1)),"")</f>
        <v/>
      </c>
      <c r="AV148" s="90" t="str">
        <f>IF($B148&lt;&gt;"",SUMIFS(损耗登记!$I$3:$I$4999,损耗登记!$E$3:$E$4999,$B148,损耗登记!$B$3:$B$4999,LEFT($J$3,4),损耗登记!$C$3:$C$4999,LEFT(AT$4,LEN(AT$4)-1)),"")</f>
        <v/>
      </c>
      <c r="AW148" s="90" t="str">
        <f t="shared" si="44"/>
        <v/>
      </c>
      <c r="AX148" s="90" t="str">
        <f>IF($B148&lt;&gt;"",SUMIFS(进货台账!$I$3:$I$1869,进货台账!$E$3:$E$1869,$B148,进货台账!$B$3:$B$1869,LEFT($J$3,4),进货台账!$C$3:$C$1869,LEFT(AX$4,LEN(AX$4)-1)),"")</f>
        <v/>
      </c>
      <c r="AY148" s="90" t="str">
        <f>IF($B148&lt;&gt;"",SUMIFS(销售台账!$I$3:$I$2654,销售台账!$E$3:$E$2654,$B148,销售台账!$B$3:$B$2654,LEFT($J$3,4),销售台账!$C$3:$C$2654,LEFT(AX$4,LEN(AX$4)-1)),"")</f>
        <v/>
      </c>
      <c r="AZ148" s="90" t="str">
        <f>IF($B148&lt;&gt;"",SUMIFS(损耗登记!$I$3:$I$4999,损耗登记!$E$3:$E$4999,$B148,损耗登记!$B$3:$B$4999,LEFT($J$3,4),损耗登记!$C$3:$C$4999,LEFT(AX$4,LEN(AX$4)-1)),"")</f>
        <v/>
      </c>
      <c r="BA148" s="90" t="str">
        <f t="shared" si="45"/>
        <v/>
      </c>
      <c r="BB148" s="90" t="str">
        <f>IF($B148&lt;&gt;"",SUMIFS(进货台账!$I$3:$I$1869,进货台账!$E$3:$E$1869,$B148,进货台账!$B$3:$B$1869,LEFT($J$3,4),进货台账!$C$3:$C$1869,LEFT(BB$4,LEN(BB$4)-1)),"")</f>
        <v/>
      </c>
      <c r="BC148" s="90" t="str">
        <f>IF($B148&lt;&gt;"",SUMIFS(销售台账!$I$3:$I$2654,销售台账!$E$3:$E$2654,$B148,销售台账!$B$3:$B$2654,LEFT($J$3,4),销售台账!$C$3:$C$2654,LEFT(BB$4,LEN(BB$4)-1)),"")</f>
        <v/>
      </c>
      <c r="BD148" s="90" t="str">
        <f>IF($B148&lt;&gt;"",SUMIFS(损耗登记!$I$3:$I$4999,损耗登记!$E$3:$E$4999,$B148,损耗登记!$B$3:$B$4999,LEFT($J$3,4),损耗登记!$C$3:$C$4999,LEFT(BB$4,LEN(BB$4)-1)),"")</f>
        <v/>
      </c>
      <c r="BE148" s="90" t="str">
        <f t="shared" si="46"/>
        <v/>
      </c>
    </row>
    <row r="149" ht="22" customHeight="1" spans="1:57">
      <c r="A149" s="89" t="str">
        <f t="shared" si="47"/>
        <v/>
      </c>
      <c r="B149" s="89" t="str">
        <f>IF(商品参数!A146&lt;&gt;"",商品参数!A146,"")</f>
        <v/>
      </c>
      <c r="C149" s="90" t="str">
        <f>IFERROR(VLOOKUP(B149,商品参数!A:E,2,FALSE),"")</f>
        <v/>
      </c>
      <c r="D149" s="90" t="str">
        <f>IFERROR(VLOOKUP(B149,商品参数!A:E,3,FALSE),"")</f>
        <v/>
      </c>
      <c r="E149" s="90" t="str">
        <f>IFERROR(VLOOKUP(B149,商品参数!A:E,4,FALSE),"")</f>
        <v/>
      </c>
      <c r="F149" s="90" t="str">
        <f t="shared" si="32"/>
        <v/>
      </c>
      <c r="G149" s="90" t="str">
        <f t="shared" si="33"/>
        <v/>
      </c>
      <c r="H149" s="91" t="str">
        <f t="shared" si="34"/>
        <v/>
      </c>
      <c r="I149" s="90" t="str">
        <f>IF(E149&lt;&gt;"",IFERROR(VLOOKUP(B149,商品参数!$A$3:$D$499,6,0),0),"")</f>
        <v/>
      </c>
      <c r="J149" s="90" t="str">
        <f>IF($B149&lt;&gt;"",SUMIFS(进货台账!$I$3:$I$1869,进货台账!$E$3:$E$1869,$B149,进货台账!$B$3:$B$1869,LEFT($J$3,4),进货台账!$C$3:$C$1869,LEFT(J$4,LEN(J$4)-1)),"")</f>
        <v/>
      </c>
      <c r="K149" s="90" t="str">
        <f>IF($B149&lt;&gt;"",SUMIFS(销售台账!$I$3:$I$2654,销售台账!$E$3:$E$2654,$B149,销售台账!$B$3:$B$2654,LEFT($J$3,4),销售台账!$C$3:$C$2654,LEFT(J$4,LEN(J$4)-1)),"")</f>
        <v/>
      </c>
      <c r="L149" s="90" t="str">
        <f>IF($B149&lt;&gt;"",SUMIFS(损耗登记!$I$3:$I$4999,损耗登记!$E$3:$E$4999,$B149,损耗登记!$B$3:$B$4999,LEFT($J$3,4),损耗登记!$C$3:$C$4999,LEFT(J$4,LEN(J$4)-1)),"")</f>
        <v/>
      </c>
      <c r="M149" s="90" t="str">
        <f t="shared" si="35"/>
        <v/>
      </c>
      <c r="N149" s="90" t="str">
        <f>IF($B149&lt;&gt;"",SUMIFS(进货台账!$I$3:$I$1869,进货台账!$E$3:$E$1869,$B149,进货台账!$B$3:$B$1869,LEFT($J$3,4),进货台账!$C$3:$C$1869,LEFT(N$4,LEN(N$4)-1)),"")</f>
        <v/>
      </c>
      <c r="O149" s="90" t="str">
        <f>IF($B149&lt;&gt;"",SUMIFS(销售台账!$I$3:$I$2654,销售台账!$E$3:$E$2654,$B149,销售台账!$B$3:$B$2654,LEFT($J$3,4),销售台账!$C$3:$C$2654,LEFT(N$4,LEN(N$4)-1)),"")</f>
        <v/>
      </c>
      <c r="P149" s="90" t="str">
        <f>IF($B149&lt;&gt;"",SUMIFS(损耗登记!$I$3:$I$4999,损耗登记!$E$3:$E$4999,$B149,损耗登记!$B$3:$B$4999,LEFT($J$3,4),损耗登记!$C$3:$C$4999,LEFT(N$4,LEN(N$4)-1)),"")</f>
        <v/>
      </c>
      <c r="Q149" s="90" t="str">
        <f t="shared" si="36"/>
        <v/>
      </c>
      <c r="R149" s="90" t="str">
        <f>IF($B149&lt;&gt;"",SUMIFS(进货台账!$I$3:$I$1869,进货台账!$E$3:$E$1869,$B149,进货台账!$B$3:$B$1869,LEFT($J$3,4),进货台账!$C$3:$C$1869,LEFT(R$4,LEN(R$4)-1)),"")</f>
        <v/>
      </c>
      <c r="S149" s="90" t="str">
        <f>IF($B149&lt;&gt;"",SUMIFS(销售台账!$I$3:$I$2654,销售台账!$E$3:$E$2654,$B149,销售台账!$B$3:$B$2654,LEFT($J$3,4),销售台账!$C$3:$C$2654,LEFT(R$4,LEN(R$4)-1)),"")</f>
        <v/>
      </c>
      <c r="T149" s="90" t="str">
        <f>IF($B149&lt;&gt;"",SUMIFS(损耗登记!$I$3:$I$4999,损耗登记!$E$3:$E$4999,$B149,损耗登记!$B$3:$B$4999,LEFT($J$3,4),损耗登记!$C$3:$C$4999,LEFT(R$4,LEN(R$4)-1)),"")</f>
        <v/>
      </c>
      <c r="U149" s="90" t="str">
        <f t="shared" si="37"/>
        <v/>
      </c>
      <c r="V149" s="90" t="str">
        <f>IF($B149&lt;&gt;"",SUMIFS(进货台账!$I$3:$I$1869,进货台账!$E$3:$E$1869,$B149,进货台账!$B$3:$B$1869,LEFT($J$3,4),进货台账!$C$3:$C$1869,LEFT(V$4,LEN(V$4)-1)),"")</f>
        <v/>
      </c>
      <c r="W149" s="90" t="str">
        <f>IF($B149&lt;&gt;"",SUMIFS(销售台账!$I$3:$I$2654,销售台账!$E$3:$E$2654,$B149,销售台账!$B$3:$B$2654,LEFT($J$3,4),销售台账!$C$3:$C$2654,LEFT(V$4,LEN(V$4)-1)),"")</f>
        <v/>
      </c>
      <c r="X149" s="90" t="str">
        <f>IF($B149&lt;&gt;"",SUMIFS(损耗登记!$I$3:$I$4999,损耗登记!$E$3:$E$4999,$B149,损耗登记!$B$3:$B$4999,LEFT($J$3,4),损耗登记!$C$3:$C$4999,LEFT(V$4,LEN(V$4)-1)),"")</f>
        <v/>
      </c>
      <c r="Y149" s="90" t="str">
        <f t="shared" si="38"/>
        <v/>
      </c>
      <c r="Z149" s="90" t="str">
        <f>IF($B149&lt;&gt;"",SUMIFS(进货台账!$I$3:$I$1869,进货台账!$E$3:$E$1869,$B149,进货台账!$B$3:$B$1869,LEFT($J$3,4),进货台账!$C$3:$C$1869,LEFT(Z$4,LEN(Z$4)-1)),"")</f>
        <v/>
      </c>
      <c r="AA149" s="90" t="str">
        <f>IF($B149&lt;&gt;"",SUMIFS(销售台账!$I$3:$I$2654,销售台账!$E$3:$E$2654,$B149,销售台账!$B$3:$B$2654,LEFT($J$3,4),销售台账!$C$3:$C$2654,LEFT(Z$4,LEN(Z$4)-1)),"")</f>
        <v/>
      </c>
      <c r="AB149" s="90" t="str">
        <f>IF($B149&lt;&gt;"",SUMIFS(损耗登记!$I$3:$I$4999,损耗登记!$E$3:$E$4999,$B149,损耗登记!$B$3:$B$4999,LEFT($J$3,4),损耗登记!$C$3:$C$4999,LEFT(Z$4,LEN(Z$4)-1)),"")</f>
        <v/>
      </c>
      <c r="AC149" s="90" t="str">
        <f t="shared" si="39"/>
        <v/>
      </c>
      <c r="AD149" s="90" t="str">
        <f>IF($B149&lt;&gt;"",SUMIFS(进货台账!$I$3:$I$1869,进货台账!$E$3:$E$1869,$B149,进货台账!$B$3:$B$1869,LEFT($J$3,4),进货台账!$C$3:$C$1869,LEFT(AD$4,LEN(AD$4)-1)),"")</f>
        <v/>
      </c>
      <c r="AE149" s="90" t="str">
        <f>IF($B149&lt;&gt;"",SUMIFS(销售台账!$I$3:$I$2654,销售台账!$E$3:$E$2654,$B149,销售台账!$B$3:$B$2654,LEFT($J$3,4),销售台账!$C$3:$C$2654,LEFT(AD$4,LEN(AD$4)-1)),"")</f>
        <v/>
      </c>
      <c r="AF149" s="90" t="str">
        <f>IF($B149&lt;&gt;"",SUMIFS(损耗登记!$I$3:$I$4999,损耗登记!$E$3:$E$4999,$B149,损耗登记!$B$3:$B$4999,LEFT($J$3,4),损耗登记!$C$3:$C$4999,LEFT(AD$4,LEN(AD$4)-1)),"")</f>
        <v/>
      </c>
      <c r="AG149" s="90" t="str">
        <f t="shared" si="40"/>
        <v/>
      </c>
      <c r="AH149" s="90" t="str">
        <f>IF($B149&lt;&gt;"",SUMIFS(进货台账!$I$3:$I$1869,进货台账!$E$3:$E$1869,$B149,进货台账!$B$3:$B$1869,LEFT($J$3,4),进货台账!$C$3:$C$1869,LEFT(AH$4,LEN(AH$4)-1)),"")</f>
        <v/>
      </c>
      <c r="AI149" s="90" t="str">
        <f>IF($B149&lt;&gt;"",SUMIFS(销售台账!$I$3:$I$2654,销售台账!$E$3:$E$2654,$B149,销售台账!$B$3:$B$2654,LEFT($J$3,4),销售台账!$C$3:$C$2654,LEFT(AH$4,LEN(AH$4)-1)),"")</f>
        <v/>
      </c>
      <c r="AJ149" s="90" t="str">
        <f>IF($B149&lt;&gt;"",SUMIFS(损耗登记!$I$3:$I$4999,损耗登记!$E$3:$E$4999,$B149,损耗登记!$B$3:$B$4999,LEFT($J$3,4),损耗登记!$C$3:$C$4999,LEFT(AH$4,LEN(AH$4)-1)),"")</f>
        <v/>
      </c>
      <c r="AK149" s="90" t="str">
        <f t="shared" si="41"/>
        <v/>
      </c>
      <c r="AL149" s="90" t="str">
        <f>IF($B149&lt;&gt;"",SUMIFS(进货台账!$I$3:$I$1869,进货台账!$E$3:$E$1869,$B149,进货台账!$B$3:$B$1869,LEFT($J$3,4),进货台账!$C$3:$C$1869,LEFT(AL$4,LEN(AL$4)-1)),"")</f>
        <v/>
      </c>
      <c r="AM149" s="90" t="str">
        <f>IF($B149&lt;&gt;"",SUMIFS(销售台账!$I$3:$I$2654,销售台账!$E$3:$E$2654,$B149,销售台账!$B$3:$B$2654,LEFT($J$3,4),销售台账!$C$3:$C$2654,LEFT(AL$4,LEN(AL$4)-1)),"")</f>
        <v/>
      </c>
      <c r="AN149" s="90" t="str">
        <f>IF($B149&lt;&gt;"",SUMIFS(损耗登记!$I$3:$I$4999,损耗登记!$E$3:$E$4999,$B149,损耗登记!$B$3:$B$4999,LEFT($J$3,4),损耗登记!$C$3:$C$4999,LEFT(AL$4,LEN(AL$4)-1)),"")</f>
        <v/>
      </c>
      <c r="AO149" s="90" t="str">
        <f t="shared" si="42"/>
        <v/>
      </c>
      <c r="AP149" s="90" t="str">
        <f>IF($B149&lt;&gt;"",SUMIFS(进货台账!$I$3:$I$1869,进货台账!$E$3:$E$1869,$B149,进货台账!$B$3:$B$1869,LEFT($J$3,4),进货台账!$C$3:$C$1869,LEFT(AP$4,LEN(AP$4)-1)),"")</f>
        <v/>
      </c>
      <c r="AQ149" s="90" t="str">
        <f>IF($B149&lt;&gt;"",SUMIFS(销售台账!$I$3:$I$2654,销售台账!$E$3:$E$2654,$B149,销售台账!$B$3:$B$2654,LEFT($J$3,4),销售台账!$C$3:$C$2654,LEFT(AP$4,LEN(AP$4)-1)),"")</f>
        <v/>
      </c>
      <c r="AR149" s="90" t="str">
        <f>IF($B149&lt;&gt;"",SUMIFS(损耗登记!$I$3:$I$4999,损耗登记!$E$3:$E$4999,$B149,损耗登记!$B$3:$B$4999,LEFT($J$3,4),损耗登记!$C$3:$C$4999,LEFT(AP$4,LEN(AP$4)-1)),"")</f>
        <v/>
      </c>
      <c r="AS149" s="90" t="str">
        <f t="shared" si="43"/>
        <v/>
      </c>
      <c r="AT149" s="90" t="str">
        <f>IF($B149&lt;&gt;"",SUMIFS(进货台账!$I$3:$I$1869,进货台账!$E$3:$E$1869,$B149,进货台账!$B$3:$B$1869,LEFT($J$3,4),进货台账!$C$3:$C$1869,LEFT(AT$4,LEN(AT$4)-1)),"")</f>
        <v/>
      </c>
      <c r="AU149" s="90" t="str">
        <f>IF($B149&lt;&gt;"",SUMIFS(销售台账!$I$3:$I$2654,销售台账!$E$3:$E$2654,$B149,销售台账!$B$3:$B$2654,LEFT($J$3,4),销售台账!$C$3:$C$2654,LEFT(AT$4,LEN(AT$4)-1)),"")</f>
        <v/>
      </c>
      <c r="AV149" s="90" t="str">
        <f>IF($B149&lt;&gt;"",SUMIFS(损耗登记!$I$3:$I$4999,损耗登记!$E$3:$E$4999,$B149,损耗登记!$B$3:$B$4999,LEFT($J$3,4),损耗登记!$C$3:$C$4999,LEFT(AT$4,LEN(AT$4)-1)),"")</f>
        <v/>
      </c>
      <c r="AW149" s="90" t="str">
        <f t="shared" si="44"/>
        <v/>
      </c>
      <c r="AX149" s="90" t="str">
        <f>IF($B149&lt;&gt;"",SUMIFS(进货台账!$I$3:$I$1869,进货台账!$E$3:$E$1869,$B149,进货台账!$B$3:$B$1869,LEFT($J$3,4),进货台账!$C$3:$C$1869,LEFT(AX$4,LEN(AX$4)-1)),"")</f>
        <v/>
      </c>
      <c r="AY149" s="90" t="str">
        <f>IF($B149&lt;&gt;"",SUMIFS(销售台账!$I$3:$I$2654,销售台账!$E$3:$E$2654,$B149,销售台账!$B$3:$B$2654,LEFT($J$3,4),销售台账!$C$3:$C$2654,LEFT(AX$4,LEN(AX$4)-1)),"")</f>
        <v/>
      </c>
      <c r="AZ149" s="90" t="str">
        <f>IF($B149&lt;&gt;"",SUMIFS(损耗登记!$I$3:$I$4999,损耗登记!$E$3:$E$4999,$B149,损耗登记!$B$3:$B$4999,LEFT($J$3,4),损耗登记!$C$3:$C$4999,LEFT(AX$4,LEN(AX$4)-1)),"")</f>
        <v/>
      </c>
      <c r="BA149" s="90" t="str">
        <f t="shared" si="45"/>
        <v/>
      </c>
      <c r="BB149" s="90" t="str">
        <f>IF($B149&lt;&gt;"",SUMIFS(进货台账!$I$3:$I$1869,进货台账!$E$3:$E$1869,$B149,进货台账!$B$3:$B$1869,LEFT($J$3,4),进货台账!$C$3:$C$1869,LEFT(BB$4,LEN(BB$4)-1)),"")</f>
        <v/>
      </c>
      <c r="BC149" s="90" t="str">
        <f>IF($B149&lt;&gt;"",SUMIFS(销售台账!$I$3:$I$2654,销售台账!$E$3:$E$2654,$B149,销售台账!$B$3:$B$2654,LEFT($J$3,4),销售台账!$C$3:$C$2654,LEFT(BB$4,LEN(BB$4)-1)),"")</f>
        <v/>
      </c>
      <c r="BD149" s="90" t="str">
        <f>IF($B149&lt;&gt;"",SUMIFS(损耗登记!$I$3:$I$4999,损耗登记!$E$3:$E$4999,$B149,损耗登记!$B$3:$B$4999,LEFT($J$3,4),损耗登记!$C$3:$C$4999,LEFT(BB$4,LEN(BB$4)-1)),"")</f>
        <v/>
      </c>
      <c r="BE149" s="90" t="str">
        <f t="shared" si="46"/>
        <v/>
      </c>
    </row>
    <row r="150" ht="22" customHeight="1" spans="1:57">
      <c r="A150" s="89" t="str">
        <f t="shared" si="47"/>
        <v/>
      </c>
      <c r="B150" s="89" t="str">
        <f>IF(商品参数!A147&lt;&gt;"",商品参数!A147,"")</f>
        <v/>
      </c>
      <c r="C150" s="90" t="str">
        <f>IFERROR(VLOOKUP(B150,商品参数!A:E,2,FALSE),"")</f>
        <v/>
      </c>
      <c r="D150" s="90" t="str">
        <f>IFERROR(VLOOKUP(B150,商品参数!A:E,3,FALSE),"")</f>
        <v/>
      </c>
      <c r="E150" s="90" t="str">
        <f>IFERROR(VLOOKUP(B150,商品参数!A:E,4,FALSE),"")</f>
        <v/>
      </c>
      <c r="F150" s="90" t="str">
        <f t="shared" si="32"/>
        <v/>
      </c>
      <c r="G150" s="90" t="str">
        <f t="shared" si="33"/>
        <v/>
      </c>
      <c r="H150" s="91" t="str">
        <f t="shared" si="34"/>
        <v/>
      </c>
      <c r="I150" s="90" t="str">
        <f>IF(E150&lt;&gt;"",IFERROR(VLOOKUP(B150,商品参数!$A$3:$D$499,6,0),0),"")</f>
        <v/>
      </c>
      <c r="J150" s="90" t="str">
        <f>IF($B150&lt;&gt;"",SUMIFS(进货台账!$I$3:$I$1869,进货台账!$E$3:$E$1869,$B150,进货台账!$B$3:$B$1869,LEFT($J$3,4),进货台账!$C$3:$C$1869,LEFT(J$4,LEN(J$4)-1)),"")</f>
        <v/>
      </c>
      <c r="K150" s="90" t="str">
        <f>IF($B150&lt;&gt;"",SUMIFS(销售台账!$I$3:$I$2654,销售台账!$E$3:$E$2654,$B150,销售台账!$B$3:$B$2654,LEFT($J$3,4),销售台账!$C$3:$C$2654,LEFT(J$4,LEN(J$4)-1)),"")</f>
        <v/>
      </c>
      <c r="L150" s="90" t="str">
        <f>IF($B150&lt;&gt;"",SUMIFS(损耗登记!$I$3:$I$4999,损耗登记!$E$3:$E$4999,$B150,损耗登记!$B$3:$B$4999,LEFT($J$3,4),损耗登记!$C$3:$C$4999,LEFT(J$4,LEN(J$4)-1)),"")</f>
        <v/>
      </c>
      <c r="M150" s="90" t="str">
        <f t="shared" si="35"/>
        <v/>
      </c>
      <c r="N150" s="90" t="str">
        <f>IF($B150&lt;&gt;"",SUMIFS(进货台账!$I$3:$I$1869,进货台账!$E$3:$E$1869,$B150,进货台账!$B$3:$B$1869,LEFT($J$3,4),进货台账!$C$3:$C$1869,LEFT(N$4,LEN(N$4)-1)),"")</f>
        <v/>
      </c>
      <c r="O150" s="90" t="str">
        <f>IF($B150&lt;&gt;"",SUMIFS(销售台账!$I$3:$I$2654,销售台账!$E$3:$E$2654,$B150,销售台账!$B$3:$B$2654,LEFT($J$3,4),销售台账!$C$3:$C$2654,LEFT(N$4,LEN(N$4)-1)),"")</f>
        <v/>
      </c>
      <c r="P150" s="90" t="str">
        <f>IF($B150&lt;&gt;"",SUMIFS(损耗登记!$I$3:$I$4999,损耗登记!$E$3:$E$4999,$B150,损耗登记!$B$3:$B$4999,LEFT($J$3,4),损耗登记!$C$3:$C$4999,LEFT(N$4,LEN(N$4)-1)),"")</f>
        <v/>
      </c>
      <c r="Q150" s="90" t="str">
        <f t="shared" si="36"/>
        <v/>
      </c>
      <c r="R150" s="90" t="str">
        <f>IF($B150&lt;&gt;"",SUMIFS(进货台账!$I$3:$I$1869,进货台账!$E$3:$E$1869,$B150,进货台账!$B$3:$B$1869,LEFT($J$3,4),进货台账!$C$3:$C$1869,LEFT(R$4,LEN(R$4)-1)),"")</f>
        <v/>
      </c>
      <c r="S150" s="90" t="str">
        <f>IF($B150&lt;&gt;"",SUMIFS(销售台账!$I$3:$I$2654,销售台账!$E$3:$E$2654,$B150,销售台账!$B$3:$B$2654,LEFT($J$3,4),销售台账!$C$3:$C$2654,LEFT(R$4,LEN(R$4)-1)),"")</f>
        <v/>
      </c>
      <c r="T150" s="90" t="str">
        <f>IF($B150&lt;&gt;"",SUMIFS(损耗登记!$I$3:$I$4999,损耗登记!$E$3:$E$4999,$B150,损耗登记!$B$3:$B$4999,LEFT($J$3,4),损耗登记!$C$3:$C$4999,LEFT(R$4,LEN(R$4)-1)),"")</f>
        <v/>
      </c>
      <c r="U150" s="90" t="str">
        <f t="shared" si="37"/>
        <v/>
      </c>
      <c r="V150" s="90" t="str">
        <f>IF($B150&lt;&gt;"",SUMIFS(进货台账!$I$3:$I$1869,进货台账!$E$3:$E$1869,$B150,进货台账!$B$3:$B$1869,LEFT($J$3,4),进货台账!$C$3:$C$1869,LEFT(V$4,LEN(V$4)-1)),"")</f>
        <v/>
      </c>
      <c r="W150" s="90" t="str">
        <f>IF($B150&lt;&gt;"",SUMIFS(销售台账!$I$3:$I$2654,销售台账!$E$3:$E$2654,$B150,销售台账!$B$3:$B$2654,LEFT($J$3,4),销售台账!$C$3:$C$2654,LEFT(V$4,LEN(V$4)-1)),"")</f>
        <v/>
      </c>
      <c r="X150" s="90" t="str">
        <f>IF($B150&lt;&gt;"",SUMIFS(损耗登记!$I$3:$I$4999,损耗登记!$E$3:$E$4999,$B150,损耗登记!$B$3:$B$4999,LEFT($J$3,4),损耗登记!$C$3:$C$4999,LEFT(V$4,LEN(V$4)-1)),"")</f>
        <v/>
      </c>
      <c r="Y150" s="90" t="str">
        <f t="shared" si="38"/>
        <v/>
      </c>
      <c r="Z150" s="90" t="str">
        <f>IF($B150&lt;&gt;"",SUMIFS(进货台账!$I$3:$I$1869,进货台账!$E$3:$E$1869,$B150,进货台账!$B$3:$B$1869,LEFT($J$3,4),进货台账!$C$3:$C$1869,LEFT(Z$4,LEN(Z$4)-1)),"")</f>
        <v/>
      </c>
      <c r="AA150" s="90" t="str">
        <f>IF($B150&lt;&gt;"",SUMIFS(销售台账!$I$3:$I$2654,销售台账!$E$3:$E$2654,$B150,销售台账!$B$3:$B$2654,LEFT($J$3,4),销售台账!$C$3:$C$2654,LEFT(Z$4,LEN(Z$4)-1)),"")</f>
        <v/>
      </c>
      <c r="AB150" s="90" t="str">
        <f>IF($B150&lt;&gt;"",SUMIFS(损耗登记!$I$3:$I$4999,损耗登记!$E$3:$E$4999,$B150,损耗登记!$B$3:$B$4999,LEFT($J$3,4),损耗登记!$C$3:$C$4999,LEFT(Z$4,LEN(Z$4)-1)),"")</f>
        <v/>
      </c>
      <c r="AC150" s="90" t="str">
        <f t="shared" si="39"/>
        <v/>
      </c>
      <c r="AD150" s="90" t="str">
        <f>IF($B150&lt;&gt;"",SUMIFS(进货台账!$I$3:$I$1869,进货台账!$E$3:$E$1869,$B150,进货台账!$B$3:$B$1869,LEFT($J$3,4),进货台账!$C$3:$C$1869,LEFT(AD$4,LEN(AD$4)-1)),"")</f>
        <v/>
      </c>
      <c r="AE150" s="90" t="str">
        <f>IF($B150&lt;&gt;"",SUMIFS(销售台账!$I$3:$I$2654,销售台账!$E$3:$E$2654,$B150,销售台账!$B$3:$B$2654,LEFT($J$3,4),销售台账!$C$3:$C$2654,LEFT(AD$4,LEN(AD$4)-1)),"")</f>
        <v/>
      </c>
      <c r="AF150" s="90" t="str">
        <f>IF($B150&lt;&gt;"",SUMIFS(损耗登记!$I$3:$I$4999,损耗登记!$E$3:$E$4999,$B150,损耗登记!$B$3:$B$4999,LEFT($J$3,4),损耗登记!$C$3:$C$4999,LEFT(AD$4,LEN(AD$4)-1)),"")</f>
        <v/>
      </c>
      <c r="AG150" s="90" t="str">
        <f t="shared" si="40"/>
        <v/>
      </c>
      <c r="AH150" s="90" t="str">
        <f>IF($B150&lt;&gt;"",SUMIFS(进货台账!$I$3:$I$1869,进货台账!$E$3:$E$1869,$B150,进货台账!$B$3:$B$1869,LEFT($J$3,4),进货台账!$C$3:$C$1869,LEFT(AH$4,LEN(AH$4)-1)),"")</f>
        <v/>
      </c>
      <c r="AI150" s="90" t="str">
        <f>IF($B150&lt;&gt;"",SUMIFS(销售台账!$I$3:$I$2654,销售台账!$E$3:$E$2654,$B150,销售台账!$B$3:$B$2654,LEFT($J$3,4),销售台账!$C$3:$C$2654,LEFT(AH$4,LEN(AH$4)-1)),"")</f>
        <v/>
      </c>
      <c r="AJ150" s="90" t="str">
        <f>IF($B150&lt;&gt;"",SUMIFS(损耗登记!$I$3:$I$4999,损耗登记!$E$3:$E$4999,$B150,损耗登记!$B$3:$B$4999,LEFT($J$3,4),损耗登记!$C$3:$C$4999,LEFT(AH$4,LEN(AH$4)-1)),"")</f>
        <v/>
      </c>
      <c r="AK150" s="90" t="str">
        <f t="shared" si="41"/>
        <v/>
      </c>
      <c r="AL150" s="90" t="str">
        <f>IF($B150&lt;&gt;"",SUMIFS(进货台账!$I$3:$I$1869,进货台账!$E$3:$E$1869,$B150,进货台账!$B$3:$B$1869,LEFT($J$3,4),进货台账!$C$3:$C$1869,LEFT(AL$4,LEN(AL$4)-1)),"")</f>
        <v/>
      </c>
      <c r="AM150" s="90" t="str">
        <f>IF($B150&lt;&gt;"",SUMIFS(销售台账!$I$3:$I$2654,销售台账!$E$3:$E$2654,$B150,销售台账!$B$3:$B$2654,LEFT($J$3,4),销售台账!$C$3:$C$2654,LEFT(AL$4,LEN(AL$4)-1)),"")</f>
        <v/>
      </c>
      <c r="AN150" s="90" t="str">
        <f>IF($B150&lt;&gt;"",SUMIFS(损耗登记!$I$3:$I$4999,损耗登记!$E$3:$E$4999,$B150,损耗登记!$B$3:$B$4999,LEFT($J$3,4),损耗登记!$C$3:$C$4999,LEFT(AL$4,LEN(AL$4)-1)),"")</f>
        <v/>
      </c>
      <c r="AO150" s="90" t="str">
        <f t="shared" si="42"/>
        <v/>
      </c>
      <c r="AP150" s="90" t="str">
        <f>IF($B150&lt;&gt;"",SUMIFS(进货台账!$I$3:$I$1869,进货台账!$E$3:$E$1869,$B150,进货台账!$B$3:$B$1869,LEFT($J$3,4),进货台账!$C$3:$C$1869,LEFT(AP$4,LEN(AP$4)-1)),"")</f>
        <v/>
      </c>
      <c r="AQ150" s="90" t="str">
        <f>IF($B150&lt;&gt;"",SUMIFS(销售台账!$I$3:$I$2654,销售台账!$E$3:$E$2654,$B150,销售台账!$B$3:$B$2654,LEFT($J$3,4),销售台账!$C$3:$C$2654,LEFT(AP$4,LEN(AP$4)-1)),"")</f>
        <v/>
      </c>
      <c r="AR150" s="90" t="str">
        <f>IF($B150&lt;&gt;"",SUMIFS(损耗登记!$I$3:$I$4999,损耗登记!$E$3:$E$4999,$B150,损耗登记!$B$3:$B$4999,LEFT($J$3,4),损耗登记!$C$3:$C$4999,LEFT(AP$4,LEN(AP$4)-1)),"")</f>
        <v/>
      </c>
      <c r="AS150" s="90" t="str">
        <f t="shared" si="43"/>
        <v/>
      </c>
      <c r="AT150" s="90" t="str">
        <f>IF($B150&lt;&gt;"",SUMIFS(进货台账!$I$3:$I$1869,进货台账!$E$3:$E$1869,$B150,进货台账!$B$3:$B$1869,LEFT($J$3,4),进货台账!$C$3:$C$1869,LEFT(AT$4,LEN(AT$4)-1)),"")</f>
        <v/>
      </c>
      <c r="AU150" s="90" t="str">
        <f>IF($B150&lt;&gt;"",SUMIFS(销售台账!$I$3:$I$2654,销售台账!$E$3:$E$2654,$B150,销售台账!$B$3:$B$2654,LEFT($J$3,4),销售台账!$C$3:$C$2654,LEFT(AT$4,LEN(AT$4)-1)),"")</f>
        <v/>
      </c>
      <c r="AV150" s="90" t="str">
        <f>IF($B150&lt;&gt;"",SUMIFS(损耗登记!$I$3:$I$4999,损耗登记!$E$3:$E$4999,$B150,损耗登记!$B$3:$B$4999,LEFT($J$3,4),损耗登记!$C$3:$C$4999,LEFT(AT$4,LEN(AT$4)-1)),"")</f>
        <v/>
      </c>
      <c r="AW150" s="90" t="str">
        <f t="shared" si="44"/>
        <v/>
      </c>
      <c r="AX150" s="90" t="str">
        <f>IF($B150&lt;&gt;"",SUMIFS(进货台账!$I$3:$I$1869,进货台账!$E$3:$E$1869,$B150,进货台账!$B$3:$B$1869,LEFT($J$3,4),进货台账!$C$3:$C$1869,LEFT(AX$4,LEN(AX$4)-1)),"")</f>
        <v/>
      </c>
      <c r="AY150" s="90" t="str">
        <f>IF($B150&lt;&gt;"",SUMIFS(销售台账!$I$3:$I$2654,销售台账!$E$3:$E$2654,$B150,销售台账!$B$3:$B$2654,LEFT($J$3,4),销售台账!$C$3:$C$2654,LEFT(AX$4,LEN(AX$4)-1)),"")</f>
        <v/>
      </c>
      <c r="AZ150" s="90" t="str">
        <f>IF($B150&lt;&gt;"",SUMIFS(损耗登记!$I$3:$I$4999,损耗登记!$E$3:$E$4999,$B150,损耗登记!$B$3:$B$4999,LEFT($J$3,4),损耗登记!$C$3:$C$4999,LEFT(AX$4,LEN(AX$4)-1)),"")</f>
        <v/>
      </c>
      <c r="BA150" s="90" t="str">
        <f t="shared" si="45"/>
        <v/>
      </c>
      <c r="BB150" s="90" t="str">
        <f>IF($B150&lt;&gt;"",SUMIFS(进货台账!$I$3:$I$1869,进货台账!$E$3:$E$1869,$B150,进货台账!$B$3:$B$1869,LEFT($J$3,4),进货台账!$C$3:$C$1869,LEFT(BB$4,LEN(BB$4)-1)),"")</f>
        <v/>
      </c>
      <c r="BC150" s="90" t="str">
        <f>IF($B150&lt;&gt;"",SUMIFS(销售台账!$I$3:$I$2654,销售台账!$E$3:$E$2654,$B150,销售台账!$B$3:$B$2654,LEFT($J$3,4),销售台账!$C$3:$C$2654,LEFT(BB$4,LEN(BB$4)-1)),"")</f>
        <v/>
      </c>
      <c r="BD150" s="90" t="str">
        <f>IF($B150&lt;&gt;"",SUMIFS(损耗登记!$I$3:$I$4999,损耗登记!$E$3:$E$4999,$B150,损耗登记!$B$3:$B$4999,LEFT($J$3,4),损耗登记!$C$3:$C$4999,LEFT(BB$4,LEN(BB$4)-1)),"")</f>
        <v/>
      </c>
      <c r="BE150" s="90" t="str">
        <f t="shared" si="46"/>
        <v/>
      </c>
    </row>
    <row r="151" ht="22" customHeight="1" spans="1:57">
      <c r="A151" s="89" t="str">
        <f t="shared" si="47"/>
        <v/>
      </c>
      <c r="B151" s="89" t="str">
        <f>IF(商品参数!A148&lt;&gt;"",商品参数!A148,"")</f>
        <v/>
      </c>
      <c r="C151" s="90" t="str">
        <f>IFERROR(VLOOKUP(B151,商品参数!A:E,2,FALSE),"")</f>
        <v/>
      </c>
      <c r="D151" s="90" t="str">
        <f>IFERROR(VLOOKUP(B151,商品参数!A:E,3,FALSE),"")</f>
        <v/>
      </c>
      <c r="E151" s="90" t="str">
        <f>IFERROR(VLOOKUP(B151,商品参数!A:E,4,FALSE),"")</f>
        <v/>
      </c>
      <c r="F151" s="90" t="str">
        <f t="shared" si="32"/>
        <v/>
      </c>
      <c r="G151" s="90" t="str">
        <f t="shared" si="33"/>
        <v/>
      </c>
      <c r="H151" s="91" t="str">
        <f t="shared" si="34"/>
        <v/>
      </c>
      <c r="I151" s="90" t="str">
        <f>IF(E151&lt;&gt;"",IFERROR(VLOOKUP(B151,商品参数!$A$3:$D$499,6,0),0),"")</f>
        <v/>
      </c>
      <c r="J151" s="90" t="str">
        <f>IF($B151&lt;&gt;"",SUMIFS(进货台账!$I$3:$I$1869,进货台账!$E$3:$E$1869,$B151,进货台账!$B$3:$B$1869,LEFT($J$3,4),进货台账!$C$3:$C$1869,LEFT(J$4,LEN(J$4)-1)),"")</f>
        <v/>
      </c>
      <c r="K151" s="90" t="str">
        <f>IF($B151&lt;&gt;"",SUMIFS(销售台账!$I$3:$I$2654,销售台账!$E$3:$E$2654,$B151,销售台账!$B$3:$B$2654,LEFT($J$3,4),销售台账!$C$3:$C$2654,LEFT(J$4,LEN(J$4)-1)),"")</f>
        <v/>
      </c>
      <c r="L151" s="90" t="str">
        <f>IF($B151&lt;&gt;"",SUMIFS(损耗登记!$I$3:$I$4999,损耗登记!$E$3:$E$4999,$B151,损耗登记!$B$3:$B$4999,LEFT($J$3,4),损耗登记!$C$3:$C$4999,LEFT(J$4,LEN(J$4)-1)),"")</f>
        <v/>
      </c>
      <c r="M151" s="90" t="str">
        <f t="shared" si="35"/>
        <v/>
      </c>
      <c r="N151" s="90" t="str">
        <f>IF($B151&lt;&gt;"",SUMIFS(进货台账!$I$3:$I$1869,进货台账!$E$3:$E$1869,$B151,进货台账!$B$3:$B$1869,LEFT($J$3,4),进货台账!$C$3:$C$1869,LEFT(N$4,LEN(N$4)-1)),"")</f>
        <v/>
      </c>
      <c r="O151" s="90" t="str">
        <f>IF($B151&lt;&gt;"",SUMIFS(销售台账!$I$3:$I$2654,销售台账!$E$3:$E$2654,$B151,销售台账!$B$3:$B$2654,LEFT($J$3,4),销售台账!$C$3:$C$2654,LEFT(N$4,LEN(N$4)-1)),"")</f>
        <v/>
      </c>
      <c r="P151" s="90" t="str">
        <f>IF($B151&lt;&gt;"",SUMIFS(损耗登记!$I$3:$I$4999,损耗登记!$E$3:$E$4999,$B151,损耗登记!$B$3:$B$4999,LEFT($J$3,4),损耗登记!$C$3:$C$4999,LEFT(N$4,LEN(N$4)-1)),"")</f>
        <v/>
      </c>
      <c r="Q151" s="90" t="str">
        <f t="shared" si="36"/>
        <v/>
      </c>
      <c r="R151" s="90" t="str">
        <f>IF($B151&lt;&gt;"",SUMIFS(进货台账!$I$3:$I$1869,进货台账!$E$3:$E$1869,$B151,进货台账!$B$3:$B$1869,LEFT($J$3,4),进货台账!$C$3:$C$1869,LEFT(R$4,LEN(R$4)-1)),"")</f>
        <v/>
      </c>
      <c r="S151" s="90" t="str">
        <f>IF($B151&lt;&gt;"",SUMIFS(销售台账!$I$3:$I$2654,销售台账!$E$3:$E$2654,$B151,销售台账!$B$3:$B$2654,LEFT($J$3,4),销售台账!$C$3:$C$2654,LEFT(R$4,LEN(R$4)-1)),"")</f>
        <v/>
      </c>
      <c r="T151" s="90" t="str">
        <f>IF($B151&lt;&gt;"",SUMIFS(损耗登记!$I$3:$I$4999,损耗登记!$E$3:$E$4999,$B151,损耗登记!$B$3:$B$4999,LEFT($J$3,4),损耗登记!$C$3:$C$4999,LEFT(R$4,LEN(R$4)-1)),"")</f>
        <v/>
      </c>
      <c r="U151" s="90" t="str">
        <f t="shared" si="37"/>
        <v/>
      </c>
      <c r="V151" s="90" t="str">
        <f>IF($B151&lt;&gt;"",SUMIFS(进货台账!$I$3:$I$1869,进货台账!$E$3:$E$1869,$B151,进货台账!$B$3:$B$1869,LEFT($J$3,4),进货台账!$C$3:$C$1869,LEFT(V$4,LEN(V$4)-1)),"")</f>
        <v/>
      </c>
      <c r="W151" s="90" t="str">
        <f>IF($B151&lt;&gt;"",SUMIFS(销售台账!$I$3:$I$2654,销售台账!$E$3:$E$2654,$B151,销售台账!$B$3:$B$2654,LEFT($J$3,4),销售台账!$C$3:$C$2654,LEFT(V$4,LEN(V$4)-1)),"")</f>
        <v/>
      </c>
      <c r="X151" s="90" t="str">
        <f>IF($B151&lt;&gt;"",SUMIFS(损耗登记!$I$3:$I$4999,损耗登记!$E$3:$E$4999,$B151,损耗登记!$B$3:$B$4999,LEFT($J$3,4),损耗登记!$C$3:$C$4999,LEFT(V$4,LEN(V$4)-1)),"")</f>
        <v/>
      </c>
      <c r="Y151" s="90" t="str">
        <f t="shared" si="38"/>
        <v/>
      </c>
      <c r="Z151" s="90" t="str">
        <f>IF($B151&lt;&gt;"",SUMIFS(进货台账!$I$3:$I$1869,进货台账!$E$3:$E$1869,$B151,进货台账!$B$3:$B$1869,LEFT($J$3,4),进货台账!$C$3:$C$1869,LEFT(Z$4,LEN(Z$4)-1)),"")</f>
        <v/>
      </c>
      <c r="AA151" s="90" t="str">
        <f>IF($B151&lt;&gt;"",SUMIFS(销售台账!$I$3:$I$2654,销售台账!$E$3:$E$2654,$B151,销售台账!$B$3:$B$2654,LEFT($J$3,4),销售台账!$C$3:$C$2654,LEFT(Z$4,LEN(Z$4)-1)),"")</f>
        <v/>
      </c>
      <c r="AB151" s="90" t="str">
        <f>IF($B151&lt;&gt;"",SUMIFS(损耗登记!$I$3:$I$4999,损耗登记!$E$3:$E$4999,$B151,损耗登记!$B$3:$B$4999,LEFT($J$3,4),损耗登记!$C$3:$C$4999,LEFT(Z$4,LEN(Z$4)-1)),"")</f>
        <v/>
      </c>
      <c r="AC151" s="90" t="str">
        <f t="shared" si="39"/>
        <v/>
      </c>
      <c r="AD151" s="90" t="str">
        <f>IF($B151&lt;&gt;"",SUMIFS(进货台账!$I$3:$I$1869,进货台账!$E$3:$E$1869,$B151,进货台账!$B$3:$B$1869,LEFT($J$3,4),进货台账!$C$3:$C$1869,LEFT(AD$4,LEN(AD$4)-1)),"")</f>
        <v/>
      </c>
      <c r="AE151" s="90" t="str">
        <f>IF($B151&lt;&gt;"",SUMIFS(销售台账!$I$3:$I$2654,销售台账!$E$3:$E$2654,$B151,销售台账!$B$3:$B$2654,LEFT($J$3,4),销售台账!$C$3:$C$2654,LEFT(AD$4,LEN(AD$4)-1)),"")</f>
        <v/>
      </c>
      <c r="AF151" s="90" t="str">
        <f>IF($B151&lt;&gt;"",SUMIFS(损耗登记!$I$3:$I$4999,损耗登记!$E$3:$E$4999,$B151,损耗登记!$B$3:$B$4999,LEFT($J$3,4),损耗登记!$C$3:$C$4999,LEFT(AD$4,LEN(AD$4)-1)),"")</f>
        <v/>
      </c>
      <c r="AG151" s="90" t="str">
        <f t="shared" si="40"/>
        <v/>
      </c>
      <c r="AH151" s="90" t="str">
        <f>IF($B151&lt;&gt;"",SUMIFS(进货台账!$I$3:$I$1869,进货台账!$E$3:$E$1869,$B151,进货台账!$B$3:$B$1869,LEFT($J$3,4),进货台账!$C$3:$C$1869,LEFT(AH$4,LEN(AH$4)-1)),"")</f>
        <v/>
      </c>
      <c r="AI151" s="90" t="str">
        <f>IF($B151&lt;&gt;"",SUMIFS(销售台账!$I$3:$I$2654,销售台账!$E$3:$E$2654,$B151,销售台账!$B$3:$B$2654,LEFT($J$3,4),销售台账!$C$3:$C$2654,LEFT(AH$4,LEN(AH$4)-1)),"")</f>
        <v/>
      </c>
      <c r="AJ151" s="90" t="str">
        <f>IF($B151&lt;&gt;"",SUMIFS(损耗登记!$I$3:$I$4999,损耗登记!$E$3:$E$4999,$B151,损耗登记!$B$3:$B$4999,LEFT($J$3,4),损耗登记!$C$3:$C$4999,LEFT(AH$4,LEN(AH$4)-1)),"")</f>
        <v/>
      </c>
      <c r="AK151" s="90" t="str">
        <f t="shared" si="41"/>
        <v/>
      </c>
      <c r="AL151" s="90" t="str">
        <f>IF($B151&lt;&gt;"",SUMIFS(进货台账!$I$3:$I$1869,进货台账!$E$3:$E$1869,$B151,进货台账!$B$3:$B$1869,LEFT($J$3,4),进货台账!$C$3:$C$1869,LEFT(AL$4,LEN(AL$4)-1)),"")</f>
        <v/>
      </c>
      <c r="AM151" s="90" t="str">
        <f>IF($B151&lt;&gt;"",SUMIFS(销售台账!$I$3:$I$2654,销售台账!$E$3:$E$2654,$B151,销售台账!$B$3:$B$2654,LEFT($J$3,4),销售台账!$C$3:$C$2654,LEFT(AL$4,LEN(AL$4)-1)),"")</f>
        <v/>
      </c>
      <c r="AN151" s="90" t="str">
        <f>IF($B151&lt;&gt;"",SUMIFS(损耗登记!$I$3:$I$4999,损耗登记!$E$3:$E$4999,$B151,损耗登记!$B$3:$B$4999,LEFT($J$3,4),损耗登记!$C$3:$C$4999,LEFT(AL$4,LEN(AL$4)-1)),"")</f>
        <v/>
      </c>
      <c r="AO151" s="90" t="str">
        <f t="shared" si="42"/>
        <v/>
      </c>
      <c r="AP151" s="90" t="str">
        <f>IF($B151&lt;&gt;"",SUMIFS(进货台账!$I$3:$I$1869,进货台账!$E$3:$E$1869,$B151,进货台账!$B$3:$B$1869,LEFT($J$3,4),进货台账!$C$3:$C$1869,LEFT(AP$4,LEN(AP$4)-1)),"")</f>
        <v/>
      </c>
      <c r="AQ151" s="90" t="str">
        <f>IF($B151&lt;&gt;"",SUMIFS(销售台账!$I$3:$I$2654,销售台账!$E$3:$E$2654,$B151,销售台账!$B$3:$B$2654,LEFT($J$3,4),销售台账!$C$3:$C$2654,LEFT(AP$4,LEN(AP$4)-1)),"")</f>
        <v/>
      </c>
      <c r="AR151" s="90" t="str">
        <f>IF($B151&lt;&gt;"",SUMIFS(损耗登记!$I$3:$I$4999,损耗登记!$E$3:$E$4999,$B151,损耗登记!$B$3:$B$4999,LEFT($J$3,4),损耗登记!$C$3:$C$4999,LEFT(AP$4,LEN(AP$4)-1)),"")</f>
        <v/>
      </c>
      <c r="AS151" s="90" t="str">
        <f t="shared" si="43"/>
        <v/>
      </c>
      <c r="AT151" s="90" t="str">
        <f>IF($B151&lt;&gt;"",SUMIFS(进货台账!$I$3:$I$1869,进货台账!$E$3:$E$1869,$B151,进货台账!$B$3:$B$1869,LEFT($J$3,4),进货台账!$C$3:$C$1869,LEFT(AT$4,LEN(AT$4)-1)),"")</f>
        <v/>
      </c>
      <c r="AU151" s="90" t="str">
        <f>IF($B151&lt;&gt;"",SUMIFS(销售台账!$I$3:$I$2654,销售台账!$E$3:$E$2654,$B151,销售台账!$B$3:$B$2654,LEFT($J$3,4),销售台账!$C$3:$C$2654,LEFT(AT$4,LEN(AT$4)-1)),"")</f>
        <v/>
      </c>
      <c r="AV151" s="90" t="str">
        <f>IF($B151&lt;&gt;"",SUMIFS(损耗登记!$I$3:$I$4999,损耗登记!$E$3:$E$4999,$B151,损耗登记!$B$3:$B$4999,LEFT($J$3,4),损耗登记!$C$3:$C$4999,LEFT(AT$4,LEN(AT$4)-1)),"")</f>
        <v/>
      </c>
      <c r="AW151" s="90" t="str">
        <f t="shared" si="44"/>
        <v/>
      </c>
      <c r="AX151" s="90" t="str">
        <f>IF($B151&lt;&gt;"",SUMIFS(进货台账!$I$3:$I$1869,进货台账!$E$3:$E$1869,$B151,进货台账!$B$3:$B$1869,LEFT($J$3,4),进货台账!$C$3:$C$1869,LEFT(AX$4,LEN(AX$4)-1)),"")</f>
        <v/>
      </c>
      <c r="AY151" s="90" t="str">
        <f>IF($B151&lt;&gt;"",SUMIFS(销售台账!$I$3:$I$2654,销售台账!$E$3:$E$2654,$B151,销售台账!$B$3:$B$2654,LEFT($J$3,4),销售台账!$C$3:$C$2654,LEFT(AX$4,LEN(AX$4)-1)),"")</f>
        <v/>
      </c>
      <c r="AZ151" s="90" t="str">
        <f>IF($B151&lt;&gt;"",SUMIFS(损耗登记!$I$3:$I$4999,损耗登记!$E$3:$E$4999,$B151,损耗登记!$B$3:$B$4999,LEFT($J$3,4),损耗登记!$C$3:$C$4999,LEFT(AX$4,LEN(AX$4)-1)),"")</f>
        <v/>
      </c>
      <c r="BA151" s="90" t="str">
        <f t="shared" si="45"/>
        <v/>
      </c>
      <c r="BB151" s="90" t="str">
        <f>IF($B151&lt;&gt;"",SUMIFS(进货台账!$I$3:$I$1869,进货台账!$E$3:$E$1869,$B151,进货台账!$B$3:$B$1869,LEFT($J$3,4),进货台账!$C$3:$C$1869,LEFT(BB$4,LEN(BB$4)-1)),"")</f>
        <v/>
      </c>
      <c r="BC151" s="90" t="str">
        <f>IF($B151&lt;&gt;"",SUMIFS(销售台账!$I$3:$I$2654,销售台账!$E$3:$E$2654,$B151,销售台账!$B$3:$B$2654,LEFT($J$3,4),销售台账!$C$3:$C$2654,LEFT(BB$4,LEN(BB$4)-1)),"")</f>
        <v/>
      </c>
      <c r="BD151" s="90" t="str">
        <f>IF($B151&lt;&gt;"",SUMIFS(损耗登记!$I$3:$I$4999,损耗登记!$E$3:$E$4999,$B151,损耗登记!$B$3:$B$4999,LEFT($J$3,4),损耗登记!$C$3:$C$4999,LEFT(BB$4,LEN(BB$4)-1)),"")</f>
        <v/>
      </c>
      <c r="BE151" s="90" t="str">
        <f t="shared" si="46"/>
        <v/>
      </c>
    </row>
    <row r="152" ht="22" customHeight="1" spans="1:57">
      <c r="A152" s="89" t="str">
        <f t="shared" si="47"/>
        <v/>
      </c>
      <c r="B152" s="89" t="str">
        <f>IF(商品参数!A149&lt;&gt;"",商品参数!A149,"")</f>
        <v/>
      </c>
      <c r="C152" s="90" t="str">
        <f>IFERROR(VLOOKUP(B152,商品参数!A:E,2,FALSE),"")</f>
        <v/>
      </c>
      <c r="D152" s="90" t="str">
        <f>IFERROR(VLOOKUP(B152,商品参数!A:E,3,FALSE),"")</f>
        <v/>
      </c>
      <c r="E152" s="90" t="str">
        <f>IFERROR(VLOOKUP(B152,商品参数!A:E,4,FALSE),"")</f>
        <v/>
      </c>
      <c r="F152" s="90" t="str">
        <f t="shared" si="32"/>
        <v/>
      </c>
      <c r="G152" s="90" t="str">
        <f t="shared" si="33"/>
        <v/>
      </c>
      <c r="H152" s="91" t="str">
        <f t="shared" si="34"/>
        <v/>
      </c>
      <c r="I152" s="90" t="str">
        <f>IF(E152&lt;&gt;"",IFERROR(VLOOKUP(B152,商品参数!$A$3:$D$499,6,0),0),"")</f>
        <v/>
      </c>
      <c r="J152" s="90" t="str">
        <f>IF($B152&lt;&gt;"",SUMIFS(进货台账!$I$3:$I$1869,进货台账!$E$3:$E$1869,$B152,进货台账!$B$3:$B$1869,LEFT($J$3,4),进货台账!$C$3:$C$1869,LEFT(J$4,LEN(J$4)-1)),"")</f>
        <v/>
      </c>
      <c r="K152" s="90" t="str">
        <f>IF($B152&lt;&gt;"",SUMIFS(销售台账!$I$3:$I$2654,销售台账!$E$3:$E$2654,$B152,销售台账!$B$3:$B$2654,LEFT($J$3,4),销售台账!$C$3:$C$2654,LEFT(J$4,LEN(J$4)-1)),"")</f>
        <v/>
      </c>
      <c r="L152" s="90" t="str">
        <f>IF($B152&lt;&gt;"",SUMIFS(损耗登记!$I$3:$I$4999,损耗登记!$E$3:$E$4999,$B152,损耗登记!$B$3:$B$4999,LEFT($J$3,4),损耗登记!$C$3:$C$4999,LEFT(J$4,LEN(J$4)-1)),"")</f>
        <v/>
      </c>
      <c r="M152" s="90" t="str">
        <f t="shared" si="35"/>
        <v/>
      </c>
      <c r="N152" s="90" t="str">
        <f>IF($B152&lt;&gt;"",SUMIFS(进货台账!$I$3:$I$1869,进货台账!$E$3:$E$1869,$B152,进货台账!$B$3:$B$1869,LEFT($J$3,4),进货台账!$C$3:$C$1869,LEFT(N$4,LEN(N$4)-1)),"")</f>
        <v/>
      </c>
      <c r="O152" s="90" t="str">
        <f>IF($B152&lt;&gt;"",SUMIFS(销售台账!$I$3:$I$2654,销售台账!$E$3:$E$2654,$B152,销售台账!$B$3:$B$2654,LEFT($J$3,4),销售台账!$C$3:$C$2654,LEFT(N$4,LEN(N$4)-1)),"")</f>
        <v/>
      </c>
      <c r="P152" s="90" t="str">
        <f>IF($B152&lt;&gt;"",SUMIFS(损耗登记!$I$3:$I$4999,损耗登记!$E$3:$E$4999,$B152,损耗登记!$B$3:$B$4999,LEFT($J$3,4),损耗登记!$C$3:$C$4999,LEFT(N$4,LEN(N$4)-1)),"")</f>
        <v/>
      </c>
      <c r="Q152" s="90" t="str">
        <f t="shared" si="36"/>
        <v/>
      </c>
      <c r="R152" s="90" t="str">
        <f>IF($B152&lt;&gt;"",SUMIFS(进货台账!$I$3:$I$1869,进货台账!$E$3:$E$1869,$B152,进货台账!$B$3:$B$1869,LEFT($J$3,4),进货台账!$C$3:$C$1869,LEFT(R$4,LEN(R$4)-1)),"")</f>
        <v/>
      </c>
      <c r="S152" s="90" t="str">
        <f>IF($B152&lt;&gt;"",SUMIFS(销售台账!$I$3:$I$2654,销售台账!$E$3:$E$2654,$B152,销售台账!$B$3:$B$2654,LEFT($J$3,4),销售台账!$C$3:$C$2654,LEFT(R$4,LEN(R$4)-1)),"")</f>
        <v/>
      </c>
      <c r="T152" s="90" t="str">
        <f>IF($B152&lt;&gt;"",SUMIFS(损耗登记!$I$3:$I$4999,损耗登记!$E$3:$E$4999,$B152,损耗登记!$B$3:$B$4999,LEFT($J$3,4),损耗登记!$C$3:$C$4999,LEFT(R$4,LEN(R$4)-1)),"")</f>
        <v/>
      </c>
      <c r="U152" s="90" t="str">
        <f t="shared" si="37"/>
        <v/>
      </c>
      <c r="V152" s="90" t="str">
        <f>IF($B152&lt;&gt;"",SUMIFS(进货台账!$I$3:$I$1869,进货台账!$E$3:$E$1869,$B152,进货台账!$B$3:$B$1869,LEFT($J$3,4),进货台账!$C$3:$C$1869,LEFT(V$4,LEN(V$4)-1)),"")</f>
        <v/>
      </c>
      <c r="W152" s="90" t="str">
        <f>IF($B152&lt;&gt;"",SUMIFS(销售台账!$I$3:$I$2654,销售台账!$E$3:$E$2654,$B152,销售台账!$B$3:$B$2654,LEFT($J$3,4),销售台账!$C$3:$C$2654,LEFT(V$4,LEN(V$4)-1)),"")</f>
        <v/>
      </c>
      <c r="X152" s="90" t="str">
        <f>IF($B152&lt;&gt;"",SUMIFS(损耗登记!$I$3:$I$4999,损耗登记!$E$3:$E$4999,$B152,损耗登记!$B$3:$B$4999,LEFT($J$3,4),损耗登记!$C$3:$C$4999,LEFT(V$4,LEN(V$4)-1)),"")</f>
        <v/>
      </c>
      <c r="Y152" s="90" t="str">
        <f t="shared" si="38"/>
        <v/>
      </c>
      <c r="Z152" s="90" t="str">
        <f>IF($B152&lt;&gt;"",SUMIFS(进货台账!$I$3:$I$1869,进货台账!$E$3:$E$1869,$B152,进货台账!$B$3:$B$1869,LEFT($J$3,4),进货台账!$C$3:$C$1869,LEFT(Z$4,LEN(Z$4)-1)),"")</f>
        <v/>
      </c>
      <c r="AA152" s="90" t="str">
        <f>IF($B152&lt;&gt;"",SUMIFS(销售台账!$I$3:$I$2654,销售台账!$E$3:$E$2654,$B152,销售台账!$B$3:$B$2654,LEFT($J$3,4),销售台账!$C$3:$C$2654,LEFT(Z$4,LEN(Z$4)-1)),"")</f>
        <v/>
      </c>
      <c r="AB152" s="90" t="str">
        <f>IF($B152&lt;&gt;"",SUMIFS(损耗登记!$I$3:$I$4999,损耗登记!$E$3:$E$4999,$B152,损耗登记!$B$3:$B$4999,LEFT($J$3,4),损耗登记!$C$3:$C$4999,LEFT(Z$4,LEN(Z$4)-1)),"")</f>
        <v/>
      </c>
      <c r="AC152" s="90" t="str">
        <f t="shared" si="39"/>
        <v/>
      </c>
      <c r="AD152" s="90" t="str">
        <f>IF($B152&lt;&gt;"",SUMIFS(进货台账!$I$3:$I$1869,进货台账!$E$3:$E$1869,$B152,进货台账!$B$3:$B$1869,LEFT($J$3,4),进货台账!$C$3:$C$1869,LEFT(AD$4,LEN(AD$4)-1)),"")</f>
        <v/>
      </c>
      <c r="AE152" s="90" t="str">
        <f>IF($B152&lt;&gt;"",SUMIFS(销售台账!$I$3:$I$2654,销售台账!$E$3:$E$2654,$B152,销售台账!$B$3:$B$2654,LEFT($J$3,4),销售台账!$C$3:$C$2654,LEFT(AD$4,LEN(AD$4)-1)),"")</f>
        <v/>
      </c>
      <c r="AF152" s="90" t="str">
        <f>IF($B152&lt;&gt;"",SUMIFS(损耗登记!$I$3:$I$4999,损耗登记!$E$3:$E$4999,$B152,损耗登记!$B$3:$B$4999,LEFT($J$3,4),损耗登记!$C$3:$C$4999,LEFT(AD$4,LEN(AD$4)-1)),"")</f>
        <v/>
      </c>
      <c r="AG152" s="90" t="str">
        <f t="shared" si="40"/>
        <v/>
      </c>
      <c r="AH152" s="90" t="str">
        <f>IF($B152&lt;&gt;"",SUMIFS(进货台账!$I$3:$I$1869,进货台账!$E$3:$E$1869,$B152,进货台账!$B$3:$B$1869,LEFT($J$3,4),进货台账!$C$3:$C$1869,LEFT(AH$4,LEN(AH$4)-1)),"")</f>
        <v/>
      </c>
      <c r="AI152" s="90" t="str">
        <f>IF($B152&lt;&gt;"",SUMIFS(销售台账!$I$3:$I$2654,销售台账!$E$3:$E$2654,$B152,销售台账!$B$3:$B$2654,LEFT($J$3,4),销售台账!$C$3:$C$2654,LEFT(AH$4,LEN(AH$4)-1)),"")</f>
        <v/>
      </c>
      <c r="AJ152" s="90" t="str">
        <f>IF($B152&lt;&gt;"",SUMIFS(损耗登记!$I$3:$I$4999,损耗登记!$E$3:$E$4999,$B152,损耗登记!$B$3:$B$4999,LEFT($J$3,4),损耗登记!$C$3:$C$4999,LEFT(AH$4,LEN(AH$4)-1)),"")</f>
        <v/>
      </c>
      <c r="AK152" s="90" t="str">
        <f t="shared" si="41"/>
        <v/>
      </c>
      <c r="AL152" s="90" t="str">
        <f>IF($B152&lt;&gt;"",SUMIFS(进货台账!$I$3:$I$1869,进货台账!$E$3:$E$1869,$B152,进货台账!$B$3:$B$1869,LEFT($J$3,4),进货台账!$C$3:$C$1869,LEFT(AL$4,LEN(AL$4)-1)),"")</f>
        <v/>
      </c>
      <c r="AM152" s="90" t="str">
        <f>IF($B152&lt;&gt;"",SUMIFS(销售台账!$I$3:$I$2654,销售台账!$E$3:$E$2654,$B152,销售台账!$B$3:$B$2654,LEFT($J$3,4),销售台账!$C$3:$C$2654,LEFT(AL$4,LEN(AL$4)-1)),"")</f>
        <v/>
      </c>
      <c r="AN152" s="90" t="str">
        <f>IF($B152&lt;&gt;"",SUMIFS(损耗登记!$I$3:$I$4999,损耗登记!$E$3:$E$4999,$B152,损耗登记!$B$3:$B$4999,LEFT($J$3,4),损耗登记!$C$3:$C$4999,LEFT(AL$4,LEN(AL$4)-1)),"")</f>
        <v/>
      </c>
      <c r="AO152" s="90" t="str">
        <f t="shared" si="42"/>
        <v/>
      </c>
      <c r="AP152" s="90" t="str">
        <f>IF($B152&lt;&gt;"",SUMIFS(进货台账!$I$3:$I$1869,进货台账!$E$3:$E$1869,$B152,进货台账!$B$3:$B$1869,LEFT($J$3,4),进货台账!$C$3:$C$1869,LEFT(AP$4,LEN(AP$4)-1)),"")</f>
        <v/>
      </c>
      <c r="AQ152" s="90" t="str">
        <f>IF($B152&lt;&gt;"",SUMIFS(销售台账!$I$3:$I$2654,销售台账!$E$3:$E$2654,$B152,销售台账!$B$3:$B$2654,LEFT($J$3,4),销售台账!$C$3:$C$2654,LEFT(AP$4,LEN(AP$4)-1)),"")</f>
        <v/>
      </c>
      <c r="AR152" s="90" t="str">
        <f>IF($B152&lt;&gt;"",SUMIFS(损耗登记!$I$3:$I$4999,损耗登记!$E$3:$E$4999,$B152,损耗登记!$B$3:$B$4999,LEFT($J$3,4),损耗登记!$C$3:$C$4999,LEFT(AP$4,LEN(AP$4)-1)),"")</f>
        <v/>
      </c>
      <c r="AS152" s="90" t="str">
        <f t="shared" si="43"/>
        <v/>
      </c>
      <c r="AT152" s="90" t="str">
        <f>IF($B152&lt;&gt;"",SUMIFS(进货台账!$I$3:$I$1869,进货台账!$E$3:$E$1869,$B152,进货台账!$B$3:$B$1869,LEFT($J$3,4),进货台账!$C$3:$C$1869,LEFT(AT$4,LEN(AT$4)-1)),"")</f>
        <v/>
      </c>
      <c r="AU152" s="90" t="str">
        <f>IF($B152&lt;&gt;"",SUMIFS(销售台账!$I$3:$I$2654,销售台账!$E$3:$E$2654,$B152,销售台账!$B$3:$B$2654,LEFT($J$3,4),销售台账!$C$3:$C$2654,LEFT(AT$4,LEN(AT$4)-1)),"")</f>
        <v/>
      </c>
      <c r="AV152" s="90" t="str">
        <f>IF($B152&lt;&gt;"",SUMIFS(损耗登记!$I$3:$I$4999,损耗登记!$E$3:$E$4999,$B152,损耗登记!$B$3:$B$4999,LEFT($J$3,4),损耗登记!$C$3:$C$4999,LEFT(AT$4,LEN(AT$4)-1)),"")</f>
        <v/>
      </c>
      <c r="AW152" s="90" t="str">
        <f t="shared" si="44"/>
        <v/>
      </c>
      <c r="AX152" s="90" t="str">
        <f>IF($B152&lt;&gt;"",SUMIFS(进货台账!$I$3:$I$1869,进货台账!$E$3:$E$1869,$B152,进货台账!$B$3:$B$1869,LEFT($J$3,4),进货台账!$C$3:$C$1869,LEFT(AX$4,LEN(AX$4)-1)),"")</f>
        <v/>
      </c>
      <c r="AY152" s="90" t="str">
        <f>IF($B152&lt;&gt;"",SUMIFS(销售台账!$I$3:$I$2654,销售台账!$E$3:$E$2654,$B152,销售台账!$B$3:$B$2654,LEFT($J$3,4),销售台账!$C$3:$C$2654,LEFT(AX$4,LEN(AX$4)-1)),"")</f>
        <v/>
      </c>
      <c r="AZ152" s="90" t="str">
        <f>IF($B152&lt;&gt;"",SUMIFS(损耗登记!$I$3:$I$4999,损耗登记!$E$3:$E$4999,$B152,损耗登记!$B$3:$B$4999,LEFT($J$3,4),损耗登记!$C$3:$C$4999,LEFT(AX$4,LEN(AX$4)-1)),"")</f>
        <v/>
      </c>
      <c r="BA152" s="90" t="str">
        <f t="shared" si="45"/>
        <v/>
      </c>
      <c r="BB152" s="90" t="str">
        <f>IF($B152&lt;&gt;"",SUMIFS(进货台账!$I$3:$I$1869,进货台账!$E$3:$E$1869,$B152,进货台账!$B$3:$B$1869,LEFT($J$3,4),进货台账!$C$3:$C$1869,LEFT(BB$4,LEN(BB$4)-1)),"")</f>
        <v/>
      </c>
      <c r="BC152" s="90" t="str">
        <f>IF($B152&lt;&gt;"",SUMIFS(销售台账!$I$3:$I$2654,销售台账!$E$3:$E$2654,$B152,销售台账!$B$3:$B$2654,LEFT($J$3,4),销售台账!$C$3:$C$2654,LEFT(BB$4,LEN(BB$4)-1)),"")</f>
        <v/>
      </c>
      <c r="BD152" s="90" t="str">
        <f>IF($B152&lt;&gt;"",SUMIFS(损耗登记!$I$3:$I$4999,损耗登记!$E$3:$E$4999,$B152,损耗登记!$B$3:$B$4999,LEFT($J$3,4),损耗登记!$C$3:$C$4999,LEFT(BB$4,LEN(BB$4)-1)),"")</f>
        <v/>
      </c>
      <c r="BE152" s="90" t="str">
        <f t="shared" si="46"/>
        <v/>
      </c>
    </row>
    <row r="153" ht="22" customHeight="1" spans="1:57">
      <c r="A153" s="89" t="str">
        <f t="shared" si="47"/>
        <v/>
      </c>
      <c r="B153" s="89" t="str">
        <f>IF(商品参数!A150&lt;&gt;"",商品参数!A150,"")</f>
        <v/>
      </c>
      <c r="C153" s="90" t="str">
        <f>IFERROR(VLOOKUP(B153,商品参数!A:E,2,FALSE),"")</f>
        <v/>
      </c>
      <c r="D153" s="90" t="str">
        <f>IFERROR(VLOOKUP(B153,商品参数!A:E,3,FALSE),"")</f>
        <v/>
      </c>
      <c r="E153" s="90" t="str">
        <f>IFERROR(VLOOKUP(B153,商品参数!A:E,4,FALSE),"")</f>
        <v/>
      </c>
      <c r="F153" s="90" t="str">
        <f t="shared" si="32"/>
        <v/>
      </c>
      <c r="G153" s="90" t="str">
        <f t="shared" si="33"/>
        <v/>
      </c>
      <c r="H153" s="91" t="str">
        <f t="shared" si="34"/>
        <v/>
      </c>
      <c r="I153" s="90" t="str">
        <f>IF(E153&lt;&gt;"",IFERROR(VLOOKUP(B153,商品参数!$A$3:$D$499,6,0),0),"")</f>
        <v/>
      </c>
      <c r="J153" s="90" t="str">
        <f>IF($B153&lt;&gt;"",SUMIFS(进货台账!$I$3:$I$1869,进货台账!$E$3:$E$1869,$B153,进货台账!$B$3:$B$1869,LEFT($J$3,4),进货台账!$C$3:$C$1869,LEFT(J$4,LEN(J$4)-1)),"")</f>
        <v/>
      </c>
      <c r="K153" s="90" t="str">
        <f>IF($B153&lt;&gt;"",SUMIFS(销售台账!$I$3:$I$2654,销售台账!$E$3:$E$2654,$B153,销售台账!$B$3:$B$2654,LEFT($J$3,4),销售台账!$C$3:$C$2654,LEFT(J$4,LEN(J$4)-1)),"")</f>
        <v/>
      </c>
      <c r="L153" s="90" t="str">
        <f>IF($B153&lt;&gt;"",SUMIFS(损耗登记!$I$3:$I$4999,损耗登记!$E$3:$E$4999,$B153,损耗登记!$B$3:$B$4999,LEFT($J$3,4),损耗登记!$C$3:$C$4999,LEFT(J$4,LEN(J$4)-1)),"")</f>
        <v/>
      </c>
      <c r="M153" s="90" t="str">
        <f t="shared" si="35"/>
        <v/>
      </c>
      <c r="N153" s="90" t="str">
        <f>IF($B153&lt;&gt;"",SUMIFS(进货台账!$I$3:$I$1869,进货台账!$E$3:$E$1869,$B153,进货台账!$B$3:$B$1869,LEFT($J$3,4),进货台账!$C$3:$C$1869,LEFT(N$4,LEN(N$4)-1)),"")</f>
        <v/>
      </c>
      <c r="O153" s="90" t="str">
        <f>IF($B153&lt;&gt;"",SUMIFS(销售台账!$I$3:$I$2654,销售台账!$E$3:$E$2654,$B153,销售台账!$B$3:$B$2654,LEFT($J$3,4),销售台账!$C$3:$C$2654,LEFT(N$4,LEN(N$4)-1)),"")</f>
        <v/>
      </c>
      <c r="P153" s="90" t="str">
        <f>IF($B153&lt;&gt;"",SUMIFS(损耗登记!$I$3:$I$4999,损耗登记!$E$3:$E$4999,$B153,损耗登记!$B$3:$B$4999,LEFT($J$3,4),损耗登记!$C$3:$C$4999,LEFT(N$4,LEN(N$4)-1)),"")</f>
        <v/>
      </c>
      <c r="Q153" s="90" t="str">
        <f t="shared" si="36"/>
        <v/>
      </c>
      <c r="R153" s="90" t="str">
        <f>IF($B153&lt;&gt;"",SUMIFS(进货台账!$I$3:$I$1869,进货台账!$E$3:$E$1869,$B153,进货台账!$B$3:$B$1869,LEFT($J$3,4),进货台账!$C$3:$C$1869,LEFT(R$4,LEN(R$4)-1)),"")</f>
        <v/>
      </c>
      <c r="S153" s="90" t="str">
        <f>IF($B153&lt;&gt;"",SUMIFS(销售台账!$I$3:$I$2654,销售台账!$E$3:$E$2654,$B153,销售台账!$B$3:$B$2654,LEFT($J$3,4),销售台账!$C$3:$C$2654,LEFT(R$4,LEN(R$4)-1)),"")</f>
        <v/>
      </c>
      <c r="T153" s="90" t="str">
        <f>IF($B153&lt;&gt;"",SUMIFS(损耗登记!$I$3:$I$4999,损耗登记!$E$3:$E$4999,$B153,损耗登记!$B$3:$B$4999,LEFT($J$3,4),损耗登记!$C$3:$C$4999,LEFT(R$4,LEN(R$4)-1)),"")</f>
        <v/>
      </c>
      <c r="U153" s="90" t="str">
        <f t="shared" si="37"/>
        <v/>
      </c>
      <c r="V153" s="90" t="str">
        <f>IF($B153&lt;&gt;"",SUMIFS(进货台账!$I$3:$I$1869,进货台账!$E$3:$E$1869,$B153,进货台账!$B$3:$B$1869,LEFT($J$3,4),进货台账!$C$3:$C$1869,LEFT(V$4,LEN(V$4)-1)),"")</f>
        <v/>
      </c>
      <c r="W153" s="90" t="str">
        <f>IF($B153&lt;&gt;"",SUMIFS(销售台账!$I$3:$I$2654,销售台账!$E$3:$E$2654,$B153,销售台账!$B$3:$B$2654,LEFT($J$3,4),销售台账!$C$3:$C$2654,LEFT(V$4,LEN(V$4)-1)),"")</f>
        <v/>
      </c>
      <c r="X153" s="90" t="str">
        <f>IF($B153&lt;&gt;"",SUMIFS(损耗登记!$I$3:$I$4999,损耗登记!$E$3:$E$4999,$B153,损耗登记!$B$3:$B$4999,LEFT($J$3,4),损耗登记!$C$3:$C$4999,LEFT(V$4,LEN(V$4)-1)),"")</f>
        <v/>
      </c>
      <c r="Y153" s="90" t="str">
        <f t="shared" si="38"/>
        <v/>
      </c>
      <c r="Z153" s="90" t="str">
        <f>IF($B153&lt;&gt;"",SUMIFS(进货台账!$I$3:$I$1869,进货台账!$E$3:$E$1869,$B153,进货台账!$B$3:$B$1869,LEFT($J$3,4),进货台账!$C$3:$C$1869,LEFT(Z$4,LEN(Z$4)-1)),"")</f>
        <v/>
      </c>
      <c r="AA153" s="90" t="str">
        <f>IF($B153&lt;&gt;"",SUMIFS(销售台账!$I$3:$I$2654,销售台账!$E$3:$E$2654,$B153,销售台账!$B$3:$B$2654,LEFT($J$3,4),销售台账!$C$3:$C$2654,LEFT(Z$4,LEN(Z$4)-1)),"")</f>
        <v/>
      </c>
      <c r="AB153" s="90" t="str">
        <f>IF($B153&lt;&gt;"",SUMIFS(损耗登记!$I$3:$I$4999,损耗登记!$E$3:$E$4999,$B153,损耗登记!$B$3:$B$4999,LEFT($J$3,4),损耗登记!$C$3:$C$4999,LEFT(Z$4,LEN(Z$4)-1)),"")</f>
        <v/>
      </c>
      <c r="AC153" s="90" t="str">
        <f t="shared" si="39"/>
        <v/>
      </c>
      <c r="AD153" s="90" t="str">
        <f>IF($B153&lt;&gt;"",SUMIFS(进货台账!$I$3:$I$1869,进货台账!$E$3:$E$1869,$B153,进货台账!$B$3:$B$1869,LEFT($J$3,4),进货台账!$C$3:$C$1869,LEFT(AD$4,LEN(AD$4)-1)),"")</f>
        <v/>
      </c>
      <c r="AE153" s="90" t="str">
        <f>IF($B153&lt;&gt;"",SUMIFS(销售台账!$I$3:$I$2654,销售台账!$E$3:$E$2654,$B153,销售台账!$B$3:$B$2654,LEFT($J$3,4),销售台账!$C$3:$C$2654,LEFT(AD$4,LEN(AD$4)-1)),"")</f>
        <v/>
      </c>
      <c r="AF153" s="90" t="str">
        <f>IF($B153&lt;&gt;"",SUMIFS(损耗登记!$I$3:$I$4999,损耗登记!$E$3:$E$4999,$B153,损耗登记!$B$3:$B$4999,LEFT($J$3,4),损耗登记!$C$3:$C$4999,LEFT(AD$4,LEN(AD$4)-1)),"")</f>
        <v/>
      </c>
      <c r="AG153" s="90" t="str">
        <f t="shared" si="40"/>
        <v/>
      </c>
      <c r="AH153" s="90" t="str">
        <f>IF($B153&lt;&gt;"",SUMIFS(进货台账!$I$3:$I$1869,进货台账!$E$3:$E$1869,$B153,进货台账!$B$3:$B$1869,LEFT($J$3,4),进货台账!$C$3:$C$1869,LEFT(AH$4,LEN(AH$4)-1)),"")</f>
        <v/>
      </c>
      <c r="AI153" s="90" t="str">
        <f>IF($B153&lt;&gt;"",SUMIFS(销售台账!$I$3:$I$2654,销售台账!$E$3:$E$2654,$B153,销售台账!$B$3:$B$2654,LEFT($J$3,4),销售台账!$C$3:$C$2654,LEFT(AH$4,LEN(AH$4)-1)),"")</f>
        <v/>
      </c>
      <c r="AJ153" s="90" t="str">
        <f>IF($B153&lt;&gt;"",SUMIFS(损耗登记!$I$3:$I$4999,损耗登记!$E$3:$E$4999,$B153,损耗登记!$B$3:$B$4999,LEFT($J$3,4),损耗登记!$C$3:$C$4999,LEFT(AH$4,LEN(AH$4)-1)),"")</f>
        <v/>
      </c>
      <c r="AK153" s="90" t="str">
        <f t="shared" si="41"/>
        <v/>
      </c>
      <c r="AL153" s="90" t="str">
        <f>IF($B153&lt;&gt;"",SUMIFS(进货台账!$I$3:$I$1869,进货台账!$E$3:$E$1869,$B153,进货台账!$B$3:$B$1869,LEFT($J$3,4),进货台账!$C$3:$C$1869,LEFT(AL$4,LEN(AL$4)-1)),"")</f>
        <v/>
      </c>
      <c r="AM153" s="90" t="str">
        <f>IF($B153&lt;&gt;"",SUMIFS(销售台账!$I$3:$I$2654,销售台账!$E$3:$E$2654,$B153,销售台账!$B$3:$B$2654,LEFT($J$3,4),销售台账!$C$3:$C$2654,LEFT(AL$4,LEN(AL$4)-1)),"")</f>
        <v/>
      </c>
      <c r="AN153" s="90" t="str">
        <f>IF($B153&lt;&gt;"",SUMIFS(损耗登记!$I$3:$I$4999,损耗登记!$E$3:$E$4999,$B153,损耗登记!$B$3:$B$4999,LEFT($J$3,4),损耗登记!$C$3:$C$4999,LEFT(AL$4,LEN(AL$4)-1)),"")</f>
        <v/>
      </c>
      <c r="AO153" s="90" t="str">
        <f t="shared" si="42"/>
        <v/>
      </c>
      <c r="AP153" s="90" t="str">
        <f>IF($B153&lt;&gt;"",SUMIFS(进货台账!$I$3:$I$1869,进货台账!$E$3:$E$1869,$B153,进货台账!$B$3:$B$1869,LEFT($J$3,4),进货台账!$C$3:$C$1869,LEFT(AP$4,LEN(AP$4)-1)),"")</f>
        <v/>
      </c>
      <c r="AQ153" s="90" t="str">
        <f>IF($B153&lt;&gt;"",SUMIFS(销售台账!$I$3:$I$2654,销售台账!$E$3:$E$2654,$B153,销售台账!$B$3:$B$2654,LEFT($J$3,4),销售台账!$C$3:$C$2654,LEFT(AP$4,LEN(AP$4)-1)),"")</f>
        <v/>
      </c>
      <c r="AR153" s="90" t="str">
        <f>IF($B153&lt;&gt;"",SUMIFS(损耗登记!$I$3:$I$4999,损耗登记!$E$3:$E$4999,$B153,损耗登记!$B$3:$B$4999,LEFT($J$3,4),损耗登记!$C$3:$C$4999,LEFT(AP$4,LEN(AP$4)-1)),"")</f>
        <v/>
      </c>
      <c r="AS153" s="90" t="str">
        <f t="shared" si="43"/>
        <v/>
      </c>
      <c r="AT153" s="90" t="str">
        <f>IF($B153&lt;&gt;"",SUMIFS(进货台账!$I$3:$I$1869,进货台账!$E$3:$E$1869,$B153,进货台账!$B$3:$B$1869,LEFT($J$3,4),进货台账!$C$3:$C$1869,LEFT(AT$4,LEN(AT$4)-1)),"")</f>
        <v/>
      </c>
      <c r="AU153" s="90" t="str">
        <f>IF($B153&lt;&gt;"",SUMIFS(销售台账!$I$3:$I$2654,销售台账!$E$3:$E$2654,$B153,销售台账!$B$3:$B$2654,LEFT($J$3,4),销售台账!$C$3:$C$2654,LEFT(AT$4,LEN(AT$4)-1)),"")</f>
        <v/>
      </c>
      <c r="AV153" s="90" t="str">
        <f>IF($B153&lt;&gt;"",SUMIFS(损耗登记!$I$3:$I$4999,损耗登记!$E$3:$E$4999,$B153,损耗登记!$B$3:$B$4999,LEFT($J$3,4),损耗登记!$C$3:$C$4999,LEFT(AT$4,LEN(AT$4)-1)),"")</f>
        <v/>
      </c>
      <c r="AW153" s="90" t="str">
        <f t="shared" si="44"/>
        <v/>
      </c>
      <c r="AX153" s="90" t="str">
        <f>IF($B153&lt;&gt;"",SUMIFS(进货台账!$I$3:$I$1869,进货台账!$E$3:$E$1869,$B153,进货台账!$B$3:$B$1869,LEFT($J$3,4),进货台账!$C$3:$C$1869,LEFT(AX$4,LEN(AX$4)-1)),"")</f>
        <v/>
      </c>
      <c r="AY153" s="90" t="str">
        <f>IF($B153&lt;&gt;"",SUMIFS(销售台账!$I$3:$I$2654,销售台账!$E$3:$E$2654,$B153,销售台账!$B$3:$B$2654,LEFT($J$3,4),销售台账!$C$3:$C$2654,LEFT(AX$4,LEN(AX$4)-1)),"")</f>
        <v/>
      </c>
      <c r="AZ153" s="90" t="str">
        <f>IF($B153&lt;&gt;"",SUMIFS(损耗登记!$I$3:$I$4999,损耗登记!$E$3:$E$4999,$B153,损耗登记!$B$3:$B$4999,LEFT($J$3,4),损耗登记!$C$3:$C$4999,LEFT(AX$4,LEN(AX$4)-1)),"")</f>
        <v/>
      </c>
      <c r="BA153" s="90" t="str">
        <f t="shared" si="45"/>
        <v/>
      </c>
      <c r="BB153" s="90" t="str">
        <f>IF($B153&lt;&gt;"",SUMIFS(进货台账!$I$3:$I$1869,进货台账!$E$3:$E$1869,$B153,进货台账!$B$3:$B$1869,LEFT($J$3,4),进货台账!$C$3:$C$1869,LEFT(BB$4,LEN(BB$4)-1)),"")</f>
        <v/>
      </c>
      <c r="BC153" s="90" t="str">
        <f>IF($B153&lt;&gt;"",SUMIFS(销售台账!$I$3:$I$2654,销售台账!$E$3:$E$2654,$B153,销售台账!$B$3:$B$2654,LEFT($J$3,4),销售台账!$C$3:$C$2654,LEFT(BB$4,LEN(BB$4)-1)),"")</f>
        <v/>
      </c>
      <c r="BD153" s="90" t="str">
        <f>IF($B153&lt;&gt;"",SUMIFS(损耗登记!$I$3:$I$4999,损耗登记!$E$3:$E$4999,$B153,损耗登记!$B$3:$B$4999,LEFT($J$3,4),损耗登记!$C$3:$C$4999,LEFT(BB$4,LEN(BB$4)-1)),"")</f>
        <v/>
      </c>
      <c r="BE153" s="90" t="str">
        <f t="shared" si="46"/>
        <v/>
      </c>
    </row>
    <row r="154" ht="22" customHeight="1" spans="1:57">
      <c r="A154" s="89" t="str">
        <f t="shared" si="47"/>
        <v/>
      </c>
      <c r="B154" s="89" t="str">
        <f>IF(商品参数!A151&lt;&gt;"",商品参数!A151,"")</f>
        <v/>
      </c>
      <c r="C154" s="90" t="str">
        <f>IFERROR(VLOOKUP(B154,商品参数!A:E,2,FALSE),"")</f>
        <v/>
      </c>
      <c r="D154" s="90" t="str">
        <f>IFERROR(VLOOKUP(B154,商品参数!A:E,3,FALSE),"")</f>
        <v/>
      </c>
      <c r="E154" s="90" t="str">
        <f>IFERROR(VLOOKUP(B154,商品参数!A:E,4,FALSE),"")</f>
        <v/>
      </c>
      <c r="F154" s="90" t="str">
        <f t="shared" si="32"/>
        <v/>
      </c>
      <c r="G154" s="90" t="str">
        <f t="shared" si="33"/>
        <v/>
      </c>
      <c r="H154" s="91" t="str">
        <f t="shared" si="34"/>
        <v/>
      </c>
      <c r="I154" s="90" t="str">
        <f>IF(E154&lt;&gt;"",IFERROR(VLOOKUP(B154,商品参数!$A$3:$D$499,6,0),0),"")</f>
        <v/>
      </c>
      <c r="J154" s="90" t="str">
        <f>IF($B154&lt;&gt;"",SUMIFS(进货台账!$I$3:$I$1869,进货台账!$E$3:$E$1869,$B154,进货台账!$B$3:$B$1869,LEFT($J$3,4),进货台账!$C$3:$C$1869,LEFT(J$4,LEN(J$4)-1)),"")</f>
        <v/>
      </c>
      <c r="K154" s="90" t="str">
        <f>IF($B154&lt;&gt;"",SUMIFS(销售台账!$I$3:$I$2654,销售台账!$E$3:$E$2654,$B154,销售台账!$B$3:$B$2654,LEFT($J$3,4),销售台账!$C$3:$C$2654,LEFT(J$4,LEN(J$4)-1)),"")</f>
        <v/>
      </c>
      <c r="L154" s="90" t="str">
        <f>IF($B154&lt;&gt;"",SUMIFS(损耗登记!$I$3:$I$4999,损耗登记!$E$3:$E$4999,$B154,损耗登记!$B$3:$B$4999,LEFT($J$3,4),损耗登记!$C$3:$C$4999,LEFT(J$4,LEN(J$4)-1)),"")</f>
        <v/>
      </c>
      <c r="M154" s="90" t="str">
        <f t="shared" si="35"/>
        <v/>
      </c>
      <c r="N154" s="90" t="str">
        <f>IF($B154&lt;&gt;"",SUMIFS(进货台账!$I$3:$I$1869,进货台账!$E$3:$E$1869,$B154,进货台账!$B$3:$B$1869,LEFT($J$3,4),进货台账!$C$3:$C$1869,LEFT(N$4,LEN(N$4)-1)),"")</f>
        <v/>
      </c>
      <c r="O154" s="90" t="str">
        <f>IF($B154&lt;&gt;"",SUMIFS(销售台账!$I$3:$I$2654,销售台账!$E$3:$E$2654,$B154,销售台账!$B$3:$B$2654,LEFT($J$3,4),销售台账!$C$3:$C$2654,LEFT(N$4,LEN(N$4)-1)),"")</f>
        <v/>
      </c>
      <c r="P154" s="90" t="str">
        <f>IF($B154&lt;&gt;"",SUMIFS(损耗登记!$I$3:$I$4999,损耗登记!$E$3:$E$4999,$B154,损耗登记!$B$3:$B$4999,LEFT($J$3,4),损耗登记!$C$3:$C$4999,LEFT(N$4,LEN(N$4)-1)),"")</f>
        <v/>
      </c>
      <c r="Q154" s="90" t="str">
        <f t="shared" si="36"/>
        <v/>
      </c>
      <c r="R154" s="90" t="str">
        <f>IF($B154&lt;&gt;"",SUMIFS(进货台账!$I$3:$I$1869,进货台账!$E$3:$E$1869,$B154,进货台账!$B$3:$B$1869,LEFT($J$3,4),进货台账!$C$3:$C$1869,LEFT(R$4,LEN(R$4)-1)),"")</f>
        <v/>
      </c>
      <c r="S154" s="90" t="str">
        <f>IF($B154&lt;&gt;"",SUMIFS(销售台账!$I$3:$I$2654,销售台账!$E$3:$E$2654,$B154,销售台账!$B$3:$B$2654,LEFT($J$3,4),销售台账!$C$3:$C$2654,LEFT(R$4,LEN(R$4)-1)),"")</f>
        <v/>
      </c>
      <c r="T154" s="90" t="str">
        <f>IF($B154&lt;&gt;"",SUMIFS(损耗登记!$I$3:$I$4999,损耗登记!$E$3:$E$4999,$B154,损耗登记!$B$3:$B$4999,LEFT($J$3,4),损耗登记!$C$3:$C$4999,LEFT(R$4,LEN(R$4)-1)),"")</f>
        <v/>
      </c>
      <c r="U154" s="90" t="str">
        <f t="shared" si="37"/>
        <v/>
      </c>
      <c r="V154" s="90" t="str">
        <f>IF($B154&lt;&gt;"",SUMIFS(进货台账!$I$3:$I$1869,进货台账!$E$3:$E$1869,$B154,进货台账!$B$3:$B$1869,LEFT($J$3,4),进货台账!$C$3:$C$1869,LEFT(V$4,LEN(V$4)-1)),"")</f>
        <v/>
      </c>
      <c r="W154" s="90" t="str">
        <f>IF($B154&lt;&gt;"",SUMIFS(销售台账!$I$3:$I$2654,销售台账!$E$3:$E$2654,$B154,销售台账!$B$3:$B$2654,LEFT($J$3,4),销售台账!$C$3:$C$2654,LEFT(V$4,LEN(V$4)-1)),"")</f>
        <v/>
      </c>
      <c r="X154" s="90" t="str">
        <f>IF($B154&lt;&gt;"",SUMIFS(损耗登记!$I$3:$I$4999,损耗登记!$E$3:$E$4999,$B154,损耗登记!$B$3:$B$4999,LEFT($J$3,4),损耗登记!$C$3:$C$4999,LEFT(V$4,LEN(V$4)-1)),"")</f>
        <v/>
      </c>
      <c r="Y154" s="90" t="str">
        <f t="shared" si="38"/>
        <v/>
      </c>
      <c r="Z154" s="90" t="str">
        <f>IF($B154&lt;&gt;"",SUMIFS(进货台账!$I$3:$I$1869,进货台账!$E$3:$E$1869,$B154,进货台账!$B$3:$B$1869,LEFT($J$3,4),进货台账!$C$3:$C$1869,LEFT(Z$4,LEN(Z$4)-1)),"")</f>
        <v/>
      </c>
      <c r="AA154" s="90" t="str">
        <f>IF($B154&lt;&gt;"",SUMIFS(销售台账!$I$3:$I$2654,销售台账!$E$3:$E$2654,$B154,销售台账!$B$3:$B$2654,LEFT($J$3,4),销售台账!$C$3:$C$2654,LEFT(Z$4,LEN(Z$4)-1)),"")</f>
        <v/>
      </c>
      <c r="AB154" s="90" t="str">
        <f>IF($B154&lt;&gt;"",SUMIFS(损耗登记!$I$3:$I$4999,损耗登记!$E$3:$E$4999,$B154,损耗登记!$B$3:$B$4999,LEFT($J$3,4),损耗登记!$C$3:$C$4999,LEFT(Z$4,LEN(Z$4)-1)),"")</f>
        <v/>
      </c>
      <c r="AC154" s="90" t="str">
        <f t="shared" si="39"/>
        <v/>
      </c>
      <c r="AD154" s="90" t="str">
        <f>IF($B154&lt;&gt;"",SUMIFS(进货台账!$I$3:$I$1869,进货台账!$E$3:$E$1869,$B154,进货台账!$B$3:$B$1869,LEFT($J$3,4),进货台账!$C$3:$C$1869,LEFT(AD$4,LEN(AD$4)-1)),"")</f>
        <v/>
      </c>
      <c r="AE154" s="90" t="str">
        <f>IF($B154&lt;&gt;"",SUMIFS(销售台账!$I$3:$I$2654,销售台账!$E$3:$E$2654,$B154,销售台账!$B$3:$B$2654,LEFT($J$3,4),销售台账!$C$3:$C$2654,LEFT(AD$4,LEN(AD$4)-1)),"")</f>
        <v/>
      </c>
      <c r="AF154" s="90" t="str">
        <f>IF($B154&lt;&gt;"",SUMIFS(损耗登记!$I$3:$I$4999,损耗登记!$E$3:$E$4999,$B154,损耗登记!$B$3:$B$4999,LEFT($J$3,4),损耗登记!$C$3:$C$4999,LEFT(AD$4,LEN(AD$4)-1)),"")</f>
        <v/>
      </c>
      <c r="AG154" s="90" t="str">
        <f t="shared" si="40"/>
        <v/>
      </c>
      <c r="AH154" s="90" t="str">
        <f>IF($B154&lt;&gt;"",SUMIFS(进货台账!$I$3:$I$1869,进货台账!$E$3:$E$1869,$B154,进货台账!$B$3:$B$1869,LEFT($J$3,4),进货台账!$C$3:$C$1869,LEFT(AH$4,LEN(AH$4)-1)),"")</f>
        <v/>
      </c>
      <c r="AI154" s="90" t="str">
        <f>IF($B154&lt;&gt;"",SUMIFS(销售台账!$I$3:$I$2654,销售台账!$E$3:$E$2654,$B154,销售台账!$B$3:$B$2654,LEFT($J$3,4),销售台账!$C$3:$C$2654,LEFT(AH$4,LEN(AH$4)-1)),"")</f>
        <v/>
      </c>
      <c r="AJ154" s="90" t="str">
        <f>IF($B154&lt;&gt;"",SUMIFS(损耗登记!$I$3:$I$4999,损耗登记!$E$3:$E$4999,$B154,损耗登记!$B$3:$B$4999,LEFT($J$3,4),损耗登记!$C$3:$C$4999,LEFT(AH$4,LEN(AH$4)-1)),"")</f>
        <v/>
      </c>
      <c r="AK154" s="90" t="str">
        <f t="shared" si="41"/>
        <v/>
      </c>
      <c r="AL154" s="90" t="str">
        <f>IF($B154&lt;&gt;"",SUMIFS(进货台账!$I$3:$I$1869,进货台账!$E$3:$E$1869,$B154,进货台账!$B$3:$B$1869,LEFT($J$3,4),进货台账!$C$3:$C$1869,LEFT(AL$4,LEN(AL$4)-1)),"")</f>
        <v/>
      </c>
      <c r="AM154" s="90" t="str">
        <f>IF($B154&lt;&gt;"",SUMIFS(销售台账!$I$3:$I$2654,销售台账!$E$3:$E$2654,$B154,销售台账!$B$3:$B$2654,LEFT($J$3,4),销售台账!$C$3:$C$2654,LEFT(AL$4,LEN(AL$4)-1)),"")</f>
        <v/>
      </c>
      <c r="AN154" s="90" t="str">
        <f>IF($B154&lt;&gt;"",SUMIFS(损耗登记!$I$3:$I$4999,损耗登记!$E$3:$E$4999,$B154,损耗登记!$B$3:$B$4999,LEFT($J$3,4),损耗登记!$C$3:$C$4999,LEFT(AL$4,LEN(AL$4)-1)),"")</f>
        <v/>
      </c>
      <c r="AO154" s="90" t="str">
        <f t="shared" si="42"/>
        <v/>
      </c>
      <c r="AP154" s="90" t="str">
        <f>IF($B154&lt;&gt;"",SUMIFS(进货台账!$I$3:$I$1869,进货台账!$E$3:$E$1869,$B154,进货台账!$B$3:$B$1869,LEFT($J$3,4),进货台账!$C$3:$C$1869,LEFT(AP$4,LEN(AP$4)-1)),"")</f>
        <v/>
      </c>
      <c r="AQ154" s="90" t="str">
        <f>IF($B154&lt;&gt;"",SUMIFS(销售台账!$I$3:$I$2654,销售台账!$E$3:$E$2654,$B154,销售台账!$B$3:$B$2654,LEFT($J$3,4),销售台账!$C$3:$C$2654,LEFT(AP$4,LEN(AP$4)-1)),"")</f>
        <v/>
      </c>
      <c r="AR154" s="90" t="str">
        <f>IF($B154&lt;&gt;"",SUMIFS(损耗登记!$I$3:$I$4999,损耗登记!$E$3:$E$4999,$B154,损耗登记!$B$3:$B$4999,LEFT($J$3,4),损耗登记!$C$3:$C$4999,LEFT(AP$4,LEN(AP$4)-1)),"")</f>
        <v/>
      </c>
      <c r="AS154" s="90" t="str">
        <f t="shared" si="43"/>
        <v/>
      </c>
      <c r="AT154" s="90" t="str">
        <f>IF($B154&lt;&gt;"",SUMIFS(进货台账!$I$3:$I$1869,进货台账!$E$3:$E$1869,$B154,进货台账!$B$3:$B$1869,LEFT($J$3,4),进货台账!$C$3:$C$1869,LEFT(AT$4,LEN(AT$4)-1)),"")</f>
        <v/>
      </c>
      <c r="AU154" s="90" t="str">
        <f>IF($B154&lt;&gt;"",SUMIFS(销售台账!$I$3:$I$2654,销售台账!$E$3:$E$2654,$B154,销售台账!$B$3:$B$2654,LEFT($J$3,4),销售台账!$C$3:$C$2654,LEFT(AT$4,LEN(AT$4)-1)),"")</f>
        <v/>
      </c>
      <c r="AV154" s="90" t="str">
        <f>IF($B154&lt;&gt;"",SUMIFS(损耗登记!$I$3:$I$4999,损耗登记!$E$3:$E$4999,$B154,损耗登记!$B$3:$B$4999,LEFT($J$3,4),损耗登记!$C$3:$C$4999,LEFT(AT$4,LEN(AT$4)-1)),"")</f>
        <v/>
      </c>
      <c r="AW154" s="90" t="str">
        <f t="shared" si="44"/>
        <v/>
      </c>
      <c r="AX154" s="90" t="str">
        <f>IF($B154&lt;&gt;"",SUMIFS(进货台账!$I$3:$I$1869,进货台账!$E$3:$E$1869,$B154,进货台账!$B$3:$B$1869,LEFT($J$3,4),进货台账!$C$3:$C$1869,LEFT(AX$4,LEN(AX$4)-1)),"")</f>
        <v/>
      </c>
      <c r="AY154" s="90" t="str">
        <f>IF($B154&lt;&gt;"",SUMIFS(销售台账!$I$3:$I$2654,销售台账!$E$3:$E$2654,$B154,销售台账!$B$3:$B$2654,LEFT($J$3,4),销售台账!$C$3:$C$2654,LEFT(AX$4,LEN(AX$4)-1)),"")</f>
        <v/>
      </c>
      <c r="AZ154" s="90" t="str">
        <f>IF($B154&lt;&gt;"",SUMIFS(损耗登记!$I$3:$I$4999,损耗登记!$E$3:$E$4999,$B154,损耗登记!$B$3:$B$4999,LEFT($J$3,4),损耗登记!$C$3:$C$4999,LEFT(AX$4,LEN(AX$4)-1)),"")</f>
        <v/>
      </c>
      <c r="BA154" s="90" t="str">
        <f t="shared" si="45"/>
        <v/>
      </c>
      <c r="BB154" s="90" t="str">
        <f>IF($B154&lt;&gt;"",SUMIFS(进货台账!$I$3:$I$1869,进货台账!$E$3:$E$1869,$B154,进货台账!$B$3:$B$1869,LEFT($J$3,4),进货台账!$C$3:$C$1869,LEFT(BB$4,LEN(BB$4)-1)),"")</f>
        <v/>
      </c>
      <c r="BC154" s="90" t="str">
        <f>IF($B154&lt;&gt;"",SUMIFS(销售台账!$I$3:$I$2654,销售台账!$E$3:$E$2654,$B154,销售台账!$B$3:$B$2654,LEFT($J$3,4),销售台账!$C$3:$C$2654,LEFT(BB$4,LEN(BB$4)-1)),"")</f>
        <v/>
      </c>
      <c r="BD154" s="90" t="str">
        <f>IF($B154&lt;&gt;"",SUMIFS(损耗登记!$I$3:$I$4999,损耗登记!$E$3:$E$4999,$B154,损耗登记!$B$3:$B$4999,LEFT($J$3,4),损耗登记!$C$3:$C$4999,LEFT(BB$4,LEN(BB$4)-1)),"")</f>
        <v/>
      </c>
      <c r="BE154" s="90" t="str">
        <f t="shared" si="46"/>
        <v/>
      </c>
    </row>
    <row r="155" ht="22" customHeight="1" spans="1:57">
      <c r="A155" s="89" t="str">
        <f t="shared" si="47"/>
        <v/>
      </c>
      <c r="B155" s="89" t="str">
        <f>IF(商品参数!A152&lt;&gt;"",商品参数!A152,"")</f>
        <v/>
      </c>
      <c r="C155" s="90" t="str">
        <f>IFERROR(VLOOKUP(B155,商品参数!A:E,2,FALSE),"")</f>
        <v/>
      </c>
      <c r="D155" s="90" t="str">
        <f>IFERROR(VLOOKUP(B155,商品参数!A:E,3,FALSE),"")</f>
        <v/>
      </c>
      <c r="E155" s="90" t="str">
        <f>IFERROR(VLOOKUP(B155,商品参数!A:E,4,FALSE),"")</f>
        <v/>
      </c>
      <c r="F155" s="90" t="str">
        <f t="shared" si="32"/>
        <v/>
      </c>
      <c r="G155" s="90" t="str">
        <f t="shared" si="33"/>
        <v/>
      </c>
      <c r="H155" s="91" t="str">
        <f t="shared" si="34"/>
        <v/>
      </c>
      <c r="I155" s="90" t="str">
        <f>IF(E155&lt;&gt;"",IFERROR(VLOOKUP(B155,商品参数!$A$3:$D$499,6,0),0),"")</f>
        <v/>
      </c>
      <c r="J155" s="90" t="str">
        <f>IF($B155&lt;&gt;"",SUMIFS(进货台账!$I$3:$I$1869,进货台账!$E$3:$E$1869,$B155,进货台账!$B$3:$B$1869,LEFT($J$3,4),进货台账!$C$3:$C$1869,LEFT(J$4,LEN(J$4)-1)),"")</f>
        <v/>
      </c>
      <c r="K155" s="90" t="str">
        <f>IF($B155&lt;&gt;"",SUMIFS(销售台账!$I$3:$I$2654,销售台账!$E$3:$E$2654,$B155,销售台账!$B$3:$B$2654,LEFT($J$3,4),销售台账!$C$3:$C$2654,LEFT(J$4,LEN(J$4)-1)),"")</f>
        <v/>
      </c>
      <c r="L155" s="90" t="str">
        <f>IF($B155&lt;&gt;"",SUMIFS(损耗登记!$I$3:$I$4999,损耗登记!$E$3:$E$4999,$B155,损耗登记!$B$3:$B$4999,LEFT($J$3,4),损耗登记!$C$3:$C$4999,LEFT(J$4,LEN(J$4)-1)),"")</f>
        <v/>
      </c>
      <c r="M155" s="90" t="str">
        <f t="shared" si="35"/>
        <v/>
      </c>
      <c r="N155" s="90" t="str">
        <f>IF($B155&lt;&gt;"",SUMIFS(进货台账!$I$3:$I$1869,进货台账!$E$3:$E$1869,$B155,进货台账!$B$3:$B$1869,LEFT($J$3,4),进货台账!$C$3:$C$1869,LEFT(N$4,LEN(N$4)-1)),"")</f>
        <v/>
      </c>
      <c r="O155" s="90" t="str">
        <f>IF($B155&lt;&gt;"",SUMIFS(销售台账!$I$3:$I$2654,销售台账!$E$3:$E$2654,$B155,销售台账!$B$3:$B$2654,LEFT($J$3,4),销售台账!$C$3:$C$2654,LEFT(N$4,LEN(N$4)-1)),"")</f>
        <v/>
      </c>
      <c r="P155" s="90" t="str">
        <f>IF($B155&lt;&gt;"",SUMIFS(损耗登记!$I$3:$I$4999,损耗登记!$E$3:$E$4999,$B155,损耗登记!$B$3:$B$4999,LEFT($J$3,4),损耗登记!$C$3:$C$4999,LEFT(N$4,LEN(N$4)-1)),"")</f>
        <v/>
      </c>
      <c r="Q155" s="90" t="str">
        <f t="shared" si="36"/>
        <v/>
      </c>
      <c r="R155" s="90" t="str">
        <f>IF($B155&lt;&gt;"",SUMIFS(进货台账!$I$3:$I$1869,进货台账!$E$3:$E$1869,$B155,进货台账!$B$3:$B$1869,LEFT($J$3,4),进货台账!$C$3:$C$1869,LEFT(R$4,LEN(R$4)-1)),"")</f>
        <v/>
      </c>
      <c r="S155" s="90" t="str">
        <f>IF($B155&lt;&gt;"",SUMIFS(销售台账!$I$3:$I$2654,销售台账!$E$3:$E$2654,$B155,销售台账!$B$3:$B$2654,LEFT($J$3,4),销售台账!$C$3:$C$2654,LEFT(R$4,LEN(R$4)-1)),"")</f>
        <v/>
      </c>
      <c r="T155" s="90" t="str">
        <f>IF($B155&lt;&gt;"",SUMIFS(损耗登记!$I$3:$I$4999,损耗登记!$E$3:$E$4999,$B155,损耗登记!$B$3:$B$4999,LEFT($J$3,4),损耗登记!$C$3:$C$4999,LEFT(R$4,LEN(R$4)-1)),"")</f>
        <v/>
      </c>
      <c r="U155" s="90" t="str">
        <f t="shared" si="37"/>
        <v/>
      </c>
      <c r="V155" s="90" t="str">
        <f>IF($B155&lt;&gt;"",SUMIFS(进货台账!$I$3:$I$1869,进货台账!$E$3:$E$1869,$B155,进货台账!$B$3:$B$1869,LEFT($J$3,4),进货台账!$C$3:$C$1869,LEFT(V$4,LEN(V$4)-1)),"")</f>
        <v/>
      </c>
      <c r="W155" s="90" t="str">
        <f>IF($B155&lt;&gt;"",SUMIFS(销售台账!$I$3:$I$2654,销售台账!$E$3:$E$2654,$B155,销售台账!$B$3:$B$2654,LEFT($J$3,4),销售台账!$C$3:$C$2654,LEFT(V$4,LEN(V$4)-1)),"")</f>
        <v/>
      </c>
      <c r="X155" s="90" t="str">
        <f>IF($B155&lt;&gt;"",SUMIFS(损耗登记!$I$3:$I$4999,损耗登记!$E$3:$E$4999,$B155,损耗登记!$B$3:$B$4999,LEFT($J$3,4),损耗登记!$C$3:$C$4999,LEFT(V$4,LEN(V$4)-1)),"")</f>
        <v/>
      </c>
      <c r="Y155" s="90" t="str">
        <f t="shared" si="38"/>
        <v/>
      </c>
      <c r="Z155" s="90" t="str">
        <f>IF($B155&lt;&gt;"",SUMIFS(进货台账!$I$3:$I$1869,进货台账!$E$3:$E$1869,$B155,进货台账!$B$3:$B$1869,LEFT($J$3,4),进货台账!$C$3:$C$1869,LEFT(Z$4,LEN(Z$4)-1)),"")</f>
        <v/>
      </c>
      <c r="AA155" s="90" t="str">
        <f>IF($B155&lt;&gt;"",SUMIFS(销售台账!$I$3:$I$2654,销售台账!$E$3:$E$2654,$B155,销售台账!$B$3:$B$2654,LEFT($J$3,4),销售台账!$C$3:$C$2654,LEFT(Z$4,LEN(Z$4)-1)),"")</f>
        <v/>
      </c>
      <c r="AB155" s="90" t="str">
        <f>IF($B155&lt;&gt;"",SUMIFS(损耗登记!$I$3:$I$4999,损耗登记!$E$3:$E$4999,$B155,损耗登记!$B$3:$B$4999,LEFT($J$3,4),损耗登记!$C$3:$C$4999,LEFT(Z$4,LEN(Z$4)-1)),"")</f>
        <v/>
      </c>
      <c r="AC155" s="90" t="str">
        <f t="shared" si="39"/>
        <v/>
      </c>
      <c r="AD155" s="90" t="str">
        <f>IF($B155&lt;&gt;"",SUMIFS(进货台账!$I$3:$I$1869,进货台账!$E$3:$E$1869,$B155,进货台账!$B$3:$B$1869,LEFT($J$3,4),进货台账!$C$3:$C$1869,LEFT(AD$4,LEN(AD$4)-1)),"")</f>
        <v/>
      </c>
      <c r="AE155" s="90" t="str">
        <f>IF($B155&lt;&gt;"",SUMIFS(销售台账!$I$3:$I$2654,销售台账!$E$3:$E$2654,$B155,销售台账!$B$3:$B$2654,LEFT($J$3,4),销售台账!$C$3:$C$2654,LEFT(AD$4,LEN(AD$4)-1)),"")</f>
        <v/>
      </c>
      <c r="AF155" s="90" t="str">
        <f>IF($B155&lt;&gt;"",SUMIFS(损耗登记!$I$3:$I$4999,损耗登记!$E$3:$E$4999,$B155,损耗登记!$B$3:$B$4999,LEFT($J$3,4),损耗登记!$C$3:$C$4999,LEFT(AD$4,LEN(AD$4)-1)),"")</f>
        <v/>
      </c>
      <c r="AG155" s="90" t="str">
        <f t="shared" si="40"/>
        <v/>
      </c>
      <c r="AH155" s="90" t="str">
        <f>IF($B155&lt;&gt;"",SUMIFS(进货台账!$I$3:$I$1869,进货台账!$E$3:$E$1869,$B155,进货台账!$B$3:$B$1869,LEFT($J$3,4),进货台账!$C$3:$C$1869,LEFT(AH$4,LEN(AH$4)-1)),"")</f>
        <v/>
      </c>
      <c r="AI155" s="90" t="str">
        <f>IF($B155&lt;&gt;"",SUMIFS(销售台账!$I$3:$I$2654,销售台账!$E$3:$E$2654,$B155,销售台账!$B$3:$B$2654,LEFT($J$3,4),销售台账!$C$3:$C$2654,LEFT(AH$4,LEN(AH$4)-1)),"")</f>
        <v/>
      </c>
      <c r="AJ155" s="90" t="str">
        <f>IF($B155&lt;&gt;"",SUMIFS(损耗登记!$I$3:$I$4999,损耗登记!$E$3:$E$4999,$B155,损耗登记!$B$3:$B$4999,LEFT($J$3,4),损耗登记!$C$3:$C$4999,LEFT(AH$4,LEN(AH$4)-1)),"")</f>
        <v/>
      </c>
      <c r="AK155" s="90" t="str">
        <f t="shared" si="41"/>
        <v/>
      </c>
      <c r="AL155" s="90" t="str">
        <f>IF($B155&lt;&gt;"",SUMIFS(进货台账!$I$3:$I$1869,进货台账!$E$3:$E$1869,$B155,进货台账!$B$3:$B$1869,LEFT($J$3,4),进货台账!$C$3:$C$1869,LEFT(AL$4,LEN(AL$4)-1)),"")</f>
        <v/>
      </c>
      <c r="AM155" s="90" t="str">
        <f>IF($B155&lt;&gt;"",SUMIFS(销售台账!$I$3:$I$2654,销售台账!$E$3:$E$2654,$B155,销售台账!$B$3:$B$2654,LEFT($J$3,4),销售台账!$C$3:$C$2654,LEFT(AL$4,LEN(AL$4)-1)),"")</f>
        <v/>
      </c>
      <c r="AN155" s="90" t="str">
        <f>IF($B155&lt;&gt;"",SUMIFS(损耗登记!$I$3:$I$4999,损耗登记!$E$3:$E$4999,$B155,损耗登记!$B$3:$B$4999,LEFT($J$3,4),损耗登记!$C$3:$C$4999,LEFT(AL$4,LEN(AL$4)-1)),"")</f>
        <v/>
      </c>
      <c r="AO155" s="90" t="str">
        <f t="shared" si="42"/>
        <v/>
      </c>
      <c r="AP155" s="90" t="str">
        <f>IF($B155&lt;&gt;"",SUMIFS(进货台账!$I$3:$I$1869,进货台账!$E$3:$E$1869,$B155,进货台账!$B$3:$B$1869,LEFT($J$3,4),进货台账!$C$3:$C$1869,LEFT(AP$4,LEN(AP$4)-1)),"")</f>
        <v/>
      </c>
      <c r="AQ155" s="90" t="str">
        <f>IF($B155&lt;&gt;"",SUMIFS(销售台账!$I$3:$I$2654,销售台账!$E$3:$E$2654,$B155,销售台账!$B$3:$B$2654,LEFT($J$3,4),销售台账!$C$3:$C$2654,LEFT(AP$4,LEN(AP$4)-1)),"")</f>
        <v/>
      </c>
      <c r="AR155" s="90" t="str">
        <f>IF($B155&lt;&gt;"",SUMIFS(损耗登记!$I$3:$I$4999,损耗登记!$E$3:$E$4999,$B155,损耗登记!$B$3:$B$4999,LEFT($J$3,4),损耗登记!$C$3:$C$4999,LEFT(AP$4,LEN(AP$4)-1)),"")</f>
        <v/>
      </c>
      <c r="AS155" s="90" t="str">
        <f t="shared" si="43"/>
        <v/>
      </c>
      <c r="AT155" s="90" t="str">
        <f>IF($B155&lt;&gt;"",SUMIFS(进货台账!$I$3:$I$1869,进货台账!$E$3:$E$1869,$B155,进货台账!$B$3:$B$1869,LEFT($J$3,4),进货台账!$C$3:$C$1869,LEFT(AT$4,LEN(AT$4)-1)),"")</f>
        <v/>
      </c>
      <c r="AU155" s="90" t="str">
        <f>IF($B155&lt;&gt;"",SUMIFS(销售台账!$I$3:$I$2654,销售台账!$E$3:$E$2654,$B155,销售台账!$B$3:$B$2654,LEFT($J$3,4),销售台账!$C$3:$C$2654,LEFT(AT$4,LEN(AT$4)-1)),"")</f>
        <v/>
      </c>
      <c r="AV155" s="90" t="str">
        <f>IF($B155&lt;&gt;"",SUMIFS(损耗登记!$I$3:$I$4999,损耗登记!$E$3:$E$4999,$B155,损耗登记!$B$3:$B$4999,LEFT($J$3,4),损耗登记!$C$3:$C$4999,LEFT(AT$4,LEN(AT$4)-1)),"")</f>
        <v/>
      </c>
      <c r="AW155" s="90" t="str">
        <f t="shared" si="44"/>
        <v/>
      </c>
      <c r="AX155" s="90" t="str">
        <f>IF($B155&lt;&gt;"",SUMIFS(进货台账!$I$3:$I$1869,进货台账!$E$3:$E$1869,$B155,进货台账!$B$3:$B$1869,LEFT($J$3,4),进货台账!$C$3:$C$1869,LEFT(AX$4,LEN(AX$4)-1)),"")</f>
        <v/>
      </c>
      <c r="AY155" s="90" t="str">
        <f>IF($B155&lt;&gt;"",SUMIFS(销售台账!$I$3:$I$2654,销售台账!$E$3:$E$2654,$B155,销售台账!$B$3:$B$2654,LEFT($J$3,4),销售台账!$C$3:$C$2654,LEFT(AX$4,LEN(AX$4)-1)),"")</f>
        <v/>
      </c>
      <c r="AZ155" s="90" t="str">
        <f>IF($B155&lt;&gt;"",SUMIFS(损耗登记!$I$3:$I$4999,损耗登记!$E$3:$E$4999,$B155,损耗登记!$B$3:$B$4999,LEFT($J$3,4),损耗登记!$C$3:$C$4999,LEFT(AX$4,LEN(AX$4)-1)),"")</f>
        <v/>
      </c>
      <c r="BA155" s="90" t="str">
        <f t="shared" si="45"/>
        <v/>
      </c>
      <c r="BB155" s="90" t="str">
        <f>IF($B155&lt;&gt;"",SUMIFS(进货台账!$I$3:$I$1869,进货台账!$E$3:$E$1869,$B155,进货台账!$B$3:$B$1869,LEFT($J$3,4),进货台账!$C$3:$C$1869,LEFT(BB$4,LEN(BB$4)-1)),"")</f>
        <v/>
      </c>
      <c r="BC155" s="90" t="str">
        <f>IF($B155&lt;&gt;"",SUMIFS(销售台账!$I$3:$I$2654,销售台账!$E$3:$E$2654,$B155,销售台账!$B$3:$B$2654,LEFT($J$3,4),销售台账!$C$3:$C$2654,LEFT(BB$4,LEN(BB$4)-1)),"")</f>
        <v/>
      </c>
      <c r="BD155" s="90" t="str">
        <f>IF($B155&lt;&gt;"",SUMIFS(损耗登记!$I$3:$I$4999,损耗登记!$E$3:$E$4999,$B155,损耗登记!$B$3:$B$4999,LEFT($J$3,4),损耗登记!$C$3:$C$4999,LEFT(BB$4,LEN(BB$4)-1)),"")</f>
        <v/>
      </c>
      <c r="BE155" s="90" t="str">
        <f t="shared" si="46"/>
        <v/>
      </c>
    </row>
    <row r="156" ht="22" customHeight="1" spans="1:57">
      <c r="A156" s="89" t="str">
        <f t="shared" si="47"/>
        <v/>
      </c>
      <c r="B156" s="89" t="str">
        <f>IF(商品参数!A153&lt;&gt;"",商品参数!A153,"")</f>
        <v/>
      </c>
      <c r="C156" s="90" t="str">
        <f>IFERROR(VLOOKUP(B156,商品参数!A:E,2,FALSE),"")</f>
        <v/>
      </c>
      <c r="D156" s="90" t="str">
        <f>IFERROR(VLOOKUP(B156,商品参数!A:E,3,FALSE),"")</f>
        <v/>
      </c>
      <c r="E156" s="90" t="str">
        <f>IFERROR(VLOOKUP(B156,商品参数!A:E,4,FALSE),"")</f>
        <v/>
      </c>
      <c r="F156" s="90" t="str">
        <f t="shared" si="32"/>
        <v/>
      </c>
      <c r="G156" s="90" t="str">
        <f t="shared" si="33"/>
        <v/>
      </c>
      <c r="H156" s="91" t="str">
        <f t="shared" si="34"/>
        <v/>
      </c>
      <c r="I156" s="90" t="str">
        <f>IF(E156&lt;&gt;"",IFERROR(VLOOKUP(B156,商品参数!$A$3:$D$499,6,0),0),"")</f>
        <v/>
      </c>
      <c r="J156" s="90" t="str">
        <f>IF($B156&lt;&gt;"",SUMIFS(进货台账!$I$3:$I$1869,进货台账!$E$3:$E$1869,$B156,进货台账!$B$3:$B$1869,LEFT($J$3,4),进货台账!$C$3:$C$1869,LEFT(J$4,LEN(J$4)-1)),"")</f>
        <v/>
      </c>
      <c r="K156" s="90" t="str">
        <f>IF($B156&lt;&gt;"",SUMIFS(销售台账!$I$3:$I$2654,销售台账!$E$3:$E$2654,$B156,销售台账!$B$3:$B$2654,LEFT($J$3,4),销售台账!$C$3:$C$2654,LEFT(J$4,LEN(J$4)-1)),"")</f>
        <v/>
      </c>
      <c r="L156" s="90" t="str">
        <f>IF($B156&lt;&gt;"",SUMIFS(损耗登记!$I$3:$I$4999,损耗登记!$E$3:$E$4999,$B156,损耗登记!$B$3:$B$4999,LEFT($J$3,4),损耗登记!$C$3:$C$4999,LEFT(J$4,LEN(J$4)-1)),"")</f>
        <v/>
      </c>
      <c r="M156" s="90" t="str">
        <f t="shared" si="35"/>
        <v/>
      </c>
      <c r="N156" s="90" t="str">
        <f>IF($B156&lt;&gt;"",SUMIFS(进货台账!$I$3:$I$1869,进货台账!$E$3:$E$1869,$B156,进货台账!$B$3:$B$1869,LEFT($J$3,4),进货台账!$C$3:$C$1869,LEFT(N$4,LEN(N$4)-1)),"")</f>
        <v/>
      </c>
      <c r="O156" s="90" t="str">
        <f>IF($B156&lt;&gt;"",SUMIFS(销售台账!$I$3:$I$2654,销售台账!$E$3:$E$2654,$B156,销售台账!$B$3:$B$2654,LEFT($J$3,4),销售台账!$C$3:$C$2654,LEFT(N$4,LEN(N$4)-1)),"")</f>
        <v/>
      </c>
      <c r="P156" s="90" t="str">
        <f>IF($B156&lt;&gt;"",SUMIFS(损耗登记!$I$3:$I$4999,损耗登记!$E$3:$E$4999,$B156,损耗登记!$B$3:$B$4999,LEFT($J$3,4),损耗登记!$C$3:$C$4999,LEFT(N$4,LEN(N$4)-1)),"")</f>
        <v/>
      </c>
      <c r="Q156" s="90" t="str">
        <f t="shared" si="36"/>
        <v/>
      </c>
      <c r="R156" s="90" t="str">
        <f>IF($B156&lt;&gt;"",SUMIFS(进货台账!$I$3:$I$1869,进货台账!$E$3:$E$1869,$B156,进货台账!$B$3:$B$1869,LEFT($J$3,4),进货台账!$C$3:$C$1869,LEFT(R$4,LEN(R$4)-1)),"")</f>
        <v/>
      </c>
      <c r="S156" s="90" t="str">
        <f>IF($B156&lt;&gt;"",SUMIFS(销售台账!$I$3:$I$2654,销售台账!$E$3:$E$2654,$B156,销售台账!$B$3:$B$2654,LEFT($J$3,4),销售台账!$C$3:$C$2654,LEFT(R$4,LEN(R$4)-1)),"")</f>
        <v/>
      </c>
      <c r="T156" s="90" t="str">
        <f>IF($B156&lt;&gt;"",SUMIFS(损耗登记!$I$3:$I$4999,损耗登记!$E$3:$E$4999,$B156,损耗登记!$B$3:$B$4999,LEFT($J$3,4),损耗登记!$C$3:$C$4999,LEFT(R$4,LEN(R$4)-1)),"")</f>
        <v/>
      </c>
      <c r="U156" s="90" t="str">
        <f t="shared" si="37"/>
        <v/>
      </c>
      <c r="V156" s="90" t="str">
        <f>IF($B156&lt;&gt;"",SUMIFS(进货台账!$I$3:$I$1869,进货台账!$E$3:$E$1869,$B156,进货台账!$B$3:$B$1869,LEFT($J$3,4),进货台账!$C$3:$C$1869,LEFT(V$4,LEN(V$4)-1)),"")</f>
        <v/>
      </c>
      <c r="W156" s="90" t="str">
        <f>IF($B156&lt;&gt;"",SUMIFS(销售台账!$I$3:$I$2654,销售台账!$E$3:$E$2654,$B156,销售台账!$B$3:$B$2654,LEFT($J$3,4),销售台账!$C$3:$C$2654,LEFT(V$4,LEN(V$4)-1)),"")</f>
        <v/>
      </c>
      <c r="X156" s="90" t="str">
        <f>IF($B156&lt;&gt;"",SUMIFS(损耗登记!$I$3:$I$4999,损耗登记!$E$3:$E$4999,$B156,损耗登记!$B$3:$B$4999,LEFT($J$3,4),损耗登记!$C$3:$C$4999,LEFT(V$4,LEN(V$4)-1)),"")</f>
        <v/>
      </c>
      <c r="Y156" s="90" t="str">
        <f t="shared" si="38"/>
        <v/>
      </c>
      <c r="Z156" s="90" t="str">
        <f>IF($B156&lt;&gt;"",SUMIFS(进货台账!$I$3:$I$1869,进货台账!$E$3:$E$1869,$B156,进货台账!$B$3:$B$1869,LEFT($J$3,4),进货台账!$C$3:$C$1869,LEFT(Z$4,LEN(Z$4)-1)),"")</f>
        <v/>
      </c>
      <c r="AA156" s="90" t="str">
        <f>IF($B156&lt;&gt;"",SUMIFS(销售台账!$I$3:$I$2654,销售台账!$E$3:$E$2654,$B156,销售台账!$B$3:$B$2654,LEFT($J$3,4),销售台账!$C$3:$C$2654,LEFT(Z$4,LEN(Z$4)-1)),"")</f>
        <v/>
      </c>
      <c r="AB156" s="90" t="str">
        <f>IF($B156&lt;&gt;"",SUMIFS(损耗登记!$I$3:$I$4999,损耗登记!$E$3:$E$4999,$B156,损耗登记!$B$3:$B$4999,LEFT($J$3,4),损耗登记!$C$3:$C$4999,LEFT(Z$4,LEN(Z$4)-1)),"")</f>
        <v/>
      </c>
      <c r="AC156" s="90" t="str">
        <f t="shared" si="39"/>
        <v/>
      </c>
      <c r="AD156" s="90" t="str">
        <f>IF($B156&lt;&gt;"",SUMIFS(进货台账!$I$3:$I$1869,进货台账!$E$3:$E$1869,$B156,进货台账!$B$3:$B$1869,LEFT($J$3,4),进货台账!$C$3:$C$1869,LEFT(AD$4,LEN(AD$4)-1)),"")</f>
        <v/>
      </c>
      <c r="AE156" s="90" t="str">
        <f>IF($B156&lt;&gt;"",SUMIFS(销售台账!$I$3:$I$2654,销售台账!$E$3:$E$2654,$B156,销售台账!$B$3:$B$2654,LEFT($J$3,4),销售台账!$C$3:$C$2654,LEFT(AD$4,LEN(AD$4)-1)),"")</f>
        <v/>
      </c>
      <c r="AF156" s="90" t="str">
        <f>IF($B156&lt;&gt;"",SUMIFS(损耗登记!$I$3:$I$4999,损耗登记!$E$3:$E$4999,$B156,损耗登记!$B$3:$B$4999,LEFT($J$3,4),损耗登记!$C$3:$C$4999,LEFT(AD$4,LEN(AD$4)-1)),"")</f>
        <v/>
      </c>
      <c r="AG156" s="90" t="str">
        <f t="shared" si="40"/>
        <v/>
      </c>
      <c r="AH156" s="90" t="str">
        <f>IF($B156&lt;&gt;"",SUMIFS(进货台账!$I$3:$I$1869,进货台账!$E$3:$E$1869,$B156,进货台账!$B$3:$B$1869,LEFT($J$3,4),进货台账!$C$3:$C$1869,LEFT(AH$4,LEN(AH$4)-1)),"")</f>
        <v/>
      </c>
      <c r="AI156" s="90" t="str">
        <f>IF($B156&lt;&gt;"",SUMIFS(销售台账!$I$3:$I$2654,销售台账!$E$3:$E$2654,$B156,销售台账!$B$3:$B$2654,LEFT($J$3,4),销售台账!$C$3:$C$2654,LEFT(AH$4,LEN(AH$4)-1)),"")</f>
        <v/>
      </c>
      <c r="AJ156" s="90" t="str">
        <f>IF($B156&lt;&gt;"",SUMIFS(损耗登记!$I$3:$I$4999,损耗登记!$E$3:$E$4999,$B156,损耗登记!$B$3:$B$4999,LEFT($J$3,4),损耗登记!$C$3:$C$4999,LEFT(AH$4,LEN(AH$4)-1)),"")</f>
        <v/>
      </c>
      <c r="AK156" s="90" t="str">
        <f t="shared" si="41"/>
        <v/>
      </c>
      <c r="AL156" s="90" t="str">
        <f>IF($B156&lt;&gt;"",SUMIFS(进货台账!$I$3:$I$1869,进货台账!$E$3:$E$1869,$B156,进货台账!$B$3:$B$1869,LEFT($J$3,4),进货台账!$C$3:$C$1869,LEFT(AL$4,LEN(AL$4)-1)),"")</f>
        <v/>
      </c>
      <c r="AM156" s="90" t="str">
        <f>IF($B156&lt;&gt;"",SUMIFS(销售台账!$I$3:$I$2654,销售台账!$E$3:$E$2654,$B156,销售台账!$B$3:$B$2654,LEFT($J$3,4),销售台账!$C$3:$C$2654,LEFT(AL$4,LEN(AL$4)-1)),"")</f>
        <v/>
      </c>
      <c r="AN156" s="90" t="str">
        <f>IF($B156&lt;&gt;"",SUMIFS(损耗登记!$I$3:$I$4999,损耗登记!$E$3:$E$4999,$B156,损耗登记!$B$3:$B$4999,LEFT($J$3,4),损耗登记!$C$3:$C$4999,LEFT(AL$4,LEN(AL$4)-1)),"")</f>
        <v/>
      </c>
      <c r="AO156" s="90" t="str">
        <f t="shared" si="42"/>
        <v/>
      </c>
      <c r="AP156" s="90" t="str">
        <f>IF($B156&lt;&gt;"",SUMIFS(进货台账!$I$3:$I$1869,进货台账!$E$3:$E$1869,$B156,进货台账!$B$3:$B$1869,LEFT($J$3,4),进货台账!$C$3:$C$1869,LEFT(AP$4,LEN(AP$4)-1)),"")</f>
        <v/>
      </c>
      <c r="AQ156" s="90" t="str">
        <f>IF($B156&lt;&gt;"",SUMIFS(销售台账!$I$3:$I$2654,销售台账!$E$3:$E$2654,$B156,销售台账!$B$3:$B$2654,LEFT($J$3,4),销售台账!$C$3:$C$2654,LEFT(AP$4,LEN(AP$4)-1)),"")</f>
        <v/>
      </c>
      <c r="AR156" s="90" t="str">
        <f>IF($B156&lt;&gt;"",SUMIFS(损耗登记!$I$3:$I$4999,损耗登记!$E$3:$E$4999,$B156,损耗登记!$B$3:$B$4999,LEFT($J$3,4),损耗登记!$C$3:$C$4999,LEFT(AP$4,LEN(AP$4)-1)),"")</f>
        <v/>
      </c>
      <c r="AS156" s="90" t="str">
        <f t="shared" si="43"/>
        <v/>
      </c>
      <c r="AT156" s="90" t="str">
        <f>IF($B156&lt;&gt;"",SUMIFS(进货台账!$I$3:$I$1869,进货台账!$E$3:$E$1869,$B156,进货台账!$B$3:$B$1869,LEFT($J$3,4),进货台账!$C$3:$C$1869,LEFT(AT$4,LEN(AT$4)-1)),"")</f>
        <v/>
      </c>
      <c r="AU156" s="90" t="str">
        <f>IF($B156&lt;&gt;"",SUMIFS(销售台账!$I$3:$I$2654,销售台账!$E$3:$E$2654,$B156,销售台账!$B$3:$B$2654,LEFT($J$3,4),销售台账!$C$3:$C$2654,LEFT(AT$4,LEN(AT$4)-1)),"")</f>
        <v/>
      </c>
      <c r="AV156" s="90" t="str">
        <f>IF($B156&lt;&gt;"",SUMIFS(损耗登记!$I$3:$I$4999,损耗登记!$E$3:$E$4999,$B156,损耗登记!$B$3:$B$4999,LEFT($J$3,4),损耗登记!$C$3:$C$4999,LEFT(AT$4,LEN(AT$4)-1)),"")</f>
        <v/>
      </c>
      <c r="AW156" s="90" t="str">
        <f t="shared" si="44"/>
        <v/>
      </c>
      <c r="AX156" s="90" t="str">
        <f>IF($B156&lt;&gt;"",SUMIFS(进货台账!$I$3:$I$1869,进货台账!$E$3:$E$1869,$B156,进货台账!$B$3:$B$1869,LEFT($J$3,4),进货台账!$C$3:$C$1869,LEFT(AX$4,LEN(AX$4)-1)),"")</f>
        <v/>
      </c>
      <c r="AY156" s="90" t="str">
        <f>IF($B156&lt;&gt;"",SUMIFS(销售台账!$I$3:$I$2654,销售台账!$E$3:$E$2654,$B156,销售台账!$B$3:$B$2654,LEFT($J$3,4),销售台账!$C$3:$C$2654,LEFT(AX$4,LEN(AX$4)-1)),"")</f>
        <v/>
      </c>
      <c r="AZ156" s="90" t="str">
        <f>IF($B156&lt;&gt;"",SUMIFS(损耗登记!$I$3:$I$4999,损耗登记!$E$3:$E$4999,$B156,损耗登记!$B$3:$B$4999,LEFT($J$3,4),损耗登记!$C$3:$C$4999,LEFT(AX$4,LEN(AX$4)-1)),"")</f>
        <v/>
      </c>
      <c r="BA156" s="90" t="str">
        <f t="shared" si="45"/>
        <v/>
      </c>
      <c r="BB156" s="90" t="str">
        <f>IF($B156&lt;&gt;"",SUMIFS(进货台账!$I$3:$I$1869,进货台账!$E$3:$E$1869,$B156,进货台账!$B$3:$B$1869,LEFT($J$3,4),进货台账!$C$3:$C$1869,LEFT(BB$4,LEN(BB$4)-1)),"")</f>
        <v/>
      </c>
      <c r="BC156" s="90" t="str">
        <f>IF($B156&lt;&gt;"",SUMIFS(销售台账!$I$3:$I$2654,销售台账!$E$3:$E$2654,$B156,销售台账!$B$3:$B$2654,LEFT($J$3,4),销售台账!$C$3:$C$2654,LEFT(BB$4,LEN(BB$4)-1)),"")</f>
        <v/>
      </c>
      <c r="BD156" s="90" t="str">
        <f>IF($B156&lt;&gt;"",SUMIFS(损耗登记!$I$3:$I$4999,损耗登记!$E$3:$E$4999,$B156,损耗登记!$B$3:$B$4999,LEFT($J$3,4),损耗登记!$C$3:$C$4999,LEFT(BB$4,LEN(BB$4)-1)),"")</f>
        <v/>
      </c>
      <c r="BE156" s="90" t="str">
        <f t="shared" si="46"/>
        <v/>
      </c>
    </row>
    <row r="157" ht="22" customHeight="1" spans="1:57">
      <c r="A157" s="89" t="str">
        <f t="shared" si="47"/>
        <v/>
      </c>
      <c r="B157" s="89" t="str">
        <f>IF(商品参数!A154&lt;&gt;"",商品参数!A154,"")</f>
        <v/>
      </c>
      <c r="C157" s="90" t="str">
        <f>IFERROR(VLOOKUP(B157,商品参数!A:E,2,FALSE),"")</f>
        <v/>
      </c>
      <c r="D157" s="90" t="str">
        <f>IFERROR(VLOOKUP(B157,商品参数!A:E,3,FALSE),"")</f>
        <v/>
      </c>
      <c r="E157" s="90" t="str">
        <f>IFERROR(VLOOKUP(B157,商品参数!A:E,4,FALSE),"")</f>
        <v/>
      </c>
      <c r="F157" s="90" t="str">
        <f t="shared" si="32"/>
        <v/>
      </c>
      <c r="G157" s="90" t="str">
        <f t="shared" si="33"/>
        <v/>
      </c>
      <c r="H157" s="91" t="str">
        <f t="shared" si="34"/>
        <v/>
      </c>
      <c r="I157" s="90" t="str">
        <f>IF(E157&lt;&gt;"",IFERROR(VLOOKUP(B157,商品参数!$A$3:$D$499,6,0),0),"")</f>
        <v/>
      </c>
      <c r="J157" s="90" t="str">
        <f>IF($B157&lt;&gt;"",SUMIFS(进货台账!$I$3:$I$1869,进货台账!$E$3:$E$1869,$B157,进货台账!$B$3:$B$1869,LEFT($J$3,4),进货台账!$C$3:$C$1869,LEFT(J$4,LEN(J$4)-1)),"")</f>
        <v/>
      </c>
      <c r="K157" s="90" t="str">
        <f>IF($B157&lt;&gt;"",SUMIFS(销售台账!$I$3:$I$2654,销售台账!$E$3:$E$2654,$B157,销售台账!$B$3:$B$2654,LEFT($J$3,4),销售台账!$C$3:$C$2654,LEFT(J$4,LEN(J$4)-1)),"")</f>
        <v/>
      </c>
      <c r="L157" s="90" t="str">
        <f>IF($B157&lt;&gt;"",SUMIFS(损耗登记!$I$3:$I$4999,损耗登记!$E$3:$E$4999,$B157,损耗登记!$B$3:$B$4999,LEFT($J$3,4),损耗登记!$C$3:$C$4999,LEFT(J$4,LEN(J$4)-1)),"")</f>
        <v/>
      </c>
      <c r="M157" s="90" t="str">
        <f t="shared" si="35"/>
        <v/>
      </c>
      <c r="N157" s="90" t="str">
        <f>IF($B157&lt;&gt;"",SUMIFS(进货台账!$I$3:$I$1869,进货台账!$E$3:$E$1869,$B157,进货台账!$B$3:$B$1869,LEFT($J$3,4),进货台账!$C$3:$C$1869,LEFT(N$4,LEN(N$4)-1)),"")</f>
        <v/>
      </c>
      <c r="O157" s="90" t="str">
        <f>IF($B157&lt;&gt;"",SUMIFS(销售台账!$I$3:$I$2654,销售台账!$E$3:$E$2654,$B157,销售台账!$B$3:$B$2654,LEFT($J$3,4),销售台账!$C$3:$C$2654,LEFT(N$4,LEN(N$4)-1)),"")</f>
        <v/>
      </c>
      <c r="P157" s="90" t="str">
        <f>IF($B157&lt;&gt;"",SUMIFS(损耗登记!$I$3:$I$4999,损耗登记!$E$3:$E$4999,$B157,损耗登记!$B$3:$B$4999,LEFT($J$3,4),损耗登记!$C$3:$C$4999,LEFT(N$4,LEN(N$4)-1)),"")</f>
        <v/>
      </c>
      <c r="Q157" s="90" t="str">
        <f t="shared" si="36"/>
        <v/>
      </c>
      <c r="R157" s="90" t="str">
        <f>IF($B157&lt;&gt;"",SUMIFS(进货台账!$I$3:$I$1869,进货台账!$E$3:$E$1869,$B157,进货台账!$B$3:$B$1869,LEFT($J$3,4),进货台账!$C$3:$C$1869,LEFT(R$4,LEN(R$4)-1)),"")</f>
        <v/>
      </c>
      <c r="S157" s="90" t="str">
        <f>IF($B157&lt;&gt;"",SUMIFS(销售台账!$I$3:$I$2654,销售台账!$E$3:$E$2654,$B157,销售台账!$B$3:$B$2654,LEFT($J$3,4),销售台账!$C$3:$C$2654,LEFT(R$4,LEN(R$4)-1)),"")</f>
        <v/>
      </c>
      <c r="T157" s="90" t="str">
        <f>IF($B157&lt;&gt;"",SUMIFS(损耗登记!$I$3:$I$4999,损耗登记!$E$3:$E$4999,$B157,损耗登记!$B$3:$B$4999,LEFT($J$3,4),损耗登记!$C$3:$C$4999,LEFT(R$4,LEN(R$4)-1)),"")</f>
        <v/>
      </c>
      <c r="U157" s="90" t="str">
        <f t="shared" si="37"/>
        <v/>
      </c>
      <c r="V157" s="90" t="str">
        <f>IF($B157&lt;&gt;"",SUMIFS(进货台账!$I$3:$I$1869,进货台账!$E$3:$E$1869,$B157,进货台账!$B$3:$B$1869,LEFT($J$3,4),进货台账!$C$3:$C$1869,LEFT(V$4,LEN(V$4)-1)),"")</f>
        <v/>
      </c>
      <c r="W157" s="90" t="str">
        <f>IF($B157&lt;&gt;"",SUMIFS(销售台账!$I$3:$I$2654,销售台账!$E$3:$E$2654,$B157,销售台账!$B$3:$B$2654,LEFT($J$3,4),销售台账!$C$3:$C$2654,LEFT(V$4,LEN(V$4)-1)),"")</f>
        <v/>
      </c>
      <c r="X157" s="90" t="str">
        <f>IF($B157&lt;&gt;"",SUMIFS(损耗登记!$I$3:$I$4999,损耗登记!$E$3:$E$4999,$B157,损耗登记!$B$3:$B$4999,LEFT($J$3,4),损耗登记!$C$3:$C$4999,LEFT(V$4,LEN(V$4)-1)),"")</f>
        <v/>
      </c>
      <c r="Y157" s="90" t="str">
        <f t="shared" si="38"/>
        <v/>
      </c>
      <c r="Z157" s="90" t="str">
        <f>IF($B157&lt;&gt;"",SUMIFS(进货台账!$I$3:$I$1869,进货台账!$E$3:$E$1869,$B157,进货台账!$B$3:$B$1869,LEFT($J$3,4),进货台账!$C$3:$C$1869,LEFT(Z$4,LEN(Z$4)-1)),"")</f>
        <v/>
      </c>
      <c r="AA157" s="90" t="str">
        <f>IF($B157&lt;&gt;"",SUMIFS(销售台账!$I$3:$I$2654,销售台账!$E$3:$E$2654,$B157,销售台账!$B$3:$B$2654,LEFT($J$3,4),销售台账!$C$3:$C$2654,LEFT(Z$4,LEN(Z$4)-1)),"")</f>
        <v/>
      </c>
      <c r="AB157" s="90" t="str">
        <f>IF($B157&lt;&gt;"",SUMIFS(损耗登记!$I$3:$I$4999,损耗登记!$E$3:$E$4999,$B157,损耗登记!$B$3:$B$4999,LEFT($J$3,4),损耗登记!$C$3:$C$4999,LEFT(Z$4,LEN(Z$4)-1)),"")</f>
        <v/>
      </c>
      <c r="AC157" s="90" t="str">
        <f t="shared" si="39"/>
        <v/>
      </c>
      <c r="AD157" s="90" t="str">
        <f>IF($B157&lt;&gt;"",SUMIFS(进货台账!$I$3:$I$1869,进货台账!$E$3:$E$1869,$B157,进货台账!$B$3:$B$1869,LEFT($J$3,4),进货台账!$C$3:$C$1869,LEFT(AD$4,LEN(AD$4)-1)),"")</f>
        <v/>
      </c>
      <c r="AE157" s="90" t="str">
        <f>IF($B157&lt;&gt;"",SUMIFS(销售台账!$I$3:$I$2654,销售台账!$E$3:$E$2654,$B157,销售台账!$B$3:$B$2654,LEFT($J$3,4),销售台账!$C$3:$C$2654,LEFT(AD$4,LEN(AD$4)-1)),"")</f>
        <v/>
      </c>
      <c r="AF157" s="90" t="str">
        <f>IF($B157&lt;&gt;"",SUMIFS(损耗登记!$I$3:$I$4999,损耗登记!$E$3:$E$4999,$B157,损耗登记!$B$3:$B$4999,LEFT($J$3,4),损耗登记!$C$3:$C$4999,LEFT(AD$4,LEN(AD$4)-1)),"")</f>
        <v/>
      </c>
      <c r="AG157" s="90" t="str">
        <f t="shared" si="40"/>
        <v/>
      </c>
      <c r="AH157" s="90" t="str">
        <f>IF($B157&lt;&gt;"",SUMIFS(进货台账!$I$3:$I$1869,进货台账!$E$3:$E$1869,$B157,进货台账!$B$3:$B$1869,LEFT($J$3,4),进货台账!$C$3:$C$1869,LEFT(AH$4,LEN(AH$4)-1)),"")</f>
        <v/>
      </c>
      <c r="AI157" s="90" t="str">
        <f>IF($B157&lt;&gt;"",SUMIFS(销售台账!$I$3:$I$2654,销售台账!$E$3:$E$2654,$B157,销售台账!$B$3:$B$2654,LEFT($J$3,4),销售台账!$C$3:$C$2654,LEFT(AH$4,LEN(AH$4)-1)),"")</f>
        <v/>
      </c>
      <c r="AJ157" s="90" t="str">
        <f>IF($B157&lt;&gt;"",SUMIFS(损耗登记!$I$3:$I$4999,损耗登记!$E$3:$E$4999,$B157,损耗登记!$B$3:$B$4999,LEFT($J$3,4),损耗登记!$C$3:$C$4999,LEFT(AH$4,LEN(AH$4)-1)),"")</f>
        <v/>
      </c>
      <c r="AK157" s="90" t="str">
        <f t="shared" si="41"/>
        <v/>
      </c>
      <c r="AL157" s="90" t="str">
        <f>IF($B157&lt;&gt;"",SUMIFS(进货台账!$I$3:$I$1869,进货台账!$E$3:$E$1869,$B157,进货台账!$B$3:$B$1869,LEFT($J$3,4),进货台账!$C$3:$C$1869,LEFT(AL$4,LEN(AL$4)-1)),"")</f>
        <v/>
      </c>
      <c r="AM157" s="90" t="str">
        <f>IF($B157&lt;&gt;"",SUMIFS(销售台账!$I$3:$I$2654,销售台账!$E$3:$E$2654,$B157,销售台账!$B$3:$B$2654,LEFT($J$3,4),销售台账!$C$3:$C$2654,LEFT(AL$4,LEN(AL$4)-1)),"")</f>
        <v/>
      </c>
      <c r="AN157" s="90" t="str">
        <f>IF($B157&lt;&gt;"",SUMIFS(损耗登记!$I$3:$I$4999,损耗登记!$E$3:$E$4999,$B157,损耗登记!$B$3:$B$4999,LEFT($J$3,4),损耗登记!$C$3:$C$4999,LEFT(AL$4,LEN(AL$4)-1)),"")</f>
        <v/>
      </c>
      <c r="AO157" s="90" t="str">
        <f t="shared" si="42"/>
        <v/>
      </c>
      <c r="AP157" s="90" t="str">
        <f>IF($B157&lt;&gt;"",SUMIFS(进货台账!$I$3:$I$1869,进货台账!$E$3:$E$1869,$B157,进货台账!$B$3:$B$1869,LEFT($J$3,4),进货台账!$C$3:$C$1869,LEFT(AP$4,LEN(AP$4)-1)),"")</f>
        <v/>
      </c>
      <c r="AQ157" s="90" t="str">
        <f>IF($B157&lt;&gt;"",SUMIFS(销售台账!$I$3:$I$2654,销售台账!$E$3:$E$2654,$B157,销售台账!$B$3:$B$2654,LEFT($J$3,4),销售台账!$C$3:$C$2654,LEFT(AP$4,LEN(AP$4)-1)),"")</f>
        <v/>
      </c>
      <c r="AR157" s="90" t="str">
        <f>IF($B157&lt;&gt;"",SUMIFS(损耗登记!$I$3:$I$4999,损耗登记!$E$3:$E$4999,$B157,损耗登记!$B$3:$B$4999,LEFT($J$3,4),损耗登记!$C$3:$C$4999,LEFT(AP$4,LEN(AP$4)-1)),"")</f>
        <v/>
      </c>
      <c r="AS157" s="90" t="str">
        <f t="shared" si="43"/>
        <v/>
      </c>
      <c r="AT157" s="90" t="str">
        <f>IF($B157&lt;&gt;"",SUMIFS(进货台账!$I$3:$I$1869,进货台账!$E$3:$E$1869,$B157,进货台账!$B$3:$B$1869,LEFT($J$3,4),进货台账!$C$3:$C$1869,LEFT(AT$4,LEN(AT$4)-1)),"")</f>
        <v/>
      </c>
      <c r="AU157" s="90" t="str">
        <f>IF($B157&lt;&gt;"",SUMIFS(销售台账!$I$3:$I$2654,销售台账!$E$3:$E$2654,$B157,销售台账!$B$3:$B$2654,LEFT($J$3,4),销售台账!$C$3:$C$2654,LEFT(AT$4,LEN(AT$4)-1)),"")</f>
        <v/>
      </c>
      <c r="AV157" s="90" t="str">
        <f>IF($B157&lt;&gt;"",SUMIFS(损耗登记!$I$3:$I$4999,损耗登记!$E$3:$E$4999,$B157,损耗登记!$B$3:$B$4999,LEFT($J$3,4),损耗登记!$C$3:$C$4999,LEFT(AT$4,LEN(AT$4)-1)),"")</f>
        <v/>
      </c>
      <c r="AW157" s="90" t="str">
        <f t="shared" si="44"/>
        <v/>
      </c>
      <c r="AX157" s="90" t="str">
        <f>IF($B157&lt;&gt;"",SUMIFS(进货台账!$I$3:$I$1869,进货台账!$E$3:$E$1869,$B157,进货台账!$B$3:$B$1869,LEFT($J$3,4),进货台账!$C$3:$C$1869,LEFT(AX$4,LEN(AX$4)-1)),"")</f>
        <v/>
      </c>
      <c r="AY157" s="90" t="str">
        <f>IF($B157&lt;&gt;"",SUMIFS(销售台账!$I$3:$I$2654,销售台账!$E$3:$E$2654,$B157,销售台账!$B$3:$B$2654,LEFT($J$3,4),销售台账!$C$3:$C$2654,LEFT(AX$4,LEN(AX$4)-1)),"")</f>
        <v/>
      </c>
      <c r="AZ157" s="90" t="str">
        <f>IF($B157&lt;&gt;"",SUMIFS(损耗登记!$I$3:$I$4999,损耗登记!$E$3:$E$4999,$B157,损耗登记!$B$3:$B$4999,LEFT($J$3,4),损耗登记!$C$3:$C$4999,LEFT(AX$4,LEN(AX$4)-1)),"")</f>
        <v/>
      </c>
      <c r="BA157" s="90" t="str">
        <f t="shared" si="45"/>
        <v/>
      </c>
      <c r="BB157" s="90" t="str">
        <f>IF($B157&lt;&gt;"",SUMIFS(进货台账!$I$3:$I$1869,进货台账!$E$3:$E$1869,$B157,进货台账!$B$3:$B$1869,LEFT($J$3,4),进货台账!$C$3:$C$1869,LEFT(BB$4,LEN(BB$4)-1)),"")</f>
        <v/>
      </c>
      <c r="BC157" s="90" t="str">
        <f>IF($B157&lt;&gt;"",SUMIFS(销售台账!$I$3:$I$2654,销售台账!$E$3:$E$2654,$B157,销售台账!$B$3:$B$2654,LEFT($J$3,4),销售台账!$C$3:$C$2654,LEFT(BB$4,LEN(BB$4)-1)),"")</f>
        <v/>
      </c>
      <c r="BD157" s="90" t="str">
        <f>IF($B157&lt;&gt;"",SUMIFS(损耗登记!$I$3:$I$4999,损耗登记!$E$3:$E$4999,$B157,损耗登记!$B$3:$B$4999,LEFT($J$3,4),损耗登记!$C$3:$C$4999,LEFT(BB$4,LEN(BB$4)-1)),"")</f>
        <v/>
      </c>
      <c r="BE157" s="90" t="str">
        <f t="shared" si="46"/>
        <v/>
      </c>
    </row>
    <row r="158" ht="22" customHeight="1" spans="1:57">
      <c r="A158" s="89" t="str">
        <f t="shared" si="47"/>
        <v/>
      </c>
      <c r="B158" s="89" t="str">
        <f>IF(商品参数!A155&lt;&gt;"",商品参数!A155,"")</f>
        <v/>
      </c>
      <c r="C158" s="90" t="str">
        <f>IFERROR(VLOOKUP(B158,商品参数!A:E,2,FALSE),"")</f>
        <v/>
      </c>
      <c r="D158" s="90" t="str">
        <f>IFERROR(VLOOKUP(B158,商品参数!A:E,3,FALSE),"")</f>
        <v/>
      </c>
      <c r="E158" s="90" t="str">
        <f>IFERROR(VLOOKUP(B158,商品参数!A:E,4,FALSE),"")</f>
        <v/>
      </c>
      <c r="F158" s="90" t="str">
        <f t="shared" si="32"/>
        <v/>
      </c>
      <c r="G158" s="90" t="str">
        <f t="shared" si="33"/>
        <v/>
      </c>
      <c r="H158" s="91" t="str">
        <f t="shared" si="34"/>
        <v/>
      </c>
      <c r="I158" s="90" t="str">
        <f>IF(E158&lt;&gt;"",IFERROR(VLOOKUP(B158,商品参数!$A$3:$D$499,6,0),0),"")</f>
        <v/>
      </c>
      <c r="J158" s="90" t="str">
        <f>IF($B158&lt;&gt;"",SUMIFS(进货台账!$I$3:$I$1869,进货台账!$E$3:$E$1869,$B158,进货台账!$B$3:$B$1869,LEFT($J$3,4),进货台账!$C$3:$C$1869,LEFT(J$4,LEN(J$4)-1)),"")</f>
        <v/>
      </c>
      <c r="K158" s="90" t="str">
        <f>IF($B158&lt;&gt;"",SUMIFS(销售台账!$I$3:$I$2654,销售台账!$E$3:$E$2654,$B158,销售台账!$B$3:$B$2654,LEFT($J$3,4),销售台账!$C$3:$C$2654,LEFT(J$4,LEN(J$4)-1)),"")</f>
        <v/>
      </c>
      <c r="L158" s="90" t="str">
        <f>IF($B158&lt;&gt;"",SUMIFS(损耗登记!$I$3:$I$4999,损耗登记!$E$3:$E$4999,$B158,损耗登记!$B$3:$B$4999,LEFT($J$3,4),损耗登记!$C$3:$C$4999,LEFT(J$4,LEN(J$4)-1)),"")</f>
        <v/>
      </c>
      <c r="M158" s="90" t="str">
        <f t="shared" si="35"/>
        <v/>
      </c>
      <c r="N158" s="90" t="str">
        <f>IF($B158&lt;&gt;"",SUMIFS(进货台账!$I$3:$I$1869,进货台账!$E$3:$E$1869,$B158,进货台账!$B$3:$B$1869,LEFT($J$3,4),进货台账!$C$3:$C$1869,LEFT(N$4,LEN(N$4)-1)),"")</f>
        <v/>
      </c>
      <c r="O158" s="90" t="str">
        <f>IF($B158&lt;&gt;"",SUMIFS(销售台账!$I$3:$I$2654,销售台账!$E$3:$E$2654,$B158,销售台账!$B$3:$B$2654,LEFT($J$3,4),销售台账!$C$3:$C$2654,LEFT(N$4,LEN(N$4)-1)),"")</f>
        <v/>
      </c>
      <c r="P158" s="90" t="str">
        <f>IF($B158&lt;&gt;"",SUMIFS(损耗登记!$I$3:$I$4999,损耗登记!$E$3:$E$4999,$B158,损耗登记!$B$3:$B$4999,LEFT($J$3,4),损耗登记!$C$3:$C$4999,LEFT(N$4,LEN(N$4)-1)),"")</f>
        <v/>
      </c>
      <c r="Q158" s="90" t="str">
        <f t="shared" si="36"/>
        <v/>
      </c>
      <c r="R158" s="90" t="str">
        <f>IF($B158&lt;&gt;"",SUMIFS(进货台账!$I$3:$I$1869,进货台账!$E$3:$E$1869,$B158,进货台账!$B$3:$B$1869,LEFT($J$3,4),进货台账!$C$3:$C$1869,LEFT(R$4,LEN(R$4)-1)),"")</f>
        <v/>
      </c>
      <c r="S158" s="90" t="str">
        <f>IF($B158&lt;&gt;"",SUMIFS(销售台账!$I$3:$I$2654,销售台账!$E$3:$E$2654,$B158,销售台账!$B$3:$B$2654,LEFT($J$3,4),销售台账!$C$3:$C$2654,LEFT(R$4,LEN(R$4)-1)),"")</f>
        <v/>
      </c>
      <c r="T158" s="90" t="str">
        <f>IF($B158&lt;&gt;"",SUMIFS(损耗登记!$I$3:$I$4999,损耗登记!$E$3:$E$4999,$B158,损耗登记!$B$3:$B$4999,LEFT($J$3,4),损耗登记!$C$3:$C$4999,LEFT(R$4,LEN(R$4)-1)),"")</f>
        <v/>
      </c>
      <c r="U158" s="90" t="str">
        <f t="shared" si="37"/>
        <v/>
      </c>
      <c r="V158" s="90" t="str">
        <f>IF($B158&lt;&gt;"",SUMIFS(进货台账!$I$3:$I$1869,进货台账!$E$3:$E$1869,$B158,进货台账!$B$3:$B$1869,LEFT($J$3,4),进货台账!$C$3:$C$1869,LEFT(V$4,LEN(V$4)-1)),"")</f>
        <v/>
      </c>
      <c r="W158" s="90" t="str">
        <f>IF($B158&lt;&gt;"",SUMIFS(销售台账!$I$3:$I$2654,销售台账!$E$3:$E$2654,$B158,销售台账!$B$3:$B$2654,LEFT($J$3,4),销售台账!$C$3:$C$2654,LEFT(V$4,LEN(V$4)-1)),"")</f>
        <v/>
      </c>
      <c r="X158" s="90" t="str">
        <f>IF($B158&lt;&gt;"",SUMIFS(损耗登记!$I$3:$I$4999,损耗登记!$E$3:$E$4999,$B158,损耗登记!$B$3:$B$4999,LEFT($J$3,4),损耗登记!$C$3:$C$4999,LEFT(V$4,LEN(V$4)-1)),"")</f>
        <v/>
      </c>
      <c r="Y158" s="90" t="str">
        <f t="shared" si="38"/>
        <v/>
      </c>
      <c r="Z158" s="90" t="str">
        <f>IF($B158&lt;&gt;"",SUMIFS(进货台账!$I$3:$I$1869,进货台账!$E$3:$E$1869,$B158,进货台账!$B$3:$B$1869,LEFT($J$3,4),进货台账!$C$3:$C$1869,LEFT(Z$4,LEN(Z$4)-1)),"")</f>
        <v/>
      </c>
      <c r="AA158" s="90" t="str">
        <f>IF($B158&lt;&gt;"",SUMIFS(销售台账!$I$3:$I$2654,销售台账!$E$3:$E$2654,$B158,销售台账!$B$3:$B$2654,LEFT($J$3,4),销售台账!$C$3:$C$2654,LEFT(Z$4,LEN(Z$4)-1)),"")</f>
        <v/>
      </c>
      <c r="AB158" s="90" t="str">
        <f>IF($B158&lt;&gt;"",SUMIFS(损耗登记!$I$3:$I$4999,损耗登记!$E$3:$E$4999,$B158,损耗登记!$B$3:$B$4999,LEFT($J$3,4),损耗登记!$C$3:$C$4999,LEFT(Z$4,LEN(Z$4)-1)),"")</f>
        <v/>
      </c>
      <c r="AC158" s="90" t="str">
        <f t="shared" si="39"/>
        <v/>
      </c>
      <c r="AD158" s="90" t="str">
        <f>IF($B158&lt;&gt;"",SUMIFS(进货台账!$I$3:$I$1869,进货台账!$E$3:$E$1869,$B158,进货台账!$B$3:$B$1869,LEFT($J$3,4),进货台账!$C$3:$C$1869,LEFT(AD$4,LEN(AD$4)-1)),"")</f>
        <v/>
      </c>
      <c r="AE158" s="90" t="str">
        <f>IF($B158&lt;&gt;"",SUMIFS(销售台账!$I$3:$I$2654,销售台账!$E$3:$E$2654,$B158,销售台账!$B$3:$B$2654,LEFT($J$3,4),销售台账!$C$3:$C$2654,LEFT(AD$4,LEN(AD$4)-1)),"")</f>
        <v/>
      </c>
      <c r="AF158" s="90" t="str">
        <f>IF($B158&lt;&gt;"",SUMIFS(损耗登记!$I$3:$I$4999,损耗登记!$E$3:$E$4999,$B158,损耗登记!$B$3:$B$4999,LEFT($J$3,4),损耗登记!$C$3:$C$4999,LEFT(AD$4,LEN(AD$4)-1)),"")</f>
        <v/>
      </c>
      <c r="AG158" s="90" t="str">
        <f t="shared" si="40"/>
        <v/>
      </c>
      <c r="AH158" s="90" t="str">
        <f>IF($B158&lt;&gt;"",SUMIFS(进货台账!$I$3:$I$1869,进货台账!$E$3:$E$1869,$B158,进货台账!$B$3:$B$1869,LEFT($J$3,4),进货台账!$C$3:$C$1869,LEFT(AH$4,LEN(AH$4)-1)),"")</f>
        <v/>
      </c>
      <c r="AI158" s="90" t="str">
        <f>IF($B158&lt;&gt;"",SUMIFS(销售台账!$I$3:$I$2654,销售台账!$E$3:$E$2654,$B158,销售台账!$B$3:$B$2654,LEFT($J$3,4),销售台账!$C$3:$C$2654,LEFT(AH$4,LEN(AH$4)-1)),"")</f>
        <v/>
      </c>
      <c r="AJ158" s="90" t="str">
        <f>IF($B158&lt;&gt;"",SUMIFS(损耗登记!$I$3:$I$4999,损耗登记!$E$3:$E$4999,$B158,损耗登记!$B$3:$B$4999,LEFT($J$3,4),损耗登记!$C$3:$C$4999,LEFT(AH$4,LEN(AH$4)-1)),"")</f>
        <v/>
      </c>
      <c r="AK158" s="90" t="str">
        <f t="shared" si="41"/>
        <v/>
      </c>
      <c r="AL158" s="90" t="str">
        <f>IF($B158&lt;&gt;"",SUMIFS(进货台账!$I$3:$I$1869,进货台账!$E$3:$E$1869,$B158,进货台账!$B$3:$B$1869,LEFT($J$3,4),进货台账!$C$3:$C$1869,LEFT(AL$4,LEN(AL$4)-1)),"")</f>
        <v/>
      </c>
      <c r="AM158" s="90" t="str">
        <f>IF($B158&lt;&gt;"",SUMIFS(销售台账!$I$3:$I$2654,销售台账!$E$3:$E$2654,$B158,销售台账!$B$3:$B$2654,LEFT($J$3,4),销售台账!$C$3:$C$2654,LEFT(AL$4,LEN(AL$4)-1)),"")</f>
        <v/>
      </c>
      <c r="AN158" s="90" t="str">
        <f>IF($B158&lt;&gt;"",SUMIFS(损耗登记!$I$3:$I$4999,损耗登记!$E$3:$E$4999,$B158,损耗登记!$B$3:$B$4999,LEFT($J$3,4),损耗登记!$C$3:$C$4999,LEFT(AL$4,LEN(AL$4)-1)),"")</f>
        <v/>
      </c>
      <c r="AO158" s="90" t="str">
        <f t="shared" si="42"/>
        <v/>
      </c>
      <c r="AP158" s="90" t="str">
        <f>IF($B158&lt;&gt;"",SUMIFS(进货台账!$I$3:$I$1869,进货台账!$E$3:$E$1869,$B158,进货台账!$B$3:$B$1869,LEFT($J$3,4),进货台账!$C$3:$C$1869,LEFT(AP$4,LEN(AP$4)-1)),"")</f>
        <v/>
      </c>
      <c r="AQ158" s="90" t="str">
        <f>IF($B158&lt;&gt;"",SUMIFS(销售台账!$I$3:$I$2654,销售台账!$E$3:$E$2654,$B158,销售台账!$B$3:$B$2654,LEFT($J$3,4),销售台账!$C$3:$C$2654,LEFT(AP$4,LEN(AP$4)-1)),"")</f>
        <v/>
      </c>
      <c r="AR158" s="90" t="str">
        <f>IF($B158&lt;&gt;"",SUMIFS(损耗登记!$I$3:$I$4999,损耗登记!$E$3:$E$4999,$B158,损耗登记!$B$3:$B$4999,LEFT($J$3,4),损耗登记!$C$3:$C$4999,LEFT(AP$4,LEN(AP$4)-1)),"")</f>
        <v/>
      </c>
      <c r="AS158" s="90" t="str">
        <f t="shared" si="43"/>
        <v/>
      </c>
      <c r="AT158" s="90" t="str">
        <f>IF($B158&lt;&gt;"",SUMIFS(进货台账!$I$3:$I$1869,进货台账!$E$3:$E$1869,$B158,进货台账!$B$3:$B$1869,LEFT($J$3,4),进货台账!$C$3:$C$1869,LEFT(AT$4,LEN(AT$4)-1)),"")</f>
        <v/>
      </c>
      <c r="AU158" s="90" t="str">
        <f>IF($B158&lt;&gt;"",SUMIFS(销售台账!$I$3:$I$2654,销售台账!$E$3:$E$2654,$B158,销售台账!$B$3:$B$2654,LEFT($J$3,4),销售台账!$C$3:$C$2654,LEFT(AT$4,LEN(AT$4)-1)),"")</f>
        <v/>
      </c>
      <c r="AV158" s="90" t="str">
        <f>IF($B158&lt;&gt;"",SUMIFS(损耗登记!$I$3:$I$4999,损耗登记!$E$3:$E$4999,$B158,损耗登记!$B$3:$B$4999,LEFT($J$3,4),损耗登记!$C$3:$C$4999,LEFT(AT$4,LEN(AT$4)-1)),"")</f>
        <v/>
      </c>
      <c r="AW158" s="90" t="str">
        <f t="shared" si="44"/>
        <v/>
      </c>
      <c r="AX158" s="90" t="str">
        <f>IF($B158&lt;&gt;"",SUMIFS(进货台账!$I$3:$I$1869,进货台账!$E$3:$E$1869,$B158,进货台账!$B$3:$B$1869,LEFT($J$3,4),进货台账!$C$3:$C$1869,LEFT(AX$4,LEN(AX$4)-1)),"")</f>
        <v/>
      </c>
      <c r="AY158" s="90" t="str">
        <f>IF($B158&lt;&gt;"",SUMIFS(销售台账!$I$3:$I$2654,销售台账!$E$3:$E$2654,$B158,销售台账!$B$3:$B$2654,LEFT($J$3,4),销售台账!$C$3:$C$2654,LEFT(AX$4,LEN(AX$4)-1)),"")</f>
        <v/>
      </c>
      <c r="AZ158" s="90" t="str">
        <f>IF($B158&lt;&gt;"",SUMIFS(损耗登记!$I$3:$I$4999,损耗登记!$E$3:$E$4999,$B158,损耗登记!$B$3:$B$4999,LEFT($J$3,4),损耗登记!$C$3:$C$4999,LEFT(AX$4,LEN(AX$4)-1)),"")</f>
        <v/>
      </c>
      <c r="BA158" s="90" t="str">
        <f t="shared" si="45"/>
        <v/>
      </c>
      <c r="BB158" s="90" t="str">
        <f>IF($B158&lt;&gt;"",SUMIFS(进货台账!$I$3:$I$1869,进货台账!$E$3:$E$1869,$B158,进货台账!$B$3:$B$1869,LEFT($J$3,4),进货台账!$C$3:$C$1869,LEFT(BB$4,LEN(BB$4)-1)),"")</f>
        <v/>
      </c>
      <c r="BC158" s="90" t="str">
        <f>IF($B158&lt;&gt;"",SUMIFS(销售台账!$I$3:$I$2654,销售台账!$E$3:$E$2654,$B158,销售台账!$B$3:$B$2654,LEFT($J$3,4),销售台账!$C$3:$C$2654,LEFT(BB$4,LEN(BB$4)-1)),"")</f>
        <v/>
      </c>
      <c r="BD158" s="90" t="str">
        <f>IF($B158&lt;&gt;"",SUMIFS(损耗登记!$I$3:$I$4999,损耗登记!$E$3:$E$4999,$B158,损耗登记!$B$3:$B$4999,LEFT($J$3,4),损耗登记!$C$3:$C$4999,LEFT(BB$4,LEN(BB$4)-1)),"")</f>
        <v/>
      </c>
      <c r="BE158" s="90" t="str">
        <f t="shared" si="46"/>
        <v/>
      </c>
    </row>
    <row r="159" ht="22" customHeight="1" spans="1:57">
      <c r="A159" s="89" t="str">
        <f t="shared" si="47"/>
        <v/>
      </c>
      <c r="B159" s="89" t="str">
        <f>IF(商品参数!A156&lt;&gt;"",商品参数!A156,"")</f>
        <v/>
      </c>
      <c r="C159" s="90" t="str">
        <f>IFERROR(VLOOKUP(B159,商品参数!A:E,2,FALSE),"")</f>
        <v/>
      </c>
      <c r="D159" s="90" t="str">
        <f>IFERROR(VLOOKUP(B159,商品参数!A:E,3,FALSE),"")</f>
        <v/>
      </c>
      <c r="E159" s="90" t="str">
        <f>IFERROR(VLOOKUP(B159,商品参数!A:E,4,FALSE),"")</f>
        <v/>
      </c>
      <c r="F159" s="90" t="str">
        <f t="shared" si="32"/>
        <v/>
      </c>
      <c r="G159" s="90" t="str">
        <f t="shared" si="33"/>
        <v/>
      </c>
      <c r="H159" s="91" t="str">
        <f t="shared" si="34"/>
        <v/>
      </c>
      <c r="I159" s="90" t="str">
        <f>IF(E159&lt;&gt;"",IFERROR(VLOOKUP(B159,商品参数!$A$3:$D$499,6,0),0),"")</f>
        <v/>
      </c>
      <c r="J159" s="90" t="str">
        <f>IF($B159&lt;&gt;"",SUMIFS(进货台账!$I$3:$I$1869,进货台账!$E$3:$E$1869,$B159,进货台账!$B$3:$B$1869,LEFT($J$3,4),进货台账!$C$3:$C$1869,LEFT(J$4,LEN(J$4)-1)),"")</f>
        <v/>
      </c>
      <c r="K159" s="90" t="str">
        <f>IF($B159&lt;&gt;"",SUMIFS(销售台账!$I$3:$I$2654,销售台账!$E$3:$E$2654,$B159,销售台账!$B$3:$B$2654,LEFT($J$3,4),销售台账!$C$3:$C$2654,LEFT(J$4,LEN(J$4)-1)),"")</f>
        <v/>
      </c>
      <c r="L159" s="90" t="str">
        <f>IF($B159&lt;&gt;"",SUMIFS(损耗登记!$I$3:$I$4999,损耗登记!$E$3:$E$4999,$B159,损耗登记!$B$3:$B$4999,LEFT($J$3,4),损耗登记!$C$3:$C$4999,LEFT(J$4,LEN(J$4)-1)),"")</f>
        <v/>
      </c>
      <c r="M159" s="90" t="str">
        <f t="shared" si="35"/>
        <v/>
      </c>
      <c r="N159" s="90" t="str">
        <f>IF($B159&lt;&gt;"",SUMIFS(进货台账!$I$3:$I$1869,进货台账!$E$3:$E$1869,$B159,进货台账!$B$3:$B$1869,LEFT($J$3,4),进货台账!$C$3:$C$1869,LEFT(N$4,LEN(N$4)-1)),"")</f>
        <v/>
      </c>
      <c r="O159" s="90" t="str">
        <f>IF($B159&lt;&gt;"",SUMIFS(销售台账!$I$3:$I$2654,销售台账!$E$3:$E$2654,$B159,销售台账!$B$3:$B$2654,LEFT($J$3,4),销售台账!$C$3:$C$2654,LEFT(N$4,LEN(N$4)-1)),"")</f>
        <v/>
      </c>
      <c r="P159" s="90" t="str">
        <f>IF($B159&lt;&gt;"",SUMIFS(损耗登记!$I$3:$I$4999,损耗登记!$E$3:$E$4999,$B159,损耗登记!$B$3:$B$4999,LEFT($J$3,4),损耗登记!$C$3:$C$4999,LEFT(N$4,LEN(N$4)-1)),"")</f>
        <v/>
      </c>
      <c r="Q159" s="90" t="str">
        <f t="shared" si="36"/>
        <v/>
      </c>
      <c r="R159" s="90" t="str">
        <f>IF($B159&lt;&gt;"",SUMIFS(进货台账!$I$3:$I$1869,进货台账!$E$3:$E$1869,$B159,进货台账!$B$3:$B$1869,LEFT($J$3,4),进货台账!$C$3:$C$1869,LEFT(R$4,LEN(R$4)-1)),"")</f>
        <v/>
      </c>
      <c r="S159" s="90" t="str">
        <f>IF($B159&lt;&gt;"",SUMIFS(销售台账!$I$3:$I$2654,销售台账!$E$3:$E$2654,$B159,销售台账!$B$3:$B$2654,LEFT($J$3,4),销售台账!$C$3:$C$2654,LEFT(R$4,LEN(R$4)-1)),"")</f>
        <v/>
      </c>
      <c r="T159" s="90" t="str">
        <f>IF($B159&lt;&gt;"",SUMIFS(损耗登记!$I$3:$I$4999,损耗登记!$E$3:$E$4999,$B159,损耗登记!$B$3:$B$4999,LEFT($J$3,4),损耗登记!$C$3:$C$4999,LEFT(R$4,LEN(R$4)-1)),"")</f>
        <v/>
      </c>
      <c r="U159" s="90" t="str">
        <f t="shared" si="37"/>
        <v/>
      </c>
      <c r="V159" s="90" t="str">
        <f>IF($B159&lt;&gt;"",SUMIFS(进货台账!$I$3:$I$1869,进货台账!$E$3:$E$1869,$B159,进货台账!$B$3:$B$1869,LEFT($J$3,4),进货台账!$C$3:$C$1869,LEFT(V$4,LEN(V$4)-1)),"")</f>
        <v/>
      </c>
      <c r="W159" s="90" t="str">
        <f>IF($B159&lt;&gt;"",SUMIFS(销售台账!$I$3:$I$2654,销售台账!$E$3:$E$2654,$B159,销售台账!$B$3:$B$2654,LEFT($J$3,4),销售台账!$C$3:$C$2654,LEFT(V$4,LEN(V$4)-1)),"")</f>
        <v/>
      </c>
      <c r="X159" s="90" t="str">
        <f>IF($B159&lt;&gt;"",SUMIFS(损耗登记!$I$3:$I$4999,损耗登记!$E$3:$E$4999,$B159,损耗登记!$B$3:$B$4999,LEFT($J$3,4),损耗登记!$C$3:$C$4999,LEFT(V$4,LEN(V$4)-1)),"")</f>
        <v/>
      </c>
      <c r="Y159" s="90" t="str">
        <f t="shared" si="38"/>
        <v/>
      </c>
      <c r="Z159" s="90" t="str">
        <f>IF($B159&lt;&gt;"",SUMIFS(进货台账!$I$3:$I$1869,进货台账!$E$3:$E$1869,$B159,进货台账!$B$3:$B$1869,LEFT($J$3,4),进货台账!$C$3:$C$1869,LEFT(Z$4,LEN(Z$4)-1)),"")</f>
        <v/>
      </c>
      <c r="AA159" s="90" t="str">
        <f>IF($B159&lt;&gt;"",SUMIFS(销售台账!$I$3:$I$2654,销售台账!$E$3:$E$2654,$B159,销售台账!$B$3:$B$2654,LEFT($J$3,4),销售台账!$C$3:$C$2654,LEFT(Z$4,LEN(Z$4)-1)),"")</f>
        <v/>
      </c>
      <c r="AB159" s="90" t="str">
        <f>IF($B159&lt;&gt;"",SUMIFS(损耗登记!$I$3:$I$4999,损耗登记!$E$3:$E$4999,$B159,损耗登记!$B$3:$B$4999,LEFT($J$3,4),损耗登记!$C$3:$C$4999,LEFT(Z$4,LEN(Z$4)-1)),"")</f>
        <v/>
      </c>
      <c r="AC159" s="90" t="str">
        <f t="shared" si="39"/>
        <v/>
      </c>
      <c r="AD159" s="90" t="str">
        <f>IF($B159&lt;&gt;"",SUMIFS(进货台账!$I$3:$I$1869,进货台账!$E$3:$E$1869,$B159,进货台账!$B$3:$B$1869,LEFT($J$3,4),进货台账!$C$3:$C$1869,LEFT(AD$4,LEN(AD$4)-1)),"")</f>
        <v/>
      </c>
      <c r="AE159" s="90" t="str">
        <f>IF($B159&lt;&gt;"",SUMIFS(销售台账!$I$3:$I$2654,销售台账!$E$3:$E$2654,$B159,销售台账!$B$3:$B$2654,LEFT($J$3,4),销售台账!$C$3:$C$2654,LEFT(AD$4,LEN(AD$4)-1)),"")</f>
        <v/>
      </c>
      <c r="AF159" s="90" t="str">
        <f>IF($B159&lt;&gt;"",SUMIFS(损耗登记!$I$3:$I$4999,损耗登记!$E$3:$E$4999,$B159,损耗登记!$B$3:$B$4999,LEFT($J$3,4),损耗登记!$C$3:$C$4999,LEFT(AD$4,LEN(AD$4)-1)),"")</f>
        <v/>
      </c>
      <c r="AG159" s="90" t="str">
        <f t="shared" si="40"/>
        <v/>
      </c>
      <c r="AH159" s="90" t="str">
        <f>IF($B159&lt;&gt;"",SUMIFS(进货台账!$I$3:$I$1869,进货台账!$E$3:$E$1869,$B159,进货台账!$B$3:$B$1869,LEFT($J$3,4),进货台账!$C$3:$C$1869,LEFT(AH$4,LEN(AH$4)-1)),"")</f>
        <v/>
      </c>
      <c r="AI159" s="90" t="str">
        <f>IF($B159&lt;&gt;"",SUMIFS(销售台账!$I$3:$I$2654,销售台账!$E$3:$E$2654,$B159,销售台账!$B$3:$B$2654,LEFT($J$3,4),销售台账!$C$3:$C$2654,LEFT(AH$4,LEN(AH$4)-1)),"")</f>
        <v/>
      </c>
      <c r="AJ159" s="90" t="str">
        <f>IF($B159&lt;&gt;"",SUMIFS(损耗登记!$I$3:$I$4999,损耗登记!$E$3:$E$4999,$B159,损耗登记!$B$3:$B$4999,LEFT($J$3,4),损耗登记!$C$3:$C$4999,LEFT(AH$4,LEN(AH$4)-1)),"")</f>
        <v/>
      </c>
      <c r="AK159" s="90" t="str">
        <f t="shared" si="41"/>
        <v/>
      </c>
      <c r="AL159" s="90" t="str">
        <f>IF($B159&lt;&gt;"",SUMIFS(进货台账!$I$3:$I$1869,进货台账!$E$3:$E$1869,$B159,进货台账!$B$3:$B$1869,LEFT($J$3,4),进货台账!$C$3:$C$1869,LEFT(AL$4,LEN(AL$4)-1)),"")</f>
        <v/>
      </c>
      <c r="AM159" s="90" t="str">
        <f>IF($B159&lt;&gt;"",SUMIFS(销售台账!$I$3:$I$2654,销售台账!$E$3:$E$2654,$B159,销售台账!$B$3:$B$2654,LEFT($J$3,4),销售台账!$C$3:$C$2654,LEFT(AL$4,LEN(AL$4)-1)),"")</f>
        <v/>
      </c>
      <c r="AN159" s="90" t="str">
        <f>IF($B159&lt;&gt;"",SUMIFS(损耗登记!$I$3:$I$4999,损耗登记!$E$3:$E$4999,$B159,损耗登记!$B$3:$B$4999,LEFT($J$3,4),损耗登记!$C$3:$C$4999,LEFT(AL$4,LEN(AL$4)-1)),"")</f>
        <v/>
      </c>
      <c r="AO159" s="90" t="str">
        <f t="shared" si="42"/>
        <v/>
      </c>
      <c r="AP159" s="90" t="str">
        <f>IF($B159&lt;&gt;"",SUMIFS(进货台账!$I$3:$I$1869,进货台账!$E$3:$E$1869,$B159,进货台账!$B$3:$B$1869,LEFT($J$3,4),进货台账!$C$3:$C$1869,LEFT(AP$4,LEN(AP$4)-1)),"")</f>
        <v/>
      </c>
      <c r="AQ159" s="90" t="str">
        <f>IF($B159&lt;&gt;"",SUMIFS(销售台账!$I$3:$I$2654,销售台账!$E$3:$E$2654,$B159,销售台账!$B$3:$B$2654,LEFT($J$3,4),销售台账!$C$3:$C$2654,LEFT(AP$4,LEN(AP$4)-1)),"")</f>
        <v/>
      </c>
      <c r="AR159" s="90" t="str">
        <f>IF($B159&lt;&gt;"",SUMIFS(损耗登记!$I$3:$I$4999,损耗登记!$E$3:$E$4999,$B159,损耗登记!$B$3:$B$4999,LEFT($J$3,4),损耗登记!$C$3:$C$4999,LEFT(AP$4,LEN(AP$4)-1)),"")</f>
        <v/>
      </c>
      <c r="AS159" s="90" t="str">
        <f t="shared" si="43"/>
        <v/>
      </c>
      <c r="AT159" s="90" t="str">
        <f>IF($B159&lt;&gt;"",SUMIFS(进货台账!$I$3:$I$1869,进货台账!$E$3:$E$1869,$B159,进货台账!$B$3:$B$1869,LEFT($J$3,4),进货台账!$C$3:$C$1869,LEFT(AT$4,LEN(AT$4)-1)),"")</f>
        <v/>
      </c>
      <c r="AU159" s="90" t="str">
        <f>IF($B159&lt;&gt;"",SUMIFS(销售台账!$I$3:$I$2654,销售台账!$E$3:$E$2654,$B159,销售台账!$B$3:$B$2654,LEFT($J$3,4),销售台账!$C$3:$C$2654,LEFT(AT$4,LEN(AT$4)-1)),"")</f>
        <v/>
      </c>
      <c r="AV159" s="90" t="str">
        <f>IF($B159&lt;&gt;"",SUMIFS(损耗登记!$I$3:$I$4999,损耗登记!$E$3:$E$4999,$B159,损耗登记!$B$3:$B$4999,LEFT($J$3,4),损耗登记!$C$3:$C$4999,LEFT(AT$4,LEN(AT$4)-1)),"")</f>
        <v/>
      </c>
      <c r="AW159" s="90" t="str">
        <f t="shared" si="44"/>
        <v/>
      </c>
      <c r="AX159" s="90" t="str">
        <f>IF($B159&lt;&gt;"",SUMIFS(进货台账!$I$3:$I$1869,进货台账!$E$3:$E$1869,$B159,进货台账!$B$3:$B$1869,LEFT($J$3,4),进货台账!$C$3:$C$1869,LEFT(AX$4,LEN(AX$4)-1)),"")</f>
        <v/>
      </c>
      <c r="AY159" s="90" t="str">
        <f>IF($B159&lt;&gt;"",SUMIFS(销售台账!$I$3:$I$2654,销售台账!$E$3:$E$2654,$B159,销售台账!$B$3:$B$2654,LEFT($J$3,4),销售台账!$C$3:$C$2654,LEFT(AX$4,LEN(AX$4)-1)),"")</f>
        <v/>
      </c>
      <c r="AZ159" s="90" t="str">
        <f>IF($B159&lt;&gt;"",SUMIFS(损耗登记!$I$3:$I$4999,损耗登记!$E$3:$E$4999,$B159,损耗登记!$B$3:$B$4999,LEFT($J$3,4),损耗登记!$C$3:$C$4999,LEFT(AX$4,LEN(AX$4)-1)),"")</f>
        <v/>
      </c>
      <c r="BA159" s="90" t="str">
        <f t="shared" si="45"/>
        <v/>
      </c>
      <c r="BB159" s="90" t="str">
        <f>IF($B159&lt;&gt;"",SUMIFS(进货台账!$I$3:$I$1869,进货台账!$E$3:$E$1869,$B159,进货台账!$B$3:$B$1869,LEFT($J$3,4),进货台账!$C$3:$C$1869,LEFT(BB$4,LEN(BB$4)-1)),"")</f>
        <v/>
      </c>
      <c r="BC159" s="90" t="str">
        <f>IF($B159&lt;&gt;"",SUMIFS(销售台账!$I$3:$I$2654,销售台账!$E$3:$E$2654,$B159,销售台账!$B$3:$B$2654,LEFT($J$3,4),销售台账!$C$3:$C$2654,LEFT(BB$4,LEN(BB$4)-1)),"")</f>
        <v/>
      </c>
      <c r="BD159" s="90" t="str">
        <f>IF($B159&lt;&gt;"",SUMIFS(损耗登记!$I$3:$I$4999,损耗登记!$E$3:$E$4999,$B159,损耗登记!$B$3:$B$4999,LEFT($J$3,4),损耗登记!$C$3:$C$4999,LEFT(BB$4,LEN(BB$4)-1)),"")</f>
        <v/>
      </c>
      <c r="BE159" s="90" t="str">
        <f t="shared" si="46"/>
        <v/>
      </c>
    </row>
    <row r="160" ht="22" customHeight="1" spans="1:57">
      <c r="A160" s="89" t="str">
        <f t="shared" si="47"/>
        <v/>
      </c>
      <c r="B160" s="89" t="str">
        <f>IF(商品参数!A157&lt;&gt;"",商品参数!A157,"")</f>
        <v/>
      </c>
      <c r="C160" s="90" t="str">
        <f>IFERROR(VLOOKUP(B160,商品参数!A:E,2,FALSE),"")</f>
        <v/>
      </c>
      <c r="D160" s="90" t="str">
        <f>IFERROR(VLOOKUP(B160,商品参数!A:E,3,FALSE),"")</f>
        <v/>
      </c>
      <c r="E160" s="90" t="str">
        <f>IFERROR(VLOOKUP(B160,商品参数!A:E,4,FALSE),"")</f>
        <v/>
      </c>
      <c r="F160" s="90" t="str">
        <f t="shared" si="32"/>
        <v/>
      </c>
      <c r="G160" s="90" t="str">
        <f t="shared" si="33"/>
        <v/>
      </c>
      <c r="H160" s="91" t="str">
        <f t="shared" si="34"/>
        <v/>
      </c>
      <c r="I160" s="90" t="str">
        <f>IF(E160&lt;&gt;"",IFERROR(VLOOKUP(B160,商品参数!$A$3:$D$499,6,0),0),"")</f>
        <v/>
      </c>
      <c r="J160" s="90" t="str">
        <f>IF($B160&lt;&gt;"",SUMIFS(进货台账!$I$3:$I$1869,进货台账!$E$3:$E$1869,$B160,进货台账!$B$3:$B$1869,LEFT($J$3,4),进货台账!$C$3:$C$1869,LEFT(J$4,LEN(J$4)-1)),"")</f>
        <v/>
      </c>
      <c r="K160" s="90" t="str">
        <f>IF($B160&lt;&gt;"",SUMIFS(销售台账!$I$3:$I$2654,销售台账!$E$3:$E$2654,$B160,销售台账!$B$3:$B$2654,LEFT($J$3,4),销售台账!$C$3:$C$2654,LEFT(J$4,LEN(J$4)-1)),"")</f>
        <v/>
      </c>
      <c r="L160" s="90" t="str">
        <f>IF($B160&lt;&gt;"",SUMIFS(损耗登记!$I$3:$I$4999,损耗登记!$E$3:$E$4999,$B160,损耗登记!$B$3:$B$4999,LEFT($J$3,4),损耗登记!$C$3:$C$4999,LEFT(J$4,LEN(J$4)-1)),"")</f>
        <v/>
      </c>
      <c r="M160" s="90" t="str">
        <f t="shared" si="35"/>
        <v/>
      </c>
      <c r="N160" s="90" t="str">
        <f>IF($B160&lt;&gt;"",SUMIFS(进货台账!$I$3:$I$1869,进货台账!$E$3:$E$1869,$B160,进货台账!$B$3:$B$1869,LEFT($J$3,4),进货台账!$C$3:$C$1869,LEFT(N$4,LEN(N$4)-1)),"")</f>
        <v/>
      </c>
      <c r="O160" s="90" t="str">
        <f>IF($B160&lt;&gt;"",SUMIFS(销售台账!$I$3:$I$2654,销售台账!$E$3:$E$2654,$B160,销售台账!$B$3:$B$2654,LEFT($J$3,4),销售台账!$C$3:$C$2654,LEFT(N$4,LEN(N$4)-1)),"")</f>
        <v/>
      </c>
      <c r="P160" s="90" t="str">
        <f>IF($B160&lt;&gt;"",SUMIFS(损耗登记!$I$3:$I$4999,损耗登记!$E$3:$E$4999,$B160,损耗登记!$B$3:$B$4999,LEFT($J$3,4),损耗登记!$C$3:$C$4999,LEFT(N$4,LEN(N$4)-1)),"")</f>
        <v/>
      </c>
      <c r="Q160" s="90" t="str">
        <f t="shared" si="36"/>
        <v/>
      </c>
      <c r="R160" s="90" t="str">
        <f>IF($B160&lt;&gt;"",SUMIFS(进货台账!$I$3:$I$1869,进货台账!$E$3:$E$1869,$B160,进货台账!$B$3:$B$1869,LEFT($J$3,4),进货台账!$C$3:$C$1869,LEFT(R$4,LEN(R$4)-1)),"")</f>
        <v/>
      </c>
      <c r="S160" s="90" t="str">
        <f>IF($B160&lt;&gt;"",SUMIFS(销售台账!$I$3:$I$2654,销售台账!$E$3:$E$2654,$B160,销售台账!$B$3:$B$2654,LEFT($J$3,4),销售台账!$C$3:$C$2654,LEFT(R$4,LEN(R$4)-1)),"")</f>
        <v/>
      </c>
      <c r="T160" s="90" t="str">
        <f>IF($B160&lt;&gt;"",SUMIFS(损耗登记!$I$3:$I$4999,损耗登记!$E$3:$E$4999,$B160,损耗登记!$B$3:$B$4999,LEFT($J$3,4),损耗登记!$C$3:$C$4999,LEFT(R$4,LEN(R$4)-1)),"")</f>
        <v/>
      </c>
      <c r="U160" s="90" t="str">
        <f t="shared" si="37"/>
        <v/>
      </c>
      <c r="V160" s="90" t="str">
        <f>IF($B160&lt;&gt;"",SUMIFS(进货台账!$I$3:$I$1869,进货台账!$E$3:$E$1869,$B160,进货台账!$B$3:$B$1869,LEFT($J$3,4),进货台账!$C$3:$C$1869,LEFT(V$4,LEN(V$4)-1)),"")</f>
        <v/>
      </c>
      <c r="W160" s="90" t="str">
        <f>IF($B160&lt;&gt;"",SUMIFS(销售台账!$I$3:$I$2654,销售台账!$E$3:$E$2654,$B160,销售台账!$B$3:$B$2654,LEFT($J$3,4),销售台账!$C$3:$C$2654,LEFT(V$4,LEN(V$4)-1)),"")</f>
        <v/>
      </c>
      <c r="X160" s="90" t="str">
        <f>IF($B160&lt;&gt;"",SUMIFS(损耗登记!$I$3:$I$4999,损耗登记!$E$3:$E$4999,$B160,损耗登记!$B$3:$B$4999,LEFT($J$3,4),损耗登记!$C$3:$C$4999,LEFT(V$4,LEN(V$4)-1)),"")</f>
        <v/>
      </c>
      <c r="Y160" s="90" t="str">
        <f t="shared" si="38"/>
        <v/>
      </c>
      <c r="Z160" s="90" t="str">
        <f>IF($B160&lt;&gt;"",SUMIFS(进货台账!$I$3:$I$1869,进货台账!$E$3:$E$1869,$B160,进货台账!$B$3:$B$1869,LEFT($J$3,4),进货台账!$C$3:$C$1869,LEFT(Z$4,LEN(Z$4)-1)),"")</f>
        <v/>
      </c>
      <c r="AA160" s="90" t="str">
        <f>IF($B160&lt;&gt;"",SUMIFS(销售台账!$I$3:$I$2654,销售台账!$E$3:$E$2654,$B160,销售台账!$B$3:$B$2654,LEFT($J$3,4),销售台账!$C$3:$C$2654,LEFT(Z$4,LEN(Z$4)-1)),"")</f>
        <v/>
      </c>
      <c r="AB160" s="90" t="str">
        <f>IF($B160&lt;&gt;"",SUMIFS(损耗登记!$I$3:$I$4999,损耗登记!$E$3:$E$4999,$B160,损耗登记!$B$3:$B$4999,LEFT($J$3,4),损耗登记!$C$3:$C$4999,LEFT(Z$4,LEN(Z$4)-1)),"")</f>
        <v/>
      </c>
      <c r="AC160" s="90" t="str">
        <f t="shared" si="39"/>
        <v/>
      </c>
      <c r="AD160" s="90" t="str">
        <f>IF($B160&lt;&gt;"",SUMIFS(进货台账!$I$3:$I$1869,进货台账!$E$3:$E$1869,$B160,进货台账!$B$3:$B$1869,LEFT($J$3,4),进货台账!$C$3:$C$1869,LEFT(AD$4,LEN(AD$4)-1)),"")</f>
        <v/>
      </c>
      <c r="AE160" s="90" t="str">
        <f>IF($B160&lt;&gt;"",SUMIFS(销售台账!$I$3:$I$2654,销售台账!$E$3:$E$2654,$B160,销售台账!$B$3:$B$2654,LEFT($J$3,4),销售台账!$C$3:$C$2654,LEFT(AD$4,LEN(AD$4)-1)),"")</f>
        <v/>
      </c>
      <c r="AF160" s="90" t="str">
        <f>IF($B160&lt;&gt;"",SUMIFS(损耗登记!$I$3:$I$4999,损耗登记!$E$3:$E$4999,$B160,损耗登记!$B$3:$B$4999,LEFT($J$3,4),损耗登记!$C$3:$C$4999,LEFT(AD$4,LEN(AD$4)-1)),"")</f>
        <v/>
      </c>
      <c r="AG160" s="90" t="str">
        <f t="shared" si="40"/>
        <v/>
      </c>
      <c r="AH160" s="90" t="str">
        <f>IF($B160&lt;&gt;"",SUMIFS(进货台账!$I$3:$I$1869,进货台账!$E$3:$E$1869,$B160,进货台账!$B$3:$B$1869,LEFT($J$3,4),进货台账!$C$3:$C$1869,LEFT(AH$4,LEN(AH$4)-1)),"")</f>
        <v/>
      </c>
      <c r="AI160" s="90" t="str">
        <f>IF($B160&lt;&gt;"",SUMIFS(销售台账!$I$3:$I$2654,销售台账!$E$3:$E$2654,$B160,销售台账!$B$3:$B$2654,LEFT($J$3,4),销售台账!$C$3:$C$2654,LEFT(AH$4,LEN(AH$4)-1)),"")</f>
        <v/>
      </c>
      <c r="AJ160" s="90" t="str">
        <f>IF($B160&lt;&gt;"",SUMIFS(损耗登记!$I$3:$I$4999,损耗登记!$E$3:$E$4999,$B160,损耗登记!$B$3:$B$4999,LEFT($J$3,4),损耗登记!$C$3:$C$4999,LEFT(AH$4,LEN(AH$4)-1)),"")</f>
        <v/>
      </c>
      <c r="AK160" s="90" t="str">
        <f t="shared" si="41"/>
        <v/>
      </c>
      <c r="AL160" s="90" t="str">
        <f>IF($B160&lt;&gt;"",SUMIFS(进货台账!$I$3:$I$1869,进货台账!$E$3:$E$1869,$B160,进货台账!$B$3:$B$1869,LEFT($J$3,4),进货台账!$C$3:$C$1869,LEFT(AL$4,LEN(AL$4)-1)),"")</f>
        <v/>
      </c>
      <c r="AM160" s="90" t="str">
        <f>IF($B160&lt;&gt;"",SUMIFS(销售台账!$I$3:$I$2654,销售台账!$E$3:$E$2654,$B160,销售台账!$B$3:$B$2654,LEFT($J$3,4),销售台账!$C$3:$C$2654,LEFT(AL$4,LEN(AL$4)-1)),"")</f>
        <v/>
      </c>
      <c r="AN160" s="90" t="str">
        <f>IF($B160&lt;&gt;"",SUMIFS(损耗登记!$I$3:$I$4999,损耗登记!$E$3:$E$4999,$B160,损耗登记!$B$3:$B$4999,LEFT($J$3,4),损耗登记!$C$3:$C$4999,LEFT(AL$4,LEN(AL$4)-1)),"")</f>
        <v/>
      </c>
      <c r="AO160" s="90" t="str">
        <f t="shared" si="42"/>
        <v/>
      </c>
      <c r="AP160" s="90" t="str">
        <f>IF($B160&lt;&gt;"",SUMIFS(进货台账!$I$3:$I$1869,进货台账!$E$3:$E$1869,$B160,进货台账!$B$3:$B$1869,LEFT($J$3,4),进货台账!$C$3:$C$1869,LEFT(AP$4,LEN(AP$4)-1)),"")</f>
        <v/>
      </c>
      <c r="AQ160" s="90" t="str">
        <f>IF($B160&lt;&gt;"",SUMIFS(销售台账!$I$3:$I$2654,销售台账!$E$3:$E$2654,$B160,销售台账!$B$3:$B$2654,LEFT($J$3,4),销售台账!$C$3:$C$2654,LEFT(AP$4,LEN(AP$4)-1)),"")</f>
        <v/>
      </c>
      <c r="AR160" s="90" t="str">
        <f>IF($B160&lt;&gt;"",SUMIFS(损耗登记!$I$3:$I$4999,损耗登记!$E$3:$E$4999,$B160,损耗登记!$B$3:$B$4999,LEFT($J$3,4),损耗登记!$C$3:$C$4999,LEFT(AP$4,LEN(AP$4)-1)),"")</f>
        <v/>
      </c>
      <c r="AS160" s="90" t="str">
        <f t="shared" si="43"/>
        <v/>
      </c>
      <c r="AT160" s="90" t="str">
        <f>IF($B160&lt;&gt;"",SUMIFS(进货台账!$I$3:$I$1869,进货台账!$E$3:$E$1869,$B160,进货台账!$B$3:$B$1869,LEFT($J$3,4),进货台账!$C$3:$C$1869,LEFT(AT$4,LEN(AT$4)-1)),"")</f>
        <v/>
      </c>
      <c r="AU160" s="90" t="str">
        <f>IF($B160&lt;&gt;"",SUMIFS(销售台账!$I$3:$I$2654,销售台账!$E$3:$E$2654,$B160,销售台账!$B$3:$B$2654,LEFT($J$3,4),销售台账!$C$3:$C$2654,LEFT(AT$4,LEN(AT$4)-1)),"")</f>
        <v/>
      </c>
      <c r="AV160" s="90" t="str">
        <f>IF($B160&lt;&gt;"",SUMIFS(损耗登记!$I$3:$I$4999,损耗登记!$E$3:$E$4999,$B160,损耗登记!$B$3:$B$4999,LEFT($J$3,4),损耗登记!$C$3:$C$4999,LEFT(AT$4,LEN(AT$4)-1)),"")</f>
        <v/>
      </c>
      <c r="AW160" s="90" t="str">
        <f t="shared" si="44"/>
        <v/>
      </c>
      <c r="AX160" s="90" t="str">
        <f>IF($B160&lt;&gt;"",SUMIFS(进货台账!$I$3:$I$1869,进货台账!$E$3:$E$1869,$B160,进货台账!$B$3:$B$1869,LEFT($J$3,4),进货台账!$C$3:$C$1869,LEFT(AX$4,LEN(AX$4)-1)),"")</f>
        <v/>
      </c>
      <c r="AY160" s="90" t="str">
        <f>IF($B160&lt;&gt;"",SUMIFS(销售台账!$I$3:$I$2654,销售台账!$E$3:$E$2654,$B160,销售台账!$B$3:$B$2654,LEFT($J$3,4),销售台账!$C$3:$C$2654,LEFT(AX$4,LEN(AX$4)-1)),"")</f>
        <v/>
      </c>
      <c r="AZ160" s="90" t="str">
        <f>IF($B160&lt;&gt;"",SUMIFS(损耗登记!$I$3:$I$4999,损耗登记!$E$3:$E$4999,$B160,损耗登记!$B$3:$B$4999,LEFT($J$3,4),损耗登记!$C$3:$C$4999,LEFT(AX$4,LEN(AX$4)-1)),"")</f>
        <v/>
      </c>
      <c r="BA160" s="90" t="str">
        <f t="shared" si="45"/>
        <v/>
      </c>
      <c r="BB160" s="90" t="str">
        <f>IF($B160&lt;&gt;"",SUMIFS(进货台账!$I$3:$I$1869,进货台账!$E$3:$E$1869,$B160,进货台账!$B$3:$B$1869,LEFT($J$3,4),进货台账!$C$3:$C$1869,LEFT(BB$4,LEN(BB$4)-1)),"")</f>
        <v/>
      </c>
      <c r="BC160" s="90" t="str">
        <f>IF($B160&lt;&gt;"",SUMIFS(销售台账!$I$3:$I$2654,销售台账!$E$3:$E$2654,$B160,销售台账!$B$3:$B$2654,LEFT($J$3,4),销售台账!$C$3:$C$2654,LEFT(BB$4,LEN(BB$4)-1)),"")</f>
        <v/>
      </c>
      <c r="BD160" s="90" t="str">
        <f>IF($B160&lt;&gt;"",SUMIFS(损耗登记!$I$3:$I$4999,损耗登记!$E$3:$E$4999,$B160,损耗登记!$B$3:$B$4999,LEFT($J$3,4),损耗登记!$C$3:$C$4999,LEFT(BB$4,LEN(BB$4)-1)),"")</f>
        <v/>
      </c>
      <c r="BE160" s="90" t="str">
        <f t="shared" si="46"/>
        <v/>
      </c>
    </row>
    <row r="161" ht="22" customHeight="1" spans="1:57">
      <c r="A161" s="89" t="str">
        <f t="shared" si="47"/>
        <v/>
      </c>
      <c r="B161" s="89" t="str">
        <f>IF(商品参数!A158&lt;&gt;"",商品参数!A158,"")</f>
        <v/>
      </c>
      <c r="C161" s="90" t="str">
        <f>IFERROR(VLOOKUP(B161,商品参数!A:E,2,FALSE),"")</f>
        <v/>
      </c>
      <c r="D161" s="90" t="str">
        <f>IFERROR(VLOOKUP(B161,商品参数!A:E,3,FALSE),"")</f>
        <v/>
      </c>
      <c r="E161" s="90" t="str">
        <f>IFERROR(VLOOKUP(B161,商品参数!A:E,4,FALSE),"")</f>
        <v/>
      </c>
      <c r="F161" s="90" t="str">
        <f t="shared" si="32"/>
        <v/>
      </c>
      <c r="G161" s="90" t="str">
        <f t="shared" si="33"/>
        <v/>
      </c>
      <c r="H161" s="91" t="str">
        <f t="shared" si="34"/>
        <v/>
      </c>
      <c r="I161" s="90" t="str">
        <f>IF(E161&lt;&gt;"",IFERROR(VLOOKUP(B161,商品参数!$A$3:$D$499,6,0),0),"")</f>
        <v/>
      </c>
      <c r="J161" s="90" t="str">
        <f>IF($B161&lt;&gt;"",SUMIFS(进货台账!$I$3:$I$1869,进货台账!$E$3:$E$1869,$B161,进货台账!$B$3:$B$1869,LEFT($J$3,4),进货台账!$C$3:$C$1869,LEFT(J$4,LEN(J$4)-1)),"")</f>
        <v/>
      </c>
      <c r="K161" s="90" t="str">
        <f>IF($B161&lt;&gt;"",SUMIFS(销售台账!$I$3:$I$2654,销售台账!$E$3:$E$2654,$B161,销售台账!$B$3:$B$2654,LEFT($J$3,4),销售台账!$C$3:$C$2654,LEFT(J$4,LEN(J$4)-1)),"")</f>
        <v/>
      </c>
      <c r="L161" s="90" t="str">
        <f>IF($B161&lt;&gt;"",SUMIFS(损耗登记!$I$3:$I$4999,损耗登记!$E$3:$E$4999,$B161,损耗登记!$B$3:$B$4999,LEFT($J$3,4),损耗登记!$C$3:$C$4999,LEFT(J$4,LEN(J$4)-1)),"")</f>
        <v/>
      </c>
      <c r="M161" s="90" t="str">
        <f t="shared" si="35"/>
        <v/>
      </c>
      <c r="N161" s="90" t="str">
        <f>IF($B161&lt;&gt;"",SUMIFS(进货台账!$I$3:$I$1869,进货台账!$E$3:$E$1869,$B161,进货台账!$B$3:$B$1869,LEFT($J$3,4),进货台账!$C$3:$C$1869,LEFT(N$4,LEN(N$4)-1)),"")</f>
        <v/>
      </c>
      <c r="O161" s="90" t="str">
        <f>IF($B161&lt;&gt;"",SUMIFS(销售台账!$I$3:$I$2654,销售台账!$E$3:$E$2654,$B161,销售台账!$B$3:$B$2654,LEFT($J$3,4),销售台账!$C$3:$C$2654,LEFT(N$4,LEN(N$4)-1)),"")</f>
        <v/>
      </c>
      <c r="P161" s="90" t="str">
        <f>IF($B161&lt;&gt;"",SUMIFS(损耗登记!$I$3:$I$4999,损耗登记!$E$3:$E$4999,$B161,损耗登记!$B$3:$B$4999,LEFT($J$3,4),损耗登记!$C$3:$C$4999,LEFT(N$4,LEN(N$4)-1)),"")</f>
        <v/>
      </c>
      <c r="Q161" s="90" t="str">
        <f t="shared" si="36"/>
        <v/>
      </c>
      <c r="R161" s="90" t="str">
        <f>IF($B161&lt;&gt;"",SUMIFS(进货台账!$I$3:$I$1869,进货台账!$E$3:$E$1869,$B161,进货台账!$B$3:$B$1869,LEFT($J$3,4),进货台账!$C$3:$C$1869,LEFT(R$4,LEN(R$4)-1)),"")</f>
        <v/>
      </c>
      <c r="S161" s="90" t="str">
        <f>IF($B161&lt;&gt;"",SUMIFS(销售台账!$I$3:$I$2654,销售台账!$E$3:$E$2654,$B161,销售台账!$B$3:$B$2654,LEFT($J$3,4),销售台账!$C$3:$C$2654,LEFT(R$4,LEN(R$4)-1)),"")</f>
        <v/>
      </c>
      <c r="T161" s="90" t="str">
        <f>IF($B161&lt;&gt;"",SUMIFS(损耗登记!$I$3:$I$4999,损耗登记!$E$3:$E$4999,$B161,损耗登记!$B$3:$B$4999,LEFT($J$3,4),损耗登记!$C$3:$C$4999,LEFT(R$4,LEN(R$4)-1)),"")</f>
        <v/>
      </c>
      <c r="U161" s="90" t="str">
        <f t="shared" si="37"/>
        <v/>
      </c>
      <c r="V161" s="90" t="str">
        <f>IF($B161&lt;&gt;"",SUMIFS(进货台账!$I$3:$I$1869,进货台账!$E$3:$E$1869,$B161,进货台账!$B$3:$B$1869,LEFT($J$3,4),进货台账!$C$3:$C$1869,LEFT(V$4,LEN(V$4)-1)),"")</f>
        <v/>
      </c>
      <c r="W161" s="90" t="str">
        <f>IF($B161&lt;&gt;"",SUMIFS(销售台账!$I$3:$I$2654,销售台账!$E$3:$E$2654,$B161,销售台账!$B$3:$B$2654,LEFT($J$3,4),销售台账!$C$3:$C$2654,LEFT(V$4,LEN(V$4)-1)),"")</f>
        <v/>
      </c>
      <c r="X161" s="90" t="str">
        <f>IF($B161&lt;&gt;"",SUMIFS(损耗登记!$I$3:$I$4999,损耗登记!$E$3:$E$4999,$B161,损耗登记!$B$3:$B$4999,LEFT($J$3,4),损耗登记!$C$3:$C$4999,LEFT(V$4,LEN(V$4)-1)),"")</f>
        <v/>
      </c>
      <c r="Y161" s="90" t="str">
        <f t="shared" si="38"/>
        <v/>
      </c>
      <c r="Z161" s="90" t="str">
        <f>IF($B161&lt;&gt;"",SUMIFS(进货台账!$I$3:$I$1869,进货台账!$E$3:$E$1869,$B161,进货台账!$B$3:$B$1869,LEFT($J$3,4),进货台账!$C$3:$C$1869,LEFT(Z$4,LEN(Z$4)-1)),"")</f>
        <v/>
      </c>
      <c r="AA161" s="90" t="str">
        <f>IF($B161&lt;&gt;"",SUMIFS(销售台账!$I$3:$I$2654,销售台账!$E$3:$E$2654,$B161,销售台账!$B$3:$B$2654,LEFT($J$3,4),销售台账!$C$3:$C$2654,LEFT(Z$4,LEN(Z$4)-1)),"")</f>
        <v/>
      </c>
      <c r="AB161" s="90" t="str">
        <f>IF($B161&lt;&gt;"",SUMIFS(损耗登记!$I$3:$I$4999,损耗登记!$E$3:$E$4999,$B161,损耗登记!$B$3:$B$4999,LEFT($J$3,4),损耗登记!$C$3:$C$4999,LEFT(Z$4,LEN(Z$4)-1)),"")</f>
        <v/>
      </c>
      <c r="AC161" s="90" t="str">
        <f t="shared" si="39"/>
        <v/>
      </c>
      <c r="AD161" s="90" t="str">
        <f>IF($B161&lt;&gt;"",SUMIFS(进货台账!$I$3:$I$1869,进货台账!$E$3:$E$1869,$B161,进货台账!$B$3:$B$1869,LEFT($J$3,4),进货台账!$C$3:$C$1869,LEFT(AD$4,LEN(AD$4)-1)),"")</f>
        <v/>
      </c>
      <c r="AE161" s="90" t="str">
        <f>IF($B161&lt;&gt;"",SUMIFS(销售台账!$I$3:$I$2654,销售台账!$E$3:$E$2654,$B161,销售台账!$B$3:$B$2654,LEFT($J$3,4),销售台账!$C$3:$C$2654,LEFT(AD$4,LEN(AD$4)-1)),"")</f>
        <v/>
      </c>
      <c r="AF161" s="90" t="str">
        <f>IF($B161&lt;&gt;"",SUMIFS(损耗登记!$I$3:$I$4999,损耗登记!$E$3:$E$4999,$B161,损耗登记!$B$3:$B$4999,LEFT($J$3,4),损耗登记!$C$3:$C$4999,LEFT(AD$4,LEN(AD$4)-1)),"")</f>
        <v/>
      </c>
      <c r="AG161" s="90" t="str">
        <f t="shared" si="40"/>
        <v/>
      </c>
      <c r="AH161" s="90" t="str">
        <f>IF($B161&lt;&gt;"",SUMIFS(进货台账!$I$3:$I$1869,进货台账!$E$3:$E$1869,$B161,进货台账!$B$3:$B$1869,LEFT($J$3,4),进货台账!$C$3:$C$1869,LEFT(AH$4,LEN(AH$4)-1)),"")</f>
        <v/>
      </c>
      <c r="AI161" s="90" t="str">
        <f>IF($B161&lt;&gt;"",SUMIFS(销售台账!$I$3:$I$2654,销售台账!$E$3:$E$2654,$B161,销售台账!$B$3:$B$2654,LEFT($J$3,4),销售台账!$C$3:$C$2654,LEFT(AH$4,LEN(AH$4)-1)),"")</f>
        <v/>
      </c>
      <c r="AJ161" s="90" t="str">
        <f>IF($B161&lt;&gt;"",SUMIFS(损耗登记!$I$3:$I$4999,损耗登记!$E$3:$E$4999,$B161,损耗登记!$B$3:$B$4999,LEFT($J$3,4),损耗登记!$C$3:$C$4999,LEFT(AH$4,LEN(AH$4)-1)),"")</f>
        <v/>
      </c>
      <c r="AK161" s="90" t="str">
        <f t="shared" si="41"/>
        <v/>
      </c>
      <c r="AL161" s="90" t="str">
        <f>IF($B161&lt;&gt;"",SUMIFS(进货台账!$I$3:$I$1869,进货台账!$E$3:$E$1869,$B161,进货台账!$B$3:$B$1869,LEFT($J$3,4),进货台账!$C$3:$C$1869,LEFT(AL$4,LEN(AL$4)-1)),"")</f>
        <v/>
      </c>
      <c r="AM161" s="90" t="str">
        <f>IF($B161&lt;&gt;"",SUMIFS(销售台账!$I$3:$I$2654,销售台账!$E$3:$E$2654,$B161,销售台账!$B$3:$B$2654,LEFT($J$3,4),销售台账!$C$3:$C$2654,LEFT(AL$4,LEN(AL$4)-1)),"")</f>
        <v/>
      </c>
      <c r="AN161" s="90" t="str">
        <f>IF($B161&lt;&gt;"",SUMIFS(损耗登记!$I$3:$I$4999,损耗登记!$E$3:$E$4999,$B161,损耗登记!$B$3:$B$4999,LEFT($J$3,4),损耗登记!$C$3:$C$4999,LEFT(AL$4,LEN(AL$4)-1)),"")</f>
        <v/>
      </c>
      <c r="AO161" s="90" t="str">
        <f t="shared" si="42"/>
        <v/>
      </c>
      <c r="AP161" s="90" t="str">
        <f>IF($B161&lt;&gt;"",SUMIFS(进货台账!$I$3:$I$1869,进货台账!$E$3:$E$1869,$B161,进货台账!$B$3:$B$1869,LEFT($J$3,4),进货台账!$C$3:$C$1869,LEFT(AP$4,LEN(AP$4)-1)),"")</f>
        <v/>
      </c>
      <c r="AQ161" s="90" t="str">
        <f>IF($B161&lt;&gt;"",SUMIFS(销售台账!$I$3:$I$2654,销售台账!$E$3:$E$2654,$B161,销售台账!$B$3:$B$2654,LEFT($J$3,4),销售台账!$C$3:$C$2654,LEFT(AP$4,LEN(AP$4)-1)),"")</f>
        <v/>
      </c>
      <c r="AR161" s="90" t="str">
        <f>IF($B161&lt;&gt;"",SUMIFS(损耗登记!$I$3:$I$4999,损耗登记!$E$3:$E$4999,$B161,损耗登记!$B$3:$B$4999,LEFT($J$3,4),损耗登记!$C$3:$C$4999,LEFT(AP$4,LEN(AP$4)-1)),"")</f>
        <v/>
      </c>
      <c r="AS161" s="90" t="str">
        <f t="shared" si="43"/>
        <v/>
      </c>
      <c r="AT161" s="90" t="str">
        <f>IF($B161&lt;&gt;"",SUMIFS(进货台账!$I$3:$I$1869,进货台账!$E$3:$E$1869,$B161,进货台账!$B$3:$B$1869,LEFT($J$3,4),进货台账!$C$3:$C$1869,LEFT(AT$4,LEN(AT$4)-1)),"")</f>
        <v/>
      </c>
      <c r="AU161" s="90" t="str">
        <f>IF($B161&lt;&gt;"",SUMIFS(销售台账!$I$3:$I$2654,销售台账!$E$3:$E$2654,$B161,销售台账!$B$3:$B$2654,LEFT($J$3,4),销售台账!$C$3:$C$2654,LEFT(AT$4,LEN(AT$4)-1)),"")</f>
        <v/>
      </c>
      <c r="AV161" s="90" t="str">
        <f>IF($B161&lt;&gt;"",SUMIFS(损耗登记!$I$3:$I$4999,损耗登记!$E$3:$E$4999,$B161,损耗登记!$B$3:$B$4999,LEFT($J$3,4),损耗登记!$C$3:$C$4999,LEFT(AT$4,LEN(AT$4)-1)),"")</f>
        <v/>
      </c>
      <c r="AW161" s="90" t="str">
        <f t="shared" si="44"/>
        <v/>
      </c>
      <c r="AX161" s="90" t="str">
        <f>IF($B161&lt;&gt;"",SUMIFS(进货台账!$I$3:$I$1869,进货台账!$E$3:$E$1869,$B161,进货台账!$B$3:$B$1869,LEFT($J$3,4),进货台账!$C$3:$C$1869,LEFT(AX$4,LEN(AX$4)-1)),"")</f>
        <v/>
      </c>
      <c r="AY161" s="90" t="str">
        <f>IF($B161&lt;&gt;"",SUMIFS(销售台账!$I$3:$I$2654,销售台账!$E$3:$E$2654,$B161,销售台账!$B$3:$B$2654,LEFT($J$3,4),销售台账!$C$3:$C$2654,LEFT(AX$4,LEN(AX$4)-1)),"")</f>
        <v/>
      </c>
      <c r="AZ161" s="90" t="str">
        <f>IF($B161&lt;&gt;"",SUMIFS(损耗登记!$I$3:$I$4999,损耗登记!$E$3:$E$4999,$B161,损耗登记!$B$3:$B$4999,LEFT($J$3,4),损耗登记!$C$3:$C$4999,LEFT(AX$4,LEN(AX$4)-1)),"")</f>
        <v/>
      </c>
      <c r="BA161" s="90" t="str">
        <f t="shared" si="45"/>
        <v/>
      </c>
      <c r="BB161" s="90" t="str">
        <f>IF($B161&lt;&gt;"",SUMIFS(进货台账!$I$3:$I$1869,进货台账!$E$3:$E$1869,$B161,进货台账!$B$3:$B$1869,LEFT($J$3,4),进货台账!$C$3:$C$1869,LEFT(BB$4,LEN(BB$4)-1)),"")</f>
        <v/>
      </c>
      <c r="BC161" s="90" t="str">
        <f>IF($B161&lt;&gt;"",SUMIFS(销售台账!$I$3:$I$2654,销售台账!$E$3:$E$2654,$B161,销售台账!$B$3:$B$2654,LEFT($J$3,4),销售台账!$C$3:$C$2654,LEFT(BB$4,LEN(BB$4)-1)),"")</f>
        <v/>
      </c>
      <c r="BD161" s="90" t="str">
        <f>IF($B161&lt;&gt;"",SUMIFS(损耗登记!$I$3:$I$4999,损耗登记!$E$3:$E$4999,$B161,损耗登记!$B$3:$B$4999,LEFT($J$3,4),损耗登记!$C$3:$C$4999,LEFT(BB$4,LEN(BB$4)-1)),"")</f>
        <v/>
      </c>
      <c r="BE161" s="90" t="str">
        <f t="shared" si="46"/>
        <v/>
      </c>
    </row>
    <row r="162" ht="22" customHeight="1" spans="1:57">
      <c r="A162" s="89" t="str">
        <f t="shared" si="47"/>
        <v/>
      </c>
      <c r="B162" s="89" t="str">
        <f>IF(商品参数!A159&lt;&gt;"",商品参数!A159,"")</f>
        <v/>
      </c>
      <c r="C162" s="90" t="str">
        <f>IFERROR(VLOOKUP(B162,商品参数!A:E,2,FALSE),"")</f>
        <v/>
      </c>
      <c r="D162" s="90" t="str">
        <f>IFERROR(VLOOKUP(B162,商品参数!A:E,3,FALSE),"")</f>
        <v/>
      </c>
      <c r="E162" s="90" t="str">
        <f>IFERROR(VLOOKUP(B162,商品参数!A:E,4,FALSE),"")</f>
        <v/>
      </c>
      <c r="F162" s="90" t="str">
        <f t="shared" si="32"/>
        <v/>
      </c>
      <c r="G162" s="90" t="str">
        <f t="shared" si="33"/>
        <v/>
      </c>
      <c r="H162" s="91" t="str">
        <f t="shared" si="34"/>
        <v/>
      </c>
      <c r="I162" s="90" t="str">
        <f>IF(E162&lt;&gt;"",IFERROR(VLOOKUP(B162,商品参数!$A$3:$D$499,6,0),0),"")</f>
        <v/>
      </c>
      <c r="J162" s="90" t="str">
        <f>IF($B162&lt;&gt;"",SUMIFS(进货台账!$I$3:$I$1869,进货台账!$E$3:$E$1869,$B162,进货台账!$B$3:$B$1869,LEFT($J$3,4),进货台账!$C$3:$C$1869,LEFT(J$4,LEN(J$4)-1)),"")</f>
        <v/>
      </c>
      <c r="K162" s="90" t="str">
        <f>IF($B162&lt;&gt;"",SUMIFS(销售台账!$I$3:$I$2654,销售台账!$E$3:$E$2654,$B162,销售台账!$B$3:$B$2654,LEFT($J$3,4),销售台账!$C$3:$C$2654,LEFT(J$4,LEN(J$4)-1)),"")</f>
        <v/>
      </c>
      <c r="L162" s="90" t="str">
        <f>IF($B162&lt;&gt;"",SUMIFS(损耗登记!$I$3:$I$4999,损耗登记!$E$3:$E$4999,$B162,损耗登记!$B$3:$B$4999,LEFT($J$3,4),损耗登记!$C$3:$C$4999,LEFT(J$4,LEN(J$4)-1)),"")</f>
        <v/>
      </c>
      <c r="M162" s="90" t="str">
        <f t="shared" si="35"/>
        <v/>
      </c>
      <c r="N162" s="90" t="str">
        <f>IF($B162&lt;&gt;"",SUMIFS(进货台账!$I$3:$I$1869,进货台账!$E$3:$E$1869,$B162,进货台账!$B$3:$B$1869,LEFT($J$3,4),进货台账!$C$3:$C$1869,LEFT(N$4,LEN(N$4)-1)),"")</f>
        <v/>
      </c>
      <c r="O162" s="90" t="str">
        <f>IF($B162&lt;&gt;"",SUMIFS(销售台账!$I$3:$I$2654,销售台账!$E$3:$E$2654,$B162,销售台账!$B$3:$B$2654,LEFT($J$3,4),销售台账!$C$3:$C$2654,LEFT(N$4,LEN(N$4)-1)),"")</f>
        <v/>
      </c>
      <c r="P162" s="90" t="str">
        <f>IF($B162&lt;&gt;"",SUMIFS(损耗登记!$I$3:$I$4999,损耗登记!$E$3:$E$4999,$B162,损耗登记!$B$3:$B$4999,LEFT($J$3,4),损耗登记!$C$3:$C$4999,LEFT(N$4,LEN(N$4)-1)),"")</f>
        <v/>
      </c>
      <c r="Q162" s="90" t="str">
        <f t="shared" si="36"/>
        <v/>
      </c>
      <c r="R162" s="90" t="str">
        <f>IF($B162&lt;&gt;"",SUMIFS(进货台账!$I$3:$I$1869,进货台账!$E$3:$E$1869,$B162,进货台账!$B$3:$B$1869,LEFT($J$3,4),进货台账!$C$3:$C$1869,LEFT(R$4,LEN(R$4)-1)),"")</f>
        <v/>
      </c>
      <c r="S162" s="90" t="str">
        <f>IF($B162&lt;&gt;"",SUMIFS(销售台账!$I$3:$I$2654,销售台账!$E$3:$E$2654,$B162,销售台账!$B$3:$B$2654,LEFT($J$3,4),销售台账!$C$3:$C$2654,LEFT(R$4,LEN(R$4)-1)),"")</f>
        <v/>
      </c>
      <c r="T162" s="90" t="str">
        <f>IF($B162&lt;&gt;"",SUMIFS(损耗登记!$I$3:$I$4999,损耗登记!$E$3:$E$4999,$B162,损耗登记!$B$3:$B$4999,LEFT($J$3,4),损耗登记!$C$3:$C$4999,LEFT(R$4,LEN(R$4)-1)),"")</f>
        <v/>
      </c>
      <c r="U162" s="90" t="str">
        <f t="shared" si="37"/>
        <v/>
      </c>
      <c r="V162" s="90" t="str">
        <f>IF($B162&lt;&gt;"",SUMIFS(进货台账!$I$3:$I$1869,进货台账!$E$3:$E$1869,$B162,进货台账!$B$3:$B$1869,LEFT($J$3,4),进货台账!$C$3:$C$1869,LEFT(V$4,LEN(V$4)-1)),"")</f>
        <v/>
      </c>
      <c r="W162" s="90" t="str">
        <f>IF($B162&lt;&gt;"",SUMIFS(销售台账!$I$3:$I$2654,销售台账!$E$3:$E$2654,$B162,销售台账!$B$3:$B$2654,LEFT($J$3,4),销售台账!$C$3:$C$2654,LEFT(V$4,LEN(V$4)-1)),"")</f>
        <v/>
      </c>
      <c r="X162" s="90" t="str">
        <f>IF($B162&lt;&gt;"",SUMIFS(损耗登记!$I$3:$I$4999,损耗登记!$E$3:$E$4999,$B162,损耗登记!$B$3:$B$4999,LEFT($J$3,4),损耗登记!$C$3:$C$4999,LEFT(V$4,LEN(V$4)-1)),"")</f>
        <v/>
      </c>
      <c r="Y162" s="90" t="str">
        <f t="shared" si="38"/>
        <v/>
      </c>
      <c r="Z162" s="90" t="str">
        <f>IF($B162&lt;&gt;"",SUMIFS(进货台账!$I$3:$I$1869,进货台账!$E$3:$E$1869,$B162,进货台账!$B$3:$B$1869,LEFT($J$3,4),进货台账!$C$3:$C$1869,LEFT(Z$4,LEN(Z$4)-1)),"")</f>
        <v/>
      </c>
      <c r="AA162" s="90" t="str">
        <f>IF($B162&lt;&gt;"",SUMIFS(销售台账!$I$3:$I$2654,销售台账!$E$3:$E$2654,$B162,销售台账!$B$3:$B$2654,LEFT($J$3,4),销售台账!$C$3:$C$2654,LEFT(Z$4,LEN(Z$4)-1)),"")</f>
        <v/>
      </c>
      <c r="AB162" s="90" t="str">
        <f>IF($B162&lt;&gt;"",SUMIFS(损耗登记!$I$3:$I$4999,损耗登记!$E$3:$E$4999,$B162,损耗登记!$B$3:$B$4999,LEFT($J$3,4),损耗登记!$C$3:$C$4999,LEFT(Z$4,LEN(Z$4)-1)),"")</f>
        <v/>
      </c>
      <c r="AC162" s="90" t="str">
        <f t="shared" si="39"/>
        <v/>
      </c>
      <c r="AD162" s="90" t="str">
        <f>IF($B162&lt;&gt;"",SUMIFS(进货台账!$I$3:$I$1869,进货台账!$E$3:$E$1869,$B162,进货台账!$B$3:$B$1869,LEFT($J$3,4),进货台账!$C$3:$C$1869,LEFT(AD$4,LEN(AD$4)-1)),"")</f>
        <v/>
      </c>
      <c r="AE162" s="90" t="str">
        <f>IF($B162&lt;&gt;"",SUMIFS(销售台账!$I$3:$I$2654,销售台账!$E$3:$E$2654,$B162,销售台账!$B$3:$B$2654,LEFT($J$3,4),销售台账!$C$3:$C$2654,LEFT(AD$4,LEN(AD$4)-1)),"")</f>
        <v/>
      </c>
      <c r="AF162" s="90" t="str">
        <f>IF($B162&lt;&gt;"",SUMIFS(损耗登记!$I$3:$I$4999,损耗登记!$E$3:$E$4999,$B162,损耗登记!$B$3:$B$4999,LEFT($J$3,4),损耗登记!$C$3:$C$4999,LEFT(AD$4,LEN(AD$4)-1)),"")</f>
        <v/>
      </c>
      <c r="AG162" s="90" t="str">
        <f t="shared" si="40"/>
        <v/>
      </c>
      <c r="AH162" s="90" t="str">
        <f>IF($B162&lt;&gt;"",SUMIFS(进货台账!$I$3:$I$1869,进货台账!$E$3:$E$1869,$B162,进货台账!$B$3:$B$1869,LEFT($J$3,4),进货台账!$C$3:$C$1869,LEFT(AH$4,LEN(AH$4)-1)),"")</f>
        <v/>
      </c>
      <c r="AI162" s="90" t="str">
        <f>IF($B162&lt;&gt;"",SUMIFS(销售台账!$I$3:$I$2654,销售台账!$E$3:$E$2654,$B162,销售台账!$B$3:$B$2654,LEFT($J$3,4),销售台账!$C$3:$C$2654,LEFT(AH$4,LEN(AH$4)-1)),"")</f>
        <v/>
      </c>
      <c r="AJ162" s="90" t="str">
        <f>IF($B162&lt;&gt;"",SUMIFS(损耗登记!$I$3:$I$4999,损耗登记!$E$3:$E$4999,$B162,损耗登记!$B$3:$B$4999,LEFT($J$3,4),损耗登记!$C$3:$C$4999,LEFT(AH$4,LEN(AH$4)-1)),"")</f>
        <v/>
      </c>
      <c r="AK162" s="90" t="str">
        <f t="shared" si="41"/>
        <v/>
      </c>
      <c r="AL162" s="90" t="str">
        <f>IF($B162&lt;&gt;"",SUMIFS(进货台账!$I$3:$I$1869,进货台账!$E$3:$E$1869,$B162,进货台账!$B$3:$B$1869,LEFT($J$3,4),进货台账!$C$3:$C$1869,LEFT(AL$4,LEN(AL$4)-1)),"")</f>
        <v/>
      </c>
      <c r="AM162" s="90" t="str">
        <f>IF($B162&lt;&gt;"",SUMIFS(销售台账!$I$3:$I$2654,销售台账!$E$3:$E$2654,$B162,销售台账!$B$3:$B$2654,LEFT($J$3,4),销售台账!$C$3:$C$2654,LEFT(AL$4,LEN(AL$4)-1)),"")</f>
        <v/>
      </c>
      <c r="AN162" s="90" t="str">
        <f>IF($B162&lt;&gt;"",SUMIFS(损耗登记!$I$3:$I$4999,损耗登记!$E$3:$E$4999,$B162,损耗登记!$B$3:$B$4999,LEFT($J$3,4),损耗登记!$C$3:$C$4999,LEFT(AL$4,LEN(AL$4)-1)),"")</f>
        <v/>
      </c>
      <c r="AO162" s="90" t="str">
        <f t="shared" si="42"/>
        <v/>
      </c>
      <c r="AP162" s="90" t="str">
        <f>IF($B162&lt;&gt;"",SUMIFS(进货台账!$I$3:$I$1869,进货台账!$E$3:$E$1869,$B162,进货台账!$B$3:$B$1869,LEFT($J$3,4),进货台账!$C$3:$C$1869,LEFT(AP$4,LEN(AP$4)-1)),"")</f>
        <v/>
      </c>
      <c r="AQ162" s="90" t="str">
        <f>IF($B162&lt;&gt;"",SUMIFS(销售台账!$I$3:$I$2654,销售台账!$E$3:$E$2654,$B162,销售台账!$B$3:$B$2654,LEFT($J$3,4),销售台账!$C$3:$C$2654,LEFT(AP$4,LEN(AP$4)-1)),"")</f>
        <v/>
      </c>
      <c r="AR162" s="90" t="str">
        <f>IF($B162&lt;&gt;"",SUMIFS(损耗登记!$I$3:$I$4999,损耗登记!$E$3:$E$4999,$B162,损耗登记!$B$3:$B$4999,LEFT($J$3,4),损耗登记!$C$3:$C$4999,LEFT(AP$4,LEN(AP$4)-1)),"")</f>
        <v/>
      </c>
      <c r="AS162" s="90" t="str">
        <f t="shared" si="43"/>
        <v/>
      </c>
      <c r="AT162" s="90" t="str">
        <f>IF($B162&lt;&gt;"",SUMIFS(进货台账!$I$3:$I$1869,进货台账!$E$3:$E$1869,$B162,进货台账!$B$3:$B$1869,LEFT($J$3,4),进货台账!$C$3:$C$1869,LEFT(AT$4,LEN(AT$4)-1)),"")</f>
        <v/>
      </c>
      <c r="AU162" s="90" t="str">
        <f>IF($B162&lt;&gt;"",SUMIFS(销售台账!$I$3:$I$2654,销售台账!$E$3:$E$2654,$B162,销售台账!$B$3:$B$2654,LEFT($J$3,4),销售台账!$C$3:$C$2654,LEFT(AT$4,LEN(AT$4)-1)),"")</f>
        <v/>
      </c>
      <c r="AV162" s="90" t="str">
        <f>IF($B162&lt;&gt;"",SUMIFS(损耗登记!$I$3:$I$4999,损耗登记!$E$3:$E$4999,$B162,损耗登记!$B$3:$B$4999,LEFT($J$3,4),损耗登记!$C$3:$C$4999,LEFT(AT$4,LEN(AT$4)-1)),"")</f>
        <v/>
      </c>
      <c r="AW162" s="90" t="str">
        <f t="shared" si="44"/>
        <v/>
      </c>
      <c r="AX162" s="90" t="str">
        <f>IF($B162&lt;&gt;"",SUMIFS(进货台账!$I$3:$I$1869,进货台账!$E$3:$E$1869,$B162,进货台账!$B$3:$B$1869,LEFT($J$3,4),进货台账!$C$3:$C$1869,LEFT(AX$4,LEN(AX$4)-1)),"")</f>
        <v/>
      </c>
      <c r="AY162" s="90" t="str">
        <f>IF($B162&lt;&gt;"",SUMIFS(销售台账!$I$3:$I$2654,销售台账!$E$3:$E$2654,$B162,销售台账!$B$3:$B$2654,LEFT($J$3,4),销售台账!$C$3:$C$2654,LEFT(AX$4,LEN(AX$4)-1)),"")</f>
        <v/>
      </c>
      <c r="AZ162" s="90" t="str">
        <f>IF($B162&lt;&gt;"",SUMIFS(损耗登记!$I$3:$I$4999,损耗登记!$E$3:$E$4999,$B162,损耗登记!$B$3:$B$4999,LEFT($J$3,4),损耗登记!$C$3:$C$4999,LEFT(AX$4,LEN(AX$4)-1)),"")</f>
        <v/>
      </c>
      <c r="BA162" s="90" t="str">
        <f t="shared" si="45"/>
        <v/>
      </c>
      <c r="BB162" s="90" t="str">
        <f>IF($B162&lt;&gt;"",SUMIFS(进货台账!$I$3:$I$1869,进货台账!$E$3:$E$1869,$B162,进货台账!$B$3:$B$1869,LEFT($J$3,4),进货台账!$C$3:$C$1869,LEFT(BB$4,LEN(BB$4)-1)),"")</f>
        <v/>
      </c>
      <c r="BC162" s="90" t="str">
        <f>IF($B162&lt;&gt;"",SUMIFS(销售台账!$I$3:$I$2654,销售台账!$E$3:$E$2654,$B162,销售台账!$B$3:$B$2654,LEFT($J$3,4),销售台账!$C$3:$C$2654,LEFT(BB$4,LEN(BB$4)-1)),"")</f>
        <v/>
      </c>
      <c r="BD162" s="90" t="str">
        <f>IF($B162&lt;&gt;"",SUMIFS(损耗登记!$I$3:$I$4999,损耗登记!$E$3:$E$4999,$B162,损耗登记!$B$3:$B$4999,LEFT($J$3,4),损耗登记!$C$3:$C$4999,LEFT(BB$4,LEN(BB$4)-1)),"")</f>
        <v/>
      </c>
      <c r="BE162" s="90" t="str">
        <f t="shared" si="46"/>
        <v/>
      </c>
    </row>
    <row r="163" ht="22" customHeight="1" spans="1:57">
      <c r="A163" s="89" t="str">
        <f t="shared" si="47"/>
        <v/>
      </c>
      <c r="B163" s="89" t="str">
        <f>IF(商品参数!A160&lt;&gt;"",商品参数!A160,"")</f>
        <v/>
      </c>
      <c r="C163" s="90" t="str">
        <f>IFERROR(VLOOKUP(B163,商品参数!A:E,2,FALSE),"")</f>
        <v/>
      </c>
      <c r="D163" s="90" t="str">
        <f>IFERROR(VLOOKUP(B163,商品参数!A:E,3,FALSE),"")</f>
        <v/>
      </c>
      <c r="E163" s="90" t="str">
        <f>IFERROR(VLOOKUP(B163,商品参数!A:E,4,FALSE),"")</f>
        <v/>
      </c>
      <c r="F163" s="90" t="str">
        <f t="shared" si="32"/>
        <v/>
      </c>
      <c r="G163" s="90" t="str">
        <f t="shared" si="33"/>
        <v/>
      </c>
      <c r="H163" s="91" t="str">
        <f t="shared" si="34"/>
        <v/>
      </c>
      <c r="I163" s="90" t="str">
        <f>IF(E163&lt;&gt;"",IFERROR(VLOOKUP(B163,商品参数!$A$3:$D$499,6,0),0),"")</f>
        <v/>
      </c>
      <c r="J163" s="90" t="str">
        <f>IF($B163&lt;&gt;"",SUMIFS(进货台账!$I$3:$I$1869,进货台账!$E$3:$E$1869,$B163,进货台账!$B$3:$B$1869,LEFT($J$3,4),进货台账!$C$3:$C$1869,LEFT(J$4,LEN(J$4)-1)),"")</f>
        <v/>
      </c>
      <c r="K163" s="90" t="str">
        <f>IF($B163&lt;&gt;"",SUMIFS(销售台账!$I$3:$I$2654,销售台账!$E$3:$E$2654,$B163,销售台账!$B$3:$B$2654,LEFT($J$3,4),销售台账!$C$3:$C$2654,LEFT(J$4,LEN(J$4)-1)),"")</f>
        <v/>
      </c>
      <c r="L163" s="90" t="str">
        <f>IF($B163&lt;&gt;"",SUMIFS(损耗登记!$I$3:$I$4999,损耗登记!$E$3:$E$4999,$B163,损耗登记!$B$3:$B$4999,LEFT($J$3,4),损耗登记!$C$3:$C$4999,LEFT(J$4,LEN(J$4)-1)),"")</f>
        <v/>
      </c>
      <c r="M163" s="90" t="str">
        <f t="shared" si="35"/>
        <v/>
      </c>
      <c r="N163" s="90" t="str">
        <f>IF($B163&lt;&gt;"",SUMIFS(进货台账!$I$3:$I$1869,进货台账!$E$3:$E$1869,$B163,进货台账!$B$3:$B$1869,LEFT($J$3,4),进货台账!$C$3:$C$1869,LEFT(N$4,LEN(N$4)-1)),"")</f>
        <v/>
      </c>
      <c r="O163" s="90" t="str">
        <f>IF($B163&lt;&gt;"",SUMIFS(销售台账!$I$3:$I$2654,销售台账!$E$3:$E$2654,$B163,销售台账!$B$3:$B$2654,LEFT($J$3,4),销售台账!$C$3:$C$2654,LEFT(N$4,LEN(N$4)-1)),"")</f>
        <v/>
      </c>
      <c r="P163" s="90" t="str">
        <f>IF($B163&lt;&gt;"",SUMIFS(损耗登记!$I$3:$I$4999,损耗登记!$E$3:$E$4999,$B163,损耗登记!$B$3:$B$4999,LEFT($J$3,4),损耗登记!$C$3:$C$4999,LEFT(N$4,LEN(N$4)-1)),"")</f>
        <v/>
      </c>
      <c r="Q163" s="90" t="str">
        <f t="shared" si="36"/>
        <v/>
      </c>
      <c r="R163" s="90" t="str">
        <f>IF($B163&lt;&gt;"",SUMIFS(进货台账!$I$3:$I$1869,进货台账!$E$3:$E$1869,$B163,进货台账!$B$3:$B$1869,LEFT($J$3,4),进货台账!$C$3:$C$1869,LEFT(R$4,LEN(R$4)-1)),"")</f>
        <v/>
      </c>
      <c r="S163" s="90" t="str">
        <f>IF($B163&lt;&gt;"",SUMIFS(销售台账!$I$3:$I$2654,销售台账!$E$3:$E$2654,$B163,销售台账!$B$3:$B$2654,LEFT($J$3,4),销售台账!$C$3:$C$2654,LEFT(R$4,LEN(R$4)-1)),"")</f>
        <v/>
      </c>
      <c r="T163" s="90" t="str">
        <f>IF($B163&lt;&gt;"",SUMIFS(损耗登记!$I$3:$I$4999,损耗登记!$E$3:$E$4999,$B163,损耗登记!$B$3:$B$4999,LEFT($J$3,4),损耗登记!$C$3:$C$4999,LEFT(R$4,LEN(R$4)-1)),"")</f>
        <v/>
      </c>
      <c r="U163" s="90" t="str">
        <f t="shared" si="37"/>
        <v/>
      </c>
      <c r="V163" s="90" t="str">
        <f>IF($B163&lt;&gt;"",SUMIFS(进货台账!$I$3:$I$1869,进货台账!$E$3:$E$1869,$B163,进货台账!$B$3:$B$1869,LEFT($J$3,4),进货台账!$C$3:$C$1869,LEFT(V$4,LEN(V$4)-1)),"")</f>
        <v/>
      </c>
      <c r="W163" s="90" t="str">
        <f>IF($B163&lt;&gt;"",SUMIFS(销售台账!$I$3:$I$2654,销售台账!$E$3:$E$2654,$B163,销售台账!$B$3:$B$2654,LEFT($J$3,4),销售台账!$C$3:$C$2654,LEFT(V$4,LEN(V$4)-1)),"")</f>
        <v/>
      </c>
      <c r="X163" s="90" t="str">
        <f>IF($B163&lt;&gt;"",SUMIFS(损耗登记!$I$3:$I$4999,损耗登记!$E$3:$E$4999,$B163,损耗登记!$B$3:$B$4999,LEFT($J$3,4),损耗登记!$C$3:$C$4999,LEFT(V$4,LEN(V$4)-1)),"")</f>
        <v/>
      </c>
      <c r="Y163" s="90" t="str">
        <f t="shared" si="38"/>
        <v/>
      </c>
      <c r="Z163" s="90" t="str">
        <f>IF($B163&lt;&gt;"",SUMIFS(进货台账!$I$3:$I$1869,进货台账!$E$3:$E$1869,$B163,进货台账!$B$3:$B$1869,LEFT($J$3,4),进货台账!$C$3:$C$1869,LEFT(Z$4,LEN(Z$4)-1)),"")</f>
        <v/>
      </c>
      <c r="AA163" s="90" t="str">
        <f>IF($B163&lt;&gt;"",SUMIFS(销售台账!$I$3:$I$2654,销售台账!$E$3:$E$2654,$B163,销售台账!$B$3:$B$2654,LEFT($J$3,4),销售台账!$C$3:$C$2654,LEFT(Z$4,LEN(Z$4)-1)),"")</f>
        <v/>
      </c>
      <c r="AB163" s="90" t="str">
        <f>IF($B163&lt;&gt;"",SUMIFS(损耗登记!$I$3:$I$4999,损耗登记!$E$3:$E$4999,$B163,损耗登记!$B$3:$B$4999,LEFT($J$3,4),损耗登记!$C$3:$C$4999,LEFT(Z$4,LEN(Z$4)-1)),"")</f>
        <v/>
      </c>
      <c r="AC163" s="90" t="str">
        <f t="shared" si="39"/>
        <v/>
      </c>
      <c r="AD163" s="90" t="str">
        <f>IF($B163&lt;&gt;"",SUMIFS(进货台账!$I$3:$I$1869,进货台账!$E$3:$E$1869,$B163,进货台账!$B$3:$B$1869,LEFT($J$3,4),进货台账!$C$3:$C$1869,LEFT(AD$4,LEN(AD$4)-1)),"")</f>
        <v/>
      </c>
      <c r="AE163" s="90" t="str">
        <f>IF($B163&lt;&gt;"",SUMIFS(销售台账!$I$3:$I$2654,销售台账!$E$3:$E$2654,$B163,销售台账!$B$3:$B$2654,LEFT($J$3,4),销售台账!$C$3:$C$2654,LEFT(AD$4,LEN(AD$4)-1)),"")</f>
        <v/>
      </c>
      <c r="AF163" s="90" t="str">
        <f>IF($B163&lt;&gt;"",SUMIFS(损耗登记!$I$3:$I$4999,损耗登记!$E$3:$E$4999,$B163,损耗登记!$B$3:$B$4999,LEFT($J$3,4),损耗登记!$C$3:$C$4999,LEFT(AD$4,LEN(AD$4)-1)),"")</f>
        <v/>
      </c>
      <c r="AG163" s="90" t="str">
        <f t="shared" si="40"/>
        <v/>
      </c>
      <c r="AH163" s="90" t="str">
        <f>IF($B163&lt;&gt;"",SUMIFS(进货台账!$I$3:$I$1869,进货台账!$E$3:$E$1869,$B163,进货台账!$B$3:$B$1869,LEFT($J$3,4),进货台账!$C$3:$C$1869,LEFT(AH$4,LEN(AH$4)-1)),"")</f>
        <v/>
      </c>
      <c r="AI163" s="90" t="str">
        <f>IF($B163&lt;&gt;"",SUMIFS(销售台账!$I$3:$I$2654,销售台账!$E$3:$E$2654,$B163,销售台账!$B$3:$B$2654,LEFT($J$3,4),销售台账!$C$3:$C$2654,LEFT(AH$4,LEN(AH$4)-1)),"")</f>
        <v/>
      </c>
      <c r="AJ163" s="90" t="str">
        <f>IF($B163&lt;&gt;"",SUMIFS(损耗登记!$I$3:$I$4999,损耗登记!$E$3:$E$4999,$B163,损耗登记!$B$3:$B$4999,LEFT($J$3,4),损耗登记!$C$3:$C$4999,LEFT(AH$4,LEN(AH$4)-1)),"")</f>
        <v/>
      </c>
      <c r="AK163" s="90" t="str">
        <f t="shared" si="41"/>
        <v/>
      </c>
      <c r="AL163" s="90" t="str">
        <f>IF($B163&lt;&gt;"",SUMIFS(进货台账!$I$3:$I$1869,进货台账!$E$3:$E$1869,$B163,进货台账!$B$3:$B$1869,LEFT($J$3,4),进货台账!$C$3:$C$1869,LEFT(AL$4,LEN(AL$4)-1)),"")</f>
        <v/>
      </c>
      <c r="AM163" s="90" t="str">
        <f>IF($B163&lt;&gt;"",SUMIFS(销售台账!$I$3:$I$2654,销售台账!$E$3:$E$2654,$B163,销售台账!$B$3:$B$2654,LEFT($J$3,4),销售台账!$C$3:$C$2654,LEFT(AL$4,LEN(AL$4)-1)),"")</f>
        <v/>
      </c>
      <c r="AN163" s="90" t="str">
        <f>IF($B163&lt;&gt;"",SUMIFS(损耗登记!$I$3:$I$4999,损耗登记!$E$3:$E$4999,$B163,损耗登记!$B$3:$B$4999,LEFT($J$3,4),损耗登记!$C$3:$C$4999,LEFT(AL$4,LEN(AL$4)-1)),"")</f>
        <v/>
      </c>
      <c r="AO163" s="90" t="str">
        <f t="shared" si="42"/>
        <v/>
      </c>
      <c r="AP163" s="90" t="str">
        <f>IF($B163&lt;&gt;"",SUMIFS(进货台账!$I$3:$I$1869,进货台账!$E$3:$E$1869,$B163,进货台账!$B$3:$B$1869,LEFT($J$3,4),进货台账!$C$3:$C$1869,LEFT(AP$4,LEN(AP$4)-1)),"")</f>
        <v/>
      </c>
      <c r="AQ163" s="90" t="str">
        <f>IF($B163&lt;&gt;"",SUMIFS(销售台账!$I$3:$I$2654,销售台账!$E$3:$E$2654,$B163,销售台账!$B$3:$B$2654,LEFT($J$3,4),销售台账!$C$3:$C$2654,LEFT(AP$4,LEN(AP$4)-1)),"")</f>
        <v/>
      </c>
      <c r="AR163" s="90" t="str">
        <f>IF($B163&lt;&gt;"",SUMIFS(损耗登记!$I$3:$I$4999,损耗登记!$E$3:$E$4999,$B163,损耗登记!$B$3:$B$4999,LEFT($J$3,4),损耗登记!$C$3:$C$4999,LEFT(AP$4,LEN(AP$4)-1)),"")</f>
        <v/>
      </c>
      <c r="AS163" s="90" t="str">
        <f t="shared" si="43"/>
        <v/>
      </c>
      <c r="AT163" s="90" t="str">
        <f>IF($B163&lt;&gt;"",SUMIFS(进货台账!$I$3:$I$1869,进货台账!$E$3:$E$1869,$B163,进货台账!$B$3:$B$1869,LEFT($J$3,4),进货台账!$C$3:$C$1869,LEFT(AT$4,LEN(AT$4)-1)),"")</f>
        <v/>
      </c>
      <c r="AU163" s="90" t="str">
        <f>IF($B163&lt;&gt;"",SUMIFS(销售台账!$I$3:$I$2654,销售台账!$E$3:$E$2654,$B163,销售台账!$B$3:$B$2654,LEFT($J$3,4),销售台账!$C$3:$C$2654,LEFT(AT$4,LEN(AT$4)-1)),"")</f>
        <v/>
      </c>
      <c r="AV163" s="90" t="str">
        <f>IF($B163&lt;&gt;"",SUMIFS(损耗登记!$I$3:$I$4999,损耗登记!$E$3:$E$4999,$B163,损耗登记!$B$3:$B$4999,LEFT($J$3,4),损耗登记!$C$3:$C$4999,LEFT(AT$4,LEN(AT$4)-1)),"")</f>
        <v/>
      </c>
      <c r="AW163" s="90" t="str">
        <f t="shared" si="44"/>
        <v/>
      </c>
      <c r="AX163" s="90" t="str">
        <f>IF($B163&lt;&gt;"",SUMIFS(进货台账!$I$3:$I$1869,进货台账!$E$3:$E$1869,$B163,进货台账!$B$3:$B$1869,LEFT($J$3,4),进货台账!$C$3:$C$1869,LEFT(AX$4,LEN(AX$4)-1)),"")</f>
        <v/>
      </c>
      <c r="AY163" s="90" t="str">
        <f>IF($B163&lt;&gt;"",SUMIFS(销售台账!$I$3:$I$2654,销售台账!$E$3:$E$2654,$B163,销售台账!$B$3:$B$2654,LEFT($J$3,4),销售台账!$C$3:$C$2654,LEFT(AX$4,LEN(AX$4)-1)),"")</f>
        <v/>
      </c>
      <c r="AZ163" s="90" t="str">
        <f>IF($B163&lt;&gt;"",SUMIFS(损耗登记!$I$3:$I$4999,损耗登记!$E$3:$E$4999,$B163,损耗登记!$B$3:$B$4999,LEFT($J$3,4),损耗登记!$C$3:$C$4999,LEFT(AX$4,LEN(AX$4)-1)),"")</f>
        <v/>
      </c>
      <c r="BA163" s="90" t="str">
        <f t="shared" si="45"/>
        <v/>
      </c>
      <c r="BB163" s="90" t="str">
        <f>IF($B163&lt;&gt;"",SUMIFS(进货台账!$I$3:$I$1869,进货台账!$E$3:$E$1869,$B163,进货台账!$B$3:$B$1869,LEFT($J$3,4),进货台账!$C$3:$C$1869,LEFT(BB$4,LEN(BB$4)-1)),"")</f>
        <v/>
      </c>
      <c r="BC163" s="90" t="str">
        <f>IF($B163&lt;&gt;"",SUMIFS(销售台账!$I$3:$I$2654,销售台账!$E$3:$E$2654,$B163,销售台账!$B$3:$B$2654,LEFT($J$3,4),销售台账!$C$3:$C$2654,LEFT(BB$4,LEN(BB$4)-1)),"")</f>
        <v/>
      </c>
      <c r="BD163" s="90" t="str">
        <f>IF($B163&lt;&gt;"",SUMIFS(损耗登记!$I$3:$I$4999,损耗登记!$E$3:$E$4999,$B163,损耗登记!$B$3:$B$4999,LEFT($J$3,4),损耗登记!$C$3:$C$4999,LEFT(BB$4,LEN(BB$4)-1)),"")</f>
        <v/>
      </c>
      <c r="BE163" s="90" t="str">
        <f t="shared" si="46"/>
        <v/>
      </c>
    </row>
    <row r="164" ht="22" customHeight="1" spans="1:57">
      <c r="A164" s="89" t="str">
        <f t="shared" si="47"/>
        <v/>
      </c>
      <c r="B164" s="89" t="str">
        <f>IF(商品参数!A161&lt;&gt;"",商品参数!A161,"")</f>
        <v/>
      </c>
      <c r="C164" s="90" t="str">
        <f>IFERROR(VLOOKUP(B164,商品参数!A:E,2,FALSE),"")</f>
        <v/>
      </c>
      <c r="D164" s="90" t="str">
        <f>IFERROR(VLOOKUP(B164,商品参数!A:E,3,FALSE),"")</f>
        <v/>
      </c>
      <c r="E164" s="90" t="str">
        <f>IFERROR(VLOOKUP(B164,商品参数!A:E,4,FALSE),"")</f>
        <v/>
      </c>
      <c r="F164" s="90" t="str">
        <f t="shared" si="32"/>
        <v/>
      </c>
      <c r="G164" s="90" t="str">
        <f t="shared" si="33"/>
        <v/>
      </c>
      <c r="H164" s="91" t="str">
        <f t="shared" si="34"/>
        <v/>
      </c>
      <c r="I164" s="90" t="str">
        <f>IF(E164&lt;&gt;"",IFERROR(VLOOKUP(B164,商品参数!$A$3:$D$499,6,0),0),"")</f>
        <v/>
      </c>
      <c r="J164" s="90" t="str">
        <f>IF($B164&lt;&gt;"",SUMIFS(进货台账!$I$3:$I$1869,进货台账!$E$3:$E$1869,$B164,进货台账!$B$3:$B$1869,LEFT($J$3,4),进货台账!$C$3:$C$1869,LEFT(J$4,LEN(J$4)-1)),"")</f>
        <v/>
      </c>
      <c r="K164" s="90" t="str">
        <f>IF($B164&lt;&gt;"",SUMIFS(销售台账!$I$3:$I$2654,销售台账!$E$3:$E$2654,$B164,销售台账!$B$3:$B$2654,LEFT($J$3,4),销售台账!$C$3:$C$2654,LEFT(J$4,LEN(J$4)-1)),"")</f>
        <v/>
      </c>
      <c r="L164" s="90" t="str">
        <f>IF($B164&lt;&gt;"",SUMIFS(损耗登记!$I$3:$I$4999,损耗登记!$E$3:$E$4999,$B164,损耗登记!$B$3:$B$4999,LEFT($J$3,4),损耗登记!$C$3:$C$4999,LEFT(J$4,LEN(J$4)-1)),"")</f>
        <v/>
      </c>
      <c r="M164" s="90" t="str">
        <f t="shared" si="35"/>
        <v/>
      </c>
      <c r="N164" s="90" t="str">
        <f>IF($B164&lt;&gt;"",SUMIFS(进货台账!$I$3:$I$1869,进货台账!$E$3:$E$1869,$B164,进货台账!$B$3:$B$1869,LEFT($J$3,4),进货台账!$C$3:$C$1869,LEFT(N$4,LEN(N$4)-1)),"")</f>
        <v/>
      </c>
      <c r="O164" s="90" t="str">
        <f>IF($B164&lt;&gt;"",SUMIFS(销售台账!$I$3:$I$2654,销售台账!$E$3:$E$2654,$B164,销售台账!$B$3:$B$2654,LEFT($J$3,4),销售台账!$C$3:$C$2654,LEFT(N$4,LEN(N$4)-1)),"")</f>
        <v/>
      </c>
      <c r="P164" s="90" t="str">
        <f>IF($B164&lt;&gt;"",SUMIFS(损耗登记!$I$3:$I$4999,损耗登记!$E$3:$E$4999,$B164,损耗登记!$B$3:$B$4999,LEFT($J$3,4),损耗登记!$C$3:$C$4999,LEFT(N$4,LEN(N$4)-1)),"")</f>
        <v/>
      </c>
      <c r="Q164" s="90" t="str">
        <f t="shared" si="36"/>
        <v/>
      </c>
      <c r="R164" s="90" t="str">
        <f>IF($B164&lt;&gt;"",SUMIFS(进货台账!$I$3:$I$1869,进货台账!$E$3:$E$1869,$B164,进货台账!$B$3:$B$1869,LEFT($J$3,4),进货台账!$C$3:$C$1869,LEFT(R$4,LEN(R$4)-1)),"")</f>
        <v/>
      </c>
      <c r="S164" s="90" t="str">
        <f>IF($B164&lt;&gt;"",SUMIFS(销售台账!$I$3:$I$2654,销售台账!$E$3:$E$2654,$B164,销售台账!$B$3:$B$2654,LEFT($J$3,4),销售台账!$C$3:$C$2654,LEFT(R$4,LEN(R$4)-1)),"")</f>
        <v/>
      </c>
      <c r="T164" s="90" t="str">
        <f>IF($B164&lt;&gt;"",SUMIFS(损耗登记!$I$3:$I$4999,损耗登记!$E$3:$E$4999,$B164,损耗登记!$B$3:$B$4999,LEFT($J$3,4),损耗登记!$C$3:$C$4999,LEFT(R$4,LEN(R$4)-1)),"")</f>
        <v/>
      </c>
      <c r="U164" s="90" t="str">
        <f t="shared" si="37"/>
        <v/>
      </c>
      <c r="V164" s="90" t="str">
        <f>IF($B164&lt;&gt;"",SUMIFS(进货台账!$I$3:$I$1869,进货台账!$E$3:$E$1869,$B164,进货台账!$B$3:$B$1869,LEFT($J$3,4),进货台账!$C$3:$C$1869,LEFT(V$4,LEN(V$4)-1)),"")</f>
        <v/>
      </c>
      <c r="W164" s="90" t="str">
        <f>IF($B164&lt;&gt;"",SUMIFS(销售台账!$I$3:$I$2654,销售台账!$E$3:$E$2654,$B164,销售台账!$B$3:$B$2654,LEFT($J$3,4),销售台账!$C$3:$C$2654,LEFT(V$4,LEN(V$4)-1)),"")</f>
        <v/>
      </c>
      <c r="X164" s="90" t="str">
        <f>IF($B164&lt;&gt;"",SUMIFS(损耗登记!$I$3:$I$4999,损耗登记!$E$3:$E$4999,$B164,损耗登记!$B$3:$B$4999,LEFT($J$3,4),损耗登记!$C$3:$C$4999,LEFT(V$4,LEN(V$4)-1)),"")</f>
        <v/>
      </c>
      <c r="Y164" s="90" t="str">
        <f t="shared" si="38"/>
        <v/>
      </c>
      <c r="Z164" s="90" t="str">
        <f>IF($B164&lt;&gt;"",SUMIFS(进货台账!$I$3:$I$1869,进货台账!$E$3:$E$1869,$B164,进货台账!$B$3:$B$1869,LEFT($J$3,4),进货台账!$C$3:$C$1869,LEFT(Z$4,LEN(Z$4)-1)),"")</f>
        <v/>
      </c>
      <c r="AA164" s="90" t="str">
        <f>IF($B164&lt;&gt;"",SUMIFS(销售台账!$I$3:$I$2654,销售台账!$E$3:$E$2654,$B164,销售台账!$B$3:$B$2654,LEFT($J$3,4),销售台账!$C$3:$C$2654,LEFT(Z$4,LEN(Z$4)-1)),"")</f>
        <v/>
      </c>
      <c r="AB164" s="90" t="str">
        <f>IF($B164&lt;&gt;"",SUMIFS(损耗登记!$I$3:$I$4999,损耗登记!$E$3:$E$4999,$B164,损耗登记!$B$3:$B$4999,LEFT($J$3,4),损耗登记!$C$3:$C$4999,LEFT(Z$4,LEN(Z$4)-1)),"")</f>
        <v/>
      </c>
      <c r="AC164" s="90" t="str">
        <f t="shared" si="39"/>
        <v/>
      </c>
      <c r="AD164" s="90" t="str">
        <f>IF($B164&lt;&gt;"",SUMIFS(进货台账!$I$3:$I$1869,进货台账!$E$3:$E$1869,$B164,进货台账!$B$3:$B$1869,LEFT($J$3,4),进货台账!$C$3:$C$1869,LEFT(AD$4,LEN(AD$4)-1)),"")</f>
        <v/>
      </c>
      <c r="AE164" s="90" t="str">
        <f>IF($B164&lt;&gt;"",SUMIFS(销售台账!$I$3:$I$2654,销售台账!$E$3:$E$2654,$B164,销售台账!$B$3:$B$2654,LEFT($J$3,4),销售台账!$C$3:$C$2654,LEFT(AD$4,LEN(AD$4)-1)),"")</f>
        <v/>
      </c>
      <c r="AF164" s="90" t="str">
        <f>IF($B164&lt;&gt;"",SUMIFS(损耗登记!$I$3:$I$4999,损耗登记!$E$3:$E$4999,$B164,损耗登记!$B$3:$B$4999,LEFT($J$3,4),损耗登记!$C$3:$C$4999,LEFT(AD$4,LEN(AD$4)-1)),"")</f>
        <v/>
      </c>
      <c r="AG164" s="90" t="str">
        <f t="shared" si="40"/>
        <v/>
      </c>
      <c r="AH164" s="90" t="str">
        <f>IF($B164&lt;&gt;"",SUMIFS(进货台账!$I$3:$I$1869,进货台账!$E$3:$E$1869,$B164,进货台账!$B$3:$B$1869,LEFT($J$3,4),进货台账!$C$3:$C$1869,LEFT(AH$4,LEN(AH$4)-1)),"")</f>
        <v/>
      </c>
      <c r="AI164" s="90" t="str">
        <f>IF($B164&lt;&gt;"",SUMIFS(销售台账!$I$3:$I$2654,销售台账!$E$3:$E$2654,$B164,销售台账!$B$3:$B$2654,LEFT($J$3,4),销售台账!$C$3:$C$2654,LEFT(AH$4,LEN(AH$4)-1)),"")</f>
        <v/>
      </c>
      <c r="AJ164" s="90" t="str">
        <f>IF($B164&lt;&gt;"",SUMIFS(损耗登记!$I$3:$I$4999,损耗登记!$E$3:$E$4999,$B164,损耗登记!$B$3:$B$4999,LEFT($J$3,4),损耗登记!$C$3:$C$4999,LEFT(AH$4,LEN(AH$4)-1)),"")</f>
        <v/>
      </c>
      <c r="AK164" s="90" t="str">
        <f t="shared" si="41"/>
        <v/>
      </c>
      <c r="AL164" s="90" t="str">
        <f>IF($B164&lt;&gt;"",SUMIFS(进货台账!$I$3:$I$1869,进货台账!$E$3:$E$1869,$B164,进货台账!$B$3:$B$1869,LEFT($J$3,4),进货台账!$C$3:$C$1869,LEFT(AL$4,LEN(AL$4)-1)),"")</f>
        <v/>
      </c>
      <c r="AM164" s="90" t="str">
        <f>IF($B164&lt;&gt;"",SUMIFS(销售台账!$I$3:$I$2654,销售台账!$E$3:$E$2654,$B164,销售台账!$B$3:$B$2654,LEFT($J$3,4),销售台账!$C$3:$C$2654,LEFT(AL$4,LEN(AL$4)-1)),"")</f>
        <v/>
      </c>
      <c r="AN164" s="90" t="str">
        <f>IF($B164&lt;&gt;"",SUMIFS(损耗登记!$I$3:$I$4999,损耗登记!$E$3:$E$4999,$B164,损耗登记!$B$3:$B$4999,LEFT($J$3,4),损耗登记!$C$3:$C$4999,LEFT(AL$4,LEN(AL$4)-1)),"")</f>
        <v/>
      </c>
      <c r="AO164" s="90" t="str">
        <f t="shared" si="42"/>
        <v/>
      </c>
      <c r="AP164" s="90" t="str">
        <f>IF($B164&lt;&gt;"",SUMIFS(进货台账!$I$3:$I$1869,进货台账!$E$3:$E$1869,$B164,进货台账!$B$3:$B$1869,LEFT($J$3,4),进货台账!$C$3:$C$1869,LEFT(AP$4,LEN(AP$4)-1)),"")</f>
        <v/>
      </c>
      <c r="AQ164" s="90" t="str">
        <f>IF($B164&lt;&gt;"",SUMIFS(销售台账!$I$3:$I$2654,销售台账!$E$3:$E$2654,$B164,销售台账!$B$3:$B$2654,LEFT($J$3,4),销售台账!$C$3:$C$2654,LEFT(AP$4,LEN(AP$4)-1)),"")</f>
        <v/>
      </c>
      <c r="AR164" s="90" t="str">
        <f>IF($B164&lt;&gt;"",SUMIFS(损耗登记!$I$3:$I$4999,损耗登记!$E$3:$E$4999,$B164,损耗登记!$B$3:$B$4999,LEFT($J$3,4),损耗登记!$C$3:$C$4999,LEFT(AP$4,LEN(AP$4)-1)),"")</f>
        <v/>
      </c>
      <c r="AS164" s="90" t="str">
        <f t="shared" si="43"/>
        <v/>
      </c>
      <c r="AT164" s="90" t="str">
        <f>IF($B164&lt;&gt;"",SUMIFS(进货台账!$I$3:$I$1869,进货台账!$E$3:$E$1869,$B164,进货台账!$B$3:$B$1869,LEFT($J$3,4),进货台账!$C$3:$C$1869,LEFT(AT$4,LEN(AT$4)-1)),"")</f>
        <v/>
      </c>
      <c r="AU164" s="90" t="str">
        <f>IF($B164&lt;&gt;"",SUMIFS(销售台账!$I$3:$I$2654,销售台账!$E$3:$E$2654,$B164,销售台账!$B$3:$B$2654,LEFT($J$3,4),销售台账!$C$3:$C$2654,LEFT(AT$4,LEN(AT$4)-1)),"")</f>
        <v/>
      </c>
      <c r="AV164" s="90" t="str">
        <f>IF($B164&lt;&gt;"",SUMIFS(损耗登记!$I$3:$I$4999,损耗登记!$E$3:$E$4999,$B164,损耗登记!$B$3:$B$4999,LEFT($J$3,4),损耗登记!$C$3:$C$4999,LEFT(AT$4,LEN(AT$4)-1)),"")</f>
        <v/>
      </c>
      <c r="AW164" s="90" t="str">
        <f t="shared" si="44"/>
        <v/>
      </c>
      <c r="AX164" s="90" t="str">
        <f>IF($B164&lt;&gt;"",SUMIFS(进货台账!$I$3:$I$1869,进货台账!$E$3:$E$1869,$B164,进货台账!$B$3:$B$1869,LEFT($J$3,4),进货台账!$C$3:$C$1869,LEFT(AX$4,LEN(AX$4)-1)),"")</f>
        <v/>
      </c>
      <c r="AY164" s="90" t="str">
        <f>IF($B164&lt;&gt;"",SUMIFS(销售台账!$I$3:$I$2654,销售台账!$E$3:$E$2654,$B164,销售台账!$B$3:$B$2654,LEFT($J$3,4),销售台账!$C$3:$C$2654,LEFT(AX$4,LEN(AX$4)-1)),"")</f>
        <v/>
      </c>
      <c r="AZ164" s="90" t="str">
        <f>IF($B164&lt;&gt;"",SUMIFS(损耗登记!$I$3:$I$4999,损耗登记!$E$3:$E$4999,$B164,损耗登记!$B$3:$B$4999,LEFT($J$3,4),损耗登记!$C$3:$C$4999,LEFT(AX$4,LEN(AX$4)-1)),"")</f>
        <v/>
      </c>
      <c r="BA164" s="90" t="str">
        <f t="shared" si="45"/>
        <v/>
      </c>
      <c r="BB164" s="90" t="str">
        <f>IF($B164&lt;&gt;"",SUMIFS(进货台账!$I$3:$I$1869,进货台账!$E$3:$E$1869,$B164,进货台账!$B$3:$B$1869,LEFT($J$3,4),进货台账!$C$3:$C$1869,LEFT(BB$4,LEN(BB$4)-1)),"")</f>
        <v/>
      </c>
      <c r="BC164" s="90" t="str">
        <f>IF($B164&lt;&gt;"",SUMIFS(销售台账!$I$3:$I$2654,销售台账!$E$3:$E$2654,$B164,销售台账!$B$3:$B$2654,LEFT($J$3,4),销售台账!$C$3:$C$2654,LEFT(BB$4,LEN(BB$4)-1)),"")</f>
        <v/>
      </c>
      <c r="BD164" s="90" t="str">
        <f>IF($B164&lt;&gt;"",SUMIFS(损耗登记!$I$3:$I$4999,损耗登记!$E$3:$E$4999,$B164,损耗登记!$B$3:$B$4999,LEFT($J$3,4),损耗登记!$C$3:$C$4999,LEFT(BB$4,LEN(BB$4)-1)),"")</f>
        <v/>
      </c>
      <c r="BE164" s="90" t="str">
        <f t="shared" si="46"/>
        <v/>
      </c>
    </row>
    <row r="165" ht="22" customHeight="1" spans="1:57">
      <c r="A165" s="89" t="str">
        <f t="shared" si="47"/>
        <v/>
      </c>
      <c r="B165" s="89" t="str">
        <f>IF(商品参数!A162&lt;&gt;"",商品参数!A162,"")</f>
        <v/>
      </c>
      <c r="C165" s="90" t="str">
        <f>IFERROR(VLOOKUP(B165,商品参数!A:E,2,FALSE),"")</f>
        <v/>
      </c>
      <c r="D165" s="90" t="str">
        <f>IFERROR(VLOOKUP(B165,商品参数!A:E,3,FALSE),"")</f>
        <v/>
      </c>
      <c r="E165" s="90" t="str">
        <f>IFERROR(VLOOKUP(B165,商品参数!A:E,4,FALSE),"")</f>
        <v/>
      </c>
      <c r="F165" s="90" t="str">
        <f t="shared" si="32"/>
        <v/>
      </c>
      <c r="G165" s="90" t="str">
        <f t="shared" si="33"/>
        <v/>
      </c>
      <c r="H165" s="91" t="str">
        <f t="shared" si="34"/>
        <v/>
      </c>
      <c r="I165" s="90" t="str">
        <f>IF(E165&lt;&gt;"",IFERROR(VLOOKUP(B165,商品参数!$A$3:$D$499,6,0),0),"")</f>
        <v/>
      </c>
      <c r="J165" s="90" t="str">
        <f>IF($B165&lt;&gt;"",SUMIFS(进货台账!$I$3:$I$1869,进货台账!$E$3:$E$1869,$B165,进货台账!$B$3:$B$1869,LEFT($J$3,4),进货台账!$C$3:$C$1869,LEFT(J$4,LEN(J$4)-1)),"")</f>
        <v/>
      </c>
      <c r="K165" s="90" t="str">
        <f>IF($B165&lt;&gt;"",SUMIFS(销售台账!$I$3:$I$2654,销售台账!$E$3:$E$2654,$B165,销售台账!$B$3:$B$2654,LEFT($J$3,4),销售台账!$C$3:$C$2654,LEFT(J$4,LEN(J$4)-1)),"")</f>
        <v/>
      </c>
      <c r="L165" s="90" t="str">
        <f>IF($B165&lt;&gt;"",SUMIFS(损耗登记!$I$3:$I$4999,损耗登记!$E$3:$E$4999,$B165,损耗登记!$B$3:$B$4999,LEFT($J$3,4),损耗登记!$C$3:$C$4999,LEFT(J$4,LEN(J$4)-1)),"")</f>
        <v/>
      </c>
      <c r="M165" s="90" t="str">
        <f t="shared" si="35"/>
        <v/>
      </c>
      <c r="N165" s="90" t="str">
        <f>IF($B165&lt;&gt;"",SUMIFS(进货台账!$I$3:$I$1869,进货台账!$E$3:$E$1869,$B165,进货台账!$B$3:$B$1869,LEFT($J$3,4),进货台账!$C$3:$C$1869,LEFT(N$4,LEN(N$4)-1)),"")</f>
        <v/>
      </c>
      <c r="O165" s="90" t="str">
        <f>IF($B165&lt;&gt;"",SUMIFS(销售台账!$I$3:$I$2654,销售台账!$E$3:$E$2654,$B165,销售台账!$B$3:$B$2654,LEFT($J$3,4),销售台账!$C$3:$C$2654,LEFT(N$4,LEN(N$4)-1)),"")</f>
        <v/>
      </c>
      <c r="P165" s="90" t="str">
        <f>IF($B165&lt;&gt;"",SUMIFS(损耗登记!$I$3:$I$4999,损耗登记!$E$3:$E$4999,$B165,损耗登记!$B$3:$B$4999,LEFT($J$3,4),损耗登记!$C$3:$C$4999,LEFT(N$4,LEN(N$4)-1)),"")</f>
        <v/>
      </c>
      <c r="Q165" s="90" t="str">
        <f t="shared" si="36"/>
        <v/>
      </c>
      <c r="R165" s="90" t="str">
        <f>IF($B165&lt;&gt;"",SUMIFS(进货台账!$I$3:$I$1869,进货台账!$E$3:$E$1869,$B165,进货台账!$B$3:$B$1869,LEFT($J$3,4),进货台账!$C$3:$C$1869,LEFT(R$4,LEN(R$4)-1)),"")</f>
        <v/>
      </c>
      <c r="S165" s="90" t="str">
        <f>IF($B165&lt;&gt;"",SUMIFS(销售台账!$I$3:$I$2654,销售台账!$E$3:$E$2654,$B165,销售台账!$B$3:$B$2654,LEFT($J$3,4),销售台账!$C$3:$C$2654,LEFT(R$4,LEN(R$4)-1)),"")</f>
        <v/>
      </c>
      <c r="T165" s="90" t="str">
        <f>IF($B165&lt;&gt;"",SUMIFS(损耗登记!$I$3:$I$4999,损耗登记!$E$3:$E$4999,$B165,损耗登记!$B$3:$B$4999,LEFT($J$3,4),损耗登记!$C$3:$C$4999,LEFT(R$4,LEN(R$4)-1)),"")</f>
        <v/>
      </c>
      <c r="U165" s="90" t="str">
        <f t="shared" si="37"/>
        <v/>
      </c>
      <c r="V165" s="90" t="str">
        <f>IF($B165&lt;&gt;"",SUMIFS(进货台账!$I$3:$I$1869,进货台账!$E$3:$E$1869,$B165,进货台账!$B$3:$B$1869,LEFT($J$3,4),进货台账!$C$3:$C$1869,LEFT(V$4,LEN(V$4)-1)),"")</f>
        <v/>
      </c>
      <c r="W165" s="90" t="str">
        <f>IF($B165&lt;&gt;"",SUMIFS(销售台账!$I$3:$I$2654,销售台账!$E$3:$E$2654,$B165,销售台账!$B$3:$B$2654,LEFT($J$3,4),销售台账!$C$3:$C$2654,LEFT(V$4,LEN(V$4)-1)),"")</f>
        <v/>
      </c>
      <c r="X165" s="90" t="str">
        <f>IF($B165&lt;&gt;"",SUMIFS(损耗登记!$I$3:$I$4999,损耗登记!$E$3:$E$4999,$B165,损耗登记!$B$3:$B$4999,LEFT($J$3,4),损耗登记!$C$3:$C$4999,LEFT(V$4,LEN(V$4)-1)),"")</f>
        <v/>
      </c>
      <c r="Y165" s="90" t="str">
        <f t="shared" si="38"/>
        <v/>
      </c>
      <c r="Z165" s="90" t="str">
        <f>IF($B165&lt;&gt;"",SUMIFS(进货台账!$I$3:$I$1869,进货台账!$E$3:$E$1869,$B165,进货台账!$B$3:$B$1869,LEFT($J$3,4),进货台账!$C$3:$C$1869,LEFT(Z$4,LEN(Z$4)-1)),"")</f>
        <v/>
      </c>
      <c r="AA165" s="90" t="str">
        <f>IF($B165&lt;&gt;"",SUMIFS(销售台账!$I$3:$I$2654,销售台账!$E$3:$E$2654,$B165,销售台账!$B$3:$B$2654,LEFT($J$3,4),销售台账!$C$3:$C$2654,LEFT(Z$4,LEN(Z$4)-1)),"")</f>
        <v/>
      </c>
      <c r="AB165" s="90" t="str">
        <f>IF($B165&lt;&gt;"",SUMIFS(损耗登记!$I$3:$I$4999,损耗登记!$E$3:$E$4999,$B165,损耗登记!$B$3:$B$4999,LEFT($J$3,4),损耗登记!$C$3:$C$4999,LEFT(Z$4,LEN(Z$4)-1)),"")</f>
        <v/>
      </c>
      <c r="AC165" s="90" t="str">
        <f t="shared" si="39"/>
        <v/>
      </c>
      <c r="AD165" s="90" t="str">
        <f>IF($B165&lt;&gt;"",SUMIFS(进货台账!$I$3:$I$1869,进货台账!$E$3:$E$1869,$B165,进货台账!$B$3:$B$1869,LEFT($J$3,4),进货台账!$C$3:$C$1869,LEFT(AD$4,LEN(AD$4)-1)),"")</f>
        <v/>
      </c>
      <c r="AE165" s="90" t="str">
        <f>IF($B165&lt;&gt;"",SUMIFS(销售台账!$I$3:$I$2654,销售台账!$E$3:$E$2654,$B165,销售台账!$B$3:$B$2654,LEFT($J$3,4),销售台账!$C$3:$C$2654,LEFT(AD$4,LEN(AD$4)-1)),"")</f>
        <v/>
      </c>
      <c r="AF165" s="90" t="str">
        <f>IF($B165&lt;&gt;"",SUMIFS(损耗登记!$I$3:$I$4999,损耗登记!$E$3:$E$4999,$B165,损耗登记!$B$3:$B$4999,LEFT($J$3,4),损耗登记!$C$3:$C$4999,LEFT(AD$4,LEN(AD$4)-1)),"")</f>
        <v/>
      </c>
      <c r="AG165" s="90" t="str">
        <f t="shared" si="40"/>
        <v/>
      </c>
      <c r="AH165" s="90" t="str">
        <f>IF($B165&lt;&gt;"",SUMIFS(进货台账!$I$3:$I$1869,进货台账!$E$3:$E$1869,$B165,进货台账!$B$3:$B$1869,LEFT($J$3,4),进货台账!$C$3:$C$1869,LEFT(AH$4,LEN(AH$4)-1)),"")</f>
        <v/>
      </c>
      <c r="AI165" s="90" t="str">
        <f>IF($B165&lt;&gt;"",SUMIFS(销售台账!$I$3:$I$2654,销售台账!$E$3:$E$2654,$B165,销售台账!$B$3:$B$2654,LEFT($J$3,4),销售台账!$C$3:$C$2654,LEFT(AH$4,LEN(AH$4)-1)),"")</f>
        <v/>
      </c>
      <c r="AJ165" s="90" t="str">
        <f>IF($B165&lt;&gt;"",SUMIFS(损耗登记!$I$3:$I$4999,损耗登记!$E$3:$E$4999,$B165,损耗登记!$B$3:$B$4999,LEFT($J$3,4),损耗登记!$C$3:$C$4999,LEFT(AH$4,LEN(AH$4)-1)),"")</f>
        <v/>
      </c>
      <c r="AK165" s="90" t="str">
        <f t="shared" si="41"/>
        <v/>
      </c>
      <c r="AL165" s="90" t="str">
        <f>IF($B165&lt;&gt;"",SUMIFS(进货台账!$I$3:$I$1869,进货台账!$E$3:$E$1869,$B165,进货台账!$B$3:$B$1869,LEFT($J$3,4),进货台账!$C$3:$C$1869,LEFT(AL$4,LEN(AL$4)-1)),"")</f>
        <v/>
      </c>
      <c r="AM165" s="90" t="str">
        <f>IF($B165&lt;&gt;"",SUMIFS(销售台账!$I$3:$I$2654,销售台账!$E$3:$E$2654,$B165,销售台账!$B$3:$B$2654,LEFT($J$3,4),销售台账!$C$3:$C$2654,LEFT(AL$4,LEN(AL$4)-1)),"")</f>
        <v/>
      </c>
      <c r="AN165" s="90" t="str">
        <f>IF($B165&lt;&gt;"",SUMIFS(损耗登记!$I$3:$I$4999,损耗登记!$E$3:$E$4999,$B165,损耗登记!$B$3:$B$4999,LEFT($J$3,4),损耗登记!$C$3:$C$4999,LEFT(AL$4,LEN(AL$4)-1)),"")</f>
        <v/>
      </c>
      <c r="AO165" s="90" t="str">
        <f t="shared" si="42"/>
        <v/>
      </c>
      <c r="AP165" s="90" t="str">
        <f>IF($B165&lt;&gt;"",SUMIFS(进货台账!$I$3:$I$1869,进货台账!$E$3:$E$1869,$B165,进货台账!$B$3:$B$1869,LEFT($J$3,4),进货台账!$C$3:$C$1869,LEFT(AP$4,LEN(AP$4)-1)),"")</f>
        <v/>
      </c>
      <c r="AQ165" s="90" t="str">
        <f>IF($B165&lt;&gt;"",SUMIFS(销售台账!$I$3:$I$2654,销售台账!$E$3:$E$2654,$B165,销售台账!$B$3:$B$2654,LEFT($J$3,4),销售台账!$C$3:$C$2654,LEFT(AP$4,LEN(AP$4)-1)),"")</f>
        <v/>
      </c>
      <c r="AR165" s="90" t="str">
        <f>IF($B165&lt;&gt;"",SUMIFS(损耗登记!$I$3:$I$4999,损耗登记!$E$3:$E$4999,$B165,损耗登记!$B$3:$B$4999,LEFT($J$3,4),损耗登记!$C$3:$C$4999,LEFT(AP$4,LEN(AP$4)-1)),"")</f>
        <v/>
      </c>
      <c r="AS165" s="90" t="str">
        <f t="shared" si="43"/>
        <v/>
      </c>
      <c r="AT165" s="90" t="str">
        <f>IF($B165&lt;&gt;"",SUMIFS(进货台账!$I$3:$I$1869,进货台账!$E$3:$E$1869,$B165,进货台账!$B$3:$B$1869,LEFT($J$3,4),进货台账!$C$3:$C$1869,LEFT(AT$4,LEN(AT$4)-1)),"")</f>
        <v/>
      </c>
      <c r="AU165" s="90" t="str">
        <f>IF($B165&lt;&gt;"",SUMIFS(销售台账!$I$3:$I$2654,销售台账!$E$3:$E$2654,$B165,销售台账!$B$3:$B$2654,LEFT($J$3,4),销售台账!$C$3:$C$2654,LEFT(AT$4,LEN(AT$4)-1)),"")</f>
        <v/>
      </c>
      <c r="AV165" s="90" t="str">
        <f>IF($B165&lt;&gt;"",SUMIFS(损耗登记!$I$3:$I$4999,损耗登记!$E$3:$E$4999,$B165,损耗登记!$B$3:$B$4999,LEFT($J$3,4),损耗登记!$C$3:$C$4999,LEFT(AT$4,LEN(AT$4)-1)),"")</f>
        <v/>
      </c>
      <c r="AW165" s="90" t="str">
        <f t="shared" si="44"/>
        <v/>
      </c>
      <c r="AX165" s="90" t="str">
        <f>IF($B165&lt;&gt;"",SUMIFS(进货台账!$I$3:$I$1869,进货台账!$E$3:$E$1869,$B165,进货台账!$B$3:$B$1869,LEFT($J$3,4),进货台账!$C$3:$C$1869,LEFT(AX$4,LEN(AX$4)-1)),"")</f>
        <v/>
      </c>
      <c r="AY165" s="90" t="str">
        <f>IF($B165&lt;&gt;"",SUMIFS(销售台账!$I$3:$I$2654,销售台账!$E$3:$E$2654,$B165,销售台账!$B$3:$B$2654,LEFT($J$3,4),销售台账!$C$3:$C$2654,LEFT(AX$4,LEN(AX$4)-1)),"")</f>
        <v/>
      </c>
      <c r="AZ165" s="90" t="str">
        <f>IF($B165&lt;&gt;"",SUMIFS(损耗登记!$I$3:$I$4999,损耗登记!$E$3:$E$4999,$B165,损耗登记!$B$3:$B$4999,LEFT($J$3,4),损耗登记!$C$3:$C$4999,LEFT(AX$4,LEN(AX$4)-1)),"")</f>
        <v/>
      </c>
      <c r="BA165" s="90" t="str">
        <f t="shared" si="45"/>
        <v/>
      </c>
      <c r="BB165" s="90" t="str">
        <f>IF($B165&lt;&gt;"",SUMIFS(进货台账!$I$3:$I$1869,进货台账!$E$3:$E$1869,$B165,进货台账!$B$3:$B$1869,LEFT($J$3,4),进货台账!$C$3:$C$1869,LEFT(BB$4,LEN(BB$4)-1)),"")</f>
        <v/>
      </c>
      <c r="BC165" s="90" t="str">
        <f>IF($B165&lt;&gt;"",SUMIFS(销售台账!$I$3:$I$2654,销售台账!$E$3:$E$2654,$B165,销售台账!$B$3:$B$2654,LEFT($J$3,4),销售台账!$C$3:$C$2654,LEFT(BB$4,LEN(BB$4)-1)),"")</f>
        <v/>
      </c>
      <c r="BD165" s="90" t="str">
        <f>IF($B165&lt;&gt;"",SUMIFS(损耗登记!$I$3:$I$4999,损耗登记!$E$3:$E$4999,$B165,损耗登记!$B$3:$B$4999,LEFT($J$3,4),损耗登记!$C$3:$C$4999,LEFT(BB$4,LEN(BB$4)-1)),"")</f>
        <v/>
      </c>
      <c r="BE165" s="90" t="str">
        <f t="shared" si="46"/>
        <v/>
      </c>
    </row>
    <row r="166" ht="22" customHeight="1" spans="1:57">
      <c r="A166" s="89" t="str">
        <f t="shared" si="47"/>
        <v/>
      </c>
      <c r="B166" s="89" t="str">
        <f>IF(商品参数!A163&lt;&gt;"",商品参数!A163,"")</f>
        <v/>
      </c>
      <c r="C166" s="90" t="str">
        <f>IFERROR(VLOOKUP(B166,商品参数!A:E,2,FALSE),"")</f>
        <v/>
      </c>
      <c r="D166" s="90" t="str">
        <f>IFERROR(VLOOKUP(B166,商品参数!A:E,3,FALSE),"")</f>
        <v/>
      </c>
      <c r="E166" s="90" t="str">
        <f>IFERROR(VLOOKUP(B166,商品参数!A:E,4,FALSE),"")</f>
        <v/>
      </c>
      <c r="F166" s="90" t="str">
        <f t="shared" si="32"/>
        <v/>
      </c>
      <c r="G166" s="90" t="str">
        <f t="shared" si="33"/>
        <v/>
      </c>
      <c r="H166" s="91" t="str">
        <f t="shared" si="34"/>
        <v/>
      </c>
      <c r="I166" s="90" t="str">
        <f>IF(E166&lt;&gt;"",IFERROR(VLOOKUP(B166,商品参数!$A$3:$D$499,6,0),0),"")</f>
        <v/>
      </c>
      <c r="J166" s="90" t="str">
        <f>IF($B166&lt;&gt;"",SUMIFS(进货台账!$I$3:$I$1869,进货台账!$E$3:$E$1869,$B166,进货台账!$B$3:$B$1869,LEFT($J$3,4),进货台账!$C$3:$C$1869,LEFT(J$4,LEN(J$4)-1)),"")</f>
        <v/>
      </c>
      <c r="K166" s="90" t="str">
        <f>IF($B166&lt;&gt;"",SUMIFS(销售台账!$I$3:$I$2654,销售台账!$E$3:$E$2654,$B166,销售台账!$B$3:$B$2654,LEFT($J$3,4),销售台账!$C$3:$C$2654,LEFT(J$4,LEN(J$4)-1)),"")</f>
        <v/>
      </c>
      <c r="L166" s="90" t="str">
        <f>IF($B166&lt;&gt;"",SUMIFS(损耗登记!$I$3:$I$4999,损耗登记!$E$3:$E$4999,$B166,损耗登记!$B$3:$B$4999,LEFT($J$3,4),损耗登记!$C$3:$C$4999,LEFT(J$4,LEN(J$4)-1)),"")</f>
        <v/>
      </c>
      <c r="M166" s="90" t="str">
        <f t="shared" si="35"/>
        <v/>
      </c>
      <c r="N166" s="90" t="str">
        <f>IF($B166&lt;&gt;"",SUMIFS(进货台账!$I$3:$I$1869,进货台账!$E$3:$E$1869,$B166,进货台账!$B$3:$B$1869,LEFT($J$3,4),进货台账!$C$3:$C$1869,LEFT(N$4,LEN(N$4)-1)),"")</f>
        <v/>
      </c>
      <c r="O166" s="90" t="str">
        <f>IF($B166&lt;&gt;"",SUMIFS(销售台账!$I$3:$I$2654,销售台账!$E$3:$E$2654,$B166,销售台账!$B$3:$B$2654,LEFT($J$3,4),销售台账!$C$3:$C$2654,LEFT(N$4,LEN(N$4)-1)),"")</f>
        <v/>
      </c>
      <c r="P166" s="90" t="str">
        <f>IF($B166&lt;&gt;"",SUMIFS(损耗登记!$I$3:$I$4999,损耗登记!$E$3:$E$4999,$B166,损耗登记!$B$3:$B$4999,LEFT($J$3,4),损耗登记!$C$3:$C$4999,LEFT(N$4,LEN(N$4)-1)),"")</f>
        <v/>
      </c>
      <c r="Q166" s="90" t="str">
        <f t="shared" si="36"/>
        <v/>
      </c>
      <c r="R166" s="90" t="str">
        <f>IF($B166&lt;&gt;"",SUMIFS(进货台账!$I$3:$I$1869,进货台账!$E$3:$E$1869,$B166,进货台账!$B$3:$B$1869,LEFT($J$3,4),进货台账!$C$3:$C$1869,LEFT(R$4,LEN(R$4)-1)),"")</f>
        <v/>
      </c>
      <c r="S166" s="90" t="str">
        <f>IF($B166&lt;&gt;"",SUMIFS(销售台账!$I$3:$I$2654,销售台账!$E$3:$E$2654,$B166,销售台账!$B$3:$B$2654,LEFT($J$3,4),销售台账!$C$3:$C$2654,LEFT(R$4,LEN(R$4)-1)),"")</f>
        <v/>
      </c>
      <c r="T166" s="90" t="str">
        <f>IF($B166&lt;&gt;"",SUMIFS(损耗登记!$I$3:$I$4999,损耗登记!$E$3:$E$4999,$B166,损耗登记!$B$3:$B$4999,LEFT($J$3,4),损耗登记!$C$3:$C$4999,LEFT(R$4,LEN(R$4)-1)),"")</f>
        <v/>
      </c>
      <c r="U166" s="90" t="str">
        <f t="shared" si="37"/>
        <v/>
      </c>
      <c r="V166" s="90" t="str">
        <f>IF($B166&lt;&gt;"",SUMIFS(进货台账!$I$3:$I$1869,进货台账!$E$3:$E$1869,$B166,进货台账!$B$3:$B$1869,LEFT($J$3,4),进货台账!$C$3:$C$1869,LEFT(V$4,LEN(V$4)-1)),"")</f>
        <v/>
      </c>
      <c r="W166" s="90" t="str">
        <f>IF($B166&lt;&gt;"",SUMIFS(销售台账!$I$3:$I$2654,销售台账!$E$3:$E$2654,$B166,销售台账!$B$3:$B$2654,LEFT($J$3,4),销售台账!$C$3:$C$2654,LEFT(V$4,LEN(V$4)-1)),"")</f>
        <v/>
      </c>
      <c r="X166" s="90" t="str">
        <f>IF($B166&lt;&gt;"",SUMIFS(损耗登记!$I$3:$I$4999,损耗登记!$E$3:$E$4999,$B166,损耗登记!$B$3:$B$4999,LEFT($J$3,4),损耗登记!$C$3:$C$4999,LEFT(V$4,LEN(V$4)-1)),"")</f>
        <v/>
      </c>
      <c r="Y166" s="90" t="str">
        <f t="shared" si="38"/>
        <v/>
      </c>
      <c r="Z166" s="90" t="str">
        <f>IF($B166&lt;&gt;"",SUMIFS(进货台账!$I$3:$I$1869,进货台账!$E$3:$E$1869,$B166,进货台账!$B$3:$B$1869,LEFT($J$3,4),进货台账!$C$3:$C$1869,LEFT(Z$4,LEN(Z$4)-1)),"")</f>
        <v/>
      </c>
      <c r="AA166" s="90" t="str">
        <f>IF($B166&lt;&gt;"",SUMIFS(销售台账!$I$3:$I$2654,销售台账!$E$3:$E$2654,$B166,销售台账!$B$3:$B$2654,LEFT($J$3,4),销售台账!$C$3:$C$2654,LEFT(Z$4,LEN(Z$4)-1)),"")</f>
        <v/>
      </c>
      <c r="AB166" s="90" t="str">
        <f>IF($B166&lt;&gt;"",SUMIFS(损耗登记!$I$3:$I$4999,损耗登记!$E$3:$E$4999,$B166,损耗登记!$B$3:$B$4999,LEFT($J$3,4),损耗登记!$C$3:$C$4999,LEFT(Z$4,LEN(Z$4)-1)),"")</f>
        <v/>
      </c>
      <c r="AC166" s="90" t="str">
        <f t="shared" si="39"/>
        <v/>
      </c>
      <c r="AD166" s="90" t="str">
        <f>IF($B166&lt;&gt;"",SUMIFS(进货台账!$I$3:$I$1869,进货台账!$E$3:$E$1869,$B166,进货台账!$B$3:$B$1869,LEFT($J$3,4),进货台账!$C$3:$C$1869,LEFT(AD$4,LEN(AD$4)-1)),"")</f>
        <v/>
      </c>
      <c r="AE166" s="90" t="str">
        <f>IF($B166&lt;&gt;"",SUMIFS(销售台账!$I$3:$I$2654,销售台账!$E$3:$E$2654,$B166,销售台账!$B$3:$B$2654,LEFT($J$3,4),销售台账!$C$3:$C$2654,LEFT(AD$4,LEN(AD$4)-1)),"")</f>
        <v/>
      </c>
      <c r="AF166" s="90" t="str">
        <f>IF($B166&lt;&gt;"",SUMIFS(损耗登记!$I$3:$I$4999,损耗登记!$E$3:$E$4999,$B166,损耗登记!$B$3:$B$4999,LEFT($J$3,4),损耗登记!$C$3:$C$4999,LEFT(AD$4,LEN(AD$4)-1)),"")</f>
        <v/>
      </c>
      <c r="AG166" s="90" t="str">
        <f t="shared" si="40"/>
        <v/>
      </c>
      <c r="AH166" s="90" t="str">
        <f>IF($B166&lt;&gt;"",SUMIFS(进货台账!$I$3:$I$1869,进货台账!$E$3:$E$1869,$B166,进货台账!$B$3:$B$1869,LEFT($J$3,4),进货台账!$C$3:$C$1869,LEFT(AH$4,LEN(AH$4)-1)),"")</f>
        <v/>
      </c>
      <c r="AI166" s="90" t="str">
        <f>IF($B166&lt;&gt;"",SUMIFS(销售台账!$I$3:$I$2654,销售台账!$E$3:$E$2654,$B166,销售台账!$B$3:$B$2654,LEFT($J$3,4),销售台账!$C$3:$C$2654,LEFT(AH$4,LEN(AH$4)-1)),"")</f>
        <v/>
      </c>
      <c r="AJ166" s="90" t="str">
        <f>IF($B166&lt;&gt;"",SUMIFS(损耗登记!$I$3:$I$4999,损耗登记!$E$3:$E$4999,$B166,损耗登记!$B$3:$B$4999,LEFT($J$3,4),损耗登记!$C$3:$C$4999,LEFT(AH$4,LEN(AH$4)-1)),"")</f>
        <v/>
      </c>
      <c r="AK166" s="90" t="str">
        <f t="shared" si="41"/>
        <v/>
      </c>
      <c r="AL166" s="90" t="str">
        <f>IF($B166&lt;&gt;"",SUMIFS(进货台账!$I$3:$I$1869,进货台账!$E$3:$E$1869,$B166,进货台账!$B$3:$B$1869,LEFT($J$3,4),进货台账!$C$3:$C$1869,LEFT(AL$4,LEN(AL$4)-1)),"")</f>
        <v/>
      </c>
      <c r="AM166" s="90" t="str">
        <f>IF($B166&lt;&gt;"",SUMIFS(销售台账!$I$3:$I$2654,销售台账!$E$3:$E$2654,$B166,销售台账!$B$3:$B$2654,LEFT($J$3,4),销售台账!$C$3:$C$2654,LEFT(AL$4,LEN(AL$4)-1)),"")</f>
        <v/>
      </c>
      <c r="AN166" s="90" t="str">
        <f>IF($B166&lt;&gt;"",SUMIFS(损耗登记!$I$3:$I$4999,损耗登记!$E$3:$E$4999,$B166,损耗登记!$B$3:$B$4999,LEFT($J$3,4),损耗登记!$C$3:$C$4999,LEFT(AL$4,LEN(AL$4)-1)),"")</f>
        <v/>
      </c>
      <c r="AO166" s="90" t="str">
        <f t="shared" si="42"/>
        <v/>
      </c>
      <c r="AP166" s="90" t="str">
        <f>IF($B166&lt;&gt;"",SUMIFS(进货台账!$I$3:$I$1869,进货台账!$E$3:$E$1869,$B166,进货台账!$B$3:$B$1869,LEFT($J$3,4),进货台账!$C$3:$C$1869,LEFT(AP$4,LEN(AP$4)-1)),"")</f>
        <v/>
      </c>
      <c r="AQ166" s="90" t="str">
        <f>IF($B166&lt;&gt;"",SUMIFS(销售台账!$I$3:$I$2654,销售台账!$E$3:$E$2654,$B166,销售台账!$B$3:$B$2654,LEFT($J$3,4),销售台账!$C$3:$C$2654,LEFT(AP$4,LEN(AP$4)-1)),"")</f>
        <v/>
      </c>
      <c r="AR166" s="90" t="str">
        <f>IF($B166&lt;&gt;"",SUMIFS(损耗登记!$I$3:$I$4999,损耗登记!$E$3:$E$4999,$B166,损耗登记!$B$3:$B$4999,LEFT($J$3,4),损耗登记!$C$3:$C$4999,LEFT(AP$4,LEN(AP$4)-1)),"")</f>
        <v/>
      </c>
      <c r="AS166" s="90" t="str">
        <f t="shared" si="43"/>
        <v/>
      </c>
      <c r="AT166" s="90" t="str">
        <f>IF($B166&lt;&gt;"",SUMIFS(进货台账!$I$3:$I$1869,进货台账!$E$3:$E$1869,$B166,进货台账!$B$3:$B$1869,LEFT($J$3,4),进货台账!$C$3:$C$1869,LEFT(AT$4,LEN(AT$4)-1)),"")</f>
        <v/>
      </c>
      <c r="AU166" s="90" t="str">
        <f>IF($B166&lt;&gt;"",SUMIFS(销售台账!$I$3:$I$2654,销售台账!$E$3:$E$2654,$B166,销售台账!$B$3:$B$2654,LEFT($J$3,4),销售台账!$C$3:$C$2654,LEFT(AT$4,LEN(AT$4)-1)),"")</f>
        <v/>
      </c>
      <c r="AV166" s="90" t="str">
        <f>IF($B166&lt;&gt;"",SUMIFS(损耗登记!$I$3:$I$4999,损耗登记!$E$3:$E$4999,$B166,损耗登记!$B$3:$B$4999,LEFT($J$3,4),损耗登记!$C$3:$C$4999,LEFT(AT$4,LEN(AT$4)-1)),"")</f>
        <v/>
      </c>
      <c r="AW166" s="90" t="str">
        <f t="shared" si="44"/>
        <v/>
      </c>
      <c r="AX166" s="90" t="str">
        <f>IF($B166&lt;&gt;"",SUMIFS(进货台账!$I$3:$I$1869,进货台账!$E$3:$E$1869,$B166,进货台账!$B$3:$B$1869,LEFT($J$3,4),进货台账!$C$3:$C$1869,LEFT(AX$4,LEN(AX$4)-1)),"")</f>
        <v/>
      </c>
      <c r="AY166" s="90" t="str">
        <f>IF($B166&lt;&gt;"",SUMIFS(销售台账!$I$3:$I$2654,销售台账!$E$3:$E$2654,$B166,销售台账!$B$3:$B$2654,LEFT($J$3,4),销售台账!$C$3:$C$2654,LEFT(AX$4,LEN(AX$4)-1)),"")</f>
        <v/>
      </c>
      <c r="AZ166" s="90" t="str">
        <f>IF($B166&lt;&gt;"",SUMIFS(损耗登记!$I$3:$I$4999,损耗登记!$E$3:$E$4999,$B166,损耗登记!$B$3:$B$4999,LEFT($J$3,4),损耗登记!$C$3:$C$4999,LEFT(AX$4,LEN(AX$4)-1)),"")</f>
        <v/>
      </c>
      <c r="BA166" s="90" t="str">
        <f t="shared" si="45"/>
        <v/>
      </c>
      <c r="BB166" s="90" t="str">
        <f>IF($B166&lt;&gt;"",SUMIFS(进货台账!$I$3:$I$1869,进货台账!$E$3:$E$1869,$B166,进货台账!$B$3:$B$1869,LEFT($J$3,4),进货台账!$C$3:$C$1869,LEFT(BB$4,LEN(BB$4)-1)),"")</f>
        <v/>
      </c>
      <c r="BC166" s="90" t="str">
        <f>IF($B166&lt;&gt;"",SUMIFS(销售台账!$I$3:$I$2654,销售台账!$E$3:$E$2654,$B166,销售台账!$B$3:$B$2654,LEFT($J$3,4),销售台账!$C$3:$C$2654,LEFT(BB$4,LEN(BB$4)-1)),"")</f>
        <v/>
      </c>
      <c r="BD166" s="90" t="str">
        <f>IF($B166&lt;&gt;"",SUMIFS(损耗登记!$I$3:$I$4999,损耗登记!$E$3:$E$4999,$B166,损耗登记!$B$3:$B$4999,LEFT($J$3,4),损耗登记!$C$3:$C$4999,LEFT(BB$4,LEN(BB$4)-1)),"")</f>
        <v/>
      </c>
      <c r="BE166" s="90" t="str">
        <f t="shared" si="46"/>
        <v/>
      </c>
    </row>
    <row r="167" ht="22" customHeight="1" spans="1:57">
      <c r="A167" s="89" t="str">
        <f t="shared" si="47"/>
        <v/>
      </c>
      <c r="B167" s="89" t="str">
        <f>IF(商品参数!A164&lt;&gt;"",商品参数!A164,"")</f>
        <v/>
      </c>
      <c r="C167" s="90" t="str">
        <f>IFERROR(VLOOKUP(B167,商品参数!A:E,2,FALSE),"")</f>
        <v/>
      </c>
      <c r="D167" s="90" t="str">
        <f>IFERROR(VLOOKUP(B167,商品参数!A:E,3,FALSE),"")</f>
        <v/>
      </c>
      <c r="E167" s="90" t="str">
        <f>IFERROR(VLOOKUP(B167,商品参数!A:E,4,FALSE),"")</f>
        <v/>
      </c>
      <c r="F167" s="90" t="str">
        <f t="shared" si="32"/>
        <v/>
      </c>
      <c r="G167" s="90" t="str">
        <f t="shared" si="33"/>
        <v/>
      </c>
      <c r="H167" s="91" t="str">
        <f t="shared" si="34"/>
        <v/>
      </c>
      <c r="I167" s="90" t="str">
        <f>IF(E167&lt;&gt;"",IFERROR(VLOOKUP(B167,商品参数!$A$3:$D$499,6,0),0),"")</f>
        <v/>
      </c>
      <c r="J167" s="90" t="str">
        <f>IF($B167&lt;&gt;"",SUMIFS(进货台账!$I$3:$I$1869,进货台账!$E$3:$E$1869,$B167,进货台账!$B$3:$B$1869,LEFT($J$3,4),进货台账!$C$3:$C$1869,LEFT(J$4,LEN(J$4)-1)),"")</f>
        <v/>
      </c>
      <c r="K167" s="90" t="str">
        <f>IF($B167&lt;&gt;"",SUMIFS(销售台账!$I$3:$I$2654,销售台账!$E$3:$E$2654,$B167,销售台账!$B$3:$B$2654,LEFT($J$3,4),销售台账!$C$3:$C$2654,LEFT(J$4,LEN(J$4)-1)),"")</f>
        <v/>
      </c>
      <c r="L167" s="90" t="str">
        <f>IF($B167&lt;&gt;"",SUMIFS(损耗登记!$I$3:$I$4999,损耗登记!$E$3:$E$4999,$B167,损耗登记!$B$3:$B$4999,LEFT($J$3,4),损耗登记!$C$3:$C$4999,LEFT(J$4,LEN(J$4)-1)),"")</f>
        <v/>
      </c>
      <c r="M167" s="90" t="str">
        <f t="shared" si="35"/>
        <v/>
      </c>
      <c r="N167" s="90" t="str">
        <f>IF($B167&lt;&gt;"",SUMIFS(进货台账!$I$3:$I$1869,进货台账!$E$3:$E$1869,$B167,进货台账!$B$3:$B$1869,LEFT($J$3,4),进货台账!$C$3:$C$1869,LEFT(N$4,LEN(N$4)-1)),"")</f>
        <v/>
      </c>
      <c r="O167" s="90" t="str">
        <f>IF($B167&lt;&gt;"",SUMIFS(销售台账!$I$3:$I$2654,销售台账!$E$3:$E$2654,$B167,销售台账!$B$3:$B$2654,LEFT($J$3,4),销售台账!$C$3:$C$2654,LEFT(N$4,LEN(N$4)-1)),"")</f>
        <v/>
      </c>
      <c r="P167" s="90" t="str">
        <f>IF($B167&lt;&gt;"",SUMIFS(损耗登记!$I$3:$I$4999,损耗登记!$E$3:$E$4999,$B167,损耗登记!$B$3:$B$4999,LEFT($J$3,4),损耗登记!$C$3:$C$4999,LEFT(N$4,LEN(N$4)-1)),"")</f>
        <v/>
      </c>
      <c r="Q167" s="90" t="str">
        <f t="shared" si="36"/>
        <v/>
      </c>
      <c r="R167" s="90" t="str">
        <f>IF($B167&lt;&gt;"",SUMIFS(进货台账!$I$3:$I$1869,进货台账!$E$3:$E$1869,$B167,进货台账!$B$3:$B$1869,LEFT($J$3,4),进货台账!$C$3:$C$1869,LEFT(R$4,LEN(R$4)-1)),"")</f>
        <v/>
      </c>
      <c r="S167" s="90" t="str">
        <f>IF($B167&lt;&gt;"",SUMIFS(销售台账!$I$3:$I$2654,销售台账!$E$3:$E$2654,$B167,销售台账!$B$3:$B$2654,LEFT($J$3,4),销售台账!$C$3:$C$2654,LEFT(R$4,LEN(R$4)-1)),"")</f>
        <v/>
      </c>
      <c r="T167" s="90" t="str">
        <f>IF($B167&lt;&gt;"",SUMIFS(损耗登记!$I$3:$I$4999,损耗登记!$E$3:$E$4999,$B167,损耗登记!$B$3:$B$4999,LEFT($J$3,4),损耗登记!$C$3:$C$4999,LEFT(R$4,LEN(R$4)-1)),"")</f>
        <v/>
      </c>
      <c r="U167" s="90" t="str">
        <f t="shared" si="37"/>
        <v/>
      </c>
      <c r="V167" s="90" t="str">
        <f>IF($B167&lt;&gt;"",SUMIFS(进货台账!$I$3:$I$1869,进货台账!$E$3:$E$1869,$B167,进货台账!$B$3:$B$1869,LEFT($J$3,4),进货台账!$C$3:$C$1869,LEFT(V$4,LEN(V$4)-1)),"")</f>
        <v/>
      </c>
      <c r="W167" s="90" t="str">
        <f>IF($B167&lt;&gt;"",SUMIFS(销售台账!$I$3:$I$2654,销售台账!$E$3:$E$2654,$B167,销售台账!$B$3:$B$2654,LEFT($J$3,4),销售台账!$C$3:$C$2654,LEFT(V$4,LEN(V$4)-1)),"")</f>
        <v/>
      </c>
      <c r="X167" s="90" t="str">
        <f>IF($B167&lt;&gt;"",SUMIFS(损耗登记!$I$3:$I$4999,损耗登记!$E$3:$E$4999,$B167,损耗登记!$B$3:$B$4999,LEFT($J$3,4),损耗登记!$C$3:$C$4999,LEFT(V$4,LEN(V$4)-1)),"")</f>
        <v/>
      </c>
      <c r="Y167" s="90" t="str">
        <f t="shared" si="38"/>
        <v/>
      </c>
      <c r="Z167" s="90" t="str">
        <f>IF($B167&lt;&gt;"",SUMIFS(进货台账!$I$3:$I$1869,进货台账!$E$3:$E$1869,$B167,进货台账!$B$3:$B$1869,LEFT($J$3,4),进货台账!$C$3:$C$1869,LEFT(Z$4,LEN(Z$4)-1)),"")</f>
        <v/>
      </c>
      <c r="AA167" s="90" t="str">
        <f>IF($B167&lt;&gt;"",SUMIFS(销售台账!$I$3:$I$2654,销售台账!$E$3:$E$2654,$B167,销售台账!$B$3:$B$2654,LEFT($J$3,4),销售台账!$C$3:$C$2654,LEFT(Z$4,LEN(Z$4)-1)),"")</f>
        <v/>
      </c>
      <c r="AB167" s="90" t="str">
        <f>IF($B167&lt;&gt;"",SUMIFS(损耗登记!$I$3:$I$4999,损耗登记!$E$3:$E$4999,$B167,损耗登记!$B$3:$B$4999,LEFT($J$3,4),损耗登记!$C$3:$C$4999,LEFT(Z$4,LEN(Z$4)-1)),"")</f>
        <v/>
      </c>
      <c r="AC167" s="90" t="str">
        <f t="shared" si="39"/>
        <v/>
      </c>
      <c r="AD167" s="90" t="str">
        <f>IF($B167&lt;&gt;"",SUMIFS(进货台账!$I$3:$I$1869,进货台账!$E$3:$E$1869,$B167,进货台账!$B$3:$B$1869,LEFT($J$3,4),进货台账!$C$3:$C$1869,LEFT(AD$4,LEN(AD$4)-1)),"")</f>
        <v/>
      </c>
      <c r="AE167" s="90" t="str">
        <f>IF($B167&lt;&gt;"",SUMIFS(销售台账!$I$3:$I$2654,销售台账!$E$3:$E$2654,$B167,销售台账!$B$3:$B$2654,LEFT($J$3,4),销售台账!$C$3:$C$2654,LEFT(AD$4,LEN(AD$4)-1)),"")</f>
        <v/>
      </c>
      <c r="AF167" s="90" t="str">
        <f>IF($B167&lt;&gt;"",SUMIFS(损耗登记!$I$3:$I$4999,损耗登记!$E$3:$E$4999,$B167,损耗登记!$B$3:$B$4999,LEFT($J$3,4),损耗登记!$C$3:$C$4999,LEFT(AD$4,LEN(AD$4)-1)),"")</f>
        <v/>
      </c>
      <c r="AG167" s="90" t="str">
        <f t="shared" si="40"/>
        <v/>
      </c>
      <c r="AH167" s="90" t="str">
        <f>IF($B167&lt;&gt;"",SUMIFS(进货台账!$I$3:$I$1869,进货台账!$E$3:$E$1869,$B167,进货台账!$B$3:$B$1869,LEFT($J$3,4),进货台账!$C$3:$C$1869,LEFT(AH$4,LEN(AH$4)-1)),"")</f>
        <v/>
      </c>
      <c r="AI167" s="90" t="str">
        <f>IF($B167&lt;&gt;"",SUMIFS(销售台账!$I$3:$I$2654,销售台账!$E$3:$E$2654,$B167,销售台账!$B$3:$B$2654,LEFT($J$3,4),销售台账!$C$3:$C$2654,LEFT(AH$4,LEN(AH$4)-1)),"")</f>
        <v/>
      </c>
      <c r="AJ167" s="90" t="str">
        <f>IF($B167&lt;&gt;"",SUMIFS(损耗登记!$I$3:$I$4999,损耗登记!$E$3:$E$4999,$B167,损耗登记!$B$3:$B$4999,LEFT($J$3,4),损耗登记!$C$3:$C$4999,LEFT(AH$4,LEN(AH$4)-1)),"")</f>
        <v/>
      </c>
      <c r="AK167" s="90" t="str">
        <f t="shared" si="41"/>
        <v/>
      </c>
      <c r="AL167" s="90" t="str">
        <f>IF($B167&lt;&gt;"",SUMIFS(进货台账!$I$3:$I$1869,进货台账!$E$3:$E$1869,$B167,进货台账!$B$3:$B$1869,LEFT($J$3,4),进货台账!$C$3:$C$1869,LEFT(AL$4,LEN(AL$4)-1)),"")</f>
        <v/>
      </c>
      <c r="AM167" s="90" t="str">
        <f>IF($B167&lt;&gt;"",SUMIFS(销售台账!$I$3:$I$2654,销售台账!$E$3:$E$2654,$B167,销售台账!$B$3:$B$2654,LEFT($J$3,4),销售台账!$C$3:$C$2654,LEFT(AL$4,LEN(AL$4)-1)),"")</f>
        <v/>
      </c>
      <c r="AN167" s="90" t="str">
        <f>IF($B167&lt;&gt;"",SUMIFS(损耗登记!$I$3:$I$4999,损耗登记!$E$3:$E$4999,$B167,损耗登记!$B$3:$B$4999,LEFT($J$3,4),损耗登记!$C$3:$C$4999,LEFT(AL$4,LEN(AL$4)-1)),"")</f>
        <v/>
      </c>
      <c r="AO167" s="90" t="str">
        <f t="shared" si="42"/>
        <v/>
      </c>
      <c r="AP167" s="90" t="str">
        <f>IF($B167&lt;&gt;"",SUMIFS(进货台账!$I$3:$I$1869,进货台账!$E$3:$E$1869,$B167,进货台账!$B$3:$B$1869,LEFT($J$3,4),进货台账!$C$3:$C$1869,LEFT(AP$4,LEN(AP$4)-1)),"")</f>
        <v/>
      </c>
      <c r="AQ167" s="90" t="str">
        <f>IF($B167&lt;&gt;"",SUMIFS(销售台账!$I$3:$I$2654,销售台账!$E$3:$E$2654,$B167,销售台账!$B$3:$B$2654,LEFT($J$3,4),销售台账!$C$3:$C$2654,LEFT(AP$4,LEN(AP$4)-1)),"")</f>
        <v/>
      </c>
      <c r="AR167" s="90" t="str">
        <f>IF($B167&lt;&gt;"",SUMIFS(损耗登记!$I$3:$I$4999,损耗登记!$E$3:$E$4999,$B167,损耗登记!$B$3:$B$4999,LEFT($J$3,4),损耗登记!$C$3:$C$4999,LEFT(AP$4,LEN(AP$4)-1)),"")</f>
        <v/>
      </c>
      <c r="AS167" s="90" t="str">
        <f t="shared" si="43"/>
        <v/>
      </c>
      <c r="AT167" s="90" t="str">
        <f>IF($B167&lt;&gt;"",SUMIFS(进货台账!$I$3:$I$1869,进货台账!$E$3:$E$1869,$B167,进货台账!$B$3:$B$1869,LEFT($J$3,4),进货台账!$C$3:$C$1869,LEFT(AT$4,LEN(AT$4)-1)),"")</f>
        <v/>
      </c>
      <c r="AU167" s="90" t="str">
        <f>IF($B167&lt;&gt;"",SUMIFS(销售台账!$I$3:$I$2654,销售台账!$E$3:$E$2654,$B167,销售台账!$B$3:$B$2654,LEFT($J$3,4),销售台账!$C$3:$C$2654,LEFT(AT$4,LEN(AT$4)-1)),"")</f>
        <v/>
      </c>
      <c r="AV167" s="90" t="str">
        <f>IF($B167&lt;&gt;"",SUMIFS(损耗登记!$I$3:$I$4999,损耗登记!$E$3:$E$4999,$B167,损耗登记!$B$3:$B$4999,LEFT($J$3,4),损耗登记!$C$3:$C$4999,LEFT(AT$4,LEN(AT$4)-1)),"")</f>
        <v/>
      </c>
      <c r="AW167" s="90" t="str">
        <f t="shared" si="44"/>
        <v/>
      </c>
      <c r="AX167" s="90" t="str">
        <f>IF($B167&lt;&gt;"",SUMIFS(进货台账!$I$3:$I$1869,进货台账!$E$3:$E$1869,$B167,进货台账!$B$3:$B$1869,LEFT($J$3,4),进货台账!$C$3:$C$1869,LEFT(AX$4,LEN(AX$4)-1)),"")</f>
        <v/>
      </c>
      <c r="AY167" s="90" t="str">
        <f>IF($B167&lt;&gt;"",SUMIFS(销售台账!$I$3:$I$2654,销售台账!$E$3:$E$2654,$B167,销售台账!$B$3:$B$2654,LEFT($J$3,4),销售台账!$C$3:$C$2654,LEFT(AX$4,LEN(AX$4)-1)),"")</f>
        <v/>
      </c>
      <c r="AZ167" s="90" t="str">
        <f>IF($B167&lt;&gt;"",SUMIFS(损耗登记!$I$3:$I$4999,损耗登记!$E$3:$E$4999,$B167,损耗登记!$B$3:$B$4999,LEFT($J$3,4),损耗登记!$C$3:$C$4999,LEFT(AX$4,LEN(AX$4)-1)),"")</f>
        <v/>
      </c>
      <c r="BA167" s="90" t="str">
        <f t="shared" si="45"/>
        <v/>
      </c>
      <c r="BB167" s="90" t="str">
        <f>IF($B167&lt;&gt;"",SUMIFS(进货台账!$I$3:$I$1869,进货台账!$E$3:$E$1869,$B167,进货台账!$B$3:$B$1869,LEFT($J$3,4),进货台账!$C$3:$C$1869,LEFT(BB$4,LEN(BB$4)-1)),"")</f>
        <v/>
      </c>
      <c r="BC167" s="90" t="str">
        <f>IF($B167&lt;&gt;"",SUMIFS(销售台账!$I$3:$I$2654,销售台账!$E$3:$E$2654,$B167,销售台账!$B$3:$B$2654,LEFT($J$3,4),销售台账!$C$3:$C$2654,LEFT(BB$4,LEN(BB$4)-1)),"")</f>
        <v/>
      </c>
      <c r="BD167" s="90" t="str">
        <f>IF($B167&lt;&gt;"",SUMIFS(损耗登记!$I$3:$I$4999,损耗登记!$E$3:$E$4999,$B167,损耗登记!$B$3:$B$4999,LEFT($J$3,4),损耗登记!$C$3:$C$4999,LEFT(BB$4,LEN(BB$4)-1)),"")</f>
        <v/>
      </c>
      <c r="BE167" s="90" t="str">
        <f t="shared" si="46"/>
        <v/>
      </c>
    </row>
    <row r="168" ht="22" customHeight="1" spans="1:57">
      <c r="A168" s="89" t="str">
        <f t="shared" si="47"/>
        <v/>
      </c>
      <c r="B168" s="89" t="str">
        <f>IF(商品参数!A165&lt;&gt;"",商品参数!A165,"")</f>
        <v/>
      </c>
      <c r="C168" s="90" t="str">
        <f>IFERROR(VLOOKUP(B168,商品参数!A:E,2,FALSE),"")</f>
        <v/>
      </c>
      <c r="D168" s="90" t="str">
        <f>IFERROR(VLOOKUP(B168,商品参数!A:E,3,FALSE),"")</f>
        <v/>
      </c>
      <c r="E168" s="90" t="str">
        <f>IFERROR(VLOOKUP(B168,商品参数!A:E,4,FALSE),"")</f>
        <v/>
      </c>
      <c r="F168" s="90" t="str">
        <f t="shared" si="32"/>
        <v/>
      </c>
      <c r="G168" s="90" t="str">
        <f t="shared" si="33"/>
        <v/>
      </c>
      <c r="H168" s="91" t="str">
        <f t="shared" si="34"/>
        <v/>
      </c>
      <c r="I168" s="90" t="str">
        <f>IF(E168&lt;&gt;"",IFERROR(VLOOKUP(B168,商品参数!$A$3:$D$499,6,0),0),"")</f>
        <v/>
      </c>
      <c r="J168" s="90" t="str">
        <f>IF($B168&lt;&gt;"",SUMIFS(进货台账!$I$3:$I$1869,进货台账!$E$3:$E$1869,$B168,进货台账!$B$3:$B$1869,LEFT($J$3,4),进货台账!$C$3:$C$1869,LEFT(J$4,LEN(J$4)-1)),"")</f>
        <v/>
      </c>
      <c r="K168" s="90" t="str">
        <f>IF($B168&lt;&gt;"",SUMIFS(销售台账!$I$3:$I$2654,销售台账!$E$3:$E$2654,$B168,销售台账!$B$3:$B$2654,LEFT($J$3,4),销售台账!$C$3:$C$2654,LEFT(J$4,LEN(J$4)-1)),"")</f>
        <v/>
      </c>
      <c r="L168" s="90" t="str">
        <f>IF($B168&lt;&gt;"",SUMIFS(损耗登记!$I$3:$I$4999,损耗登记!$E$3:$E$4999,$B168,损耗登记!$B$3:$B$4999,LEFT($J$3,4),损耗登记!$C$3:$C$4999,LEFT(J$4,LEN(J$4)-1)),"")</f>
        <v/>
      </c>
      <c r="M168" s="90" t="str">
        <f t="shared" si="35"/>
        <v/>
      </c>
      <c r="N168" s="90" t="str">
        <f>IF($B168&lt;&gt;"",SUMIFS(进货台账!$I$3:$I$1869,进货台账!$E$3:$E$1869,$B168,进货台账!$B$3:$B$1869,LEFT($J$3,4),进货台账!$C$3:$C$1869,LEFT(N$4,LEN(N$4)-1)),"")</f>
        <v/>
      </c>
      <c r="O168" s="90" t="str">
        <f>IF($B168&lt;&gt;"",SUMIFS(销售台账!$I$3:$I$2654,销售台账!$E$3:$E$2654,$B168,销售台账!$B$3:$B$2654,LEFT($J$3,4),销售台账!$C$3:$C$2654,LEFT(N$4,LEN(N$4)-1)),"")</f>
        <v/>
      </c>
      <c r="P168" s="90" t="str">
        <f>IF($B168&lt;&gt;"",SUMIFS(损耗登记!$I$3:$I$4999,损耗登记!$E$3:$E$4999,$B168,损耗登记!$B$3:$B$4999,LEFT($J$3,4),损耗登记!$C$3:$C$4999,LEFT(N$4,LEN(N$4)-1)),"")</f>
        <v/>
      </c>
      <c r="Q168" s="90" t="str">
        <f t="shared" si="36"/>
        <v/>
      </c>
      <c r="R168" s="90" t="str">
        <f>IF($B168&lt;&gt;"",SUMIFS(进货台账!$I$3:$I$1869,进货台账!$E$3:$E$1869,$B168,进货台账!$B$3:$B$1869,LEFT($J$3,4),进货台账!$C$3:$C$1869,LEFT(R$4,LEN(R$4)-1)),"")</f>
        <v/>
      </c>
      <c r="S168" s="90" t="str">
        <f>IF($B168&lt;&gt;"",SUMIFS(销售台账!$I$3:$I$2654,销售台账!$E$3:$E$2654,$B168,销售台账!$B$3:$B$2654,LEFT($J$3,4),销售台账!$C$3:$C$2654,LEFT(R$4,LEN(R$4)-1)),"")</f>
        <v/>
      </c>
      <c r="T168" s="90" t="str">
        <f>IF($B168&lt;&gt;"",SUMIFS(损耗登记!$I$3:$I$4999,损耗登记!$E$3:$E$4999,$B168,损耗登记!$B$3:$B$4999,LEFT($J$3,4),损耗登记!$C$3:$C$4999,LEFT(R$4,LEN(R$4)-1)),"")</f>
        <v/>
      </c>
      <c r="U168" s="90" t="str">
        <f t="shared" si="37"/>
        <v/>
      </c>
      <c r="V168" s="90" t="str">
        <f>IF($B168&lt;&gt;"",SUMIFS(进货台账!$I$3:$I$1869,进货台账!$E$3:$E$1869,$B168,进货台账!$B$3:$B$1869,LEFT($J$3,4),进货台账!$C$3:$C$1869,LEFT(V$4,LEN(V$4)-1)),"")</f>
        <v/>
      </c>
      <c r="W168" s="90" t="str">
        <f>IF($B168&lt;&gt;"",SUMIFS(销售台账!$I$3:$I$2654,销售台账!$E$3:$E$2654,$B168,销售台账!$B$3:$B$2654,LEFT($J$3,4),销售台账!$C$3:$C$2654,LEFT(V$4,LEN(V$4)-1)),"")</f>
        <v/>
      </c>
      <c r="X168" s="90" t="str">
        <f>IF($B168&lt;&gt;"",SUMIFS(损耗登记!$I$3:$I$4999,损耗登记!$E$3:$E$4999,$B168,损耗登记!$B$3:$B$4999,LEFT($J$3,4),损耗登记!$C$3:$C$4999,LEFT(V$4,LEN(V$4)-1)),"")</f>
        <v/>
      </c>
      <c r="Y168" s="90" t="str">
        <f t="shared" si="38"/>
        <v/>
      </c>
      <c r="Z168" s="90" t="str">
        <f>IF($B168&lt;&gt;"",SUMIFS(进货台账!$I$3:$I$1869,进货台账!$E$3:$E$1869,$B168,进货台账!$B$3:$B$1869,LEFT($J$3,4),进货台账!$C$3:$C$1869,LEFT(Z$4,LEN(Z$4)-1)),"")</f>
        <v/>
      </c>
      <c r="AA168" s="90" t="str">
        <f>IF($B168&lt;&gt;"",SUMIFS(销售台账!$I$3:$I$2654,销售台账!$E$3:$E$2654,$B168,销售台账!$B$3:$B$2654,LEFT($J$3,4),销售台账!$C$3:$C$2654,LEFT(Z$4,LEN(Z$4)-1)),"")</f>
        <v/>
      </c>
      <c r="AB168" s="90" t="str">
        <f>IF($B168&lt;&gt;"",SUMIFS(损耗登记!$I$3:$I$4999,损耗登记!$E$3:$E$4999,$B168,损耗登记!$B$3:$B$4999,LEFT($J$3,4),损耗登记!$C$3:$C$4999,LEFT(Z$4,LEN(Z$4)-1)),"")</f>
        <v/>
      </c>
      <c r="AC168" s="90" t="str">
        <f t="shared" si="39"/>
        <v/>
      </c>
      <c r="AD168" s="90" t="str">
        <f>IF($B168&lt;&gt;"",SUMIFS(进货台账!$I$3:$I$1869,进货台账!$E$3:$E$1869,$B168,进货台账!$B$3:$B$1869,LEFT($J$3,4),进货台账!$C$3:$C$1869,LEFT(AD$4,LEN(AD$4)-1)),"")</f>
        <v/>
      </c>
      <c r="AE168" s="90" t="str">
        <f>IF($B168&lt;&gt;"",SUMIFS(销售台账!$I$3:$I$2654,销售台账!$E$3:$E$2654,$B168,销售台账!$B$3:$B$2654,LEFT($J$3,4),销售台账!$C$3:$C$2654,LEFT(AD$4,LEN(AD$4)-1)),"")</f>
        <v/>
      </c>
      <c r="AF168" s="90" t="str">
        <f>IF($B168&lt;&gt;"",SUMIFS(损耗登记!$I$3:$I$4999,损耗登记!$E$3:$E$4999,$B168,损耗登记!$B$3:$B$4999,LEFT($J$3,4),损耗登记!$C$3:$C$4999,LEFT(AD$4,LEN(AD$4)-1)),"")</f>
        <v/>
      </c>
      <c r="AG168" s="90" t="str">
        <f t="shared" si="40"/>
        <v/>
      </c>
      <c r="AH168" s="90" t="str">
        <f>IF($B168&lt;&gt;"",SUMIFS(进货台账!$I$3:$I$1869,进货台账!$E$3:$E$1869,$B168,进货台账!$B$3:$B$1869,LEFT($J$3,4),进货台账!$C$3:$C$1869,LEFT(AH$4,LEN(AH$4)-1)),"")</f>
        <v/>
      </c>
      <c r="AI168" s="90" t="str">
        <f>IF($B168&lt;&gt;"",SUMIFS(销售台账!$I$3:$I$2654,销售台账!$E$3:$E$2654,$B168,销售台账!$B$3:$B$2654,LEFT($J$3,4),销售台账!$C$3:$C$2654,LEFT(AH$4,LEN(AH$4)-1)),"")</f>
        <v/>
      </c>
      <c r="AJ168" s="90" t="str">
        <f>IF($B168&lt;&gt;"",SUMIFS(损耗登记!$I$3:$I$4999,损耗登记!$E$3:$E$4999,$B168,损耗登记!$B$3:$B$4999,LEFT($J$3,4),损耗登记!$C$3:$C$4999,LEFT(AH$4,LEN(AH$4)-1)),"")</f>
        <v/>
      </c>
      <c r="AK168" s="90" t="str">
        <f t="shared" si="41"/>
        <v/>
      </c>
      <c r="AL168" s="90" t="str">
        <f>IF($B168&lt;&gt;"",SUMIFS(进货台账!$I$3:$I$1869,进货台账!$E$3:$E$1869,$B168,进货台账!$B$3:$B$1869,LEFT($J$3,4),进货台账!$C$3:$C$1869,LEFT(AL$4,LEN(AL$4)-1)),"")</f>
        <v/>
      </c>
      <c r="AM168" s="90" t="str">
        <f>IF($B168&lt;&gt;"",SUMIFS(销售台账!$I$3:$I$2654,销售台账!$E$3:$E$2654,$B168,销售台账!$B$3:$B$2654,LEFT($J$3,4),销售台账!$C$3:$C$2654,LEFT(AL$4,LEN(AL$4)-1)),"")</f>
        <v/>
      </c>
      <c r="AN168" s="90" t="str">
        <f>IF($B168&lt;&gt;"",SUMIFS(损耗登记!$I$3:$I$4999,损耗登记!$E$3:$E$4999,$B168,损耗登记!$B$3:$B$4999,LEFT($J$3,4),损耗登记!$C$3:$C$4999,LEFT(AL$4,LEN(AL$4)-1)),"")</f>
        <v/>
      </c>
      <c r="AO168" s="90" t="str">
        <f t="shared" si="42"/>
        <v/>
      </c>
      <c r="AP168" s="90" t="str">
        <f>IF($B168&lt;&gt;"",SUMIFS(进货台账!$I$3:$I$1869,进货台账!$E$3:$E$1869,$B168,进货台账!$B$3:$B$1869,LEFT($J$3,4),进货台账!$C$3:$C$1869,LEFT(AP$4,LEN(AP$4)-1)),"")</f>
        <v/>
      </c>
      <c r="AQ168" s="90" t="str">
        <f>IF($B168&lt;&gt;"",SUMIFS(销售台账!$I$3:$I$2654,销售台账!$E$3:$E$2654,$B168,销售台账!$B$3:$B$2654,LEFT($J$3,4),销售台账!$C$3:$C$2654,LEFT(AP$4,LEN(AP$4)-1)),"")</f>
        <v/>
      </c>
      <c r="AR168" s="90" t="str">
        <f>IF($B168&lt;&gt;"",SUMIFS(损耗登记!$I$3:$I$4999,损耗登记!$E$3:$E$4999,$B168,损耗登记!$B$3:$B$4999,LEFT($J$3,4),损耗登记!$C$3:$C$4999,LEFT(AP$4,LEN(AP$4)-1)),"")</f>
        <v/>
      </c>
      <c r="AS168" s="90" t="str">
        <f t="shared" si="43"/>
        <v/>
      </c>
      <c r="AT168" s="90" t="str">
        <f>IF($B168&lt;&gt;"",SUMIFS(进货台账!$I$3:$I$1869,进货台账!$E$3:$E$1869,$B168,进货台账!$B$3:$B$1869,LEFT($J$3,4),进货台账!$C$3:$C$1869,LEFT(AT$4,LEN(AT$4)-1)),"")</f>
        <v/>
      </c>
      <c r="AU168" s="90" t="str">
        <f>IF($B168&lt;&gt;"",SUMIFS(销售台账!$I$3:$I$2654,销售台账!$E$3:$E$2654,$B168,销售台账!$B$3:$B$2654,LEFT($J$3,4),销售台账!$C$3:$C$2654,LEFT(AT$4,LEN(AT$4)-1)),"")</f>
        <v/>
      </c>
      <c r="AV168" s="90" t="str">
        <f>IF($B168&lt;&gt;"",SUMIFS(损耗登记!$I$3:$I$4999,损耗登记!$E$3:$E$4999,$B168,损耗登记!$B$3:$B$4999,LEFT($J$3,4),损耗登记!$C$3:$C$4999,LEFT(AT$4,LEN(AT$4)-1)),"")</f>
        <v/>
      </c>
      <c r="AW168" s="90" t="str">
        <f t="shared" si="44"/>
        <v/>
      </c>
      <c r="AX168" s="90" t="str">
        <f>IF($B168&lt;&gt;"",SUMIFS(进货台账!$I$3:$I$1869,进货台账!$E$3:$E$1869,$B168,进货台账!$B$3:$B$1869,LEFT($J$3,4),进货台账!$C$3:$C$1869,LEFT(AX$4,LEN(AX$4)-1)),"")</f>
        <v/>
      </c>
      <c r="AY168" s="90" t="str">
        <f>IF($B168&lt;&gt;"",SUMIFS(销售台账!$I$3:$I$2654,销售台账!$E$3:$E$2654,$B168,销售台账!$B$3:$B$2654,LEFT($J$3,4),销售台账!$C$3:$C$2654,LEFT(AX$4,LEN(AX$4)-1)),"")</f>
        <v/>
      </c>
      <c r="AZ168" s="90" t="str">
        <f>IF($B168&lt;&gt;"",SUMIFS(损耗登记!$I$3:$I$4999,损耗登记!$E$3:$E$4999,$B168,损耗登记!$B$3:$B$4999,LEFT($J$3,4),损耗登记!$C$3:$C$4999,LEFT(AX$4,LEN(AX$4)-1)),"")</f>
        <v/>
      </c>
      <c r="BA168" s="90" t="str">
        <f t="shared" si="45"/>
        <v/>
      </c>
      <c r="BB168" s="90" t="str">
        <f>IF($B168&lt;&gt;"",SUMIFS(进货台账!$I$3:$I$1869,进货台账!$E$3:$E$1869,$B168,进货台账!$B$3:$B$1869,LEFT($J$3,4),进货台账!$C$3:$C$1869,LEFT(BB$4,LEN(BB$4)-1)),"")</f>
        <v/>
      </c>
      <c r="BC168" s="90" t="str">
        <f>IF($B168&lt;&gt;"",SUMIFS(销售台账!$I$3:$I$2654,销售台账!$E$3:$E$2654,$B168,销售台账!$B$3:$B$2654,LEFT($J$3,4),销售台账!$C$3:$C$2654,LEFT(BB$4,LEN(BB$4)-1)),"")</f>
        <v/>
      </c>
      <c r="BD168" s="90" t="str">
        <f>IF($B168&lt;&gt;"",SUMIFS(损耗登记!$I$3:$I$4999,损耗登记!$E$3:$E$4999,$B168,损耗登记!$B$3:$B$4999,LEFT($J$3,4),损耗登记!$C$3:$C$4999,LEFT(BB$4,LEN(BB$4)-1)),"")</f>
        <v/>
      </c>
      <c r="BE168" s="90" t="str">
        <f t="shared" si="46"/>
        <v/>
      </c>
    </row>
    <row r="169" ht="22" customHeight="1" spans="1:57">
      <c r="A169" s="89" t="str">
        <f t="shared" si="47"/>
        <v/>
      </c>
      <c r="B169" s="89" t="str">
        <f>IF(商品参数!A166&lt;&gt;"",商品参数!A166,"")</f>
        <v/>
      </c>
      <c r="C169" s="90" t="str">
        <f>IFERROR(VLOOKUP(B169,商品参数!A:E,2,FALSE),"")</f>
        <v/>
      </c>
      <c r="D169" s="90" t="str">
        <f>IFERROR(VLOOKUP(B169,商品参数!A:E,3,FALSE),"")</f>
        <v/>
      </c>
      <c r="E169" s="90" t="str">
        <f>IFERROR(VLOOKUP(B169,商品参数!A:E,4,FALSE),"")</f>
        <v/>
      </c>
      <c r="F169" s="90" t="str">
        <f t="shared" si="32"/>
        <v/>
      </c>
      <c r="G169" s="90" t="str">
        <f t="shared" si="33"/>
        <v/>
      </c>
      <c r="H169" s="91" t="str">
        <f t="shared" si="34"/>
        <v/>
      </c>
      <c r="I169" s="90" t="str">
        <f>IF(E169&lt;&gt;"",IFERROR(VLOOKUP(B169,商品参数!$A$3:$D$499,6,0),0),"")</f>
        <v/>
      </c>
      <c r="J169" s="90" t="str">
        <f>IF($B169&lt;&gt;"",SUMIFS(进货台账!$I$3:$I$1869,进货台账!$E$3:$E$1869,$B169,进货台账!$B$3:$B$1869,LEFT($J$3,4),进货台账!$C$3:$C$1869,LEFT(J$4,LEN(J$4)-1)),"")</f>
        <v/>
      </c>
      <c r="K169" s="90" t="str">
        <f>IF($B169&lt;&gt;"",SUMIFS(销售台账!$I$3:$I$2654,销售台账!$E$3:$E$2654,$B169,销售台账!$B$3:$B$2654,LEFT($J$3,4),销售台账!$C$3:$C$2654,LEFT(J$4,LEN(J$4)-1)),"")</f>
        <v/>
      </c>
      <c r="L169" s="90" t="str">
        <f>IF($B169&lt;&gt;"",SUMIFS(损耗登记!$I$3:$I$4999,损耗登记!$E$3:$E$4999,$B169,损耗登记!$B$3:$B$4999,LEFT($J$3,4),损耗登记!$C$3:$C$4999,LEFT(J$4,LEN(J$4)-1)),"")</f>
        <v/>
      </c>
      <c r="M169" s="90" t="str">
        <f t="shared" si="35"/>
        <v/>
      </c>
      <c r="N169" s="90" t="str">
        <f>IF($B169&lt;&gt;"",SUMIFS(进货台账!$I$3:$I$1869,进货台账!$E$3:$E$1869,$B169,进货台账!$B$3:$B$1869,LEFT($J$3,4),进货台账!$C$3:$C$1869,LEFT(N$4,LEN(N$4)-1)),"")</f>
        <v/>
      </c>
      <c r="O169" s="90" t="str">
        <f>IF($B169&lt;&gt;"",SUMIFS(销售台账!$I$3:$I$2654,销售台账!$E$3:$E$2654,$B169,销售台账!$B$3:$B$2654,LEFT($J$3,4),销售台账!$C$3:$C$2654,LEFT(N$4,LEN(N$4)-1)),"")</f>
        <v/>
      </c>
      <c r="P169" s="90" t="str">
        <f>IF($B169&lt;&gt;"",SUMIFS(损耗登记!$I$3:$I$4999,损耗登记!$E$3:$E$4999,$B169,损耗登记!$B$3:$B$4999,LEFT($J$3,4),损耗登记!$C$3:$C$4999,LEFT(N$4,LEN(N$4)-1)),"")</f>
        <v/>
      </c>
      <c r="Q169" s="90" t="str">
        <f t="shared" si="36"/>
        <v/>
      </c>
      <c r="R169" s="90" t="str">
        <f>IF($B169&lt;&gt;"",SUMIFS(进货台账!$I$3:$I$1869,进货台账!$E$3:$E$1869,$B169,进货台账!$B$3:$B$1869,LEFT($J$3,4),进货台账!$C$3:$C$1869,LEFT(R$4,LEN(R$4)-1)),"")</f>
        <v/>
      </c>
      <c r="S169" s="90" t="str">
        <f>IF($B169&lt;&gt;"",SUMIFS(销售台账!$I$3:$I$2654,销售台账!$E$3:$E$2654,$B169,销售台账!$B$3:$B$2654,LEFT($J$3,4),销售台账!$C$3:$C$2654,LEFT(R$4,LEN(R$4)-1)),"")</f>
        <v/>
      </c>
      <c r="T169" s="90" t="str">
        <f>IF($B169&lt;&gt;"",SUMIFS(损耗登记!$I$3:$I$4999,损耗登记!$E$3:$E$4999,$B169,损耗登记!$B$3:$B$4999,LEFT($J$3,4),损耗登记!$C$3:$C$4999,LEFT(R$4,LEN(R$4)-1)),"")</f>
        <v/>
      </c>
      <c r="U169" s="90" t="str">
        <f t="shared" si="37"/>
        <v/>
      </c>
      <c r="V169" s="90" t="str">
        <f>IF($B169&lt;&gt;"",SUMIFS(进货台账!$I$3:$I$1869,进货台账!$E$3:$E$1869,$B169,进货台账!$B$3:$B$1869,LEFT($J$3,4),进货台账!$C$3:$C$1869,LEFT(V$4,LEN(V$4)-1)),"")</f>
        <v/>
      </c>
      <c r="W169" s="90" t="str">
        <f>IF($B169&lt;&gt;"",SUMIFS(销售台账!$I$3:$I$2654,销售台账!$E$3:$E$2654,$B169,销售台账!$B$3:$B$2654,LEFT($J$3,4),销售台账!$C$3:$C$2654,LEFT(V$4,LEN(V$4)-1)),"")</f>
        <v/>
      </c>
      <c r="X169" s="90" t="str">
        <f>IF($B169&lt;&gt;"",SUMIFS(损耗登记!$I$3:$I$4999,损耗登记!$E$3:$E$4999,$B169,损耗登记!$B$3:$B$4999,LEFT($J$3,4),损耗登记!$C$3:$C$4999,LEFT(V$4,LEN(V$4)-1)),"")</f>
        <v/>
      </c>
      <c r="Y169" s="90" t="str">
        <f t="shared" si="38"/>
        <v/>
      </c>
      <c r="Z169" s="90" t="str">
        <f>IF($B169&lt;&gt;"",SUMIFS(进货台账!$I$3:$I$1869,进货台账!$E$3:$E$1869,$B169,进货台账!$B$3:$B$1869,LEFT($J$3,4),进货台账!$C$3:$C$1869,LEFT(Z$4,LEN(Z$4)-1)),"")</f>
        <v/>
      </c>
      <c r="AA169" s="90" t="str">
        <f>IF($B169&lt;&gt;"",SUMIFS(销售台账!$I$3:$I$2654,销售台账!$E$3:$E$2654,$B169,销售台账!$B$3:$B$2654,LEFT($J$3,4),销售台账!$C$3:$C$2654,LEFT(Z$4,LEN(Z$4)-1)),"")</f>
        <v/>
      </c>
      <c r="AB169" s="90" t="str">
        <f>IF($B169&lt;&gt;"",SUMIFS(损耗登记!$I$3:$I$4999,损耗登记!$E$3:$E$4999,$B169,损耗登记!$B$3:$B$4999,LEFT($J$3,4),损耗登记!$C$3:$C$4999,LEFT(Z$4,LEN(Z$4)-1)),"")</f>
        <v/>
      </c>
      <c r="AC169" s="90" t="str">
        <f t="shared" si="39"/>
        <v/>
      </c>
      <c r="AD169" s="90" t="str">
        <f>IF($B169&lt;&gt;"",SUMIFS(进货台账!$I$3:$I$1869,进货台账!$E$3:$E$1869,$B169,进货台账!$B$3:$B$1869,LEFT($J$3,4),进货台账!$C$3:$C$1869,LEFT(AD$4,LEN(AD$4)-1)),"")</f>
        <v/>
      </c>
      <c r="AE169" s="90" t="str">
        <f>IF($B169&lt;&gt;"",SUMIFS(销售台账!$I$3:$I$2654,销售台账!$E$3:$E$2654,$B169,销售台账!$B$3:$B$2654,LEFT($J$3,4),销售台账!$C$3:$C$2654,LEFT(AD$4,LEN(AD$4)-1)),"")</f>
        <v/>
      </c>
      <c r="AF169" s="90" t="str">
        <f>IF($B169&lt;&gt;"",SUMIFS(损耗登记!$I$3:$I$4999,损耗登记!$E$3:$E$4999,$B169,损耗登记!$B$3:$B$4999,LEFT($J$3,4),损耗登记!$C$3:$C$4999,LEFT(AD$4,LEN(AD$4)-1)),"")</f>
        <v/>
      </c>
      <c r="AG169" s="90" t="str">
        <f t="shared" si="40"/>
        <v/>
      </c>
      <c r="AH169" s="90" t="str">
        <f>IF($B169&lt;&gt;"",SUMIFS(进货台账!$I$3:$I$1869,进货台账!$E$3:$E$1869,$B169,进货台账!$B$3:$B$1869,LEFT($J$3,4),进货台账!$C$3:$C$1869,LEFT(AH$4,LEN(AH$4)-1)),"")</f>
        <v/>
      </c>
      <c r="AI169" s="90" t="str">
        <f>IF($B169&lt;&gt;"",SUMIFS(销售台账!$I$3:$I$2654,销售台账!$E$3:$E$2654,$B169,销售台账!$B$3:$B$2654,LEFT($J$3,4),销售台账!$C$3:$C$2654,LEFT(AH$4,LEN(AH$4)-1)),"")</f>
        <v/>
      </c>
      <c r="AJ169" s="90" t="str">
        <f>IF($B169&lt;&gt;"",SUMIFS(损耗登记!$I$3:$I$4999,损耗登记!$E$3:$E$4999,$B169,损耗登记!$B$3:$B$4999,LEFT($J$3,4),损耗登记!$C$3:$C$4999,LEFT(AH$4,LEN(AH$4)-1)),"")</f>
        <v/>
      </c>
      <c r="AK169" s="90" t="str">
        <f t="shared" si="41"/>
        <v/>
      </c>
      <c r="AL169" s="90" t="str">
        <f>IF($B169&lt;&gt;"",SUMIFS(进货台账!$I$3:$I$1869,进货台账!$E$3:$E$1869,$B169,进货台账!$B$3:$B$1869,LEFT($J$3,4),进货台账!$C$3:$C$1869,LEFT(AL$4,LEN(AL$4)-1)),"")</f>
        <v/>
      </c>
      <c r="AM169" s="90" t="str">
        <f>IF($B169&lt;&gt;"",SUMIFS(销售台账!$I$3:$I$2654,销售台账!$E$3:$E$2654,$B169,销售台账!$B$3:$B$2654,LEFT($J$3,4),销售台账!$C$3:$C$2654,LEFT(AL$4,LEN(AL$4)-1)),"")</f>
        <v/>
      </c>
      <c r="AN169" s="90" t="str">
        <f>IF($B169&lt;&gt;"",SUMIFS(损耗登记!$I$3:$I$4999,损耗登记!$E$3:$E$4999,$B169,损耗登记!$B$3:$B$4999,LEFT($J$3,4),损耗登记!$C$3:$C$4999,LEFT(AL$4,LEN(AL$4)-1)),"")</f>
        <v/>
      </c>
      <c r="AO169" s="90" t="str">
        <f t="shared" si="42"/>
        <v/>
      </c>
      <c r="AP169" s="90" t="str">
        <f>IF($B169&lt;&gt;"",SUMIFS(进货台账!$I$3:$I$1869,进货台账!$E$3:$E$1869,$B169,进货台账!$B$3:$B$1869,LEFT($J$3,4),进货台账!$C$3:$C$1869,LEFT(AP$4,LEN(AP$4)-1)),"")</f>
        <v/>
      </c>
      <c r="AQ169" s="90" t="str">
        <f>IF($B169&lt;&gt;"",SUMIFS(销售台账!$I$3:$I$2654,销售台账!$E$3:$E$2654,$B169,销售台账!$B$3:$B$2654,LEFT($J$3,4),销售台账!$C$3:$C$2654,LEFT(AP$4,LEN(AP$4)-1)),"")</f>
        <v/>
      </c>
      <c r="AR169" s="90" t="str">
        <f>IF($B169&lt;&gt;"",SUMIFS(损耗登记!$I$3:$I$4999,损耗登记!$E$3:$E$4999,$B169,损耗登记!$B$3:$B$4999,LEFT($J$3,4),损耗登记!$C$3:$C$4999,LEFT(AP$4,LEN(AP$4)-1)),"")</f>
        <v/>
      </c>
      <c r="AS169" s="90" t="str">
        <f t="shared" si="43"/>
        <v/>
      </c>
      <c r="AT169" s="90" t="str">
        <f>IF($B169&lt;&gt;"",SUMIFS(进货台账!$I$3:$I$1869,进货台账!$E$3:$E$1869,$B169,进货台账!$B$3:$B$1869,LEFT($J$3,4),进货台账!$C$3:$C$1869,LEFT(AT$4,LEN(AT$4)-1)),"")</f>
        <v/>
      </c>
      <c r="AU169" s="90" t="str">
        <f>IF($B169&lt;&gt;"",SUMIFS(销售台账!$I$3:$I$2654,销售台账!$E$3:$E$2654,$B169,销售台账!$B$3:$B$2654,LEFT($J$3,4),销售台账!$C$3:$C$2654,LEFT(AT$4,LEN(AT$4)-1)),"")</f>
        <v/>
      </c>
      <c r="AV169" s="90" t="str">
        <f>IF($B169&lt;&gt;"",SUMIFS(损耗登记!$I$3:$I$4999,损耗登记!$E$3:$E$4999,$B169,损耗登记!$B$3:$B$4999,LEFT($J$3,4),损耗登记!$C$3:$C$4999,LEFT(AT$4,LEN(AT$4)-1)),"")</f>
        <v/>
      </c>
      <c r="AW169" s="90" t="str">
        <f t="shared" si="44"/>
        <v/>
      </c>
      <c r="AX169" s="90" t="str">
        <f>IF($B169&lt;&gt;"",SUMIFS(进货台账!$I$3:$I$1869,进货台账!$E$3:$E$1869,$B169,进货台账!$B$3:$B$1869,LEFT($J$3,4),进货台账!$C$3:$C$1869,LEFT(AX$4,LEN(AX$4)-1)),"")</f>
        <v/>
      </c>
      <c r="AY169" s="90" t="str">
        <f>IF($B169&lt;&gt;"",SUMIFS(销售台账!$I$3:$I$2654,销售台账!$E$3:$E$2654,$B169,销售台账!$B$3:$B$2654,LEFT($J$3,4),销售台账!$C$3:$C$2654,LEFT(AX$4,LEN(AX$4)-1)),"")</f>
        <v/>
      </c>
      <c r="AZ169" s="90" t="str">
        <f>IF($B169&lt;&gt;"",SUMIFS(损耗登记!$I$3:$I$4999,损耗登记!$E$3:$E$4999,$B169,损耗登记!$B$3:$B$4999,LEFT($J$3,4),损耗登记!$C$3:$C$4999,LEFT(AX$4,LEN(AX$4)-1)),"")</f>
        <v/>
      </c>
      <c r="BA169" s="90" t="str">
        <f t="shared" si="45"/>
        <v/>
      </c>
      <c r="BB169" s="90" t="str">
        <f>IF($B169&lt;&gt;"",SUMIFS(进货台账!$I$3:$I$1869,进货台账!$E$3:$E$1869,$B169,进货台账!$B$3:$B$1869,LEFT($J$3,4),进货台账!$C$3:$C$1869,LEFT(BB$4,LEN(BB$4)-1)),"")</f>
        <v/>
      </c>
      <c r="BC169" s="90" t="str">
        <f>IF($B169&lt;&gt;"",SUMIFS(销售台账!$I$3:$I$2654,销售台账!$E$3:$E$2654,$B169,销售台账!$B$3:$B$2654,LEFT($J$3,4),销售台账!$C$3:$C$2654,LEFT(BB$4,LEN(BB$4)-1)),"")</f>
        <v/>
      </c>
      <c r="BD169" s="90" t="str">
        <f>IF($B169&lt;&gt;"",SUMIFS(损耗登记!$I$3:$I$4999,损耗登记!$E$3:$E$4999,$B169,损耗登记!$B$3:$B$4999,LEFT($J$3,4),损耗登记!$C$3:$C$4999,LEFT(BB$4,LEN(BB$4)-1)),"")</f>
        <v/>
      </c>
      <c r="BE169" s="90" t="str">
        <f t="shared" si="46"/>
        <v/>
      </c>
    </row>
    <row r="170" ht="22" customHeight="1" spans="1:57">
      <c r="A170" s="89" t="str">
        <f t="shared" si="47"/>
        <v/>
      </c>
      <c r="B170" s="89" t="str">
        <f>IF(商品参数!A167&lt;&gt;"",商品参数!A167,"")</f>
        <v/>
      </c>
      <c r="C170" s="90" t="str">
        <f>IFERROR(VLOOKUP(B170,商品参数!A:E,2,FALSE),"")</f>
        <v/>
      </c>
      <c r="D170" s="90" t="str">
        <f>IFERROR(VLOOKUP(B170,商品参数!A:E,3,FALSE),"")</f>
        <v/>
      </c>
      <c r="E170" s="90" t="str">
        <f>IFERROR(VLOOKUP(B170,商品参数!A:E,4,FALSE),"")</f>
        <v/>
      </c>
      <c r="F170" s="90" t="str">
        <f t="shared" si="32"/>
        <v/>
      </c>
      <c r="G170" s="90" t="str">
        <f t="shared" si="33"/>
        <v/>
      </c>
      <c r="H170" s="91" t="str">
        <f t="shared" si="34"/>
        <v/>
      </c>
      <c r="I170" s="90" t="str">
        <f>IF(E170&lt;&gt;"",IFERROR(VLOOKUP(B170,商品参数!$A$3:$D$499,6,0),0),"")</f>
        <v/>
      </c>
      <c r="J170" s="90" t="str">
        <f>IF($B170&lt;&gt;"",SUMIFS(进货台账!$I$3:$I$1869,进货台账!$E$3:$E$1869,$B170,进货台账!$B$3:$B$1869,LEFT($J$3,4),进货台账!$C$3:$C$1869,LEFT(J$4,LEN(J$4)-1)),"")</f>
        <v/>
      </c>
      <c r="K170" s="90" t="str">
        <f>IF($B170&lt;&gt;"",SUMIFS(销售台账!$I$3:$I$2654,销售台账!$E$3:$E$2654,$B170,销售台账!$B$3:$B$2654,LEFT($J$3,4),销售台账!$C$3:$C$2654,LEFT(J$4,LEN(J$4)-1)),"")</f>
        <v/>
      </c>
      <c r="L170" s="90" t="str">
        <f>IF($B170&lt;&gt;"",SUMIFS(损耗登记!$I$3:$I$4999,损耗登记!$E$3:$E$4999,$B170,损耗登记!$B$3:$B$4999,LEFT($J$3,4),损耗登记!$C$3:$C$4999,LEFT(J$4,LEN(J$4)-1)),"")</f>
        <v/>
      </c>
      <c r="M170" s="90" t="str">
        <f t="shared" si="35"/>
        <v/>
      </c>
      <c r="N170" s="90" t="str">
        <f>IF($B170&lt;&gt;"",SUMIFS(进货台账!$I$3:$I$1869,进货台账!$E$3:$E$1869,$B170,进货台账!$B$3:$B$1869,LEFT($J$3,4),进货台账!$C$3:$C$1869,LEFT(N$4,LEN(N$4)-1)),"")</f>
        <v/>
      </c>
      <c r="O170" s="90" t="str">
        <f>IF($B170&lt;&gt;"",SUMIFS(销售台账!$I$3:$I$2654,销售台账!$E$3:$E$2654,$B170,销售台账!$B$3:$B$2654,LEFT($J$3,4),销售台账!$C$3:$C$2654,LEFT(N$4,LEN(N$4)-1)),"")</f>
        <v/>
      </c>
      <c r="P170" s="90" t="str">
        <f>IF($B170&lt;&gt;"",SUMIFS(损耗登记!$I$3:$I$4999,损耗登记!$E$3:$E$4999,$B170,损耗登记!$B$3:$B$4999,LEFT($J$3,4),损耗登记!$C$3:$C$4999,LEFT(N$4,LEN(N$4)-1)),"")</f>
        <v/>
      </c>
      <c r="Q170" s="90" t="str">
        <f t="shared" si="36"/>
        <v/>
      </c>
      <c r="R170" s="90" t="str">
        <f>IF($B170&lt;&gt;"",SUMIFS(进货台账!$I$3:$I$1869,进货台账!$E$3:$E$1869,$B170,进货台账!$B$3:$B$1869,LEFT($J$3,4),进货台账!$C$3:$C$1869,LEFT(R$4,LEN(R$4)-1)),"")</f>
        <v/>
      </c>
      <c r="S170" s="90" t="str">
        <f>IF($B170&lt;&gt;"",SUMIFS(销售台账!$I$3:$I$2654,销售台账!$E$3:$E$2654,$B170,销售台账!$B$3:$B$2654,LEFT($J$3,4),销售台账!$C$3:$C$2654,LEFT(R$4,LEN(R$4)-1)),"")</f>
        <v/>
      </c>
      <c r="T170" s="90" t="str">
        <f>IF($B170&lt;&gt;"",SUMIFS(损耗登记!$I$3:$I$4999,损耗登记!$E$3:$E$4999,$B170,损耗登记!$B$3:$B$4999,LEFT($J$3,4),损耗登记!$C$3:$C$4999,LEFT(R$4,LEN(R$4)-1)),"")</f>
        <v/>
      </c>
      <c r="U170" s="90" t="str">
        <f t="shared" si="37"/>
        <v/>
      </c>
      <c r="V170" s="90" t="str">
        <f>IF($B170&lt;&gt;"",SUMIFS(进货台账!$I$3:$I$1869,进货台账!$E$3:$E$1869,$B170,进货台账!$B$3:$B$1869,LEFT($J$3,4),进货台账!$C$3:$C$1869,LEFT(V$4,LEN(V$4)-1)),"")</f>
        <v/>
      </c>
      <c r="W170" s="90" t="str">
        <f>IF($B170&lt;&gt;"",SUMIFS(销售台账!$I$3:$I$2654,销售台账!$E$3:$E$2654,$B170,销售台账!$B$3:$B$2654,LEFT($J$3,4),销售台账!$C$3:$C$2654,LEFT(V$4,LEN(V$4)-1)),"")</f>
        <v/>
      </c>
      <c r="X170" s="90" t="str">
        <f>IF($B170&lt;&gt;"",SUMIFS(损耗登记!$I$3:$I$4999,损耗登记!$E$3:$E$4999,$B170,损耗登记!$B$3:$B$4999,LEFT($J$3,4),损耗登记!$C$3:$C$4999,LEFT(V$4,LEN(V$4)-1)),"")</f>
        <v/>
      </c>
      <c r="Y170" s="90" t="str">
        <f t="shared" si="38"/>
        <v/>
      </c>
      <c r="Z170" s="90" t="str">
        <f>IF($B170&lt;&gt;"",SUMIFS(进货台账!$I$3:$I$1869,进货台账!$E$3:$E$1869,$B170,进货台账!$B$3:$B$1869,LEFT($J$3,4),进货台账!$C$3:$C$1869,LEFT(Z$4,LEN(Z$4)-1)),"")</f>
        <v/>
      </c>
      <c r="AA170" s="90" t="str">
        <f>IF($B170&lt;&gt;"",SUMIFS(销售台账!$I$3:$I$2654,销售台账!$E$3:$E$2654,$B170,销售台账!$B$3:$B$2654,LEFT($J$3,4),销售台账!$C$3:$C$2654,LEFT(Z$4,LEN(Z$4)-1)),"")</f>
        <v/>
      </c>
      <c r="AB170" s="90" t="str">
        <f>IF($B170&lt;&gt;"",SUMIFS(损耗登记!$I$3:$I$4999,损耗登记!$E$3:$E$4999,$B170,损耗登记!$B$3:$B$4999,LEFT($J$3,4),损耗登记!$C$3:$C$4999,LEFT(Z$4,LEN(Z$4)-1)),"")</f>
        <v/>
      </c>
      <c r="AC170" s="90" t="str">
        <f t="shared" si="39"/>
        <v/>
      </c>
      <c r="AD170" s="90" t="str">
        <f>IF($B170&lt;&gt;"",SUMIFS(进货台账!$I$3:$I$1869,进货台账!$E$3:$E$1869,$B170,进货台账!$B$3:$B$1869,LEFT($J$3,4),进货台账!$C$3:$C$1869,LEFT(AD$4,LEN(AD$4)-1)),"")</f>
        <v/>
      </c>
      <c r="AE170" s="90" t="str">
        <f>IF($B170&lt;&gt;"",SUMIFS(销售台账!$I$3:$I$2654,销售台账!$E$3:$E$2654,$B170,销售台账!$B$3:$B$2654,LEFT($J$3,4),销售台账!$C$3:$C$2654,LEFT(AD$4,LEN(AD$4)-1)),"")</f>
        <v/>
      </c>
      <c r="AF170" s="90" t="str">
        <f>IF($B170&lt;&gt;"",SUMIFS(损耗登记!$I$3:$I$4999,损耗登记!$E$3:$E$4999,$B170,损耗登记!$B$3:$B$4999,LEFT($J$3,4),损耗登记!$C$3:$C$4999,LEFT(AD$4,LEN(AD$4)-1)),"")</f>
        <v/>
      </c>
      <c r="AG170" s="90" t="str">
        <f t="shared" si="40"/>
        <v/>
      </c>
      <c r="AH170" s="90" t="str">
        <f>IF($B170&lt;&gt;"",SUMIFS(进货台账!$I$3:$I$1869,进货台账!$E$3:$E$1869,$B170,进货台账!$B$3:$B$1869,LEFT($J$3,4),进货台账!$C$3:$C$1869,LEFT(AH$4,LEN(AH$4)-1)),"")</f>
        <v/>
      </c>
      <c r="AI170" s="90" t="str">
        <f>IF($B170&lt;&gt;"",SUMIFS(销售台账!$I$3:$I$2654,销售台账!$E$3:$E$2654,$B170,销售台账!$B$3:$B$2654,LEFT($J$3,4),销售台账!$C$3:$C$2654,LEFT(AH$4,LEN(AH$4)-1)),"")</f>
        <v/>
      </c>
      <c r="AJ170" s="90" t="str">
        <f>IF($B170&lt;&gt;"",SUMIFS(损耗登记!$I$3:$I$4999,损耗登记!$E$3:$E$4999,$B170,损耗登记!$B$3:$B$4999,LEFT($J$3,4),损耗登记!$C$3:$C$4999,LEFT(AH$4,LEN(AH$4)-1)),"")</f>
        <v/>
      </c>
      <c r="AK170" s="90" t="str">
        <f t="shared" si="41"/>
        <v/>
      </c>
      <c r="AL170" s="90" t="str">
        <f>IF($B170&lt;&gt;"",SUMIFS(进货台账!$I$3:$I$1869,进货台账!$E$3:$E$1869,$B170,进货台账!$B$3:$B$1869,LEFT($J$3,4),进货台账!$C$3:$C$1869,LEFT(AL$4,LEN(AL$4)-1)),"")</f>
        <v/>
      </c>
      <c r="AM170" s="90" t="str">
        <f>IF($B170&lt;&gt;"",SUMIFS(销售台账!$I$3:$I$2654,销售台账!$E$3:$E$2654,$B170,销售台账!$B$3:$B$2654,LEFT($J$3,4),销售台账!$C$3:$C$2654,LEFT(AL$4,LEN(AL$4)-1)),"")</f>
        <v/>
      </c>
      <c r="AN170" s="90" t="str">
        <f>IF($B170&lt;&gt;"",SUMIFS(损耗登记!$I$3:$I$4999,损耗登记!$E$3:$E$4999,$B170,损耗登记!$B$3:$B$4999,LEFT($J$3,4),损耗登记!$C$3:$C$4999,LEFT(AL$4,LEN(AL$4)-1)),"")</f>
        <v/>
      </c>
      <c r="AO170" s="90" t="str">
        <f t="shared" si="42"/>
        <v/>
      </c>
      <c r="AP170" s="90" t="str">
        <f>IF($B170&lt;&gt;"",SUMIFS(进货台账!$I$3:$I$1869,进货台账!$E$3:$E$1869,$B170,进货台账!$B$3:$B$1869,LEFT($J$3,4),进货台账!$C$3:$C$1869,LEFT(AP$4,LEN(AP$4)-1)),"")</f>
        <v/>
      </c>
      <c r="AQ170" s="90" t="str">
        <f>IF($B170&lt;&gt;"",SUMIFS(销售台账!$I$3:$I$2654,销售台账!$E$3:$E$2654,$B170,销售台账!$B$3:$B$2654,LEFT($J$3,4),销售台账!$C$3:$C$2654,LEFT(AP$4,LEN(AP$4)-1)),"")</f>
        <v/>
      </c>
      <c r="AR170" s="90" t="str">
        <f>IF($B170&lt;&gt;"",SUMIFS(损耗登记!$I$3:$I$4999,损耗登记!$E$3:$E$4999,$B170,损耗登记!$B$3:$B$4999,LEFT($J$3,4),损耗登记!$C$3:$C$4999,LEFT(AP$4,LEN(AP$4)-1)),"")</f>
        <v/>
      </c>
      <c r="AS170" s="90" t="str">
        <f t="shared" si="43"/>
        <v/>
      </c>
      <c r="AT170" s="90" t="str">
        <f>IF($B170&lt;&gt;"",SUMIFS(进货台账!$I$3:$I$1869,进货台账!$E$3:$E$1869,$B170,进货台账!$B$3:$B$1869,LEFT($J$3,4),进货台账!$C$3:$C$1869,LEFT(AT$4,LEN(AT$4)-1)),"")</f>
        <v/>
      </c>
      <c r="AU170" s="90" t="str">
        <f>IF($B170&lt;&gt;"",SUMIFS(销售台账!$I$3:$I$2654,销售台账!$E$3:$E$2654,$B170,销售台账!$B$3:$B$2654,LEFT($J$3,4),销售台账!$C$3:$C$2654,LEFT(AT$4,LEN(AT$4)-1)),"")</f>
        <v/>
      </c>
      <c r="AV170" s="90" t="str">
        <f>IF($B170&lt;&gt;"",SUMIFS(损耗登记!$I$3:$I$4999,损耗登记!$E$3:$E$4999,$B170,损耗登记!$B$3:$B$4999,LEFT($J$3,4),损耗登记!$C$3:$C$4999,LEFT(AT$4,LEN(AT$4)-1)),"")</f>
        <v/>
      </c>
      <c r="AW170" s="90" t="str">
        <f t="shared" si="44"/>
        <v/>
      </c>
      <c r="AX170" s="90" t="str">
        <f>IF($B170&lt;&gt;"",SUMIFS(进货台账!$I$3:$I$1869,进货台账!$E$3:$E$1869,$B170,进货台账!$B$3:$B$1869,LEFT($J$3,4),进货台账!$C$3:$C$1869,LEFT(AX$4,LEN(AX$4)-1)),"")</f>
        <v/>
      </c>
      <c r="AY170" s="90" t="str">
        <f>IF($B170&lt;&gt;"",SUMIFS(销售台账!$I$3:$I$2654,销售台账!$E$3:$E$2654,$B170,销售台账!$B$3:$B$2654,LEFT($J$3,4),销售台账!$C$3:$C$2654,LEFT(AX$4,LEN(AX$4)-1)),"")</f>
        <v/>
      </c>
      <c r="AZ170" s="90" t="str">
        <f>IF($B170&lt;&gt;"",SUMIFS(损耗登记!$I$3:$I$4999,损耗登记!$E$3:$E$4999,$B170,损耗登记!$B$3:$B$4999,LEFT($J$3,4),损耗登记!$C$3:$C$4999,LEFT(AX$4,LEN(AX$4)-1)),"")</f>
        <v/>
      </c>
      <c r="BA170" s="90" t="str">
        <f t="shared" si="45"/>
        <v/>
      </c>
      <c r="BB170" s="90" t="str">
        <f>IF($B170&lt;&gt;"",SUMIFS(进货台账!$I$3:$I$1869,进货台账!$E$3:$E$1869,$B170,进货台账!$B$3:$B$1869,LEFT($J$3,4),进货台账!$C$3:$C$1869,LEFT(BB$4,LEN(BB$4)-1)),"")</f>
        <v/>
      </c>
      <c r="BC170" s="90" t="str">
        <f>IF($B170&lt;&gt;"",SUMIFS(销售台账!$I$3:$I$2654,销售台账!$E$3:$E$2654,$B170,销售台账!$B$3:$B$2654,LEFT($J$3,4),销售台账!$C$3:$C$2654,LEFT(BB$4,LEN(BB$4)-1)),"")</f>
        <v/>
      </c>
      <c r="BD170" s="90" t="str">
        <f>IF($B170&lt;&gt;"",SUMIFS(损耗登记!$I$3:$I$4999,损耗登记!$E$3:$E$4999,$B170,损耗登记!$B$3:$B$4999,LEFT($J$3,4),损耗登记!$C$3:$C$4999,LEFT(BB$4,LEN(BB$4)-1)),"")</f>
        <v/>
      </c>
      <c r="BE170" s="90" t="str">
        <f t="shared" si="46"/>
        <v/>
      </c>
    </row>
    <row r="171" ht="22" customHeight="1" spans="1:57">
      <c r="A171" s="89" t="str">
        <f t="shared" si="47"/>
        <v/>
      </c>
      <c r="B171" s="89" t="str">
        <f>IF(商品参数!A168&lt;&gt;"",商品参数!A168,"")</f>
        <v/>
      </c>
      <c r="C171" s="90" t="str">
        <f>IFERROR(VLOOKUP(B171,商品参数!A:E,2,FALSE),"")</f>
        <v/>
      </c>
      <c r="D171" s="90" t="str">
        <f>IFERROR(VLOOKUP(B171,商品参数!A:E,3,FALSE),"")</f>
        <v/>
      </c>
      <c r="E171" s="90" t="str">
        <f>IFERROR(VLOOKUP(B171,商品参数!A:E,4,FALSE),"")</f>
        <v/>
      </c>
      <c r="F171" s="90" t="str">
        <f t="shared" si="32"/>
        <v/>
      </c>
      <c r="G171" s="90" t="str">
        <f t="shared" si="33"/>
        <v/>
      </c>
      <c r="H171" s="91" t="str">
        <f t="shared" si="34"/>
        <v/>
      </c>
      <c r="I171" s="90" t="str">
        <f>IF(E171&lt;&gt;"",IFERROR(VLOOKUP(B171,商品参数!$A$3:$D$499,6,0),0),"")</f>
        <v/>
      </c>
      <c r="J171" s="90" t="str">
        <f>IF($B171&lt;&gt;"",SUMIFS(进货台账!$I$3:$I$1869,进货台账!$E$3:$E$1869,$B171,进货台账!$B$3:$B$1869,LEFT($J$3,4),进货台账!$C$3:$C$1869,LEFT(J$4,LEN(J$4)-1)),"")</f>
        <v/>
      </c>
      <c r="K171" s="90" t="str">
        <f>IF($B171&lt;&gt;"",SUMIFS(销售台账!$I$3:$I$2654,销售台账!$E$3:$E$2654,$B171,销售台账!$B$3:$B$2654,LEFT($J$3,4),销售台账!$C$3:$C$2654,LEFT(J$4,LEN(J$4)-1)),"")</f>
        <v/>
      </c>
      <c r="L171" s="90" t="str">
        <f>IF($B171&lt;&gt;"",SUMIFS(损耗登记!$I$3:$I$4999,损耗登记!$E$3:$E$4999,$B171,损耗登记!$B$3:$B$4999,LEFT($J$3,4),损耗登记!$C$3:$C$4999,LEFT(J$4,LEN(J$4)-1)),"")</f>
        <v/>
      </c>
      <c r="M171" s="90" t="str">
        <f t="shared" si="35"/>
        <v/>
      </c>
      <c r="N171" s="90" t="str">
        <f>IF($B171&lt;&gt;"",SUMIFS(进货台账!$I$3:$I$1869,进货台账!$E$3:$E$1869,$B171,进货台账!$B$3:$B$1869,LEFT($J$3,4),进货台账!$C$3:$C$1869,LEFT(N$4,LEN(N$4)-1)),"")</f>
        <v/>
      </c>
      <c r="O171" s="90" t="str">
        <f>IF($B171&lt;&gt;"",SUMIFS(销售台账!$I$3:$I$2654,销售台账!$E$3:$E$2654,$B171,销售台账!$B$3:$B$2654,LEFT($J$3,4),销售台账!$C$3:$C$2654,LEFT(N$4,LEN(N$4)-1)),"")</f>
        <v/>
      </c>
      <c r="P171" s="90" t="str">
        <f>IF($B171&lt;&gt;"",SUMIFS(损耗登记!$I$3:$I$4999,损耗登记!$E$3:$E$4999,$B171,损耗登记!$B$3:$B$4999,LEFT($J$3,4),损耗登记!$C$3:$C$4999,LEFT(N$4,LEN(N$4)-1)),"")</f>
        <v/>
      </c>
      <c r="Q171" s="90" t="str">
        <f t="shared" si="36"/>
        <v/>
      </c>
      <c r="R171" s="90" t="str">
        <f>IF($B171&lt;&gt;"",SUMIFS(进货台账!$I$3:$I$1869,进货台账!$E$3:$E$1869,$B171,进货台账!$B$3:$B$1869,LEFT($J$3,4),进货台账!$C$3:$C$1869,LEFT(R$4,LEN(R$4)-1)),"")</f>
        <v/>
      </c>
      <c r="S171" s="90" t="str">
        <f>IF($B171&lt;&gt;"",SUMIFS(销售台账!$I$3:$I$2654,销售台账!$E$3:$E$2654,$B171,销售台账!$B$3:$B$2654,LEFT($J$3,4),销售台账!$C$3:$C$2654,LEFT(R$4,LEN(R$4)-1)),"")</f>
        <v/>
      </c>
      <c r="T171" s="90" t="str">
        <f>IF($B171&lt;&gt;"",SUMIFS(损耗登记!$I$3:$I$4999,损耗登记!$E$3:$E$4999,$B171,损耗登记!$B$3:$B$4999,LEFT($J$3,4),损耗登记!$C$3:$C$4999,LEFT(R$4,LEN(R$4)-1)),"")</f>
        <v/>
      </c>
      <c r="U171" s="90" t="str">
        <f t="shared" si="37"/>
        <v/>
      </c>
      <c r="V171" s="90" t="str">
        <f>IF($B171&lt;&gt;"",SUMIFS(进货台账!$I$3:$I$1869,进货台账!$E$3:$E$1869,$B171,进货台账!$B$3:$B$1869,LEFT($J$3,4),进货台账!$C$3:$C$1869,LEFT(V$4,LEN(V$4)-1)),"")</f>
        <v/>
      </c>
      <c r="W171" s="90" t="str">
        <f>IF($B171&lt;&gt;"",SUMIFS(销售台账!$I$3:$I$2654,销售台账!$E$3:$E$2654,$B171,销售台账!$B$3:$B$2654,LEFT($J$3,4),销售台账!$C$3:$C$2654,LEFT(V$4,LEN(V$4)-1)),"")</f>
        <v/>
      </c>
      <c r="X171" s="90" t="str">
        <f>IF($B171&lt;&gt;"",SUMIFS(损耗登记!$I$3:$I$4999,损耗登记!$E$3:$E$4999,$B171,损耗登记!$B$3:$B$4999,LEFT($J$3,4),损耗登记!$C$3:$C$4999,LEFT(V$4,LEN(V$4)-1)),"")</f>
        <v/>
      </c>
      <c r="Y171" s="90" t="str">
        <f t="shared" si="38"/>
        <v/>
      </c>
      <c r="Z171" s="90" t="str">
        <f>IF($B171&lt;&gt;"",SUMIFS(进货台账!$I$3:$I$1869,进货台账!$E$3:$E$1869,$B171,进货台账!$B$3:$B$1869,LEFT($J$3,4),进货台账!$C$3:$C$1869,LEFT(Z$4,LEN(Z$4)-1)),"")</f>
        <v/>
      </c>
      <c r="AA171" s="90" t="str">
        <f>IF($B171&lt;&gt;"",SUMIFS(销售台账!$I$3:$I$2654,销售台账!$E$3:$E$2654,$B171,销售台账!$B$3:$B$2654,LEFT($J$3,4),销售台账!$C$3:$C$2654,LEFT(Z$4,LEN(Z$4)-1)),"")</f>
        <v/>
      </c>
      <c r="AB171" s="90" t="str">
        <f>IF($B171&lt;&gt;"",SUMIFS(损耗登记!$I$3:$I$4999,损耗登记!$E$3:$E$4999,$B171,损耗登记!$B$3:$B$4999,LEFT($J$3,4),损耗登记!$C$3:$C$4999,LEFT(Z$4,LEN(Z$4)-1)),"")</f>
        <v/>
      </c>
      <c r="AC171" s="90" t="str">
        <f t="shared" si="39"/>
        <v/>
      </c>
      <c r="AD171" s="90" t="str">
        <f>IF($B171&lt;&gt;"",SUMIFS(进货台账!$I$3:$I$1869,进货台账!$E$3:$E$1869,$B171,进货台账!$B$3:$B$1869,LEFT($J$3,4),进货台账!$C$3:$C$1869,LEFT(AD$4,LEN(AD$4)-1)),"")</f>
        <v/>
      </c>
      <c r="AE171" s="90" t="str">
        <f>IF($B171&lt;&gt;"",SUMIFS(销售台账!$I$3:$I$2654,销售台账!$E$3:$E$2654,$B171,销售台账!$B$3:$B$2654,LEFT($J$3,4),销售台账!$C$3:$C$2654,LEFT(AD$4,LEN(AD$4)-1)),"")</f>
        <v/>
      </c>
      <c r="AF171" s="90" t="str">
        <f>IF($B171&lt;&gt;"",SUMIFS(损耗登记!$I$3:$I$4999,损耗登记!$E$3:$E$4999,$B171,损耗登记!$B$3:$B$4999,LEFT($J$3,4),损耗登记!$C$3:$C$4999,LEFT(AD$4,LEN(AD$4)-1)),"")</f>
        <v/>
      </c>
      <c r="AG171" s="90" t="str">
        <f t="shared" si="40"/>
        <v/>
      </c>
      <c r="AH171" s="90" t="str">
        <f>IF($B171&lt;&gt;"",SUMIFS(进货台账!$I$3:$I$1869,进货台账!$E$3:$E$1869,$B171,进货台账!$B$3:$B$1869,LEFT($J$3,4),进货台账!$C$3:$C$1869,LEFT(AH$4,LEN(AH$4)-1)),"")</f>
        <v/>
      </c>
      <c r="AI171" s="90" t="str">
        <f>IF($B171&lt;&gt;"",SUMIFS(销售台账!$I$3:$I$2654,销售台账!$E$3:$E$2654,$B171,销售台账!$B$3:$B$2654,LEFT($J$3,4),销售台账!$C$3:$C$2654,LEFT(AH$4,LEN(AH$4)-1)),"")</f>
        <v/>
      </c>
      <c r="AJ171" s="90" t="str">
        <f>IF($B171&lt;&gt;"",SUMIFS(损耗登记!$I$3:$I$4999,损耗登记!$E$3:$E$4999,$B171,损耗登记!$B$3:$B$4999,LEFT($J$3,4),损耗登记!$C$3:$C$4999,LEFT(AH$4,LEN(AH$4)-1)),"")</f>
        <v/>
      </c>
      <c r="AK171" s="90" t="str">
        <f t="shared" si="41"/>
        <v/>
      </c>
      <c r="AL171" s="90" t="str">
        <f>IF($B171&lt;&gt;"",SUMIFS(进货台账!$I$3:$I$1869,进货台账!$E$3:$E$1869,$B171,进货台账!$B$3:$B$1869,LEFT($J$3,4),进货台账!$C$3:$C$1869,LEFT(AL$4,LEN(AL$4)-1)),"")</f>
        <v/>
      </c>
      <c r="AM171" s="90" t="str">
        <f>IF($B171&lt;&gt;"",SUMIFS(销售台账!$I$3:$I$2654,销售台账!$E$3:$E$2654,$B171,销售台账!$B$3:$B$2654,LEFT($J$3,4),销售台账!$C$3:$C$2654,LEFT(AL$4,LEN(AL$4)-1)),"")</f>
        <v/>
      </c>
      <c r="AN171" s="90" t="str">
        <f>IF($B171&lt;&gt;"",SUMIFS(损耗登记!$I$3:$I$4999,损耗登记!$E$3:$E$4999,$B171,损耗登记!$B$3:$B$4999,LEFT($J$3,4),损耗登记!$C$3:$C$4999,LEFT(AL$4,LEN(AL$4)-1)),"")</f>
        <v/>
      </c>
      <c r="AO171" s="90" t="str">
        <f t="shared" si="42"/>
        <v/>
      </c>
      <c r="AP171" s="90" t="str">
        <f>IF($B171&lt;&gt;"",SUMIFS(进货台账!$I$3:$I$1869,进货台账!$E$3:$E$1869,$B171,进货台账!$B$3:$B$1869,LEFT($J$3,4),进货台账!$C$3:$C$1869,LEFT(AP$4,LEN(AP$4)-1)),"")</f>
        <v/>
      </c>
      <c r="AQ171" s="90" t="str">
        <f>IF($B171&lt;&gt;"",SUMIFS(销售台账!$I$3:$I$2654,销售台账!$E$3:$E$2654,$B171,销售台账!$B$3:$B$2654,LEFT($J$3,4),销售台账!$C$3:$C$2654,LEFT(AP$4,LEN(AP$4)-1)),"")</f>
        <v/>
      </c>
      <c r="AR171" s="90" t="str">
        <f>IF($B171&lt;&gt;"",SUMIFS(损耗登记!$I$3:$I$4999,损耗登记!$E$3:$E$4999,$B171,损耗登记!$B$3:$B$4999,LEFT($J$3,4),损耗登记!$C$3:$C$4999,LEFT(AP$4,LEN(AP$4)-1)),"")</f>
        <v/>
      </c>
      <c r="AS171" s="90" t="str">
        <f t="shared" si="43"/>
        <v/>
      </c>
      <c r="AT171" s="90" t="str">
        <f>IF($B171&lt;&gt;"",SUMIFS(进货台账!$I$3:$I$1869,进货台账!$E$3:$E$1869,$B171,进货台账!$B$3:$B$1869,LEFT($J$3,4),进货台账!$C$3:$C$1869,LEFT(AT$4,LEN(AT$4)-1)),"")</f>
        <v/>
      </c>
      <c r="AU171" s="90" t="str">
        <f>IF($B171&lt;&gt;"",SUMIFS(销售台账!$I$3:$I$2654,销售台账!$E$3:$E$2654,$B171,销售台账!$B$3:$B$2654,LEFT($J$3,4),销售台账!$C$3:$C$2654,LEFT(AT$4,LEN(AT$4)-1)),"")</f>
        <v/>
      </c>
      <c r="AV171" s="90" t="str">
        <f>IF($B171&lt;&gt;"",SUMIFS(损耗登记!$I$3:$I$4999,损耗登记!$E$3:$E$4999,$B171,损耗登记!$B$3:$B$4999,LEFT($J$3,4),损耗登记!$C$3:$C$4999,LEFT(AT$4,LEN(AT$4)-1)),"")</f>
        <v/>
      </c>
      <c r="AW171" s="90" t="str">
        <f t="shared" si="44"/>
        <v/>
      </c>
      <c r="AX171" s="90" t="str">
        <f>IF($B171&lt;&gt;"",SUMIFS(进货台账!$I$3:$I$1869,进货台账!$E$3:$E$1869,$B171,进货台账!$B$3:$B$1869,LEFT($J$3,4),进货台账!$C$3:$C$1869,LEFT(AX$4,LEN(AX$4)-1)),"")</f>
        <v/>
      </c>
      <c r="AY171" s="90" t="str">
        <f>IF($B171&lt;&gt;"",SUMIFS(销售台账!$I$3:$I$2654,销售台账!$E$3:$E$2654,$B171,销售台账!$B$3:$B$2654,LEFT($J$3,4),销售台账!$C$3:$C$2654,LEFT(AX$4,LEN(AX$4)-1)),"")</f>
        <v/>
      </c>
      <c r="AZ171" s="90" t="str">
        <f>IF($B171&lt;&gt;"",SUMIFS(损耗登记!$I$3:$I$4999,损耗登记!$E$3:$E$4999,$B171,损耗登记!$B$3:$B$4999,LEFT($J$3,4),损耗登记!$C$3:$C$4999,LEFT(AX$4,LEN(AX$4)-1)),"")</f>
        <v/>
      </c>
      <c r="BA171" s="90" t="str">
        <f t="shared" si="45"/>
        <v/>
      </c>
      <c r="BB171" s="90" t="str">
        <f>IF($B171&lt;&gt;"",SUMIFS(进货台账!$I$3:$I$1869,进货台账!$E$3:$E$1869,$B171,进货台账!$B$3:$B$1869,LEFT($J$3,4),进货台账!$C$3:$C$1869,LEFT(BB$4,LEN(BB$4)-1)),"")</f>
        <v/>
      </c>
      <c r="BC171" s="90" t="str">
        <f>IF($B171&lt;&gt;"",SUMIFS(销售台账!$I$3:$I$2654,销售台账!$E$3:$E$2654,$B171,销售台账!$B$3:$B$2654,LEFT($J$3,4),销售台账!$C$3:$C$2654,LEFT(BB$4,LEN(BB$4)-1)),"")</f>
        <v/>
      </c>
      <c r="BD171" s="90" t="str">
        <f>IF($B171&lt;&gt;"",SUMIFS(损耗登记!$I$3:$I$4999,损耗登记!$E$3:$E$4999,$B171,损耗登记!$B$3:$B$4999,LEFT($J$3,4),损耗登记!$C$3:$C$4999,LEFT(BB$4,LEN(BB$4)-1)),"")</f>
        <v/>
      </c>
      <c r="BE171" s="90" t="str">
        <f t="shared" si="46"/>
        <v/>
      </c>
    </row>
    <row r="172" ht="22" customHeight="1" spans="1:57">
      <c r="A172" s="89" t="str">
        <f t="shared" si="47"/>
        <v/>
      </c>
      <c r="B172" s="89" t="str">
        <f>IF(商品参数!A169&lt;&gt;"",商品参数!A169,"")</f>
        <v/>
      </c>
      <c r="C172" s="90" t="str">
        <f>IFERROR(VLOOKUP(B172,商品参数!A:E,2,FALSE),"")</f>
        <v/>
      </c>
      <c r="D172" s="90" t="str">
        <f>IFERROR(VLOOKUP(B172,商品参数!A:E,3,FALSE),"")</f>
        <v/>
      </c>
      <c r="E172" s="90" t="str">
        <f>IFERROR(VLOOKUP(B172,商品参数!A:E,4,FALSE),"")</f>
        <v/>
      </c>
      <c r="F172" s="90" t="str">
        <f t="shared" si="32"/>
        <v/>
      </c>
      <c r="G172" s="90" t="str">
        <f t="shared" si="33"/>
        <v/>
      </c>
      <c r="H172" s="91" t="str">
        <f t="shared" si="34"/>
        <v/>
      </c>
      <c r="I172" s="90" t="str">
        <f>IF(E172&lt;&gt;"",IFERROR(VLOOKUP(B172,商品参数!$A$3:$D$499,6,0),0),"")</f>
        <v/>
      </c>
      <c r="J172" s="90" t="str">
        <f>IF($B172&lt;&gt;"",SUMIFS(进货台账!$I$3:$I$1869,进货台账!$E$3:$E$1869,$B172,进货台账!$B$3:$B$1869,LEFT($J$3,4),进货台账!$C$3:$C$1869,LEFT(J$4,LEN(J$4)-1)),"")</f>
        <v/>
      </c>
      <c r="K172" s="90" t="str">
        <f>IF($B172&lt;&gt;"",SUMIFS(销售台账!$I$3:$I$2654,销售台账!$E$3:$E$2654,$B172,销售台账!$B$3:$B$2654,LEFT($J$3,4),销售台账!$C$3:$C$2654,LEFT(J$4,LEN(J$4)-1)),"")</f>
        <v/>
      </c>
      <c r="L172" s="90" t="str">
        <f>IF($B172&lt;&gt;"",SUMIFS(损耗登记!$I$3:$I$4999,损耗登记!$E$3:$E$4999,$B172,损耗登记!$B$3:$B$4999,LEFT($J$3,4),损耗登记!$C$3:$C$4999,LEFT(J$4,LEN(J$4)-1)),"")</f>
        <v/>
      </c>
      <c r="M172" s="90" t="str">
        <f t="shared" si="35"/>
        <v/>
      </c>
      <c r="N172" s="90" t="str">
        <f>IF($B172&lt;&gt;"",SUMIFS(进货台账!$I$3:$I$1869,进货台账!$E$3:$E$1869,$B172,进货台账!$B$3:$B$1869,LEFT($J$3,4),进货台账!$C$3:$C$1869,LEFT(N$4,LEN(N$4)-1)),"")</f>
        <v/>
      </c>
      <c r="O172" s="90" t="str">
        <f>IF($B172&lt;&gt;"",SUMIFS(销售台账!$I$3:$I$2654,销售台账!$E$3:$E$2654,$B172,销售台账!$B$3:$B$2654,LEFT($J$3,4),销售台账!$C$3:$C$2654,LEFT(N$4,LEN(N$4)-1)),"")</f>
        <v/>
      </c>
      <c r="P172" s="90" t="str">
        <f>IF($B172&lt;&gt;"",SUMIFS(损耗登记!$I$3:$I$4999,损耗登记!$E$3:$E$4999,$B172,损耗登记!$B$3:$B$4999,LEFT($J$3,4),损耗登记!$C$3:$C$4999,LEFT(N$4,LEN(N$4)-1)),"")</f>
        <v/>
      </c>
      <c r="Q172" s="90" t="str">
        <f t="shared" si="36"/>
        <v/>
      </c>
      <c r="R172" s="90" t="str">
        <f>IF($B172&lt;&gt;"",SUMIFS(进货台账!$I$3:$I$1869,进货台账!$E$3:$E$1869,$B172,进货台账!$B$3:$B$1869,LEFT($J$3,4),进货台账!$C$3:$C$1869,LEFT(R$4,LEN(R$4)-1)),"")</f>
        <v/>
      </c>
      <c r="S172" s="90" t="str">
        <f>IF($B172&lt;&gt;"",SUMIFS(销售台账!$I$3:$I$2654,销售台账!$E$3:$E$2654,$B172,销售台账!$B$3:$B$2654,LEFT($J$3,4),销售台账!$C$3:$C$2654,LEFT(R$4,LEN(R$4)-1)),"")</f>
        <v/>
      </c>
      <c r="T172" s="90" t="str">
        <f>IF($B172&lt;&gt;"",SUMIFS(损耗登记!$I$3:$I$4999,损耗登记!$E$3:$E$4999,$B172,损耗登记!$B$3:$B$4999,LEFT($J$3,4),损耗登记!$C$3:$C$4999,LEFT(R$4,LEN(R$4)-1)),"")</f>
        <v/>
      </c>
      <c r="U172" s="90" t="str">
        <f t="shared" si="37"/>
        <v/>
      </c>
      <c r="V172" s="90" t="str">
        <f>IF($B172&lt;&gt;"",SUMIFS(进货台账!$I$3:$I$1869,进货台账!$E$3:$E$1869,$B172,进货台账!$B$3:$B$1869,LEFT($J$3,4),进货台账!$C$3:$C$1869,LEFT(V$4,LEN(V$4)-1)),"")</f>
        <v/>
      </c>
      <c r="W172" s="90" t="str">
        <f>IF($B172&lt;&gt;"",SUMIFS(销售台账!$I$3:$I$2654,销售台账!$E$3:$E$2654,$B172,销售台账!$B$3:$B$2654,LEFT($J$3,4),销售台账!$C$3:$C$2654,LEFT(V$4,LEN(V$4)-1)),"")</f>
        <v/>
      </c>
      <c r="X172" s="90" t="str">
        <f>IF($B172&lt;&gt;"",SUMIFS(损耗登记!$I$3:$I$4999,损耗登记!$E$3:$E$4999,$B172,损耗登记!$B$3:$B$4999,LEFT($J$3,4),损耗登记!$C$3:$C$4999,LEFT(V$4,LEN(V$4)-1)),"")</f>
        <v/>
      </c>
      <c r="Y172" s="90" t="str">
        <f t="shared" si="38"/>
        <v/>
      </c>
      <c r="Z172" s="90" t="str">
        <f>IF($B172&lt;&gt;"",SUMIFS(进货台账!$I$3:$I$1869,进货台账!$E$3:$E$1869,$B172,进货台账!$B$3:$B$1869,LEFT($J$3,4),进货台账!$C$3:$C$1869,LEFT(Z$4,LEN(Z$4)-1)),"")</f>
        <v/>
      </c>
      <c r="AA172" s="90" t="str">
        <f>IF($B172&lt;&gt;"",SUMIFS(销售台账!$I$3:$I$2654,销售台账!$E$3:$E$2654,$B172,销售台账!$B$3:$B$2654,LEFT($J$3,4),销售台账!$C$3:$C$2654,LEFT(Z$4,LEN(Z$4)-1)),"")</f>
        <v/>
      </c>
      <c r="AB172" s="90" t="str">
        <f>IF($B172&lt;&gt;"",SUMIFS(损耗登记!$I$3:$I$4999,损耗登记!$E$3:$E$4999,$B172,损耗登记!$B$3:$B$4999,LEFT($J$3,4),损耗登记!$C$3:$C$4999,LEFT(Z$4,LEN(Z$4)-1)),"")</f>
        <v/>
      </c>
      <c r="AC172" s="90" t="str">
        <f t="shared" si="39"/>
        <v/>
      </c>
      <c r="AD172" s="90" t="str">
        <f>IF($B172&lt;&gt;"",SUMIFS(进货台账!$I$3:$I$1869,进货台账!$E$3:$E$1869,$B172,进货台账!$B$3:$B$1869,LEFT($J$3,4),进货台账!$C$3:$C$1869,LEFT(AD$4,LEN(AD$4)-1)),"")</f>
        <v/>
      </c>
      <c r="AE172" s="90" t="str">
        <f>IF($B172&lt;&gt;"",SUMIFS(销售台账!$I$3:$I$2654,销售台账!$E$3:$E$2654,$B172,销售台账!$B$3:$B$2654,LEFT($J$3,4),销售台账!$C$3:$C$2654,LEFT(AD$4,LEN(AD$4)-1)),"")</f>
        <v/>
      </c>
      <c r="AF172" s="90" t="str">
        <f>IF($B172&lt;&gt;"",SUMIFS(损耗登记!$I$3:$I$4999,损耗登记!$E$3:$E$4999,$B172,损耗登记!$B$3:$B$4999,LEFT($J$3,4),损耗登记!$C$3:$C$4999,LEFT(AD$4,LEN(AD$4)-1)),"")</f>
        <v/>
      </c>
      <c r="AG172" s="90" t="str">
        <f t="shared" si="40"/>
        <v/>
      </c>
      <c r="AH172" s="90" t="str">
        <f>IF($B172&lt;&gt;"",SUMIFS(进货台账!$I$3:$I$1869,进货台账!$E$3:$E$1869,$B172,进货台账!$B$3:$B$1869,LEFT($J$3,4),进货台账!$C$3:$C$1869,LEFT(AH$4,LEN(AH$4)-1)),"")</f>
        <v/>
      </c>
      <c r="AI172" s="90" t="str">
        <f>IF($B172&lt;&gt;"",SUMIFS(销售台账!$I$3:$I$2654,销售台账!$E$3:$E$2654,$B172,销售台账!$B$3:$B$2654,LEFT($J$3,4),销售台账!$C$3:$C$2654,LEFT(AH$4,LEN(AH$4)-1)),"")</f>
        <v/>
      </c>
      <c r="AJ172" s="90" t="str">
        <f>IF($B172&lt;&gt;"",SUMIFS(损耗登记!$I$3:$I$4999,损耗登记!$E$3:$E$4999,$B172,损耗登记!$B$3:$B$4999,LEFT($J$3,4),损耗登记!$C$3:$C$4999,LEFT(AH$4,LEN(AH$4)-1)),"")</f>
        <v/>
      </c>
      <c r="AK172" s="90" t="str">
        <f t="shared" si="41"/>
        <v/>
      </c>
      <c r="AL172" s="90" t="str">
        <f>IF($B172&lt;&gt;"",SUMIFS(进货台账!$I$3:$I$1869,进货台账!$E$3:$E$1869,$B172,进货台账!$B$3:$B$1869,LEFT($J$3,4),进货台账!$C$3:$C$1869,LEFT(AL$4,LEN(AL$4)-1)),"")</f>
        <v/>
      </c>
      <c r="AM172" s="90" t="str">
        <f>IF($B172&lt;&gt;"",SUMIFS(销售台账!$I$3:$I$2654,销售台账!$E$3:$E$2654,$B172,销售台账!$B$3:$B$2654,LEFT($J$3,4),销售台账!$C$3:$C$2654,LEFT(AL$4,LEN(AL$4)-1)),"")</f>
        <v/>
      </c>
      <c r="AN172" s="90" t="str">
        <f>IF($B172&lt;&gt;"",SUMIFS(损耗登记!$I$3:$I$4999,损耗登记!$E$3:$E$4999,$B172,损耗登记!$B$3:$B$4999,LEFT($J$3,4),损耗登记!$C$3:$C$4999,LEFT(AL$4,LEN(AL$4)-1)),"")</f>
        <v/>
      </c>
      <c r="AO172" s="90" t="str">
        <f t="shared" si="42"/>
        <v/>
      </c>
      <c r="AP172" s="90" t="str">
        <f>IF($B172&lt;&gt;"",SUMIFS(进货台账!$I$3:$I$1869,进货台账!$E$3:$E$1869,$B172,进货台账!$B$3:$B$1869,LEFT($J$3,4),进货台账!$C$3:$C$1869,LEFT(AP$4,LEN(AP$4)-1)),"")</f>
        <v/>
      </c>
      <c r="AQ172" s="90" t="str">
        <f>IF($B172&lt;&gt;"",SUMIFS(销售台账!$I$3:$I$2654,销售台账!$E$3:$E$2654,$B172,销售台账!$B$3:$B$2654,LEFT($J$3,4),销售台账!$C$3:$C$2654,LEFT(AP$4,LEN(AP$4)-1)),"")</f>
        <v/>
      </c>
      <c r="AR172" s="90" t="str">
        <f>IF($B172&lt;&gt;"",SUMIFS(损耗登记!$I$3:$I$4999,损耗登记!$E$3:$E$4999,$B172,损耗登记!$B$3:$B$4999,LEFT($J$3,4),损耗登记!$C$3:$C$4999,LEFT(AP$4,LEN(AP$4)-1)),"")</f>
        <v/>
      </c>
      <c r="AS172" s="90" t="str">
        <f t="shared" si="43"/>
        <v/>
      </c>
      <c r="AT172" s="90" t="str">
        <f>IF($B172&lt;&gt;"",SUMIFS(进货台账!$I$3:$I$1869,进货台账!$E$3:$E$1869,$B172,进货台账!$B$3:$B$1869,LEFT($J$3,4),进货台账!$C$3:$C$1869,LEFT(AT$4,LEN(AT$4)-1)),"")</f>
        <v/>
      </c>
      <c r="AU172" s="90" t="str">
        <f>IF($B172&lt;&gt;"",SUMIFS(销售台账!$I$3:$I$2654,销售台账!$E$3:$E$2654,$B172,销售台账!$B$3:$B$2654,LEFT($J$3,4),销售台账!$C$3:$C$2654,LEFT(AT$4,LEN(AT$4)-1)),"")</f>
        <v/>
      </c>
      <c r="AV172" s="90" t="str">
        <f>IF($B172&lt;&gt;"",SUMIFS(损耗登记!$I$3:$I$4999,损耗登记!$E$3:$E$4999,$B172,损耗登记!$B$3:$B$4999,LEFT($J$3,4),损耗登记!$C$3:$C$4999,LEFT(AT$4,LEN(AT$4)-1)),"")</f>
        <v/>
      </c>
      <c r="AW172" s="90" t="str">
        <f t="shared" si="44"/>
        <v/>
      </c>
      <c r="AX172" s="90" t="str">
        <f>IF($B172&lt;&gt;"",SUMIFS(进货台账!$I$3:$I$1869,进货台账!$E$3:$E$1869,$B172,进货台账!$B$3:$B$1869,LEFT($J$3,4),进货台账!$C$3:$C$1869,LEFT(AX$4,LEN(AX$4)-1)),"")</f>
        <v/>
      </c>
      <c r="AY172" s="90" t="str">
        <f>IF($B172&lt;&gt;"",SUMIFS(销售台账!$I$3:$I$2654,销售台账!$E$3:$E$2654,$B172,销售台账!$B$3:$B$2654,LEFT($J$3,4),销售台账!$C$3:$C$2654,LEFT(AX$4,LEN(AX$4)-1)),"")</f>
        <v/>
      </c>
      <c r="AZ172" s="90" t="str">
        <f>IF($B172&lt;&gt;"",SUMIFS(损耗登记!$I$3:$I$4999,损耗登记!$E$3:$E$4999,$B172,损耗登记!$B$3:$B$4999,LEFT($J$3,4),损耗登记!$C$3:$C$4999,LEFT(AX$4,LEN(AX$4)-1)),"")</f>
        <v/>
      </c>
      <c r="BA172" s="90" t="str">
        <f t="shared" si="45"/>
        <v/>
      </c>
      <c r="BB172" s="90" t="str">
        <f>IF($B172&lt;&gt;"",SUMIFS(进货台账!$I$3:$I$1869,进货台账!$E$3:$E$1869,$B172,进货台账!$B$3:$B$1869,LEFT($J$3,4),进货台账!$C$3:$C$1869,LEFT(BB$4,LEN(BB$4)-1)),"")</f>
        <v/>
      </c>
      <c r="BC172" s="90" t="str">
        <f>IF($B172&lt;&gt;"",SUMIFS(销售台账!$I$3:$I$2654,销售台账!$E$3:$E$2654,$B172,销售台账!$B$3:$B$2654,LEFT($J$3,4),销售台账!$C$3:$C$2654,LEFT(BB$4,LEN(BB$4)-1)),"")</f>
        <v/>
      </c>
      <c r="BD172" s="90" t="str">
        <f>IF($B172&lt;&gt;"",SUMIFS(损耗登记!$I$3:$I$4999,损耗登记!$E$3:$E$4999,$B172,损耗登记!$B$3:$B$4999,LEFT($J$3,4),损耗登记!$C$3:$C$4999,LEFT(BB$4,LEN(BB$4)-1)),"")</f>
        <v/>
      </c>
      <c r="BE172" s="90" t="str">
        <f t="shared" si="46"/>
        <v/>
      </c>
    </row>
    <row r="173" ht="22" customHeight="1" spans="1:57">
      <c r="A173" s="89" t="str">
        <f t="shared" si="47"/>
        <v/>
      </c>
      <c r="B173" s="89" t="str">
        <f>IF(商品参数!A170&lt;&gt;"",商品参数!A170,"")</f>
        <v/>
      </c>
      <c r="C173" s="90" t="str">
        <f>IFERROR(VLOOKUP(B173,商品参数!A:E,2,FALSE),"")</f>
        <v/>
      </c>
      <c r="D173" s="90" t="str">
        <f>IFERROR(VLOOKUP(B173,商品参数!A:E,3,FALSE),"")</f>
        <v/>
      </c>
      <c r="E173" s="90" t="str">
        <f>IFERROR(VLOOKUP(B173,商品参数!A:E,4,FALSE),"")</f>
        <v/>
      </c>
      <c r="F173" s="90" t="str">
        <f t="shared" si="32"/>
        <v/>
      </c>
      <c r="G173" s="90" t="str">
        <f t="shared" si="33"/>
        <v/>
      </c>
      <c r="H173" s="91" t="str">
        <f t="shared" si="34"/>
        <v/>
      </c>
      <c r="I173" s="90" t="str">
        <f>IF(E173&lt;&gt;"",IFERROR(VLOOKUP(B173,商品参数!$A$3:$D$499,6,0),0),"")</f>
        <v/>
      </c>
      <c r="J173" s="90" t="str">
        <f>IF($B173&lt;&gt;"",SUMIFS(进货台账!$I$3:$I$1869,进货台账!$E$3:$E$1869,$B173,进货台账!$B$3:$B$1869,LEFT($J$3,4),进货台账!$C$3:$C$1869,LEFT(J$4,LEN(J$4)-1)),"")</f>
        <v/>
      </c>
      <c r="K173" s="90" t="str">
        <f>IF($B173&lt;&gt;"",SUMIFS(销售台账!$I$3:$I$2654,销售台账!$E$3:$E$2654,$B173,销售台账!$B$3:$B$2654,LEFT($J$3,4),销售台账!$C$3:$C$2654,LEFT(J$4,LEN(J$4)-1)),"")</f>
        <v/>
      </c>
      <c r="L173" s="90" t="str">
        <f>IF($B173&lt;&gt;"",SUMIFS(损耗登记!$I$3:$I$4999,损耗登记!$E$3:$E$4999,$B173,损耗登记!$B$3:$B$4999,LEFT($J$3,4),损耗登记!$C$3:$C$4999,LEFT(J$4,LEN(J$4)-1)),"")</f>
        <v/>
      </c>
      <c r="M173" s="90" t="str">
        <f t="shared" si="35"/>
        <v/>
      </c>
      <c r="N173" s="90" t="str">
        <f>IF($B173&lt;&gt;"",SUMIFS(进货台账!$I$3:$I$1869,进货台账!$E$3:$E$1869,$B173,进货台账!$B$3:$B$1869,LEFT($J$3,4),进货台账!$C$3:$C$1869,LEFT(N$4,LEN(N$4)-1)),"")</f>
        <v/>
      </c>
      <c r="O173" s="90" t="str">
        <f>IF($B173&lt;&gt;"",SUMIFS(销售台账!$I$3:$I$2654,销售台账!$E$3:$E$2654,$B173,销售台账!$B$3:$B$2654,LEFT($J$3,4),销售台账!$C$3:$C$2654,LEFT(N$4,LEN(N$4)-1)),"")</f>
        <v/>
      </c>
      <c r="P173" s="90" t="str">
        <f>IF($B173&lt;&gt;"",SUMIFS(损耗登记!$I$3:$I$4999,损耗登记!$E$3:$E$4999,$B173,损耗登记!$B$3:$B$4999,LEFT($J$3,4),损耗登记!$C$3:$C$4999,LEFT(N$4,LEN(N$4)-1)),"")</f>
        <v/>
      </c>
      <c r="Q173" s="90" t="str">
        <f t="shared" si="36"/>
        <v/>
      </c>
      <c r="R173" s="90" t="str">
        <f>IF($B173&lt;&gt;"",SUMIFS(进货台账!$I$3:$I$1869,进货台账!$E$3:$E$1869,$B173,进货台账!$B$3:$B$1869,LEFT($J$3,4),进货台账!$C$3:$C$1869,LEFT(R$4,LEN(R$4)-1)),"")</f>
        <v/>
      </c>
      <c r="S173" s="90" t="str">
        <f>IF($B173&lt;&gt;"",SUMIFS(销售台账!$I$3:$I$2654,销售台账!$E$3:$E$2654,$B173,销售台账!$B$3:$B$2654,LEFT($J$3,4),销售台账!$C$3:$C$2654,LEFT(R$4,LEN(R$4)-1)),"")</f>
        <v/>
      </c>
      <c r="T173" s="90" t="str">
        <f>IF($B173&lt;&gt;"",SUMIFS(损耗登记!$I$3:$I$4999,损耗登记!$E$3:$E$4999,$B173,损耗登记!$B$3:$B$4999,LEFT($J$3,4),损耗登记!$C$3:$C$4999,LEFT(R$4,LEN(R$4)-1)),"")</f>
        <v/>
      </c>
      <c r="U173" s="90" t="str">
        <f t="shared" si="37"/>
        <v/>
      </c>
      <c r="V173" s="90" t="str">
        <f>IF($B173&lt;&gt;"",SUMIFS(进货台账!$I$3:$I$1869,进货台账!$E$3:$E$1869,$B173,进货台账!$B$3:$B$1869,LEFT($J$3,4),进货台账!$C$3:$C$1869,LEFT(V$4,LEN(V$4)-1)),"")</f>
        <v/>
      </c>
      <c r="W173" s="90" t="str">
        <f>IF($B173&lt;&gt;"",SUMIFS(销售台账!$I$3:$I$2654,销售台账!$E$3:$E$2654,$B173,销售台账!$B$3:$B$2654,LEFT($J$3,4),销售台账!$C$3:$C$2654,LEFT(V$4,LEN(V$4)-1)),"")</f>
        <v/>
      </c>
      <c r="X173" s="90" t="str">
        <f>IF($B173&lt;&gt;"",SUMIFS(损耗登记!$I$3:$I$4999,损耗登记!$E$3:$E$4999,$B173,损耗登记!$B$3:$B$4999,LEFT($J$3,4),损耗登记!$C$3:$C$4999,LEFT(V$4,LEN(V$4)-1)),"")</f>
        <v/>
      </c>
      <c r="Y173" s="90" t="str">
        <f t="shared" si="38"/>
        <v/>
      </c>
      <c r="Z173" s="90" t="str">
        <f>IF($B173&lt;&gt;"",SUMIFS(进货台账!$I$3:$I$1869,进货台账!$E$3:$E$1869,$B173,进货台账!$B$3:$B$1869,LEFT($J$3,4),进货台账!$C$3:$C$1869,LEFT(Z$4,LEN(Z$4)-1)),"")</f>
        <v/>
      </c>
      <c r="AA173" s="90" t="str">
        <f>IF($B173&lt;&gt;"",SUMIFS(销售台账!$I$3:$I$2654,销售台账!$E$3:$E$2654,$B173,销售台账!$B$3:$B$2654,LEFT($J$3,4),销售台账!$C$3:$C$2654,LEFT(Z$4,LEN(Z$4)-1)),"")</f>
        <v/>
      </c>
      <c r="AB173" s="90" t="str">
        <f>IF($B173&lt;&gt;"",SUMIFS(损耗登记!$I$3:$I$4999,损耗登记!$E$3:$E$4999,$B173,损耗登记!$B$3:$B$4999,LEFT($J$3,4),损耗登记!$C$3:$C$4999,LEFT(Z$4,LEN(Z$4)-1)),"")</f>
        <v/>
      </c>
      <c r="AC173" s="90" t="str">
        <f t="shared" si="39"/>
        <v/>
      </c>
      <c r="AD173" s="90" t="str">
        <f>IF($B173&lt;&gt;"",SUMIFS(进货台账!$I$3:$I$1869,进货台账!$E$3:$E$1869,$B173,进货台账!$B$3:$B$1869,LEFT($J$3,4),进货台账!$C$3:$C$1869,LEFT(AD$4,LEN(AD$4)-1)),"")</f>
        <v/>
      </c>
      <c r="AE173" s="90" t="str">
        <f>IF($B173&lt;&gt;"",SUMIFS(销售台账!$I$3:$I$2654,销售台账!$E$3:$E$2654,$B173,销售台账!$B$3:$B$2654,LEFT($J$3,4),销售台账!$C$3:$C$2654,LEFT(AD$4,LEN(AD$4)-1)),"")</f>
        <v/>
      </c>
      <c r="AF173" s="90" t="str">
        <f>IF($B173&lt;&gt;"",SUMIFS(损耗登记!$I$3:$I$4999,损耗登记!$E$3:$E$4999,$B173,损耗登记!$B$3:$B$4999,LEFT($J$3,4),损耗登记!$C$3:$C$4999,LEFT(AD$4,LEN(AD$4)-1)),"")</f>
        <v/>
      </c>
      <c r="AG173" s="90" t="str">
        <f t="shared" si="40"/>
        <v/>
      </c>
      <c r="AH173" s="90" t="str">
        <f>IF($B173&lt;&gt;"",SUMIFS(进货台账!$I$3:$I$1869,进货台账!$E$3:$E$1869,$B173,进货台账!$B$3:$B$1869,LEFT($J$3,4),进货台账!$C$3:$C$1869,LEFT(AH$4,LEN(AH$4)-1)),"")</f>
        <v/>
      </c>
      <c r="AI173" s="90" t="str">
        <f>IF($B173&lt;&gt;"",SUMIFS(销售台账!$I$3:$I$2654,销售台账!$E$3:$E$2654,$B173,销售台账!$B$3:$B$2654,LEFT($J$3,4),销售台账!$C$3:$C$2654,LEFT(AH$4,LEN(AH$4)-1)),"")</f>
        <v/>
      </c>
      <c r="AJ173" s="90" t="str">
        <f>IF($B173&lt;&gt;"",SUMIFS(损耗登记!$I$3:$I$4999,损耗登记!$E$3:$E$4999,$B173,损耗登记!$B$3:$B$4999,LEFT($J$3,4),损耗登记!$C$3:$C$4999,LEFT(AH$4,LEN(AH$4)-1)),"")</f>
        <v/>
      </c>
      <c r="AK173" s="90" t="str">
        <f t="shared" si="41"/>
        <v/>
      </c>
      <c r="AL173" s="90" t="str">
        <f>IF($B173&lt;&gt;"",SUMIFS(进货台账!$I$3:$I$1869,进货台账!$E$3:$E$1869,$B173,进货台账!$B$3:$B$1869,LEFT($J$3,4),进货台账!$C$3:$C$1869,LEFT(AL$4,LEN(AL$4)-1)),"")</f>
        <v/>
      </c>
      <c r="AM173" s="90" t="str">
        <f>IF($B173&lt;&gt;"",SUMIFS(销售台账!$I$3:$I$2654,销售台账!$E$3:$E$2654,$B173,销售台账!$B$3:$B$2654,LEFT($J$3,4),销售台账!$C$3:$C$2654,LEFT(AL$4,LEN(AL$4)-1)),"")</f>
        <v/>
      </c>
      <c r="AN173" s="90" t="str">
        <f>IF($B173&lt;&gt;"",SUMIFS(损耗登记!$I$3:$I$4999,损耗登记!$E$3:$E$4999,$B173,损耗登记!$B$3:$B$4999,LEFT($J$3,4),损耗登记!$C$3:$C$4999,LEFT(AL$4,LEN(AL$4)-1)),"")</f>
        <v/>
      </c>
      <c r="AO173" s="90" t="str">
        <f t="shared" si="42"/>
        <v/>
      </c>
      <c r="AP173" s="90" t="str">
        <f>IF($B173&lt;&gt;"",SUMIFS(进货台账!$I$3:$I$1869,进货台账!$E$3:$E$1869,$B173,进货台账!$B$3:$B$1869,LEFT($J$3,4),进货台账!$C$3:$C$1869,LEFT(AP$4,LEN(AP$4)-1)),"")</f>
        <v/>
      </c>
      <c r="AQ173" s="90" t="str">
        <f>IF($B173&lt;&gt;"",SUMIFS(销售台账!$I$3:$I$2654,销售台账!$E$3:$E$2654,$B173,销售台账!$B$3:$B$2654,LEFT($J$3,4),销售台账!$C$3:$C$2654,LEFT(AP$4,LEN(AP$4)-1)),"")</f>
        <v/>
      </c>
      <c r="AR173" s="90" t="str">
        <f>IF($B173&lt;&gt;"",SUMIFS(损耗登记!$I$3:$I$4999,损耗登记!$E$3:$E$4999,$B173,损耗登记!$B$3:$B$4999,LEFT($J$3,4),损耗登记!$C$3:$C$4999,LEFT(AP$4,LEN(AP$4)-1)),"")</f>
        <v/>
      </c>
      <c r="AS173" s="90" t="str">
        <f t="shared" si="43"/>
        <v/>
      </c>
      <c r="AT173" s="90" t="str">
        <f>IF($B173&lt;&gt;"",SUMIFS(进货台账!$I$3:$I$1869,进货台账!$E$3:$E$1869,$B173,进货台账!$B$3:$B$1869,LEFT($J$3,4),进货台账!$C$3:$C$1869,LEFT(AT$4,LEN(AT$4)-1)),"")</f>
        <v/>
      </c>
      <c r="AU173" s="90" t="str">
        <f>IF($B173&lt;&gt;"",SUMIFS(销售台账!$I$3:$I$2654,销售台账!$E$3:$E$2654,$B173,销售台账!$B$3:$B$2654,LEFT($J$3,4),销售台账!$C$3:$C$2654,LEFT(AT$4,LEN(AT$4)-1)),"")</f>
        <v/>
      </c>
      <c r="AV173" s="90" t="str">
        <f>IF($B173&lt;&gt;"",SUMIFS(损耗登记!$I$3:$I$4999,损耗登记!$E$3:$E$4999,$B173,损耗登记!$B$3:$B$4999,LEFT($J$3,4),损耗登记!$C$3:$C$4999,LEFT(AT$4,LEN(AT$4)-1)),"")</f>
        <v/>
      </c>
      <c r="AW173" s="90" t="str">
        <f t="shared" si="44"/>
        <v/>
      </c>
      <c r="AX173" s="90" t="str">
        <f>IF($B173&lt;&gt;"",SUMIFS(进货台账!$I$3:$I$1869,进货台账!$E$3:$E$1869,$B173,进货台账!$B$3:$B$1869,LEFT($J$3,4),进货台账!$C$3:$C$1869,LEFT(AX$4,LEN(AX$4)-1)),"")</f>
        <v/>
      </c>
      <c r="AY173" s="90" t="str">
        <f>IF($B173&lt;&gt;"",SUMIFS(销售台账!$I$3:$I$2654,销售台账!$E$3:$E$2654,$B173,销售台账!$B$3:$B$2654,LEFT($J$3,4),销售台账!$C$3:$C$2654,LEFT(AX$4,LEN(AX$4)-1)),"")</f>
        <v/>
      </c>
      <c r="AZ173" s="90" t="str">
        <f>IF($B173&lt;&gt;"",SUMIFS(损耗登记!$I$3:$I$4999,损耗登记!$E$3:$E$4999,$B173,损耗登记!$B$3:$B$4999,LEFT($J$3,4),损耗登记!$C$3:$C$4999,LEFT(AX$4,LEN(AX$4)-1)),"")</f>
        <v/>
      </c>
      <c r="BA173" s="90" t="str">
        <f t="shared" si="45"/>
        <v/>
      </c>
      <c r="BB173" s="90" t="str">
        <f>IF($B173&lt;&gt;"",SUMIFS(进货台账!$I$3:$I$1869,进货台账!$E$3:$E$1869,$B173,进货台账!$B$3:$B$1869,LEFT($J$3,4),进货台账!$C$3:$C$1869,LEFT(BB$4,LEN(BB$4)-1)),"")</f>
        <v/>
      </c>
      <c r="BC173" s="90" t="str">
        <f>IF($B173&lt;&gt;"",SUMIFS(销售台账!$I$3:$I$2654,销售台账!$E$3:$E$2654,$B173,销售台账!$B$3:$B$2654,LEFT($J$3,4),销售台账!$C$3:$C$2654,LEFT(BB$4,LEN(BB$4)-1)),"")</f>
        <v/>
      </c>
      <c r="BD173" s="90" t="str">
        <f>IF($B173&lt;&gt;"",SUMIFS(损耗登记!$I$3:$I$4999,损耗登记!$E$3:$E$4999,$B173,损耗登记!$B$3:$B$4999,LEFT($J$3,4),损耗登记!$C$3:$C$4999,LEFT(BB$4,LEN(BB$4)-1)),"")</f>
        <v/>
      </c>
      <c r="BE173" s="90" t="str">
        <f t="shared" si="46"/>
        <v/>
      </c>
    </row>
    <row r="174" ht="22" customHeight="1" spans="1:57">
      <c r="A174" s="89" t="str">
        <f t="shared" si="47"/>
        <v/>
      </c>
      <c r="B174" s="89" t="str">
        <f>IF(商品参数!A171&lt;&gt;"",商品参数!A171,"")</f>
        <v/>
      </c>
      <c r="C174" s="90" t="str">
        <f>IFERROR(VLOOKUP(B174,商品参数!A:E,2,FALSE),"")</f>
        <v/>
      </c>
      <c r="D174" s="90" t="str">
        <f>IFERROR(VLOOKUP(B174,商品参数!A:E,3,FALSE),"")</f>
        <v/>
      </c>
      <c r="E174" s="90" t="str">
        <f>IFERROR(VLOOKUP(B174,商品参数!A:E,4,FALSE),"")</f>
        <v/>
      </c>
      <c r="F174" s="90" t="str">
        <f t="shared" si="32"/>
        <v/>
      </c>
      <c r="G174" s="90" t="str">
        <f t="shared" si="33"/>
        <v/>
      </c>
      <c r="H174" s="91" t="str">
        <f t="shared" si="34"/>
        <v/>
      </c>
      <c r="I174" s="90" t="str">
        <f>IF(E174&lt;&gt;"",IFERROR(VLOOKUP(B174,商品参数!$A$3:$D$499,6,0),0),"")</f>
        <v/>
      </c>
      <c r="J174" s="90" t="str">
        <f>IF($B174&lt;&gt;"",SUMIFS(进货台账!$I$3:$I$1869,进货台账!$E$3:$E$1869,$B174,进货台账!$B$3:$B$1869,LEFT($J$3,4),进货台账!$C$3:$C$1869,LEFT(J$4,LEN(J$4)-1)),"")</f>
        <v/>
      </c>
      <c r="K174" s="90" t="str">
        <f>IF($B174&lt;&gt;"",SUMIFS(销售台账!$I$3:$I$2654,销售台账!$E$3:$E$2654,$B174,销售台账!$B$3:$B$2654,LEFT($J$3,4),销售台账!$C$3:$C$2654,LEFT(J$4,LEN(J$4)-1)),"")</f>
        <v/>
      </c>
      <c r="L174" s="90" t="str">
        <f>IF($B174&lt;&gt;"",SUMIFS(损耗登记!$I$3:$I$4999,损耗登记!$E$3:$E$4999,$B174,损耗登记!$B$3:$B$4999,LEFT($J$3,4),损耗登记!$C$3:$C$4999,LEFT(J$4,LEN(J$4)-1)),"")</f>
        <v/>
      </c>
      <c r="M174" s="90" t="str">
        <f t="shared" si="35"/>
        <v/>
      </c>
      <c r="N174" s="90" t="str">
        <f>IF($B174&lt;&gt;"",SUMIFS(进货台账!$I$3:$I$1869,进货台账!$E$3:$E$1869,$B174,进货台账!$B$3:$B$1869,LEFT($J$3,4),进货台账!$C$3:$C$1869,LEFT(N$4,LEN(N$4)-1)),"")</f>
        <v/>
      </c>
      <c r="O174" s="90" t="str">
        <f>IF($B174&lt;&gt;"",SUMIFS(销售台账!$I$3:$I$2654,销售台账!$E$3:$E$2654,$B174,销售台账!$B$3:$B$2654,LEFT($J$3,4),销售台账!$C$3:$C$2654,LEFT(N$4,LEN(N$4)-1)),"")</f>
        <v/>
      </c>
      <c r="P174" s="90" t="str">
        <f>IF($B174&lt;&gt;"",SUMIFS(损耗登记!$I$3:$I$4999,损耗登记!$E$3:$E$4999,$B174,损耗登记!$B$3:$B$4999,LEFT($J$3,4),损耗登记!$C$3:$C$4999,LEFT(N$4,LEN(N$4)-1)),"")</f>
        <v/>
      </c>
      <c r="Q174" s="90" t="str">
        <f t="shared" si="36"/>
        <v/>
      </c>
      <c r="R174" s="90" t="str">
        <f>IF($B174&lt;&gt;"",SUMIFS(进货台账!$I$3:$I$1869,进货台账!$E$3:$E$1869,$B174,进货台账!$B$3:$B$1869,LEFT($J$3,4),进货台账!$C$3:$C$1869,LEFT(R$4,LEN(R$4)-1)),"")</f>
        <v/>
      </c>
      <c r="S174" s="90" t="str">
        <f>IF($B174&lt;&gt;"",SUMIFS(销售台账!$I$3:$I$2654,销售台账!$E$3:$E$2654,$B174,销售台账!$B$3:$B$2654,LEFT($J$3,4),销售台账!$C$3:$C$2654,LEFT(R$4,LEN(R$4)-1)),"")</f>
        <v/>
      </c>
      <c r="T174" s="90" t="str">
        <f>IF($B174&lt;&gt;"",SUMIFS(损耗登记!$I$3:$I$4999,损耗登记!$E$3:$E$4999,$B174,损耗登记!$B$3:$B$4999,LEFT($J$3,4),损耗登记!$C$3:$C$4999,LEFT(R$4,LEN(R$4)-1)),"")</f>
        <v/>
      </c>
      <c r="U174" s="90" t="str">
        <f t="shared" si="37"/>
        <v/>
      </c>
      <c r="V174" s="90" t="str">
        <f>IF($B174&lt;&gt;"",SUMIFS(进货台账!$I$3:$I$1869,进货台账!$E$3:$E$1869,$B174,进货台账!$B$3:$B$1869,LEFT($J$3,4),进货台账!$C$3:$C$1869,LEFT(V$4,LEN(V$4)-1)),"")</f>
        <v/>
      </c>
      <c r="W174" s="90" t="str">
        <f>IF($B174&lt;&gt;"",SUMIFS(销售台账!$I$3:$I$2654,销售台账!$E$3:$E$2654,$B174,销售台账!$B$3:$B$2654,LEFT($J$3,4),销售台账!$C$3:$C$2654,LEFT(V$4,LEN(V$4)-1)),"")</f>
        <v/>
      </c>
      <c r="X174" s="90" t="str">
        <f>IF($B174&lt;&gt;"",SUMIFS(损耗登记!$I$3:$I$4999,损耗登记!$E$3:$E$4999,$B174,损耗登记!$B$3:$B$4999,LEFT($J$3,4),损耗登记!$C$3:$C$4999,LEFT(V$4,LEN(V$4)-1)),"")</f>
        <v/>
      </c>
      <c r="Y174" s="90" t="str">
        <f t="shared" si="38"/>
        <v/>
      </c>
      <c r="Z174" s="90" t="str">
        <f>IF($B174&lt;&gt;"",SUMIFS(进货台账!$I$3:$I$1869,进货台账!$E$3:$E$1869,$B174,进货台账!$B$3:$B$1869,LEFT($J$3,4),进货台账!$C$3:$C$1869,LEFT(Z$4,LEN(Z$4)-1)),"")</f>
        <v/>
      </c>
      <c r="AA174" s="90" t="str">
        <f>IF($B174&lt;&gt;"",SUMIFS(销售台账!$I$3:$I$2654,销售台账!$E$3:$E$2654,$B174,销售台账!$B$3:$B$2654,LEFT($J$3,4),销售台账!$C$3:$C$2654,LEFT(Z$4,LEN(Z$4)-1)),"")</f>
        <v/>
      </c>
      <c r="AB174" s="90" t="str">
        <f>IF($B174&lt;&gt;"",SUMIFS(损耗登记!$I$3:$I$4999,损耗登记!$E$3:$E$4999,$B174,损耗登记!$B$3:$B$4999,LEFT($J$3,4),损耗登记!$C$3:$C$4999,LEFT(Z$4,LEN(Z$4)-1)),"")</f>
        <v/>
      </c>
      <c r="AC174" s="90" t="str">
        <f t="shared" si="39"/>
        <v/>
      </c>
      <c r="AD174" s="90" t="str">
        <f>IF($B174&lt;&gt;"",SUMIFS(进货台账!$I$3:$I$1869,进货台账!$E$3:$E$1869,$B174,进货台账!$B$3:$B$1869,LEFT($J$3,4),进货台账!$C$3:$C$1869,LEFT(AD$4,LEN(AD$4)-1)),"")</f>
        <v/>
      </c>
      <c r="AE174" s="90" t="str">
        <f>IF($B174&lt;&gt;"",SUMIFS(销售台账!$I$3:$I$2654,销售台账!$E$3:$E$2654,$B174,销售台账!$B$3:$B$2654,LEFT($J$3,4),销售台账!$C$3:$C$2654,LEFT(AD$4,LEN(AD$4)-1)),"")</f>
        <v/>
      </c>
      <c r="AF174" s="90" t="str">
        <f>IF($B174&lt;&gt;"",SUMIFS(损耗登记!$I$3:$I$4999,损耗登记!$E$3:$E$4999,$B174,损耗登记!$B$3:$B$4999,LEFT($J$3,4),损耗登记!$C$3:$C$4999,LEFT(AD$4,LEN(AD$4)-1)),"")</f>
        <v/>
      </c>
      <c r="AG174" s="90" t="str">
        <f t="shared" si="40"/>
        <v/>
      </c>
      <c r="AH174" s="90" t="str">
        <f>IF($B174&lt;&gt;"",SUMIFS(进货台账!$I$3:$I$1869,进货台账!$E$3:$E$1869,$B174,进货台账!$B$3:$B$1869,LEFT($J$3,4),进货台账!$C$3:$C$1869,LEFT(AH$4,LEN(AH$4)-1)),"")</f>
        <v/>
      </c>
      <c r="AI174" s="90" t="str">
        <f>IF($B174&lt;&gt;"",SUMIFS(销售台账!$I$3:$I$2654,销售台账!$E$3:$E$2654,$B174,销售台账!$B$3:$B$2654,LEFT($J$3,4),销售台账!$C$3:$C$2654,LEFT(AH$4,LEN(AH$4)-1)),"")</f>
        <v/>
      </c>
      <c r="AJ174" s="90" t="str">
        <f>IF($B174&lt;&gt;"",SUMIFS(损耗登记!$I$3:$I$4999,损耗登记!$E$3:$E$4999,$B174,损耗登记!$B$3:$B$4999,LEFT($J$3,4),损耗登记!$C$3:$C$4999,LEFT(AH$4,LEN(AH$4)-1)),"")</f>
        <v/>
      </c>
      <c r="AK174" s="90" t="str">
        <f t="shared" si="41"/>
        <v/>
      </c>
      <c r="AL174" s="90" t="str">
        <f>IF($B174&lt;&gt;"",SUMIFS(进货台账!$I$3:$I$1869,进货台账!$E$3:$E$1869,$B174,进货台账!$B$3:$B$1869,LEFT($J$3,4),进货台账!$C$3:$C$1869,LEFT(AL$4,LEN(AL$4)-1)),"")</f>
        <v/>
      </c>
      <c r="AM174" s="90" t="str">
        <f>IF($B174&lt;&gt;"",SUMIFS(销售台账!$I$3:$I$2654,销售台账!$E$3:$E$2654,$B174,销售台账!$B$3:$B$2654,LEFT($J$3,4),销售台账!$C$3:$C$2654,LEFT(AL$4,LEN(AL$4)-1)),"")</f>
        <v/>
      </c>
      <c r="AN174" s="90" t="str">
        <f>IF($B174&lt;&gt;"",SUMIFS(损耗登记!$I$3:$I$4999,损耗登记!$E$3:$E$4999,$B174,损耗登记!$B$3:$B$4999,LEFT($J$3,4),损耗登记!$C$3:$C$4999,LEFT(AL$4,LEN(AL$4)-1)),"")</f>
        <v/>
      </c>
      <c r="AO174" s="90" t="str">
        <f t="shared" si="42"/>
        <v/>
      </c>
      <c r="AP174" s="90" t="str">
        <f>IF($B174&lt;&gt;"",SUMIFS(进货台账!$I$3:$I$1869,进货台账!$E$3:$E$1869,$B174,进货台账!$B$3:$B$1869,LEFT($J$3,4),进货台账!$C$3:$C$1869,LEFT(AP$4,LEN(AP$4)-1)),"")</f>
        <v/>
      </c>
      <c r="AQ174" s="90" t="str">
        <f>IF($B174&lt;&gt;"",SUMIFS(销售台账!$I$3:$I$2654,销售台账!$E$3:$E$2654,$B174,销售台账!$B$3:$B$2654,LEFT($J$3,4),销售台账!$C$3:$C$2654,LEFT(AP$4,LEN(AP$4)-1)),"")</f>
        <v/>
      </c>
      <c r="AR174" s="90" t="str">
        <f>IF($B174&lt;&gt;"",SUMIFS(损耗登记!$I$3:$I$4999,损耗登记!$E$3:$E$4999,$B174,损耗登记!$B$3:$B$4999,LEFT($J$3,4),损耗登记!$C$3:$C$4999,LEFT(AP$4,LEN(AP$4)-1)),"")</f>
        <v/>
      </c>
      <c r="AS174" s="90" t="str">
        <f t="shared" si="43"/>
        <v/>
      </c>
      <c r="AT174" s="90" t="str">
        <f>IF($B174&lt;&gt;"",SUMIFS(进货台账!$I$3:$I$1869,进货台账!$E$3:$E$1869,$B174,进货台账!$B$3:$B$1869,LEFT($J$3,4),进货台账!$C$3:$C$1869,LEFT(AT$4,LEN(AT$4)-1)),"")</f>
        <v/>
      </c>
      <c r="AU174" s="90" t="str">
        <f>IF($B174&lt;&gt;"",SUMIFS(销售台账!$I$3:$I$2654,销售台账!$E$3:$E$2654,$B174,销售台账!$B$3:$B$2654,LEFT($J$3,4),销售台账!$C$3:$C$2654,LEFT(AT$4,LEN(AT$4)-1)),"")</f>
        <v/>
      </c>
      <c r="AV174" s="90" t="str">
        <f>IF($B174&lt;&gt;"",SUMIFS(损耗登记!$I$3:$I$4999,损耗登记!$E$3:$E$4999,$B174,损耗登记!$B$3:$B$4999,LEFT($J$3,4),损耗登记!$C$3:$C$4999,LEFT(AT$4,LEN(AT$4)-1)),"")</f>
        <v/>
      </c>
      <c r="AW174" s="90" t="str">
        <f t="shared" si="44"/>
        <v/>
      </c>
      <c r="AX174" s="90" t="str">
        <f>IF($B174&lt;&gt;"",SUMIFS(进货台账!$I$3:$I$1869,进货台账!$E$3:$E$1869,$B174,进货台账!$B$3:$B$1869,LEFT($J$3,4),进货台账!$C$3:$C$1869,LEFT(AX$4,LEN(AX$4)-1)),"")</f>
        <v/>
      </c>
      <c r="AY174" s="90" t="str">
        <f>IF($B174&lt;&gt;"",SUMIFS(销售台账!$I$3:$I$2654,销售台账!$E$3:$E$2654,$B174,销售台账!$B$3:$B$2654,LEFT($J$3,4),销售台账!$C$3:$C$2654,LEFT(AX$4,LEN(AX$4)-1)),"")</f>
        <v/>
      </c>
      <c r="AZ174" s="90" t="str">
        <f>IF($B174&lt;&gt;"",SUMIFS(损耗登记!$I$3:$I$4999,损耗登记!$E$3:$E$4999,$B174,损耗登记!$B$3:$B$4999,LEFT($J$3,4),损耗登记!$C$3:$C$4999,LEFT(AX$4,LEN(AX$4)-1)),"")</f>
        <v/>
      </c>
      <c r="BA174" s="90" t="str">
        <f t="shared" si="45"/>
        <v/>
      </c>
      <c r="BB174" s="90" t="str">
        <f>IF($B174&lt;&gt;"",SUMIFS(进货台账!$I$3:$I$1869,进货台账!$E$3:$E$1869,$B174,进货台账!$B$3:$B$1869,LEFT($J$3,4),进货台账!$C$3:$C$1869,LEFT(BB$4,LEN(BB$4)-1)),"")</f>
        <v/>
      </c>
      <c r="BC174" s="90" t="str">
        <f>IF($B174&lt;&gt;"",SUMIFS(销售台账!$I$3:$I$2654,销售台账!$E$3:$E$2654,$B174,销售台账!$B$3:$B$2654,LEFT($J$3,4),销售台账!$C$3:$C$2654,LEFT(BB$4,LEN(BB$4)-1)),"")</f>
        <v/>
      </c>
      <c r="BD174" s="90" t="str">
        <f>IF($B174&lt;&gt;"",SUMIFS(损耗登记!$I$3:$I$4999,损耗登记!$E$3:$E$4999,$B174,损耗登记!$B$3:$B$4999,LEFT($J$3,4),损耗登记!$C$3:$C$4999,LEFT(BB$4,LEN(BB$4)-1)),"")</f>
        <v/>
      </c>
      <c r="BE174" s="90" t="str">
        <f t="shared" si="46"/>
        <v/>
      </c>
    </row>
    <row r="175" ht="22" customHeight="1" spans="1:57">
      <c r="A175" s="89" t="str">
        <f t="shared" si="47"/>
        <v/>
      </c>
      <c r="B175" s="89" t="str">
        <f>IF(商品参数!A172&lt;&gt;"",商品参数!A172,"")</f>
        <v/>
      </c>
      <c r="C175" s="90" t="str">
        <f>IFERROR(VLOOKUP(B175,商品参数!A:E,2,FALSE),"")</f>
        <v/>
      </c>
      <c r="D175" s="90" t="str">
        <f>IFERROR(VLOOKUP(B175,商品参数!A:E,3,FALSE),"")</f>
        <v/>
      </c>
      <c r="E175" s="90" t="str">
        <f>IFERROR(VLOOKUP(B175,商品参数!A:E,4,FALSE),"")</f>
        <v/>
      </c>
      <c r="F175" s="90" t="str">
        <f t="shared" si="32"/>
        <v/>
      </c>
      <c r="G175" s="90" t="str">
        <f t="shared" si="33"/>
        <v/>
      </c>
      <c r="H175" s="91" t="str">
        <f t="shared" si="34"/>
        <v/>
      </c>
      <c r="I175" s="90" t="str">
        <f>IF(E175&lt;&gt;"",IFERROR(VLOOKUP(B175,商品参数!$A$3:$D$499,6,0),0),"")</f>
        <v/>
      </c>
      <c r="J175" s="90" t="str">
        <f>IF($B175&lt;&gt;"",SUMIFS(进货台账!$I$3:$I$1869,进货台账!$E$3:$E$1869,$B175,进货台账!$B$3:$B$1869,LEFT($J$3,4),进货台账!$C$3:$C$1869,LEFT(J$4,LEN(J$4)-1)),"")</f>
        <v/>
      </c>
      <c r="K175" s="90" t="str">
        <f>IF($B175&lt;&gt;"",SUMIFS(销售台账!$I$3:$I$2654,销售台账!$E$3:$E$2654,$B175,销售台账!$B$3:$B$2654,LEFT($J$3,4),销售台账!$C$3:$C$2654,LEFT(J$4,LEN(J$4)-1)),"")</f>
        <v/>
      </c>
      <c r="L175" s="90" t="str">
        <f>IF($B175&lt;&gt;"",SUMIFS(损耗登记!$I$3:$I$4999,损耗登记!$E$3:$E$4999,$B175,损耗登记!$B$3:$B$4999,LEFT($J$3,4),损耗登记!$C$3:$C$4999,LEFT(J$4,LEN(J$4)-1)),"")</f>
        <v/>
      </c>
      <c r="M175" s="90" t="str">
        <f t="shared" si="35"/>
        <v/>
      </c>
      <c r="N175" s="90" t="str">
        <f>IF($B175&lt;&gt;"",SUMIFS(进货台账!$I$3:$I$1869,进货台账!$E$3:$E$1869,$B175,进货台账!$B$3:$B$1869,LEFT($J$3,4),进货台账!$C$3:$C$1869,LEFT(N$4,LEN(N$4)-1)),"")</f>
        <v/>
      </c>
      <c r="O175" s="90" t="str">
        <f>IF($B175&lt;&gt;"",SUMIFS(销售台账!$I$3:$I$2654,销售台账!$E$3:$E$2654,$B175,销售台账!$B$3:$B$2654,LEFT($J$3,4),销售台账!$C$3:$C$2654,LEFT(N$4,LEN(N$4)-1)),"")</f>
        <v/>
      </c>
      <c r="P175" s="90" t="str">
        <f>IF($B175&lt;&gt;"",SUMIFS(损耗登记!$I$3:$I$4999,损耗登记!$E$3:$E$4999,$B175,损耗登记!$B$3:$B$4999,LEFT($J$3,4),损耗登记!$C$3:$C$4999,LEFT(N$4,LEN(N$4)-1)),"")</f>
        <v/>
      </c>
      <c r="Q175" s="90" t="str">
        <f t="shared" si="36"/>
        <v/>
      </c>
      <c r="R175" s="90" t="str">
        <f>IF($B175&lt;&gt;"",SUMIFS(进货台账!$I$3:$I$1869,进货台账!$E$3:$E$1869,$B175,进货台账!$B$3:$B$1869,LEFT($J$3,4),进货台账!$C$3:$C$1869,LEFT(R$4,LEN(R$4)-1)),"")</f>
        <v/>
      </c>
      <c r="S175" s="90" t="str">
        <f>IF($B175&lt;&gt;"",SUMIFS(销售台账!$I$3:$I$2654,销售台账!$E$3:$E$2654,$B175,销售台账!$B$3:$B$2654,LEFT($J$3,4),销售台账!$C$3:$C$2654,LEFT(R$4,LEN(R$4)-1)),"")</f>
        <v/>
      </c>
      <c r="T175" s="90" t="str">
        <f>IF($B175&lt;&gt;"",SUMIFS(损耗登记!$I$3:$I$4999,损耗登记!$E$3:$E$4999,$B175,损耗登记!$B$3:$B$4999,LEFT($J$3,4),损耗登记!$C$3:$C$4999,LEFT(R$4,LEN(R$4)-1)),"")</f>
        <v/>
      </c>
      <c r="U175" s="90" t="str">
        <f t="shared" si="37"/>
        <v/>
      </c>
      <c r="V175" s="90" t="str">
        <f>IF($B175&lt;&gt;"",SUMIFS(进货台账!$I$3:$I$1869,进货台账!$E$3:$E$1869,$B175,进货台账!$B$3:$B$1869,LEFT($J$3,4),进货台账!$C$3:$C$1869,LEFT(V$4,LEN(V$4)-1)),"")</f>
        <v/>
      </c>
      <c r="W175" s="90" t="str">
        <f>IF($B175&lt;&gt;"",SUMIFS(销售台账!$I$3:$I$2654,销售台账!$E$3:$E$2654,$B175,销售台账!$B$3:$B$2654,LEFT($J$3,4),销售台账!$C$3:$C$2654,LEFT(V$4,LEN(V$4)-1)),"")</f>
        <v/>
      </c>
      <c r="X175" s="90" t="str">
        <f>IF($B175&lt;&gt;"",SUMIFS(损耗登记!$I$3:$I$4999,损耗登记!$E$3:$E$4999,$B175,损耗登记!$B$3:$B$4999,LEFT($J$3,4),损耗登记!$C$3:$C$4999,LEFT(V$4,LEN(V$4)-1)),"")</f>
        <v/>
      </c>
      <c r="Y175" s="90" t="str">
        <f t="shared" si="38"/>
        <v/>
      </c>
      <c r="Z175" s="90" t="str">
        <f>IF($B175&lt;&gt;"",SUMIFS(进货台账!$I$3:$I$1869,进货台账!$E$3:$E$1869,$B175,进货台账!$B$3:$B$1869,LEFT($J$3,4),进货台账!$C$3:$C$1869,LEFT(Z$4,LEN(Z$4)-1)),"")</f>
        <v/>
      </c>
      <c r="AA175" s="90" t="str">
        <f>IF($B175&lt;&gt;"",SUMIFS(销售台账!$I$3:$I$2654,销售台账!$E$3:$E$2654,$B175,销售台账!$B$3:$B$2654,LEFT($J$3,4),销售台账!$C$3:$C$2654,LEFT(Z$4,LEN(Z$4)-1)),"")</f>
        <v/>
      </c>
      <c r="AB175" s="90" t="str">
        <f>IF($B175&lt;&gt;"",SUMIFS(损耗登记!$I$3:$I$4999,损耗登记!$E$3:$E$4999,$B175,损耗登记!$B$3:$B$4999,LEFT($J$3,4),损耗登记!$C$3:$C$4999,LEFT(Z$4,LEN(Z$4)-1)),"")</f>
        <v/>
      </c>
      <c r="AC175" s="90" t="str">
        <f t="shared" si="39"/>
        <v/>
      </c>
      <c r="AD175" s="90" t="str">
        <f>IF($B175&lt;&gt;"",SUMIFS(进货台账!$I$3:$I$1869,进货台账!$E$3:$E$1869,$B175,进货台账!$B$3:$B$1869,LEFT($J$3,4),进货台账!$C$3:$C$1869,LEFT(AD$4,LEN(AD$4)-1)),"")</f>
        <v/>
      </c>
      <c r="AE175" s="90" t="str">
        <f>IF($B175&lt;&gt;"",SUMIFS(销售台账!$I$3:$I$2654,销售台账!$E$3:$E$2654,$B175,销售台账!$B$3:$B$2654,LEFT($J$3,4),销售台账!$C$3:$C$2654,LEFT(AD$4,LEN(AD$4)-1)),"")</f>
        <v/>
      </c>
      <c r="AF175" s="90" t="str">
        <f>IF($B175&lt;&gt;"",SUMIFS(损耗登记!$I$3:$I$4999,损耗登记!$E$3:$E$4999,$B175,损耗登记!$B$3:$B$4999,LEFT($J$3,4),损耗登记!$C$3:$C$4999,LEFT(AD$4,LEN(AD$4)-1)),"")</f>
        <v/>
      </c>
      <c r="AG175" s="90" t="str">
        <f t="shared" si="40"/>
        <v/>
      </c>
      <c r="AH175" s="90" t="str">
        <f>IF($B175&lt;&gt;"",SUMIFS(进货台账!$I$3:$I$1869,进货台账!$E$3:$E$1869,$B175,进货台账!$B$3:$B$1869,LEFT($J$3,4),进货台账!$C$3:$C$1869,LEFT(AH$4,LEN(AH$4)-1)),"")</f>
        <v/>
      </c>
      <c r="AI175" s="90" t="str">
        <f>IF($B175&lt;&gt;"",SUMIFS(销售台账!$I$3:$I$2654,销售台账!$E$3:$E$2654,$B175,销售台账!$B$3:$B$2654,LEFT($J$3,4),销售台账!$C$3:$C$2654,LEFT(AH$4,LEN(AH$4)-1)),"")</f>
        <v/>
      </c>
      <c r="AJ175" s="90" t="str">
        <f>IF($B175&lt;&gt;"",SUMIFS(损耗登记!$I$3:$I$4999,损耗登记!$E$3:$E$4999,$B175,损耗登记!$B$3:$B$4999,LEFT($J$3,4),损耗登记!$C$3:$C$4999,LEFT(AH$4,LEN(AH$4)-1)),"")</f>
        <v/>
      </c>
      <c r="AK175" s="90" t="str">
        <f t="shared" si="41"/>
        <v/>
      </c>
      <c r="AL175" s="90" t="str">
        <f>IF($B175&lt;&gt;"",SUMIFS(进货台账!$I$3:$I$1869,进货台账!$E$3:$E$1869,$B175,进货台账!$B$3:$B$1869,LEFT($J$3,4),进货台账!$C$3:$C$1869,LEFT(AL$4,LEN(AL$4)-1)),"")</f>
        <v/>
      </c>
      <c r="AM175" s="90" t="str">
        <f>IF($B175&lt;&gt;"",SUMIFS(销售台账!$I$3:$I$2654,销售台账!$E$3:$E$2654,$B175,销售台账!$B$3:$B$2654,LEFT($J$3,4),销售台账!$C$3:$C$2654,LEFT(AL$4,LEN(AL$4)-1)),"")</f>
        <v/>
      </c>
      <c r="AN175" s="90" t="str">
        <f>IF($B175&lt;&gt;"",SUMIFS(损耗登记!$I$3:$I$4999,损耗登记!$E$3:$E$4999,$B175,损耗登记!$B$3:$B$4999,LEFT($J$3,4),损耗登记!$C$3:$C$4999,LEFT(AL$4,LEN(AL$4)-1)),"")</f>
        <v/>
      </c>
      <c r="AO175" s="90" t="str">
        <f t="shared" si="42"/>
        <v/>
      </c>
      <c r="AP175" s="90" t="str">
        <f>IF($B175&lt;&gt;"",SUMIFS(进货台账!$I$3:$I$1869,进货台账!$E$3:$E$1869,$B175,进货台账!$B$3:$B$1869,LEFT($J$3,4),进货台账!$C$3:$C$1869,LEFT(AP$4,LEN(AP$4)-1)),"")</f>
        <v/>
      </c>
      <c r="AQ175" s="90" t="str">
        <f>IF($B175&lt;&gt;"",SUMIFS(销售台账!$I$3:$I$2654,销售台账!$E$3:$E$2654,$B175,销售台账!$B$3:$B$2654,LEFT($J$3,4),销售台账!$C$3:$C$2654,LEFT(AP$4,LEN(AP$4)-1)),"")</f>
        <v/>
      </c>
      <c r="AR175" s="90" t="str">
        <f>IF($B175&lt;&gt;"",SUMIFS(损耗登记!$I$3:$I$4999,损耗登记!$E$3:$E$4999,$B175,损耗登记!$B$3:$B$4999,LEFT($J$3,4),损耗登记!$C$3:$C$4999,LEFT(AP$4,LEN(AP$4)-1)),"")</f>
        <v/>
      </c>
      <c r="AS175" s="90" t="str">
        <f t="shared" si="43"/>
        <v/>
      </c>
      <c r="AT175" s="90" t="str">
        <f>IF($B175&lt;&gt;"",SUMIFS(进货台账!$I$3:$I$1869,进货台账!$E$3:$E$1869,$B175,进货台账!$B$3:$B$1869,LEFT($J$3,4),进货台账!$C$3:$C$1869,LEFT(AT$4,LEN(AT$4)-1)),"")</f>
        <v/>
      </c>
      <c r="AU175" s="90" t="str">
        <f>IF($B175&lt;&gt;"",SUMIFS(销售台账!$I$3:$I$2654,销售台账!$E$3:$E$2654,$B175,销售台账!$B$3:$B$2654,LEFT($J$3,4),销售台账!$C$3:$C$2654,LEFT(AT$4,LEN(AT$4)-1)),"")</f>
        <v/>
      </c>
      <c r="AV175" s="90" t="str">
        <f>IF($B175&lt;&gt;"",SUMIFS(损耗登记!$I$3:$I$4999,损耗登记!$E$3:$E$4999,$B175,损耗登记!$B$3:$B$4999,LEFT($J$3,4),损耗登记!$C$3:$C$4999,LEFT(AT$4,LEN(AT$4)-1)),"")</f>
        <v/>
      </c>
      <c r="AW175" s="90" t="str">
        <f t="shared" si="44"/>
        <v/>
      </c>
      <c r="AX175" s="90" t="str">
        <f>IF($B175&lt;&gt;"",SUMIFS(进货台账!$I$3:$I$1869,进货台账!$E$3:$E$1869,$B175,进货台账!$B$3:$B$1869,LEFT($J$3,4),进货台账!$C$3:$C$1869,LEFT(AX$4,LEN(AX$4)-1)),"")</f>
        <v/>
      </c>
      <c r="AY175" s="90" t="str">
        <f>IF($B175&lt;&gt;"",SUMIFS(销售台账!$I$3:$I$2654,销售台账!$E$3:$E$2654,$B175,销售台账!$B$3:$B$2654,LEFT($J$3,4),销售台账!$C$3:$C$2654,LEFT(AX$4,LEN(AX$4)-1)),"")</f>
        <v/>
      </c>
      <c r="AZ175" s="90" t="str">
        <f>IF($B175&lt;&gt;"",SUMIFS(损耗登记!$I$3:$I$4999,损耗登记!$E$3:$E$4999,$B175,损耗登记!$B$3:$B$4999,LEFT($J$3,4),损耗登记!$C$3:$C$4999,LEFT(AX$4,LEN(AX$4)-1)),"")</f>
        <v/>
      </c>
      <c r="BA175" s="90" t="str">
        <f t="shared" si="45"/>
        <v/>
      </c>
      <c r="BB175" s="90" t="str">
        <f>IF($B175&lt;&gt;"",SUMIFS(进货台账!$I$3:$I$1869,进货台账!$E$3:$E$1869,$B175,进货台账!$B$3:$B$1869,LEFT($J$3,4),进货台账!$C$3:$C$1869,LEFT(BB$4,LEN(BB$4)-1)),"")</f>
        <v/>
      </c>
      <c r="BC175" s="90" t="str">
        <f>IF($B175&lt;&gt;"",SUMIFS(销售台账!$I$3:$I$2654,销售台账!$E$3:$E$2654,$B175,销售台账!$B$3:$B$2654,LEFT($J$3,4),销售台账!$C$3:$C$2654,LEFT(BB$4,LEN(BB$4)-1)),"")</f>
        <v/>
      </c>
      <c r="BD175" s="90" t="str">
        <f>IF($B175&lt;&gt;"",SUMIFS(损耗登记!$I$3:$I$4999,损耗登记!$E$3:$E$4999,$B175,损耗登记!$B$3:$B$4999,LEFT($J$3,4),损耗登记!$C$3:$C$4999,LEFT(BB$4,LEN(BB$4)-1)),"")</f>
        <v/>
      </c>
      <c r="BE175" s="90" t="str">
        <f t="shared" si="46"/>
        <v/>
      </c>
    </row>
    <row r="176" ht="22" customHeight="1" spans="1:57">
      <c r="A176" s="89" t="str">
        <f t="shared" si="47"/>
        <v/>
      </c>
      <c r="B176" s="89" t="str">
        <f>IF(商品参数!A173&lt;&gt;"",商品参数!A173,"")</f>
        <v/>
      </c>
      <c r="C176" s="90" t="str">
        <f>IFERROR(VLOOKUP(B176,商品参数!A:E,2,FALSE),"")</f>
        <v/>
      </c>
      <c r="D176" s="90" t="str">
        <f>IFERROR(VLOOKUP(B176,商品参数!A:E,3,FALSE),"")</f>
        <v/>
      </c>
      <c r="E176" s="90" t="str">
        <f>IFERROR(VLOOKUP(B176,商品参数!A:E,4,FALSE),"")</f>
        <v/>
      </c>
      <c r="F176" s="90" t="str">
        <f t="shared" si="32"/>
        <v/>
      </c>
      <c r="G176" s="90" t="str">
        <f t="shared" si="33"/>
        <v/>
      </c>
      <c r="H176" s="91" t="str">
        <f t="shared" si="34"/>
        <v/>
      </c>
      <c r="I176" s="90" t="str">
        <f>IF(E176&lt;&gt;"",IFERROR(VLOOKUP(B176,商品参数!$A$3:$D$499,6,0),0),"")</f>
        <v/>
      </c>
      <c r="J176" s="90" t="str">
        <f>IF($B176&lt;&gt;"",SUMIFS(进货台账!$I$3:$I$1869,进货台账!$E$3:$E$1869,$B176,进货台账!$B$3:$B$1869,LEFT($J$3,4),进货台账!$C$3:$C$1869,LEFT(J$4,LEN(J$4)-1)),"")</f>
        <v/>
      </c>
      <c r="K176" s="90" t="str">
        <f>IF($B176&lt;&gt;"",SUMIFS(销售台账!$I$3:$I$2654,销售台账!$E$3:$E$2654,$B176,销售台账!$B$3:$B$2654,LEFT($J$3,4),销售台账!$C$3:$C$2654,LEFT(J$4,LEN(J$4)-1)),"")</f>
        <v/>
      </c>
      <c r="L176" s="90" t="str">
        <f>IF($B176&lt;&gt;"",SUMIFS(损耗登记!$I$3:$I$4999,损耗登记!$E$3:$E$4999,$B176,损耗登记!$B$3:$B$4999,LEFT($J$3,4),损耗登记!$C$3:$C$4999,LEFT(J$4,LEN(J$4)-1)),"")</f>
        <v/>
      </c>
      <c r="M176" s="90" t="str">
        <f t="shared" si="35"/>
        <v/>
      </c>
      <c r="N176" s="90" t="str">
        <f>IF($B176&lt;&gt;"",SUMIFS(进货台账!$I$3:$I$1869,进货台账!$E$3:$E$1869,$B176,进货台账!$B$3:$B$1869,LEFT($J$3,4),进货台账!$C$3:$C$1869,LEFT(N$4,LEN(N$4)-1)),"")</f>
        <v/>
      </c>
      <c r="O176" s="90" t="str">
        <f>IF($B176&lt;&gt;"",SUMIFS(销售台账!$I$3:$I$2654,销售台账!$E$3:$E$2654,$B176,销售台账!$B$3:$B$2654,LEFT($J$3,4),销售台账!$C$3:$C$2654,LEFT(N$4,LEN(N$4)-1)),"")</f>
        <v/>
      </c>
      <c r="P176" s="90" t="str">
        <f>IF($B176&lt;&gt;"",SUMIFS(损耗登记!$I$3:$I$4999,损耗登记!$E$3:$E$4999,$B176,损耗登记!$B$3:$B$4999,LEFT($J$3,4),损耗登记!$C$3:$C$4999,LEFT(N$4,LEN(N$4)-1)),"")</f>
        <v/>
      </c>
      <c r="Q176" s="90" t="str">
        <f t="shared" si="36"/>
        <v/>
      </c>
      <c r="R176" s="90" t="str">
        <f>IF($B176&lt;&gt;"",SUMIFS(进货台账!$I$3:$I$1869,进货台账!$E$3:$E$1869,$B176,进货台账!$B$3:$B$1869,LEFT($J$3,4),进货台账!$C$3:$C$1869,LEFT(R$4,LEN(R$4)-1)),"")</f>
        <v/>
      </c>
      <c r="S176" s="90" t="str">
        <f>IF($B176&lt;&gt;"",SUMIFS(销售台账!$I$3:$I$2654,销售台账!$E$3:$E$2654,$B176,销售台账!$B$3:$B$2654,LEFT($J$3,4),销售台账!$C$3:$C$2654,LEFT(R$4,LEN(R$4)-1)),"")</f>
        <v/>
      </c>
      <c r="T176" s="90" t="str">
        <f>IF($B176&lt;&gt;"",SUMIFS(损耗登记!$I$3:$I$4999,损耗登记!$E$3:$E$4999,$B176,损耗登记!$B$3:$B$4999,LEFT($J$3,4),损耗登记!$C$3:$C$4999,LEFT(R$4,LEN(R$4)-1)),"")</f>
        <v/>
      </c>
      <c r="U176" s="90" t="str">
        <f t="shared" si="37"/>
        <v/>
      </c>
      <c r="V176" s="90" t="str">
        <f>IF($B176&lt;&gt;"",SUMIFS(进货台账!$I$3:$I$1869,进货台账!$E$3:$E$1869,$B176,进货台账!$B$3:$B$1869,LEFT($J$3,4),进货台账!$C$3:$C$1869,LEFT(V$4,LEN(V$4)-1)),"")</f>
        <v/>
      </c>
      <c r="W176" s="90" t="str">
        <f>IF($B176&lt;&gt;"",SUMIFS(销售台账!$I$3:$I$2654,销售台账!$E$3:$E$2654,$B176,销售台账!$B$3:$B$2654,LEFT($J$3,4),销售台账!$C$3:$C$2654,LEFT(V$4,LEN(V$4)-1)),"")</f>
        <v/>
      </c>
      <c r="X176" s="90" t="str">
        <f>IF($B176&lt;&gt;"",SUMIFS(损耗登记!$I$3:$I$4999,损耗登记!$E$3:$E$4999,$B176,损耗登记!$B$3:$B$4999,LEFT($J$3,4),损耗登记!$C$3:$C$4999,LEFT(V$4,LEN(V$4)-1)),"")</f>
        <v/>
      </c>
      <c r="Y176" s="90" t="str">
        <f t="shared" si="38"/>
        <v/>
      </c>
      <c r="Z176" s="90" t="str">
        <f>IF($B176&lt;&gt;"",SUMIFS(进货台账!$I$3:$I$1869,进货台账!$E$3:$E$1869,$B176,进货台账!$B$3:$B$1869,LEFT($J$3,4),进货台账!$C$3:$C$1869,LEFT(Z$4,LEN(Z$4)-1)),"")</f>
        <v/>
      </c>
      <c r="AA176" s="90" t="str">
        <f>IF($B176&lt;&gt;"",SUMIFS(销售台账!$I$3:$I$2654,销售台账!$E$3:$E$2654,$B176,销售台账!$B$3:$B$2654,LEFT($J$3,4),销售台账!$C$3:$C$2654,LEFT(Z$4,LEN(Z$4)-1)),"")</f>
        <v/>
      </c>
      <c r="AB176" s="90" t="str">
        <f>IF($B176&lt;&gt;"",SUMIFS(损耗登记!$I$3:$I$4999,损耗登记!$E$3:$E$4999,$B176,损耗登记!$B$3:$B$4999,LEFT($J$3,4),损耗登记!$C$3:$C$4999,LEFT(Z$4,LEN(Z$4)-1)),"")</f>
        <v/>
      </c>
      <c r="AC176" s="90" t="str">
        <f t="shared" si="39"/>
        <v/>
      </c>
      <c r="AD176" s="90" t="str">
        <f>IF($B176&lt;&gt;"",SUMIFS(进货台账!$I$3:$I$1869,进货台账!$E$3:$E$1869,$B176,进货台账!$B$3:$B$1869,LEFT($J$3,4),进货台账!$C$3:$C$1869,LEFT(AD$4,LEN(AD$4)-1)),"")</f>
        <v/>
      </c>
      <c r="AE176" s="90" t="str">
        <f>IF($B176&lt;&gt;"",SUMIFS(销售台账!$I$3:$I$2654,销售台账!$E$3:$E$2654,$B176,销售台账!$B$3:$B$2654,LEFT($J$3,4),销售台账!$C$3:$C$2654,LEFT(AD$4,LEN(AD$4)-1)),"")</f>
        <v/>
      </c>
      <c r="AF176" s="90" t="str">
        <f>IF($B176&lt;&gt;"",SUMIFS(损耗登记!$I$3:$I$4999,损耗登记!$E$3:$E$4999,$B176,损耗登记!$B$3:$B$4999,LEFT($J$3,4),损耗登记!$C$3:$C$4999,LEFT(AD$4,LEN(AD$4)-1)),"")</f>
        <v/>
      </c>
      <c r="AG176" s="90" t="str">
        <f t="shared" si="40"/>
        <v/>
      </c>
      <c r="AH176" s="90" t="str">
        <f>IF($B176&lt;&gt;"",SUMIFS(进货台账!$I$3:$I$1869,进货台账!$E$3:$E$1869,$B176,进货台账!$B$3:$B$1869,LEFT($J$3,4),进货台账!$C$3:$C$1869,LEFT(AH$4,LEN(AH$4)-1)),"")</f>
        <v/>
      </c>
      <c r="AI176" s="90" t="str">
        <f>IF($B176&lt;&gt;"",SUMIFS(销售台账!$I$3:$I$2654,销售台账!$E$3:$E$2654,$B176,销售台账!$B$3:$B$2654,LEFT($J$3,4),销售台账!$C$3:$C$2654,LEFT(AH$4,LEN(AH$4)-1)),"")</f>
        <v/>
      </c>
      <c r="AJ176" s="90" t="str">
        <f>IF($B176&lt;&gt;"",SUMIFS(损耗登记!$I$3:$I$4999,损耗登记!$E$3:$E$4999,$B176,损耗登记!$B$3:$B$4999,LEFT($J$3,4),损耗登记!$C$3:$C$4999,LEFT(AH$4,LEN(AH$4)-1)),"")</f>
        <v/>
      </c>
      <c r="AK176" s="90" t="str">
        <f t="shared" si="41"/>
        <v/>
      </c>
      <c r="AL176" s="90" t="str">
        <f>IF($B176&lt;&gt;"",SUMIFS(进货台账!$I$3:$I$1869,进货台账!$E$3:$E$1869,$B176,进货台账!$B$3:$B$1869,LEFT($J$3,4),进货台账!$C$3:$C$1869,LEFT(AL$4,LEN(AL$4)-1)),"")</f>
        <v/>
      </c>
      <c r="AM176" s="90" t="str">
        <f>IF($B176&lt;&gt;"",SUMIFS(销售台账!$I$3:$I$2654,销售台账!$E$3:$E$2654,$B176,销售台账!$B$3:$B$2654,LEFT($J$3,4),销售台账!$C$3:$C$2654,LEFT(AL$4,LEN(AL$4)-1)),"")</f>
        <v/>
      </c>
      <c r="AN176" s="90" t="str">
        <f>IF($B176&lt;&gt;"",SUMIFS(损耗登记!$I$3:$I$4999,损耗登记!$E$3:$E$4999,$B176,损耗登记!$B$3:$B$4999,LEFT($J$3,4),损耗登记!$C$3:$C$4999,LEFT(AL$4,LEN(AL$4)-1)),"")</f>
        <v/>
      </c>
      <c r="AO176" s="90" t="str">
        <f t="shared" si="42"/>
        <v/>
      </c>
      <c r="AP176" s="90" t="str">
        <f>IF($B176&lt;&gt;"",SUMIFS(进货台账!$I$3:$I$1869,进货台账!$E$3:$E$1869,$B176,进货台账!$B$3:$B$1869,LEFT($J$3,4),进货台账!$C$3:$C$1869,LEFT(AP$4,LEN(AP$4)-1)),"")</f>
        <v/>
      </c>
      <c r="AQ176" s="90" t="str">
        <f>IF($B176&lt;&gt;"",SUMIFS(销售台账!$I$3:$I$2654,销售台账!$E$3:$E$2654,$B176,销售台账!$B$3:$B$2654,LEFT($J$3,4),销售台账!$C$3:$C$2654,LEFT(AP$4,LEN(AP$4)-1)),"")</f>
        <v/>
      </c>
      <c r="AR176" s="90" t="str">
        <f>IF($B176&lt;&gt;"",SUMIFS(损耗登记!$I$3:$I$4999,损耗登记!$E$3:$E$4999,$B176,损耗登记!$B$3:$B$4999,LEFT($J$3,4),损耗登记!$C$3:$C$4999,LEFT(AP$4,LEN(AP$4)-1)),"")</f>
        <v/>
      </c>
      <c r="AS176" s="90" t="str">
        <f t="shared" si="43"/>
        <v/>
      </c>
      <c r="AT176" s="90" t="str">
        <f>IF($B176&lt;&gt;"",SUMIFS(进货台账!$I$3:$I$1869,进货台账!$E$3:$E$1869,$B176,进货台账!$B$3:$B$1869,LEFT($J$3,4),进货台账!$C$3:$C$1869,LEFT(AT$4,LEN(AT$4)-1)),"")</f>
        <v/>
      </c>
      <c r="AU176" s="90" t="str">
        <f>IF($B176&lt;&gt;"",SUMIFS(销售台账!$I$3:$I$2654,销售台账!$E$3:$E$2654,$B176,销售台账!$B$3:$B$2654,LEFT($J$3,4),销售台账!$C$3:$C$2654,LEFT(AT$4,LEN(AT$4)-1)),"")</f>
        <v/>
      </c>
      <c r="AV176" s="90" t="str">
        <f>IF($B176&lt;&gt;"",SUMIFS(损耗登记!$I$3:$I$4999,损耗登记!$E$3:$E$4999,$B176,损耗登记!$B$3:$B$4999,LEFT($J$3,4),损耗登记!$C$3:$C$4999,LEFT(AT$4,LEN(AT$4)-1)),"")</f>
        <v/>
      </c>
      <c r="AW176" s="90" t="str">
        <f t="shared" si="44"/>
        <v/>
      </c>
      <c r="AX176" s="90" t="str">
        <f>IF($B176&lt;&gt;"",SUMIFS(进货台账!$I$3:$I$1869,进货台账!$E$3:$E$1869,$B176,进货台账!$B$3:$B$1869,LEFT($J$3,4),进货台账!$C$3:$C$1869,LEFT(AX$4,LEN(AX$4)-1)),"")</f>
        <v/>
      </c>
      <c r="AY176" s="90" t="str">
        <f>IF($B176&lt;&gt;"",SUMIFS(销售台账!$I$3:$I$2654,销售台账!$E$3:$E$2654,$B176,销售台账!$B$3:$B$2654,LEFT($J$3,4),销售台账!$C$3:$C$2654,LEFT(AX$4,LEN(AX$4)-1)),"")</f>
        <v/>
      </c>
      <c r="AZ176" s="90" t="str">
        <f>IF($B176&lt;&gt;"",SUMIFS(损耗登记!$I$3:$I$4999,损耗登记!$E$3:$E$4999,$B176,损耗登记!$B$3:$B$4999,LEFT($J$3,4),损耗登记!$C$3:$C$4999,LEFT(AX$4,LEN(AX$4)-1)),"")</f>
        <v/>
      </c>
      <c r="BA176" s="90" t="str">
        <f t="shared" si="45"/>
        <v/>
      </c>
      <c r="BB176" s="90" t="str">
        <f>IF($B176&lt;&gt;"",SUMIFS(进货台账!$I$3:$I$1869,进货台账!$E$3:$E$1869,$B176,进货台账!$B$3:$B$1869,LEFT($J$3,4),进货台账!$C$3:$C$1869,LEFT(BB$4,LEN(BB$4)-1)),"")</f>
        <v/>
      </c>
      <c r="BC176" s="90" t="str">
        <f>IF($B176&lt;&gt;"",SUMIFS(销售台账!$I$3:$I$2654,销售台账!$E$3:$E$2654,$B176,销售台账!$B$3:$B$2654,LEFT($J$3,4),销售台账!$C$3:$C$2654,LEFT(BB$4,LEN(BB$4)-1)),"")</f>
        <v/>
      </c>
      <c r="BD176" s="90" t="str">
        <f>IF($B176&lt;&gt;"",SUMIFS(损耗登记!$I$3:$I$4999,损耗登记!$E$3:$E$4999,$B176,损耗登记!$B$3:$B$4999,LEFT($J$3,4),损耗登记!$C$3:$C$4999,LEFT(BB$4,LEN(BB$4)-1)),"")</f>
        <v/>
      </c>
      <c r="BE176" s="90" t="str">
        <f t="shared" si="46"/>
        <v/>
      </c>
    </row>
    <row r="177" ht="22" customHeight="1" spans="1:57">
      <c r="A177" s="89" t="str">
        <f t="shared" si="47"/>
        <v/>
      </c>
      <c r="B177" s="89" t="str">
        <f>IF(商品参数!A174&lt;&gt;"",商品参数!A174,"")</f>
        <v/>
      </c>
      <c r="C177" s="90" t="str">
        <f>IFERROR(VLOOKUP(B177,商品参数!A:E,2,FALSE),"")</f>
        <v/>
      </c>
      <c r="D177" s="90" t="str">
        <f>IFERROR(VLOOKUP(B177,商品参数!A:E,3,FALSE),"")</f>
        <v/>
      </c>
      <c r="E177" s="90" t="str">
        <f>IFERROR(VLOOKUP(B177,商品参数!A:E,4,FALSE),"")</f>
        <v/>
      </c>
      <c r="F177" s="90" t="str">
        <f t="shared" si="32"/>
        <v/>
      </c>
      <c r="G177" s="90" t="str">
        <f t="shared" si="33"/>
        <v/>
      </c>
      <c r="H177" s="91" t="str">
        <f t="shared" si="34"/>
        <v/>
      </c>
      <c r="I177" s="90" t="str">
        <f>IF(E177&lt;&gt;"",IFERROR(VLOOKUP(B177,商品参数!$A$3:$D$499,6,0),0),"")</f>
        <v/>
      </c>
      <c r="J177" s="90" t="str">
        <f>IF($B177&lt;&gt;"",SUMIFS(进货台账!$I$3:$I$1869,进货台账!$E$3:$E$1869,$B177,进货台账!$B$3:$B$1869,LEFT($J$3,4),进货台账!$C$3:$C$1869,LEFT(J$4,LEN(J$4)-1)),"")</f>
        <v/>
      </c>
      <c r="K177" s="90" t="str">
        <f>IF($B177&lt;&gt;"",SUMIFS(销售台账!$I$3:$I$2654,销售台账!$E$3:$E$2654,$B177,销售台账!$B$3:$B$2654,LEFT($J$3,4),销售台账!$C$3:$C$2654,LEFT(J$4,LEN(J$4)-1)),"")</f>
        <v/>
      </c>
      <c r="L177" s="90" t="str">
        <f>IF($B177&lt;&gt;"",SUMIFS(损耗登记!$I$3:$I$4999,损耗登记!$E$3:$E$4999,$B177,损耗登记!$B$3:$B$4999,LEFT($J$3,4),损耗登记!$C$3:$C$4999,LEFT(J$4,LEN(J$4)-1)),"")</f>
        <v/>
      </c>
      <c r="M177" s="90" t="str">
        <f t="shared" si="35"/>
        <v/>
      </c>
      <c r="N177" s="90" t="str">
        <f>IF($B177&lt;&gt;"",SUMIFS(进货台账!$I$3:$I$1869,进货台账!$E$3:$E$1869,$B177,进货台账!$B$3:$B$1869,LEFT($J$3,4),进货台账!$C$3:$C$1869,LEFT(N$4,LEN(N$4)-1)),"")</f>
        <v/>
      </c>
      <c r="O177" s="90" t="str">
        <f>IF($B177&lt;&gt;"",SUMIFS(销售台账!$I$3:$I$2654,销售台账!$E$3:$E$2654,$B177,销售台账!$B$3:$B$2654,LEFT($J$3,4),销售台账!$C$3:$C$2654,LEFT(N$4,LEN(N$4)-1)),"")</f>
        <v/>
      </c>
      <c r="P177" s="90" t="str">
        <f>IF($B177&lt;&gt;"",SUMIFS(损耗登记!$I$3:$I$4999,损耗登记!$E$3:$E$4999,$B177,损耗登记!$B$3:$B$4999,LEFT($J$3,4),损耗登记!$C$3:$C$4999,LEFT(N$4,LEN(N$4)-1)),"")</f>
        <v/>
      </c>
      <c r="Q177" s="90" t="str">
        <f t="shared" si="36"/>
        <v/>
      </c>
      <c r="R177" s="90" t="str">
        <f>IF($B177&lt;&gt;"",SUMIFS(进货台账!$I$3:$I$1869,进货台账!$E$3:$E$1869,$B177,进货台账!$B$3:$B$1869,LEFT($J$3,4),进货台账!$C$3:$C$1869,LEFT(R$4,LEN(R$4)-1)),"")</f>
        <v/>
      </c>
      <c r="S177" s="90" t="str">
        <f>IF($B177&lt;&gt;"",SUMIFS(销售台账!$I$3:$I$2654,销售台账!$E$3:$E$2654,$B177,销售台账!$B$3:$B$2654,LEFT($J$3,4),销售台账!$C$3:$C$2654,LEFT(R$4,LEN(R$4)-1)),"")</f>
        <v/>
      </c>
      <c r="T177" s="90" t="str">
        <f>IF($B177&lt;&gt;"",SUMIFS(损耗登记!$I$3:$I$4999,损耗登记!$E$3:$E$4999,$B177,损耗登记!$B$3:$B$4999,LEFT($J$3,4),损耗登记!$C$3:$C$4999,LEFT(R$4,LEN(R$4)-1)),"")</f>
        <v/>
      </c>
      <c r="U177" s="90" t="str">
        <f t="shared" si="37"/>
        <v/>
      </c>
      <c r="V177" s="90" t="str">
        <f>IF($B177&lt;&gt;"",SUMIFS(进货台账!$I$3:$I$1869,进货台账!$E$3:$E$1869,$B177,进货台账!$B$3:$B$1869,LEFT($J$3,4),进货台账!$C$3:$C$1869,LEFT(V$4,LEN(V$4)-1)),"")</f>
        <v/>
      </c>
      <c r="W177" s="90" t="str">
        <f>IF($B177&lt;&gt;"",SUMIFS(销售台账!$I$3:$I$2654,销售台账!$E$3:$E$2654,$B177,销售台账!$B$3:$B$2654,LEFT($J$3,4),销售台账!$C$3:$C$2654,LEFT(V$4,LEN(V$4)-1)),"")</f>
        <v/>
      </c>
      <c r="X177" s="90" t="str">
        <f>IF($B177&lt;&gt;"",SUMIFS(损耗登记!$I$3:$I$4999,损耗登记!$E$3:$E$4999,$B177,损耗登记!$B$3:$B$4999,LEFT($J$3,4),损耗登记!$C$3:$C$4999,LEFT(V$4,LEN(V$4)-1)),"")</f>
        <v/>
      </c>
      <c r="Y177" s="90" t="str">
        <f t="shared" si="38"/>
        <v/>
      </c>
      <c r="Z177" s="90" t="str">
        <f>IF($B177&lt;&gt;"",SUMIFS(进货台账!$I$3:$I$1869,进货台账!$E$3:$E$1869,$B177,进货台账!$B$3:$B$1869,LEFT($J$3,4),进货台账!$C$3:$C$1869,LEFT(Z$4,LEN(Z$4)-1)),"")</f>
        <v/>
      </c>
      <c r="AA177" s="90" t="str">
        <f>IF($B177&lt;&gt;"",SUMIFS(销售台账!$I$3:$I$2654,销售台账!$E$3:$E$2654,$B177,销售台账!$B$3:$B$2654,LEFT($J$3,4),销售台账!$C$3:$C$2654,LEFT(Z$4,LEN(Z$4)-1)),"")</f>
        <v/>
      </c>
      <c r="AB177" s="90" t="str">
        <f>IF($B177&lt;&gt;"",SUMIFS(损耗登记!$I$3:$I$4999,损耗登记!$E$3:$E$4999,$B177,损耗登记!$B$3:$B$4999,LEFT($J$3,4),损耗登记!$C$3:$C$4999,LEFT(Z$4,LEN(Z$4)-1)),"")</f>
        <v/>
      </c>
      <c r="AC177" s="90" t="str">
        <f t="shared" si="39"/>
        <v/>
      </c>
      <c r="AD177" s="90" t="str">
        <f>IF($B177&lt;&gt;"",SUMIFS(进货台账!$I$3:$I$1869,进货台账!$E$3:$E$1869,$B177,进货台账!$B$3:$B$1869,LEFT($J$3,4),进货台账!$C$3:$C$1869,LEFT(AD$4,LEN(AD$4)-1)),"")</f>
        <v/>
      </c>
      <c r="AE177" s="90" t="str">
        <f>IF($B177&lt;&gt;"",SUMIFS(销售台账!$I$3:$I$2654,销售台账!$E$3:$E$2654,$B177,销售台账!$B$3:$B$2654,LEFT($J$3,4),销售台账!$C$3:$C$2654,LEFT(AD$4,LEN(AD$4)-1)),"")</f>
        <v/>
      </c>
      <c r="AF177" s="90" t="str">
        <f>IF($B177&lt;&gt;"",SUMIFS(损耗登记!$I$3:$I$4999,损耗登记!$E$3:$E$4999,$B177,损耗登记!$B$3:$B$4999,LEFT($J$3,4),损耗登记!$C$3:$C$4999,LEFT(AD$4,LEN(AD$4)-1)),"")</f>
        <v/>
      </c>
      <c r="AG177" s="90" t="str">
        <f t="shared" si="40"/>
        <v/>
      </c>
      <c r="AH177" s="90" t="str">
        <f>IF($B177&lt;&gt;"",SUMIFS(进货台账!$I$3:$I$1869,进货台账!$E$3:$E$1869,$B177,进货台账!$B$3:$B$1869,LEFT($J$3,4),进货台账!$C$3:$C$1869,LEFT(AH$4,LEN(AH$4)-1)),"")</f>
        <v/>
      </c>
      <c r="AI177" s="90" t="str">
        <f>IF($B177&lt;&gt;"",SUMIFS(销售台账!$I$3:$I$2654,销售台账!$E$3:$E$2654,$B177,销售台账!$B$3:$B$2654,LEFT($J$3,4),销售台账!$C$3:$C$2654,LEFT(AH$4,LEN(AH$4)-1)),"")</f>
        <v/>
      </c>
      <c r="AJ177" s="90" t="str">
        <f>IF($B177&lt;&gt;"",SUMIFS(损耗登记!$I$3:$I$4999,损耗登记!$E$3:$E$4999,$B177,损耗登记!$B$3:$B$4999,LEFT($J$3,4),损耗登记!$C$3:$C$4999,LEFT(AH$4,LEN(AH$4)-1)),"")</f>
        <v/>
      </c>
      <c r="AK177" s="90" t="str">
        <f t="shared" si="41"/>
        <v/>
      </c>
      <c r="AL177" s="90" t="str">
        <f>IF($B177&lt;&gt;"",SUMIFS(进货台账!$I$3:$I$1869,进货台账!$E$3:$E$1869,$B177,进货台账!$B$3:$B$1869,LEFT($J$3,4),进货台账!$C$3:$C$1869,LEFT(AL$4,LEN(AL$4)-1)),"")</f>
        <v/>
      </c>
      <c r="AM177" s="90" t="str">
        <f>IF($B177&lt;&gt;"",SUMIFS(销售台账!$I$3:$I$2654,销售台账!$E$3:$E$2654,$B177,销售台账!$B$3:$B$2654,LEFT($J$3,4),销售台账!$C$3:$C$2654,LEFT(AL$4,LEN(AL$4)-1)),"")</f>
        <v/>
      </c>
      <c r="AN177" s="90" t="str">
        <f>IF($B177&lt;&gt;"",SUMIFS(损耗登记!$I$3:$I$4999,损耗登记!$E$3:$E$4999,$B177,损耗登记!$B$3:$B$4999,LEFT($J$3,4),损耗登记!$C$3:$C$4999,LEFT(AL$4,LEN(AL$4)-1)),"")</f>
        <v/>
      </c>
      <c r="AO177" s="90" t="str">
        <f t="shared" si="42"/>
        <v/>
      </c>
      <c r="AP177" s="90" t="str">
        <f>IF($B177&lt;&gt;"",SUMIFS(进货台账!$I$3:$I$1869,进货台账!$E$3:$E$1869,$B177,进货台账!$B$3:$B$1869,LEFT($J$3,4),进货台账!$C$3:$C$1869,LEFT(AP$4,LEN(AP$4)-1)),"")</f>
        <v/>
      </c>
      <c r="AQ177" s="90" t="str">
        <f>IF($B177&lt;&gt;"",SUMIFS(销售台账!$I$3:$I$2654,销售台账!$E$3:$E$2654,$B177,销售台账!$B$3:$B$2654,LEFT($J$3,4),销售台账!$C$3:$C$2654,LEFT(AP$4,LEN(AP$4)-1)),"")</f>
        <v/>
      </c>
      <c r="AR177" s="90" t="str">
        <f>IF($B177&lt;&gt;"",SUMIFS(损耗登记!$I$3:$I$4999,损耗登记!$E$3:$E$4999,$B177,损耗登记!$B$3:$B$4999,LEFT($J$3,4),损耗登记!$C$3:$C$4999,LEFT(AP$4,LEN(AP$4)-1)),"")</f>
        <v/>
      </c>
      <c r="AS177" s="90" t="str">
        <f t="shared" si="43"/>
        <v/>
      </c>
      <c r="AT177" s="90" t="str">
        <f>IF($B177&lt;&gt;"",SUMIFS(进货台账!$I$3:$I$1869,进货台账!$E$3:$E$1869,$B177,进货台账!$B$3:$B$1869,LEFT($J$3,4),进货台账!$C$3:$C$1869,LEFT(AT$4,LEN(AT$4)-1)),"")</f>
        <v/>
      </c>
      <c r="AU177" s="90" t="str">
        <f>IF($B177&lt;&gt;"",SUMIFS(销售台账!$I$3:$I$2654,销售台账!$E$3:$E$2654,$B177,销售台账!$B$3:$B$2654,LEFT($J$3,4),销售台账!$C$3:$C$2654,LEFT(AT$4,LEN(AT$4)-1)),"")</f>
        <v/>
      </c>
      <c r="AV177" s="90" t="str">
        <f>IF($B177&lt;&gt;"",SUMIFS(损耗登记!$I$3:$I$4999,损耗登记!$E$3:$E$4999,$B177,损耗登记!$B$3:$B$4999,LEFT($J$3,4),损耗登记!$C$3:$C$4999,LEFT(AT$4,LEN(AT$4)-1)),"")</f>
        <v/>
      </c>
      <c r="AW177" s="90" t="str">
        <f t="shared" si="44"/>
        <v/>
      </c>
      <c r="AX177" s="90" t="str">
        <f>IF($B177&lt;&gt;"",SUMIFS(进货台账!$I$3:$I$1869,进货台账!$E$3:$E$1869,$B177,进货台账!$B$3:$B$1869,LEFT($J$3,4),进货台账!$C$3:$C$1869,LEFT(AX$4,LEN(AX$4)-1)),"")</f>
        <v/>
      </c>
      <c r="AY177" s="90" t="str">
        <f>IF($B177&lt;&gt;"",SUMIFS(销售台账!$I$3:$I$2654,销售台账!$E$3:$E$2654,$B177,销售台账!$B$3:$B$2654,LEFT($J$3,4),销售台账!$C$3:$C$2654,LEFT(AX$4,LEN(AX$4)-1)),"")</f>
        <v/>
      </c>
      <c r="AZ177" s="90" t="str">
        <f>IF($B177&lt;&gt;"",SUMIFS(损耗登记!$I$3:$I$4999,损耗登记!$E$3:$E$4999,$B177,损耗登记!$B$3:$B$4999,LEFT($J$3,4),损耗登记!$C$3:$C$4999,LEFT(AX$4,LEN(AX$4)-1)),"")</f>
        <v/>
      </c>
      <c r="BA177" s="90" t="str">
        <f t="shared" si="45"/>
        <v/>
      </c>
      <c r="BB177" s="90" t="str">
        <f>IF($B177&lt;&gt;"",SUMIFS(进货台账!$I$3:$I$1869,进货台账!$E$3:$E$1869,$B177,进货台账!$B$3:$B$1869,LEFT($J$3,4),进货台账!$C$3:$C$1869,LEFT(BB$4,LEN(BB$4)-1)),"")</f>
        <v/>
      </c>
      <c r="BC177" s="90" t="str">
        <f>IF($B177&lt;&gt;"",SUMIFS(销售台账!$I$3:$I$2654,销售台账!$E$3:$E$2654,$B177,销售台账!$B$3:$B$2654,LEFT($J$3,4),销售台账!$C$3:$C$2654,LEFT(BB$4,LEN(BB$4)-1)),"")</f>
        <v/>
      </c>
      <c r="BD177" s="90" t="str">
        <f>IF($B177&lt;&gt;"",SUMIFS(损耗登记!$I$3:$I$4999,损耗登记!$E$3:$E$4999,$B177,损耗登记!$B$3:$B$4999,LEFT($J$3,4),损耗登记!$C$3:$C$4999,LEFT(BB$4,LEN(BB$4)-1)),"")</f>
        <v/>
      </c>
      <c r="BE177" s="90" t="str">
        <f t="shared" si="46"/>
        <v/>
      </c>
    </row>
    <row r="178" ht="22" customHeight="1" spans="1:57">
      <c r="A178" s="89" t="str">
        <f t="shared" si="47"/>
        <v/>
      </c>
      <c r="B178" s="89" t="str">
        <f>IF(商品参数!A175&lt;&gt;"",商品参数!A175,"")</f>
        <v/>
      </c>
      <c r="C178" s="90" t="str">
        <f>IFERROR(VLOOKUP(B178,商品参数!A:E,2,FALSE),"")</f>
        <v/>
      </c>
      <c r="D178" s="90" t="str">
        <f>IFERROR(VLOOKUP(B178,商品参数!A:E,3,FALSE),"")</f>
        <v/>
      </c>
      <c r="E178" s="90" t="str">
        <f>IFERROR(VLOOKUP(B178,商品参数!A:E,4,FALSE),"")</f>
        <v/>
      </c>
      <c r="F178" s="90" t="str">
        <f t="shared" si="32"/>
        <v/>
      </c>
      <c r="G178" s="90" t="str">
        <f t="shared" si="33"/>
        <v/>
      </c>
      <c r="H178" s="91" t="str">
        <f t="shared" si="34"/>
        <v/>
      </c>
      <c r="I178" s="90" t="str">
        <f>IF(E178&lt;&gt;"",IFERROR(VLOOKUP(B178,商品参数!$A$3:$D$499,6,0),0),"")</f>
        <v/>
      </c>
      <c r="J178" s="90" t="str">
        <f>IF($B178&lt;&gt;"",SUMIFS(进货台账!$I$3:$I$1869,进货台账!$E$3:$E$1869,$B178,进货台账!$B$3:$B$1869,LEFT($J$3,4),进货台账!$C$3:$C$1869,LEFT(J$4,LEN(J$4)-1)),"")</f>
        <v/>
      </c>
      <c r="K178" s="90" t="str">
        <f>IF($B178&lt;&gt;"",SUMIFS(销售台账!$I$3:$I$2654,销售台账!$E$3:$E$2654,$B178,销售台账!$B$3:$B$2654,LEFT($J$3,4),销售台账!$C$3:$C$2654,LEFT(J$4,LEN(J$4)-1)),"")</f>
        <v/>
      </c>
      <c r="L178" s="90" t="str">
        <f>IF($B178&lt;&gt;"",SUMIFS(损耗登记!$I$3:$I$4999,损耗登记!$E$3:$E$4999,$B178,损耗登记!$B$3:$B$4999,LEFT($J$3,4),损耗登记!$C$3:$C$4999,LEFT(J$4,LEN(J$4)-1)),"")</f>
        <v/>
      </c>
      <c r="M178" s="90" t="str">
        <f t="shared" si="35"/>
        <v/>
      </c>
      <c r="N178" s="90" t="str">
        <f>IF($B178&lt;&gt;"",SUMIFS(进货台账!$I$3:$I$1869,进货台账!$E$3:$E$1869,$B178,进货台账!$B$3:$B$1869,LEFT($J$3,4),进货台账!$C$3:$C$1869,LEFT(N$4,LEN(N$4)-1)),"")</f>
        <v/>
      </c>
      <c r="O178" s="90" t="str">
        <f>IF($B178&lt;&gt;"",SUMIFS(销售台账!$I$3:$I$2654,销售台账!$E$3:$E$2654,$B178,销售台账!$B$3:$B$2654,LEFT($J$3,4),销售台账!$C$3:$C$2654,LEFT(N$4,LEN(N$4)-1)),"")</f>
        <v/>
      </c>
      <c r="P178" s="90" t="str">
        <f>IF($B178&lt;&gt;"",SUMIFS(损耗登记!$I$3:$I$4999,损耗登记!$E$3:$E$4999,$B178,损耗登记!$B$3:$B$4999,LEFT($J$3,4),损耗登记!$C$3:$C$4999,LEFT(N$4,LEN(N$4)-1)),"")</f>
        <v/>
      </c>
      <c r="Q178" s="90" t="str">
        <f t="shared" si="36"/>
        <v/>
      </c>
      <c r="R178" s="90" t="str">
        <f>IF($B178&lt;&gt;"",SUMIFS(进货台账!$I$3:$I$1869,进货台账!$E$3:$E$1869,$B178,进货台账!$B$3:$B$1869,LEFT($J$3,4),进货台账!$C$3:$C$1869,LEFT(R$4,LEN(R$4)-1)),"")</f>
        <v/>
      </c>
      <c r="S178" s="90" t="str">
        <f>IF($B178&lt;&gt;"",SUMIFS(销售台账!$I$3:$I$2654,销售台账!$E$3:$E$2654,$B178,销售台账!$B$3:$B$2654,LEFT($J$3,4),销售台账!$C$3:$C$2654,LEFT(R$4,LEN(R$4)-1)),"")</f>
        <v/>
      </c>
      <c r="T178" s="90" t="str">
        <f>IF($B178&lt;&gt;"",SUMIFS(损耗登记!$I$3:$I$4999,损耗登记!$E$3:$E$4999,$B178,损耗登记!$B$3:$B$4999,LEFT($J$3,4),损耗登记!$C$3:$C$4999,LEFT(R$4,LEN(R$4)-1)),"")</f>
        <v/>
      </c>
      <c r="U178" s="90" t="str">
        <f t="shared" si="37"/>
        <v/>
      </c>
      <c r="V178" s="90" t="str">
        <f>IF($B178&lt;&gt;"",SUMIFS(进货台账!$I$3:$I$1869,进货台账!$E$3:$E$1869,$B178,进货台账!$B$3:$B$1869,LEFT($J$3,4),进货台账!$C$3:$C$1869,LEFT(V$4,LEN(V$4)-1)),"")</f>
        <v/>
      </c>
      <c r="W178" s="90" t="str">
        <f>IF($B178&lt;&gt;"",SUMIFS(销售台账!$I$3:$I$2654,销售台账!$E$3:$E$2654,$B178,销售台账!$B$3:$B$2654,LEFT($J$3,4),销售台账!$C$3:$C$2654,LEFT(V$4,LEN(V$4)-1)),"")</f>
        <v/>
      </c>
      <c r="X178" s="90" t="str">
        <f>IF($B178&lt;&gt;"",SUMIFS(损耗登记!$I$3:$I$4999,损耗登记!$E$3:$E$4999,$B178,损耗登记!$B$3:$B$4999,LEFT($J$3,4),损耗登记!$C$3:$C$4999,LEFT(V$4,LEN(V$4)-1)),"")</f>
        <v/>
      </c>
      <c r="Y178" s="90" t="str">
        <f t="shared" si="38"/>
        <v/>
      </c>
      <c r="Z178" s="90" t="str">
        <f>IF($B178&lt;&gt;"",SUMIFS(进货台账!$I$3:$I$1869,进货台账!$E$3:$E$1869,$B178,进货台账!$B$3:$B$1869,LEFT($J$3,4),进货台账!$C$3:$C$1869,LEFT(Z$4,LEN(Z$4)-1)),"")</f>
        <v/>
      </c>
      <c r="AA178" s="90" t="str">
        <f>IF($B178&lt;&gt;"",SUMIFS(销售台账!$I$3:$I$2654,销售台账!$E$3:$E$2654,$B178,销售台账!$B$3:$B$2654,LEFT($J$3,4),销售台账!$C$3:$C$2654,LEFT(Z$4,LEN(Z$4)-1)),"")</f>
        <v/>
      </c>
      <c r="AB178" s="90" t="str">
        <f>IF($B178&lt;&gt;"",SUMIFS(损耗登记!$I$3:$I$4999,损耗登记!$E$3:$E$4999,$B178,损耗登记!$B$3:$B$4999,LEFT($J$3,4),损耗登记!$C$3:$C$4999,LEFT(Z$4,LEN(Z$4)-1)),"")</f>
        <v/>
      </c>
      <c r="AC178" s="90" t="str">
        <f t="shared" si="39"/>
        <v/>
      </c>
      <c r="AD178" s="90" t="str">
        <f>IF($B178&lt;&gt;"",SUMIFS(进货台账!$I$3:$I$1869,进货台账!$E$3:$E$1869,$B178,进货台账!$B$3:$B$1869,LEFT($J$3,4),进货台账!$C$3:$C$1869,LEFT(AD$4,LEN(AD$4)-1)),"")</f>
        <v/>
      </c>
      <c r="AE178" s="90" t="str">
        <f>IF($B178&lt;&gt;"",SUMIFS(销售台账!$I$3:$I$2654,销售台账!$E$3:$E$2654,$B178,销售台账!$B$3:$B$2654,LEFT($J$3,4),销售台账!$C$3:$C$2654,LEFT(AD$4,LEN(AD$4)-1)),"")</f>
        <v/>
      </c>
      <c r="AF178" s="90" t="str">
        <f>IF($B178&lt;&gt;"",SUMIFS(损耗登记!$I$3:$I$4999,损耗登记!$E$3:$E$4999,$B178,损耗登记!$B$3:$B$4999,LEFT($J$3,4),损耗登记!$C$3:$C$4999,LEFT(AD$4,LEN(AD$4)-1)),"")</f>
        <v/>
      </c>
      <c r="AG178" s="90" t="str">
        <f t="shared" si="40"/>
        <v/>
      </c>
      <c r="AH178" s="90" t="str">
        <f>IF($B178&lt;&gt;"",SUMIFS(进货台账!$I$3:$I$1869,进货台账!$E$3:$E$1869,$B178,进货台账!$B$3:$B$1869,LEFT($J$3,4),进货台账!$C$3:$C$1869,LEFT(AH$4,LEN(AH$4)-1)),"")</f>
        <v/>
      </c>
      <c r="AI178" s="90" t="str">
        <f>IF($B178&lt;&gt;"",SUMIFS(销售台账!$I$3:$I$2654,销售台账!$E$3:$E$2654,$B178,销售台账!$B$3:$B$2654,LEFT($J$3,4),销售台账!$C$3:$C$2654,LEFT(AH$4,LEN(AH$4)-1)),"")</f>
        <v/>
      </c>
      <c r="AJ178" s="90" t="str">
        <f>IF($B178&lt;&gt;"",SUMIFS(损耗登记!$I$3:$I$4999,损耗登记!$E$3:$E$4999,$B178,损耗登记!$B$3:$B$4999,LEFT($J$3,4),损耗登记!$C$3:$C$4999,LEFT(AH$4,LEN(AH$4)-1)),"")</f>
        <v/>
      </c>
      <c r="AK178" s="90" t="str">
        <f t="shared" si="41"/>
        <v/>
      </c>
      <c r="AL178" s="90" t="str">
        <f>IF($B178&lt;&gt;"",SUMIFS(进货台账!$I$3:$I$1869,进货台账!$E$3:$E$1869,$B178,进货台账!$B$3:$B$1869,LEFT($J$3,4),进货台账!$C$3:$C$1869,LEFT(AL$4,LEN(AL$4)-1)),"")</f>
        <v/>
      </c>
      <c r="AM178" s="90" t="str">
        <f>IF($B178&lt;&gt;"",SUMIFS(销售台账!$I$3:$I$2654,销售台账!$E$3:$E$2654,$B178,销售台账!$B$3:$B$2654,LEFT($J$3,4),销售台账!$C$3:$C$2654,LEFT(AL$4,LEN(AL$4)-1)),"")</f>
        <v/>
      </c>
      <c r="AN178" s="90" t="str">
        <f>IF($B178&lt;&gt;"",SUMIFS(损耗登记!$I$3:$I$4999,损耗登记!$E$3:$E$4999,$B178,损耗登记!$B$3:$B$4999,LEFT($J$3,4),损耗登记!$C$3:$C$4999,LEFT(AL$4,LEN(AL$4)-1)),"")</f>
        <v/>
      </c>
      <c r="AO178" s="90" t="str">
        <f t="shared" si="42"/>
        <v/>
      </c>
      <c r="AP178" s="90" t="str">
        <f>IF($B178&lt;&gt;"",SUMIFS(进货台账!$I$3:$I$1869,进货台账!$E$3:$E$1869,$B178,进货台账!$B$3:$B$1869,LEFT($J$3,4),进货台账!$C$3:$C$1869,LEFT(AP$4,LEN(AP$4)-1)),"")</f>
        <v/>
      </c>
      <c r="AQ178" s="90" t="str">
        <f>IF($B178&lt;&gt;"",SUMIFS(销售台账!$I$3:$I$2654,销售台账!$E$3:$E$2654,$B178,销售台账!$B$3:$B$2654,LEFT($J$3,4),销售台账!$C$3:$C$2654,LEFT(AP$4,LEN(AP$4)-1)),"")</f>
        <v/>
      </c>
      <c r="AR178" s="90" t="str">
        <f>IF($B178&lt;&gt;"",SUMIFS(损耗登记!$I$3:$I$4999,损耗登记!$E$3:$E$4999,$B178,损耗登记!$B$3:$B$4999,LEFT($J$3,4),损耗登记!$C$3:$C$4999,LEFT(AP$4,LEN(AP$4)-1)),"")</f>
        <v/>
      </c>
      <c r="AS178" s="90" t="str">
        <f t="shared" si="43"/>
        <v/>
      </c>
      <c r="AT178" s="90" t="str">
        <f>IF($B178&lt;&gt;"",SUMIFS(进货台账!$I$3:$I$1869,进货台账!$E$3:$E$1869,$B178,进货台账!$B$3:$B$1869,LEFT($J$3,4),进货台账!$C$3:$C$1869,LEFT(AT$4,LEN(AT$4)-1)),"")</f>
        <v/>
      </c>
      <c r="AU178" s="90" t="str">
        <f>IF($B178&lt;&gt;"",SUMIFS(销售台账!$I$3:$I$2654,销售台账!$E$3:$E$2654,$B178,销售台账!$B$3:$B$2654,LEFT($J$3,4),销售台账!$C$3:$C$2654,LEFT(AT$4,LEN(AT$4)-1)),"")</f>
        <v/>
      </c>
      <c r="AV178" s="90" t="str">
        <f>IF($B178&lt;&gt;"",SUMIFS(损耗登记!$I$3:$I$4999,损耗登记!$E$3:$E$4999,$B178,损耗登记!$B$3:$B$4999,LEFT($J$3,4),损耗登记!$C$3:$C$4999,LEFT(AT$4,LEN(AT$4)-1)),"")</f>
        <v/>
      </c>
      <c r="AW178" s="90" t="str">
        <f t="shared" si="44"/>
        <v/>
      </c>
      <c r="AX178" s="90" t="str">
        <f>IF($B178&lt;&gt;"",SUMIFS(进货台账!$I$3:$I$1869,进货台账!$E$3:$E$1869,$B178,进货台账!$B$3:$B$1869,LEFT($J$3,4),进货台账!$C$3:$C$1869,LEFT(AX$4,LEN(AX$4)-1)),"")</f>
        <v/>
      </c>
      <c r="AY178" s="90" t="str">
        <f>IF($B178&lt;&gt;"",SUMIFS(销售台账!$I$3:$I$2654,销售台账!$E$3:$E$2654,$B178,销售台账!$B$3:$B$2654,LEFT($J$3,4),销售台账!$C$3:$C$2654,LEFT(AX$4,LEN(AX$4)-1)),"")</f>
        <v/>
      </c>
      <c r="AZ178" s="90" t="str">
        <f>IF($B178&lt;&gt;"",SUMIFS(损耗登记!$I$3:$I$4999,损耗登记!$E$3:$E$4999,$B178,损耗登记!$B$3:$B$4999,LEFT($J$3,4),损耗登记!$C$3:$C$4999,LEFT(AX$4,LEN(AX$4)-1)),"")</f>
        <v/>
      </c>
      <c r="BA178" s="90" t="str">
        <f t="shared" si="45"/>
        <v/>
      </c>
      <c r="BB178" s="90" t="str">
        <f>IF($B178&lt;&gt;"",SUMIFS(进货台账!$I$3:$I$1869,进货台账!$E$3:$E$1869,$B178,进货台账!$B$3:$B$1869,LEFT($J$3,4),进货台账!$C$3:$C$1869,LEFT(BB$4,LEN(BB$4)-1)),"")</f>
        <v/>
      </c>
      <c r="BC178" s="90" t="str">
        <f>IF($B178&lt;&gt;"",SUMIFS(销售台账!$I$3:$I$2654,销售台账!$E$3:$E$2654,$B178,销售台账!$B$3:$B$2654,LEFT($J$3,4),销售台账!$C$3:$C$2654,LEFT(BB$4,LEN(BB$4)-1)),"")</f>
        <v/>
      </c>
      <c r="BD178" s="90" t="str">
        <f>IF($B178&lt;&gt;"",SUMIFS(损耗登记!$I$3:$I$4999,损耗登记!$E$3:$E$4999,$B178,损耗登记!$B$3:$B$4999,LEFT($J$3,4),损耗登记!$C$3:$C$4999,LEFT(BB$4,LEN(BB$4)-1)),"")</f>
        <v/>
      </c>
      <c r="BE178" s="90" t="str">
        <f t="shared" si="46"/>
        <v/>
      </c>
    </row>
    <row r="179" ht="22" customHeight="1" spans="1:57">
      <c r="A179" s="89" t="str">
        <f t="shared" si="47"/>
        <v/>
      </c>
      <c r="B179" s="89" t="str">
        <f>IF(商品参数!A176&lt;&gt;"",商品参数!A176,"")</f>
        <v/>
      </c>
      <c r="C179" s="90" t="str">
        <f>IFERROR(VLOOKUP(B179,商品参数!A:E,2,FALSE),"")</f>
        <v/>
      </c>
      <c r="D179" s="90" t="str">
        <f>IFERROR(VLOOKUP(B179,商品参数!A:E,3,FALSE),"")</f>
        <v/>
      </c>
      <c r="E179" s="90" t="str">
        <f>IFERROR(VLOOKUP(B179,商品参数!A:E,4,FALSE),"")</f>
        <v/>
      </c>
      <c r="F179" s="90" t="str">
        <f t="shared" si="32"/>
        <v/>
      </c>
      <c r="G179" s="90" t="str">
        <f t="shared" si="33"/>
        <v/>
      </c>
      <c r="H179" s="91" t="str">
        <f t="shared" si="34"/>
        <v/>
      </c>
      <c r="I179" s="90" t="str">
        <f>IF(E179&lt;&gt;"",IFERROR(VLOOKUP(B179,商品参数!$A$3:$D$499,6,0),0),"")</f>
        <v/>
      </c>
      <c r="J179" s="90" t="str">
        <f>IF($B179&lt;&gt;"",SUMIFS(进货台账!$I$3:$I$1869,进货台账!$E$3:$E$1869,$B179,进货台账!$B$3:$B$1869,LEFT($J$3,4),进货台账!$C$3:$C$1869,LEFT(J$4,LEN(J$4)-1)),"")</f>
        <v/>
      </c>
      <c r="K179" s="90" t="str">
        <f>IF($B179&lt;&gt;"",SUMIFS(销售台账!$I$3:$I$2654,销售台账!$E$3:$E$2654,$B179,销售台账!$B$3:$B$2654,LEFT($J$3,4),销售台账!$C$3:$C$2654,LEFT(J$4,LEN(J$4)-1)),"")</f>
        <v/>
      </c>
      <c r="L179" s="90" t="str">
        <f>IF($B179&lt;&gt;"",SUMIFS(损耗登记!$I$3:$I$4999,损耗登记!$E$3:$E$4999,$B179,损耗登记!$B$3:$B$4999,LEFT($J$3,4),损耗登记!$C$3:$C$4999,LEFT(J$4,LEN(J$4)-1)),"")</f>
        <v/>
      </c>
      <c r="M179" s="90" t="str">
        <f t="shared" si="35"/>
        <v/>
      </c>
      <c r="N179" s="90" t="str">
        <f>IF($B179&lt;&gt;"",SUMIFS(进货台账!$I$3:$I$1869,进货台账!$E$3:$E$1869,$B179,进货台账!$B$3:$B$1869,LEFT($J$3,4),进货台账!$C$3:$C$1869,LEFT(N$4,LEN(N$4)-1)),"")</f>
        <v/>
      </c>
      <c r="O179" s="90" t="str">
        <f>IF($B179&lt;&gt;"",SUMIFS(销售台账!$I$3:$I$2654,销售台账!$E$3:$E$2654,$B179,销售台账!$B$3:$B$2654,LEFT($J$3,4),销售台账!$C$3:$C$2654,LEFT(N$4,LEN(N$4)-1)),"")</f>
        <v/>
      </c>
      <c r="P179" s="90" t="str">
        <f>IF($B179&lt;&gt;"",SUMIFS(损耗登记!$I$3:$I$4999,损耗登记!$E$3:$E$4999,$B179,损耗登记!$B$3:$B$4999,LEFT($J$3,4),损耗登记!$C$3:$C$4999,LEFT(N$4,LEN(N$4)-1)),"")</f>
        <v/>
      </c>
      <c r="Q179" s="90" t="str">
        <f t="shared" si="36"/>
        <v/>
      </c>
      <c r="R179" s="90" t="str">
        <f>IF($B179&lt;&gt;"",SUMIFS(进货台账!$I$3:$I$1869,进货台账!$E$3:$E$1869,$B179,进货台账!$B$3:$B$1869,LEFT($J$3,4),进货台账!$C$3:$C$1869,LEFT(R$4,LEN(R$4)-1)),"")</f>
        <v/>
      </c>
      <c r="S179" s="90" t="str">
        <f>IF($B179&lt;&gt;"",SUMIFS(销售台账!$I$3:$I$2654,销售台账!$E$3:$E$2654,$B179,销售台账!$B$3:$B$2654,LEFT($J$3,4),销售台账!$C$3:$C$2654,LEFT(R$4,LEN(R$4)-1)),"")</f>
        <v/>
      </c>
      <c r="T179" s="90" t="str">
        <f>IF($B179&lt;&gt;"",SUMIFS(损耗登记!$I$3:$I$4999,损耗登记!$E$3:$E$4999,$B179,损耗登记!$B$3:$B$4999,LEFT($J$3,4),损耗登记!$C$3:$C$4999,LEFT(R$4,LEN(R$4)-1)),"")</f>
        <v/>
      </c>
      <c r="U179" s="90" t="str">
        <f t="shared" si="37"/>
        <v/>
      </c>
      <c r="V179" s="90" t="str">
        <f>IF($B179&lt;&gt;"",SUMIFS(进货台账!$I$3:$I$1869,进货台账!$E$3:$E$1869,$B179,进货台账!$B$3:$B$1869,LEFT($J$3,4),进货台账!$C$3:$C$1869,LEFT(V$4,LEN(V$4)-1)),"")</f>
        <v/>
      </c>
      <c r="W179" s="90" t="str">
        <f>IF($B179&lt;&gt;"",SUMIFS(销售台账!$I$3:$I$2654,销售台账!$E$3:$E$2654,$B179,销售台账!$B$3:$B$2654,LEFT($J$3,4),销售台账!$C$3:$C$2654,LEFT(V$4,LEN(V$4)-1)),"")</f>
        <v/>
      </c>
      <c r="X179" s="90" t="str">
        <f>IF($B179&lt;&gt;"",SUMIFS(损耗登记!$I$3:$I$4999,损耗登记!$E$3:$E$4999,$B179,损耗登记!$B$3:$B$4999,LEFT($J$3,4),损耗登记!$C$3:$C$4999,LEFT(V$4,LEN(V$4)-1)),"")</f>
        <v/>
      </c>
      <c r="Y179" s="90" t="str">
        <f t="shared" si="38"/>
        <v/>
      </c>
      <c r="Z179" s="90" t="str">
        <f>IF($B179&lt;&gt;"",SUMIFS(进货台账!$I$3:$I$1869,进货台账!$E$3:$E$1869,$B179,进货台账!$B$3:$B$1869,LEFT($J$3,4),进货台账!$C$3:$C$1869,LEFT(Z$4,LEN(Z$4)-1)),"")</f>
        <v/>
      </c>
      <c r="AA179" s="90" t="str">
        <f>IF($B179&lt;&gt;"",SUMIFS(销售台账!$I$3:$I$2654,销售台账!$E$3:$E$2654,$B179,销售台账!$B$3:$B$2654,LEFT($J$3,4),销售台账!$C$3:$C$2654,LEFT(Z$4,LEN(Z$4)-1)),"")</f>
        <v/>
      </c>
      <c r="AB179" s="90" t="str">
        <f>IF($B179&lt;&gt;"",SUMIFS(损耗登记!$I$3:$I$4999,损耗登记!$E$3:$E$4999,$B179,损耗登记!$B$3:$B$4999,LEFT($J$3,4),损耗登记!$C$3:$C$4999,LEFT(Z$4,LEN(Z$4)-1)),"")</f>
        <v/>
      </c>
      <c r="AC179" s="90" t="str">
        <f t="shared" si="39"/>
        <v/>
      </c>
      <c r="AD179" s="90" t="str">
        <f>IF($B179&lt;&gt;"",SUMIFS(进货台账!$I$3:$I$1869,进货台账!$E$3:$E$1869,$B179,进货台账!$B$3:$B$1869,LEFT($J$3,4),进货台账!$C$3:$C$1869,LEFT(AD$4,LEN(AD$4)-1)),"")</f>
        <v/>
      </c>
      <c r="AE179" s="90" t="str">
        <f>IF($B179&lt;&gt;"",SUMIFS(销售台账!$I$3:$I$2654,销售台账!$E$3:$E$2654,$B179,销售台账!$B$3:$B$2654,LEFT($J$3,4),销售台账!$C$3:$C$2654,LEFT(AD$4,LEN(AD$4)-1)),"")</f>
        <v/>
      </c>
      <c r="AF179" s="90" t="str">
        <f>IF($B179&lt;&gt;"",SUMIFS(损耗登记!$I$3:$I$4999,损耗登记!$E$3:$E$4999,$B179,损耗登记!$B$3:$B$4999,LEFT($J$3,4),损耗登记!$C$3:$C$4999,LEFT(AD$4,LEN(AD$4)-1)),"")</f>
        <v/>
      </c>
      <c r="AG179" s="90" t="str">
        <f t="shared" si="40"/>
        <v/>
      </c>
      <c r="AH179" s="90" t="str">
        <f>IF($B179&lt;&gt;"",SUMIFS(进货台账!$I$3:$I$1869,进货台账!$E$3:$E$1869,$B179,进货台账!$B$3:$B$1869,LEFT($J$3,4),进货台账!$C$3:$C$1869,LEFT(AH$4,LEN(AH$4)-1)),"")</f>
        <v/>
      </c>
      <c r="AI179" s="90" t="str">
        <f>IF($B179&lt;&gt;"",SUMIFS(销售台账!$I$3:$I$2654,销售台账!$E$3:$E$2654,$B179,销售台账!$B$3:$B$2654,LEFT($J$3,4),销售台账!$C$3:$C$2654,LEFT(AH$4,LEN(AH$4)-1)),"")</f>
        <v/>
      </c>
      <c r="AJ179" s="90" t="str">
        <f>IF($B179&lt;&gt;"",SUMIFS(损耗登记!$I$3:$I$4999,损耗登记!$E$3:$E$4999,$B179,损耗登记!$B$3:$B$4999,LEFT($J$3,4),损耗登记!$C$3:$C$4999,LEFT(AH$4,LEN(AH$4)-1)),"")</f>
        <v/>
      </c>
      <c r="AK179" s="90" t="str">
        <f t="shared" si="41"/>
        <v/>
      </c>
      <c r="AL179" s="90" t="str">
        <f>IF($B179&lt;&gt;"",SUMIFS(进货台账!$I$3:$I$1869,进货台账!$E$3:$E$1869,$B179,进货台账!$B$3:$B$1869,LEFT($J$3,4),进货台账!$C$3:$C$1869,LEFT(AL$4,LEN(AL$4)-1)),"")</f>
        <v/>
      </c>
      <c r="AM179" s="90" t="str">
        <f>IF($B179&lt;&gt;"",SUMIFS(销售台账!$I$3:$I$2654,销售台账!$E$3:$E$2654,$B179,销售台账!$B$3:$B$2654,LEFT($J$3,4),销售台账!$C$3:$C$2654,LEFT(AL$4,LEN(AL$4)-1)),"")</f>
        <v/>
      </c>
      <c r="AN179" s="90" t="str">
        <f>IF($B179&lt;&gt;"",SUMIFS(损耗登记!$I$3:$I$4999,损耗登记!$E$3:$E$4999,$B179,损耗登记!$B$3:$B$4999,LEFT($J$3,4),损耗登记!$C$3:$C$4999,LEFT(AL$4,LEN(AL$4)-1)),"")</f>
        <v/>
      </c>
      <c r="AO179" s="90" t="str">
        <f t="shared" si="42"/>
        <v/>
      </c>
      <c r="AP179" s="90" t="str">
        <f>IF($B179&lt;&gt;"",SUMIFS(进货台账!$I$3:$I$1869,进货台账!$E$3:$E$1869,$B179,进货台账!$B$3:$B$1869,LEFT($J$3,4),进货台账!$C$3:$C$1869,LEFT(AP$4,LEN(AP$4)-1)),"")</f>
        <v/>
      </c>
      <c r="AQ179" s="90" t="str">
        <f>IF($B179&lt;&gt;"",SUMIFS(销售台账!$I$3:$I$2654,销售台账!$E$3:$E$2654,$B179,销售台账!$B$3:$B$2654,LEFT($J$3,4),销售台账!$C$3:$C$2654,LEFT(AP$4,LEN(AP$4)-1)),"")</f>
        <v/>
      </c>
      <c r="AR179" s="90" t="str">
        <f>IF($B179&lt;&gt;"",SUMIFS(损耗登记!$I$3:$I$4999,损耗登记!$E$3:$E$4999,$B179,损耗登记!$B$3:$B$4999,LEFT($J$3,4),损耗登记!$C$3:$C$4999,LEFT(AP$4,LEN(AP$4)-1)),"")</f>
        <v/>
      </c>
      <c r="AS179" s="90" t="str">
        <f t="shared" si="43"/>
        <v/>
      </c>
      <c r="AT179" s="90" t="str">
        <f>IF($B179&lt;&gt;"",SUMIFS(进货台账!$I$3:$I$1869,进货台账!$E$3:$E$1869,$B179,进货台账!$B$3:$B$1869,LEFT($J$3,4),进货台账!$C$3:$C$1869,LEFT(AT$4,LEN(AT$4)-1)),"")</f>
        <v/>
      </c>
      <c r="AU179" s="90" t="str">
        <f>IF($B179&lt;&gt;"",SUMIFS(销售台账!$I$3:$I$2654,销售台账!$E$3:$E$2654,$B179,销售台账!$B$3:$B$2654,LEFT($J$3,4),销售台账!$C$3:$C$2654,LEFT(AT$4,LEN(AT$4)-1)),"")</f>
        <v/>
      </c>
      <c r="AV179" s="90" t="str">
        <f>IF($B179&lt;&gt;"",SUMIFS(损耗登记!$I$3:$I$4999,损耗登记!$E$3:$E$4999,$B179,损耗登记!$B$3:$B$4999,LEFT($J$3,4),损耗登记!$C$3:$C$4999,LEFT(AT$4,LEN(AT$4)-1)),"")</f>
        <v/>
      </c>
      <c r="AW179" s="90" t="str">
        <f t="shared" si="44"/>
        <v/>
      </c>
      <c r="AX179" s="90" t="str">
        <f>IF($B179&lt;&gt;"",SUMIFS(进货台账!$I$3:$I$1869,进货台账!$E$3:$E$1869,$B179,进货台账!$B$3:$B$1869,LEFT($J$3,4),进货台账!$C$3:$C$1869,LEFT(AX$4,LEN(AX$4)-1)),"")</f>
        <v/>
      </c>
      <c r="AY179" s="90" t="str">
        <f>IF($B179&lt;&gt;"",SUMIFS(销售台账!$I$3:$I$2654,销售台账!$E$3:$E$2654,$B179,销售台账!$B$3:$B$2654,LEFT($J$3,4),销售台账!$C$3:$C$2654,LEFT(AX$4,LEN(AX$4)-1)),"")</f>
        <v/>
      </c>
      <c r="AZ179" s="90" t="str">
        <f>IF($B179&lt;&gt;"",SUMIFS(损耗登记!$I$3:$I$4999,损耗登记!$E$3:$E$4999,$B179,损耗登记!$B$3:$B$4999,LEFT($J$3,4),损耗登记!$C$3:$C$4999,LEFT(AX$4,LEN(AX$4)-1)),"")</f>
        <v/>
      </c>
      <c r="BA179" s="90" t="str">
        <f t="shared" si="45"/>
        <v/>
      </c>
      <c r="BB179" s="90" t="str">
        <f>IF($B179&lt;&gt;"",SUMIFS(进货台账!$I$3:$I$1869,进货台账!$E$3:$E$1869,$B179,进货台账!$B$3:$B$1869,LEFT($J$3,4),进货台账!$C$3:$C$1869,LEFT(BB$4,LEN(BB$4)-1)),"")</f>
        <v/>
      </c>
      <c r="BC179" s="90" t="str">
        <f>IF($B179&lt;&gt;"",SUMIFS(销售台账!$I$3:$I$2654,销售台账!$E$3:$E$2654,$B179,销售台账!$B$3:$B$2654,LEFT($J$3,4),销售台账!$C$3:$C$2654,LEFT(BB$4,LEN(BB$4)-1)),"")</f>
        <v/>
      </c>
      <c r="BD179" s="90" t="str">
        <f>IF($B179&lt;&gt;"",SUMIFS(损耗登记!$I$3:$I$4999,损耗登记!$E$3:$E$4999,$B179,损耗登记!$B$3:$B$4999,LEFT($J$3,4),损耗登记!$C$3:$C$4999,LEFT(BB$4,LEN(BB$4)-1)),"")</f>
        <v/>
      </c>
      <c r="BE179" s="90" t="str">
        <f t="shared" si="46"/>
        <v/>
      </c>
    </row>
    <row r="180" ht="22" customHeight="1" spans="1:57">
      <c r="A180" s="89" t="str">
        <f t="shared" si="47"/>
        <v/>
      </c>
      <c r="B180" s="89" t="str">
        <f>IF(商品参数!A177&lt;&gt;"",商品参数!A177,"")</f>
        <v/>
      </c>
      <c r="C180" s="90" t="str">
        <f>IFERROR(VLOOKUP(B180,商品参数!A:E,2,FALSE),"")</f>
        <v/>
      </c>
      <c r="D180" s="90" t="str">
        <f>IFERROR(VLOOKUP(B180,商品参数!A:E,3,FALSE),"")</f>
        <v/>
      </c>
      <c r="E180" s="90" t="str">
        <f>IFERROR(VLOOKUP(B180,商品参数!A:E,4,FALSE),"")</f>
        <v/>
      </c>
      <c r="F180" s="90" t="str">
        <f t="shared" si="32"/>
        <v/>
      </c>
      <c r="G180" s="90" t="str">
        <f t="shared" si="33"/>
        <v/>
      </c>
      <c r="H180" s="91" t="str">
        <f t="shared" si="34"/>
        <v/>
      </c>
      <c r="I180" s="90" t="str">
        <f>IF(E180&lt;&gt;"",IFERROR(VLOOKUP(B180,商品参数!$A$3:$D$499,6,0),0),"")</f>
        <v/>
      </c>
      <c r="J180" s="90" t="str">
        <f>IF($B180&lt;&gt;"",SUMIFS(进货台账!$I$3:$I$1869,进货台账!$E$3:$E$1869,$B180,进货台账!$B$3:$B$1869,LEFT($J$3,4),进货台账!$C$3:$C$1869,LEFT(J$4,LEN(J$4)-1)),"")</f>
        <v/>
      </c>
      <c r="K180" s="90" t="str">
        <f>IF($B180&lt;&gt;"",SUMIFS(销售台账!$I$3:$I$2654,销售台账!$E$3:$E$2654,$B180,销售台账!$B$3:$B$2654,LEFT($J$3,4),销售台账!$C$3:$C$2654,LEFT(J$4,LEN(J$4)-1)),"")</f>
        <v/>
      </c>
      <c r="L180" s="90" t="str">
        <f>IF($B180&lt;&gt;"",SUMIFS(损耗登记!$I$3:$I$4999,损耗登记!$E$3:$E$4999,$B180,损耗登记!$B$3:$B$4999,LEFT($J$3,4),损耗登记!$C$3:$C$4999,LEFT(J$4,LEN(J$4)-1)),"")</f>
        <v/>
      </c>
      <c r="M180" s="90" t="str">
        <f t="shared" si="35"/>
        <v/>
      </c>
      <c r="N180" s="90" t="str">
        <f>IF($B180&lt;&gt;"",SUMIFS(进货台账!$I$3:$I$1869,进货台账!$E$3:$E$1869,$B180,进货台账!$B$3:$B$1869,LEFT($J$3,4),进货台账!$C$3:$C$1869,LEFT(N$4,LEN(N$4)-1)),"")</f>
        <v/>
      </c>
      <c r="O180" s="90" t="str">
        <f>IF($B180&lt;&gt;"",SUMIFS(销售台账!$I$3:$I$2654,销售台账!$E$3:$E$2654,$B180,销售台账!$B$3:$B$2654,LEFT($J$3,4),销售台账!$C$3:$C$2654,LEFT(N$4,LEN(N$4)-1)),"")</f>
        <v/>
      </c>
      <c r="P180" s="90" t="str">
        <f>IF($B180&lt;&gt;"",SUMIFS(损耗登记!$I$3:$I$4999,损耗登记!$E$3:$E$4999,$B180,损耗登记!$B$3:$B$4999,LEFT($J$3,4),损耗登记!$C$3:$C$4999,LEFT(N$4,LEN(N$4)-1)),"")</f>
        <v/>
      </c>
      <c r="Q180" s="90" t="str">
        <f t="shared" si="36"/>
        <v/>
      </c>
      <c r="R180" s="90" t="str">
        <f>IF($B180&lt;&gt;"",SUMIFS(进货台账!$I$3:$I$1869,进货台账!$E$3:$E$1869,$B180,进货台账!$B$3:$B$1869,LEFT($J$3,4),进货台账!$C$3:$C$1869,LEFT(R$4,LEN(R$4)-1)),"")</f>
        <v/>
      </c>
      <c r="S180" s="90" t="str">
        <f>IF($B180&lt;&gt;"",SUMIFS(销售台账!$I$3:$I$2654,销售台账!$E$3:$E$2654,$B180,销售台账!$B$3:$B$2654,LEFT($J$3,4),销售台账!$C$3:$C$2654,LEFT(R$4,LEN(R$4)-1)),"")</f>
        <v/>
      </c>
      <c r="T180" s="90" t="str">
        <f>IF($B180&lt;&gt;"",SUMIFS(损耗登记!$I$3:$I$4999,损耗登记!$E$3:$E$4999,$B180,损耗登记!$B$3:$B$4999,LEFT($J$3,4),损耗登记!$C$3:$C$4999,LEFT(R$4,LEN(R$4)-1)),"")</f>
        <v/>
      </c>
      <c r="U180" s="90" t="str">
        <f t="shared" si="37"/>
        <v/>
      </c>
      <c r="V180" s="90" t="str">
        <f>IF($B180&lt;&gt;"",SUMIFS(进货台账!$I$3:$I$1869,进货台账!$E$3:$E$1869,$B180,进货台账!$B$3:$B$1869,LEFT($J$3,4),进货台账!$C$3:$C$1869,LEFT(V$4,LEN(V$4)-1)),"")</f>
        <v/>
      </c>
      <c r="W180" s="90" t="str">
        <f>IF($B180&lt;&gt;"",SUMIFS(销售台账!$I$3:$I$2654,销售台账!$E$3:$E$2654,$B180,销售台账!$B$3:$B$2654,LEFT($J$3,4),销售台账!$C$3:$C$2654,LEFT(V$4,LEN(V$4)-1)),"")</f>
        <v/>
      </c>
      <c r="X180" s="90" t="str">
        <f>IF($B180&lt;&gt;"",SUMIFS(损耗登记!$I$3:$I$4999,损耗登记!$E$3:$E$4999,$B180,损耗登记!$B$3:$B$4999,LEFT($J$3,4),损耗登记!$C$3:$C$4999,LEFT(V$4,LEN(V$4)-1)),"")</f>
        <v/>
      </c>
      <c r="Y180" s="90" t="str">
        <f t="shared" si="38"/>
        <v/>
      </c>
      <c r="Z180" s="90" t="str">
        <f>IF($B180&lt;&gt;"",SUMIFS(进货台账!$I$3:$I$1869,进货台账!$E$3:$E$1869,$B180,进货台账!$B$3:$B$1869,LEFT($J$3,4),进货台账!$C$3:$C$1869,LEFT(Z$4,LEN(Z$4)-1)),"")</f>
        <v/>
      </c>
      <c r="AA180" s="90" t="str">
        <f>IF($B180&lt;&gt;"",SUMIFS(销售台账!$I$3:$I$2654,销售台账!$E$3:$E$2654,$B180,销售台账!$B$3:$B$2654,LEFT($J$3,4),销售台账!$C$3:$C$2654,LEFT(Z$4,LEN(Z$4)-1)),"")</f>
        <v/>
      </c>
      <c r="AB180" s="90" t="str">
        <f>IF($B180&lt;&gt;"",SUMIFS(损耗登记!$I$3:$I$4999,损耗登记!$E$3:$E$4999,$B180,损耗登记!$B$3:$B$4999,LEFT($J$3,4),损耗登记!$C$3:$C$4999,LEFT(Z$4,LEN(Z$4)-1)),"")</f>
        <v/>
      </c>
      <c r="AC180" s="90" t="str">
        <f t="shared" si="39"/>
        <v/>
      </c>
      <c r="AD180" s="90" t="str">
        <f>IF($B180&lt;&gt;"",SUMIFS(进货台账!$I$3:$I$1869,进货台账!$E$3:$E$1869,$B180,进货台账!$B$3:$B$1869,LEFT($J$3,4),进货台账!$C$3:$C$1869,LEFT(AD$4,LEN(AD$4)-1)),"")</f>
        <v/>
      </c>
      <c r="AE180" s="90" t="str">
        <f>IF($B180&lt;&gt;"",SUMIFS(销售台账!$I$3:$I$2654,销售台账!$E$3:$E$2654,$B180,销售台账!$B$3:$B$2654,LEFT($J$3,4),销售台账!$C$3:$C$2654,LEFT(AD$4,LEN(AD$4)-1)),"")</f>
        <v/>
      </c>
      <c r="AF180" s="90" t="str">
        <f>IF($B180&lt;&gt;"",SUMIFS(损耗登记!$I$3:$I$4999,损耗登记!$E$3:$E$4999,$B180,损耗登记!$B$3:$B$4999,LEFT($J$3,4),损耗登记!$C$3:$C$4999,LEFT(AD$4,LEN(AD$4)-1)),"")</f>
        <v/>
      </c>
      <c r="AG180" s="90" t="str">
        <f t="shared" si="40"/>
        <v/>
      </c>
      <c r="AH180" s="90" t="str">
        <f>IF($B180&lt;&gt;"",SUMIFS(进货台账!$I$3:$I$1869,进货台账!$E$3:$E$1869,$B180,进货台账!$B$3:$B$1869,LEFT($J$3,4),进货台账!$C$3:$C$1869,LEFT(AH$4,LEN(AH$4)-1)),"")</f>
        <v/>
      </c>
      <c r="AI180" s="90" t="str">
        <f>IF($B180&lt;&gt;"",SUMIFS(销售台账!$I$3:$I$2654,销售台账!$E$3:$E$2654,$B180,销售台账!$B$3:$B$2654,LEFT($J$3,4),销售台账!$C$3:$C$2654,LEFT(AH$4,LEN(AH$4)-1)),"")</f>
        <v/>
      </c>
      <c r="AJ180" s="90" t="str">
        <f>IF($B180&lt;&gt;"",SUMIFS(损耗登记!$I$3:$I$4999,损耗登记!$E$3:$E$4999,$B180,损耗登记!$B$3:$B$4999,LEFT($J$3,4),损耗登记!$C$3:$C$4999,LEFT(AH$4,LEN(AH$4)-1)),"")</f>
        <v/>
      </c>
      <c r="AK180" s="90" t="str">
        <f t="shared" si="41"/>
        <v/>
      </c>
      <c r="AL180" s="90" t="str">
        <f>IF($B180&lt;&gt;"",SUMIFS(进货台账!$I$3:$I$1869,进货台账!$E$3:$E$1869,$B180,进货台账!$B$3:$B$1869,LEFT($J$3,4),进货台账!$C$3:$C$1869,LEFT(AL$4,LEN(AL$4)-1)),"")</f>
        <v/>
      </c>
      <c r="AM180" s="90" t="str">
        <f>IF($B180&lt;&gt;"",SUMIFS(销售台账!$I$3:$I$2654,销售台账!$E$3:$E$2654,$B180,销售台账!$B$3:$B$2654,LEFT($J$3,4),销售台账!$C$3:$C$2654,LEFT(AL$4,LEN(AL$4)-1)),"")</f>
        <v/>
      </c>
      <c r="AN180" s="90" t="str">
        <f>IF($B180&lt;&gt;"",SUMIFS(损耗登记!$I$3:$I$4999,损耗登记!$E$3:$E$4999,$B180,损耗登记!$B$3:$B$4999,LEFT($J$3,4),损耗登记!$C$3:$C$4999,LEFT(AL$4,LEN(AL$4)-1)),"")</f>
        <v/>
      </c>
      <c r="AO180" s="90" t="str">
        <f t="shared" si="42"/>
        <v/>
      </c>
      <c r="AP180" s="90" t="str">
        <f>IF($B180&lt;&gt;"",SUMIFS(进货台账!$I$3:$I$1869,进货台账!$E$3:$E$1869,$B180,进货台账!$B$3:$B$1869,LEFT($J$3,4),进货台账!$C$3:$C$1869,LEFT(AP$4,LEN(AP$4)-1)),"")</f>
        <v/>
      </c>
      <c r="AQ180" s="90" t="str">
        <f>IF($B180&lt;&gt;"",SUMIFS(销售台账!$I$3:$I$2654,销售台账!$E$3:$E$2654,$B180,销售台账!$B$3:$B$2654,LEFT($J$3,4),销售台账!$C$3:$C$2654,LEFT(AP$4,LEN(AP$4)-1)),"")</f>
        <v/>
      </c>
      <c r="AR180" s="90" t="str">
        <f>IF($B180&lt;&gt;"",SUMIFS(损耗登记!$I$3:$I$4999,损耗登记!$E$3:$E$4999,$B180,损耗登记!$B$3:$B$4999,LEFT($J$3,4),损耗登记!$C$3:$C$4999,LEFT(AP$4,LEN(AP$4)-1)),"")</f>
        <v/>
      </c>
      <c r="AS180" s="90" t="str">
        <f t="shared" si="43"/>
        <v/>
      </c>
      <c r="AT180" s="90" t="str">
        <f>IF($B180&lt;&gt;"",SUMIFS(进货台账!$I$3:$I$1869,进货台账!$E$3:$E$1869,$B180,进货台账!$B$3:$B$1869,LEFT($J$3,4),进货台账!$C$3:$C$1869,LEFT(AT$4,LEN(AT$4)-1)),"")</f>
        <v/>
      </c>
      <c r="AU180" s="90" t="str">
        <f>IF($B180&lt;&gt;"",SUMIFS(销售台账!$I$3:$I$2654,销售台账!$E$3:$E$2654,$B180,销售台账!$B$3:$B$2654,LEFT($J$3,4),销售台账!$C$3:$C$2654,LEFT(AT$4,LEN(AT$4)-1)),"")</f>
        <v/>
      </c>
      <c r="AV180" s="90" t="str">
        <f>IF($B180&lt;&gt;"",SUMIFS(损耗登记!$I$3:$I$4999,损耗登记!$E$3:$E$4999,$B180,损耗登记!$B$3:$B$4999,LEFT($J$3,4),损耗登记!$C$3:$C$4999,LEFT(AT$4,LEN(AT$4)-1)),"")</f>
        <v/>
      </c>
      <c r="AW180" s="90" t="str">
        <f t="shared" si="44"/>
        <v/>
      </c>
      <c r="AX180" s="90" t="str">
        <f>IF($B180&lt;&gt;"",SUMIFS(进货台账!$I$3:$I$1869,进货台账!$E$3:$E$1869,$B180,进货台账!$B$3:$B$1869,LEFT($J$3,4),进货台账!$C$3:$C$1869,LEFT(AX$4,LEN(AX$4)-1)),"")</f>
        <v/>
      </c>
      <c r="AY180" s="90" t="str">
        <f>IF($B180&lt;&gt;"",SUMIFS(销售台账!$I$3:$I$2654,销售台账!$E$3:$E$2654,$B180,销售台账!$B$3:$B$2654,LEFT($J$3,4),销售台账!$C$3:$C$2654,LEFT(AX$4,LEN(AX$4)-1)),"")</f>
        <v/>
      </c>
      <c r="AZ180" s="90" t="str">
        <f>IF($B180&lt;&gt;"",SUMIFS(损耗登记!$I$3:$I$4999,损耗登记!$E$3:$E$4999,$B180,损耗登记!$B$3:$B$4999,LEFT($J$3,4),损耗登记!$C$3:$C$4999,LEFT(AX$4,LEN(AX$4)-1)),"")</f>
        <v/>
      </c>
      <c r="BA180" s="90" t="str">
        <f t="shared" si="45"/>
        <v/>
      </c>
      <c r="BB180" s="90" t="str">
        <f>IF($B180&lt;&gt;"",SUMIFS(进货台账!$I$3:$I$1869,进货台账!$E$3:$E$1869,$B180,进货台账!$B$3:$B$1869,LEFT($J$3,4),进货台账!$C$3:$C$1869,LEFT(BB$4,LEN(BB$4)-1)),"")</f>
        <v/>
      </c>
      <c r="BC180" s="90" t="str">
        <f>IF($B180&lt;&gt;"",SUMIFS(销售台账!$I$3:$I$2654,销售台账!$E$3:$E$2654,$B180,销售台账!$B$3:$B$2654,LEFT($J$3,4),销售台账!$C$3:$C$2654,LEFT(BB$4,LEN(BB$4)-1)),"")</f>
        <v/>
      </c>
      <c r="BD180" s="90" t="str">
        <f>IF($B180&lt;&gt;"",SUMIFS(损耗登记!$I$3:$I$4999,损耗登记!$E$3:$E$4999,$B180,损耗登记!$B$3:$B$4999,LEFT($J$3,4),损耗登记!$C$3:$C$4999,LEFT(BB$4,LEN(BB$4)-1)),"")</f>
        <v/>
      </c>
      <c r="BE180" s="90" t="str">
        <f t="shared" si="46"/>
        <v/>
      </c>
    </row>
    <row r="181" ht="22" customHeight="1" spans="1:57">
      <c r="A181" s="89" t="str">
        <f t="shared" si="47"/>
        <v/>
      </c>
      <c r="B181" s="89" t="str">
        <f>IF(商品参数!A178&lt;&gt;"",商品参数!A178,"")</f>
        <v/>
      </c>
      <c r="C181" s="90" t="str">
        <f>IFERROR(VLOOKUP(B181,商品参数!A:E,2,FALSE),"")</f>
        <v/>
      </c>
      <c r="D181" s="90" t="str">
        <f>IFERROR(VLOOKUP(B181,商品参数!A:E,3,FALSE),"")</f>
        <v/>
      </c>
      <c r="E181" s="90" t="str">
        <f>IFERROR(VLOOKUP(B181,商品参数!A:E,4,FALSE),"")</f>
        <v/>
      </c>
      <c r="F181" s="90" t="str">
        <f t="shared" si="32"/>
        <v/>
      </c>
      <c r="G181" s="90" t="str">
        <f t="shared" si="33"/>
        <v/>
      </c>
      <c r="H181" s="91" t="str">
        <f t="shared" si="34"/>
        <v/>
      </c>
      <c r="I181" s="90" t="str">
        <f>IF(E181&lt;&gt;"",IFERROR(VLOOKUP(B181,商品参数!$A$3:$D$499,6,0),0),"")</f>
        <v/>
      </c>
      <c r="J181" s="90" t="str">
        <f>IF($B181&lt;&gt;"",SUMIFS(进货台账!$I$3:$I$1869,进货台账!$E$3:$E$1869,$B181,进货台账!$B$3:$B$1869,LEFT($J$3,4),进货台账!$C$3:$C$1869,LEFT(J$4,LEN(J$4)-1)),"")</f>
        <v/>
      </c>
      <c r="K181" s="90" t="str">
        <f>IF($B181&lt;&gt;"",SUMIFS(销售台账!$I$3:$I$2654,销售台账!$E$3:$E$2654,$B181,销售台账!$B$3:$B$2654,LEFT($J$3,4),销售台账!$C$3:$C$2654,LEFT(J$4,LEN(J$4)-1)),"")</f>
        <v/>
      </c>
      <c r="L181" s="90" t="str">
        <f>IF($B181&lt;&gt;"",SUMIFS(损耗登记!$I$3:$I$4999,损耗登记!$E$3:$E$4999,$B181,损耗登记!$B$3:$B$4999,LEFT($J$3,4),损耗登记!$C$3:$C$4999,LEFT(J$4,LEN(J$4)-1)),"")</f>
        <v/>
      </c>
      <c r="M181" s="90" t="str">
        <f t="shared" si="35"/>
        <v/>
      </c>
      <c r="N181" s="90" t="str">
        <f>IF($B181&lt;&gt;"",SUMIFS(进货台账!$I$3:$I$1869,进货台账!$E$3:$E$1869,$B181,进货台账!$B$3:$B$1869,LEFT($J$3,4),进货台账!$C$3:$C$1869,LEFT(N$4,LEN(N$4)-1)),"")</f>
        <v/>
      </c>
      <c r="O181" s="90" t="str">
        <f>IF($B181&lt;&gt;"",SUMIFS(销售台账!$I$3:$I$2654,销售台账!$E$3:$E$2654,$B181,销售台账!$B$3:$B$2654,LEFT($J$3,4),销售台账!$C$3:$C$2654,LEFT(N$4,LEN(N$4)-1)),"")</f>
        <v/>
      </c>
      <c r="P181" s="90" t="str">
        <f>IF($B181&lt;&gt;"",SUMIFS(损耗登记!$I$3:$I$4999,损耗登记!$E$3:$E$4999,$B181,损耗登记!$B$3:$B$4999,LEFT($J$3,4),损耗登记!$C$3:$C$4999,LEFT(N$4,LEN(N$4)-1)),"")</f>
        <v/>
      </c>
      <c r="Q181" s="90" t="str">
        <f t="shared" si="36"/>
        <v/>
      </c>
      <c r="R181" s="90" t="str">
        <f>IF($B181&lt;&gt;"",SUMIFS(进货台账!$I$3:$I$1869,进货台账!$E$3:$E$1869,$B181,进货台账!$B$3:$B$1869,LEFT($J$3,4),进货台账!$C$3:$C$1869,LEFT(R$4,LEN(R$4)-1)),"")</f>
        <v/>
      </c>
      <c r="S181" s="90" t="str">
        <f>IF($B181&lt;&gt;"",SUMIFS(销售台账!$I$3:$I$2654,销售台账!$E$3:$E$2654,$B181,销售台账!$B$3:$B$2654,LEFT($J$3,4),销售台账!$C$3:$C$2654,LEFT(R$4,LEN(R$4)-1)),"")</f>
        <v/>
      </c>
      <c r="T181" s="90" t="str">
        <f>IF($B181&lt;&gt;"",SUMIFS(损耗登记!$I$3:$I$4999,损耗登记!$E$3:$E$4999,$B181,损耗登记!$B$3:$B$4999,LEFT($J$3,4),损耗登记!$C$3:$C$4999,LEFT(R$4,LEN(R$4)-1)),"")</f>
        <v/>
      </c>
      <c r="U181" s="90" t="str">
        <f t="shared" si="37"/>
        <v/>
      </c>
      <c r="V181" s="90" t="str">
        <f>IF($B181&lt;&gt;"",SUMIFS(进货台账!$I$3:$I$1869,进货台账!$E$3:$E$1869,$B181,进货台账!$B$3:$B$1869,LEFT($J$3,4),进货台账!$C$3:$C$1869,LEFT(V$4,LEN(V$4)-1)),"")</f>
        <v/>
      </c>
      <c r="W181" s="90" t="str">
        <f>IF($B181&lt;&gt;"",SUMIFS(销售台账!$I$3:$I$2654,销售台账!$E$3:$E$2654,$B181,销售台账!$B$3:$B$2654,LEFT($J$3,4),销售台账!$C$3:$C$2654,LEFT(V$4,LEN(V$4)-1)),"")</f>
        <v/>
      </c>
      <c r="X181" s="90" t="str">
        <f>IF($B181&lt;&gt;"",SUMIFS(损耗登记!$I$3:$I$4999,损耗登记!$E$3:$E$4999,$B181,损耗登记!$B$3:$B$4999,LEFT($J$3,4),损耗登记!$C$3:$C$4999,LEFT(V$4,LEN(V$4)-1)),"")</f>
        <v/>
      </c>
      <c r="Y181" s="90" t="str">
        <f t="shared" si="38"/>
        <v/>
      </c>
      <c r="Z181" s="90" t="str">
        <f>IF($B181&lt;&gt;"",SUMIFS(进货台账!$I$3:$I$1869,进货台账!$E$3:$E$1869,$B181,进货台账!$B$3:$B$1869,LEFT($J$3,4),进货台账!$C$3:$C$1869,LEFT(Z$4,LEN(Z$4)-1)),"")</f>
        <v/>
      </c>
      <c r="AA181" s="90" t="str">
        <f>IF($B181&lt;&gt;"",SUMIFS(销售台账!$I$3:$I$2654,销售台账!$E$3:$E$2654,$B181,销售台账!$B$3:$B$2654,LEFT($J$3,4),销售台账!$C$3:$C$2654,LEFT(Z$4,LEN(Z$4)-1)),"")</f>
        <v/>
      </c>
      <c r="AB181" s="90" t="str">
        <f>IF($B181&lt;&gt;"",SUMIFS(损耗登记!$I$3:$I$4999,损耗登记!$E$3:$E$4999,$B181,损耗登记!$B$3:$B$4999,LEFT($J$3,4),损耗登记!$C$3:$C$4999,LEFT(Z$4,LEN(Z$4)-1)),"")</f>
        <v/>
      </c>
      <c r="AC181" s="90" t="str">
        <f t="shared" si="39"/>
        <v/>
      </c>
      <c r="AD181" s="90" t="str">
        <f>IF($B181&lt;&gt;"",SUMIFS(进货台账!$I$3:$I$1869,进货台账!$E$3:$E$1869,$B181,进货台账!$B$3:$B$1869,LEFT($J$3,4),进货台账!$C$3:$C$1869,LEFT(AD$4,LEN(AD$4)-1)),"")</f>
        <v/>
      </c>
      <c r="AE181" s="90" t="str">
        <f>IF($B181&lt;&gt;"",SUMIFS(销售台账!$I$3:$I$2654,销售台账!$E$3:$E$2654,$B181,销售台账!$B$3:$B$2654,LEFT($J$3,4),销售台账!$C$3:$C$2654,LEFT(AD$4,LEN(AD$4)-1)),"")</f>
        <v/>
      </c>
      <c r="AF181" s="90" t="str">
        <f>IF($B181&lt;&gt;"",SUMIFS(损耗登记!$I$3:$I$4999,损耗登记!$E$3:$E$4999,$B181,损耗登记!$B$3:$B$4999,LEFT($J$3,4),损耗登记!$C$3:$C$4999,LEFT(AD$4,LEN(AD$4)-1)),"")</f>
        <v/>
      </c>
      <c r="AG181" s="90" t="str">
        <f t="shared" si="40"/>
        <v/>
      </c>
      <c r="AH181" s="90" t="str">
        <f>IF($B181&lt;&gt;"",SUMIFS(进货台账!$I$3:$I$1869,进货台账!$E$3:$E$1869,$B181,进货台账!$B$3:$B$1869,LEFT($J$3,4),进货台账!$C$3:$C$1869,LEFT(AH$4,LEN(AH$4)-1)),"")</f>
        <v/>
      </c>
      <c r="AI181" s="90" t="str">
        <f>IF($B181&lt;&gt;"",SUMIFS(销售台账!$I$3:$I$2654,销售台账!$E$3:$E$2654,$B181,销售台账!$B$3:$B$2654,LEFT($J$3,4),销售台账!$C$3:$C$2654,LEFT(AH$4,LEN(AH$4)-1)),"")</f>
        <v/>
      </c>
      <c r="AJ181" s="90" t="str">
        <f>IF($B181&lt;&gt;"",SUMIFS(损耗登记!$I$3:$I$4999,损耗登记!$E$3:$E$4999,$B181,损耗登记!$B$3:$B$4999,LEFT($J$3,4),损耗登记!$C$3:$C$4999,LEFT(AH$4,LEN(AH$4)-1)),"")</f>
        <v/>
      </c>
      <c r="AK181" s="90" t="str">
        <f t="shared" si="41"/>
        <v/>
      </c>
      <c r="AL181" s="90" t="str">
        <f>IF($B181&lt;&gt;"",SUMIFS(进货台账!$I$3:$I$1869,进货台账!$E$3:$E$1869,$B181,进货台账!$B$3:$B$1869,LEFT($J$3,4),进货台账!$C$3:$C$1869,LEFT(AL$4,LEN(AL$4)-1)),"")</f>
        <v/>
      </c>
      <c r="AM181" s="90" t="str">
        <f>IF($B181&lt;&gt;"",SUMIFS(销售台账!$I$3:$I$2654,销售台账!$E$3:$E$2654,$B181,销售台账!$B$3:$B$2654,LEFT($J$3,4),销售台账!$C$3:$C$2654,LEFT(AL$4,LEN(AL$4)-1)),"")</f>
        <v/>
      </c>
      <c r="AN181" s="90" t="str">
        <f>IF($B181&lt;&gt;"",SUMIFS(损耗登记!$I$3:$I$4999,损耗登记!$E$3:$E$4999,$B181,损耗登记!$B$3:$B$4999,LEFT($J$3,4),损耗登记!$C$3:$C$4999,LEFT(AL$4,LEN(AL$4)-1)),"")</f>
        <v/>
      </c>
      <c r="AO181" s="90" t="str">
        <f t="shared" si="42"/>
        <v/>
      </c>
      <c r="AP181" s="90" t="str">
        <f>IF($B181&lt;&gt;"",SUMIFS(进货台账!$I$3:$I$1869,进货台账!$E$3:$E$1869,$B181,进货台账!$B$3:$B$1869,LEFT($J$3,4),进货台账!$C$3:$C$1869,LEFT(AP$4,LEN(AP$4)-1)),"")</f>
        <v/>
      </c>
      <c r="AQ181" s="90" t="str">
        <f>IF($B181&lt;&gt;"",SUMIFS(销售台账!$I$3:$I$2654,销售台账!$E$3:$E$2654,$B181,销售台账!$B$3:$B$2654,LEFT($J$3,4),销售台账!$C$3:$C$2654,LEFT(AP$4,LEN(AP$4)-1)),"")</f>
        <v/>
      </c>
      <c r="AR181" s="90" t="str">
        <f>IF($B181&lt;&gt;"",SUMIFS(损耗登记!$I$3:$I$4999,损耗登记!$E$3:$E$4999,$B181,损耗登记!$B$3:$B$4999,LEFT($J$3,4),损耗登记!$C$3:$C$4999,LEFT(AP$4,LEN(AP$4)-1)),"")</f>
        <v/>
      </c>
      <c r="AS181" s="90" t="str">
        <f t="shared" si="43"/>
        <v/>
      </c>
      <c r="AT181" s="90" t="str">
        <f>IF($B181&lt;&gt;"",SUMIFS(进货台账!$I$3:$I$1869,进货台账!$E$3:$E$1869,$B181,进货台账!$B$3:$B$1869,LEFT($J$3,4),进货台账!$C$3:$C$1869,LEFT(AT$4,LEN(AT$4)-1)),"")</f>
        <v/>
      </c>
      <c r="AU181" s="90" t="str">
        <f>IF($B181&lt;&gt;"",SUMIFS(销售台账!$I$3:$I$2654,销售台账!$E$3:$E$2654,$B181,销售台账!$B$3:$B$2654,LEFT($J$3,4),销售台账!$C$3:$C$2654,LEFT(AT$4,LEN(AT$4)-1)),"")</f>
        <v/>
      </c>
      <c r="AV181" s="90" t="str">
        <f>IF($B181&lt;&gt;"",SUMIFS(损耗登记!$I$3:$I$4999,损耗登记!$E$3:$E$4999,$B181,损耗登记!$B$3:$B$4999,LEFT($J$3,4),损耗登记!$C$3:$C$4999,LEFT(AT$4,LEN(AT$4)-1)),"")</f>
        <v/>
      </c>
      <c r="AW181" s="90" t="str">
        <f t="shared" si="44"/>
        <v/>
      </c>
      <c r="AX181" s="90" t="str">
        <f>IF($B181&lt;&gt;"",SUMIFS(进货台账!$I$3:$I$1869,进货台账!$E$3:$E$1869,$B181,进货台账!$B$3:$B$1869,LEFT($J$3,4),进货台账!$C$3:$C$1869,LEFT(AX$4,LEN(AX$4)-1)),"")</f>
        <v/>
      </c>
      <c r="AY181" s="90" t="str">
        <f>IF($B181&lt;&gt;"",SUMIFS(销售台账!$I$3:$I$2654,销售台账!$E$3:$E$2654,$B181,销售台账!$B$3:$B$2654,LEFT($J$3,4),销售台账!$C$3:$C$2654,LEFT(AX$4,LEN(AX$4)-1)),"")</f>
        <v/>
      </c>
      <c r="AZ181" s="90" t="str">
        <f>IF($B181&lt;&gt;"",SUMIFS(损耗登记!$I$3:$I$4999,损耗登记!$E$3:$E$4999,$B181,损耗登记!$B$3:$B$4999,LEFT($J$3,4),损耗登记!$C$3:$C$4999,LEFT(AX$4,LEN(AX$4)-1)),"")</f>
        <v/>
      </c>
      <c r="BA181" s="90" t="str">
        <f t="shared" si="45"/>
        <v/>
      </c>
      <c r="BB181" s="90" t="str">
        <f>IF($B181&lt;&gt;"",SUMIFS(进货台账!$I$3:$I$1869,进货台账!$E$3:$E$1869,$B181,进货台账!$B$3:$B$1869,LEFT($J$3,4),进货台账!$C$3:$C$1869,LEFT(BB$4,LEN(BB$4)-1)),"")</f>
        <v/>
      </c>
      <c r="BC181" s="90" t="str">
        <f>IF($B181&lt;&gt;"",SUMIFS(销售台账!$I$3:$I$2654,销售台账!$E$3:$E$2654,$B181,销售台账!$B$3:$B$2654,LEFT($J$3,4),销售台账!$C$3:$C$2654,LEFT(BB$4,LEN(BB$4)-1)),"")</f>
        <v/>
      </c>
      <c r="BD181" s="90" t="str">
        <f>IF($B181&lt;&gt;"",SUMIFS(损耗登记!$I$3:$I$4999,损耗登记!$E$3:$E$4999,$B181,损耗登记!$B$3:$B$4999,LEFT($J$3,4),损耗登记!$C$3:$C$4999,LEFT(BB$4,LEN(BB$4)-1)),"")</f>
        <v/>
      </c>
      <c r="BE181" s="90" t="str">
        <f t="shared" si="46"/>
        <v/>
      </c>
    </row>
    <row r="182" ht="22" customHeight="1" spans="1:57">
      <c r="A182" s="89" t="str">
        <f t="shared" si="47"/>
        <v/>
      </c>
      <c r="B182" s="89" t="str">
        <f>IF(商品参数!A179&lt;&gt;"",商品参数!A179,"")</f>
        <v/>
      </c>
      <c r="C182" s="90" t="str">
        <f>IFERROR(VLOOKUP(B182,商品参数!A:E,2,FALSE),"")</f>
        <v/>
      </c>
      <c r="D182" s="90" t="str">
        <f>IFERROR(VLOOKUP(B182,商品参数!A:E,3,FALSE),"")</f>
        <v/>
      </c>
      <c r="E182" s="90" t="str">
        <f>IFERROR(VLOOKUP(B182,商品参数!A:E,4,FALSE),"")</f>
        <v/>
      </c>
      <c r="F182" s="90" t="str">
        <f t="shared" si="32"/>
        <v/>
      </c>
      <c r="G182" s="90" t="str">
        <f t="shared" si="33"/>
        <v/>
      </c>
      <c r="H182" s="91" t="str">
        <f t="shared" si="34"/>
        <v/>
      </c>
      <c r="I182" s="90" t="str">
        <f>IF(E182&lt;&gt;"",IFERROR(VLOOKUP(B182,商品参数!$A$3:$D$499,6,0),0),"")</f>
        <v/>
      </c>
      <c r="J182" s="90" t="str">
        <f>IF($B182&lt;&gt;"",SUMIFS(进货台账!$I$3:$I$1869,进货台账!$E$3:$E$1869,$B182,进货台账!$B$3:$B$1869,LEFT($J$3,4),进货台账!$C$3:$C$1869,LEFT(J$4,LEN(J$4)-1)),"")</f>
        <v/>
      </c>
      <c r="K182" s="90" t="str">
        <f>IF($B182&lt;&gt;"",SUMIFS(销售台账!$I$3:$I$2654,销售台账!$E$3:$E$2654,$B182,销售台账!$B$3:$B$2654,LEFT($J$3,4),销售台账!$C$3:$C$2654,LEFT(J$4,LEN(J$4)-1)),"")</f>
        <v/>
      </c>
      <c r="L182" s="90" t="str">
        <f>IF($B182&lt;&gt;"",SUMIFS(损耗登记!$I$3:$I$4999,损耗登记!$E$3:$E$4999,$B182,损耗登记!$B$3:$B$4999,LEFT($J$3,4),损耗登记!$C$3:$C$4999,LEFT(J$4,LEN(J$4)-1)),"")</f>
        <v/>
      </c>
      <c r="M182" s="90" t="str">
        <f t="shared" si="35"/>
        <v/>
      </c>
      <c r="N182" s="90" t="str">
        <f>IF($B182&lt;&gt;"",SUMIFS(进货台账!$I$3:$I$1869,进货台账!$E$3:$E$1869,$B182,进货台账!$B$3:$B$1869,LEFT($J$3,4),进货台账!$C$3:$C$1869,LEFT(N$4,LEN(N$4)-1)),"")</f>
        <v/>
      </c>
      <c r="O182" s="90" t="str">
        <f>IF($B182&lt;&gt;"",SUMIFS(销售台账!$I$3:$I$2654,销售台账!$E$3:$E$2654,$B182,销售台账!$B$3:$B$2654,LEFT($J$3,4),销售台账!$C$3:$C$2654,LEFT(N$4,LEN(N$4)-1)),"")</f>
        <v/>
      </c>
      <c r="P182" s="90" t="str">
        <f>IF($B182&lt;&gt;"",SUMIFS(损耗登记!$I$3:$I$4999,损耗登记!$E$3:$E$4999,$B182,损耗登记!$B$3:$B$4999,LEFT($J$3,4),损耗登记!$C$3:$C$4999,LEFT(N$4,LEN(N$4)-1)),"")</f>
        <v/>
      </c>
      <c r="Q182" s="90" t="str">
        <f t="shared" si="36"/>
        <v/>
      </c>
      <c r="R182" s="90" t="str">
        <f>IF($B182&lt;&gt;"",SUMIFS(进货台账!$I$3:$I$1869,进货台账!$E$3:$E$1869,$B182,进货台账!$B$3:$B$1869,LEFT($J$3,4),进货台账!$C$3:$C$1869,LEFT(R$4,LEN(R$4)-1)),"")</f>
        <v/>
      </c>
      <c r="S182" s="90" t="str">
        <f>IF($B182&lt;&gt;"",SUMIFS(销售台账!$I$3:$I$2654,销售台账!$E$3:$E$2654,$B182,销售台账!$B$3:$B$2654,LEFT($J$3,4),销售台账!$C$3:$C$2654,LEFT(R$4,LEN(R$4)-1)),"")</f>
        <v/>
      </c>
      <c r="T182" s="90" t="str">
        <f>IF($B182&lt;&gt;"",SUMIFS(损耗登记!$I$3:$I$4999,损耗登记!$E$3:$E$4999,$B182,损耗登记!$B$3:$B$4999,LEFT($J$3,4),损耗登记!$C$3:$C$4999,LEFT(R$4,LEN(R$4)-1)),"")</f>
        <v/>
      </c>
      <c r="U182" s="90" t="str">
        <f t="shared" si="37"/>
        <v/>
      </c>
      <c r="V182" s="90" t="str">
        <f>IF($B182&lt;&gt;"",SUMIFS(进货台账!$I$3:$I$1869,进货台账!$E$3:$E$1869,$B182,进货台账!$B$3:$B$1869,LEFT($J$3,4),进货台账!$C$3:$C$1869,LEFT(V$4,LEN(V$4)-1)),"")</f>
        <v/>
      </c>
      <c r="W182" s="90" t="str">
        <f>IF($B182&lt;&gt;"",SUMIFS(销售台账!$I$3:$I$2654,销售台账!$E$3:$E$2654,$B182,销售台账!$B$3:$B$2654,LEFT($J$3,4),销售台账!$C$3:$C$2654,LEFT(V$4,LEN(V$4)-1)),"")</f>
        <v/>
      </c>
      <c r="X182" s="90" t="str">
        <f>IF($B182&lt;&gt;"",SUMIFS(损耗登记!$I$3:$I$4999,损耗登记!$E$3:$E$4999,$B182,损耗登记!$B$3:$B$4999,LEFT($J$3,4),损耗登记!$C$3:$C$4999,LEFT(V$4,LEN(V$4)-1)),"")</f>
        <v/>
      </c>
      <c r="Y182" s="90" t="str">
        <f t="shared" si="38"/>
        <v/>
      </c>
      <c r="Z182" s="90" t="str">
        <f>IF($B182&lt;&gt;"",SUMIFS(进货台账!$I$3:$I$1869,进货台账!$E$3:$E$1869,$B182,进货台账!$B$3:$B$1869,LEFT($J$3,4),进货台账!$C$3:$C$1869,LEFT(Z$4,LEN(Z$4)-1)),"")</f>
        <v/>
      </c>
      <c r="AA182" s="90" t="str">
        <f>IF($B182&lt;&gt;"",SUMIFS(销售台账!$I$3:$I$2654,销售台账!$E$3:$E$2654,$B182,销售台账!$B$3:$B$2654,LEFT($J$3,4),销售台账!$C$3:$C$2654,LEFT(Z$4,LEN(Z$4)-1)),"")</f>
        <v/>
      </c>
      <c r="AB182" s="90" t="str">
        <f>IF($B182&lt;&gt;"",SUMIFS(损耗登记!$I$3:$I$4999,损耗登记!$E$3:$E$4999,$B182,损耗登记!$B$3:$B$4999,LEFT($J$3,4),损耗登记!$C$3:$C$4999,LEFT(Z$4,LEN(Z$4)-1)),"")</f>
        <v/>
      </c>
      <c r="AC182" s="90" t="str">
        <f t="shared" si="39"/>
        <v/>
      </c>
      <c r="AD182" s="90" t="str">
        <f>IF($B182&lt;&gt;"",SUMIFS(进货台账!$I$3:$I$1869,进货台账!$E$3:$E$1869,$B182,进货台账!$B$3:$B$1869,LEFT($J$3,4),进货台账!$C$3:$C$1869,LEFT(AD$4,LEN(AD$4)-1)),"")</f>
        <v/>
      </c>
      <c r="AE182" s="90" t="str">
        <f>IF($B182&lt;&gt;"",SUMIFS(销售台账!$I$3:$I$2654,销售台账!$E$3:$E$2654,$B182,销售台账!$B$3:$B$2654,LEFT($J$3,4),销售台账!$C$3:$C$2654,LEFT(AD$4,LEN(AD$4)-1)),"")</f>
        <v/>
      </c>
      <c r="AF182" s="90" t="str">
        <f>IF($B182&lt;&gt;"",SUMIFS(损耗登记!$I$3:$I$4999,损耗登记!$E$3:$E$4999,$B182,损耗登记!$B$3:$B$4999,LEFT($J$3,4),损耗登记!$C$3:$C$4999,LEFT(AD$4,LEN(AD$4)-1)),"")</f>
        <v/>
      </c>
      <c r="AG182" s="90" t="str">
        <f t="shared" si="40"/>
        <v/>
      </c>
      <c r="AH182" s="90" t="str">
        <f>IF($B182&lt;&gt;"",SUMIFS(进货台账!$I$3:$I$1869,进货台账!$E$3:$E$1869,$B182,进货台账!$B$3:$B$1869,LEFT($J$3,4),进货台账!$C$3:$C$1869,LEFT(AH$4,LEN(AH$4)-1)),"")</f>
        <v/>
      </c>
      <c r="AI182" s="90" t="str">
        <f>IF($B182&lt;&gt;"",SUMIFS(销售台账!$I$3:$I$2654,销售台账!$E$3:$E$2654,$B182,销售台账!$B$3:$B$2654,LEFT($J$3,4),销售台账!$C$3:$C$2654,LEFT(AH$4,LEN(AH$4)-1)),"")</f>
        <v/>
      </c>
      <c r="AJ182" s="90" t="str">
        <f>IF($B182&lt;&gt;"",SUMIFS(损耗登记!$I$3:$I$4999,损耗登记!$E$3:$E$4999,$B182,损耗登记!$B$3:$B$4999,LEFT($J$3,4),损耗登记!$C$3:$C$4999,LEFT(AH$4,LEN(AH$4)-1)),"")</f>
        <v/>
      </c>
      <c r="AK182" s="90" t="str">
        <f t="shared" si="41"/>
        <v/>
      </c>
      <c r="AL182" s="90" t="str">
        <f>IF($B182&lt;&gt;"",SUMIFS(进货台账!$I$3:$I$1869,进货台账!$E$3:$E$1869,$B182,进货台账!$B$3:$B$1869,LEFT($J$3,4),进货台账!$C$3:$C$1869,LEFT(AL$4,LEN(AL$4)-1)),"")</f>
        <v/>
      </c>
      <c r="AM182" s="90" t="str">
        <f>IF($B182&lt;&gt;"",SUMIFS(销售台账!$I$3:$I$2654,销售台账!$E$3:$E$2654,$B182,销售台账!$B$3:$B$2654,LEFT($J$3,4),销售台账!$C$3:$C$2654,LEFT(AL$4,LEN(AL$4)-1)),"")</f>
        <v/>
      </c>
      <c r="AN182" s="90" t="str">
        <f>IF($B182&lt;&gt;"",SUMIFS(损耗登记!$I$3:$I$4999,损耗登记!$E$3:$E$4999,$B182,损耗登记!$B$3:$B$4999,LEFT($J$3,4),损耗登记!$C$3:$C$4999,LEFT(AL$4,LEN(AL$4)-1)),"")</f>
        <v/>
      </c>
      <c r="AO182" s="90" t="str">
        <f t="shared" si="42"/>
        <v/>
      </c>
      <c r="AP182" s="90" t="str">
        <f>IF($B182&lt;&gt;"",SUMIFS(进货台账!$I$3:$I$1869,进货台账!$E$3:$E$1869,$B182,进货台账!$B$3:$B$1869,LEFT($J$3,4),进货台账!$C$3:$C$1869,LEFT(AP$4,LEN(AP$4)-1)),"")</f>
        <v/>
      </c>
      <c r="AQ182" s="90" t="str">
        <f>IF($B182&lt;&gt;"",SUMIFS(销售台账!$I$3:$I$2654,销售台账!$E$3:$E$2654,$B182,销售台账!$B$3:$B$2654,LEFT($J$3,4),销售台账!$C$3:$C$2654,LEFT(AP$4,LEN(AP$4)-1)),"")</f>
        <v/>
      </c>
      <c r="AR182" s="90" t="str">
        <f>IF($B182&lt;&gt;"",SUMIFS(损耗登记!$I$3:$I$4999,损耗登记!$E$3:$E$4999,$B182,损耗登记!$B$3:$B$4999,LEFT($J$3,4),损耗登记!$C$3:$C$4999,LEFT(AP$4,LEN(AP$4)-1)),"")</f>
        <v/>
      </c>
      <c r="AS182" s="90" t="str">
        <f t="shared" si="43"/>
        <v/>
      </c>
      <c r="AT182" s="90" t="str">
        <f>IF($B182&lt;&gt;"",SUMIFS(进货台账!$I$3:$I$1869,进货台账!$E$3:$E$1869,$B182,进货台账!$B$3:$B$1869,LEFT($J$3,4),进货台账!$C$3:$C$1869,LEFT(AT$4,LEN(AT$4)-1)),"")</f>
        <v/>
      </c>
      <c r="AU182" s="90" t="str">
        <f>IF($B182&lt;&gt;"",SUMIFS(销售台账!$I$3:$I$2654,销售台账!$E$3:$E$2654,$B182,销售台账!$B$3:$B$2654,LEFT($J$3,4),销售台账!$C$3:$C$2654,LEFT(AT$4,LEN(AT$4)-1)),"")</f>
        <v/>
      </c>
      <c r="AV182" s="90" t="str">
        <f>IF($B182&lt;&gt;"",SUMIFS(损耗登记!$I$3:$I$4999,损耗登记!$E$3:$E$4999,$B182,损耗登记!$B$3:$B$4999,LEFT($J$3,4),损耗登记!$C$3:$C$4999,LEFT(AT$4,LEN(AT$4)-1)),"")</f>
        <v/>
      </c>
      <c r="AW182" s="90" t="str">
        <f t="shared" si="44"/>
        <v/>
      </c>
      <c r="AX182" s="90" t="str">
        <f>IF($B182&lt;&gt;"",SUMIFS(进货台账!$I$3:$I$1869,进货台账!$E$3:$E$1869,$B182,进货台账!$B$3:$B$1869,LEFT($J$3,4),进货台账!$C$3:$C$1869,LEFT(AX$4,LEN(AX$4)-1)),"")</f>
        <v/>
      </c>
      <c r="AY182" s="90" t="str">
        <f>IF($B182&lt;&gt;"",SUMIFS(销售台账!$I$3:$I$2654,销售台账!$E$3:$E$2654,$B182,销售台账!$B$3:$B$2654,LEFT($J$3,4),销售台账!$C$3:$C$2654,LEFT(AX$4,LEN(AX$4)-1)),"")</f>
        <v/>
      </c>
      <c r="AZ182" s="90" t="str">
        <f>IF($B182&lt;&gt;"",SUMIFS(损耗登记!$I$3:$I$4999,损耗登记!$E$3:$E$4999,$B182,损耗登记!$B$3:$B$4999,LEFT($J$3,4),损耗登记!$C$3:$C$4999,LEFT(AX$4,LEN(AX$4)-1)),"")</f>
        <v/>
      </c>
      <c r="BA182" s="90" t="str">
        <f t="shared" si="45"/>
        <v/>
      </c>
      <c r="BB182" s="90" t="str">
        <f>IF($B182&lt;&gt;"",SUMIFS(进货台账!$I$3:$I$1869,进货台账!$E$3:$E$1869,$B182,进货台账!$B$3:$B$1869,LEFT($J$3,4),进货台账!$C$3:$C$1869,LEFT(BB$4,LEN(BB$4)-1)),"")</f>
        <v/>
      </c>
      <c r="BC182" s="90" t="str">
        <f>IF($B182&lt;&gt;"",SUMIFS(销售台账!$I$3:$I$2654,销售台账!$E$3:$E$2654,$B182,销售台账!$B$3:$B$2654,LEFT($J$3,4),销售台账!$C$3:$C$2654,LEFT(BB$4,LEN(BB$4)-1)),"")</f>
        <v/>
      </c>
      <c r="BD182" s="90" t="str">
        <f>IF($B182&lt;&gt;"",SUMIFS(损耗登记!$I$3:$I$4999,损耗登记!$E$3:$E$4999,$B182,损耗登记!$B$3:$B$4999,LEFT($J$3,4),损耗登记!$C$3:$C$4999,LEFT(BB$4,LEN(BB$4)-1)),"")</f>
        <v/>
      </c>
      <c r="BE182" s="90" t="str">
        <f t="shared" si="46"/>
        <v/>
      </c>
    </row>
    <row r="183" ht="22" customHeight="1" spans="1:57">
      <c r="A183" s="89" t="str">
        <f t="shared" si="47"/>
        <v/>
      </c>
      <c r="B183" s="89" t="str">
        <f>IF(商品参数!A180&lt;&gt;"",商品参数!A180,"")</f>
        <v/>
      </c>
      <c r="C183" s="90" t="str">
        <f>IFERROR(VLOOKUP(B183,商品参数!A:E,2,FALSE),"")</f>
        <v/>
      </c>
      <c r="D183" s="90" t="str">
        <f>IFERROR(VLOOKUP(B183,商品参数!A:E,3,FALSE),"")</f>
        <v/>
      </c>
      <c r="E183" s="90" t="str">
        <f>IFERROR(VLOOKUP(B183,商品参数!A:E,4,FALSE),"")</f>
        <v/>
      </c>
      <c r="F183" s="90" t="str">
        <f t="shared" si="32"/>
        <v/>
      </c>
      <c r="G183" s="90" t="str">
        <f t="shared" si="33"/>
        <v/>
      </c>
      <c r="H183" s="91" t="str">
        <f t="shared" si="34"/>
        <v/>
      </c>
      <c r="I183" s="90" t="str">
        <f>IF(E183&lt;&gt;"",IFERROR(VLOOKUP(B183,商品参数!$A$3:$D$499,6,0),0),"")</f>
        <v/>
      </c>
      <c r="J183" s="90" t="str">
        <f>IF($B183&lt;&gt;"",SUMIFS(进货台账!$I$3:$I$1869,进货台账!$E$3:$E$1869,$B183,进货台账!$B$3:$B$1869,LEFT($J$3,4),进货台账!$C$3:$C$1869,LEFT(J$4,LEN(J$4)-1)),"")</f>
        <v/>
      </c>
      <c r="K183" s="90" t="str">
        <f>IF($B183&lt;&gt;"",SUMIFS(销售台账!$I$3:$I$2654,销售台账!$E$3:$E$2654,$B183,销售台账!$B$3:$B$2654,LEFT($J$3,4),销售台账!$C$3:$C$2654,LEFT(J$4,LEN(J$4)-1)),"")</f>
        <v/>
      </c>
      <c r="L183" s="90" t="str">
        <f>IF($B183&lt;&gt;"",SUMIFS(损耗登记!$I$3:$I$4999,损耗登记!$E$3:$E$4999,$B183,损耗登记!$B$3:$B$4999,LEFT($J$3,4),损耗登记!$C$3:$C$4999,LEFT(J$4,LEN(J$4)-1)),"")</f>
        <v/>
      </c>
      <c r="M183" s="90" t="str">
        <f t="shared" si="35"/>
        <v/>
      </c>
      <c r="N183" s="90" t="str">
        <f>IF($B183&lt;&gt;"",SUMIFS(进货台账!$I$3:$I$1869,进货台账!$E$3:$E$1869,$B183,进货台账!$B$3:$B$1869,LEFT($J$3,4),进货台账!$C$3:$C$1869,LEFT(N$4,LEN(N$4)-1)),"")</f>
        <v/>
      </c>
      <c r="O183" s="90" t="str">
        <f>IF($B183&lt;&gt;"",SUMIFS(销售台账!$I$3:$I$2654,销售台账!$E$3:$E$2654,$B183,销售台账!$B$3:$B$2654,LEFT($J$3,4),销售台账!$C$3:$C$2654,LEFT(N$4,LEN(N$4)-1)),"")</f>
        <v/>
      </c>
      <c r="P183" s="90" t="str">
        <f>IF($B183&lt;&gt;"",SUMIFS(损耗登记!$I$3:$I$4999,损耗登记!$E$3:$E$4999,$B183,损耗登记!$B$3:$B$4999,LEFT($J$3,4),损耗登记!$C$3:$C$4999,LEFT(N$4,LEN(N$4)-1)),"")</f>
        <v/>
      </c>
      <c r="Q183" s="90" t="str">
        <f t="shared" si="36"/>
        <v/>
      </c>
      <c r="R183" s="90" t="str">
        <f>IF($B183&lt;&gt;"",SUMIFS(进货台账!$I$3:$I$1869,进货台账!$E$3:$E$1869,$B183,进货台账!$B$3:$B$1869,LEFT($J$3,4),进货台账!$C$3:$C$1869,LEFT(R$4,LEN(R$4)-1)),"")</f>
        <v/>
      </c>
      <c r="S183" s="90" t="str">
        <f>IF($B183&lt;&gt;"",SUMIFS(销售台账!$I$3:$I$2654,销售台账!$E$3:$E$2654,$B183,销售台账!$B$3:$B$2654,LEFT($J$3,4),销售台账!$C$3:$C$2654,LEFT(R$4,LEN(R$4)-1)),"")</f>
        <v/>
      </c>
      <c r="T183" s="90" t="str">
        <f>IF($B183&lt;&gt;"",SUMIFS(损耗登记!$I$3:$I$4999,损耗登记!$E$3:$E$4999,$B183,损耗登记!$B$3:$B$4999,LEFT($J$3,4),损耗登记!$C$3:$C$4999,LEFT(R$4,LEN(R$4)-1)),"")</f>
        <v/>
      </c>
      <c r="U183" s="90" t="str">
        <f t="shared" si="37"/>
        <v/>
      </c>
      <c r="V183" s="90" t="str">
        <f>IF($B183&lt;&gt;"",SUMIFS(进货台账!$I$3:$I$1869,进货台账!$E$3:$E$1869,$B183,进货台账!$B$3:$B$1869,LEFT($J$3,4),进货台账!$C$3:$C$1869,LEFT(V$4,LEN(V$4)-1)),"")</f>
        <v/>
      </c>
      <c r="W183" s="90" t="str">
        <f>IF($B183&lt;&gt;"",SUMIFS(销售台账!$I$3:$I$2654,销售台账!$E$3:$E$2654,$B183,销售台账!$B$3:$B$2654,LEFT($J$3,4),销售台账!$C$3:$C$2654,LEFT(V$4,LEN(V$4)-1)),"")</f>
        <v/>
      </c>
      <c r="X183" s="90" t="str">
        <f>IF($B183&lt;&gt;"",SUMIFS(损耗登记!$I$3:$I$4999,损耗登记!$E$3:$E$4999,$B183,损耗登记!$B$3:$B$4999,LEFT($J$3,4),损耗登记!$C$3:$C$4999,LEFT(V$4,LEN(V$4)-1)),"")</f>
        <v/>
      </c>
      <c r="Y183" s="90" t="str">
        <f t="shared" si="38"/>
        <v/>
      </c>
      <c r="Z183" s="90" t="str">
        <f>IF($B183&lt;&gt;"",SUMIFS(进货台账!$I$3:$I$1869,进货台账!$E$3:$E$1869,$B183,进货台账!$B$3:$B$1869,LEFT($J$3,4),进货台账!$C$3:$C$1869,LEFT(Z$4,LEN(Z$4)-1)),"")</f>
        <v/>
      </c>
      <c r="AA183" s="90" t="str">
        <f>IF($B183&lt;&gt;"",SUMIFS(销售台账!$I$3:$I$2654,销售台账!$E$3:$E$2654,$B183,销售台账!$B$3:$B$2654,LEFT($J$3,4),销售台账!$C$3:$C$2654,LEFT(Z$4,LEN(Z$4)-1)),"")</f>
        <v/>
      </c>
      <c r="AB183" s="90" t="str">
        <f>IF($B183&lt;&gt;"",SUMIFS(损耗登记!$I$3:$I$4999,损耗登记!$E$3:$E$4999,$B183,损耗登记!$B$3:$B$4999,LEFT($J$3,4),损耗登记!$C$3:$C$4999,LEFT(Z$4,LEN(Z$4)-1)),"")</f>
        <v/>
      </c>
      <c r="AC183" s="90" t="str">
        <f t="shared" si="39"/>
        <v/>
      </c>
      <c r="AD183" s="90" t="str">
        <f>IF($B183&lt;&gt;"",SUMIFS(进货台账!$I$3:$I$1869,进货台账!$E$3:$E$1869,$B183,进货台账!$B$3:$B$1869,LEFT($J$3,4),进货台账!$C$3:$C$1869,LEFT(AD$4,LEN(AD$4)-1)),"")</f>
        <v/>
      </c>
      <c r="AE183" s="90" t="str">
        <f>IF($B183&lt;&gt;"",SUMIFS(销售台账!$I$3:$I$2654,销售台账!$E$3:$E$2654,$B183,销售台账!$B$3:$B$2654,LEFT($J$3,4),销售台账!$C$3:$C$2654,LEFT(AD$4,LEN(AD$4)-1)),"")</f>
        <v/>
      </c>
      <c r="AF183" s="90" t="str">
        <f>IF($B183&lt;&gt;"",SUMIFS(损耗登记!$I$3:$I$4999,损耗登记!$E$3:$E$4999,$B183,损耗登记!$B$3:$B$4999,LEFT($J$3,4),损耗登记!$C$3:$C$4999,LEFT(AD$4,LEN(AD$4)-1)),"")</f>
        <v/>
      </c>
      <c r="AG183" s="90" t="str">
        <f t="shared" si="40"/>
        <v/>
      </c>
      <c r="AH183" s="90" t="str">
        <f>IF($B183&lt;&gt;"",SUMIFS(进货台账!$I$3:$I$1869,进货台账!$E$3:$E$1869,$B183,进货台账!$B$3:$B$1869,LEFT($J$3,4),进货台账!$C$3:$C$1869,LEFT(AH$4,LEN(AH$4)-1)),"")</f>
        <v/>
      </c>
      <c r="AI183" s="90" t="str">
        <f>IF($B183&lt;&gt;"",SUMIFS(销售台账!$I$3:$I$2654,销售台账!$E$3:$E$2654,$B183,销售台账!$B$3:$B$2654,LEFT($J$3,4),销售台账!$C$3:$C$2654,LEFT(AH$4,LEN(AH$4)-1)),"")</f>
        <v/>
      </c>
      <c r="AJ183" s="90" t="str">
        <f>IF($B183&lt;&gt;"",SUMIFS(损耗登记!$I$3:$I$4999,损耗登记!$E$3:$E$4999,$B183,损耗登记!$B$3:$B$4999,LEFT($J$3,4),损耗登记!$C$3:$C$4999,LEFT(AH$4,LEN(AH$4)-1)),"")</f>
        <v/>
      </c>
      <c r="AK183" s="90" t="str">
        <f t="shared" si="41"/>
        <v/>
      </c>
      <c r="AL183" s="90" t="str">
        <f>IF($B183&lt;&gt;"",SUMIFS(进货台账!$I$3:$I$1869,进货台账!$E$3:$E$1869,$B183,进货台账!$B$3:$B$1869,LEFT($J$3,4),进货台账!$C$3:$C$1869,LEFT(AL$4,LEN(AL$4)-1)),"")</f>
        <v/>
      </c>
      <c r="AM183" s="90" t="str">
        <f>IF($B183&lt;&gt;"",SUMIFS(销售台账!$I$3:$I$2654,销售台账!$E$3:$E$2654,$B183,销售台账!$B$3:$B$2654,LEFT($J$3,4),销售台账!$C$3:$C$2654,LEFT(AL$4,LEN(AL$4)-1)),"")</f>
        <v/>
      </c>
      <c r="AN183" s="90" t="str">
        <f>IF($B183&lt;&gt;"",SUMIFS(损耗登记!$I$3:$I$4999,损耗登记!$E$3:$E$4999,$B183,损耗登记!$B$3:$B$4999,LEFT($J$3,4),损耗登记!$C$3:$C$4999,LEFT(AL$4,LEN(AL$4)-1)),"")</f>
        <v/>
      </c>
      <c r="AO183" s="90" t="str">
        <f t="shared" si="42"/>
        <v/>
      </c>
      <c r="AP183" s="90" t="str">
        <f>IF($B183&lt;&gt;"",SUMIFS(进货台账!$I$3:$I$1869,进货台账!$E$3:$E$1869,$B183,进货台账!$B$3:$B$1869,LEFT($J$3,4),进货台账!$C$3:$C$1869,LEFT(AP$4,LEN(AP$4)-1)),"")</f>
        <v/>
      </c>
      <c r="AQ183" s="90" t="str">
        <f>IF($B183&lt;&gt;"",SUMIFS(销售台账!$I$3:$I$2654,销售台账!$E$3:$E$2654,$B183,销售台账!$B$3:$B$2654,LEFT($J$3,4),销售台账!$C$3:$C$2654,LEFT(AP$4,LEN(AP$4)-1)),"")</f>
        <v/>
      </c>
      <c r="AR183" s="90" t="str">
        <f>IF($B183&lt;&gt;"",SUMIFS(损耗登记!$I$3:$I$4999,损耗登记!$E$3:$E$4999,$B183,损耗登记!$B$3:$B$4999,LEFT($J$3,4),损耗登记!$C$3:$C$4999,LEFT(AP$4,LEN(AP$4)-1)),"")</f>
        <v/>
      </c>
      <c r="AS183" s="90" t="str">
        <f t="shared" si="43"/>
        <v/>
      </c>
      <c r="AT183" s="90" t="str">
        <f>IF($B183&lt;&gt;"",SUMIFS(进货台账!$I$3:$I$1869,进货台账!$E$3:$E$1869,$B183,进货台账!$B$3:$B$1869,LEFT($J$3,4),进货台账!$C$3:$C$1869,LEFT(AT$4,LEN(AT$4)-1)),"")</f>
        <v/>
      </c>
      <c r="AU183" s="90" t="str">
        <f>IF($B183&lt;&gt;"",SUMIFS(销售台账!$I$3:$I$2654,销售台账!$E$3:$E$2654,$B183,销售台账!$B$3:$B$2654,LEFT($J$3,4),销售台账!$C$3:$C$2654,LEFT(AT$4,LEN(AT$4)-1)),"")</f>
        <v/>
      </c>
      <c r="AV183" s="90" t="str">
        <f>IF($B183&lt;&gt;"",SUMIFS(损耗登记!$I$3:$I$4999,损耗登记!$E$3:$E$4999,$B183,损耗登记!$B$3:$B$4999,LEFT($J$3,4),损耗登记!$C$3:$C$4999,LEFT(AT$4,LEN(AT$4)-1)),"")</f>
        <v/>
      </c>
      <c r="AW183" s="90" t="str">
        <f t="shared" si="44"/>
        <v/>
      </c>
      <c r="AX183" s="90" t="str">
        <f>IF($B183&lt;&gt;"",SUMIFS(进货台账!$I$3:$I$1869,进货台账!$E$3:$E$1869,$B183,进货台账!$B$3:$B$1869,LEFT($J$3,4),进货台账!$C$3:$C$1869,LEFT(AX$4,LEN(AX$4)-1)),"")</f>
        <v/>
      </c>
      <c r="AY183" s="90" t="str">
        <f>IF($B183&lt;&gt;"",SUMIFS(销售台账!$I$3:$I$2654,销售台账!$E$3:$E$2654,$B183,销售台账!$B$3:$B$2654,LEFT($J$3,4),销售台账!$C$3:$C$2654,LEFT(AX$4,LEN(AX$4)-1)),"")</f>
        <v/>
      </c>
      <c r="AZ183" s="90" t="str">
        <f>IF($B183&lt;&gt;"",SUMIFS(损耗登记!$I$3:$I$4999,损耗登记!$E$3:$E$4999,$B183,损耗登记!$B$3:$B$4999,LEFT($J$3,4),损耗登记!$C$3:$C$4999,LEFT(AX$4,LEN(AX$4)-1)),"")</f>
        <v/>
      </c>
      <c r="BA183" s="90" t="str">
        <f t="shared" si="45"/>
        <v/>
      </c>
      <c r="BB183" s="90" t="str">
        <f>IF($B183&lt;&gt;"",SUMIFS(进货台账!$I$3:$I$1869,进货台账!$E$3:$E$1869,$B183,进货台账!$B$3:$B$1869,LEFT($J$3,4),进货台账!$C$3:$C$1869,LEFT(BB$4,LEN(BB$4)-1)),"")</f>
        <v/>
      </c>
      <c r="BC183" s="90" t="str">
        <f>IF($B183&lt;&gt;"",SUMIFS(销售台账!$I$3:$I$2654,销售台账!$E$3:$E$2654,$B183,销售台账!$B$3:$B$2654,LEFT($J$3,4),销售台账!$C$3:$C$2654,LEFT(BB$4,LEN(BB$4)-1)),"")</f>
        <v/>
      </c>
      <c r="BD183" s="90" t="str">
        <f>IF($B183&lt;&gt;"",SUMIFS(损耗登记!$I$3:$I$4999,损耗登记!$E$3:$E$4999,$B183,损耗登记!$B$3:$B$4999,LEFT($J$3,4),损耗登记!$C$3:$C$4999,LEFT(BB$4,LEN(BB$4)-1)),"")</f>
        <v/>
      </c>
      <c r="BE183" s="90" t="str">
        <f t="shared" si="46"/>
        <v/>
      </c>
    </row>
    <row r="184" ht="22" customHeight="1" spans="1:57">
      <c r="A184" s="89" t="str">
        <f t="shared" si="47"/>
        <v/>
      </c>
      <c r="B184" s="89" t="str">
        <f>IF(商品参数!A181&lt;&gt;"",商品参数!A181,"")</f>
        <v/>
      </c>
      <c r="C184" s="90" t="str">
        <f>IFERROR(VLOOKUP(B184,商品参数!A:E,2,FALSE),"")</f>
        <v/>
      </c>
      <c r="D184" s="90" t="str">
        <f>IFERROR(VLOOKUP(B184,商品参数!A:E,3,FALSE),"")</f>
        <v/>
      </c>
      <c r="E184" s="90" t="str">
        <f>IFERROR(VLOOKUP(B184,商品参数!A:E,4,FALSE),"")</f>
        <v/>
      </c>
      <c r="F184" s="90" t="str">
        <f t="shared" si="32"/>
        <v/>
      </c>
      <c r="G184" s="90" t="str">
        <f t="shared" si="33"/>
        <v/>
      </c>
      <c r="H184" s="91" t="str">
        <f t="shared" si="34"/>
        <v/>
      </c>
      <c r="I184" s="90" t="str">
        <f>IF(E184&lt;&gt;"",IFERROR(VLOOKUP(B184,商品参数!$A$3:$D$499,6,0),0),"")</f>
        <v/>
      </c>
      <c r="J184" s="90" t="str">
        <f>IF($B184&lt;&gt;"",SUMIFS(进货台账!$I$3:$I$1869,进货台账!$E$3:$E$1869,$B184,进货台账!$B$3:$B$1869,LEFT($J$3,4),进货台账!$C$3:$C$1869,LEFT(J$4,LEN(J$4)-1)),"")</f>
        <v/>
      </c>
      <c r="K184" s="90" t="str">
        <f>IF($B184&lt;&gt;"",SUMIFS(销售台账!$I$3:$I$2654,销售台账!$E$3:$E$2654,$B184,销售台账!$B$3:$B$2654,LEFT($J$3,4),销售台账!$C$3:$C$2654,LEFT(J$4,LEN(J$4)-1)),"")</f>
        <v/>
      </c>
      <c r="L184" s="90" t="str">
        <f>IF($B184&lt;&gt;"",SUMIFS(损耗登记!$I$3:$I$4999,损耗登记!$E$3:$E$4999,$B184,损耗登记!$B$3:$B$4999,LEFT($J$3,4),损耗登记!$C$3:$C$4999,LEFT(J$4,LEN(J$4)-1)),"")</f>
        <v/>
      </c>
      <c r="M184" s="90" t="str">
        <f t="shared" si="35"/>
        <v/>
      </c>
      <c r="N184" s="90" t="str">
        <f>IF($B184&lt;&gt;"",SUMIFS(进货台账!$I$3:$I$1869,进货台账!$E$3:$E$1869,$B184,进货台账!$B$3:$B$1869,LEFT($J$3,4),进货台账!$C$3:$C$1869,LEFT(N$4,LEN(N$4)-1)),"")</f>
        <v/>
      </c>
      <c r="O184" s="90" t="str">
        <f>IF($B184&lt;&gt;"",SUMIFS(销售台账!$I$3:$I$2654,销售台账!$E$3:$E$2654,$B184,销售台账!$B$3:$B$2654,LEFT($J$3,4),销售台账!$C$3:$C$2654,LEFT(N$4,LEN(N$4)-1)),"")</f>
        <v/>
      </c>
      <c r="P184" s="90" t="str">
        <f>IF($B184&lt;&gt;"",SUMIFS(损耗登记!$I$3:$I$4999,损耗登记!$E$3:$E$4999,$B184,损耗登记!$B$3:$B$4999,LEFT($J$3,4),损耗登记!$C$3:$C$4999,LEFT(N$4,LEN(N$4)-1)),"")</f>
        <v/>
      </c>
      <c r="Q184" s="90" t="str">
        <f t="shared" si="36"/>
        <v/>
      </c>
      <c r="R184" s="90" t="str">
        <f>IF($B184&lt;&gt;"",SUMIFS(进货台账!$I$3:$I$1869,进货台账!$E$3:$E$1869,$B184,进货台账!$B$3:$B$1869,LEFT($J$3,4),进货台账!$C$3:$C$1869,LEFT(R$4,LEN(R$4)-1)),"")</f>
        <v/>
      </c>
      <c r="S184" s="90" t="str">
        <f>IF($B184&lt;&gt;"",SUMIFS(销售台账!$I$3:$I$2654,销售台账!$E$3:$E$2654,$B184,销售台账!$B$3:$B$2654,LEFT($J$3,4),销售台账!$C$3:$C$2654,LEFT(R$4,LEN(R$4)-1)),"")</f>
        <v/>
      </c>
      <c r="T184" s="90" t="str">
        <f>IF($B184&lt;&gt;"",SUMIFS(损耗登记!$I$3:$I$4999,损耗登记!$E$3:$E$4999,$B184,损耗登记!$B$3:$B$4999,LEFT($J$3,4),损耗登记!$C$3:$C$4999,LEFT(R$4,LEN(R$4)-1)),"")</f>
        <v/>
      </c>
      <c r="U184" s="90" t="str">
        <f t="shared" si="37"/>
        <v/>
      </c>
      <c r="V184" s="90" t="str">
        <f>IF($B184&lt;&gt;"",SUMIFS(进货台账!$I$3:$I$1869,进货台账!$E$3:$E$1869,$B184,进货台账!$B$3:$B$1869,LEFT($J$3,4),进货台账!$C$3:$C$1869,LEFT(V$4,LEN(V$4)-1)),"")</f>
        <v/>
      </c>
      <c r="W184" s="90" t="str">
        <f>IF($B184&lt;&gt;"",SUMIFS(销售台账!$I$3:$I$2654,销售台账!$E$3:$E$2654,$B184,销售台账!$B$3:$B$2654,LEFT($J$3,4),销售台账!$C$3:$C$2654,LEFT(V$4,LEN(V$4)-1)),"")</f>
        <v/>
      </c>
      <c r="X184" s="90" t="str">
        <f>IF($B184&lt;&gt;"",SUMIFS(损耗登记!$I$3:$I$4999,损耗登记!$E$3:$E$4999,$B184,损耗登记!$B$3:$B$4999,LEFT($J$3,4),损耗登记!$C$3:$C$4999,LEFT(V$4,LEN(V$4)-1)),"")</f>
        <v/>
      </c>
      <c r="Y184" s="90" t="str">
        <f t="shared" si="38"/>
        <v/>
      </c>
      <c r="Z184" s="90" t="str">
        <f>IF($B184&lt;&gt;"",SUMIFS(进货台账!$I$3:$I$1869,进货台账!$E$3:$E$1869,$B184,进货台账!$B$3:$B$1869,LEFT($J$3,4),进货台账!$C$3:$C$1869,LEFT(Z$4,LEN(Z$4)-1)),"")</f>
        <v/>
      </c>
      <c r="AA184" s="90" t="str">
        <f>IF($B184&lt;&gt;"",SUMIFS(销售台账!$I$3:$I$2654,销售台账!$E$3:$E$2654,$B184,销售台账!$B$3:$B$2654,LEFT($J$3,4),销售台账!$C$3:$C$2654,LEFT(Z$4,LEN(Z$4)-1)),"")</f>
        <v/>
      </c>
      <c r="AB184" s="90" t="str">
        <f>IF($B184&lt;&gt;"",SUMIFS(损耗登记!$I$3:$I$4999,损耗登记!$E$3:$E$4999,$B184,损耗登记!$B$3:$B$4999,LEFT($J$3,4),损耗登记!$C$3:$C$4999,LEFT(Z$4,LEN(Z$4)-1)),"")</f>
        <v/>
      </c>
      <c r="AC184" s="90" t="str">
        <f t="shared" si="39"/>
        <v/>
      </c>
      <c r="AD184" s="90" t="str">
        <f>IF($B184&lt;&gt;"",SUMIFS(进货台账!$I$3:$I$1869,进货台账!$E$3:$E$1869,$B184,进货台账!$B$3:$B$1869,LEFT($J$3,4),进货台账!$C$3:$C$1869,LEFT(AD$4,LEN(AD$4)-1)),"")</f>
        <v/>
      </c>
      <c r="AE184" s="90" t="str">
        <f>IF($B184&lt;&gt;"",SUMIFS(销售台账!$I$3:$I$2654,销售台账!$E$3:$E$2654,$B184,销售台账!$B$3:$B$2654,LEFT($J$3,4),销售台账!$C$3:$C$2654,LEFT(AD$4,LEN(AD$4)-1)),"")</f>
        <v/>
      </c>
      <c r="AF184" s="90" t="str">
        <f>IF($B184&lt;&gt;"",SUMIFS(损耗登记!$I$3:$I$4999,损耗登记!$E$3:$E$4999,$B184,损耗登记!$B$3:$B$4999,LEFT($J$3,4),损耗登记!$C$3:$C$4999,LEFT(AD$4,LEN(AD$4)-1)),"")</f>
        <v/>
      </c>
      <c r="AG184" s="90" t="str">
        <f t="shared" si="40"/>
        <v/>
      </c>
      <c r="AH184" s="90" t="str">
        <f>IF($B184&lt;&gt;"",SUMIFS(进货台账!$I$3:$I$1869,进货台账!$E$3:$E$1869,$B184,进货台账!$B$3:$B$1869,LEFT($J$3,4),进货台账!$C$3:$C$1869,LEFT(AH$4,LEN(AH$4)-1)),"")</f>
        <v/>
      </c>
      <c r="AI184" s="90" t="str">
        <f>IF($B184&lt;&gt;"",SUMIFS(销售台账!$I$3:$I$2654,销售台账!$E$3:$E$2654,$B184,销售台账!$B$3:$B$2654,LEFT($J$3,4),销售台账!$C$3:$C$2654,LEFT(AH$4,LEN(AH$4)-1)),"")</f>
        <v/>
      </c>
      <c r="AJ184" s="90" t="str">
        <f>IF($B184&lt;&gt;"",SUMIFS(损耗登记!$I$3:$I$4999,损耗登记!$E$3:$E$4999,$B184,损耗登记!$B$3:$B$4999,LEFT($J$3,4),损耗登记!$C$3:$C$4999,LEFT(AH$4,LEN(AH$4)-1)),"")</f>
        <v/>
      </c>
      <c r="AK184" s="90" t="str">
        <f t="shared" si="41"/>
        <v/>
      </c>
      <c r="AL184" s="90" t="str">
        <f>IF($B184&lt;&gt;"",SUMIFS(进货台账!$I$3:$I$1869,进货台账!$E$3:$E$1869,$B184,进货台账!$B$3:$B$1869,LEFT($J$3,4),进货台账!$C$3:$C$1869,LEFT(AL$4,LEN(AL$4)-1)),"")</f>
        <v/>
      </c>
      <c r="AM184" s="90" t="str">
        <f>IF($B184&lt;&gt;"",SUMIFS(销售台账!$I$3:$I$2654,销售台账!$E$3:$E$2654,$B184,销售台账!$B$3:$B$2654,LEFT($J$3,4),销售台账!$C$3:$C$2654,LEFT(AL$4,LEN(AL$4)-1)),"")</f>
        <v/>
      </c>
      <c r="AN184" s="90" t="str">
        <f>IF($B184&lt;&gt;"",SUMIFS(损耗登记!$I$3:$I$4999,损耗登记!$E$3:$E$4999,$B184,损耗登记!$B$3:$B$4999,LEFT($J$3,4),损耗登记!$C$3:$C$4999,LEFT(AL$4,LEN(AL$4)-1)),"")</f>
        <v/>
      </c>
      <c r="AO184" s="90" t="str">
        <f t="shared" si="42"/>
        <v/>
      </c>
      <c r="AP184" s="90" t="str">
        <f>IF($B184&lt;&gt;"",SUMIFS(进货台账!$I$3:$I$1869,进货台账!$E$3:$E$1869,$B184,进货台账!$B$3:$B$1869,LEFT($J$3,4),进货台账!$C$3:$C$1869,LEFT(AP$4,LEN(AP$4)-1)),"")</f>
        <v/>
      </c>
      <c r="AQ184" s="90" t="str">
        <f>IF($B184&lt;&gt;"",SUMIFS(销售台账!$I$3:$I$2654,销售台账!$E$3:$E$2654,$B184,销售台账!$B$3:$B$2654,LEFT($J$3,4),销售台账!$C$3:$C$2654,LEFT(AP$4,LEN(AP$4)-1)),"")</f>
        <v/>
      </c>
      <c r="AR184" s="90" t="str">
        <f>IF($B184&lt;&gt;"",SUMIFS(损耗登记!$I$3:$I$4999,损耗登记!$E$3:$E$4999,$B184,损耗登记!$B$3:$B$4999,LEFT($J$3,4),损耗登记!$C$3:$C$4999,LEFT(AP$4,LEN(AP$4)-1)),"")</f>
        <v/>
      </c>
      <c r="AS184" s="90" t="str">
        <f t="shared" si="43"/>
        <v/>
      </c>
      <c r="AT184" s="90" t="str">
        <f>IF($B184&lt;&gt;"",SUMIFS(进货台账!$I$3:$I$1869,进货台账!$E$3:$E$1869,$B184,进货台账!$B$3:$B$1869,LEFT($J$3,4),进货台账!$C$3:$C$1869,LEFT(AT$4,LEN(AT$4)-1)),"")</f>
        <v/>
      </c>
      <c r="AU184" s="90" t="str">
        <f>IF($B184&lt;&gt;"",SUMIFS(销售台账!$I$3:$I$2654,销售台账!$E$3:$E$2654,$B184,销售台账!$B$3:$B$2654,LEFT($J$3,4),销售台账!$C$3:$C$2654,LEFT(AT$4,LEN(AT$4)-1)),"")</f>
        <v/>
      </c>
      <c r="AV184" s="90" t="str">
        <f>IF($B184&lt;&gt;"",SUMIFS(损耗登记!$I$3:$I$4999,损耗登记!$E$3:$E$4999,$B184,损耗登记!$B$3:$B$4999,LEFT($J$3,4),损耗登记!$C$3:$C$4999,LEFT(AT$4,LEN(AT$4)-1)),"")</f>
        <v/>
      </c>
      <c r="AW184" s="90" t="str">
        <f t="shared" si="44"/>
        <v/>
      </c>
      <c r="AX184" s="90" t="str">
        <f>IF($B184&lt;&gt;"",SUMIFS(进货台账!$I$3:$I$1869,进货台账!$E$3:$E$1869,$B184,进货台账!$B$3:$B$1869,LEFT($J$3,4),进货台账!$C$3:$C$1869,LEFT(AX$4,LEN(AX$4)-1)),"")</f>
        <v/>
      </c>
      <c r="AY184" s="90" t="str">
        <f>IF($B184&lt;&gt;"",SUMIFS(销售台账!$I$3:$I$2654,销售台账!$E$3:$E$2654,$B184,销售台账!$B$3:$B$2654,LEFT($J$3,4),销售台账!$C$3:$C$2654,LEFT(AX$4,LEN(AX$4)-1)),"")</f>
        <v/>
      </c>
      <c r="AZ184" s="90" t="str">
        <f>IF($B184&lt;&gt;"",SUMIFS(损耗登记!$I$3:$I$4999,损耗登记!$E$3:$E$4999,$B184,损耗登记!$B$3:$B$4999,LEFT($J$3,4),损耗登记!$C$3:$C$4999,LEFT(AX$4,LEN(AX$4)-1)),"")</f>
        <v/>
      </c>
      <c r="BA184" s="90" t="str">
        <f t="shared" si="45"/>
        <v/>
      </c>
      <c r="BB184" s="90" t="str">
        <f>IF($B184&lt;&gt;"",SUMIFS(进货台账!$I$3:$I$1869,进货台账!$E$3:$E$1869,$B184,进货台账!$B$3:$B$1869,LEFT($J$3,4),进货台账!$C$3:$C$1869,LEFT(BB$4,LEN(BB$4)-1)),"")</f>
        <v/>
      </c>
      <c r="BC184" s="90" t="str">
        <f>IF($B184&lt;&gt;"",SUMIFS(销售台账!$I$3:$I$2654,销售台账!$E$3:$E$2654,$B184,销售台账!$B$3:$B$2654,LEFT($J$3,4),销售台账!$C$3:$C$2654,LEFT(BB$4,LEN(BB$4)-1)),"")</f>
        <v/>
      </c>
      <c r="BD184" s="90" t="str">
        <f>IF($B184&lt;&gt;"",SUMIFS(损耗登记!$I$3:$I$4999,损耗登记!$E$3:$E$4999,$B184,损耗登记!$B$3:$B$4999,LEFT($J$3,4),损耗登记!$C$3:$C$4999,LEFT(BB$4,LEN(BB$4)-1)),"")</f>
        <v/>
      </c>
      <c r="BE184" s="90" t="str">
        <f t="shared" si="46"/>
        <v/>
      </c>
    </row>
    <row r="185" ht="22" customHeight="1" spans="1:57">
      <c r="A185" s="89" t="str">
        <f t="shared" si="47"/>
        <v/>
      </c>
      <c r="B185" s="89" t="str">
        <f>IF(商品参数!A182&lt;&gt;"",商品参数!A182,"")</f>
        <v/>
      </c>
      <c r="C185" s="90" t="str">
        <f>IFERROR(VLOOKUP(B185,商品参数!A:E,2,FALSE),"")</f>
        <v/>
      </c>
      <c r="D185" s="90" t="str">
        <f>IFERROR(VLOOKUP(B185,商品参数!A:E,3,FALSE),"")</f>
        <v/>
      </c>
      <c r="E185" s="90" t="str">
        <f>IFERROR(VLOOKUP(B185,商品参数!A:E,4,FALSE),"")</f>
        <v/>
      </c>
      <c r="F185" s="90" t="str">
        <f t="shared" si="32"/>
        <v/>
      </c>
      <c r="G185" s="90" t="str">
        <f t="shared" si="33"/>
        <v/>
      </c>
      <c r="H185" s="91" t="str">
        <f t="shared" si="34"/>
        <v/>
      </c>
      <c r="I185" s="90" t="str">
        <f>IF(E185&lt;&gt;"",IFERROR(VLOOKUP(B185,商品参数!$A$3:$D$499,6,0),0),"")</f>
        <v/>
      </c>
      <c r="J185" s="90" t="str">
        <f>IF($B185&lt;&gt;"",SUMIFS(进货台账!$I$3:$I$1869,进货台账!$E$3:$E$1869,$B185,进货台账!$B$3:$B$1869,LEFT($J$3,4),进货台账!$C$3:$C$1869,LEFT(J$4,LEN(J$4)-1)),"")</f>
        <v/>
      </c>
      <c r="K185" s="90" t="str">
        <f>IF($B185&lt;&gt;"",SUMIFS(销售台账!$I$3:$I$2654,销售台账!$E$3:$E$2654,$B185,销售台账!$B$3:$B$2654,LEFT($J$3,4),销售台账!$C$3:$C$2654,LEFT(J$4,LEN(J$4)-1)),"")</f>
        <v/>
      </c>
      <c r="L185" s="90" t="str">
        <f>IF($B185&lt;&gt;"",SUMIFS(损耗登记!$I$3:$I$4999,损耗登记!$E$3:$E$4999,$B185,损耗登记!$B$3:$B$4999,LEFT($J$3,4),损耗登记!$C$3:$C$4999,LEFT(J$4,LEN(J$4)-1)),"")</f>
        <v/>
      </c>
      <c r="M185" s="90" t="str">
        <f t="shared" si="35"/>
        <v/>
      </c>
      <c r="N185" s="90" t="str">
        <f>IF($B185&lt;&gt;"",SUMIFS(进货台账!$I$3:$I$1869,进货台账!$E$3:$E$1869,$B185,进货台账!$B$3:$B$1869,LEFT($J$3,4),进货台账!$C$3:$C$1869,LEFT(N$4,LEN(N$4)-1)),"")</f>
        <v/>
      </c>
      <c r="O185" s="90" t="str">
        <f>IF($B185&lt;&gt;"",SUMIFS(销售台账!$I$3:$I$2654,销售台账!$E$3:$E$2654,$B185,销售台账!$B$3:$B$2654,LEFT($J$3,4),销售台账!$C$3:$C$2654,LEFT(N$4,LEN(N$4)-1)),"")</f>
        <v/>
      </c>
      <c r="P185" s="90" t="str">
        <f>IF($B185&lt;&gt;"",SUMIFS(损耗登记!$I$3:$I$4999,损耗登记!$E$3:$E$4999,$B185,损耗登记!$B$3:$B$4999,LEFT($J$3,4),损耗登记!$C$3:$C$4999,LEFT(N$4,LEN(N$4)-1)),"")</f>
        <v/>
      </c>
      <c r="Q185" s="90" t="str">
        <f t="shared" si="36"/>
        <v/>
      </c>
      <c r="R185" s="90" t="str">
        <f>IF($B185&lt;&gt;"",SUMIFS(进货台账!$I$3:$I$1869,进货台账!$E$3:$E$1869,$B185,进货台账!$B$3:$B$1869,LEFT($J$3,4),进货台账!$C$3:$C$1869,LEFT(R$4,LEN(R$4)-1)),"")</f>
        <v/>
      </c>
      <c r="S185" s="90" t="str">
        <f>IF($B185&lt;&gt;"",SUMIFS(销售台账!$I$3:$I$2654,销售台账!$E$3:$E$2654,$B185,销售台账!$B$3:$B$2654,LEFT($J$3,4),销售台账!$C$3:$C$2654,LEFT(R$4,LEN(R$4)-1)),"")</f>
        <v/>
      </c>
      <c r="T185" s="90" t="str">
        <f>IF($B185&lt;&gt;"",SUMIFS(损耗登记!$I$3:$I$4999,损耗登记!$E$3:$E$4999,$B185,损耗登记!$B$3:$B$4999,LEFT($J$3,4),损耗登记!$C$3:$C$4999,LEFT(R$4,LEN(R$4)-1)),"")</f>
        <v/>
      </c>
      <c r="U185" s="90" t="str">
        <f t="shared" si="37"/>
        <v/>
      </c>
      <c r="V185" s="90" t="str">
        <f>IF($B185&lt;&gt;"",SUMIFS(进货台账!$I$3:$I$1869,进货台账!$E$3:$E$1869,$B185,进货台账!$B$3:$B$1869,LEFT($J$3,4),进货台账!$C$3:$C$1869,LEFT(V$4,LEN(V$4)-1)),"")</f>
        <v/>
      </c>
      <c r="W185" s="90" t="str">
        <f>IF($B185&lt;&gt;"",SUMIFS(销售台账!$I$3:$I$2654,销售台账!$E$3:$E$2654,$B185,销售台账!$B$3:$B$2654,LEFT($J$3,4),销售台账!$C$3:$C$2654,LEFT(V$4,LEN(V$4)-1)),"")</f>
        <v/>
      </c>
      <c r="X185" s="90" t="str">
        <f>IF($B185&lt;&gt;"",SUMIFS(损耗登记!$I$3:$I$4999,损耗登记!$E$3:$E$4999,$B185,损耗登记!$B$3:$B$4999,LEFT($J$3,4),损耗登记!$C$3:$C$4999,LEFT(V$4,LEN(V$4)-1)),"")</f>
        <v/>
      </c>
      <c r="Y185" s="90" t="str">
        <f t="shared" si="38"/>
        <v/>
      </c>
      <c r="Z185" s="90" t="str">
        <f>IF($B185&lt;&gt;"",SUMIFS(进货台账!$I$3:$I$1869,进货台账!$E$3:$E$1869,$B185,进货台账!$B$3:$B$1869,LEFT($J$3,4),进货台账!$C$3:$C$1869,LEFT(Z$4,LEN(Z$4)-1)),"")</f>
        <v/>
      </c>
      <c r="AA185" s="90" t="str">
        <f>IF($B185&lt;&gt;"",SUMIFS(销售台账!$I$3:$I$2654,销售台账!$E$3:$E$2654,$B185,销售台账!$B$3:$B$2654,LEFT($J$3,4),销售台账!$C$3:$C$2654,LEFT(Z$4,LEN(Z$4)-1)),"")</f>
        <v/>
      </c>
      <c r="AB185" s="90" t="str">
        <f>IF($B185&lt;&gt;"",SUMIFS(损耗登记!$I$3:$I$4999,损耗登记!$E$3:$E$4999,$B185,损耗登记!$B$3:$B$4999,LEFT($J$3,4),损耗登记!$C$3:$C$4999,LEFT(Z$4,LEN(Z$4)-1)),"")</f>
        <v/>
      </c>
      <c r="AC185" s="90" t="str">
        <f t="shared" si="39"/>
        <v/>
      </c>
      <c r="AD185" s="90" t="str">
        <f>IF($B185&lt;&gt;"",SUMIFS(进货台账!$I$3:$I$1869,进货台账!$E$3:$E$1869,$B185,进货台账!$B$3:$B$1869,LEFT($J$3,4),进货台账!$C$3:$C$1869,LEFT(AD$4,LEN(AD$4)-1)),"")</f>
        <v/>
      </c>
      <c r="AE185" s="90" t="str">
        <f>IF($B185&lt;&gt;"",SUMIFS(销售台账!$I$3:$I$2654,销售台账!$E$3:$E$2654,$B185,销售台账!$B$3:$B$2654,LEFT($J$3,4),销售台账!$C$3:$C$2654,LEFT(AD$4,LEN(AD$4)-1)),"")</f>
        <v/>
      </c>
      <c r="AF185" s="90" t="str">
        <f>IF($B185&lt;&gt;"",SUMIFS(损耗登记!$I$3:$I$4999,损耗登记!$E$3:$E$4999,$B185,损耗登记!$B$3:$B$4999,LEFT($J$3,4),损耗登记!$C$3:$C$4999,LEFT(AD$4,LEN(AD$4)-1)),"")</f>
        <v/>
      </c>
      <c r="AG185" s="90" t="str">
        <f t="shared" si="40"/>
        <v/>
      </c>
      <c r="AH185" s="90" t="str">
        <f>IF($B185&lt;&gt;"",SUMIFS(进货台账!$I$3:$I$1869,进货台账!$E$3:$E$1869,$B185,进货台账!$B$3:$B$1869,LEFT($J$3,4),进货台账!$C$3:$C$1869,LEFT(AH$4,LEN(AH$4)-1)),"")</f>
        <v/>
      </c>
      <c r="AI185" s="90" t="str">
        <f>IF($B185&lt;&gt;"",SUMIFS(销售台账!$I$3:$I$2654,销售台账!$E$3:$E$2654,$B185,销售台账!$B$3:$B$2654,LEFT($J$3,4),销售台账!$C$3:$C$2654,LEFT(AH$4,LEN(AH$4)-1)),"")</f>
        <v/>
      </c>
      <c r="AJ185" s="90" t="str">
        <f>IF($B185&lt;&gt;"",SUMIFS(损耗登记!$I$3:$I$4999,损耗登记!$E$3:$E$4999,$B185,损耗登记!$B$3:$B$4999,LEFT($J$3,4),损耗登记!$C$3:$C$4999,LEFT(AH$4,LEN(AH$4)-1)),"")</f>
        <v/>
      </c>
      <c r="AK185" s="90" t="str">
        <f t="shared" si="41"/>
        <v/>
      </c>
      <c r="AL185" s="90" t="str">
        <f>IF($B185&lt;&gt;"",SUMIFS(进货台账!$I$3:$I$1869,进货台账!$E$3:$E$1869,$B185,进货台账!$B$3:$B$1869,LEFT($J$3,4),进货台账!$C$3:$C$1869,LEFT(AL$4,LEN(AL$4)-1)),"")</f>
        <v/>
      </c>
      <c r="AM185" s="90" t="str">
        <f>IF($B185&lt;&gt;"",SUMIFS(销售台账!$I$3:$I$2654,销售台账!$E$3:$E$2654,$B185,销售台账!$B$3:$B$2654,LEFT($J$3,4),销售台账!$C$3:$C$2654,LEFT(AL$4,LEN(AL$4)-1)),"")</f>
        <v/>
      </c>
      <c r="AN185" s="90" t="str">
        <f>IF($B185&lt;&gt;"",SUMIFS(损耗登记!$I$3:$I$4999,损耗登记!$E$3:$E$4999,$B185,损耗登记!$B$3:$B$4999,LEFT($J$3,4),损耗登记!$C$3:$C$4999,LEFT(AL$4,LEN(AL$4)-1)),"")</f>
        <v/>
      </c>
      <c r="AO185" s="90" t="str">
        <f t="shared" si="42"/>
        <v/>
      </c>
      <c r="AP185" s="90" t="str">
        <f>IF($B185&lt;&gt;"",SUMIFS(进货台账!$I$3:$I$1869,进货台账!$E$3:$E$1869,$B185,进货台账!$B$3:$B$1869,LEFT($J$3,4),进货台账!$C$3:$C$1869,LEFT(AP$4,LEN(AP$4)-1)),"")</f>
        <v/>
      </c>
      <c r="AQ185" s="90" t="str">
        <f>IF($B185&lt;&gt;"",SUMIFS(销售台账!$I$3:$I$2654,销售台账!$E$3:$E$2654,$B185,销售台账!$B$3:$B$2654,LEFT($J$3,4),销售台账!$C$3:$C$2654,LEFT(AP$4,LEN(AP$4)-1)),"")</f>
        <v/>
      </c>
      <c r="AR185" s="90" t="str">
        <f>IF($B185&lt;&gt;"",SUMIFS(损耗登记!$I$3:$I$4999,损耗登记!$E$3:$E$4999,$B185,损耗登记!$B$3:$B$4999,LEFT($J$3,4),损耗登记!$C$3:$C$4999,LEFT(AP$4,LEN(AP$4)-1)),"")</f>
        <v/>
      </c>
      <c r="AS185" s="90" t="str">
        <f t="shared" si="43"/>
        <v/>
      </c>
      <c r="AT185" s="90" t="str">
        <f>IF($B185&lt;&gt;"",SUMIFS(进货台账!$I$3:$I$1869,进货台账!$E$3:$E$1869,$B185,进货台账!$B$3:$B$1869,LEFT($J$3,4),进货台账!$C$3:$C$1869,LEFT(AT$4,LEN(AT$4)-1)),"")</f>
        <v/>
      </c>
      <c r="AU185" s="90" t="str">
        <f>IF($B185&lt;&gt;"",SUMIFS(销售台账!$I$3:$I$2654,销售台账!$E$3:$E$2654,$B185,销售台账!$B$3:$B$2654,LEFT($J$3,4),销售台账!$C$3:$C$2654,LEFT(AT$4,LEN(AT$4)-1)),"")</f>
        <v/>
      </c>
      <c r="AV185" s="90" t="str">
        <f>IF($B185&lt;&gt;"",SUMIFS(损耗登记!$I$3:$I$4999,损耗登记!$E$3:$E$4999,$B185,损耗登记!$B$3:$B$4999,LEFT($J$3,4),损耗登记!$C$3:$C$4999,LEFT(AT$4,LEN(AT$4)-1)),"")</f>
        <v/>
      </c>
      <c r="AW185" s="90" t="str">
        <f t="shared" si="44"/>
        <v/>
      </c>
      <c r="AX185" s="90" t="str">
        <f>IF($B185&lt;&gt;"",SUMIFS(进货台账!$I$3:$I$1869,进货台账!$E$3:$E$1869,$B185,进货台账!$B$3:$B$1869,LEFT($J$3,4),进货台账!$C$3:$C$1869,LEFT(AX$4,LEN(AX$4)-1)),"")</f>
        <v/>
      </c>
      <c r="AY185" s="90" t="str">
        <f>IF($B185&lt;&gt;"",SUMIFS(销售台账!$I$3:$I$2654,销售台账!$E$3:$E$2654,$B185,销售台账!$B$3:$B$2654,LEFT($J$3,4),销售台账!$C$3:$C$2654,LEFT(AX$4,LEN(AX$4)-1)),"")</f>
        <v/>
      </c>
      <c r="AZ185" s="90" t="str">
        <f>IF($B185&lt;&gt;"",SUMIFS(损耗登记!$I$3:$I$4999,损耗登记!$E$3:$E$4999,$B185,损耗登记!$B$3:$B$4999,LEFT($J$3,4),损耗登记!$C$3:$C$4999,LEFT(AX$4,LEN(AX$4)-1)),"")</f>
        <v/>
      </c>
      <c r="BA185" s="90" t="str">
        <f t="shared" si="45"/>
        <v/>
      </c>
      <c r="BB185" s="90" t="str">
        <f>IF($B185&lt;&gt;"",SUMIFS(进货台账!$I$3:$I$1869,进货台账!$E$3:$E$1869,$B185,进货台账!$B$3:$B$1869,LEFT($J$3,4),进货台账!$C$3:$C$1869,LEFT(BB$4,LEN(BB$4)-1)),"")</f>
        <v/>
      </c>
      <c r="BC185" s="90" t="str">
        <f>IF($B185&lt;&gt;"",SUMIFS(销售台账!$I$3:$I$2654,销售台账!$E$3:$E$2654,$B185,销售台账!$B$3:$B$2654,LEFT($J$3,4),销售台账!$C$3:$C$2654,LEFT(BB$4,LEN(BB$4)-1)),"")</f>
        <v/>
      </c>
      <c r="BD185" s="90" t="str">
        <f>IF($B185&lt;&gt;"",SUMIFS(损耗登记!$I$3:$I$4999,损耗登记!$E$3:$E$4999,$B185,损耗登记!$B$3:$B$4999,LEFT($J$3,4),损耗登记!$C$3:$C$4999,LEFT(BB$4,LEN(BB$4)-1)),"")</f>
        <v/>
      </c>
      <c r="BE185" s="90" t="str">
        <f t="shared" si="46"/>
        <v/>
      </c>
    </row>
    <row r="186" ht="22" customHeight="1" spans="1:57">
      <c r="A186" s="89" t="str">
        <f t="shared" si="47"/>
        <v/>
      </c>
      <c r="B186" s="89" t="str">
        <f>IF(商品参数!A183&lt;&gt;"",商品参数!A183,"")</f>
        <v/>
      </c>
      <c r="C186" s="90" t="str">
        <f>IFERROR(VLOOKUP(B186,商品参数!A:E,2,FALSE),"")</f>
        <v/>
      </c>
      <c r="D186" s="90" t="str">
        <f>IFERROR(VLOOKUP(B186,商品参数!A:E,3,FALSE),"")</f>
        <v/>
      </c>
      <c r="E186" s="90" t="str">
        <f>IFERROR(VLOOKUP(B186,商品参数!A:E,4,FALSE),"")</f>
        <v/>
      </c>
      <c r="F186" s="90" t="str">
        <f t="shared" si="32"/>
        <v/>
      </c>
      <c r="G186" s="90" t="str">
        <f t="shared" si="33"/>
        <v/>
      </c>
      <c r="H186" s="91" t="str">
        <f t="shared" si="34"/>
        <v/>
      </c>
      <c r="I186" s="90" t="str">
        <f>IF(E186&lt;&gt;"",IFERROR(VLOOKUP(B186,商品参数!$A$3:$D$499,6,0),0),"")</f>
        <v/>
      </c>
      <c r="J186" s="90" t="str">
        <f>IF($B186&lt;&gt;"",SUMIFS(进货台账!$I$3:$I$1869,进货台账!$E$3:$E$1869,$B186,进货台账!$B$3:$B$1869,LEFT($J$3,4),进货台账!$C$3:$C$1869,LEFT(J$4,LEN(J$4)-1)),"")</f>
        <v/>
      </c>
      <c r="K186" s="90" t="str">
        <f>IF($B186&lt;&gt;"",SUMIFS(销售台账!$I$3:$I$2654,销售台账!$E$3:$E$2654,$B186,销售台账!$B$3:$B$2654,LEFT($J$3,4),销售台账!$C$3:$C$2654,LEFT(J$4,LEN(J$4)-1)),"")</f>
        <v/>
      </c>
      <c r="L186" s="90" t="str">
        <f>IF($B186&lt;&gt;"",SUMIFS(损耗登记!$I$3:$I$4999,损耗登记!$E$3:$E$4999,$B186,损耗登记!$B$3:$B$4999,LEFT($J$3,4),损耗登记!$C$3:$C$4999,LEFT(J$4,LEN(J$4)-1)),"")</f>
        <v/>
      </c>
      <c r="M186" s="90" t="str">
        <f t="shared" si="35"/>
        <v/>
      </c>
      <c r="N186" s="90" t="str">
        <f>IF($B186&lt;&gt;"",SUMIFS(进货台账!$I$3:$I$1869,进货台账!$E$3:$E$1869,$B186,进货台账!$B$3:$B$1869,LEFT($J$3,4),进货台账!$C$3:$C$1869,LEFT(N$4,LEN(N$4)-1)),"")</f>
        <v/>
      </c>
      <c r="O186" s="90" t="str">
        <f>IF($B186&lt;&gt;"",SUMIFS(销售台账!$I$3:$I$2654,销售台账!$E$3:$E$2654,$B186,销售台账!$B$3:$B$2654,LEFT($J$3,4),销售台账!$C$3:$C$2654,LEFT(N$4,LEN(N$4)-1)),"")</f>
        <v/>
      </c>
      <c r="P186" s="90" t="str">
        <f>IF($B186&lt;&gt;"",SUMIFS(损耗登记!$I$3:$I$4999,损耗登记!$E$3:$E$4999,$B186,损耗登记!$B$3:$B$4999,LEFT($J$3,4),损耗登记!$C$3:$C$4999,LEFT(N$4,LEN(N$4)-1)),"")</f>
        <v/>
      </c>
      <c r="Q186" s="90" t="str">
        <f t="shared" si="36"/>
        <v/>
      </c>
      <c r="R186" s="90" t="str">
        <f>IF($B186&lt;&gt;"",SUMIFS(进货台账!$I$3:$I$1869,进货台账!$E$3:$E$1869,$B186,进货台账!$B$3:$B$1869,LEFT($J$3,4),进货台账!$C$3:$C$1869,LEFT(R$4,LEN(R$4)-1)),"")</f>
        <v/>
      </c>
      <c r="S186" s="90" t="str">
        <f>IF($B186&lt;&gt;"",SUMIFS(销售台账!$I$3:$I$2654,销售台账!$E$3:$E$2654,$B186,销售台账!$B$3:$B$2654,LEFT($J$3,4),销售台账!$C$3:$C$2654,LEFT(R$4,LEN(R$4)-1)),"")</f>
        <v/>
      </c>
      <c r="T186" s="90" t="str">
        <f>IF($B186&lt;&gt;"",SUMIFS(损耗登记!$I$3:$I$4999,损耗登记!$E$3:$E$4999,$B186,损耗登记!$B$3:$B$4999,LEFT($J$3,4),损耗登记!$C$3:$C$4999,LEFT(R$4,LEN(R$4)-1)),"")</f>
        <v/>
      </c>
      <c r="U186" s="90" t="str">
        <f t="shared" si="37"/>
        <v/>
      </c>
      <c r="V186" s="90" t="str">
        <f>IF($B186&lt;&gt;"",SUMIFS(进货台账!$I$3:$I$1869,进货台账!$E$3:$E$1869,$B186,进货台账!$B$3:$B$1869,LEFT($J$3,4),进货台账!$C$3:$C$1869,LEFT(V$4,LEN(V$4)-1)),"")</f>
        <v/>
      </c>
      <c r="W186" s="90" t="str">
        <f>IF($B186&lt;&gt;"",SUMIFS(销售台账!$I$3:$I$2654,销售台账!$E$3:$E$2654,$B186,销售台账!$B$3:$B$2654,LEFT($J$3,4),销售台账!$C$3:$C$2654,LEFT(V$4,LEN(V$4)-1)),"")</f>
        <v/>
      </c>
      <c r="X186" s="90" t="str">
        <f>IF($B186&lt;&gt;"",SUMIFS(损耗登记!$I$3:$I$4999,损耗登记!$E$3:$E$4999,$B186,损耗登记!$B$3:$B$4999,LEFT($J$3,4),损耗登记!$C$3:$C$4999,LEFT(V$4,LEN(V$4)-1)),"")</f>
        <v/>
      </c>
      <c r="Y186" s="90" t="str">
        <f t="shared" si="38"/>
        <v/>
      </c>
      <c r="Z186" s="90" t="str">
        <f>IF($B186&lt;&gt;"",SUMIFS(进货台账!$I$3:$I$1869,进货台账!$E$3:$E$1869,$B186,进货台账!$B$3:$B$1869,LEFT($J$3,4),进货台账!$C$3:$C$1869,LEFT(Z$4,LEN(Z$4)-1)),"")</f>
        <v/>
      </c>
      <c r="AA186" s="90" t="str">
        <f>IF($B186&lt;&gt;"",SUMIFS(销售台账!$I$3:$I$2654,销售台账!$E$3:$E$2654,$B186,销售台账!$B$3:$B$2654,LEFT($J$3,4),销售台账!$C$3:$C$2654,LEFT(Z$4,LEN(Z$4)-1)),"")</f>
        <v/>
      </c>
      <c r="AB186" s="90" t="str">
        <f>IF($B186&lt;&gt;"",SUMIFS(损耗登记!$I$3:$I$4999,损耗登记!$E$3:$E$4999,$B186,损耗登记!$B$3:$B$4999,LEFT($J$3,4),损耗登记!$C$3:$C$4999,LEFT(Z$4,LEN(Z$4)-1)),"")</f>
        <v/>
      </c>
      <c r="AC186" s="90" t="str">
        <f t="shared" si="39"/>
        <v/>
      </c>
      <c r="AD186" s="90" t="str">
        <f>IF($B186&lt;&gt;"",SUMIFS(进货台账!$I$3:$I$1869,进货台账!$E$3:$E$1869,$B186,进货台账!$B$3:$B$1869,LEFT($J$3,4),进货台账!$C$3:$C$1869,LEFT(AD$4,LEN(AD$4)-1)),"")</f>
        <v/>
      </c>
      <c r="AE186" s="90" t="str">
        <f>IF($B186&lt;&gt;"",SUMIFS(销售台账!$I$3:$I$2654,销售台账!$E$3:$E$2654,$B186,销售台账!$B$3:$B$2654,LEFT($J$3,4),销售台账!$C$3:$C$2654,LEFT(AD$4,LEN(AD$4)-1)),"")</f>
        <v/>
      </c>
      <c r="AF186" s="90" t="str">
        <f>IF($B186&lt;&gt;"",SUMIFS(损耗登记!$I$3:$I$4999,损耗登记!$E$3:$E$4999,$B186,损耗登记!$B$3:$B$4999,LEFT($J$3,4),损耗登记!$C$3:$C$4999,LEFT(AD$4,LEN(AD$4)-1)),"")</f>
        <v/>
      </c>
      <c r="AG186" s="90" t="str">
        <f t="shared" si="40"/>
        <v/>
      </c>
      <c r="AH186" s="90" t="str">
        <f>IF($B186&lt;&gt;"",SUMIFS(进货台账!$I$3:$I$1869,进货台账!$E$3:$E$1869,$B186,进货台账!$B$3:$B$1869,LEFT($J$3,4),进货台账!$C$3:$C$1869,LEFT(AH$4,LEN(AH$4)-1)),"")</f>
        <v/>
      </c>
      <c r="AI186" s="90" t="str">
        <f>IF($B186&lt;&gt;"",SUMIFS(销售台账!$I$3:$I$2654,销售台账!$E$3:$E$2654,$B186,销售台账!$B$3:$B$2654,LEFT($J$3,4),销售台账!$C$3:$C$2654,LEFT(AH$4,LEN(AH$4)-1)),"")</f>
        <v/>
      </c>
      <c r="AJ186" s="90" t="str">
        <f>IF($B186&lt;&gt;"",SUMIFS(损耗登记!$I$3:$I$4999,损耗登记!$E$3:$E$4999,$B186,损耗登记!$B$3:$B$4999,LEFT($J$3,4),损耗登记!$C$3:$C$4999,LEFT(AH$4,LEN(AH$4)-1)),"")</f>
        <v/>
      </c>
      <c r="AK186" s="90" t="str">
        <f t="shared" si="41"/>
        <v/>
      </c>
      <c r="AL186" s="90" t="str">
        <f>IF($B186&lt;&gt;"",SUMIFS(进货台账!$I$3:$I$1869,进货台账!$E$3:$E$1869,$B186,进货台账!$B$3:$B$1869,LEFT($J$3,4),进货台账!$C$3:$C$1869,LEFT(AL$4,LEN(AL$4)-1)),"")</f>
        <v/>
      </c>
      <c r="AM186" s="90" t="str">
        <f>IF($B186&lt;&gt;"",SUMIFS(销售台账!$I$3:$I$2654,销售台账!$E$3:$E$2654,$B186,销售台账!$B$3:$B$2654,LEFT($J$3,4),销售台账!$C$3:$C$2654,LEFT(AL$4,LEN(AL$4)-1)),"")</f>
        <v/>
      </c>
      <c r="AN186" s="90" t="str">
        <f>IF($B186&lt;&gt;"",SUMIFS(损耗登记!$I$3:$I$4999,损耗登记!$E$3:$E$4999,$B186,损耗登记!$B$3:$B$4999,LEFT($J$3,4),损耗登记!$C$3:$C$4999,LEFT(AL$4,LEN(AL$4)-1)),"")</f>
        <v/>
      </c>
      <c r="AO186" s="90" t="str">
        <f t="shared" si="42"/>
        <v/>
      </c>
      <c r="AP186" s="90" t="str">
        <f>IF($B186&lt;&gt;"",SUMIFS(进货台账!$I$3:$I$1869,进货台账!$E$3:$E$1869,$B186,进货台账!$B$3:$B$1869,LEFT($J$3,4),进货台账!$C$3:$C$1869,LEFT(AP$4,LEN(AP$4)-1)),"")</f>
        <v/>
      </c>
      <c r="AQ186" s="90" t="str">
        <f>IF($B186&lt;&gt;"",SUMIFS(销售台账!$I$3:$I$2654,销售台账!$E$3:$E$2654,$B186,销售台账!$B$3:$B$2654,LEFT($J$3,4),销售台账!$C$3:$C$2654,LEFT(AP$4,LEN(AP$4)-1)),"")</f>
        <v/>
      </c>
      <c r="AR186" s="90" t="str">
        <f>IF($B186&lt;&gt;"",SUMIFS(损耗登记!$I$3:$I$4999,损耗登记!$E$3:$E$4999,$B186,损耗登记!$B$3:$B$4999,LEFT($J$3,4),损耗登记!$C$3:$C$4999,LEFT(AP$4,LEN(AP$4)-1)),"")</f>
        <v/>
      </c>
      <c r="AS186" s="90" t="str">
        <f t="shared" si="43"/>
        <v/>
      </c>
      <c r="AT186" s="90" t="str">
        <f>IF($B186&lt;&gt;"",SUMIFS(进货台账!$I$3:$I$1869,进货台账!$E$3:$E$1869,$B186,进货台账!$B$3:$B$1869,LEFT($J$3,4),进货台账!$C$3:$C$1869,LEFT(AT$4,LEN(AT$4)-1)),"")</f>
        <v/>
      </c>
      <c r="AU186" s="90" t="str">
        <f>IF($B186&lt;&gt;"",SUMIFS(销售台账!$I$3:$I$2654,销售台账!$E$3:$E$2654,$B186,销售台账!$B$3:$B$2654,LEFT($J$3,4),销售台账!$C$3:$C$2654,LEFT(AT$4,LEN(AT$4)-1)),"")</f>
        <v/>
      </c>
      <c r="AV186" s="90" t="str">
        <f>IF($B186&lt;&gt;"",SUMIFS(损耗登记!$I$3:$I$4999,损耗登记!$E$3:$E$4999,$B186,损耗登记!$B$3:$B$4999,LEFT($J$3,4),损耗登记!$C$3:$C$4999,LEFT(AT$4,LEN(AT$4)-1)),"")</f>
        <v/>
      </c>
      <c r="AW186" s="90" t="str">
        <f t="shared" si="44"/>
        <v/>
      </c>
      <c r="AX186" s="90" t="str">
        <f>IF($B186&lt;&gt;"",SUMIFS(进货台账!$I$3:$I$1869,进货台账!$E$3:$E$1869,$B186,进货台账!$B$3:$B$1869,LEFT($J$3,4),进货台账!$C$3:$C$1869,LEFT(AX$4,LEN(AX$4)-1)),"")</f>
        <v/>
      </c>
      <c r="AY186" s="90" t="str">
        <f>IF($B186&lt;&gt;"",SUMIFS(销售台账!$I$3:$I$2654,销售台账!$E$3:$E$2654,$B186,销售台账!$B$3:$B$2654,LEFT($J$3,4),销售台账!$C$3:$C$2654,LEFT(AX$4,LEN(AX$4)-1)),"")</f>
        <v/>
      </c>
      <c r="AZ186" s="90" t="str">
        <f>IF($B186&lt;&gt;"",SUMIFS(损耗登记!$I$3:$I$4999,损耗登记!$E$3:$E$4999,$B186,损耗登记!$B$3:$B$4999,LEFT($J$3,4),损耗登记!$C$3:$C$4999,LEFT(AX$4,LEN(AX$4)-1)),"")</f>
        <v/>
      </c>
      <c r="BA186" s="90" t="str">
        <f t="shared" si="45"/>
        <v/>
      </c>
      <c r="BB186" s="90" t="str">
        <f>IF($B186&lt;&gt;"",SUMIFS(进货台账!$I$3:$I$1869,进货台账!$E$3:$E$1869,$B186,进货台账!$B$3:$B$1869,LEFT($J$3,4),进货台账!$C$3:$C$1869,LEFT(BB$4,LEN(BB$4)-1)),"")</f>
        <v/>
      </c>
      <c r="BC186" s="90" t="str">
        <f>IF($B186&lt;&gt;"",SUMIFS(销售台账!$I$3:$I$2654,销售台账!$E$3:$E$2654,$B186,销售台账!$B$3:$B$2654,LEFT($J$3,4),销售台账!$C$3:$C$2654,LEFT(BB$4,LEN(BB$4)-1)),"")</f>
        <v/>
      </c>
      <c r="BD186" s="90" t="str">
        <f>IF($B186&lt;&gt;"",SUMIFS(损耗登记!$I$3:$I$4999,损耗登记!$E$3:$E$4999,$B186,损耗登记!$B$3:$B$4999,LEFT($J$3,4),损耗登记!$C$3:$C$4999,LEFT(BB$4,LEN(BB$4)-1)),"")</f>
        <v/>
      </c>
      <c r="BE186" s="90" t="str">
        <f t="shared" si="46"/>
        <v/>
      </c>
    </row>
    <row r="187" ht="22" customHeight="1" spans="1:57">
      <c r="A187" s="89" t="str">
        <f t="shared" si="47"/>
        <v/>
      </c>
      <c r="B187" s="89" t="str">
        <f>IF(商品参数!A184&lt;&gt;"",商品参数!A184,"")</f>
        <v/>
      </c>
      <c r="C187" s="90" t="str">
        <f>IFERROR(VLOOKUP(B187,商品参数!A:E,2,FALSE),"")</f>
        <v/>
      </c>
      <c r="D187" s="90" t="str">
        <f>IFERROR(VLOOKUP(B187,商品参数!A:E,3,FALSE),"")</f>
        <v/>
      </c>
      <c r="E187" s="90" t="str">
        <f>IFERROR(VLOOKUP(B187,商品参数!A:E,4,FALSE),"")</f>
        <v/>
      </c>
      <c r="F187" s="90" t="str">
        <f t="shared" si="32"/>
        <v/>
      </c>
      <c r="G187" s="90" t="str">
        <f t="shared" si="33"/>
        <v/>
      </c>
      <c r="H187" s="91" t="str">
        <f t="shared" si="34"/>
        <v/>
      </c>
      <c r="I187" s="90" t="str">
        <f>IF(E187&lt;&gt;"",IFERROR(VLOOKUP(B187,商品参数!$A$3:$D$499,6,0),0),"")</f>
        <v/>
      </c>
      <c r="J187" s="90" t="str">
        <f>IF($B187&lt;&gt;"",SUMIFS(进货台账!$I$3:$I$1869,进货台账!$E$3:$E$1869,$B187,进货台账!$B$3:$B$1869,LEFT($J$3,4),进货台账!$C$3:$C$1869,LEFT(J$4,LEN(J$4)-1)),"")</f>
        <v/>
      </c>
      <c r="K187" s="90" t="str">
        <f>IF($B187&lt;&gt;"",SUMIFS(销售台账!$I$3:$I$2654,销售台账!$E$3:$E$2654,$B187,销售台账!$B$3:$B$2654,LEFT($J$3,4),销售台账!$C$3:$C$2654,LEFT(J$4,LEN(J$4)-1)),"")</f>
        <v/>
      </c>
      <c r="L187" s="90" t="str">
        <f>IF($B187&lt;&gt;"",SUMIFS(损耗登记!$I$3:$I$4999,损耗登记!$E$3:$E$4999,$B187,损耗登记!$B$3:$B$4999,LEFT($J$3,4),损耗登记!$C$3:$C$4999,LEFT(J$4,LEN(J$4)-1)),"")</f>
        <v/>
      </c>
      <c r="M187" s="90" t="str">
        <f t="shared" si="35"/>
        <v/>
      </c>
      <c r="N187" s="90" t="str">
        <f>IF($B187&lt;&gt;"",SUMIFS(进货台账!$I$3:$I$1869,进货台账!$E$3:$E$1869,$B187,进货台账!$B$3:$B$1869,LEFT($J$3,4),进货台账!$C$3:$C$1869,LEFT(N$4,LEN(N$4)-1)),"")</f>
        <v/>
      </c>
      <c r="O187" s="90" t="str">
        <f>IF($B187&lt;&gt;"",SUMIFS(销售台账!$I$3:$I$2654,销售台账!$E$3:$E$2654,$B187,销售台账!$B$3:$B$2654,LEFT($J$3,4),销售台账!$C$3:$C$2654,LEFT(N$4,LEN(N$4)-1)),"")</f>
        <v/>
      </c>
      <c r="P187" s="90" t="str">
        <f>IF($B187&lt;&gt;"",SUMIFS(损耗登记!$I$3:$I$4999,损耗登记!$E$3:$E$4999,$B187,损耗登记!$B$3:$B$4999,LEFT($J$3,4),损耗登记!$C$3:$C$4999,LEFT(N$4,LEN(N$4)-1)),"")</f>
        <v/>
      </c>
      <c r="Q187" s="90" t="str">
        <f t="shared" si="36"/>
        <v/>
      </c>
      <c r="R187" s="90" t="str">
        <f>IF($B187&lt;&gt;"",SUMIFS(进货台账!$I$3:$I$1869,进货台账!$E$3:$E$1869,$B187,进货台账!$B$3:$B$1869,LEFT($J$3,4),进货台账!$C$3:$C$1869,LEFT(R$4,LEN(R$4)-1)),"")</f>
        <v/>
      </c>
      <c r="S187" s="90" t="str">
        <f>IF($B187&lt;&gt;"",SUMIFS(销售台账!$I$3:$I$2654,销售台账!$E$3:$E$2654,$B187,销售台账!$B$3:$B$2654,LEFT($J$3,4),销售台账!$C$3:$C$2654,LEFT(R$4,LEN(R$4)-1)),"")</f>
        <v/>
      </c>
      <c r="T187" s="90" t="str">
        <f>IF($B187&lt;&gt;"",SUMIFS(损耗登记!$I$3:$I$4999,损耗登记!$E$3:$E$4999,$B187,损耗登记!$B$3:$B$4999,LEFT($J$3,4),损耗登记!$C$3:$C$4999,LEFT(R$4,LEN(R$4)-1)),"")</f>
        <v/>
      </c>
      <c r="U187" s="90" t="str">
        <f t="shared" si="37"/>
        <v/>
      </c>
      <c r="V187" s="90" t="str">
        <f>IF($B187&lt;&gt;"",SUMIFS(进货台账!$I$3:$I$1869,进货台账!$E$3:$E$1869,$B187,进货台账!$B$3:$B$1869,LEFT($J$3,4),进货台账!$C$3:$C$1869,LEFT(V$4,LEN(V$4)-1)),"")</f>
        <v/>
      </c>
      <c r="W187" s="90" t="str">
        <f>IF($B187&lt;&gt;"",SUMIFS(销售台账!$I$3:$I$2654,销售台账!$E$3:$E$2654,$B187,销售台账!$B$3:$B$2654,LEFT($J$3,4),销售台账!$C$3:$C$2654,LEFT(V$4,LEN(V$4)-1)),"")</f>
        <v/>
      </c>
      <c r="X187" s="90" t="str">
        <f>IF($B187&lt;&gt;"",SUMIFS(损耗登记!$I$3:$I$4999,损耗登记!$E$3:$E$4999,$B187,损耗登记!$B$3:$B$4999,LEFT($J$3,4),损耗登记!$C$3:$C$4999,LEFT(V$4,LEN(V$4)-1)),"")</f>
        <v/>
      </c>
      <c r="Y187" s="90" t="str">
        <f t="shared" si="38"/>
        <v/>
      </c>
      <c r="Z187" s="90" t="str">
        <f>IF($B187&lt;&gt;"",SUMIFS(进货台账!$I$3:$I$1869,进货台账!$E$3:$E$1869,$B187,进货台账!$B$3:$B$1869,LEFT($J$3,4),进货台账!$C$3:$C$1869,LEFT(Z$4,LEN(Z$4)-1)),"")</f>
        <v/>
      </c>
      <c r="AA187" s="90" t="str">
        <f>IF($B187&lt;&gt;"",SUMIFS(销售台账!$I$3:$I$2654,销售台账!$E$3:$E$2654,$B187,销售台账!$B$3:$B$2654,LEFT($J$3,4),销售台账!$C$3:$C$2654,LEFT(Z$4,LEN(Z$4)-1)),"")</f>
        <v/>
      </c>
      <c r="AB187" s="90" t="str">
        <f>IF($B187&lt;&gt;"",SUMIFS(损耗登记!$I$3:$I$4999,损耗登记!$E$3:$E$4999,$B187,损耗登记!$B$3:$B$4999,LEFT($J$3,4),损耗登记!$C$3:$C$4999,LEFT(Z$4,LEN(Z$4)-1)),"")</f>
        <v/>
      </c>
      <c r="AC187" s="90" t="str">
        <f t="shared" si="39"/>
        <v/>
      </c>
      <c r="AD187" s="90" t="str">
        <f>IF($B187&lt;&gt;"",SUMIFS(进货台账!$I$3:$I$1869,进货台账!$E$3:$E$1869,$B187,进货台账!$B$3:$B$1869,LEFT($J$3,4),进货台账!$C$3:$C$1869,LEFT(AD$4,LEN(AD$4)-1)),"")</f>
        <v/>
      </c>
      <c r="AE187" s="90" t="str">
        <f>IF($B187&lt;&gt;"",SUMIFS(销售台账!$I$3:$I$2654,销售台账!$E$3:$E$2654,$B187,销售台账!$B$3:$B$2654,LEFT($J$3,4),销售台账!$C$3:$C$2654,LEFT(AD$4,LEN(AD$4)-1)),"")</f>
        <v/>
      </c>
      <c r="AF187" s="90" t="str">
        <f>IF($B187&lt;&gt;"",SUMIFS(损耗登记!$I$3:$I$4999,损耗登记!$E$3:$E$4999,$B187,损耗登记!$B$3:$B$4999,LEFT($J$3,4),损耗登记!$C$3:$C$4999,LEFT(AD$4,LEN(AD$4)-1)),"")</f>
        <v/>
      </c>
      <c r="AG187" s="90" t="str">
        <f t="shared" si="40"/>
        <v/>
      </c>
      <c r="AH187" s="90" t="str">
        <f>IF($B187&lt;&gt;"",SUMIFS(进货台账!$I$3:$I$1869,进货台账!$E$3:$E$1869,$B187,进货台账!$B$3:$B$1869,LEFT($J$3,4),进货台账!$C$3:$C$1869,LEFT(AH$4,LEN(AH$4)-1)),"")</f>
        <v/>
      </c>
      <c r="AI187" s="90" t="str">
        <f>IF($B187&lt;&gt;"",SUMIFS(销售台账!$I$3:$I$2654,销售台账!$E$3:$E$2654,$B187,销售台账!$B$3:$B$2654,LEFT($J$3,4),销售台账!$C$3:$C$2654,LEFT(AH$4,LEN(AH$4)-1)),"")</f>
        <v/>
      </c>
      <c r="AJ187" s="90" t="str">
        <f>IF($B187&lt;&gt;"",SUMIFS(损耗登记!$I$3:$I$4999,损耗登记!$E$3:$E$4999,$B187,损耗登记!$B$3:$B$4999,LEFT($J$3,4),损耗登记!$C$3:$C$4999,LEFT(AH$4,LEN(AH$4)-1)),"")</f>
        <v/>
      </c>
      <c r="AK187" s="90" t="str">
        <f t="shared" si="41"/>
        <v/>
      </c>
      <c r="AL187" s="90" t="str">
        <f>IF($B187&lt;&gt;"",SUMIFS(进货台账!$I$3:$I$1869,进货台账!$E$3:$E$1869,$B187,进货台账!$B$3:$B$1869,LEFT($J$3,4),进货台账!$C$3:$C$1869,LEFT(AL$4,LEN(AL$4)-1)),"")</f>
        <v/>
      </c>
      <c r="AM187" s="90" t="str">
        <f>IF($B187&lt;&gt;"",SUMIFS(销售台账!$I$3:$I$2654,销售台账!$E$3:$E$2654,$B187,销售台账!$B$3:$B$2654,LEFT($J$3,4),销售台账!$C$3:$C$2654,LEFT(AL$4,LEN(AL$4)-1)),"")</f>
        <v/>
      </c>
      <c r="AN187" s="90" t="str">
        <f>IF($B187&lt;&gt;"",SUMIFS(损耗登记!$I$3:$I$4999,损耗登记!$E$3:$E$4999,$B187,损耗登记!$B$3:$B$4999,LEFT($J$3,4),损耗登记!$C$3:$C$4999,LEFT(AL$4,LEN(AL$4)-1)),"")</f>
        <v/>
      </c>
      <c r="AO187" s="90" t="str">
        <f t="shared" si="42"/>
        <v/>
      </c>
      <c r="AP187" s="90" t="str">
        <f>IF($B187&lt;&gt;"",SUMIFS(进货台账!$I$3:$I$1869,进货台账!$E$3:$E$1869,$B187,进货台账!$B$3:$B$1869,LEFT($J$3,4),进货台账!$C$3:$C$1869,LEFT(AP$4,LEN(AP$4)-1)),"")</f>
        <v/>
      </c>
      <c r="AQ187" s="90" t="str">
        <f>IF($B187&lt;&gt;"",SUMIFS(销售台账!$I$3:$I$2654,销售台账!$E$3:$E$2654,$B187,销售台账!$B$3:$B$2654,LEFT($J$3,4),销售台账!$C$3:$C$2654,LEFT(AP$4,LEN(AP$4)-1)),"")</f>
        <v/>
      </c>
      <c r="AR187" s="90" t="str">
        <f>IF($B187&lt;&gt;"",SUMIFS(损耗登记!$I$3:$I$4999,损耗登记!$E$3:$E$4999,$B187,损耗登记!$B$3:$B$4999,LEFT($J$3,4),损耗登记!$C$3:$C$4999,LEFT(AP$4,LEN(AP$4)-1)),"")</f>
        <v/>
      </c>
      <c r="AS187" s="90" t="str">
        <f t="shared" si="43"/>
        <v/>
      </c>
      <c r="AT187" s="90" t="str">
        <f>IF($B187&lt;&gt;"",SUMIFS(进货台账!$I$3:$I$1869,进货台账!$E$3:$E$1869,$B187,进货台账!$B$3:$B$1869,LEFT($J$3,4),进货台账!$C$3:$C$1869,LEFT(AT$4,LEN(AT$4)-1)),"")</f>
        <v/>
      </c>
      <c r="AU187" s="90" t="str">
        <f>IF($B187&lt;&gt;"",SUMIFS(销售台账!$I$3:$I$2654,销售台账!$E$3:$E$2654,$B187,销售台账!$B$3:$B$2654,LEFT($J$3,4),销售台账!$C$3:$C$2654,LEFT(AT$4,LEN(AT$4)-1)),"")</f>
        <v/>
      </c>
      <c r="AV187" s="90" t="str">
        <f>IF($B187&lt;&gt;"",SUMIFS(损耗登记!$I$3:$I$4999,损耗登记!$E$3:$E$4999,$B187,损耗登记!$B$3:$B$4999,LEFT($J$3,4),损耗登记!$C$3:$C$4999,LEFT(AT$4,LEN(AT$4)-1)),"")</f>
        <v/>
      </c>
      <c r="AW187" s="90" t="str">
        <f t="shared" si="44"/>
        <v/>
      </c>
      <c r="AX187" s="90" t="str">
        <f>IF($B187&lt;&gt;"",SUMIFS(进货台账!$I$3:$I$1869,进货台账!$E$3:$E$1869,$B187,进货台账!$B$3:$B$1869,LEFT($J$3,4),进货台账!$C$3:$C$1869,LEFT(AX$4,LEN(AX$4)-1)),"")</f>
        <v/>
      </c>
      <c r="AY187" s="90" t="str">
        <f>IF($B187&lt;&gt;"",SUMIFS(销售台账!$I$3:$I$2654,销售台账!$E$3:$E$2654,$B187,销售台账!$B$3:$B$2654,LEFT($J$3,4),销售台账!$C$3:$C$2654,LEFT(AX$4,LEN(AX$4)-1)),"")</f>
        <v/>
      </c>
      <c r="AZ187" s="90" t="str">
        <f>IF($B187&lt;&gt;"",SUMIFS(损耗登记!$I$3:$I$4999,损耗登记!$E$3:$E$4999,$B187,损耗登记!$B$3:$B$4999,LEFT($J$3,4),损耗登记!$C$3:$C$4999,LEFT(AX$4,LEN(AX$4)-1)),"")</f>
        <v/>
      </c>
      <c r="BA187" s="90" t="str">
        <f t="shared" si="45"/>
        <v/>
      </c>
      <c r="BB187" s="90" t="str">
        <f>IF($B187&lt;&gt;"",SUMIFS(进货台账!$I$3:$I$1869,进货台账!$E$3:$E$1869,$B187,进货台账!$B$3:$B$1869,LEFT($J$3,4),进货台账!$C$3:$C$1869,LEFT(BB$4,LEN(BB$4)-1)),"")</f>
        <v/>
      </c>
      <c r="BC187" s="90" t="str">
        <f>IF($B187&lt;&gt;"",SUMIFS(销售台账!$I$3:$I$2654,销售台账!$E$3:$E$2654,$B187,销售台账!$B$3:$B$2654,LEFT($J$3,4),销售台账!$C$3:$C$2654,LEFT(BB$4,LEN(BB$4)-1)),"")</f>
        <v/>
      </c>
      <c r="BD187" s="90" t="str">
        <f>IF($B187&lt;&gt;"",SUMIFS(损耗登记!$I$3:$I$4999,损耗登记!$E$3:$E$4999,$B187,损耗登记!$B$3:$B$4999,LEFT($J$3,4),损耗登记!$C$3:$C$4999,LEFT(BB$4,LEN(BB$4)-1)),"")</f>
        <v/>
      </c>
      <c r="BE187" s="90" t="str">
        <f t="shared" si="46"/>
        <v/>
      </c>
    </row>
    <row r="188" ht="22" customHeight="1" spans="1:57">
      <c r="A188" s="89" t="str">
        <f t="shared" si="47"/>
        <v/>
      </c>
      <c r="B188" s="89" t="str">
        <f>IF(商品参数!A185&lt;&gt;"",商品参数!A185,"")</f>
        <v/>
      </c>
      <c r="C188" s="90" t="str">
        <f>IFERROR(VLOOKUP(B188,商品参数!A:E,2,FALSE),"")</f>
        <v/>
      </c>
      <c r="D188" s="90" t="str">
        <f>IFERROR(VLOOKUP(B188,商品参数!A:E,3,FALSE),"")</f>
        <v/>
      </c>
      <c r="E188" s="90" t="str">
        <f>IFERROR(VLOOKUP(B188,商品参数!A:E,4,FALSE),"")</f>
        <v/>
      </c>
      <c r="F188" s="90" t="str">
        <f t="shared" si="32"/>
        <v/>
      </c>
      <c r="G188" s="90" t="str">
        <f t="shared" si="33"/>
        <v/>
      </c>
      <c r="H188" s="91" t="str">
        <f t="shared" si="34"/>
        <v/>
      </c>
      <c r="I188" s="90" t="str">
        <f>IF(E188&lt;&gt;"",IFERROR(VLOOKUP(B188,商品参数!$A$3:$D$499,6,0),0),"")</f>
        <v/>
      </c>
      <c r="J188" s="90" t="str">
        <f>IF($B188&lt;&gt;"",SUMIFS(进货台账!$I$3:$I$1869,进货台账!$E$3:$E$1869,$B188,进货台账!$B$3:$B$1869,LEFT($J$3,4),进货台账!$C$3:$C$1869,LEFT(J$4,LEN(J$4)-1)),"")</f>
        <v/>
      </c>
      <c r="K188" s="90" t="str">
        <f>IF($B188&lt;&gt;"",SUMIFS(销售台账!$I$3:$I$2654,销售台账!$E$3:$E$2654,$B188,销售台账!$B$3:$B$2654,LEFT($J$3,4),销售台账!$C$3:$C$2654,LEFT(J$4,LEN(J$4)-1)),"")</f>
        <v/>
      </c>
      <c r="L188" s="90" t="str">
        <f>IF($B188&lt;&gt;"",SUMIFS(损耗登记!$I$3:$I$4999,损耗登记!$E$3:$E$4999,$B188,损耗登记!$B$3:$B$4999,LEFT($J$3,4),损耗登记!$C$3:$C$4999,LEFT(J$4,LEN(J$4)-1)),"")</f>
        <v/>
      </c>
      <c r="M188" s="90" t="str">
        <f t="shared" si="35"/>
        <v/>
      </c>
      <c r="N188" s="90" t="str">
        <f>IF($B188&lt;&gt;"",SUMIFS(进货台账!$I$3:$I$1869,进货台账!$E$3:$E$1869,$B188,进货台账!$B$3:$B$1869,LEFT($J$3,4),进货台账!$C$3:$C$1869,LEFT(N$4,LEN(N$4)-1)),"")</f>
        <v/>
      </c>
      <c r="O188" s="90" t="str">
        <f>IF($B188&lt;&gt;"",SUMIFS(销售台账!$I$3:$I$2654,销售台账!$E$3:$E$2654,$B188,销售台账!$B$3:$B$2654,LEFT($J$3,4),销售台账!$C$3:$C$2654,LEFT(N$4,LEN(N$4)-1)),"")</f>
        <v/>
      </c>
      <c r="P188" s="90" t="str">
        <f>IF($B188&lt;&gt;"",SUMIFS(损耗登记!$I$3:$I$4999,损耗登记!$E$3:$E$4999,$B188,损耗登记!$B$3:$B$4999,LEFT($J$3,4),损耗登记!$C$3:$C$4999,LEFT(N$4,LEN(N$4)-1)),"")</f>
        <v/>
      </c>
      <c r="Q188" s="90" t="str">
        <f t="shared" si="36"/>
        <v/>
      </c>
      <c r="R188" s="90" t="str">
        <f>IF($B188&lt;&gt;"",SUMIFS(进货台账!$I$3:$I$1869,进货台账!$E$3:$E$1869,$B188,进货台账!$B$3:$B$1869,LEFT($J$3,4),进货台账!$C$3:$C$1869,LEFT(R$4,LEN(R$4)-1)),"")</f>
        <v/>
      </c>
      <c r="S188" s="90" t="str">
        <f>IF($B188&lt;&gt;"",SUMIFS(销售台账!$I$3:$I$2654,销售台账!$E$3:$E$2654,$B188,销售台账!$B$3:$B$2654,LEFT($J$3,4),销售台账!$C$3:$C$2654,LEFT(R$4,LEN(R$4)-1)),"")</f>
        <v/>
      </c>
      <c r="T188" s="90" t="str">
        <f>IF($B188&lt;&gt;"",SUMIFS(损耗登记!$I$3:$I$4999,损耗登记!$E$3:$E$4999,$B188,损耗登记!$B$3:$B$4999,LEFT($J$3,4),损耗登记!$C$3:$C$4999,LEFT(R$4,LEN(R$4)-1)),"")</f>
        <v/>
      </c>
      <c r="U188" s="90" t="str">
        <f t="shared" si="37"/>
        <v/>
      </c>
      <c r="V188" s="90" t="str">
        <f>IF($B188&lt;&gt;"",SUMIFS(进货台账!$I$3:$I$1869,进货台账!$E$3:$E$1869,$B188,进货台账!$B$3:$B$1869,LEFT($J$3,4),进货台账!$C$3:$C$1869,LEFT(V$4,LEN(V$4)-1)),"")</f>
        <v/>
      </c>
      <c r="W188" s="90" t="str">
        <f>IF($B188&lt;&gt;"",SUMIFS(销售台账!$I$3:$I$2654,销售台账!$E$3:$E$2654,$B188,销售台账!$B$3:$B$2654,LEFT($J$3,4),销售台账!$C$3:$C$2654,LEFT(V$4,LEN(V$4)-1)),"")</f>
        <v/>
      </c>
      <c r="X188" s="90" t="str">
        <f>IF($B188&lt;&gt;"",SUMIFS(损耗登记!$I$3:$I$4999,损耗登记!$E$3:$E$4999,$B188,损耗登记!$B$3:$B$4999,LEFT($J$3,4),损耗登记!$C$3:$C$4999,LEFT(V$4,LEN(V$4)-1)),"")</f>
        <v/>
      </c>
      <c r="Y188" s="90" t="str">
        <f t="shared" si="38"/>
        <v/>
      </c>
      <c r="Z188" s="90" t="str">
        <f>IF($B188&lt;&gt;"",SUMIFS(进货台账!$I$3:$I$1869,进货台账!$E$3:$E$1869,$B188,进货台账!$B$3:$B$1869,LEFT($J$3,4),进货台账!$C$3:$C$1869,LEFT(Z$4,LEN(Z$4)-1)),"")</f>
        <v/>
      </c>
      <c r="AA188" s="90" t="str">
        <f>IF($B188&lt;&gt;"",SUMIFS(销售台账!$I$3:$I$2654,销售台账!$E$3:$E$2654,$B188,销售台账!$B$3:$B$2654,LEFT($J$3,4),销售台账!$C$3:$C$2654,LEFT(Z$4,LEN(Z$4)-1)),"")</f>
        <v/>
      </c>
      <c r="AB188" s="90" t="str">
        <f>IF($B188&lt;&gt;"",SUMIFS(损耗登记!$I$3:$I$4999,损耗登记!$E$3:$E$4999,$B188,损耗登记!$B$3:$B$4999,LEFT($J$3,4),损耗登记!$C$3:$C$4999,LEFT(Z$4,LEN(Z$4)-1)),"")</f>
        <v/>
      </c>
      <c r="AC188" s="90" t="str">
        <f t="shared" si="39"/>
        <v/>
      </c>
      <c r="AD188" s="90" t="str">
        <f>IF($B188&lt;&gt;"",SUMIFS(进货台账!$I$3:$I$1869,进货台账!$E$3:$E$1869,$B188,进货台账!$B$3:$B$1869,LEFT($J$3,4),进货台账!$C$3:$C$1869,LEFT(AD$4,LEN(AD$4)-1)),"")</f>
        <v/>
      </c>
      <c r="AE188" s="90" t="str">
        <f>IF($B188&lt;&gt;"",SUMIFS(销售台账!$I$3:$I$2654,销售台账!$E$3:$E$2654,$B188,销售台账!$B$3:$B$2654,LEFT($J$3,4),销售台账!$C$3:$C$2654,LEFT(AD$4,LEN(AD$4)-1)),"")</f>
        <v/>
      </c>
      <c r="AF188" s="90" t="str">
        <f>IF($B188&lt;&gt;"",SUMIFS(损耗登记!$I$3:$I$4999,损耗登记!$E$3:$E$4999,$B188,损耗登记!$B$3:$B$4999,LEFT($J$3,4),损耗登记!$C$3:$C$4999,LEFT(AD$4,LEN(AD$4)-1)),"")</f>
        <v/>
      </c>
      <c r="AG188" s="90" t="str">
        <f t="shared" si="40"/>
        <v/>
      </c>
      <c r="AH188" s="90" t="str">
        <f>IF($B188&lt;&gt;"",SUMIFS(进货台账!$I$3:$I$1869,进货台账!$E$3:$E$1869,$B188,进货台账!$B$3:$B$1869,LEFT($J$3,4),进货台账!$C$3:$C$1869,LEFT(AH$4,LEN(AH$4)-1)),"")</f>
        <v/>
      </c>
      <c r="AI188" s="90" t="str">
        <f>IF($B188&lt;&gt;"",SUMIFS(销售台账!$I$3:$I$2654,销售台账!$E$3:$E$2654,$B188,销售台账!$B$3:$B$2654,LEFT($J$3,4),销售台账!$C$3:$C$2654,LEFT(AH$4,LEN(AH$4)-1)),"")</f>
        <v/>
      </c>
      <c r="AJ188" s="90" t="str">
        <f>IF($B188&lt;&gt;"",SUMIFS(损耗登记!$I$3:$I$4999,损耗登记!$E$3:$E$4999,$B188,损耗登记!$B$3:$B$4999,LEFT($J$3,4),损耗登记!$C$3:$C$4999,LEFT(AH$4,LEN(AH$4)-1)),"")</f>
        <v/>
      </c>
      <c r="AK188" s="90" t="str">
        <f t="shared" si="41"/>
        <v/>
      </c>
      <c r="AL188" s="90" t="str">
        <f>IF($B188&lt;&gt;"",SUMIFS(进货台账!$I$3:$I$1869,进货台账!$E$3:$E$1869,$B188,进货台账!$B$3:$B$1869,LEFT($J$3,4),进货台账!$C$3:$C$1869,LEFT(AL$4,LEN(AL$4)-1)),"")</f>
        <v/>
      </c>
      <c r="AM188" s="90" t="str">
        <f>IF($B188&lt;&gt;"",SUMIFS(销售台账!$I$3:$I$2654,销售台账!$E$3:$E$2654,$B188,销售台账!$B$3:$B$2654,LEFT($J$3,4),销售台账!$C$3:$C$2654,LEFT(AL$4,LEN(AL$4)-1)),"")</f>
        <v/>
      </c>
      <c r="AN188" s="90" t="str">
        <f>IF($B188&lt;&gt;"",SUMIFS(损耗登记!$I$3:$I$4999,损耗登记!$E$3:$E$4999,$B188,损耗登记!$B$3:$B$4999,LEFT($J$3,4),损耗登记!$C$3:$C$4999,LEFT(AL$4,LEN(AL$4)-1)),"")</f>
        <v/>
      </c>
      <c r="AO188" s="90" t="str">
        <f t="shared" si="42"/>
        <v/>
      </c>
      <c r="AP188" s="90" t="str">
        <f>IF($B188&lt;&gt;"",SUMIFS(进货台账!$I$3:$I$1869,进货台账!$E$3:$E$1869,$B188,进货台账!$B$3:$B$1869,LEFT($J$3,4),进货台账!$C$3:$C$1869,LEFT(AP$4,LEN(AP$4)-1)),"")</f>
        <v/>
      </c>
      <c r="AQ188" s="90" t="str">
        <f>IF($B188&lt;&gt;"",SUMIFS(销售台账!$I$3:$I$2654,销售台账!$E$3:$E$2654,$B188,销售台账!$B$3:$B$2654,LEFT($J$3,4),销售台账!$C$3:$C$2654,LEFT(AP$4,LEN(AP$4)-1)),"")</f>
        <v/>
      </c>
      <c r="AR188" s="90" t="str">
        <f>IF($B188&lt;&gt;"",SUMIFS(损耗登记!$I$3:$I$4999,损耗登记!$E$3:$E$4999,$B188,损耗登记!$B$3:$B$4999,LEFT($J$3,4),损耗登记!$C$3:$C$4999,LEFT(AP$4,LEN(AP$4)-1)),"")</f>
        <v/>
      </c>
      <c r="AS188" s="90" t="str">
        <f t="shared" si="43"/>
        <v/>
      </c>
      <c r="AT188" s="90" t="str">
        <f>IF($B188&lt;&gt;"",SUMIFS(进货台账!$I$3:$I$1869,进货台账!$E$3:$E$1869,$B188,进货台账!$B$3:$B$1869,LEFT($J$3,4),进货台账!$C$3:$C$1869,LEFT(AT$4,LEN(AT$4)-1)),"")</f>
        <v/>
      </c>
      <c r="AU188" s="90" t="str">
        <f>IF($B188&lt;&gt;"",SUMIFS(销售台账!$I$3:$I$2654,销售台账!$E$3:$E$2654,$B188,销售台账!$B$3:$B$2654,LEFT($J$3,4),销售台账!$C$3:$C$2654,LEFT(AT$4,LEN(AT$4)-1)),"")</f>
        <v/>
      </c>
      <c r="AV188" s="90" t="str">
        <f>IF($B188&lt;&gt;"",SUMIFS(损耗登记!$I$3:$I$4999,损耗登记!$E$3:$E$4999,$B188,损耗登记!$B$3:$B$4999,LEFT($J$3,4),损耗登记!$C$3:$C$4999,LEFT(AT$4,LEN(AT$4)-1)),"")</f>
        <v/>
      </c>
      <c r="AW188" s="90" t="str">
        <f t="shared" si="44"/>
        <v/>
      </c>
      <c r="AX188" s="90" t="str">
        <f>IF($B188&lt;&gt;"",SUMIFS(进货台账!$I$3:$I$1869,进货台账!$E$3:$E$1869,$B188,进货台账!$B$3:$B$1869,LEFT($J$3,4),进货台账!$C$3:$C$1869,LEFT(AX$4,LEN(AX$4)-1)),"")</f>
        <v/>
      </c>
      <c r="AY188" s="90" t="str">
        <f>IF($B188&lt;&gt;"",SUMIFS(销售台账!$I$3:$I$2654,销售台账!$E$3:$E$2654,$B188,销售台账!$B$3:$B$2654,LEFT($J$3,4),销售台账!$C$3:$C$2654,LEFT(AX$4,LEN(AX$4)-1)),"")</f>
        <v/>
      </c>
      <c r="AZ188" s="90" t="str">
        <f>IF($B188&lt;&gt;"",SUMIFS(损耗登记!$I$3:$I$4999,损耗登记!$E$3:$E$4999,$B188,损耗登记!$B$3:$B$4999,LEFT($J$3,4),损耗登记!$C$3:$C$4999,LEFT(AX$4,LEN(AX$4)-1)),"")</f>
        <v/>
      </c>
      <c r="BA188" s="90" t="str">
        <f t="shared" si="45"/>
        <v/>
      </c>
      <c r="BB188" s="90" t="str">
        <f>IF($B188&lt;&gt;"",SUMIFS(进货台账!$I$3:$I$1869,进货台账!$E$3:$E$1869,$B188,进货台账!$B$3:$B$1869,LEFT($J$3,4),进货台账!$C$3:$C$1869,LEFT(BB$4,LEN(BB$4)-1)),"")</f>
        <v/>
      </c>
      <c r="BC188" s="90" t="str">
        <f>IF($B188&lt;&gt;"",SUMIFS(销售台账!$I$3:$I$2654,销售台账!$E$3:$E$2654,$B188,销售台账!$B$3:$B$2654,LEFT($J$3,4),销售台账!$C$3:$C$2654,LEFT(BB$4,LEN(BB$4)-1)),"")</f>
        <v/>
      </c>
      <c r="BD188" s="90" t="str">
        <f>IF($B188&lt;&gt;"",SUMIFS(损耗登记!$I$3:$I$4999,损耗登记!$E$3:$E$4999,$B188,损耗登记!$B$3:$B$4999,LEFT($J$3,4),损耗登记!$C$3:$C$4999,LEFT(BB$4,LEN(BB$4)-1)),"")</f>
        <v/>
      </c>
      <c r="BE188" s="90" t="str">
        <f t="shared" si="46"/>
        <v/>
      </c>
    </row>
    <row r="189" ht="22" customHeight="1" spans="1:57">
      <c r="A189" s="89" t="str">
        <f t="shared" si="47"/>
        <v/>
      </c>
      <c r="B189" s="89" t="str">
        <f>IF(商品参数!A186&lt;&gt;"",商品参数!A186,"")</f>
        <v/>
      </c>
      <c r="C189" s="90" t="str">
        <f>IFERROR(VLOOKUP(B189,商品参数!A:E,2,FALSE),"")</f>
        <v/>
      </c>
      <c r="D189" s="90" t="str">
        <f>IFERROR(VLOOKUP(B189,商品参数!A:E,3,FALSE),"")</f>
        <v/>
      </c>
      <c r="E189" s="90" t="str">
        <f>IFERROR(VLOOKUP(B189,商品参数!A:E,4,FALSE),"")</f>
        <v/>
      </c>
      <c r="F189" s="90" t="str">
        <f t="shared" si="32"/>
        <v/>
      </c>
      <c r="G189" s="90" t="str">
        <f t="shared" si="33"/>
        <v/>
      </c>
      <c r="H189" s="91" t="str">
        <f t="shared" si="34"/>
        <v/>
      </c>
      <c r="I189" s="90" t="str">
        <f>IF(E189&lt;&gt;"",IFERROR(VLOOKUP(B189,商品参数!$A$3:$D$499,6,0),0),"")</f>
        <v/>
      </c>
      <c r="J189" s="90" t="str">
        <f>IF($B189&lt;&gt;"",SUMIFS(进货台账!$I$3:$I$1869,进货台账!$E$3:$E$1869,$B189,进货台账!$B$3:$B$1869,LEFT($J$3,4),进货台账!$C$3:$C$1869,LEFT(J$4,LEN(J$4)-1)),"")</f>
        <v/>
      </c>
      <c r="K189" s="90" t="str">
        <f>IF($B189&lt;&gt;"",SUMIFS(销售台账!$I$3:$I$2654,销售台账!$E$3:$E$2654,$B189,销售台账!$B$3:$B$2654,LEFT($J$3,4),销售台账!$C$3:$C$2654,LEFT(J$4,LEN(J$4)-1)),"")</f>
        <v/>
      </c>
      <c r="L189" s="90" t="str">
        <f>IF($B189&lt;&gt;"",SUMIFS(损耗登记!$I$3:$I$4999,损耗登记!$E$3:$E$4999,$B189,损耗登记!$B$3:$B$4999,LEFT($J$3,4),损耗登记!$C$3:$C$4999,LEFT(J$4,LEN(J$4)-1)),"")</f>
        <v/>
      </c>
      <c r="M189" s="90" t="str">
        <f t="shared" si="35"/>
        <v/>
      </c>
      <c r="N189" s="90" t="str">
        <f>IF($B189&lt;&gt;"",SUMIFS(进货台账!$I$3:$I$1869,进货台账!$E$3:$E$1869,$B189,进货台账!$B$3:$B$1869,LEFT($J$3,4),进货台账!$C$3:$C$1869,LEFT(N$4,LEN(N$4)-1)),"")</f>
        <v/>
      </c>
      <c r="O189" s="90" t="str">
        <f>IF($B189&lt;&gt;"",SUMIFS(销售台账!$I$3:$I$2654,销售台账!$E$3:$E$2654,$B189,销售台账!$B$3:$B$2654,LEFT($J$3,4),销售台账!$C$3:$C$2654,LEFT(N$4,LEN(N$4)-1)),"")</f>
        <v/>
      </c>
      <c r="P189" s="90" t="str">
        <f>IF($B189&lt;&gt;"",SUMIFS(损耗登记!$I$3:$I$4999,损耗登记!$E$3:$E$4999,$B189,损耗登记!$B$3:$B$4999,LEFT($J$3,4),损耗登记!$C$3:$C$4999,LEFT(N$4,LEN(N$4)-1)),"")</f>
        <v/>
      </c>
      <c r="Q189" s="90" t="str">
        <f t="shared" si="36"/>
        <v/>
      </c>
      <c r="R189" s="90" t="str">
        <f>IF($B189&lt;&gt;"",SUMIFS(进货台账!$I$3:$I$1869,进货台账!$E$3:$E$1869,$B189,进货台账!$B$3:$B$1869,LEFT($J$3,4),进货台账!$C$3:$C$1869,LEFT(R$4,LEN(R$4)-1)),"")</f>
        <v/>
      </c>
      <c r="S189" s="90" t="str">
        <f>IF($B189&lt;&gt;"",SUMIFS(销售台账!$I$3:$I$2654,销售台账!$E$3:$E$2654,$B189,销售台账!$B$3:$B$2654,LEFT($J$3,4),销售台账!$C$3:$C$2654,LEFT(R$4,LEN(R$4)-1)),"")</f>
        <v/>
      </c>
      <c r="T189" s="90" t="str">
        <f>IF($B189&lt;&gt;"",SUMIFS(损耗登记!$I$3:$I$4999,损耗登记!$E$3:$E$4999,$B189,损耗登记!$B$3:$B$4999,LEFT($J$3,4),损耗登记!$C$3:$C$4999,LEFT(R$4,LEN(R$4)-1)),"")</f>
        <v/>
      </c>
      <c r="U189" s="90" t="str">
        <f t="shared" si="37"/>
        <v/>
      </c>
      <c r="V189" s="90" t="str">
        <f>IF($B189&lt;&gt;"",SUMIFS(进货台账!$I$3:$I$1869,进货台账!$E$3:$E$1869,$B189,进货台账!$B$3:$B$1869,LEFT($J$3,4),进货台账!$C$3:$C$1869,LEFT(V$4,LEN(V$4)-1)),"")</f>
        <v/>
      </c>
      <c r="W189" s="90" t="str">
        <f>IF($B189&lt;&gt;"",SUMIFS(销售台账!$I$3:$I$2654,销售台账!$E$3:$E$2654,$B189,销售台账!$B$3:$B$2654,LEFT($J$3,4),销售台账!$C$3:$C$2654,LEFT(V$4,LEN(V$4)-1)),"")</f>
        <v/>
      </c>
      <c r="X189" s="90" t="str">
        <f>IF($B189&lt;&gt;"",SUMIFS(损耗登记!$I$3:$I$4999,损耗登记!$E$3:$E$4999,$B189,损耗登记!$B$3:$B$4999,LEFT($J$3,4),损耗登记!$C$3:$C$4999,LEFT(V$4,LEN(V$4)-1)),"")</f>
        <v/>
      </c>
      <c r="Y189" s="90" t="str">
        <f t="shared" si="38"/>
        <v/>
      </c>
      <c r="Z189" s="90" t="str">
        <f>IF($B189&lt;&gt;"",SUMIFS(进货台账!$I$3:$I$1869,进货台账!$E$3:$E$1869,$B189,进货台账!$B$3:$B$1869,LEFT($J$3,4),进货台账!$C$3:$C$1869,LEFT(Z$4,LEN(Z$4)-1)),"")</f>
        <v/>
      </c>
      <c r="AA189" s="90" t="str">
        <f>IF($B189&lt;&gt;"",SUMIFS(销售台账!$I$3:$I$2654,销售台账!$E$3:$E$2654,$B189,销售台账!$B$3:$B$2654,LEFT($J$3,4),销售台账!$C$3:$C$2654,LEFT(Z$4,LEN(Z$4)-1)),"")</f>
        <v/>
      </c>
      <c r="AB189" s="90" t="str">
        <f>IF($B189&lt;&gt;"",SUMIFS(损耗登记!$I$3:$I$4999,损耗登记!$E$3:$E$4999,$B189,损耗登记!$B$3:$B$4999,LEFT($J$3,4),损耗登记!$C$3:$C$4999,LEFT(Z$4,LEN(Z$4)-1)),"")</f>
        <v/>
      </c>
      <c r="AC189" s="90" t="str">
        <f t="shared" si="39"/>
        <v/>
      </c>
      <c r="AD189" s="90" t="str">
        <f>IF($B189&lt;&gt;"",SUMIFS(进货台账!$I$3:$I$1869,进货台账!$E$3:$E$1869,$B189,进货台账!$B$3:$B$1869,LEFT($J$3,4),进货台账!$C$3:$C$1869,LEFT(AD$4,LEN(AD$4)-1)),"")</f>
        <v/>
      </c>
      <c r="AE189" s="90" t="str">
        <f>IF($B189&lt;&gt;"",SUMIFS(销售台账!$I$3:$I$2654,销售台账!$E$3:$E$2654,$B189,销售台账!$B$3:$B$2654,LEFT($J$3,4),销售台账!$C$3:$C$2654,LEFT(AD$4,LEN(AD$4)-1)),"")</f>
        <v/>
      </c>
      <c r="AF189" s="90" t="str">
        <f>IF($B189&lt;&gt;"",SUMIFS(损耗登记!$I$3:$I$4999,损耗登记!$E$3:$E$4999,$B189,损耗登记!$B$3:$B$4999,LEFT($J$3,4),损耗登记!$C$3:$C$4999,LEFT(AD$4,LEN(AD$4)-1)),"")</f>
        <v/>
      </c>
      <c r="AG189" s="90" t="str">
        <f t="shared" si="40"/>
        <v/>
      </c>
      <c r="AH189" s="90" t="str">
        <f>IF($B189&lt;&gt;"",SUMIFS(进货台账!$I$3:$I$1869,进货台账!$E$3:$E$1869,$B189,进货台账!$B$3:$B$1869,LEFT($J$3,4),进货台账!$C$3:$C$1869,LEFT(AH$4,LEN(AH$4)-1)),"")</f>
        <v/>
      </c>
      <c r="AI189" s="90" t="str">
        <f>IF($B189&lt;&gt;"",SUMIFS(销售台账!$I$3:$I$2654,销售台账!$E$3:$E$2654,$B189,销售台账!$B$3:$B$2654,LEFT($J$3,4),销售台账!$C$3:$C$2654,LEFT(AH$4,LEN(AH$4)-1)),"")</f>
        <v/>
      </c>
      <c r="AJ189" s="90" t="str">
        <f>IF($B189&lt;&gt;"",SUMIFS(损耗登记!$I$3:$I$4999,损耗登记!$E$3:$E$4999,$B189,损耗登记!$B$3:$B$4999,LEFT($J$3,4),损耗登记!$C$3:$C$4999,LEFT(AH$4,LEN(AH$4)-1)),"")</f>
        <v/>
      </c>
      <c r="AK189" s="90" t="str">
        <f t="shared" si="41"/>
        <v/>
      </c>
      <c r="AL189" s="90" t="str">
        <f>IF($B189&lt;&gt;"",SUMIFS(进货台账!$I$3:$I$1869,进货台账!$E$3:$E$1869,$B189,进货台账!$B$3:$B$1869,LEFT($J$3,4),进货台账!$C$3:$C$1869,LEFT(AL$4,LEN(AL$4)-1)),"")</f>
        <v/>
      </c>
      <c r="AM189" s="90" t="str">
        <f>IF($B189&lt;&gt;"",SUMIFS(销售台账!$I$3:$I$2654,销售台账!$E$3:$E$2654,$B189,销售台账!$B$3:$B$2654,LEFT($J$3,4),销售台账!$C$3:$C$2654,LEFT(AL$4,LEN(AL$4)-1)),"")</f>
        <v/>
      </c>
      <c r="AN189" s="90" t="str">
        <f>IF($B189&lt;&gt;"",SUMIFS(损耗登记!$I$3:$I$4999,损耗登记!$E$3:$E$4999,$B189,损耗登记!$B$3:$B$4999,LEFT($J$3,4),损耗登记!$C$3:$C$4999,LEFT(AL$4,LEN(AL$4)-1)),"")</f>
        <v/>
      </c>
      <c r="AO189" s="90" t="str">
        <f t="shared" si="42"/>
        <v/>
      </c>
      <c r="AP189" s="90" t="str">
        <f>IF($B189&lt;&gt;"",SUMIFS(进货台账!$I$3:$I$1869,进货台账!$E$3:$E$1869,$B189,进货台账!$B$3:$B$1869,LEFT($J$3,4),进货台账!$C$3:$C$1869,LEFT(AP$4,LEN(AP$4)-1)),"")</f>
        <v/>
      </c>
      <c r="AQ189" s="90" t="str">
        <f>IF($B189&lt;&gt;"",SUMIFS(销售台账!$I$3:$I$2654,销售台账!$E$3:$E$2654,$B189,销售台账!$B$3:$B$2654,LEFT($J$3,4),销售台账!$C$3:$C$2654,LEFT(AP$4,LEN(AP$4)-1)),"")</f>
        <v/>
      </c>
      <c r="AR189" s="90" t="str">
        <f>IF($B189&lt;&gt;"",SUMIFS(损耗登记!$I$3:$I$4999,损耗登记!$E$3:$E$4999,$B189,损耗登记!$B$3:$B$4999,LEFT($J$3,4),损耗登记!$C$3:$C$4999,LEFT(AP$4,LEN(AP$4)-1)),"")</f>
        <v/>
      </c>
      <c r="AS189" s="90" t="str">
        <f t="shared" si="43"/>
        <v/>
      </c>
      <c r="AT189" s="90" t="str">
        <f>IF($B189&lt;&gt;"",SUMIFS(进货台账!$I$3:$I$1869,进货台账!$E$3:$E$1869,$B189,进货台账!$B$3:$B$1869,LEFT($J$3,4),进货台账!$C$3:$C$1869,LEFT(AT$4,LEN(AT$4)-1)),"")</f>
        <v/>
      </c>
      <c r="AU189" s="90" t="str">
        <f>IF($B189&lt;&gt;"",SUMIFS(销售台账!$I$3:$I$2654,销售台账!$E$3:$E$2654,$B189,销售台账!$B$3:$B$2654,LEFT($J$3,4),销售台账!$C$3:$C$2654,LEFT(AT$4,LEN(AT$4)-1)),"")</f>
        <v/>
      </c>
      <c r="AV189" s="90" t="str">
        <f>IF($B189&lt;&gt;"",SUMIFS(损耗登记!$I$3:$I$4999,损耗登记!$E$3:$E$4999,$B189,损耗登记!$B$3:$B$4999,LEFT($J$3,4),损耗登记!$C$3:$C$4999,LEFT(AT$4,LEN(AT$4)-1)),"")</f>
        <v/>
      </c>
      <c r="AW189" s="90" t="str">
        <f t="shared" si="44"/>
        <v/>
      </c>
      <c r="AX189" s="90" t="str">
        <f>IF($B189&lt;&gt;"",SUMIFS(进货台账!$I$3:$I$1869,进货台账!$E$3:$E$1869,$B189,进货台账!$B$3:$B$1869,LEFT($J$3,4),进货台账!$C$3:$C$1869,LEFT(AX$4,LEN(AX$4)-1)),"")</f>
        <v/>
      </c>
      <c r="AY189" s="90" t="str">
        <f>IF($B189&lt;&gt;"",SUMIFS(销售台账!$I$3:$I$2654,销售台账!$E$3:$E$2654,$B189,销售台账!$B$3:$B$2654,LEFT($J$3,4),销售台账!$C$3:$C$2654,LEFT(AX$4,LEN(AX$4)-1)),"")</f>
        <v/>
      </c>
      <c r="AZ189" s="90" t="str">
        <f>IF($B189&lt;&gt;"",SUMIFS(损耗登记!$I$3:$I$4999,损耗登记!$E$3:$E$4999,$B189,损耗登记!$B$3:$B$4999,LEFT($J$3,4),损耗登记!$C$3:$C$4999,LEFT(AX$4,LEN(AX$4)-1)),"")</f>
        <v/>
      </c>
      <c r="BA189" s="90" t="str">
        <f t="shared" si="45"/>
        <v/>
      </c>
      <c r="BB189" s="90" t="str">
        <f>IF($B189&lt;&gt;"",SUMIFS(进货台账!$I$3:$I$1869,进货台账!$E$3:$E$1869,$B189,进货台账!$B$3:$B$1869,LEFT($J$3,4),进货台账!$C$3:$C$1869,LEFT(BB$4,LEN(BB$4)-1)),"")</f>
        <v/>
      </c>
      <c r="BC189" s="90" t="str">
        <f>IF($B189&lt;&gt;"",SUMIFS(销售台账!$I$3:$I$2654,销售台账!$E$3:$E$2654,$B189,销售台账!$B$3:$B$2654,LEFT($J$3,4),销售台账!$C$3:$C$2654,LEFT(BB$4,LEN(BB$4)-1)),"")</f>
        <v/>
      </c>
      <c r="BD189" s="90" t="str">
        <f>IF($B189&lt;&gt;"",SUMIFS(损耗登记!$I$3:$I$4999,损耗登记!$E$3:$E$4999,$B189,损耗登记!$B$3:$B$4999,LEFT($J$3,4),损耗登记!$C$3:$C$4999,LEFT(BB$4,LEN(BB$4)-1)),"")</f>
        <v/>
      </c>
      <c r="BE189" s="90" t="str">
        <f t="shared" si="46"/>
        <v/>
      </c>
    </row>
    <row r="190" ht="22" customHeight="1" spans="1:57">
      <c r="A190" s="89" t="str">
        <f t="shared" si="47"/>
        <v/>
      </c>
      <c r="B190" s="89" t="str">
        <f>IF(商品参数!A187&lt;&gt;"",商品参数!A187,"")</f>
        <v/>
      </c>
      <c r="C190" s="90" t="str">
        <f>IFERROR(VLOOKUP(B190,商品参数!A:E,2,FALSE),"")</f>
        <v/>
      </c>
      <c r="D190" s="90" t="str">
        <f>IFERROR(VLOOKUP(B190,商品参数!A:E,3,FALSE),"")</f>
        <v/>
      </c>
      <c r="E190" s="90" t="str">
        <f>IFERROR(VLOOKUP(B190,商品参数!A:E,4,FALSE),"")</f>
        <v/>
      </c>
      <c r="F190" s="90" t="str">
        <f t="shared" si="32"/>
        <v/>
      </c>
      <c r="G190" s="90" t="str">
        <f t="shared" si="33"/>
        <v/>
      </c>
      <c r="H190" s="91" t="str">
        <f t="shared" si="34"/>
        <v/>
      </c>
      <c r="I190" s="90" t="str">
        <f>IF(E190&lt;&gt;"",IFERROR(VLOOKUP(B190,商品参数!$A$3:$D$499,6,0),0),"")</f>
        <v/>
      </c>
      <c r="J190" s="90" t="str">
        <f>IF($B190&lt;&gt;"",SUMIFS(进货台账!$I$3:$I$1869,进货台账!$E$3:$E$1869,$B190,进货台账!$B$3:$B$1869,LEFT($J$3,4),进货台账!$C$3:$C$1869,LEFT(J$4,LEN(J$4)-1)),"")</f>
        <v/>
      </c>
      <c r="K190" s="90" t="str">
        <f>IF($B190&lt;&gt;"",SUMIFS(销售台账!$I$3:$I$2654,销售台账!$E$3:$E$2654,$B190,销售台账!$B$3:$B$2654,LEFT($J$3,4),销售台账!$C$3:$C$2654,LEFT(J$4,LEN(J$4)-1)),"")</f>
        <v/>
      </c>
      <c r="L190" s="90" t="str">
        <f>IF($B190&lt;&gt;"",SUMIFS(损耗登记!$I$3:$I$4999,损耗登记!$E$3:$E$4999,$B190,损耗登记!$B$3:$B$4999,LEFT($J$3,4),损耗登记!$C$3:$C$4999,LEFT(J$4,LEN(J$4)-1)),"")</f>
        <v/>
      </c>
      <c r="M190" s="90" t="str">
        <f t="shared" si="35"/>
        <v/>
      </c>
      <c r="N190" s="90" t="str">
        <f>IF($B190&lt;&gt;"",SUMIFS(进货台账!$I$3:$I$1869,进货台账!$E$3:$E$1869,$B190,进货台账!$B$3:$B$1869,LEFT($J$3,4),进货台账!$C$3:$C$1869,LEFT(N$4,LEN(N$4)-1)),"")</f>
        <v/>
      </c>
      <c r="O190" s="90" t="str">
        <f>IF($B190&lt;&gt;"",SUMIFS(销售台账!$I$3:$I$2654,销售台账!$E$3:$E$2654,$B190,销售台账!$B$3:$B$2654,LEFT($J$3,4),销售台账!$C$3:$C$2654,LEFT(N$4,LEN(N$4)-1)),"")</f>
        <v/>
      </c>
      <c r="P190" s="90" t="str">
        <f>IF($B190&lt;&gt;"",SUMIFS(损耗登记!$I$3:$I$4999,损耗登记!$E$3:$E$4999,$B190,损耗登记!$B$3:$B$4999,LEFT($J$3,4),损耗登记!$C$3:$C$4999,LEFT(N$4,LEN(N$4)-1)),"")</f>
        <v/>
      </c>
      <c r="Q190" s="90" t="str">
        <f t="shared" si="36"/>
        <v/>
      </c>
      <c r="R190" s="90" t="str">
        <f>IF($B190&lt;&gt;"",SUMIFS(进货台账!$I$3:$I$1869,进货台账!$E$3:$E$1869,$B190,进货台账!$B$3:$B$1869,LEFT($J$3,4),进货台账!$C$3:$C$1869,LEFT(R$4,LEN(R$4)-1)),"")</f>
        <v/>
      </c>
      <c r="S190" s="90" t="str">
        <f>IF($B190&lt;&gt;"",SUMIFS(销售台账!$I$3:$I$2654,销售台账!$E$3:$E$2654,$B190,销售台账!$B$3:$B$2654,LEFT($J$3,4),销售台账!$C$3:$C$2654,LEFT(R$4,LEN(R$4)-1)),"")</f>
        <v/>
      </c>
      <c r="T190" s="90" t="str">
        <f>IF($B190&lt;&gt;"",SUMIFS(损耗登记!$I$3:$I$4999,损耗登记!$E$3:$E$4999,$B190,损耗登记!$B$3:$B$4999,LEFT($J$3,4),损耗登记!$C$3:$C$4999,LEFT(R$4,LEN(R$4)-1)),"")</f>
        <v/>
      </c>
      <c r="U190" s="90" t="str">
        <f t="shared" si="37"/>
        <v/>
      </c>
      <c r="V190" s="90" t="str">
        <f>IF($B190&lt;&gt;"",SUMIFS(进货台账!$I$3:$I$1869,进货台账!$E$3:$E$1869,$B190,进货台账!$B$3:$B$1869,LEFT($J$3,4),进货台账!$C$3:$C$1869,LEFT(V$4,LEN(V$4)-1)),"")</f>
        <v/>
      </c>
      <c r="W190" s="90" t="str">
        <f>IF($B190&lt;&gt;"",SUMIFS(销售台账!$I$3:$I$2654,销售台账!$E$3:$E$2654,$B190,销售台账!$B$3:$B$2654,LEFT($J$3,4),销售台账!$C$3:$C$2654,LEFT(V$4,LEN(V$4)-1)),"")</f>
        <v/>
      </c>
      <c r="X190" s="90" t="str">
        <f>IF($B190&lt;&gt;"",SUMIFS(损耗登记!$I$3:$I$4999,损耗登记!$E$3:$E$4999,$B190,损耗登记!$B$3:$B$4999,LEFT($J$3,4),损耗登记!$C$3:$C$4999,LEFT(V$4,LEN(V$4)-1)),"")</f>
        <v/>
      </c>
      <c r="Y190" s="90" t="str">
        <f t="shared" si="38"/>
        <v/>
      </c>
      <c r="Z190" s="90" t="str">
        <f>IF($B190&lt;&gt;"",SUMIFS(进货台账!$I$3:$I$1869,进货台账!$E$3:$E$1869,$B190,进货台账!$B$3:$B$1869,LEFT($J$3,4),进货台账!$C$3:$C$1869,LEFT(Z$4,LEN(Z$4)-1)),"")</f>
        <v/>
      </c>
      <c r="AA190" s="90" t="str">
        <f>IF($B190&lt;&gt;"",SUMIFS(销售台账!$I$3:$I$2654,销售台账!$E$3:$E$2654,$B190,销售台账!$B$3:$B$2654,LEFT($J$3,4),销售台账!$C$3:$C$2654,LEFT(Z$4,LEN(Z$4)-1)),"")</f>
        <v/>
      </c>
      <c r="AB190" s="90" t="str">
        <f>IF($B190&lt;&gt;"",SUMIFS(损耗登记!$I$3:$I$4999,损耗登记!$E$3:$E$4999,$B190,损耗登记!$B$3:$B$4999,LEFT($J$3,4),损耗登记!$C$3:$C$4999,LEFT(Z$4,LEN(Z$4)-1)),"")</f>
        <v/>
      </c>
      <c r="AC190" s="90" t="str">
        <f t="shared" si="39"/>
        <v/>
      </c>
      <c r="AD190" s="90" t="str">
        <f>IF($B190&lt;&gt;"",SUMIFS(进货台账!$I$3:$I$1869,进货台账!$E$3:$E$1869,$B190,进货台账!$B$3:$B$1869,LEFT($J$3,4),进货台账!$C$3:$C$1869,LEFT(AD$4,LEN(AD$4)-1)),"")</f>
        <v/>
      </c>
      <c r="AE190" s="90" t="str">
        <f>IF($B190&lt;&gt;"",SUMIFS(销售台账!$I$3:$I$2654,销售台账!$E$3:$E$2654,$B190,销售台账!$B$3:$B$2654,LEFT($J$3,4),销售台账!$C$3:$C$2654,LEFT(AD$4,LEN(AD$4)-1)),"")</f>
        <v/>
      </c>
      <c r="AF190" s="90" t="str">
        <f>IF($B190&lt;&gt;"",SUMIFS(损耗登记!$I$3:$I$4999,损耗登记!$E$3:$E$4999,$B190,损耗登记!$B$3:$B$4999,LEFT($J$3,4),损耗登记!$C$3:$C$4999,LEFT(AD$4,LEN(AD$4)-1)),"")</f>
        <v/>
      </c>
      <c r="AG190" s="90" t="str">
        <f t="shared" si="40"/>
        <v/>
      </c>
      <c r="AH190" s="90" t="str">
        <f>IF($B190&lt;&gt;"",SUMIFS(进货台账!$I$3:$I$1869,进货台账!$E$3:$E$1869,$B190,进货台账!$B$3:$B$1869,LEFT($J$3,4),进货台账!$C$3:$C$1869,LEFT(AH$4,LEN(AH$4)-1)),"")</f>
        <v/>
      </c>
      <c r="AI190" s="90" t="str">
        <f>IF($B190&lt;&gt;"",SUMIFS(销售台账!$I$3:$I$2654,销售台账!$E$3:$E$2654,$B190,销售台账!$B$3:$B$2654,LEFT($J$3,4),销售台账!$C$3:$C$2654,LEFT(AH$4,LEN(AH$4)-1)),"")</f>
        <v/>
      </c>
      <c r="AJ190" s="90" t="str">
        <f>IF($B190&lt;&gt;"",SUMIFS(损耗登记!$I$3:$I$4999,损耗登记!$E$3:$E$4999,$B190,损耗登记!$B$3:$B$4999,LEFT($J$3,4),损耗登记!$C$3:$C$4999,LEFT(AH$4,LEN(AH$4)-1)),"")</f>
        <v/>
      </c>
      <c r="AK190" s="90" t="str">
        <f t="shared" si="41"/>
        <v/>
      </c>
      <c r="AL190" s="90" t="str">
        <f>IF($B190&lt;&gt;"",SUMIFS(进货台账!$I$3:$I$1869,进货台账!$E$3:$E$1869,$B190,进货台账!$B$3:$B$1869,LEFT($J$3,4),进货台账!$C$3:$C$1869,LEFT(AL$4,LEN(AL$4)-1)),"")</f>
        <v/>
      </c>
      <c r="AM190" s="90" t="str">
        <f>IF($B190&lt;&gt;"",SUMIFS(销售台账!$I$3:$I$2654,销售台账!$E$3:$E$2654,$B190,销售台账!$B$3:$B$2654,LEFT($J$3,4),销售台账!$C$3:$C$2654,LEFT(AL$4,LEN(AL$4)-1)),"")</f>
        <v/>
      </c>
      <c r="AN190" s="90" t="str">
        <f>IF($B190&lt;&gt;"",SUMIFS(损耗登记!$I$3:$I$4999,损耗登记!$E$3:$E$4999,$B190,损耗登记!$B$3:$B$4999,LEFT($J$3,4),损耗登记!$C$3:$C$4999,LEFT(AL$4,LEN(AL$4)-1)),"")</f>
        <v/>
      </c>
      <c r="AO190" s="90" t="str">
        <f t="shared" si="42"/>
        <v/>
      </c>
      <c r="AP190" s="90" t="str">
        <f>IF($B190&lt;&gt;"",SUMIFS(进货台账!$I$3:$I$1869,进货台账!$E$3:$E$1869,$B190,进货台账!$B$3:$B$1869,LEFT($J$3,4),进货台账!$C$3:$C$1869,LEFT(AP$4,LEN(AP$4)-1)),"")</f>
        <v/>
      </c>
      <c r="AQ190" s="90" t="str">
        <f>IF($B190&lt;&gt;"",SUMIFS(销售台账!$I$3:$I$2654,销售台账!$E$3:$E$2654,$B190,销售台账!$B$3:$B$2654,LEFT($J$3,4),销售台账!$C$3:$C$2654,LEFT(AP$4,LEN(AP$4)-1)),"")</f>
        <v/>
      </c>
      <c r="AR190" s="90" t="str">
        <f>IF($B190&lt;&gt;"",SUMIFS(损耗登记!$I$3:$I$4999,损耗登记!$E$3:$E$4999,$B190,损耗登记!$B$3:$B$4999,LEFT($J$3,4),损耗登记!$C$3:$C$4999,LEFT(AP$4,LEN(AP$4)-1)),"")</f>
        <v/>
      </c>
      <c r="AS190" s="90" t="str">
        <f t="shared" si="43"/>
        <v/>
      </c>
      <c r="AT190" s="90" t="str">
        <f>IF($B190&lt;&gt;"",SUMIFS(进货台账!$I$3:$I$1869,进货台账!$E$3:$E$1869,$B190,进货台账!$B$3:$B$1869,LEFT($J$3,4),进货台账!$C$3:$C$1869,LEFT(AT$4,LEN(AT$4)-1)),"")</f>
        <v/>
      </c>
      <c r="AU190" s="90" t="str">
        <f>IF($B190&lt;&gt;"",SUMIFS(销售台账!$I$3:$I$2654,销售台账!$E$3:$E$2654,$B190,销售台账!$B$3:$B$2654,LEFT($J$3,4),销售台账!$C$3:$C$2654,LEFT(AT$4,LEN(AT$4)-1)),"")</f>
        <v/>
      </c>
      <c r="AV190" s="90" t="str">
        <f>IF($B190&lt;&gt;"",SUMIFS(损耗登记!$I$3:$I$4999,损耗登记!$E$3:$E$4999,$B190,损耗登记!$B$3:$B$4999,LEFT($J$3,4),损耗登记!$C$3:$C$4999,LEFT(AT$4,LEN(AT$4)-1)),"")</f>
        <v/>
      </c>
      <c r="AW190" s="90" t="str">
        <f t="shared" si="44"/>
        <v/>
      </c>
      <c r="AX190" s="90" t="str">
        <f>IF($B190&lt;&gt;"",SUMIFS(进货台账!$I$3:$I$1869,进货台账!$E$3:$E$1869,$B190,进货台账!$B$3:$B$1869,LEFT($J$3,4),进货台账!$C$3:$C$1869,LEFT(AX$4,LEN(AX$4)-1)),"")</f>
        <v/>
      </c>
      <c r="AY190" s="90" t="str">
        <f>IF($B190&lt;&gt;"",SUMIFS(销售台账!$I$3:$I$2654,销售台账!$E$3:$E$2654,$B190,销售台账!$B$3:$B$2654,LEFT($J$3,4),销售台账!$C$3:$C$2654,LEFT(AX$4,LEN(AX$4)-1)),"")</f>
        <v/>
      </c>
      <c r="AZ190" s="90" t="str">
        <f>IF($B190&lt;&gt;"",SUMIFS(损耗登记!$I$3:$I$4999,损耗登记!$E$3:$E$4999,$B190,损耗登记!$B$3:$B$4999,LEFT($J$3,4),损耗登记!$C$3:$C$4999,LEFT(AX$4,LEN(AX$4)-1)),"")</f>
        <v/>
      </c>
      <c r="BA190" s="90" t="str">
        <f t="shared" si="45"/>
        <v/>
      </c>
      <c r="BB190" s="90" t="str">
        <f>IF($B190&lt;&gt;"",SUMIFS(进货台账!$I$3:$I$1869,进货台账!$E$3:$E$1869,$B190,进货台账!$B$3:$B$1869,LEFT($J$3,4),进货台账!$C$3:$C$1869,LEFT(BB$4,LEN(BB$4)-1)),"")</f>
        <v/>
      </c>
      <c r="BC190" s="90" t="str">
        <f>IF($B190&lt;&gt;"",SUMIFS(销售台账!$I$3:$I$2654,销售台账!$E$3:$E$2654,$B190,销售台账!$B$3:$B$2654,LEFT($J$3,4),销售台账!$C$3:$C$2654,LEFT(BB$4,LEN(BB$4)-1)),"")</f>
        <v/>
      </c>
      <c r="BD190" s="90" t="str">
        <f>IF($B190&lt;&gt;"",SUMIFS(损耗登记!$I$3:$I$4999,损耗登记!$E$3:$E$4999,$B190,损耗登记!$B$3:$B$4999,LEFT($J$3,4),损耗登记!$C$3:$C$4999,LEFT(BB$4,LEN(BB$4)-1)),"")</f>
        <v/>
      </c>
      <c r="BE190" s="90" t="str">
        <f t="shared" si="46"/>
        <v/>
      </c>
    </row>
    <row r="191" ht="22" customHeight="1" spans="1:57">
      <c r="A191" s="89" t="str">
        <f t="shared" si="47"/>
        <v/>
      </c>
      <c r="B191" s="89" t="str">
        <f>IF(商品参数!A188&lt;&gt;"",商品参数!A188,"")</f>
        <v/>
      </c>
      <c r="C191" s="90" t="str">
        <f>IFERROR(VLOOKUP(B191,商品参数!A:E,2,FALSE),"")</f>
        <v/>
      </c>
      <c r="D191" s="90" t="str">
        <f>IFERROR(VLOOKUP(B191,商品参数!A:E,3,FALSE),"")</f>
        <v/>
      </c>
      <c r="E191" s="90" t="str">
        <f>IFERROR(VLOOKUP(B191,商品参数!A:E,4,FALSE),"")</f>
        <v/>
      </c>
      <c r="F191" s="90" t="str">
        <f t="shared" si="32"/>
        <v/>
      </c>
      <c r="G191" s="90" t="str">
        <f t="shared" si="33"/>
        <v/>
      </c>
      <c r="H191" s="91" t="str">
        <f t="shared" si="34"/>
        <v/>
      </c>
      <c r="I191" s="90" t="str">
        <f>IF(E191&lt;&gt;"",IFERROR(VLOOKUP(B191,商品参数!$A$3:$D$499,6,0),0),"")</f>
        <v/>
      </c>
      <c r="J191" s="90" t="str">
        <f>IF($B191&lt;&gt;"",SUMIFS(进货台账!$I$3:$I$1869,进货台账!$E$3:$E$1869,$B191,进货台账!$B$3:$B$1869,LEFT($J$3,4),进货台账!$C$3:$C$1869,LEFT(J$4,LEN(J$4)-1)),"")</f>
        <v/>
      </c>
      <c r="K191" s="90" t="str">
        <f>IF($B191&lt;&gt;"",SUMIFS(销售台账!$I$3:$I$2654,销售台账!$E$3:$E$2654,$B191,销售台账!$B$3:$B$2654,LEFT($J$3,4),销售台账!$C$3:$C$2654,LEFT(J$4,LEN(J$4)-1)),"")</f>
        <v/>
      </c>
      <c r="L191" s="90" t="str">
        <f>IF($B191&lt;&gt;"",SUMIFS(损耗登记!$I$3:$I$4999,损耗登记!$E$3:$E$4999,$B191,损耗登记!$B$3:$B$4999,LEFT($J$3,4),损耗登记!$C$3:$C$4999,LEFT(J$4,LEN(J$4)-1)),"")</f>
        <v/>
      </c>
      <c r="M191" s="90" t="str">
        <f t="shared" si="35"/>
        <v/>
      </c>
      <c r="N191" s="90" t="str">
        <f>IF($B191&lt;&gt;"",SUMIFS(进货台账!$I$3:$I$1869,进货台账!$E$3:$E$1869,$B191,进货台账!$B$3:$B$1869,LEFT($J$3,4),进货台账!$C$3:$C$1869,LEFT(N$4,LEN(N$4)-1)),"")</f>
        <v/>
      </c>
      <c r="O191" s="90" t="str">
        <f>IF($B191&lt;&gt;"",SUMIFS(销售台账!$I$3:$I$2654,销售台账!$E$3:$E$2654,$B191,销售台账!$B$3:$B$2654,LEFT($J$3,4),销售台账!$C$3:$C$2654,LEFT(N$4,LEN(N$4)-1)),"")</f>
        <v/>
      </c>
      <c r="P191" s="90" t="str">
        <f>IF($B191&lt;&gt;"",SUMIFS(损耗登记!$I$3:$I$4999,损耗登记!$E$3:$E$4999,$B191,损耗登记!$B$3:$B$4999,LEFT($J$3,4),损耗登记!$C$3:$C$4999,LEFT(N$4,LEN(N$4)-1)),"")</f>
        <v/>
      </c>
      <c r="Q191" s="90" t="str">
        <f t="shared" si="36"/>
        <v/>
      </c>
      <c r="R191" s="90" t="str">
        <f>IF($B191&lt;&gt;"",SUMIFS(进货台账!$I$3:$I$1869,进货台账!$E$3:$E$1869,$B191,进货台账!$B$3:$B$1869,LEFT($J$3,4),进货台账!$C$3:$C$1869,LEFT(R$4,LEN(R$4)-1)),"")</f>
        <v/>
      </c>
      <c r="S191" s="90" t="str">
        <f>IF($B191&lt;&gt;"",SUMIFS(销售台账!$I$3:$I$2654,销售台账!$E$3:$E$2654,$B191,销售台账!$B$3:$B$2654,LEFT($J$3,4),销售台账!$C$3:$C$2654,LEFT(R$4,LEN(R$4)-1)),"")</f>
        <v/>
      </c>
      <c r="T191" s="90" t="str">
        <f>IF($B191&lt;&gt;"",SUMIFS(损耗登记!$I$3:$I$4999,损耗登记!$E$3:$E$4999,$B191,损耗登记!$B$3:$B$4999,LEFT($J$3,4),损耗登记!$C$3:$C$4999,LEFT(R$4,LEN(R$4)-1)),"")</f>
        <v/>
      </c>
      <c r="U191" s="90" t="str">
        <f t="shared" si="37"/>
        <v/>
      </c>
      <c r="V191" s="90" t="str">
        <f>IF($B191&lt;&gt;"",SUMIFS(进货台账!$I$3:$I$1869,进货台账!$E$3:$E$1869,$B191,进货台账!$B$3:$B$1869,LEFT($J$3,4),进货台账!$C$3:$C$1869,LEFT(V$4,LEN(V$4)-1)),"")</f>
        <v/>
      </c>
      <c r="W191" s="90" t="str">
        <f>IF($B191&lt;&gt;"",SUMIFS(销售台账!$I$3:$I$2654,销售台账!$E$3:$E$2654,$B191,销售台账!$B$3:$B$2654,LEFT($J$3,4),销售台账!$C$3:$C$2654,LEFT(V$4,LEN(V$4)-1)),"")</f>
        <v/>
      </c>
      <c r="X191" s="90" t="str">
        <f>IF($B191&lt;&gt;"",SUMIFS(损耗登记!$I$3:$I$4999,损耗登记!$E$3:$E$4999,$B191,损耗登记!$B$3:$B$4999,LEFT($J$3,4),损耗登记!$C$3:$C$4999,LEFT(V$4,LEN(V$4)-1)),"")</f>
        <v/>
      </c>
      <c r="Y191" s="90" t="str">
        <f t="shared" si="38"/>
        <v/>
      </c>
      <c r="Z191" s="90" t="str">
        <f>IF($B191&lt;&gt;"",SUMIFS(进货台账!$I$3:$I$1869,进货台账!$E$3:$E$1869,$B191,进货台账!$B$3:$B$1869,LEFT($J$3,4),进货台账!$C$3:$C$1869,LEFT(Z$4,LEN(Z$4)-1)),"")</f>
        <v/>
      </c>
      <c r="AA191" s="90" t="str">
        <f>IF($B191&lt;&gt;"",SUMIFS(销售台账!$I$3:$I$2654,销售台账!$E$3:$E$2654,$B191,销售台账!$B$3:$B$2654,LEFT($J$3,4),销售台账!$C$3:$C$2654,LEFT(Z$4,LEN(Z$4)-1)),"")</f>
        <v/>
      </c>
      <c r="AB191" s="90" t="str">
        <f>IF($B191&lt;&gt;"",SUMIFS(损耗登记!$I$3:$I$4999,损耗登记!$E$3:$E$4999,$B191,损耗登记!$B$3:$B$4999,LEFT($J$3,4),损耗登记!$C$3:$C$4999,LEFT(Z$4,LEN(Z$4)-1)),"")</f>
        <v/>
      </c>
      <c r="AC191" s="90" t="str">
        <f t="shared" si="39"/>
        <v/>
      </c>
      <c r="AD191" s="90" t="str">
        <f>IF($B191&lt;&gt;"",SUMIFS(进货台账!$I$3:$I$1869,进货台账!$E$3:$E$1869,$B191,进货台账!$B$3:$B$1869,LEFT($J$3,4),进货台账!$C$3:$C$1869,LEFT(AD$4,LEN(AD$4)-1)),"")</f>
        <v/>
      </c>
      <c r="AE191" s="90" t="str">
        <f>IF($B191&lt;&gt;"",SUMIFS(销售台账!$I$3:$I$2654,销售台账!$E$3:$E$2654,$B191,销售台账!$B$3:$B$2654,LEFT($J$3,4),销售台账!$C$3:$C$2654,LEFT(AD$4,LEN(AD$4)-1)),"")</f>
        <v/>
      </c>
      <c r="AF191" s="90" t="str">
        <f>IF($B191&lt;&gt;"",SUMIFS(损耗登记!$I$3:$I$4999,损耗登记!$E$3:$E$4999,$B191,损耗登记!$B$3:$B$4999,LEFT($J$3,4),损耗登记!$C$3:$C$4999,LEFT(AD$4,LEN(AD$4)-1)),"")</f>
        <v/>
      </c>
      <c r="AG191" s="90" t="str">
        <f t="shared" si="40"/>
        <v/>
      </c>
      <c r="AH191" s="90" t="str">
        <f>IF($B191&lt;&gt;"",SUMIFS(进货台账!$I$3:$I$1869,进货台账!$E$3:$E$1869,$B191,进货台账!$B$3:$B$1869,LEFT($J$3,4),进货台账!$C$3:$C$1869,LEFT(AH$4,LEN(AH$4)-1)),"")</f>
        <v/>
      </c>
      <c r="AI191" s="90" t="str">
        <f>IF($B191&lt;&gt;"",SUMIFS(销售台账!$I$3:$I$2654,销售台账!$E$3:$E$2654,$B191,销售台账!$B$3:$B$2654,LEFT($J$3,4),销售台账!$C$3:$C$2654,LEFT(AH$4,LEN(AH$4)-1)),"")</f>
        <v/>
      </c>
      <c r="AJ191" s="90" t="str">
        <f>IF($B191&lt;&gt;"",SUMIFS(损耗登记!$I$3:$I$4999,损耗登记!$E$3:$E$4999,$B191,损耗登记!$B$3:$B$4999,LEFT($J$3,4),损耗登记!$C$3:$C$4999,LEFT(AH$4,LEN(AH$4)-1)),"")</f>
        <v/>
      </c>
      <c r="AK191" s="90" t="str">
        <f t="shared" si="41"/>
        <v/>
      </c>
      <c r="AL191" s="90" t="str">
        <f>IF($B191&lt;&gt;"",SUMIFS(进货台账!$I$3:$I$1869,进货台账!$E$3:$E$1869,$B191,进货台账!$B$3:$B$1869,LEFT($J$3,4),进货台账!$C$3:$C$1869,LEFT(AL$4,LEN(AL$4)-1)),"")</f>
        <v/>
      </c>
      <c r="AM191" s="90" t="str">
        <f>IF($B191&lt;&gt;"",SUMIFS(销售台账!$I$3:$I$2654,销售台账!$E$3:$E$2654,$B191,销售台账!$B$3:$B$2654,LEFT($J$3,4),销售台账!$C$3:$C$2654,LEFT(AL$4,LEN(AL$4)-1)),"")</f>
        <v/>
      </c>
      <c r="AN191" s="90" t="str">
        <f>IF($B191&lt;&gt;"",SUMIFS(损耗登记!$I$3:$I$4999,损耗登记!$E$3:$E$4999,$B191,损耗登记!$B$3:$B$4999,LEFT($J$3,4),损耗登记!$C$3:$C$4999,LEFT(AL$4,LEN(AL$4)-1)),"")</f>
        <v/>
      </c>
      <c r="AO191" s="90" t="str">
        <f t="shared" si="42"/>
        <v/>
      </c>
      <c r="AP191" s="90" t="str">
        <f>IF($B191&lt;&gt;"",SUMIFS(进货台账!$I$3:$I$1869,进货台账!$E$3:$E$1869,$B191,进货台账!$B$3:$B$1869,LEFT($J$3,4),进货台账!$C$3:$C$1869,LEFT(AP$4,LEN(AP$4)-1)),"")</f>
        <v/>
      </c>
      <c r="AQ191" s="90" t="str">
        <f>IF($B191&lt;&gt;"",SUMIFS(销售台账!$I$3:$I$2654,销售台账!$E$3:$E$2654,$B191,销售台账!$B$3:$B$2654,LEFT($J$3,4),销售台账!$C$3:$C$2654,LEFT(AP$4,LEN(AP$4)-1)),"")</f>
        <v/>
      </c>
      <c r="AR191" s="90" t="str">
        <f>IF($B191&lt;&gt;"",SUMIFS(损耗登记!$I$3:$I$4999,损耗登记!$E$3:$E$4999,$B191,损耗登记!$B$3:$B$4999,LEFT($J$3,4),损耗登记!$C$3:$C$4999,LEFT(AP$4,LEN(AP$4)-1)),"")</f>
        <v/>
      </c>
      <c r="AS191" s="90" t="str">
        <f t="shared" si="43"/>
        <v/>
      </c>
      <c r="AT191" s="90" t="str">
        <f>IF($B191&lt;&gt;"",SUMIFS(进货台账!$I$3:$I$1869,进货台账!$E$3:$E$1869,$B191,进货台账!$B$3:$B$1869,LEFT($J$3,4),进货台账!$C$3:$C$1869,LEFT(AT$4,LEN(AT$4)-1)),"")</f>
        <v/>
      </c>
      <c r="AU191" s="90" t="str">
        <f>IF($B191&lt;&gt;"",SUMIFS(销售台账!$I$3:$I$2654,销售台账!$E$3:$E$2654,$B191,销售台账!$B$3:$B$2654,LEFT($J$3,4),销售台账!$C$3:$C$2654,LEFT(AT$4,LEN(AT$4)-1)),"")</f>
        <v/>
      </c>
      <c r="AV191" s="90" t="str">
        <f>IF($B191&lt;&gt;"",SUMIFS(损耗登记!$I$3:$I$4999,损耗登记!$E$3:$E$4999,$B191,损耗登记!$B$3:$B$4999,LEFT($J$3,4),损耗登记!$C$3:$C$4999,LEFT(AT$4,LEN(AT$4)-1)),"")</f>
        <v/>
      </c>
      <c r="AW191" s="90" t="str">
        <f t="shared" si="44"/>
        <v/>
      </c>
      <c r="AX191" s="90" t="str">
        <f>IF($B191&lt;&gt;"",SUMIFS(进货台账!$I$3:$I$1869,进货台账!$E$3:$E$1869,$B191,进货台账!$B$3:$B$1869,LEFT($J$3,4),进货台账!$C$3:$C$1869,LEFT(AX$4,LEN(AX$4)-1)),"")</f>
        <v/>
      </c>
      <c r="AY191" s="90" t="str">
        <f>IF($B191&lt;&gt;"",SUMIFS(销售台账!$I$3:$I$2654,销售台账!$E$3:$E$2654,$B191,销售台账!$B$3:$B$2654,LEFT($J$3,4),销售台账!$C$3:$C$2654,LEFT(AX$4,LEN(AX$4)-1)),"")</f>
        <v/>
      </c>
      <c r="AZ191" s="90" t="str">
        <f>IF($B191&lt;&gt;"",SUMIFS(损耗登记!$I$3:$I$4999,损耗登记!$E$3:$E$4999,$B191,损耗登记!$B$3:$B$4999,LEFT($J$3,4),损耗登记!$C$3:$C$4999,LEFT(AX$4,LEN(AX$4)-1)),"")</f>
        <v/>
      </c>
      <c r="BA191" s="90" t="str">
        <f t="shared" si="45"/>
        <v/>
      </c>
      <c r="BB191" s="90" t="str">
        <f>IF($B191&lt;&gt;"",SUMIFS(进货台账!$I$3:$I$1869,进货台账!$E$3:$E$1869,$B191,进货台账!$B$3:$B$1869,LEFT($J$3,4),进货台账!$C$3:$C$1869,LEFT(BB$4,LEN(BB$4)-1)),"")</f>
        <v/>
      </c>
      <c r="BC191" s="90" t="str">
        <f>IF($B191&lt;&gt;"",SUMIFS(销售台账!$I$3:$I$2654,销售台账!$E$3:$E$2654,$B191,销售台账!$B$3:$B$2654,LEFT($J$3,4),销售台账!$C$3:$C$2654,LEFT(BB$4,LEN(BB$4)-1)),"")</f>
        <v/>
      </c>
      <c r="BD191" s="90" t="str">
        <f>IF($B191&lt;&gt;"",SUMIFS(损耗登记!$I$3:$I$4999,损耗登记!$E$3:$E$4999,$B191,损耗登记!$B$3:$B$4999,LEFT($J$3,4),损耗登记!$C$3:$C$4999,LEFT(BB$4,LEN(BB$4)-1)),"")</f>
        <v/>
      </c>
      <c r="BE191" s="90" t="str">
        <f t="shared" si="46"/>
        <v/>
      </c>
    </row>
    <row r="192" ht="22" customHeight="1" spans="1:57">
      <c r="A192" s="89" t="str">
        <f t="shared" si="47"/>
        <v/>
      </c>
      <c r="B192" s="89" t="str">
        <f>IF(商品参数!A189&lt;&gt;"",商品参数!A189,"")</f>
        <v/>
      </c>
      <c r="C192" s="90" t="str">
        <f>IFERROR(VLOOKUP(B192,商品参数!A:E,2,FALSE),"")</f>
        <v/>
      </c>
      <c r="D192" s="90" t="str">
        <f>IFERROR(VLOOKUP(B192,商品参数!A:E,3,FALSE),"")</f>
        <v/>
      </c>
      <c r="E192" s="90" t="str">
        <f>IFERROR(VLOOKUP(B192,商品参数!A:E,4,FALSE),"")</f>
        <v/>
      </c>
      <c r="F192" s="90" t="str">
        <f t="shared" si="32"/>
        <v/>
      </c>
      <c r="G192" s="90" t="str">
        <f t="shared" si="33"/>
        <v/>
      </c>
      <c r="H192" s="91" t="str">
        <f t="shared" si="34"/>
        <v/>
      </c>
      <c r="I192" s="90" t="str">
        <f>IF(E192&lt;&gt;"",IFERROR(VLOOKUP(B192,商品参数!$A$3:$D$499,6,0),0),"")</f>
        <v/>
      </c>
      <c r="J192" s="90" t="str">
        <f>IF($B192&lt;&gt;"",SUMIFS(进货台账!$I$3:$I$1869,进货台账!$E$3:$E$1869,$B192,进货台账!$B$3:$B$1869,LEFT($J$3,4),进货台账!$C$3:$C$1869,LEFT(J$4,LEN(J$4)-1)),"")</f>
        <v/>
      </c>
      <c r="K192" s="90" t="str">
        <f>IF($B192&lt;&gt;"",SUMIFS(销售台账!$I$3:$I$2654,销售台账!$E$3:$E$2654,$B192,销售台账!$B$3:$B$2654,LEFT($J$3,4),销售台账!$C$3:$C$2654,LEFT(J$4,LEN(J$4)-1)),"")</f>
        <v/>
      </c>
      <c r="L192" s="90" t="str">
        <f>IF($B192&lt;&gt;"",SUMIFS(损耗登记!$I$3:$I$4999,损耗登记!$E$3:$E$4999,$B192,损耗登记!$B$3:$B$4999,LEFT($J$3,4),损耗登记!$C$3:$C$4999,LEFT(J$4,LEN(J$4)-1)),"")</f>
        <v/>
      </c>
      <c r="M192" s="90" t="str">
        <f t="shared" si="35"/>
        <v/>
      </c>
      <c r="N192" s="90" t="str">
        <f>IF($B192&lt;&gt;"",SUMIFS(进货台账!$I$3:$I$1869,进货台账!$E$3:$E$1869,$B192,进货台账!$B$3:$B$1869,LEFT($J$3,4),进货台账!$C$3:$C$1869,LEFT(N$4,LEN(N$4)-1)),"")</f>
        <v/>
      </c>
      <c r="O192" s="90" t="str">
        <f>IF($B192&lt;&gt;"",SUMIFS(销售台账!$I$3:$I$2654,销售台账!$E$3:$E$2654,$B192,销售台账!$B$3:$B$2654,LEFT($J$3,4),销售台账!$C$3:$C$2654,LEFT(N$4,LEN(N$4)-1)),"")</f>
        <v/>
      </c>
      <c r="P192" s="90" t="str">
        <f>IF($B192&lt;&gt;"",SUMIFS(损耗登记!$I$3:$I$4999,损耗登记!$E$3:$E$4999,$B192,损耗登记!$B$3:$B$4999,LEFT($J$3,4),损耗登记!$C$3:$C$4999,LEFT(N$4,LEN(N$4)-1)),"")</f>
        <v/>
      </c>
      <c r="Q192" s="90" t="str">
        <f t="shared" si="36"/>
        <v/>
      </c>
      <c r="R192" s="90" t="str">
        <f>IF($B192&lt;&gt;"",SUMIFS(进货台账!$I$3:$I$1869,进货台账!$E$3:$E$1869,$B192,进货台账!$B$3:$B$1869,LEFT($J$3,4),进货台账!$C$3:$C$1869,LEFT(R$4,LEN(R$4)-1)),"")</f>
        <v/>
      </c>
      <c r="S192" s="90" t="str">
        <f>IF($B192&lt;&gt;"",SUMIFS(销售台账!$I$3:$I$2654,销售台账!$E$3:$E$2654,$B192,销售台账!$B$3:$B$2654,LEFT($J$3,4),销售台账!$C$3:$C$2654,LEFT(R$4,LEN(R$4)-1)),"")</f>
        <v/>
      </c>
      <c r="T192" s="90" t="str">
        <f>IF($B192&lt;&gt;"",SUMIFS(损耗登记!$I$3:$I$4999,损耗登记!$E$3:$E$4999,$B192,损耗登记!$B$3:$B$4999,LEFT($J$3,4),损耗登记!$C$3:$C$4999,LEFT(R$4,LEN(R$4)-1)),"")</f>
        <v/>
      </c>
      <c r="U192" s="90" t="str">
        <f t="shared" si="37"/>
        <v/>
      </c>
      <c r="V192" s="90" t="str">
        <f>IF($B192&lt;&gt;"",SUMIFS(进货台账!$I$3:$I$1869,进货台账!$E$3:$E$1869,$B192,进货台账!$B$3:$B$1869,LEFT($J$3,4),进货台账!$C$3:$C$1869,LEFT(V$4,LEN(V$4)-1)),"")</f>
        <v/>
      </c>
      <c r="W192" s="90" t="str">
        <f>IF($B192&lt;&gt;"",SUMIFS(销售台账!$I$3:$I$2654,销售台账!$E$3:$E$2654,$B192,销售台账!$B$3:$B$2654,LEFT($J$3,4),销售台账!$C$3:$C$2654,LEFT(V$4,LEN(V$4)-1)),"")</f>
        <v/>
      </c>
      <c r="X192" s="90" t="str">
        <f>IF($B192&lt;&gt;"",SUMIFS(损耗登记!$I$3:$I$4999,损耗登记!$E$3:$E$4999,$B192,损耗登记!$B$3:$B$4999,LEFT($J$3,4),损耗登记!$C$3:$C$4999,LEFT(V$4,LEN(V$4)-1)),"")</f>
        <v/>
      </c>
      <c r="Y192" s="90" t="str">
        <f t="shared" si="38"/>
        <v/>
      </c>
      <c r="Z192" s="90" t="str">
        <f>IF($B192&lt;&gt;"",SUMIFS(进货台账!$I$3:$I$1869,进货台账!$E$3:$E$1869,$B192,进货台账!$B$3:$B$1869,LEFT($J$3,4),进货台账!$C$3:$C$1869,LEFT(Z$4,LEN(Z$4)-1)),"")</f>
        <v/>
      </c>
      <c r="AA192" s="90" t="str">
        <f>IF($B192&lt;&gt;"",SUMIFS(销售台账!$I$3:$I$2654,销售台账!$E$3:$E$2654,$B192,销售台账!$B$3:$B$2654,LEFT($J$3,4),销售台账!$C$3:$C$2654,LEFT(Z$4,LEN(Z$4)-1)),"")</f>
        <v/>
      </c>
      <c r="AB192" s="90" t="str">
        <f>IF($B192&lt;&gt;"",SUMIFS(损耗登记!$I$3:$I$4999,损耗登记!$E$3:$E$4999,$B192,损耗登记!$B$3:$B$4999,LEFT($J$3,4),损耗登记!$C$3:$C$4999,LEFT(Z$4,LEN(Z$4)-1)),"")</f>
        <v/>
      </c>
      <c r="AC192" s="90" t="str">
        <f t="shared" si="39"/>
        <v/>
      </c>
      <c r="AD192" s="90" t="str">
        <f>IF($B192&lt;&gt;"",SUMIFS(进货台账!$I$3:$I$1869,进货台账!$E$3:$E$1869,$B192,进货台账!$B$3:$B$1869,LEFT($J$3,4),进货台账!$C$3:$C$1869,LEFT(AD$4,LEN(AD$4)-1)),"")</f>
        <v/>
      </c>
      <c r="AE192" s="90" t="str">
        <f>IF($B192&lt;&gt;"",SUMIFS(销售台账!$I$3:$I$2654,销售台账!$E$3:$E$2654,$B192,销售台账!$B$3:$B$2654,LEFT($J$3,4),销售台账!$C$3:$C$2654,LEFT(AD$4,LEN(AD$4)-1)),"")</f>
        <v/>
      </c>
      <c r="AF192" s="90" t="str">
        <f>IF($B192&lt;&gt;"",SUMIFS(损耗登记!$I$3:$I$4999,损耗登记!$E$3:$E$4999,$B192,损耗登记!$B$3:$B$4999,LEFT($J$3,4),损耗登记!$C$3:$C$4999,LEFT(AD$4,LEN(AD$4)-1)),"")</f>
        <v/>
      </c>
      <c r="AG192" s="90" t="str">
        <f t="shared" si="40"/>
        <v/>
      </c>
      <c r="AH192" s="90" t="str">
        <f>IF($B192&lt;&gt;"",SUMIFS(进货台账!$I$3:$I$1869,进货台账!$E$3:$E$1869,$B192,进货台账!$B$3:$B$1869,LEFT($J$3,4),进货台账!$C$3:$C$1869,LEFT(AH$4,LEN(AH$4)-1)),"")</f>
        <v/>
      </c>
      <c r="AI192" s="90" t="str">
        <f>IF($B192&lt;&gt;"",SUMIFS(销售台账!$I$3:$I$2654,销售台账!$E$3:$E$2654,$B192,销售台账!$B$3:$B$2654,LEFT($J$3,4),销售台账!$C$3:$C$2654,LEFT(AH$4,LEN(AH$4)-1)),"")</f>
        <v/>
      </c>
      <c r="AJ192" s="90" t="str">
        <f>IF($B192&lt;&gt;"",SUMIFS(损耗登记!$I$3:$I$4999,损耗登记!$E$3:$E$4999,$B192,损耗登记!$B$3:$B$4999,LEFT($J$3,4),损耗登记!$C$3:$C$4999,LEFT(AH$4,LEN(AH$4)-1)),"")</f>
        <v/>
      </c>
      <c r="AK192" s="90" t="str">
        <f t="shared" si="41"/>
        <v/>
      </c>
      <c r="AL192" s="90" t="str">
        <f>IF($B192&lt;&gt;"",SUMIFS(进货台账!$I$3:$I$1869,进货台账!$E$3:$E$1869,$B192,进货台账!$B$3:$B$1869,LEFT($J$3,4),进货台账!$C$3:$C$1869,LEFT(AL$4,LEN(AL$4)-1)),"")</f>
        <v/>
      </c>
      <c r="AM192" s="90" t="str">
        <f>IF($B192&lt;&gt;"",SUMIFS(销售台账!$I$3:$I$2654,销售台账!$E$3:$E$2654,$B192,销售台账!$B$3:$B$2654,LEFT($J$3,4),销售台账!$C$3:$C$2654,LEFT(AL$4,LEN(AL$4)-1)),"")</f>
        <v/>
      </c>
      <c r="AN192" s="90" t="str">
        <f>IF($B192&lt;&gt;"",SUMIFS(损耗登记!$I$3:$I$4999,损耗登记!$E$3:$E$4999,$B192,损耗登记!$B$3:$B$4999,LEFT($J$3,4),损耗登记!$C$3:$C$4999,LEFT(AL$4,LEN(AL$4)-1)),"")</f>
        <v/>
      </c>
      <c r="AO192" s="90" t="str">
        <f t="shared" si="42"/>
        <v/>
      </c>
      <c r="AP192" s="90" t="str">
        <f>IF($B192&lt;&gt;"",SUMIFS(进货台账!$I$3:$I$1869,进货台账!$E$3:$E$1869,$B192,进货台账!$B$3:$B$1869,LEFT($J$3,4),进货台账!$C$3:$C$1869,LEFT(AP$4,LEN(AP$4)-1)),"")</f>
        <v/>
      </c>
      <c r="AQ192" s="90" t="str">
        <f>IF($B192&lt;&gt;"",SUMIFS(销售台账!$I$3:$I$2654,销售台账!$E$3:$E$2654,$B192,销售台账!$B$3:$B$2654,LEFT($J$3,4),销售台账!$C$3:$C$2654,LEFT(AP$4,LEN(AP$4)-1)),"")</f>
        <v/>
      </c>
      <c r="AR192" s="90" t="str">
        <f>IF($B192&lt;&gt;"",SUMIFS(损耗登记!$I$3:$I$4999,损耗登记!$E$3:$E$4999,$B192,损耗登记!$B$3:$B$4999,LEFT($J$3,4),损耗登记!$C$3:$C$4999,LEFT(AP$4,LEN(AP$4)-1)),"")</f>
        <v/>
      </c>
      <c r="AS192" s="90" t="str">
        <f t="shared" si="43"/>
        <v/>
      </c>
      <c r="AT192" s="90" t="str">
        <f>IF($B192&lt;&gt;"",SUMIFS(进货台账!$I$3:$I$1869,进货台账!$E$3:$E$1869,$B192,进货台账!$B$3:$B$1869,LEFT($J$3,4),进货台账!$C$3:$C$1869,LEFT(AT$4,LEN(AT$4)-1)),"")</f>
        <v/>
      </c>
      <c r="AU192" s="90" t="str">
        <f>IF($B192&lt;&gt;"",SUMIFS(销售台账!$I$3:$I$2654,销售台账!$E$3:$E$2654,$B192,销售台账!$B$3:$B$2654,LEFT($J$3,4),销售台账!$C$3:$C$2654,LEFT(AT$4,LEN(AT$4)-1)),"")</f>
        <v/>
      </c>
      <c r="AV192" s="90" t="str">
        <f>IF($B192&lt;&gt;"",SUMIFS(损耗登记!$I$3:$I$4999,损耗登记!$E$3:$E$4999,$B192,损耗登记!$B$3:$B$4999,LEFT($J$3,4),损耗登记!$C$3:$C$4999,LEFT(AT$4,LEN(AT$4)-1)),"")</f>
        <v/>
      </c>
      <c r="AW192" s="90" t="str">
        <f t="shared" si="44"/>
        <v/>
      </c>
      <c r="AX192" s="90" t="str">
        <f>IF($B192&lt;&gt;"",SUMIFS(进货台账!$I$3:$I$1869,进货台账!$E$3:$E$1869,$B192,进货台账!$B$3:$B$1869,LEFT($J$3,4),进货台账!$C$3:$C$1869,LEFT(AX$4,LEN(AX$4)-1)),"")</f>
        <v/>
      </c>
      <c r="AY192" s="90" t="str">
        <f>IF($B192&lt;&gt;"",SUMIFS(销售台账!$I$3:$I$2654,销售台账!$E$3:$E$2654,$B192,销售台账!$B$3:$B$2654,LEFT($J$3,4),销售台账!$C$3:$C$2654,LEFT(AX$4,LEN(AX$4)-1)),"")</f>
        <v/>
      </c>
      <c r="AZ192" s="90" t="str">
        <f>IF($B192&lt;&gt;"",SUMIFS(损耗登记!$I$3:$I$4999,损耗登记!$E$3:$E$4999,$B192,损耗登记!$B$3:$B$4999,LEFT($J$3,4),损耗登记!$C$3:$C$4999,LEFT(AX$4,LEN(AX$4)-1)),"")</f>
        <v/>
      </c>
      <c r="BA192" s="90" t="str">
        <f t="shared" si="45"/>
        <v/>
      </c>
      <c r="BB192" s="90" t="str">
        <f>IF($B192&lt;&gt;"",SUMIFS(进货台账!$I$3:$I$1869,进货台账!$E$3:$E$1869,$B192,进货台账!$B$3:$B$1869,LEFT($J$3,4),进货台账!$C$3:$C$1869,LEFT(BB$4,LEN(BB$4)-1)),"")</f>
        <v/>
      </c>
      <c r="BC192" s="90" t="str">
        <f>IF($B192&lt;&gt;"",SUMIFS(销售台账!$I$3:$I$2654,销售台账!$E$3:$E$2654,$B192,销售台账!$B$3:$B$2654,LEFT($J$3,4),销售台账!$C$3:$C$2654,LEFT(BB$4,LEN(BB$4)-1)),"")</f>
        <v/>
      </c>
      <c r="BD192" s="90" t="str">
        <f>IF($B192&lt;&gt;"",SUMIFS(损耗登记!$I$3:$I$4999,损耗登记!$E$3:$E$4999,$B192,损耗登记!$B$3:$B$4999,LEFT($J$3,4),损耗登记!$C$3:$C$4999,LEFT(BB$4,LEN(BB$4)-1)),"")</f>
        <v/>
      </c>
      <c r="BE192" s="90" t="str">
        <f t="shared" si="46"/>
        <v/>
      </c>
    </row>
    <row r="193" ht="22" customHeight="1" spans="1:57">
      <c r="A193" s="89" t="str">
        <f t="shared" si="47"/>
        <v/>
      </c>
      <c r="B193" s="89" t="str">
        <f>IF(商品参数!A190&lt;&gt;"",商品参数!A190,"")</f>
        <v/>
      </c>
      <c r="C193" s="90" t="str">
        <f>IFERROR(VLOOKUP(B193,商品参数!A:E,2,FALSE),"")</f>
        <v/>
      </c>
      <c r="D193" s="90" t="str">
        <f>IFERROR(VLOOKUP(B193,商品参数!A:E,3,FALSE),"")</f>
        <v/>
      </c>
      <c r="E193" s="90" t="str">
        <f>IFERROR(VLOOKUP(B193,商品参数!A:E,4,FALSE),"")</f>
        <v/>
      </c>
      <c r="F193" s="90" t="str">
        <f t="shared" si="32"/>
        <v/>
      </c>
      <c r="G193" s="90" t="str">
        <f t="shared" si="33"/>
        <v/>
      </c>
      <c r="H193" s="91" t="str">
        <f t="shared" si="34"/>
        <v/>
      </c>
      <c r="I193" s="90" t="str">
        <f>IF(E193&lt;&gt;"",IFERROR(VLOOKUP(B193,商品参数!$A$3:$D$499,6,0),0),"")</f>
        <v/>
      </c>
      <c r="J193" s="90" t="str">
        <f>IF($B193&lt;&gt;"",SUMIFS(进货台账!$I$3:$I$1869,进货台账!$E$3:$E$1869,$B193,进货台账!$B$3:$B$1869,LEFT($J$3,4),进货台账!$C$3:$C$1869,LEFT(J$4,LEN(J$4)-1)),"")</f>
        <v/>
      </c>
      <c r="K193" s="90" t="str">
        <f>IF($B193&lt;&gt;"",SUMIFS(销售台账!$I$3:$I$2654,销售台账!$E$3:$E$2654,$B193,销售台账!$B$3:$B$2654,LEFT($J$3,4),销售台账!$C$3:$C$2654,LEFT(J$4,LEN(J$4)-1)),"")</f>
        <v/>
      </c>
      <c r="L193" s="90" t="str">
        <f>IF($B193&lt;&gt;"",SUMIFS(损耗登记!$I$3:$I$4999,损耗登记!$E$3:$E$4999,$B193,损耗登记!$B$3:$B$4999,LEFT($J$3,4),损耗登记!$C$3:$C$4999,LEFT(J$4,LEN(J$4)-1)),"")</f>
        <v/>
      </c>
      <c r="M193" s="90" t="str">
        <f t="shared" si="35"/>
        <v/>
      </c>
      <c r="N193" s="90" t="str">
        <f>IF($B193&lt;&gt;"",SUMIFS(进货台账!$I$3:$I$1869,进货台账!$E$3:$E$1869,$B193,进货台账!$B$3:$B$1869,LEFT($J$3,4),进货台账!$C$3:$C$1869,LEFT(N$4,LEN(N$4)-1)),"")</f>
        <v/>
      </c>
      <c r="O193" s="90" t="str">
        <f>IF($B193&lt;&gt;"",SUMIFS(销售台账!$I$3:$I$2654,销售台账!$E$3:$E$2654,$B193,销售台账!$B$3:$B$2654,LEFT($J$3,4),销售台账!$C$3:$C$2654,LEFT(N$4,LEN(N$4)-1)),"")</f>
        <v/>
      </c>
      <c r="P193" s="90" t="str">
        <f>IF($B193&lt;&gt;"",SUMIFS(损耗登记!$I$3:$I$4999,损耗登记!$E$3:$E$4999,$B193,损耗登记!$B$3:$B$4999,LEFT($J$3,4),损耗登记!$C$3:$C$4999,LEFT(N$4,LEN(N$4)-1)),"")</f>
        <v/>
      </c>
      <c r="Q193" s="90" t="str">
        <f t="shared" si="36"/>
        <v/>
      </c>
      <c r="R193" s="90" t="str">
        <f>IF($B193&lt;&gt;"",SUMIFS(进货台账!$I$3:$I$1869,进货台账!$E$3:$E$1869,$B193,进货台账!$B$3:$B$1869,LEFT($J$3,4),进货台账!$C$3:$C$1869,LEFT(R$4,LEN(R$4)-1)),"")</f>
        <v/>
      </c>
      <c r="S193" s="90" t="str">
        <f>IF($B193&lt;&gt;"",SUMIFS(销售台账!$I$3:$I$2654,销售台账!$E$3:$E$2654,$B193,销售台账!$B$3:$B$2654,LEFT($J$3,4),销售台账!$C$3:$C$2654,LEFT(R$4,LEN(R$4)-1)),"")</f>
        <v/>
      </c>
      <c r="T193" s="90" t="str">
        <f>IF($B193&lt;&gt;"",SUMIFS(损耗登记!$I$3:$I$4999,损耗登记!$E$3:$E$4999,$B193,损耗登记!$B$3:$B$4999,LEFT($J$3,4),损耗登记!$C$3:$C$4999,LEFT(R$4,LEN(R$4)-1)),"")</f>
        <v/>
      </c>
      <c r="U193" s="90" t="str">
        <f t="shared" si="37"/>
        <v/>
      </c>
      <c r="V193" s="90" t="str">
        <f>IF($B193&lt;&gt;"",SUMIFS(进货台账!$I$3:$I$1869,进货台账!$E$3:$E$1869,$B193,进货台账!$B$3:$B$1869,LEFT($J$3,4),进货台账!$C$3:$C$1869,LEFT(V$4,LEN(V$4)-1)),"")</f>
        <v/>
      </c>
      <c r="W193" s="90" t="str">
        <f>IF($B193&lt;&gt;"",SUMIFS(销售台账!$I$3:$I$2654,销售台账!$E$3:$E$2654,$B193,销售台账!$B$3:$B$2654,LEFT($J$3,4),销售台账!$C$3:$C$2654,LEFT(V$4,LEN(V$4)-1)),"")</f>
        <v/>
      </c>
      <c r="X193" s="90" t="str">
        <f>IF($B193&lt;&gt;"",SUMIFS(损耗登记!$I$3:$I$4999,损耗登记!$E$3:$E$4999,$B193,损耗登记!$B$3:$B$4999,LEFT($J$3,4),损耗登记!$C$3:$C$4999,LEFT(V$4,LEN(V$4)-1)),"")</f>
        <v/>
      </c>
      <c r="Y193" s="90" t="str">
        <f t="shared" si="38"/>
        <v/>
      </c>
      <c r="Z193" s="90" t="str">
        <f>IF($B193&lt;&gt;"",SUMIFS(进货台账!$I$3:$I$1869,进货台账!$E$3:$E$1869,$B193,进货台账!$B$3:$B$1869,LEFT($J$3,4),进货台账!$C$3:$C$1869,LEFT(Z$4,LEN(Z$4)-1)),"")</f>
        <v/>
      </c>
      <c r="AA193" s="90" t="str">
        <f>IF($B193&lt;&gt;"",SUMIFS(销售台账!$I$3:$I$2654,销售台账!$E$3:$E$2654,$B193,销售台账!$B$3:$B$2654,LEFT($J$3,4),销售台账!$C$3:$C$2654,LEFT(Z$4,LEN(Z$4)-1)),"")</f>
        <v/>
      </c>
      <c r="AB193" s="90" t="str">
        <f>IF($B193&lt;&gt;"",SUMIFS(损耗登记!$I$3:$I$4999,损耗登记!$E$3:$E$4999,$B193,损耗登记!$B$3:$B$4999,LEFT($J$3,4),损耗登记!$C$3:$C$4999,LEFT(Z$4,LEN(Z$4)-1)),"")</f>
        <v/>
      </c>
      <c r="AC193" s="90" t="str">
        <f t="shared" si="39"/>
        <v/>
      </c>
      <c r="AD193" s="90" t="str">
        <f>IF($B193&lt;&gt;"",SUMIFS(进货台账!$I$3:$I$1869,进货台账!$E$3:$E$1869,$B193,进货台账!$B$3:$B$1869,LEFT($J$3,4),进货台账!$C$3:$C$1869,LEFT(AD$4,LEN(AD$4)-1)),"")</f>
        <v/>
      </c>
      <c r="AE193" s="90" t="str">
        <f>IF($B193&lt;&gt;"",SUMIFS(销售台账!$I$3:$I$2654,销售台账!$E$3:$E$2654,$B193,销售台账!$B$3:$B$2654,LEFT($J$3,4),销售台账!$C$3:$C$2654,LEFT(AD$4,LEN(AD$4)-1)),"")</f>
        <v/>
      </c>
      <c r="AF193" s="90" t="str">
        <f>IF($B193&lt;&gt;"",SUMIFS(损耗登记!$I$3:$I$4999,损耗登记!$E$3:$E$4999,$B193,损耗登记!$B$3:$B$4999,LEFT($J$3,4),损耗登记!$C$3:$C$4999,LEFT(AD$4,LEN(AD$4)-1)),"")</f>
        <v/>
      </c>
      <c r="AG193" s="90" t="str">
        <f t="shared" si="40"/>
        <v/>
      </c>
      <c r="AH193" s="90" t="str">
        <f>IF($B193&lt;&gt;"",SUMIFS(进货台账!$I$3:$I$1869,进货台账!$E$3:$E$1869,$B193,进货台账!$B$3:$B$1869,LEFT($J$3,4),进货台账!$C$3:$C$1869,LEFT(AH$4,LEN(AH$4)-1)),"")</f>
        <v/>
      </c>
      <c r="AI193" s="90" t="str">
        <f>IF($B193&lt;&gt;"",SUMIFS(销售台账!$I$3:$I$2654,销售台账!$E$3:$E$2654,$B193,销售台账!$B$3:$B$2654,LEFT($J$3,4),销售台账!$C$3:$C$2654,LEFT(AH$4,LEN(AH$4)-1)),"")</f>
        <v/>
      </c>
      <c r="AJ193" s="90" t="str">
        <f>IF($B193&lt;&gt;"",SUMIFS(损耗登记!$I$3:$I$4999,损耗登记!$E$3:$E$4999,$B193,损耗登记!$B$3:$B$4999,LEFT($J$3,4),损耗登记!$C$3:$C$4999,LEFT(AH$4,LEN(AH$4)-1)),"")</f>
        <v/>
      </c>
      <c r="AK193" s="90" t="str">
        <f t="shared" si="41"/>
        <v/>
      </c>
      <c r="AL193" s="90" t="str">
        <f>IF($B193&lt;&gt;"",SUMIFS(进货台账!$I$3:$I$1869,进货台账!$E$3:$E$1869,$B193,进货台账!$B$3:$B$1869,LEFT($J$3,4),进货台账!$C$3:$C$1869,LEFT(AL$4,LEN(AL$4)-1)),"")</f>
        <v/>
      </c>
      <c r="AM193" s="90" t="str">
        <f>IF($B193&lt;&gt;"",SUMIFS(销售台账!$I$3:$I$2654,销售台账!$E$3:$E$2654,$B193,销售台账!$B$3:$B$2654,LEFT($J$3,4),销售台账!$C$3:$C$2654,LEFT(AL$4,LEN(AL$4)-1)),"")</f>
        <v/>
      </c>
      <c r="AN193" s="90" t="str">
        <f>IF($B193&lt;&gt;"",SUMIFS(损耗登记!$I$3:$I$4999,损耗登记!$E$3:$E$4999,$B193,损耗登记!$B$3:$B$4999,LEFT($J$3,4),损耗登记!$C$3:$C$4999,LEFT(AL$4,LEN(AL$4)-1)),"")</f>
        <v/>
      </c>
      <c r="AO193" s="90" t="str">
        <f t="shared" si="42"/>
        <v/>
      </c>
      <c r="AP193" s="90" t="str">
        <f>IF($B193&lt;&gt;"",SUMIFS(进货台账!$I$3:$I$1869,进货台账!$E$3:$E$1869,$B193,进货台账!$B$3:$B$1869,LEFT($J$3,4),进货台账!$C$3:$C$1869,LEFT(AP$4,LEN(AP$4)-1)),"")</f>
        <v/>
      </c>
      <c r="AQ193" s="90" t="str">
        <f>IF($B193&lt;&gt;"",SUMIFS(销售台账!$I$3:$I$2654,销售台账!$E$3:$E$2654,$B193,销售台账!$B$3:$B$2654,LEFT($J$3,4),销售台账!$C$3:$C$2654,LEFT(AP$4,LEN(AP$4)-1)),"")</f>
        <v/>
      </c>
      <c r="AR193" s="90" t="str">
        <f>IF($B193&lt;&gt;"",SUMIFS(损耗登记!$I$3:$I$4999,损耗登记!$E$3:$E$4999,$B193,损耗登记!$B$3:$B$4999,LEFT($J$3,4),损耗登记!$C$3:$C$4999,LEFT(AP$4,LEN(AP$4)-1)),"")</f>
        <v/>
      </c>
      <c r="AS193" s="90" t="str">
        <f t="shared" si="43"/>
        <v/>
      </c>
      <c r="AT193" s="90" t="str">
        <f>IF($B193&lt;&gt;"",SUMIFS(进货台账!$I$3:$I$1869,进货台账!$E$3:$E$1869,$B193,进货台账!$B$3:$B$1869,LEFT($J$3,4),进货台账!$C$3:$C$1869,LEFT(AT$4,LEN(AT$4)-1)),"")</f>
        <v/>
      </c>
      <c r="AU193" s="90" t="str">
        <f>IF($B193&lt;&gt;"",SUMIFS(销售台账!$I$3:$I$2654,销售台账!$E$3:$E$2654,$B193,销售台账!$B$3:$B$2654,LEFT($J$3,4),销售台账!$C$3:$C$2654,LEFT(AT$4,LEN(AT$4)-1)),"")</f>
        <v/>
      </c>
      <c r="AV193" s="90" t="str">
        <f>IF($B193&lt;&gt;"",SUMIFS(损耗登记!$I$3:$I$4999,损耗登记!$E$3:$E$4999,$B193,损耗登记!$B$3:$B$4999,LEFT($J$3,4),损耗登记!$C$3:$C$4999,LEFT(AT$4,LEN(AT$4)-1)),"")</f>
        <v/>
      </c>
      <c r="AW193" s="90" t="str">
        <f t="shared" si="44"/>
        <v/>
      </c>
      <c r="AX193" s="90" t="str">
        <f>IF($B193&lt;&gt;"",SUMIFS(进货台账!$I$3:$I$1869,进货台账!$E$3:$E$1869,$B193,进货台账!$B$3:$B$1869,LEFT($J$3,4),进货台账!$C$3:$C$1869,LEFT(AX$4,LEN(AX$4)-1)),"")</f>
        <v/>
      </c>
      <c r="AY193" s="90" t="str">
        <f>IF($B193&lt;&gt;"",SUMIFS(销售台账!$I$3:$I$2654,销售台账!$E$3:$E$2654,$B193,销售台账!$B$3:$B$2654,LEFT($J$3,4),销售台账!$C$3:$C$2654,LEFT(AX$4,LEN(AX$4)-1)),"")</f>
        <v/>
      </c>
      <c r="AZ193" s="90" t="str">
        <f>IF($B193&lt;&gt;"",SUMIFS(损耗登记!$I$3:$I$4999,损耗登记!$E$3:$E$4999,$B193,损耗登记!$B$3:$B$4999,LEFT($J$3,4),损耗登记!$C$3:$C$4999,LEFT(AX$4,LEN(AX$4)-1)),"")</f>
        <v/>
      </c>
      <c r="BA193" s="90" t="str">
        <f t="shared" si="45"/>
        <v/>
      </c>
      <c r="BB193" s="90" t="str">
        <f>IF($B193&lt;&gt;"",SUMIFS(进货台账!$I$3:$I$1869,进货台账!$E$3:$E$1869,$B193,进货台账!$B$3:$B$1869,LEFT($J$3,4),进货台账!$C$3:$C$1869,LEFT(BB$4,LEN(BB$4)-1)),"")</f>
        <v/>
      </c>
      <c r="BC193" s="90" t="str">
        <f>IF($B193&lt;&gt;"",SUMIFS(销售台账!$I$3:$I$2654,销售台账!$E$3:$E$2654,$B193,销售台账!$B$3:$B$2654,LEFT($J$3,4),销售台账!$C$3:$C$2654,LEFT(BB$4,LEN(BB$4)-1)),"")</f>
        <v/>
      </c>
      <c r="BD193" s="90" t="str">
        <f>IF($B193&lt;&gt;"",SUMIFS(损耗登记!$I$3:$I$4999,损耗登记!$E$3:$E$4999,$B193,损耗登记!$B$3:$B$4999,LEFT($J$3,4),损耗登记!$C$3:$C$4999,LEFT(BB$4,LEN(BB$4)-1)),"")</f>
        <v/>
      </c>
      <c r="BE193" s="90" t="str">
        <f t="shared" si="46"/>
        <v/>
      </c>
    </row>
    <row r="194" ht="22" customHeight="1" spans="1:57">
      <c r="A194" s="89" t="str">
        <f t="shared" si="47"/>
        <v/>
      </c>
      <c r="B194" s="89" t="str">
        <f>IF(商品参数!A191&lt;&gt;"",商品参数!A191,"")</f>
        <v/>
      </c>
      <c r="C194" s="90" t="str">
        <f>IFERROR(VLOOKUP(B194,商品参数!A:E,2,FALSE),"")</f>
        <v/>
      </c>
      <c r="D194" s="90" t="str">
        <f>IFERROR(VLOOKUP(B194,商品参数!A:E,3,FALSE),"")</f>
        <v/>
      </c>
      <c r="E194" s="90" t="str">
        <f>IFERROR(VLOOKUP(B194,商品参数!A:E,4,FALSE),"")</f>
        <v/>
      </c>
      <c r="F194" s="90" t="str">
        <f t="shared" si="32"/>
        <v/>
      </c>
      <c r="G194" s="90" t="str">
        <f t="shared" si="33"/>
        <v/>
      </c>
      <c r="H194" s="91" t="str">
        <f t="shared" si="34"/>
        <v/>
      </c>
      <c r="I194" s="90" t="str">
        <f>IF(E194&lt;&gt;"",IFERROR(VLOOKUP(B194,商品参数!$A$3:$D$499,6,0),0),"")</f>
        <v/>
      </c>
      <c r="J194" s="90" t="str">
        <f>IF($B194&lt;&gt;"",SUMIFS(进货台账!$I$3:$I$1869,进货台账!$E$3:$E$1869,$B194,进货台账!$B$3:$B$1869,LEFT($J$3,4),进货台账!$C$3:$C$1869,LEFT(J$4,LEN(J$4)-1)),"")</f>
        <v/>
      </c>
      <c r="K194" s="90" t="str">
        <f>IF($B194&lt;&gt;"",SUMIFS(销售台账!$I$3:$I$2654,销售台账!$E$3:$E$2654,$B194,销售台账!$B$3:$B$2654,LEFT($J$3,4),销售台账!$C$3:$C$2654,LEFT(J$4,LEN(J$4)-1)),"")</f>
        <v/>
      </c>
      <c r="L194" s="90" t="str">
        <f>IF($B194&lt;&gt;"",SUMIFS(损耗登记!$I$3:$I$4999,损耗登记!$E$3:$E$4999,$B194,损耗登记!$B$3:$B$4999,LEFT($J$3,4),损耗登记!$C$3:$C$4999,LEFT(J$4,LEN(J$4)-1)),"")</f>
        <v/>
      </c>
      <c r="M194" s="90" t="str">
        <f t="shared" si="35"/>
        <v/>
      </c>
      <c r="N194" s="90" t="str">
        <f>IF($B194&lt;&gt;"",SUMIFS(进货台账!$I$3:$I$1869,进货台账!$E$3:$E$1869,$B194,进货台账!$B$3:$B$1869,LEFT($J$3,4),进货台账!$C$3:$C$1869,LEFT(N$4,LEN(N$4)-1)),"")</f>
        <v/>
      </c>
      <c r="O194" s="90" t="str">
        <f>IF($B194&lt;&gt;"",SUMIFS(销售台账!$I$3:$I$2654,销售台账!$E$3:$E$2654,$B194,销售台账!$B$3:$B$2654,LEFT($J$3,4),销售台账!$C$3:$C$2654,LEFT(N$4,LEN(N$4)-1)),"")</f>
        <v/>
      </c>
      <c r="P194" s="90" t="str">
        <f>IF($B194&lt;&gt;"",SUMIFS(损耗登记!$I$3:$I$4999,损耗登记!$E$3:$E$4999,$B194,损耗登记!$B$3:$B$4999,LEFT($J$3,4),损耗登记!$C$3:$C$4999,LEFT(N$4,LEN(N$4)-1)),"")</f>
        <v/>
      </c>
      <c r="Q194" s="90" t="str">
        <f t="shared" si="36"/>
        <v/>
      </c>
      <c r="R194" s="90" t="str">
        <f>IF($B194&lt;&gt;"",SUMIFS(进货台账!$I$3:$I$1869,进货台账!$E$3:$E$1869,$B194,进货台账!$B$3:$B$1869,LEFT($J$3,4),进货台账!$C$3:$C$1869,LEFT(R$4,LEN(R$4)-1)),"")</f>
        <v/>
      </c>
      <c r="S194" s="90" t="str">
        <f>IF($B194&lt;&gt;"",SUMIFS(销售台账!$I$3:$I$2654,销售台账!$E$3:$E$2654,$B194,销售台账!$B$3:$B$2654,LEFT($J$3,4),销售台账!$C$3:$C$2654,LEFT(R$4,LEN(R$4)-1)),"")</f>
        <v/>
      </c>
      <c r="T194" s="90" t="str">
        <f>IF($B194&lt;&gt;"",SUMIFS(损耗登记!$I$3:$I$4999,损耗登记!$E$3:$E$4999,$B194,损耗登记!$B$3:$B$4999,LEFT($J$3,4),损耗登记!$C$3:$C$4999,LEFT(R$4,LEN(R$4)-1)),"")</f>
        <v/>
      </c>
      <c r="U194" s="90" t="str">
        <f t="shared" si="37"/>
        <v/>
      </c>
      <c r="V194" s="90" t="str">
        <f>IF($B194&lt;&gt;"",SUMIFS(进货台账!$I$3:$I$1869,进货台账!$E$3:$E$1869,$B194,进货台账!$B$3:$B$1869,LEFT($J$3,4),进货台账!$C$3:$C$1869,LEFT(V$4,LEN(V$4)-1)),"")</f>
        <v/>
      </c>
      <c r="W194" s="90" t="str">
        <f>IF($B194&lt;&gt;"",SUMIFS(销售台账!$I$3:$I$2654,销售台账!$E$3:$E$2654,$B194,销售台账!$B$3:$B$2654,LEFT($J$3,4),销售台账!$C$3:$C$2654,LEFT(V$4,LEN(V$4)-1)),"")</f>
        <v/>
      </c>
      <c r="X194" s="90" t="str">
        <f>IF($B194&lt;&gt;"",SUMIFS(损耗登记!$I$3:$I$4999,损耗登记!$E$3:$E$4999,$B194,损耗登记!$B$3:$B$4999,LEFT($J$3,4),损耗登记!$C$3:$C$4999,LEFT(V$4,LEN(V$4)-1)),"")</f>
        <v/>
      </c>
      <c r="Y194" s="90" t="str">
        <f t="shared" si="38"/>
        <v/>
      </c>
      <c r="Z194" s="90" t="str">
        <f>IF($B194&lt;&gt;"",SUMIFS(进货台账!$I$3:$I$1869,进货台账!$E$3:$E$1869,$B194,进货台账!$B$3:$B$1869,LEFT($J$3,4),进货台账!$C$3:$C$1869,LEFT(Z$4,LEN(Z$4)-1)),"")</f>
        <v/>
      </c>
      <c r="AA194" s="90" t="str">
        <f>IF($B194&lt;&gt;"",SUMIFS(销售台账!$I$3:$I$2654,销售台账!$E$3:$E$2654,$B194,销售台账!$B$3:$B$2654,LEFT($J$3,4),销售台账!$C$3:$C$2654,LEFT(Z$4,LEN(Z$4)-1)),"")</f>
        <v/>
      </c>
      <c r="AB194" s="90" t="str">
        <f>IF($B194&lt;&gt;"",SUMIFS(损耗登记!$I$3:$I$4999,损耗登记!$E$3:$E$4999,$B194,损耗登记!$B$3:$B$4999,LEFT($J$3,4),损耗登记!$C$3:$C$4999,LEFT(Z$4,LEN(Z$4)-1)),"")</f>
        <v/>
      </c>
      <c r="AC194" s="90" t="str">
        <f t="shared" si="39"/>
        <v/>
      </c>
      <c r="AD194" s="90" t="str">
        <f>IF($B194&lt;&gt;"",SUMIFS(进货台账!$I$3:$I$1869,进货台账!$E$3:$E$1869,$B194,进货台账!$B$3:$B$1869,LEFT($J$3,4),进货台账!$C$3:$C$1869,LEFT(AD$4,LEN(AD$4)-1)),"")</f>
        <v/>
      </c>
      <c r="AE194" s="90" t="str">
        <f>IF($B194&lt;&gt;"",SUMIFS(销售台账!$I$3:$I$2654,销售台账!$E$3:$E$2654,$B194,销售台账!$B$3:$B$2654,LEFT($J$3,4),销售台账!$C$3:$C$2654,LEFT(AD$4,LEN(AD$4)-1)),"")</f>
        <v/>
      </c>
      <c r="AF194" s="90" t="str">
        <f>IF($B194&lt;&gt;"",SUMIFS(损耗登记!$I$3:$I$4999,损耗登记!$E$3:$E$4999,$B194,损耗登记!$B$3:$B$4999,LEFT($J$3,4),损耗登记!$C$3:$C$4999,LEFT(AD$4,LEN(AD$4)-1)),"")</f>
        <v/>
      </c>
      <c r="AG194" s="90" t="str">
        <f t="shared" si="40"/>
        <v/>
      </c>
      <c r="AH194" s="90" t="str">
        <f>IF($B194&lt;&gt;"",SUMIFS(进货台账!$I$3:$I$1869,进货台账!$E$3:$E$1869,$B194,进货台账!$B$3:$B$1869,LEFT($J$3,4),进货台账!$C$3:$C$1869,LEFT(AH$4,LEN(AH$4)-1)),"")</f>
        <v/>
      </c>
      <c r="AI194" s="90" t="str">
        <f>IF($B194&lt;&gt;"",SUMIFS(销售台账!$I$3:$I$2654,销售台账!$E$3:$E$2654,$B194,销售台账!$B$3:$B$2654,LEFT($J$3,4),销售台账!$C$3:$C$2654,LEFT(AH$4,LEN(AH$4)-1)),"")</f>
        <v/>
      </c>
      <c r="AJ194" s="90" t="str">
        <f>IF($B194&lt;&gt;"",SUMIFS(损耗登记!$I$3:$I$4999,损耗登记!$E$3:$E$4999,$B194,损耗登记!$B$3:$B$4999,LEFT($J$3,4),损耗登记!$C$3:$C$4999,LEFT(AH$4,LEN(AH$4)-1)),"")</f>
        <v/>
      </c>
      <c r="AK194" s="90" t="str">
        <f t="shared" si="41"/>
        <v/>
      </c>
      <c r="AL194" s="90" t="str">
        <f>IF($B194&lt;&gt;"",SUMIFS(进货台账!$I$3:$I$1869,进货台账!$E$3:$E$1869,$B194,进货台账!$B$3:$B$1869,LEFT($J$3,4),进货台账!$C$3:$C$1869,LEFT(AL$4,LEN(AL$4)-1)),"")</f>
        <v/>
      </c>
      <c r="AM194" s="90" t="str">
        <f>IF($B194&lt;&gt;"",SUMIFS(销售台账!$I$3:$I$2654,销售台账!$E$3:$E$2654,$B194,销售台账!$B$3:$B$2654,LEFT($J$3,4),销售台账!$C$3:$C$2654,LEFT(AL$4,LEN(AL$4)-1)),"")</f>
        <v/>
      </c>
      <c r="AN194" s="90" t="str">
        <f>IF($B194&lt;&gt;"",SUMIFS(损耗登记!$I$3:$I$4999,损耗登记!$E$3:$E$4999,$B194,损耗登记!$B$3:$B$4999,LEFT($J$3,4),损耗登记!$C$3:$C$4999,LEFT(AL$4,LEN(AL$4)-1)),"")</f>
        <v/>
      </c>
      <c r="AO194" s="90" t="str">
        <f t="shared" si="42"/>
        <v/>
      </c>
      <c r="AP194" s="90" t="str">
        <f>IF($B194&lt;&gt;"",SUMIFS(进货台账!$I$3:$I$1869,进货台账!$E$3:$E$1869,$B194,进货台账!$B$3:$B$1869,LEFT($J$3,4),进货台账!$C$3:$C$1869,LEFT(AP$4,LEN(AP$4)-1)),"")</f>
        <v/>
      </c>
      <c r="AQ194" s="90" t="str">
        <f>IF($B194&lt;&gt;"",SUMIFS(销售台账!$I$3:$I$2654,销售台账!$E$3:$E$2654,$B194,销售台账!$B$3:$B$2654,LEFT($J$3,4),销售台账!$C$3:$C$2654,LEFT(AP$4,LEN(AP$4)-1)),"")</f>
        <v/>
      </c>
      <c r="AR194" s="90" t="str">
        <f>IF($B194&lt;&gt;"",SUMIFS(损耗登记!$I$3:$I$4999,损耗登记!$E$3:$E$4999,$B194,损耗登记!$B$3:$B$4999,LEFT($J$3,4),损耗登记!$C$3:$C$4999,LEFT(AP$4,LEN(AP$4)-1)),"")</f>
        <v/>
      </c>
      <c r="AS194" s="90" t="str">
        <f t="shared" si="43"/>
        <v/>
      </c>
      <c r="AT194" s="90" t="str">
        <f>IF($B194&lt;&gt;"",SUMIFS(进货台账!$I$3:$I$1869,进货台账!$E$3:$E$1869,$B194,进货台账!$B$3:$B$1869,LEFT($J$3,4),进货台账!$C$3:$C$1869,LEFT(AT$4,LEN(AT$4)-1)),"")</f>
        <v/>
      </c>
      <c r="AU194" s="90" t="str">
        <f>IF($B194&lt;&gt;"",SUMIFS(销售台账!$I$3:$I$2654,销售台账!$E$3:$E$2654,$B194,销售台账!$B$3:$B$2654,LEFT($J$3,4),销售台账!$C$3:$C$2654,LEFT(AT$4,LEN(AT$4)-1)),"")</f>
        <v/>
      </c>
      <c r="AV194" s="90" t="str">
        <f>IF($B194&lt;&gt;"",SUMIFS(损耗登记!$I$3:$I$4999,损耗登记!$E$3:$E$4999,$B194,损耗登记!$B$3:$B$4999,LEFT($J$3,4),损耗登记!$C$3:$C$4999,LEFT(AT$4,LEN(AT$4)-1)),"")</f>
        <v/>
      </c>
      <c r="AW194" s="90" t="str">
        <f t="shared" si="44"/>
        <v/>
      </c>
      <c r="AX194" s="90" t="str">
        <f>IF($B194&lt;&gt;"",SUMIFS(进货台账!$I$3:$I$1869,进货台账!$E$3:$E$1869,$B194,进货台账!$B$3:$B$1869,LEFT($J$3,4),进货台账!$C$3:$C$1869,LEFT(AX$4,LEN(AX$4)-1)),"")</f>
        <v/>
      </c>
      <c r="AY194" s="90" t="str">
        <f>IF($B194&lt;&gt;"",SUMIFS(销售台账!$I$3:$I$2654,销售台账!$E$3:$E$2654,$B194,销售台账!$B$3:$B$2654,LEFT($J$3,4),销售台账!$C$3:$C$2654,LEFT(AX$4,LEN(AX$4)-1)),"")</f>
        <v/>
      </c>
      <c r="AZ194" s="90" t="str">
        <f>IF($B194&lt;&gt;"",SUMIFS(损耗登记!$I$3:$I$4999,损耗登记!$E$3:$E$4999,$B194,损耗登记!$B$3:$B$4999,LEFT($J$3,4),损耗登记!$C$3:$C$4999,LEFT(AX$4,LEN(AX$4)-1)),"")</f>
        <v/>
      </c>
      <c r="BA194" s="90" t="str">
        <f t="shared" si="45"/>
        <v/>
      </c>
      <c r="BB194" s="90" t="str">
        <f>IF($B194&lt;&gt;"",SUMIFS(进货台账!$I$3:$I$1869,进货台账!$E$3:$E$1869,$B194,进货台账!$B$3:$B$1869,LEFT($J$3,4),进货台账!$C$3:$C$1869,LEFT(BB$4,LEN(BB$4)-1)),"")</f>
        <v/>
      </c>
      <c r="BC194" s="90" t="str">
        <f>IF($B194&lt;&gt;"",SUMIFS(销售台账!$I$3:$I$2654,销售台账!$E$3:$E$2654,$B194,销售台账!$B$3:$B$2654,LEFT($J$3,4),销售台账!$C$3:$C$2654,LEFT(BB$4,LEN(BB$4)-1)),"")</f>
        <v/>
      </c>
      <c r="BD194" s="90" t="str">
        <f>IF($B194&lt;&gt;"",SUMIFS(损耗登记!$I$3:$I$4999,损耗登记!$E$3:$E$4999,$B194,损耗登记!$B$3:$B$4999,LEFT($J$3,4),损耗登记!$C$3:$C$4999,LEFT(BB$4,LEN(BB$4)-1)),"")</f>
        <v/>
      </c>
      <c r="BE194" s="90" t="str">
        <f t="shared" si="46"/>
        <v/>
      </c>
    </row>
    <row r="195" ht="22" customHeight="1" spans="1:57">
      <c r="A195" s="89" t="str">
        <f t="shared" si="47"/>
        <v/>
      </c>
      <c r="B195" s="89" t="str">
        <f>IF(商品参数!A192&lt;&gt;"",商品参数!A192,"")</f>
        <v/>
      </c>
      <c r="C195" s="90" t="str">
        <f>IFERROR(VLOOKUP(B195,商品参数!A:E,2,FALSE),"")</f>
        <v/>
      </c>
      <c r="D195" s="90" t="str">
        <f>IFERROR(VLOOKUP(B195,商品参数!A:E,3,FALSE),"")</f>
        <v/>
      </c>
      <c r="E195" s="90" t="str">
        <f>IFERROR(VLOOKUP(B195,商品参数!A:E,4,FALSE),"")</f>
        <v/>
      </c>
      <c r="F195" s="90" t="str">
        <f t="shared" si="32"/>
        <v/>
      </c>
      <c r="G195" s="90" t="str">
        <f t="shared" si="33"/>
        <v/>
      </c>
      <c r="H195" s="91" t="str">
        <f t="shared" si="34"/>
        <v/>
      </c>
      <c r="I195" s="90" t="str">
        <f>IF(E195&lt;&gt;"",IFERROR(VLOOKUP(B195,商品参数!$A$3:$D$499,6,0),0),"")</f>
        <v/>
      </c>
      <c r="J195" s="90" t="str">
        <f>IF($B195&lt;&gt;"",SUMIFS(进货台账!$I$3:$I$1869,进货台账!$E$3:$E$1869,$B195,进货台账!$B$3:$B$1869,LEFT($J$3,4),进货台账!$C$3:$C$1869,LEFT(J$4,LEN(J$4)-1)),"")</f>
        <v/>
      </c>
      <c r="K195" s="90" t="str">
        <f>IF($B195&lt;&gt;"",SUMIFS(销售台账!$I$3:$I$2654,销售台账!$E$3:$E$2654,$B195,销售台账!$B$3:$B$2654,LEFT($J$3,4),销售台账!$C$3:$C$2654,LEFT(J$4,LEN(J$4)-1)),"")</f>
        <v/>
      </c>
      <c r="L195" s="90" t="str">
        <f>IF($B195&lt;&gt;"",SUMIFS(损耗登记!$I$3:$I$4999,损耗登记!$E$3:$E$4999,$B195,损耗登记!$B$3:$B$4999,LEFT($J$3,4),损耗登记!$C$3:$C$4999,LEFT(J$4,LEN(J$4)-1)),"")</f>
        <v/>
      </c>
      <c r="M195" s="90" t="str">
        <f t="shared" si="35"/>
        <v/>
      </c>
      <c r="N195" s="90" t="str">
        <f>IF($B195&lt;&gt;"",SUMIFS(进货台账!$I$3:$I$1869,进货台账!$E$3:$E$1869,$B195,进货台账!$B$3:$B$1869,LEFT($J$3,4),进货台账!$C$3:$C$1869,LEFT(N$4,LEN(N$4)-1)),"")</f>
        <v/>
      </c>
      <c r="O195" s="90" t="str">
        <f>IF($B195&lt;&gt;"",SUMIFS(销售台账!$I$3:$I$2654,销售台账!$E$3:$E$2654,$B195,销售台账!$B$3:$B$2654,LEFT($J$3,4),销售台账!$C$3:$C$2654,LEFT(N$4,LEN(N$4)-1)),"")</f>
        <v/>
      </c>
      <c r="P195" s="90" t="str">
        <f>IF($B195&lt;&gt;"",SUMIFS(损耗登记!$I$3:$I$4999,损耗登记!$E$3:$E$4999,$B195,损耗登记!$B$3:$B$4999,LEFT($J$3,4),损耗登记!$C$3:$C$4999,LEFT(N$4,LEN(N$4)-1)),"")</f>
        <v/>
      </c>
      <c r="Q195" s="90" t="str">
        <f t="shared" si="36"/>
        <v/>
      </c>
      <c r="R195" s="90" t="str">
        <f>IF($B195&lt;&gt;"",SUMIFS(进货台账!$I$3:$I$1869,进货台账!$E$3:$E$1869,$B195,进货台账!$B$3:$B$1869,LEFT($J$3,4),进货台账!$C$3:$C$1869,LEFT(R$4,LEN(R$4)-1)),"")</f>
        <v/>
      </c>
      <c r="S195" s="90" t="str">
        <f>IF($B195&lt;&gt;"",SUMIFS(销售台账!$I$3:$I$2654,销售台账!$E$3:$E$2654,$B195,销售台账!$B$3:$B$2654,LEFT($J$3,4),销售台账!$C$3:$C$2654,LEFT(R$4,LEN(R$4)-1)),"")</f>
        <v/>
      </c>
      <c r="T195" s="90" t="str">
        <f>IF($B195&lt;&gt;"",SUMIFS(损耗登记!$I$3:$I$4999,损耗登记!$E$3:$E$4999,$B195,损耗登记!$B$3:$B$4999,LEFT($J$3,4),损耗登记!$C$3:$C$4999,LEFT(R$4,LEN(R$4)-1)),"")</f>
        <v/>
      </c>
      <c r="U195" s="90" t="str">
        <f t="shared" si="37"/>
        <v/>
      </c>
      <c r="V195" s="90" t="str">
        <f>IF($B195&lt;&gt;"",SUMIFS(进货台账!$I$3:$I$1869,进货台账!$E$3:$E$1869,$B195,进货台账!$B$3:$B$1869,LEFT($J$3,4),进货台账!$C$3:$C$1869,LEFT(V$4,LEN(V$4)-1)),"")</f>
        <v/>
      </c>
      <c r="W195" s="90" t="str">
        <f>IF($B195&lt;&gt;"",SUMIFS(销售台账!$I$3:$I$2654,销售台账!$E$3:$E$2654,$B195,销售台账!$B$3:$B$2654,LEFT($J$3,4),销售台账!$C$3:$C$2654,LEFT(V$4,LEN(V$4)-1)),"")</f>
        <v/>
      </c>
      <c r="X195" s="90" t="str">
        <f>IF($B195&lt;&gt;"",SUMIFS(损耗登记!$I$3:$I$4999,损耗登记!$E$3:$E$4999,$B195,损耗登记!$B$3:$B$4999,LEFT($J$3,4),损耗登记!$C$3:$C$4999,LEFT(V$4,LEN(V$4)-1)),"")</f>
        <v/>
      </c>
      <c r="Y195" s="90" t="str">
        <f t="shared" si="38"/>
        <v/>
      </c>
      <c r="Z195" s="90" t="str">
        <f>IF($B195&lt;&gt;"",SUMIFS(进货台账!$I$3:$I$1869,进货台账!$E$3:$E$1869,$B195,进货台账!$B$3:$B$1869,LEFT($J$3,4),进货台账!$C$3:$C$1869,LEFT(Z$4,LEN(Z$4)-1)),"")</f>
        <v/>
      </c>
      <c r="AA195" s="90" t="str">
        <f>IF($B195&lt;&gt;"",SUMIFS(销售台账!$I$3:$I$2654,销售台账!$E$3:$E$2654,$B195,销售台账!$B$3:$B$2654,LEFT($J$3,4),销售台账!$C$3:$C$2654,LEFT(Z$4,LEN(Z$4)-1)),"")</f>
        <v/>
      </c>
      <c r="AB195" s="90" t="str">
        <f>IF($B195&lt;&gt;"",SUMIFS(损耗登记!$I$3:$I$4999,损耗登记!$E$3:$E$4999,$B195,损耗登记!$B$3:$B$4999,LEFT($J$3,4),损耗登记!$C$3:$C$4999,LEFT(Z$4,LEN(Z$4)-1)),"")</f>
        <v/>
      </c>
      <c r="AC195" s="90" t="str">
        <f t="shared" si="39"/>
        <v/>
      </c>
      <c r="AD195" s="90" t="str">
        <f>IF($B195&lt;&gt;"",SUMIFS(进货台账!$I$3:$I$1869,进货台账!$E$3:$E$1869,$B195,进货台账!$B$3:$B$1869,LEFT($J$3,4),进货台账!$C$3:$C$1869,LEFT(AD$4,LEN(AD$4)-1)),"")</f>
        <v/>
      </c>
      <c r="AE195" s="90" t="str">
        <f>IF($B195&lt;&gt;"",SUMIFS(销售台账!$I$3:$I$2654,销售台账!$E$3:$E$2654,$B195,销售台账!$B$3:$B$2654,LEFT($J$3,4),销售台账!$C$3:$C$2654,LEFT(AD$4,LEN(AD$4)-1)),"")</f>
        <v/>
      </c>
      <c r="AF195" s="90" t="str">
        <f>IF($B195&lt;&gt;"",SUMIFS(损耗登记!$I$3:$I$4999,损耗登记!$E$3:$E$4999,$B195,损耗登记!$B$3:$B$4999,LEFT($J$3,4),损耗登记!$C$3:$C$4999,LEFT(AD$4,LEN(AD$4)-1)),"")</f>
        <v/>
      </c>
      <c r="AG195" s="90" t="str">
        <f t="shared" si="40"/>
        <v/>
      </c>
      <c r="AH195" s="90" t="str">
        <f>IF($B195&lt;&gt;"",SUMIFS(进货台账!$I$3:$I$1869,进货台账!$E$3:$E$1869,$B195,进货台账!$B$3:$B$1869,LEFT($J$3,4),进货台账!$C$3:$C$1869,LEFT(AH$4,LEN(AH$4)-1)),"")</f>
        <v/>
      </c>
      <c r="AI195" s="90" t="str">
        <f>IF($B195&lt;&gt;"",SUMIFS(销售台账!$I$3:$I$2654,销售台账!$E$3:$E$2654,$B195,销售台账!$B$3:$B$2654,LEFT($J$3,4),销售台账!$C$3:$C$2654,LEFT(AH$4,LEN(AH$4)-1)),"")</f>
        <v/>
      </c>
      <c r="AJ195" s="90" t="str">
        <f>IF($B195&lt;&gt;"",SUMIFS(损耗登记!$I$3:$I$4999,损耗登记!$E$3:$E$4999,$B195,损耗登记!$B$3:$B$4999,LEFT($J$3,4),损耗登记!$C$3:$C$4999,LEFT(AH$4,LEN(AH$4)-1)),"")</f>
        <v/>
      </c>
      <c r="AK195" s="90" t="str">
        <f t="shared" si="41"/>
        <v/>
      </c>
      <c r="AL195" s="90" t="str">
        <f>IF($B195&lt;&gt;"",SUMIFS(进货台账!$I$3:$I$1869,进货台账!$E$3:$E$1869,$B195,进货台账!$B$3:$B$1869,LEFT($J$3,4),进货台账!$C$3:$C$1869,LEFT(AL$4,LEN(AL$4)-1)),"")</f>
        <v/>
      </c>
      <c r="AM195" s="90" t="str">
        <f>IF($B195&lt;&gt;"",SUMIFS(销售台账!$I$3:$I$2654,销售台账!$E$3:$E$2654,$B195,销售台账!$B$3:$B$2654,LEFT($J$3,4),销售台账!$C$3:$C$2654,LEFT(AL$4,LEN(AL$4)-1)),"")</f>
        <v/>
      </c>
      <c r="AN195" s="90" t="str">
        <f>IF($B195&lt;&gt;"",SUMIFS(损耗登记!$I$3:$I$4999,损耗登记!$E$3:$E$4999,$B195,损耗登记!$B$3:$B$4999,LEFT($J$3,4),损耗登记!$C$3:$C$4999,LEFT(AL$4,LEN(AL$4)-1)),"")</f>
        <v/>
      </c>
      <c r="AO195" s="90" t="str">
        <f t="shared" si="42"/>
        <v/>
      </c>
      <c r="AP195" s="90" t="str">
        <f>IF($B195&lt;&gt;"",SUMIFS(进货台账!$I$3:$I$1869,进货台账!$E$3:$E$1869,$B195,进货台账!$B$3:$B$1869,LEFT($J$3,4),进货台账!$C$3:$C$1869,LEFT(AP$4,LEN(AP$4)-1)),"")</f>
        <v/>
      </c>
      <c r="AQ195" s="90" t="str">
        <f>IF($B195&lt;&gt;"",SUMIFS(销售台账!$I$3:$I$2654,销售台账!$E$3:$E$2654,$B195,销售台账!$B$3:$B$2654,LEFT($J$3,4),销售台账!$C$3:$C$2654,LEFT(AP$4,LEN(AP$4)-1)),"")</f>
        <v/>
      </c>
      <c r="AR195" s="90" t="str">
        <f>IF($B195&lt;&gt;"",SUMIFS(损耗登记!$I$3:$I$4999,损耗登记!$E$3:$E$4999,$B195,损耗登记!$B$3:$B$4999,LEFT($J$3,4),损耗登记!$C$3:$C$4999,LEFT(AP$4,LEN(AP$4)-1)),"")</f>
        <v/>
      </c>
      <c r="AS195" s="90" t="str">
        <f t="shared" si="43"/>
        <v/>
      </c>
      <c r="AT195" s="90" t="str">
        <f>IF($B195&lt;&gt;"",SUMIFS(进货台账!$I$3:$I$1869,进货台账!$E$3:$E$1869,$B195,进货台账!$B$3:$B$1869,LEFT($J$3,4),进货台账!$C$3:$C$1869,LEFT(AT$4,LEN(AT$4)-1)),"")</f>
        <v/>
      </c>
      <c r="AU195" s="90" t="str">
        <f>IF($B195&lt;&gt;"",SUMIFS(销售台账!$I$3:$I$2654,销售台账!$E$3:$E$2654,$B195,销售台账!$B$3:$B$2654,LEFT($J$3,4),销售台账!$C$3:$C$2654,LEFT(AT$4,LEN(AT$4)-1)),"")</f>
        <v/>
      </c>
      <c r="AV195" s="90" t="str">
        <f>IF($B195&lt;&gt;"",SUMIFS(损耗登记!$I$3:$I$4999,损耗登记!$E$3:$E$4999,$B195,损耗登记!$B$3:$B$4999,LEFT($J$3,4),损耗登记!$C$3:$C$4999,LEFT(AT$4,LEN(AT$4)-1)),"")</f>
        <v/>
      </c>
      <c r="AW195" s="90" t="str">
        <f t="shared" si="44"/>
        <v/>
      </c>
      <c r="AX195" s="90" t="str">
        <f>IF($B195&lt;&gt;"",SUMIFS(进货台账!$I$3:$I$1869,进货台账!$E$3:$E$1869,$B195,进货台账!$B$3:$B$1869,LEFT($J$3,4),进货台账!$C$3:$C$1869,LEFT(AX$4,LEN(AX$4)-1)),"")</f>
        <v/>
      </c>
      <c r="AY195" s="90" t="str">
        <f>IF($B195&lt;&gt;"",SUMIFS(销售台账!$I$3:$I$2654,销售台账!$E$3:$E$2654,$B195,销售台账!$B$3:$B$2654,LEFT($J$3,4),销售台账!$C$3:$C$2654,LEFT(AX$4,LEN(AX$4)-1)),"")</f>
        <v/>
      </c>
      <c r="AZ195" s="90" t="str">
        <f>IF($B195&lt;&gt;"",SUMIFS(损耗登记!$I$3:$I$4999,损耗登记!$E$3:$E$4999,$B195,损耗登记!$B$3:$B$4999,LEFT($J$3,4),损耗登记!$C$3:$C$4999,LEFT(AX$4,LEN(AX$4)-1)),"")</f>
        <v/>
      </c>
      <c r="BA195" s="90" t="str">
        <f t="shared" si="45"/>
        <v/>
      </c>
      <c r="BB195" s="90" t="str">
        <f>IF($B195&lt;&gt;"",SUMIFS(进货台账!$I$3:$I$1869,进货台账!$E$3:$E$1869,$B195,进货台账!$B$3:$B$1869,LEFT($J$3,4),进货台账!$C$3:$C$1869,LEFT(BB$4,LEN(BB$4)-1)),"")</f>
        <v/>
      </c>
      <c r="BC195" s="90" t="str">
        <f>IF($B195&lt;&gt;"",SUMIFS(销售台账!$I$3:$I$2654,销售台账!$E$3:$E$2654,$B195,销售台账!$B$3:$B$2654,LEFT($J$3,4),销售台账!$C$3:$C$2654,LEFT(BB$4,LEN(BB$4)-1)),"")</f>
        <v/>
      </c>
      <c r="BD195" s="90" t="str">
        <f>IF($B195&lt;&gt;"",SUMIFS(损耗登记!$I$3:$I$4999,损耗登记!$E$3:$E$4999,$B195,损耗登记!$B$3:$B$4999,LEFT($J$3,4),损耗登记!$C$3:$C$4999,LEFT(BB$4,LEN(BB$4)-1)),"")</f>
        <v/>
      </c>
      <c r="BE195" s="90" t="str">
        <f t="shared" si="46"/>
        <v/>
      </c>
    </row>
    <row r="196" ht="22" customHeight="1" spans="1:57">
      <c r="A196" s="89" t="str">
        <f t="shared" si="47"/>
        <v/>
      </c>
      <c r="B196" s="89" t="str">
        <f>IF(商品参数!A193&lt;&gt;"",商品参数!A193,"")</f>
        <v/>
      </c>
      <c r="C196" s="90" t="str">
        <f>IFERROR(VLOOKUP(B196,商品参数!A:E,2,FALSE),"")</f>
        <v/>
      </c>
      <c r="D196" s="90" t="str">
        <f>IFERROR(VLOOKUP(B196,商品参数!A:E,3,FALSE),"")</f>
        <v/>
      </c>
      <c r="E196" s="90" t="str">
        <f>IFERROR(VLOOKUP(B196,商品参数!A:E,4,FALSE),"")</f>
        <v/>
      </c>
      <c r="F196" s="90" t="str">
        <f t="shared" si="32"/>
        <v/>
      </c>
      <c r="G196" s="90" t="str">
        <f t="shared" si="33"/>
        <v/>
      </c>
      <c r="H196" s="91" t="str">
        <f t="shared" si="34"/>
        <v/>
      </c>
      <c r="I196" s="90" t="str">
        <f>IF(E196&lt;&gt;"",IFERROR(VLOOKUP(B196,商品参数!$A$3:$D$499,6,0),0),"")</f>
        <v/>
      </c>
      <c r="J196" s="90" t="str">
        <f>IF($B196&lt;&gt;"",SUMIFS(进货台账!$I$3:$I$1869,进货台账!$E$3:$E$1869,$B196,进货台账!$B$3:$B$1869,LEFT($J$3,4),进货台账!$C$3:$C$1869,LEFT(J$4,LEN(J$4)-1)),"")</f>
        <v/>
      </c>
      <c r="K196" s="90" t="str">
        <f>IF($B196&lt;&gt;"",SUMIFS(销售台账!$I$3:$I$2654,销售台账!$E$3:$E$2654,$B196,销售台账!$B$3:$B$2654,LEFT($J$3,4),销售台账!$C$3:$C$2654,LEFT(J$4,LEN(J$4)-1)),"")</f>
        <v/>
      </c>
      <c r="L196" s="90" t="str">
        <f>IF($B196&lt;&gt;"",SUMIFS(损耗登记!$I$3:$I$4999,损耗登记!$E$3:$E$4999,$B196,损耗登记!$B$3:$B$4999,LEFT($J$3,4),损耗登记!$C$3:$C$4999,LEFT(J$4,LEN(J$4)-1)),"")</f>
        <v/>
      </c>
      <c r="M196" s="90" t="str">
        <f t="shared" si="35"/>
        <v/>
      </c>
      <c r="N196" s="90" t="str">
        <f>IF($B196&lt;&gt;"",SUMIFS(进货台账!$I$3:$I$1869,进货台账!$E$3:$E$1869,$B196,进货台账!$B$3:$B$1869,LEFT($J$3,4),进货台账!$C$3:$C$1869,LEFT(N$4,LEN(N$4)-1)),"")</f>
        <v/>
      </c>
      <c r="O196" s="90" t="str">
        <f>IF($B196&lt;&gt;"",SUMIFS(销售台账!$I$3:$I$2654,销售台账!$E$3:$E$2654,$B196,销售台账!$B$3:$B$2654,LEFT($J$3,4),销售台账!$C$3:$C$2654,LEFT(N$4,LEN(N$4)-1)),"")</f>
        <v/>
      </c>
      <c r="P196" s="90" t="str">
        <f>IF($B196&lt;&gt;"",SUMIFS(损耗登记!$I$3:$I$4999,损耗登记!$E$3:$E$4999,$B196,损耗登记!$B$3:$B$4999,LEFT($J$3,4),损耗登记!$C$3:$C$4999,LEFT(N$4,LEN(N$4)-1)),"")</f>
        <v/>
      </c>
      <c r="Q196" s="90" t="str">
        <f t="shared" si="36"/>
        <v/>
      </c>
      <c r="R196" s="90" t="str">
        <f>IF($B196&lt;&gt;"",SUMIFS(进货台账!$I$3:$I$1869,进货台账!$E$3:$E$1869,$B196,进货台账!$B$3:$B$1869,LEFT($J$3,4),进货台账!$C$3:$C$1869,LEFT(R$4,LEN(R$4)-1)),"")</f>
        <v/>
      </c>
      <c r="S196" s="90" t="str">
        <f>IF($B196&lt;&gt;"",SUMIFS(销售台账!$I$3:$I$2654,销售台账!$E$3:$E$2654,$B196,销售台账!$B$3:$B$2654,LEFT($J$3,4),销售台账!$C$3:$C$2654,LEFT(R$4,LEN(R$4)-1)),"")</f>
        <v/>
      </c>
      <c r="T196" s="90" t="str">
        <f>IF($B196&lt;&gt;"",SUMIFS(损耗登记!$I$3:$I$4999,损耗登记!$E$3:$E$4999,$B196,损耗登记!$B$3:$B$4999,LEFT($J$3,4),损耗登记!$C$3:$C$4999,LEFT(R$4,LEN(R$4)-1)),"")</f>
        <v/>
      </c>
      <c r="U196" s="90" t="str">
        <f t="shared" si="37"/>
        <v/>
      </c>
      <c r="V196" s="90" t="str">
        <f>IF($B196&lt;&gt;"",SUMIFS(进货台账!$I$3:$I$1869,进货台账!$E$3:$E$1869,$B196,进货台账!$B$3:$B$1869,LEFT($J$3,4),进货台账!$C$3:$C$1869,LEFT(V$4,LEN(V$4)-1)),"")</f>
        <v/>
      </c>
      <c r="W196" s="90" t="str">
        <f>IF($B196&lt;&gt;"",SUMIFS(销售台账!$I$3:$I$2654,销售台账!$E$3:$E$2654,$B196,销售台账!$B$3:$B$2654,LEFT($J$3,4),销售台账!$C$3:$C$2654,LEFT(V$4,LEN(V$4)-1)),"")</f>
        <v/>
      </c>
      <c r="X196" s="90" t="str">
        <f>IF($B196&lt;&gt;"",SUMIFS(损耗登记!$I$3:$I$4999,损耗登记!$E$3:$E$4999,$B196,损耗登记!$B$3:$B$4999,LEFT($J$3,4),损耗登记!$C$3:$C$4999,LEFT(V$4,LEN(V$4)-1)),"")</f>
        <v/>
      </c>
      <c r="Y196" s="90" t="str">
        <f t="shared" si="38"/>
        <v/>
      </c>
      <c r="Z196" s="90" t="str">
        <f>IF($B196&lt;&gt;"",SUMIFS(进货台账!$I$3:$I$1869,进货台账!$E$3:$E$1869,$B196,进货台账!$B$3:$B$1869,LEFT($J$3,4),进货台账!$C$3:$C$1869,LEFT(Z$4,LEN(Z$4)-1)),"")</f>
        <v/>
      </c>
      <c r="AA196" s="90" t="str">
        <f>IF($B196&lt;&gt;"",SUMIFS(销售台账!$I$3:$I$2654,销售台账!$E$3:$E$2654,$B196,销售台账!$B$3:$B$2654,LEFT($J$3,4),销售台账!$C$3:$C$2654,LEFT(Z$4,LEN(Z$4)-1)),"")</f>
        <v/>
      </c>
      <c r="AB196" s="90" t="str">
        <f>IF($B196&lt;&gt;"",SUMIFS(损耗登记!$I$3:$I$4999,损耗登记!$E$3:$E$4999,$B196,损耗登记!$B$3:$B$4999,LEFT($J$3,4),损耗登记!$C$3:$C$4999,LEFT(Z$4,LEN(Z$4)-1)),"")</f>
        <v/>
      </c>
      <c r="AC196" s="90" t="str">
        <f t="shared" si="39"/>
        <v/>
      </c>
      <c r="AD196" s="90" t="str">
        <f>IF($B196&lt;&gt;"",SUMIFS(进货台账!$I$3:$I$1869,进货台账!$E$3:$E$1869,$B196,进货台账!$B$3:$B$1869,LEFT($J$3,4),进货台账!$C$3:$C$1869,LEFT(AD$4,LEN(AD$4)-1)),"")</f>
        <v/>
      </c>
      <c r="AE196" s="90" t="str">
        <f>IF($B196&lt;&gt;"",SUMIFS(销售台账!$I$3:$I$2654,销售台账!$E$3:$E$2654,$B196,销售台账!$B$3:$B$2654,LEFT($J$3,4),销售台账!$C$3:$C$2654,LEFT(AD$4,LEN(AD$4)-1)),"")</f>
        <v/>
      </c>
      <c r="AF196" s="90" t="str">
        <f>IF($B196&lt;&gt;"",SUMIFS(损耗登记!$I$3:$I$4999,损耗登记!$E$3:$E$4999,$B196,损耗登记!$B$3:$B$4999,LEFT($J$3,4),损耗登记!$C$3:$C$4999,LEFT(AD$4,LEN(AD$4)-1)),"")</f>
        <v/>
      </c>
      <c r="AG196" s="90" t="str">
        <f t="shared" si="40"/>
        <v/>
      </c>
      <c r="AH196" s="90" t="str">
        <f>IF($B196&lt;&gt;"",SUMIFS(进货台账!$I$3:$I$1869,进货台账!$E$3:$E$1869,$B196,进货台账!$B$3:$B$1869,LEFT($J$3,4),进货台账!$C$3:$C$1869,LEFT(AH$4,LEN(AH$4)-1)),"")</f>
        <v/>
      </c>
      <c r="AI196" s="90" t="str">
        <f>IF($B196&lt;&gt;"",SUMIFS(销售台账!$I$3:$I$2654,销售台账!$E$3:$E$2654,$B196,销售台账!$B$3:$B$2654,LEFT($J$3,4),销售台账!$C$3:$C$2654,LEFT(AH$4,LEN(AH$4)-1)),"")</f>
        <v/>
      </c>
      <c r="AJ196" s="90" t="str">
        <f>IF($B196&lt;&gt;"",SUMIFS(损耗登记!$I$3:$I$4999,损耗登记!$E$3:$E$4999,$B196,损耗登记!$B$3:$B$4999,LEFT($J$3,4),损耗登记!$C$3:$C$4999,LEFT(AH$4,LEN(AH$4)-1)),"")</f>
        <v/>
      </c>
      <c r="AK196" s="90" t="str">
        <f t="shared" si="41"/>
        <v/>
      </c>
      <c r="AL196" s="90" t="str">
        <f>IF($B196&lt;&gt;"",SUMIFS(进货台账!$I$3:$I$1869,进货台账!$E$3:$E$1869,$B196,进货台账!$B$3:$B$1869,LEFT($J$3,4),进货台账!$C$3:$C$1869,LEFT(AL$4,LEN(AL$4)-1)),"")</f>
        <v/>
      </c>
      <c r="AM196" s="90" t="str">
        <f>IF($B196&lt;&gt;"",SUMIFS(销售台账!$I$3:$I$2654,销售台账!$E$3:$E$2654,$B196,销售台账!$B$3:$B$2654,LEFT($J$3,4),销售台账!$C$3:$C$2654,LEFT(AL$4,LEN(AL$4)-1)),"")</f>
        <v/>
      </c>
      <c r="AN196" s="90" t="str">
        <f>IF($B196&lt;&gt;"",SUMIFS(损耗登记!$I$3:$I$4999,损耗登记!$E$3:$E$4999,$B196,损耗登记!$B$3:$B$4999,LEFT($J$3,4),损耗登记!$C$3:$C$4999,LEFT(AL$4,LEN(AL$4)-1)),"")</f>
        <v/>
      </c>
      <c r="AO196" s="90" t="str">
        <f t="shared" si="42"/>
        <v/>
      </c>
      <c r="AP196" s="90" t="str">
        <f>IF($B196&lt;&gt;"",SUMIFS(进货台账!$I$3:$I$1869,进货台账!$E$3:$E$1869,$B196,进货台账!$B$3:$B$1869,LEFT($J$3,4),进货台账!$C$3:$C$1869,LEFT(AP$4,LEN(AP$4)-1)),"")</f>
        <v/>
      </c>
      <c r="AQ196" s="90" t="str">
        <f>IF($B196&lt;&gt;"",SUMIFS(销售台账!$I$3:$I$2654,销售台账!$E$3:$E$2654,$B196,销售台账!$B$3:$B$2654,LEFT($J$3,4),销售台账!$C$3:$C$2654,LEFT(AP$4,LEN(AP$4)-1)),"")</f>
        <v/>
      </c>
      <c r="AR196" s="90" t="str">
        <f>IF($B196&lt;&gt;"",SUMIFS(损耗登记!$I$3:$I$4999,损耗登记!$E$3:$E$4999,$B196,损耗登记!$B$3:$B$4999,LEFT($J$3,4),损耗登记!$C$3:$C$4999,LEFT(AP$4,LEN(AP$4)-1)),"")</f>
        <v/>
      </c>
      <c r="AS196" s="90" t="str">
        <f t="shared" si="43"/>
        <v/>
      </c>
      <c r="AT196" s="90" t="str">
        <f>IF($B196&lt;&gt;"",SUMIFS(进货台账!$I$3:$I$1869,进货台账!$E$3:$E$1869,$B196,进货台账!$B$3:$B$1869,LEFT($J$3,4),进货台账!$C$3:$C$1869,LEFT(AT$4,LEN(AT$4)-1)),"")</f>
        <v/>
      </c>
      <c r="AU196" s="90" t="str">
        <f>IF($B196&lt;&gt;"",SUMIFS(销售台账!$I$3:$I$2654,销售台账!$E$3:$E$2654,$B196,销售台账!$B$3:$B$2654,LEFT($J$3,4),销售台账!$C$3:$C$2654,LEFT(AT$4,LEN(AT$4)-1)),"")</f>
        <v/>
      </c>
      <c r="AV196" s="90" t="str">
        <f>IF($B196&lt;&gt;"",SUMIFS(损耗登记!$I$3:$I$4999,损耗登记!$E$3:$E$4999,$B196,损耗登记!$B$3:$B$4999,LEFT($J$3,4),损耗登记!$C$3:$C$4999,LEFT(AT$4,LEN(AT$4)-1)),"")</f>
        <v/>
      </c>
      <c r="AW196" s="90" t="str">
        <f t="shared" si="44"/>
        <v/>
      </c>
      <c r="AX196" s="90" t="str">
        <f>IF($B196&lt;&gt;"",SUMIFS(进货台账!$I$3:$I$1869,进货台账!$E$3:$E$1869,$B196,进货台账!$B$3:$B$1869,LEFT($J$3,4),进货台账!$C$3:$C$1869,LEFT(AX$4,LEN(AX$4)-1)),"")</f>
        <v/>
      </c>
      <c r="AY196" s="90" t="str">
        <f>IF($B196&lt;&gt;"",SUMIFS(销售台账!$I$3:$I$2654,销售台账!$E$3:$E$2654,$B196,销售台账!$B$3:$B$2654,LEFT($J$3,4),销售台账!$C$3:$C$2654,LEFT(AX$4,LEN(AX$4)-1)),"")</f>
        <v/>
      </c>
      <c r="AZ196" s="90" t="str">
        <f>IF($B196&lt;&gt;"",SUMIFS(损耗登记!$I$3:$I$4999,损耗登记!$E$3:$E$4999,$B196,损耗登记!$B$3:$B$4999,LEFT($J$3,4),损耗登记!$C$3:$C$4999,LEFT(AX$4,LEN(AX$4)-1)),"")</f>
        <v/>
      </c>
      <c r="BA196" s="90" t="str">
        <f t="shared" si="45"/>
        <v/>
      </c>
      <c r="BB196" s="90" t="str">
        <f>IF($B196&lt;&gt;"",SUMIFS(进货台账!$I$3:$I$1869,进货台账!$E$3:$E$1869,$B196,进货台账!$B$3:$B$1869,LEFT($J$3,4),进货台账!$C$3:$C$1869,LEFT(BB$4,LEN(BB$4)-1)),"")</f>
        <v/>
      </c>
      <c r="BC196" s="90" t="str">
        <f>IF($B196&lt;&gt;"",SUMIFS(销售台账!$I$3:$I$2654,销售台账!$E$3:$E$2654,$B196,销售台账!$B$3:$B$2654,LEFT($J$3,4),销售台账!$C$3:$C$2654,LEFT(BB$4,LEN(BB$4)-1)),"")</f>
        <v/>
      </c>
      <c r="BD196" s="90" t="str">
        <f>IF($B196&lt;&gt;"",SUMIFS(损耗登记!$I$3:$I$4999,损耗登记!$E$3:$E$4999,$B196,损耗登记!$B$3:$B$4999,LEFT($J$3,4),损耗登记!$C$3:$C$4999,LEFT(BB$4,LEN(BB$4)-1)),"")</f>
        <v/>
      </c>
      <c r="BE196" s="90" t="str">
        <f t="shared" si="46"/>
        <v/>
      </c>
    </row>
    <row r="197" ht="22" customHeight="1" spans="1:57">
      <c r="A197" s="89" t="str">
        <f t="shared" si="47"/>
        <v/>
      </c>
      <c r="B197" s="89" t="str">
        <f>IF(商品参数!A194&lt;&gt;"",商品参数!A194,"")</f>
        <v/>
      </c>
      <c r="C197" s="90" t="str">
        <f>IFERROR(VLOOKUP(B197,商品参数!A:E,2,FALSE),"")</f>
        <v/>
      </c>
      <c r="D197" s="90" t="str">
        <f>IFERROR(VLOOKUP(B197,商品参数!A:E,3,FALSE),"")</f>
        <v/>
      </c>
      <c r="E197" s="90" t="str">
        <f>IFERROR(VLOOKUP(B197,商品参数!A:E,4,FALSE),"")</f>
        <v/>
      </c>
      <c r="F197" s="90" t="str">
        <f t="shared" si="32"/>
        <v/>
      </c>
      <c r="G197" s="90" t="str">
        <f t="shared" si="33"/>
        <v/>
      </c>
      <c r="H197" s="91" t="str">
        <f t="shared" si="34"/>
        <v/>
      </c>
      <c r="I197" s="90" t="str">
        <f>IF(E197&lt;&gt;"",IFERROR(VLOOKUP(B197,商品参数!$A$3:$D$499,6,0),0),"")</f>
        <v/>
      </c>
      <c r="J197" s="90" t="str">
        <f>IF($B197&lt;&gt;"",SUMIFS(进货台账!$I$3:$I$1869,进货台账!$E$3:$E$1869,$B197,进货台账!$B$3:$B$1869,LEFT($J$3,4),进货台账!$C$3:$C$1869,LEFT(J$4,LEN(J$4)-1)),"")</f>
        <v/>
      </c>
      <c r="K197" s="90" t="str">
        <f>IF($B197&lt;&gt;"",SUMIFS(销售台账!$I$3:$I$2654,销售台账!$E$3:$E$2654,$B197,销售台账!$B$3:$B$2654,LEFT($J$3,4),销售台账!$C$3:$C$2654,LEFT(J$4,LEN(J$4)-1)),"")</f>
        <v/>
      </c>
      <c r="L197" s="90" t="str">
        <f>IF($B197&lt;&gt;"",SUMIFS(损耗登记!$I$3:$I$4999,损耗登记!$E$3:$E$4999,$B197,损耗登记!$B$3:$B$4999,LEFT($J$3,4),损耗登记!$C$3:$C$4999,LEFT(J$4,LEN(J$4)-1)),"")</f>
        <v/>
      </c>
      <c r="M197" s="90" t="str">
        <f t="shared" si="35"/>
        <v/>
      </c>
      <c r="N197" s="90" t="str">
        <f>IF($B197&lt;&gt;"",SUMIFS(进货台账!$I$3:$I$1869,进货台账!$E$3:$E$1869,$B197,进货台账!$B$3:$B$1869,LEFT($J$3,4),进货台账!$C$3:$C$1869,LEFT(N$4,LEN(N$4)-1)),"")</f>
        <v/>
      </c>
      <c r="O197" s="90" t="str">
        <f>IF($B197&lt;&gt;"",SUMIFS(销售台账!$I$3:$I$2654,销售台账!$E$3:$E$2654,$B197,销售台账!$B$3:$B$2654,LEFT($J$3,4),销售台账!$C$3:$C$2654,LEFT(N$4,LEN(N$4)-1)),"")</f>
        <v/>
      </c>
      <c r="P197" s="90" t="str">
        <f>IF($B197&lt;&gt;"",SUMIFS(损耗登记!$I$3:$I$4999,损耗登记!$E$3:$E$4999,$B197,损耗登记!$B$3:$B$4999,LEFT($J$3,4),损耗登记!$C$3:$C$4999,LEFT(N$4,LEN(N$4)-1)),"")</f>
        <v/>
      </c>
      <c r="Q197" s="90" t="str">
        <f t="shared" si="36"/>
        <v/>
      </c>
      <c r="R197" s="90" t="str">
        <f>IF($B197&lt;&gt;"",SUMIFS(进货台账!$I$3:$I$1869,进货台账!$E$3:$E$1869,$B197,进货台账!$B$3:$B$1869,LEFT($J$3,4),进货台账!$C$3:$C$1869,LEFT(R$4,LEN(R$4)-1)),"")</f>
        <v/>
      </c>
      <c r="S197" s="90" t="str">
        <f>IF($B197&lt;&gt;"",SUMIFS(销售台账!$I$3:$I$2654,销售台账!$E$3:$E$2654,$B197,销售台账!$B$3:$B$2654,LEFT($J$3,4),销售台账!$C$3:$C$2654,LEFT(R$4,LEN(R$4)-1)),"")</f>
        <v/>
      </c>
      <c r="T197" s="90" t="str">
        <f>IF($B197&lt;&gt;"",SUMIFS(损耗登记!$I$3:$I$4999,损耗登记!$E$3:$E$4999,$B197,损耗登记!$B$3:$B$4999,LEFT($J$3,4),损耗登记!$C$3:$C$4999,LEFT(R$4,LEN(R$4)-1)),"")</f>
        <v/>
      </c>
      <c r="U197" s="90" t="str">
        <f t="shared" si="37"/>
        <v/>
      </c>
      <c r="V197" s="90" t="str">
        <f>IF($B197&lt;&gt;"",SUMIFS(进货台账!$I$3:$I$1869,进货台账!$E$3:$E$1869,$B197,进货台账!$B$3:$B$1869,LEFT($J$3,4),进货台账!$C$3:$C$1869,LEFT(V$4,LEN(V$4)-1)),"")</f>
        <v/>
      </c>
      <c r="W197" s="90" t="str">
        <f>IF($B197&lt;&gt;"",SUMIFS(销售台账!$I$3:$I$2654,销售台账!$E$3:$E$2654,$B197,销售台账!$B$3:$B$2654,LEFT($J$3,4),销售台账!$C$3:$C$2654,LEFT(V$4,LEN(V$4)-1)),"")</f>
        <v/>
      </c>
      <c r="X197" s="90" t="str">
        <f>IF($B197&lt;&gt;"",SUMIFS(损耗登记!$I$3:$I$4999,损耗登记!$E$3:$E$4999,$B197,损耗登记!$B$3:$B$4999,LEFT($J$3,4),损耗登记!$C$3:$C$4999,LEFT(V$4,LEN(V$4)-1)),"")</f>
        <v/>
      </c>
      <c r="Y197" s="90" t="str">
        <f t="shared" si="38"/>
        <v/>
      </c>
      <c r="Z197" s="90" t="str">
        <f>IF($B197&lt;&gt;"",SUMIFS(进货台账!$I$3:$I$1869,进货台账!$E$3:$E$1869,$B197,进货台账!$B$3:$B$1869,LEFT($J$3,4),进货台账!$C$3:$C$1869,LEFT(Z$4,LEN(Z$4)-1)),"")</f>
        <v/>
      </c>
      <c r="AA197" s="90" t="str">
        <f>IF($B197&lt;&gt;"",SUMIFS(销售台账!$I$3:$I$2654,销售台账!$E$3:$E$2654,$B197,销售台账!$B$3:$B$2654,LEFT($J$3,4),销售台账!$C$3:$C$2654,LEFT(Z$4,LEN(Z$4)-1)),"")</f>
        <v/>
      </c>
      <c r="AB197" s="90" t="str">
        <f>IF($B197&lt;&gt;"",SUMIFS(损耗登记!$I$3:$I$4999,损耗登记!$E$3:$E$4999,$B197,损耗登记!$B$3:$B$4999,LEFT($J$3,4),损耗登记!$C$3:$C$4999,LEFT(Z$4,LEN(Z$4)-1)),"")</f>
        <v/>
      </c>
      <c r="AC197" s="90" t="str">
        <f t="shared" si="39"/>
        <v/>
      </c>
      <c r="AD197" s="90" t="str">
        <f>IF($B197&lt;&gt;"",SUMIFS(进货台账!$I$3:$I$1869,进货台账!$E$3:$E$1869,$B197,进货台账!$B$3:$B$1869,LEFT($J$3,4),进货台账!$C$3:$C$1869,LEFT(AD$4,LEN(AD$4)-1)),"")</f>
        <v/>
      </c>
      <c r="AE197" s="90" t="str">
        <f>IF($B197&lt;&gt;"",SUMIFS(销售台账!$I$3:$I$2654,销售台账!$E$3:$E$2654,$B197,销售台账!$B$3:$B$2654,LEFT($J$3,4),销售台账!$C$3:$C$2654,LEFT(AD$4,LEN(AD$4)-1)),"")</f>
        <v/>
      </c>
      <c r="AF197" s="90" t="str">
        <f>IF($B197&lt;&gt;"",SUMIFS(损耗登记!$I$3:$I$4999,损耗登记!$E$3:$E$4999,$B197,损耗登记!$B$3:$B$4999,LEFT($J$3,4),损耗登记!$C$3:$C$4999,LEFT(AD$4,LEN(AD$4)-1)),"")</f>
        <v/>
      </c>
      <c r="AG197" s="90" t="str">
        <f t="shared" si="40"/>
        <v/>
      </c>
      <c r="AH197" s="90" t="str">
        <f>IF($B197&lt;&gt;"",SUMIFS(进货台账!$I$3:$I$1869,进货台账!$E$3:$E$1869,$B197,进货台账!$B$3:$B$1869,LEFT($J$3,4),进货台账!$C$3:$C$1869,LEFT(AH$4,LEN(AH$4)-1)),"")</f>
        <v/>
      </c>
      <c r="AI197" s="90" t="str">
        <f>IF($B197&lt;&gt;"",SUMIFS(销售台账!$I$3:$I$2654,销售台账!$E$3:$E$2654,$B197,销售台账!$B$3:$B$2654,LEFT($J$3,4),销售台账!$C$3:$C$2654,LEFT(AH$4,LEN(AH$4)-1)),"")</f>
        <v/>
      </c>
      <c r="AJ197" s="90" t="str">
        <f>IF($B197&lt;&gt;"",SUMIFS(损耗登记!$I$3:$I$4999,损耗登记!$E$3:$E$4999,$B197,损耗登记!$B$3:$B$4999,LEFT($J$3,4),损耗登记!$C$3:$C$4999,LEFT(AH$4,LEN(AH$4)-1)),"")</f>
        <v/>
      </c>
      <c r="AK197" s="90" t="str">
        <f t="shared" si="41"/>
        <v/>
      </c>
      <c r="AL197" s="90" t="str">
        <f>IF($B197&lt;&gt;"",SUMIFS(进货台账!$I$3:$I$1869,进货台账!$E$3:$E$1869,$B197,进货台账!$B$3:$B$1869,LEFT($J$3,4),进货台账!$C$3:$C$1869,LEFT(AL$4,LEN(AL$4)-1)),"")</f>
        <v/>
      </c>
      <c r="AM197" s="90" t="str">
        <f>IF($B197&lt;&gt;"",SUMIFS(销售台账!$I$3:$I$2654,销售台账!$E$3:$E$2654,$B197,销售台账!$B$3:$B$2654,LEFT($J$3,4),销售台账!$C$3:$C$2654,LEFT(AL$4,LEN(AL$4)-1)),"")</f>
        <v/>
      </c>
      <c r="AN197" s="90" t="str">
        <f>IF($B197&lt;&gt;"",SUMIFS(损耗登记!$I$3:$I$4999,损耗登记!$E$3:$E$4999,$B197,损耗登记!$B$3:$B$4999,LEFT($J$3,4),损耗登记!$C$3:$C$4999,LEFT(AL$4,LEN(AL$4)-1)),"")</f>
        <v/>
      </c>
      <c r="AO197" s="90" t="str">
        <f t="shared" si="42"/>
        <v/>
      </c>
      <c r="AP197" s="90" t="str">
        <f>IF($B197&lt;&gt;"",SUMIFS(进货台账!$I$3:$I$1869,进货台账!$E$3:$E$1869,$B197,进货台账!$B$3:$B$1869,LEFT($J$3,4),进货台账!$C$3:$C$1869,LEFT(AP$4,LEN(AP$4)-1)),"")</f>
        <v/>
      </c>
      <c r="AQ197" s="90" t="str">
        <f>IF($B197&lt;&gt;"",SUMIFS(销售台账!$I$3:$I$2654,销售台账!$E$3:$E$2654,$B197,销售台账!$B$3:$B$2654,LEFT($J$3,4),销售台账!$C$3:$C$2654,LEFT(AP$4,LEN(AP$4)-1)),"")</f>
        <v/>
      </c>
      <c r="AR197" s="90" t="str">
        <f>IF($B197&lt;&gt;"",SUMIFS(损耗登记!$I$3:$I$4999,损耗登记!$E$3:$E$4999,$B197,损耗登记!$B$3:$B$4999,LEFT($J$3,4),损耗登记!$C$3:$C$4999,LEFT(AP$4,LEN(AP$4)-1)),"")</f>
        <v/>
      </c>
      <c r="AS197" s="90" t="str">
        <f t="shared" si="43"/>
        <v/>
      </c>
      <c r="AT197" s="90" t="str">
        <f>IF($B197&lt;&gt;"",SUMIFS(进货台账!$I$3:$I$1869,进货台账!$E$3:$E$1869,$B197,进货台账!$B$3:$B$1869,LEFT($J$3,4),进货台账!$C$3:$C$1869,LEFT(AT$4,LEN(AT$4)-1)),"")</f>
        <v/>
      </c>
      <c r="AU197" s="90" t="str">
        <f>IF($B197&lt;&gt;"",SUMIFS(销售台账!$I$3:$I$2654,销售台账!$E$3:$E$2654,$B197,销售台账!$B$3:$B$2654,LEFT($J$3,4),销售台账!$C$3:$C$2654,LEFT(AT$4,LEN(AT$4)-1)),"")</f>
        <v/>
      </c>
      <c r="AV197" s="90" t="str">
        <f>IF($B197&lt;&gt;"",SUMIFS(损耗登记!$I$3:$I$4999,损耗登记!$E$3:$E$4999,$B197,损耗登记!$B$3:$B$4999,LEFT($J$3,4),损耗登记!$C$3:$C$4999,LEFT(AT$4,LEN(AT$4)-1)),"")</f>
        <v/>
      </c>
      <c r="AW197" s="90" t="str">
        <f t="shared" si="44"/>
        <v/>
      </c>
      <c r="AX197" s="90" t="str">
        <f>IF($B197&lt;&gt;"",SUMIFS(进货台账!$I$3:$I$1869,进货台账!$E$3:$E$1869,$B197,进货台账!$B$3:$B$1869,LEFT($J$3,4),进货台账!$C$3:$C$1869,LEFT(AX$4,LEN(AX$4)-1)),"")</f>
        <v/>
      </c>
      <c r="AY197" s="90" t="str">
        <f>IF($B197&lt;&gt;"",SUMIFS(销售台账!$I$3:$I$2654,销售台账!$E$3:$E$2654,$B197,销售台账!$B$3:$B$2654,LEFT($J$3,4),销售台账!$C$3:$C$2654,LEFT(AX$4,LEN(AX$4)-1)),"")</f>
        <v/>
      </c>
      <c r="AZ197" s="90" t="str">
        <f>IF($B197&lt;&gt;"",SUMIFS(损耗登记!$I$3:$I$4999,损耗登记!$E$3:$E$4999,$B197,损耗登记!$B$3:$B$4999,LEFT($J$3,4),损耗登记!$C$3:$C$4999,LEFT(AX$4,LEN(AX$4)-1)),"")</f>
        <v/>
      </c>
      <c r="BA197" s="90" t="str">
        <f t="shared" si="45"/>
        <v/>
      </c>
      <c r="BB197" s="90" t="str">
        <f>IF($B197&lt;&gt;"",SUMIFS(进货台账!$I$3:$I$1869,进货台账!$E$3:$E$1869,$B197,进货台账!$B$3:$B$1869,LEFT($J$3,4),进货台账!$C$3:$C$1869,LEFT(BB$4,LEN(BB$4)-1)),"")</f>
        <v/>
      </c>
      <c r="BC197" s="90" t="str">
        <f>IF($B197&lt;&gt;"",SUMIFS(销售台账!$I$3:$I$2654,销售台账!$E$3:$E$2654,$B197,销售台账!$B$3:$B$2654,LEFT($J$3,4),销售台账!$C$3:$C$2654,LEFT(BB$4,LEN(BB$4)-1)),"")</f>
        <v/>
      </c>
      <c r="BD197" s="90" t="str">
        <f>IF($B197&lt;&gt;"",SUMIFS(损耗登记!$I$3:$I$4999,损耗登记!$E$3:$E$4999,$B197,损耗登记!$B$3:$B$4999,LEFT($J$3,4),损耗登记!$C$3:$C$4999,LEFT(BB$4,LEN(BB$4)-1)),"")</f>
        <v/>
      </c>
      <c r="BE197" s="90" t="str">
        <f t="shared" si="46"/>
        <v/>
      </c>
    </row>
    <row r="198" ht="22" customHeight="1" spans="1:57">
      <c r="A198" s="89" t="str">
        <f t="shared" si="47"/>
        <v/>
      </c>
      <c r="B198" s="89" t="str">
        <f>IF(商品参数!A195&lt;&gt;"",商品参数!A195,"")</f>
        <v/>
      </c>
      <c r="C198" s="90" t="str">
        <f>IFERROR(VLOOKUP(B198,商品参数!A:E,2,FALSE),"")</f>
        <v/>
      </c>
      <c r="D198" s="90" t="str">
        <f>IFERROR(VLOOKUP(B198,商品参数!A:E,3,FALSE),"")</f>
        <v/>
      </c>
      <c r="E198" s="90" t="str">
        <f>IFERROR(VLOOKUP(B198,商品参数!A:E,4,FALSE),"")</f>
        <v/>
      </c>
      <c r="F198" s="90" t="str">
        <f t="shared" si="32"/>
        <v/>
      </c>
      <c r="G198" s="90" t="str">
        <f t="shared" si="33"/>
        <v/>
      </c>
      <c r="H198" s="91" t="str">
        <f t="shared" si="34"/>
        <v/>
      </c>
      <c r="I198" s="90" t="str">
        <f>IF(E198&lt;&gt;"",IFERROR(VLOOKUP(B198,商品参数!$A$3:$D$499,6,0),0),"")</f>
        <v/>
      </c>
      <c r="J198" s="90" t="str">
        <f>IF($B198&lt;&gt;"",SUMIFS(进货台账!$I$3:$I$1869,进货台账!$E$3:$E$1869,$B198,进货台账!$B$3:$B$1869,LEFT($J$3,4),进货台账!$C$3:$C$1869,LEFT(J$4,LEN(J$4)-1)),"")</f>
        <v/>
      </c>
      <c r="K198" s="90" t="str">
        <f>IF($B198&lt;&gt;"",SUMIFS(销售台账!$I$3:$I$2654,销售台账!$E$3:$E$2654,$B198,销售台账!$B$3:$B$2654,LEFT($J$3,4),销售台账!$C$3:$C$2654,LEFT(J$4,LEN(J$4)-1)),"")</f>
        <v/>
      </c>
      <c r="L198" s="90" t="str">
        <f>IF($B198&lt;&gt;"",SUMIFS(损耗登记!$I$3:$I$4999,损耗登记!$E$3:$E$4999,$B198,损耗登记!$B$3:$B$4999,LEFT($J$3,4),损耗登记!$C$3:$C$4999,LEFT(J$4,LEN(J$4)-1)),"")</f>
        <v/>
      </c>
      <c r="M198" s="90" t="str">
        <f t="shared" si="35"/>
        <v/>
      </c>
      <c r="N198" s="90" t="str">
        <f>IF($B198&lt;&gt;"",SUMIFS(进货台账!$I$3:$I$1869,进货台账!$E$3:$E$1869,$B198,进货台账!$B$3:$B$1869,LEFT($J$3,4),进货台账!$C$3:$C$1869,LEFT(N$4,LEN(N$4)-1)),"")</f>
        <v/>
      </c>
      <c r="O198" s="90" t="str">
        <f>IF($B198&lt;&gt;"",SUMIFS(销售台账!$I$3:$I$2654,销售台账!$E$3:$E$2654,$B198,销售台账!$B$3:$B$2654,LEFT($J$3,4),销售台账!$C$3:$C$2654,LEFT(N$4,LEN(N$4)-1)),"")</f>
        <v/>
      </c>
      <c r="P198" s="90" t="str">
        <f>IF($B198&lt;&gt;"",SUMIFS(损耗登记!$I$3:$I$4999,损耗登记!$E$3:$E$4999,$B198,损耗登记!$B$3:$B$4999,LEFT($J$3,4),损耗登记!$C$3:$C$4999,LEFT(N$4,LEN(N$4)-1)),"")</f>
        <v/>
      </c>
      <c r="Q198" s="90" t="str">
        <f t="shared" si="36"/>
        <v/>
      </c>
      <c r="R198" s="90" t="str">
        <f>IF($B198&lt;&gt;"",SUMIFS(进货台账!$I$3:$I$1869,进货台账!$E$3:$E$1869,$B198,进货台账!$B$3:$B$1869,LEFT($J$3,4),进货台账!$C$3:$C$1869,LEFT(R$4,LEN(R$4)-1)),"")</f>
        <v/>
      </c>
      <c r="S198" s="90" t="str">
        <f>IF($B198&lt;&gt;"",SUMIFS(销售台账!$I$3:$I$2654,销售台账!$E$3:$E$2654,$B198,销售台账!$B$3:$B$2654,LEFT($J$3,4),销售台账!$C$3:$C$2654,LEFT(R$4,LEN(R$4)-1)),"")</f>
        <v/>
      </c>
      <c r="T198" s="90" t="str">
        <f>IF($B198&lt;&gt;"",SUMIFS(损耗登记!$I$3:$I$4999,损耗登记!$E$3:$E$4999,$B198,损耗登记!$B$3:$B$4999,LEFT($J$3,4),损耗登记!$C$3:$C$4999,LEFT(R$4,LEN(R$4)-1)),"")</f>
        <v/>
      </c>
      <c r="U198" s="90" t="str">
        <f t="shared" si="37"/>
        <v/>
      </c>
      <c r="V198" s="90" t="str">
        <f>IF($B198&lt;&gt;"",SUMIFS(进货台账!$I$3:$I$1869,进货台账!$E$3:$E$1869,$B198,进货台账!$B$3:$B$1869,LEFT($J$3,4),进货台账!$C$3:$C$1869,LEFT(V$4,LEN(V$4)-1)),"")</f>
        <v/>
      </c>
      <c r="W198" s="90" t="str">
        <f>IF($B198&lt;&gt;"",SUMIFS(销售台账!$I$3:$I$2654,销售台账!$E$3:$E$2654,$B198,销售台账!$B$3:$B$2654,LEFT($J$3,4),销售台账!$C$3:$C$2654,LEFT(V$4,LEN(V$4)-1)),"")</f>
        <v/>
      </c>
      <c r="X198" s="90" t="str">
        <f>IF($B198&lt;&gt;"",SUMIFS(损耗登记!$I$3:$I$4999,损耗登记!$E$3:$E$4999,$B198,损耗登记!$B$3:$B$4999,LEFT($J$3,4),损耗登记!$C$3:$C$4999,LEFT(V$4,LEN(V$4)-1)),"")</f>
        <v/>
      </c>
      <c r="Y198" s="90" t="str">
        <f t="shared" si="38"/>
        <v/>
      </c>
      <c r="Z198" s="90" t="str">
        <f>IF($B198&lt;&gt;"",SUMIFS(进货台账!$I$3:$I$1869,进货台账!$E$3:$E$1869,$B198,进货台账!$B$3:$B$1869,LEFT($J$3,4),进货台账!$C$3:$C$1869,LEFT(Z$4,LEN(Z$4)-1)),"")</f>
        <v/>
      </c>
      <c r="AA198" s="90" t="str">
        <f>IF($B198&lt;&gt;"",SUMIFS(销售台账!$I$3:$I$2654,销售台账!$E$3:$E$2654,$B198,销售台账!$B$3:$B$2654,LEFT($J$3,4),销售台账!$C$3:$C$2654,LEFT(Z$4,LEN(Z$4)-1)),"")</f>
        <v/>
      </c>
      <c r="AB198" s="90" t="str">
        <f>IF($B198&lt;&gt;"",SUMIFS(损耗登记!$I$3:$I$4999,损耗登记!$E$3:$E$4999,$B198,损耗登记!$B$3:$B$4999,LEFT($J$3,4),损耗登记!$C$3:$C$4999,LEFT(Z$4,LEN(Z$4)-1)),"")</f>
        <v/>
      </c>
      <c r="AC198" s="90" t="str">
        <f t="shared" si="39"/>
        <v/>
      </c>
      <c r="AD198" s="90" t="str">
        <f>IF($B198&lt;&gt;"",SUMIFS(进货台账!$I$3:$I$1869,进货台账!$E$3:$E$1869,$B198,进货台账!$B$3:$B$1869,LEFT($J$3,4),进货台账!$C$3:$C$1869,LEFT(AD$4,LEN(AD$4)-1)),"")</f>
        <v/>
      </c>
      <c r="AE198" s="90" t="str">
        <f>IF($B198&lt;&gt;"",SUMIFS(销售台账!$I$3:$I$2654,销售台账!$E$3:$E$2654,$B198,销售台账!$B$3:$B$2654,LEFT($J$3,4),销售台账!$C$3:$C$2654,LEFT(AD$4,LEN(AD$4)-1)),"")</f>
        <v/>
      </c>
      <c r="AF198" s="90" t="str">
        <f>IF($B198&lt;&gt;"",SUMIFS(损耗登记!$I$3:$I$4999,损耗登记!$E$3:$E$4999,$B198,损耗登记!$B$3:$B$4999,LEFT($J$3,4),损耗登记!$C$3:$C$4999,LEFT(AD$4,LEN(AD$4)-1)),"")</f>
        <v/>
      </c>
      <c r="AG198" s="90" t="str">
        <f t="shared" si="40"/>
        <v/>
      </c>
      <c r="AH198" s="90" t="str">
        <f>IF($B198&lt;&gt;"",SUMIFS(进货台账!$I$3:$I$1869,进货台账!$E$3:$E$1869,$B198,进货台账!$B$3:$B$1869,LEFT($J$3,4),进货台账!$C$3:$C$1869,LEFT(AH$4,LEN(AH$4)-1)),"")</f>
        <v/>
      </c>
      <c r="AI198" s="90" t="str">
        <f>IF($B198&lt;&gt;"",SUMIFS(销售台账!$I$3:$I$2654,销售台账!$E$3:$E$2654,$B198,销售台账!$B$3:$B$2654,LEFT($J$3,4),销售台账!$C$3:$C$2654,LEFT(AH$4,LEN(AH$4)-1)),"")</f>
        <v/>
      </c>
      <c r="AJ198" s="90" t="str">
        <f>IF($B198&lt;&gt;"",SUMIFS(损耗登记!$I$3:$I$4999,损耗登记!$E$3:$E$4999,$B198,损耗登记!$B$3:$B$4999,LEFT($J$3,4),损耗登记!$C$3:$C$4999,LEFT(AH$4,LEN(AH$4)-1)),"")</f>
        <v/>
      </c>
      <c r="AK198" s="90" t="str">
        <f t="shared" si="41"/>
        <v/>
      </c>
      <c r="AL198" s="90" t="str">
        <f>IF($B198&lt;&gt;"",SUMIFS(进货台账!$I$3:$I$1869,进货台账!$E$3:$E$1869,$B198,进货台账!$B$3:$B$1869,LEFT($J$3,4),进货台账!$C$3:$C$1869,LEFT(AL$4,LEN(AL$4)-1)),"")</f>
        <v/>
      </c>
      <c r="AM198" s="90" t="str">
        <f>IF($B198&lt;&gt;"",SUMIFS(销售台账!$I$3:$I$2654,销售台账!$E$3:$E$2654,$B198,销售台账!$B$3:$B$2654,LEFT($J$3,4),销售台账!$C$3:$C$2654,LEFT(AL$4,LEN(AL$4)-1)),"")</f>
        <v/>
      </c>
      <c r="AN198" s="90" t="str">
        <f>IF($B198&lt;&gt;"",SUMIFS(损耗登记!$I$3:$I$4999,损耗登记!$E$3:$E$4999,$B198,损耗登记!$B$3:$B$4999,LEFT($J$3,4),损耗登记!$C$3:$C$4999,LEFT(AL$4,LEN(AL$4)-1)),"")</f>
        <v/>
      </c>
      <c r="AO198" s="90" t="str">
        <f t="shared" si="42"/>
        <v/>
      </c>
      <c r="AP198" s="90" t="str">
        <f>IF($B198&lt;&gt;"",SUMIFS(进货台账!$I$3:$I$1869,进货台账!$E$3:$E$1869,$B198,进货台账!$B$3:$B$1869,LEFT($J$3,4),进货台账!$C$3:$C$1869,LEFT(AP$4,LEN(AP$4)-1)),"")</f>
        <v/>
      </c>
      <c r="AQ198" s="90" t="str">
        <f>IF($B198&lt;&gt;"",SUMIFS(销售台账!$I$3:$I$2654,销售台账!$E$3:$E$2654,$B198,销售台账!$B$3:$B$2654,LEFT($J$3,4),销售台账!$C$3:$C$2654,LEFT(AP$4,LEN(AP$4)-1)),"")</f>
        <v/>
      </c>
      <c r="AR198" s="90" t="str">
        <f>IF($B198&lt;&gt;"",SUMIFS(损耗登记!$I$3:$I$4999,损耗登记!$E$3:$E$4999,$B198,损耗登记!$B$3:$B$4999,LEFT($J$3,4),损耗登记!$C$3:$C$4999,LEFT(AP$4,LEN(AP$4)-1)),"")</f>
        <v/>
      </c>
      <c r="AS198" s="90" t="str">
        <f t="shared" si="43"/>
        <v/>
      </c>
      <c r="AT198" s="90" t="str">
        <f>IF($B198&lt;&gt;"",SUMIFS(进货台账!$I$3:$I$1869,进货台账!$E$3:$E$1869,$B198,进货台账!$B$3:$B$1869,LEFT($J$3,4),进货台账!$C$3:$C$1869,LEFT(AT$4,LEN(AT$4)-1)),"")</f>
        <v/>
      </c>
      <c r="AU198" s="90" t="str">
        <f>IF($B198&lt;&gt;"",SUMIFS(销售台账!$I$3:$I$2654,销售台账!$E$3:$E$2654,$B198,销售台账!$B$3:$B$2654,LEFT($J$3,4),销售台账!$C$3:$C$2654,LEFT(AT$4,LEN(AT$4)-1)),"")</f>
        <v/>
      </c>
      <c r="AV198" s="90" t="str">
        <f>IF($B198&lt;&gt;"",SUMIFS(损耗登记!$I$3:$I$4999,损耗登记!$E$3:$E$4999,$B198,损耗登记!$B$3:$B$4999,LEFT($J$3,4),损耗登记!$C$3:$C$4999,LEFT(AT$4,LEN(AT$4)-1)),"")</f>
        <v/>
      </c>
      <c r="AW198" s="90" t="str">
        <f t="shared" si="44"/>
        <v/>
      </c>
      <c r="AX198" s="90" t="str">
        <f>IF($B198&lt;&gt;"",SUMIFS(进货台账!$I$3:$I$1869,进货台账!$E$3:$E$1869,$B198,进货台账!$B$3:$B$1869,LEFT($J$3,4),进货台账!$C$3:$C$1869,LEFT(AX$4,LEN(AX$4)-1)),"")</f>
        <v/>
      </c>
      <c r="AY198" s="90" t="str">
        <f>IF($B198&lt;&gt;"",SUMIFS(销售台账!$I$3:$I$2654,销售台账!$E$3:$E$2654,$B198,销售台账!$B$3:$B$2654,LEFT($J$3,4),销售台账!$C$3:$C$2654,LEFT(AX$4,LEN(AX$4)-1)),"")</f>
        <v/>
      </c>
      <c r="AZ198" s="90" t="str">
        <f>IF($B198&lt;&gt;"",SUMIFS(损耗登记!$I$3:$I$4999,损耗登记!$E$3:$E$4999,$B198,损耗登记!$B$3:$B$4999,LEFT($J$3,4),损耗登记!$C$3:$C$4999,LEFT(AX$4,LEN(AX$4)-1)),"")</f>
        <v/>
      </c>
      <c r="BA198" s="90" t="str">
        <f t="shared" si="45"/>
        <v/>
      </c>
      <c r="BB198" s="90" t="str">
        <f>IF($B198&lt;&gt;"",SUMIFS(进货台账!$I$3:$I$1869,进货台账!$E$3:$E$1869,$B198,进货台账!$B$3:$B$1869,LEFT($J$3,4),进货台账!$C$3:$C$1869,LEFT(BB$4,LEN(BB$4)-1)),"")</f>
        <v/>
      </c>
      <c r="BC198" s="90" t="str">
        <f>IF($B198&lt;&gt;"",SUMIFS(销售台账!$I$3:$I$2654,销售台账!$E$3:$E$2654,$B198,销售台账!$B$3:$B$2654,LEFT($J$3,4),销售台账!$C$3:$C$2654,LEFT(BB$4,LEN(BB$4)-1)),"")</f>
        <v/>
      </c>
      <c r="BD198" s="90" t="str">
        <f>IF($B198&lt;&gt;"",SUMIFS(损耗登记!$I$3:$I$4999,损耗登记!$E$3:$E$4999,$B198,损耗登记!$B$3:$B$4999,LEFT($J$3,4),损耗登记!$C$3:$C$4999,LEFT(BB$4,LEN(BB$4)-1)),"")</f>
        <v/>
      </c>
      <c r="BE198" s="90" t="str">
        <f t="shared" si="46"/>
        <v/>
      </c>
    </row>
    <row r="199" ht="22" customHeight="1" spans="1:57">
      <c r="A199" s="89" t="str">
        <f t="shared" si="47"/>
        <v/>
      </c>
      <c r="B199" s="89" t="str">
        <f>IF(商品参数!A196&lt;&gt;"",商品参数!A196,"")</f>
        <v/>
      </c>
      <c r="C199" s="90" t="str">
        <f>IFERROR(VLOOKUP(B199,商品参数!A:E,2,FALSE),"")</f>
        <v/>
      </c>
      <c r="D199" s="90" t="str">
        <f>IFERROR(VLOOKUP(B199,商品参数!A:E,3,FALSE),"")</f>
        <v/>
      </c>
      <c r="E199" s="90" t="str">
        <f>IFERROR(VLOOKUP(B199,商品参数!A:E,4,FALSE),"")</f>
        <v/>
      </c>
      <c r="F199" s="90" t="str">
        <f t="shared" ref="F199:F236" si="48">IF(E199&lt;&gt;"",SUM(I199,J199,N199,R199,V199,Z199,AD199,AH199,AL199,AP199,AT199,AX199,BB199,),"")</f>
        <v/>
      </c>
      <c r="G199" s="90" t="str">
        <f t="shared" ref="G199:G236" si="49">IF(E199&lt;&gt;"",SUM(K199,O199,S199,W199,AA199,AE199,AI199,AM199,AQ199,AU199,AY199,BC199,),"")</f>
        <v/>
      </c>
      <c r="H199" s="91" t="str">
        <f t="shared" ref="H199:H236" si="50">IFERROR(G199/F199,"")</f>
        <v/>
      </c>
      <c r="I199" s="90" t="str">
        <f>IF(E199&lt;&gt;"",IFERROR(VLOOKUP(B199,商品参数!$A$3:$D$499,6,0),0),"")</f>
        <v/>
      </c>
      <c r="J199" s="90" t="str">
        <f>IF($B199&lt;&gt;"",SUMIFS(进货台账!$I$3:$I$1869,进货台账!$E$3:$E$1869,$B199,进货台账!$B$3:$B$1869,LEFT($J$3,4),进货台账!$C$3:$C$1869,LEFT(J$4,LEN(J$4)-1)),"")</f>
        <v/>
      </c>
      <c r="K199" s="90" t="str">
        <f>IF($B199&lt;&gt;"",SUMIFS(销售台账!$I$3:$I$2654,销售台账!$E$3:$E$2654,$B199,销售台账!$B$3:$B$2654,LEFT($J$3,4),销售台账!$C$3:$C$2654,LEFT(J$4,LEN(J$4)-1)),"")</f>
        <v/>
      </c>
      <c r="L199" s="90" t="str">
        <f>IF($B199&lt;&gt;"",SUMIFS(损耗登记!$I$3:$I$4999,损耗登记!$E$3:$E$4999,$B199,损耗登记!$B$3:$B$4999,LEFT($J$3,4),损耗登记!$C$3:$C$4999,LEFT(J$4,LEN(J$4)-1)),"")</f>
        <v/>
      </c>
      <c r="M199" s="90" t="str">
        <f t="shared" ref="M199:M236" si="51">IF($B199&lt;&gt;"",SUM(I199:J199)-SUM(K199:L199),"")</f>
        <v/>
      </c>
      <c r="N199" s="90" t="str">
        <f>IF($B199&lt;&gt;"",SUMIFS(进货台账!$I$3:$I$1869,进货台账!$E$3:$E$1869,$B199,进货台账!$B$3:$B$1869,LEFT($J$3,4),进货台账!$C$3:$C$1869,LEFT(N$4,LEN(N$4)-1)),"")</f>
        <v/>
      </c>
      <c r="O199" s="90" t="str">
        <f>IF($B199&lt;&gt;"",SUMIFS(销售台账!$I$3:$I$2654,销售台账!$E$3:$E$2654,$B199,销售台账!$B$3:$B$2654,LEFT($J$3,4),销售台账!$C$3:$C$2654,LEFT(N$4,LEN(N$4)-1)),"")</f>
        <v/>
      </c>
      <c r="P199" s="90" t="str">
        <f>IF($B199&lt;&gt;"",SUMIFS(损耗登记!$I$3:$I$4999,损耗登记!$E$3:$E$4999,$B199,损耗登记!$B$3:$B$4999,LEFT($J$3,4),损耗登记!$C$3:$C$4999,LEFT(N$4,LEN(N$4)-1)),"")</f>
        <v/>
      </c>
      <c r="Q199" s="90" t="str">
        <f t="shared" ref="Q199:Q236" si="52">IF($B199&lt;&gt;"",SUM(M199:N199)-SUM(O199:P199),"")</f>
        <v/>
      </c>
      <c r="R199" s="90" t="str">
        <f>IF($B199&lt;&gt;"",SUMIFS(进货台账!$I$3:$I$1869,进货台账!$E$3:$E$1869,$B199,进货台账!$B$3:$B$1869,LEFT($J$3,4),进货台账!$C$3:$C$1869,LEFT(R$4,LEN(R$4)-1)),"")</f>
        <v/>
      </c>
      <c r="S199" s="90" t="str">
        <f>IF($B199&lt;&gt;"",SUMIFS(销售台账!$I$3:$I$2654,销售台账!$E$3:$E$2654,$B199,销售台账!$B$3:$B$2654,LEFT($J$3,4),销售台账!$C$3:$C$2654,LEFT(R$4,LEN(R$4)-1)),"")</f>
        <v/>
      </c>
      <c r="T199" s="90" t="str">
        <f>IF($B199&lt;&gt;"",SUMIFS(损耗登记!$I$3:$I$4999,损耗登记!$E$3:$E$4999,$B199,损耗登记!$B$3:$B$4999,LEFT($J$3,4),损耗登记!$C$3:$C$4999,LEFT(R$4,LEN(R$4)-1)),"")</f>
        <v/>
      </c>
      <c r="U199" s="90" t="str">
        <f t="shared" ref="U199:U236" si="53">IF($B199&lt;&gt;"",SUM(Q199:R199)-SUM(S199:T199),"")</f>
        <v/>
      </c>
      <c r="V199" s="90" t="str">
        <f>IF($B199&lt;&gt;"",SUMIFS(进货台账!$I$3:$I$1869,进货台账!$E$3:$E$1869,$B199,进货台账!$B$3:$B$1869,LEFT($J$3,4),进货台账!$C$3:$C$1869,LEFT(V$4,LEN(V$4)-1)),"")</f>
        <v/>
      </c>
      <c r="W199" s="90" t="str">
        <f>IF($B199&lt;&gt;"",SUMIFS(销售台账!$I$3:$I$2654,销售台账!$E$3:$E$2654,$B199,销售台账!$B$3:$B$2654,LEFT($J$3,4),销售台账!$C$3:$C$2654,LEFT(V$4,LEN(V$4)-1)),"")</f>
        <v/>
      </c>
      <c r="X199" s="90" t="str">
        <f>IF($B199&lt;&gt;"",SUMIFS(损耗登记!$I$3:$I$4999,损耗登记!$E$3:$E$4999,$B199,损耗登记!$B$3:$B$4999,LEFT($J$3,4),损耗登记!$C$3:$C$4999,LEFT(V$4,LEN(V$4)-1)),"")</f>
        <v/>
      </c>
      <c r="Y199" s="90" t="str">
        <f t="shared" ref="Y199:Y236" si="54">IF($B199&lt;&gt;"",SUM(U199:V199)-SUM(W199:X199),"")</f>
        <v/>
      </c>
      <c r="Z199" s="90" t="str">
        <f>IF($B199&lt;&gt;"",SUMIFS(进货台账!$I$3:$I$1869,进货台账!$E$3:$E$1869,$B199,进货台账!$B$3:$B$1869,LEFT($J$3,4),进货台账!$C$3:$C$1869,LEFT(Z$4,LEN(Z$4)-1)),"")</f>
        <v/>
      </c>
      <c r="AA199" s="90" t="str">
        <f>IF($B199&lt;&gt;"",SUMIFS(销售台账!$I$3:$I$2654,销售台账!$E$3:$E$2654,$B199,销售台账!$B$3:$B$2654,LEFT($J$3,4),销售台账!$C$3:$C$2654,LEFT(Z$4,LEN(Z$4)-1)),"")</f>
        <v/>
      </c>
      <c r="AB199" s="90" t="str">
        <f>IF($B199&lt;&gt;"",SUMIFS(损耗登记!$I$3:$I$4999,损耗登记!$E$3:$E$4999,$B199,损耗登记!$B$3:$B$4999,LEFT($J$3,4),损耗登记!$C$3:$C$4999,LEFT(Z$4,LEN(Z$4)-1)),"")</f>
        <v/>
      </c>
      <c r="AC199" s="90" t="str">
        <f t="shared" ref="AC199:AC236" si="55">IF($B199&lt;&gt;"",SUM(Y199:Z199)-SUM(AA199:AB199),"")</f>
        <v/>
      </c>
      <c r="AD199" s="90" t="str">
        <f>IF($B199&lt;&gt;"",SUMIFS(进货台账!$I$3:$I$1869,进货台账!$E$3:$E$1869,$B199,进货台账!$B$3:$B$1869,LEFT($J$3,4),进货台账!$C$3:$C$1869,LEFT(AD$4,LEN(AD$4)-1)),"")</f>
        <v/>
      </c>
      <c r="AE199" s="90" t="str">
        <f>IF($B199&lt;&gt;"",SUMIFS(销售台账!$I$3:$I$2654,销售台账!$E$3:$E$2654,$B199,销售台账!$B$3:$B$2654,LEFT($J$3,4),销售台账!$C$3:$C$2654,LEFT(AD$4,LEN(AD$4)-1)),"")</f>
        <v/>
      </c>
      <c r="AF199" s="90" t="str">
        <f>IF($B199&lt;&gt;"",SUMIFS(损耗登记!$I$3:$I$4999,损耗登记!$E$3:$E$4999,$B199,损耗登记!$B$3:$B$4999,LEFT($J$3,4),损耗登记!$C$3:$C$4999,LEFT(AD$4,LEN(AD$4)-1)),"")</f>
        <v/>
      </c>
      <c r="AG199" s="90" t="str">
        <f t="shared" ref="AG199:AG236" si="56">IF($B199&lt;&gt;"",SUM(AC199:AD199)-SUM(AE199:AF199),"")</f>
        <v/>
      </c>
      <c r="AH199" s="90" t="str">
        <f>IF($B199&lt;&gt;"",SUMIFS(进货台账!$I$3:$I$1869,进货台账!$E$3:$E$1869,$B199,进货台账!$B$3:$B$1869,LEFT($J$3,4),进货台账!$C$3:$C$1869,LEFT(AH$4,LEN(AH$4)-1)),"")</f>
        <v/>
      </c>
      <c r="AI199" s="90" t="str">
        <f>IF($B199&lt;&gt;"",SUMIFS(销售台账!$I$3:$I$2654,销售台账!$E$3:$E$2654,$B199,销售台账!$B$3:$B$2654,LEFT($J$3,4),销售台账!$C$3:$C$2654,LEFT(AH$4,LEN(AH$4)-1)),"")</f>
        <v/>
      </c>
      <c r="AJ199" s="90" t="str">
        <f>IF($B199&lt;&gt;"",SUMIFS(损耗登记!$I$3:$I$4999,损耗登记!$E$3:$E$4999,$B199,损耗登记!$B$3:$B$4999,LEFT($J$3,4),损耗登记!$C$3:$C$4999,LEFT(AH$4,LEN(AH$4)-1)),"")</f>
        <v/>
      </c>
      <c r="AK199" s="90" t="str">
        <f t="shared" ref="AK199:AK236" si="57">IF($B199&lt;&gt;"",SUM(AG199:AH199)-SUM(AI199:AJ199),"")</f>
        <v/>
      </c>
      <c r="AL199" s="90" t="str">
        <f>IF($B199&lt;&gt;"",SUMIFS(进货台账!$I$3:$I$1869,进货台账!$E$3:$E$1869,$B199,进货台账!$B$3:$B$1869,LEFT($J$3,4),进货台账!$C$3:$C$1869,LEFT(AL$4,LEN(AL$4)-1)),"")</f>
        <v/>
      </c>
      <c r="AM199" s="90" t="str">
        <f>IF($B199&lt;&gt;"",SUMIFS(销售台账!$I$3:$I$2654,销售台账!$E$3:$E$2654,$B199,销售台账!$B$3:$B$2654,LEFT($J$3,4),销售台账!$C$3:$C$2654,LEFT(AL$4,LEN(AL$4)-1)),"")</f>
        <v/>
      </c>
      <c r="AN199" s="90" t="str">
        <f>IF($B199&lt;&gt;"",SUMIFS(损耗登记!$I$3:$I$4999,损耗登记!$E$3:$E$4999,$B199,损耗登记!$B$3:$B$4999,LEFT($J$3,4),损耗登记!$C$3:$C$4999,LEFT(AL$4,LEN(AL$4)-1)),"")</f>
        <v/>
      </c>
      <c r="AO199" s="90" t="str">
        <f t="shared" ref="AO199:AO236" si="58">IF($B199&lt;&gt;"",SUM(AK199:AL199)-SUM(AM199:AN199),"")</f>
        <v/>
      </c>
      <c r="AP199" s="90" t="str">
        <f>IF($B199&lt;&gt;"",SUMIFS(进货台账!$I$3:$I$1869,进货台账!$E$3:$E$1869,$B199,进货台账!$B$3:$B$1869,LEFT($J$3,4),进货台账!$C$3:$C$1869,LEFT(AP$4,LEN(AP$4)-1)),"")</f>
        <v/>
      </c>
      <c r="AQ199" s="90" t="str">
        <f>IF($B199&lt;&gt;"",SUMIFS(销售台账!$I$3:$I$2654,销售台账!$E$3:$E$2654,$B199,销售台账!$B$3:$B$2654,LEFT($J$3,4),销售台账!$C$3:$C$2654,LEFT(AP$4,LEN(AP$4)-1)),"")</f>
        <v/>
      </c>
      <c r="AR199" s="90" t="str">
        <f>IF($B199&lt;&gt;"",SUMIFS(损耗登记!$I$3:$I$4999,损耗登记!$E$3:$E$4999,$B199,损耗登记!$B$3:$B$4999,LEFT($J$3,4),损耗登记!$C$3:$C$4999,LEFT(AP$4,LEN(AP$4)-1)),"")</f>
        <v/>
      </c>
      <c r="AS199" s="90" t="str">
        <f t="shared" ref="AS199:AS236" si="59">IF($B199&lt;&gt;"",SUM(AO199:AP199)-SUM(AQ199:AR199),"")</f>
        <v/>
      </c>
      <c r="AT199" s="90" t="str">
        <f>IF($B199&lt;&gt;"",SUMIFS(进货台账!$I$3:$I$1869,进货台账!$E$3:$E$1869,$B199,进货台账!$B$3:$B$1869,LEFT($J$3,4),进货台账!$C$3:$C$1869,LEFT(AT$4,LEN(AT$4)-1)),"")</f>
        <v/>
      </c>
      <c r="AU199" s="90" t="str">
        <f>IF($B199&lt;&gt;"",SUMIFS(销售台账!$I$3:$I$2654,销售台账!$E$3:$E$2654,$B199,销售台账!$B$3:$B$2654,LEFT($J$3,4),销售台账!$C$3:$C$2654,LEFT(AT$4,LEN(AT$4)-1)),"")</f>
        <v/>
      </c>
      <c r="AV199" s="90" t="str">
        <f>IF($B199&lt;&gt;"",SUMIFS(损耗登记!$I$3:$I$4999,损耗登记!$E$3:$E$4999,$B199,损耗登记!$B$3:$B$4999,LEFT($J$3,4),损耗登记!$C$3:$C$4999,LEFT(AT$4,LEN(AT$4)-1)),"")</f>
        <v/>
      </c>
      <c r="AW199" s="90" t="str">
        <f t="shared" ref="AW199:AW236" si="60">IF($B199&lt;&gt;"",SUM(AS199:AT199)-SUM(AU199:AV199),"")</f>
        <v/>
      </c>
      <c r="AX199" s="90" t="str">
        <f>IF($B199&lt;&gt;"",SUMIFS(进货台账!$I$3:$I$1869,进货台账!$E$3:$E$1869,$B199,进货台账!$B$3:$B$1869,LEFT($J$3,4),进货台账!$C$3:$C$1869,LEFT(AX$4,LEN(AX$4)-1)),"")</f>
        <v/>
      </c>
      <c r="AY199" s="90" t="str">
        <f>IF($B199&lt;&gt;"",SUMIFS(销售台账!$I$3:$I$2654,销售台账!$E$3:$E$2654,$B199,销售台账!$B$3:$B$2654,LEFT($J$3,4),销售台账!$C$3:$C$2654,LEFT(AX$4,LEN(AX$4)-1)),"")</f>
        <v/>
      </c>
      <c r="AZ199" s="90" t="str">
        <f>IF($B199&lt;&gt;"",SUMIFS(损耗登记!$I$3:$I$4999,损耗登记!$E$3:$E$4999,$B199,损耗登记!$B$3:$B$4999,LEFT($J$3,4),损耗登记!$C$3:$C$4999,LEFT(AX$4,LEN(AX$4)-1)),"")</f>
        <v/>
      </c>
      <c r="BA199" s="90" t="str">
        <f t="shared" ref="BA199:BA236" si="61">IF($B199&lt;&gt;"",SUM(AW199:AX199)-SUM(AY199:AZ199),"")</f>
        <v/>
      </c>
      <c r="BB199" s="90" t="str">
        <f>IF($B199&lt;&gt;"",SUMIFS(进货台账!$I$3:$I$1869,进货台账!$E$3:$E$1869,$B199,进货台账!$B$3:$B$1869,LEFT($J$3,4),进货台账!$C$3:$C$1869,LEFT(BB$4,LEN(BB$4)-1)),"")</f>
        <v/>
      </c>
      <c r="BC199" s="90" t="str">
        <f>IF($B199&lt;&gt;"",SUMIFS(销售台账!$I$3:$I$2654,销售台账!$E$3:$E$2654,$B199,销售台账!$B$3:$B$2654,LEFT($J$3,4),销售台账!$C$3:$C$2654,LEFT(BB$4,LEN(BB$4)-1)),"")</f>
        <v/>
      </c>
      <c r="BD199" s="90" t="str">
        <f>IF($B199&lt;&gt;"",SUMIFS(损耗登记!$I$3:$I$4999,损耗登记!$E$3:$E$4999,$B199,损耗登记!$B$3:$B$4999,LEFT($J$3,4),损耗登记!$C$3:$C$4999,LEFT(BB$4,LEN(BB$4)-1)),"")</f>
        <v/>
      </c>
      <c r="BE199" s="90" t="str">
        <f t="shared" ref="BE199:BE236" si="62">IF($B199&lt;&gt;"",SUM(BA199:BB199)-SUM(BC199:BD199),"")</f>
        <v/>
      </c>
    </row>
    <row r="200" ht="22" customHeight="1" spans="1:57">
      <c r="A200" s="89" t="str">
        <f t="shared" ref="A200:A236" si="63">IF(B200&lt;&gt;"",A199+1,"")</f>
        <v/>
      </c>
      <c r="B200" s="89" t="str">
        <f>IF(商品参数!A197&lt;&gt;"",商品参数!A197,"")</f>
        <v/>
      </c>
      <c r="C200" s="90" t="str">
        <f>IFERROR(VLOOKUP(B200,商品参数!A:E,2,FALSE),"")</f>
        <v/>
      </c>
      <c r="D200" s="90" t="str">
        <f>IFERROR(VLOOKUP(B200,商品参数!A:E,3,FALSE),"")</f>
        <v/>
      </c>
      <c r="E200" s="90" t="str">
        <f>IFERROR(VLOOKUP(B200,商品参数!A:E,4,FALSE),"")</f>
        <v/>
      </c>
      <c r="F200" s="90" t="str">
        <f t="shared" si="48"/>
        <v/>
      </c>
      <c r="G200" s="90" t="str">
        <f t="shared" si="49"/>
        <v/>
      </c>
      <c r="H200" s="91" t="str">
        <f t="shared" si="50"/>
        <v/>
      </c>
      <c r="I200" s="90" t="str">
        <f>IF(E200&lt;&gt;"",IFERROR(VLOOKUP(B200,商品参数!$A$3:$D$499,6,0),0),"")</f>
        <v/>
      </c>
      <c r="J200" s="90" t="str">
        <f>IF($B200&lt;&gt;"",SUMIFS(进货台账!$I$3:$I$1869,进货台账!$E$3:$E$1869,$B200,进货台账!$B$3:$B$1869,LEFT($J$3,4),进货台账!$C$3:$C$1869,LEFT(J$4,LEN(J$4)-1)),"")</f>
        <v/>
      </c>
      <c r="K200" s="90" t="str">
        <f>IF($B200&lt;&gt;"",SUMIFS(销售台账!$I$3:$I$2654,销售台账!$E$3:$E$2654,$B200,销售台账!$B$3:$B$2654,LEFT($J$3,4),销售台账!$C$3:$C$2654,LEFT(J$4,LEN(J$4)-1)),"")</f>
        <v/>
      </c>
      <c r="L200" s="90" t="str">
        <f>IF($B200&lt;&gt;"",SUMIFS(损耗登记!$I$3:$I$4999,损耗登记!$E$3:$E$4999,$B200,损耗登记!$B$3:$B$4999,LEFT($J$3,4),损耗登记!$C$3:$C$4999,LEFT(J$4,LEN(J$4)-1)),"")</f>
        <v/>
      </c>
      <c r="M200" s="90" t="str">
        <f t="shared" si="51"/>
        <v/>
      </c>
      <c r="N200" s="90" t="str">
        <f>IF($B200&lt;&gt;"",SUMIFS(进货台账!$I$3:$I$1869,进货台账!$E$3:$E$1869,$B200,进货台账!$B$3:$B$1869,LEFT($J$3,4),进货台账!$C$3:$C$1869,LEFT(N$4,LEN(N$4)-1)),"")</f>
        <v/>
      </c>
      <c r="O200" s="90" t="str">
        <f>IF($B200&lt;&gt;"",SUMIFS(销售台账!$I$3:$I$2654,销售台账!$E$3:$E$2654,$B200,销售台账!$B$3:$B$2654,LEFT($J$3,4),销售台账!$C$3:$C$2654,LEFT(N$4,LEN(N$4)-1)),"")</f>
        <v/>
      </c>
      <c r="P200" s="90" t="str">
        <f>IF($B200&lt;&gt;"",SUMIFS(损耗登记!$I$3:$I$4999,损耗登记!$E$3:$E$4999,$B200,损耗登记!$B$3:$B$4999,LEFT($J$3,4),损耗登记!$C$3:$C$4999,LEFT(N$4,LEN(N$4)-1)),"")</f>
        <v/>
      </c>
      <c r="Q200" s="90" t="str">
        <f t="shared" si="52"/>
        <v/>
      </c>
      <c r="R200" s="90" t="str">
        <f>IF($B200&lt;&gt;"",SUMIFS(进货台账!$I$3:$I$1869,进货台账!$E$3:$E$1869,$B200,进货台账!$B$3:$B$1869,LEFT($J$3,4),进货台账!$C$3:$C$1869,LEFT(R$4,LEN(R$4)-1)),"")</f>
        <v/>
      </c>
      <c r="S200" s="90" t="str">
        <f>IF($B200&lt;&gt;"",SUMIFS(销售台账!$I$3:$I$2654,销售台账!$E$3:$E$2654,$B200,销售台账!$B$3:$B$2654,LEFT($J$3,4),销售台账!$C$3:$C$2654,LEFT(R$4,LEN(R$4)-1)),"")</f>
        <v/>
      </c>
      <c r="T200" s="90" t="str">
        <f>IF($B200&lt;&gt;"",SUMIFS(损耗登记!$I$3:$I$4999,损耗登记!$E$3:$E$4999,$B200,损耗登记!$B$3:$B$4999,LEFT($J$3,4),损耗登记!$C$3:$C$4999,LEFT(R$4,LEN(R$4)-1)),"")</f>
        <v/>
      </c>
      <c r="U200" s="90" t="str">
        <f t="shared" si="53"/>
        <v/>
      </c>
      <c r="V200" s="90" t="str">
        <f>IF($B200&lt;&gt;"",SUMIFS(进货台账!$I$3:$I$1869,进货台账!$E$3:$E$1869,$B200,进货台账!$B$3:$B$1869,LEFT($J$3,4),进货台账!$C$3:$C$1869,LEFT(V$4,LEN(V$4)-1)),"")</f>
        <v/>
      </c>
      <c r="W200" s="90" t="str">
        <f>IF($B200&lt;&gt;"",SUMIFS(销售台账!$I$3:$I$2654,销售台账!$E$3:$E$2654,$B200,销售台账!$B$3:$B$2654,LEFT($J$3,4),销售台账!$C$3:$C$2654,LEFT(V$4,LEN(V$4)-1)),"")</f>
        <v/>
      </c>
      <c r="X200" s="90" t="str">
        <f>IF($B200&lt;&gt;"",SUMIFS(损耗登记!$I$3:$I$4999,损耗登记!$E$3:$E$4999,$B200,损耗登记!$B$3:$B$4999,LEFT($J$3,4),损耗登记!$C$3:$C$4999,LEFT(V$4,LEN(V$4)-1)),"")</f>
        <v/>
      </c>
      <c r="Y200" s="90" t="str">
        <f t="shared" si="54"/>
        <v/>
      </c>
      <c r="Z200" s="90" t="str">
        <f>IF($B200&lt;&gt;"",SUMIFS(进货台账!$I$3:$I$1869,进货台账!$E$3:$E$1869,$B200,进货台账!$B$3:$B$1869,LEFT($J$3,4),进货台账!$C$3:$C$1869,LEFT(Z$4,LEN(Z$4)-1)),"")</f>
        <v/>
      </c>
      <c r="AA200" s="90" t="str">
        <f>IF($B200&lt;&gt;"",SUMIFS(销售台账!$I$3:$I$2654,销售台账!$E$3:$E$2654,$B200,销售台账!$B$3:$B$2654,LEFT($J$3,4),销售台账!$C$3:$C$2654,LEFT(Z$4,LEN(Z$4)-1)),"")</f>
        <v/>
      </c>
      <c r="AB200" s="90" t="str">
        <f>IF($B200&lt;&gt;"",SUMIFS(损耗登记!$I$3:$I$4999,损耗登记!$E$3:$E$4999,$B200,损耗登记!$B$3:$B$4999,LEFT($J$3,4),损耗登记!$C$3:$C$4999,LEFT(Z$4,LEN(Z$4)-1)),"")</f>
        <v/>
      </c>
      <c r="AC200" s="90" t="str">
        <f t="shared" si="55"/>
        <v/>
      </c>
      <c r="AD200" s="90" t="str">
        <f>IF($B200&lt;&gt;"",SUMIFS(进货台账!$I$3:$I$1869,进货台账!$E$3:$E$1869,$B200,进货台账!$B$3:$B$1869,LEFT($J$3,4),进货台账!$C$3:$C$1869,LEFT(AD$4,LEN(AD$4)-1)),"")</f>
        <v/>
      </c>
      <c r="AE200" s="90" t="str">
        <f>IF($B200&lt;&gt;"",SUMIFS(销售台账!$I$3:$I$2654,销售台账!$E$3:$E$2654,$B200,销售台账!$B$3:$B$2654,LEFT($J$3,4),销售台账!$C$3:$C$2654,LEFT(AD$4,LEN(AD$4)-1)),"")</f>
        <v/>
      </c>
      <c r="AF200" s="90" t="str">
        <f>IF($B200&lt;&gt;"",SUMIFS(损耗登记!$I$3:$I$4999,损耗登记!$E$3:$E$4999,$B200,损耗登记!$B$3:$B$4999,LEFT($J$3,4),损耗登记!$C$3:$C$4999,LEFT(AD$4,LEN(AD$4)-1)),"")</f>
        <v/>
      </c>
      <c r="AG200" s="90" t="str">
        <f t="shared" si="56"/>
        <v/>
      </c>
      <c r="AH200" s="90" t="str">
        <f>IF($B200&lt;&gt;"",SUMIFS(进货台账!$I$3:$I$1869,进货台账!$E$3:$E$1869,$B200,进货台账!$B$3:$B$1869,LEFT($J$3,4),进货台账!$C$3:$C$1869,LEFT(AH$4,LEN(AH$4)-1)),"")</f>
        <v/>
      </c>
      <c r="AI200" s="90" t="str">
        <f>IF($B200&lt;&gt;"",SUMIFS(销售台账!$I$3:$I$2654,销售台账!$E$3:$E$2654,$B200,销售台账!$B$3:$B$2654,LEFT($J$3,4),销售台账!$C$3:$C$2654,LEFT(AH$4,LEN(AH$4)-1)),"")</f>
        <v/>
      </c>
      <c r="AJ200" s="90" t="str">
        <f>IF($B200&lt;&gt;"",SUMIFS(损耗登记!$I$3:$I$4999,损耗登记!$E$3:$E$4999,$B200,损耗登记!$B$3:$B$4999,LEFT($J$3,4),损耗登记!$C$3:$C$4999,LEFT(AH$4,LEN(AH$4)-1)),"")</f>
        <v/>
      </c>
      <c r="AK200" s="90" t="str">
        <f t="shared" si="57"/>
        <v/>
      </c>
      <c r="AL200" s="90" t="str">
        <f>IF($B200&lt;&gt;"",SUMIFS(进货台账!$I$3:$I$1869,进货台账!$E$3:$E$1869,$B200,进货台账!$B$3:$B$1869,LEFT($J$3,4),进货台账!$C$3:$C$1869,LEFT(AL$4,LEN(AL$4)-1)),"")</f>
        <v/>
      </c>
      <c r="AM200" s="90" t="str">
        <f>IF($B200&lt;&gt;"",SUMIFS(销售台账!$I$3:$I$2654,销售台账!$E$3:$E$2654,$B200,销售台账!$B$3:$B$2654,LEFT($J$3,4),销售台账!$C$3:$C$2654,LEFT(AL$4,LEN(AL$4)-1)),"")</f>
        <v/>
      </c>
      <c r="AN200" s="90" t="str">
        <f>IF($B200&lt;&gt;"",SUMIFS(损耗登记!$I$3:$I$4999,损耗登记!$E$3:$E$4999,$B200,损耗登记!$B$3:$B$4999,LEFT($J$3,4),损耗登记!$C$3:$C$4999,LEFT(AL$4,LEN(AL$4)-1)),"")</f>
        <v/>
      </c>
      <c r="AO200" s="90" t="str">
        <f t="shared" si="58"/>
        <v/>
      </c>
      <c r="AP200" s="90" t="str">
        <f>IF($B200&lt;&gt;"",SUMIFS(进货台账!$I$3:$I$1869,进货台账!$E$3:$E$1869,$B200,进货台账!$B$3:$B$1869,LEFT($J$3,4),进货台账!$C$3:$C$1869,LEFT(AP$4,LEN(AP$4)-1)),"")</f>
        <v/>
      </c>
      <c r="AQ200" s="90" t="str">
        <f>IF($B200&lt;&gt;"",SUMIFS(销售台账!$I$3:$I$2654,销售台账!$E$3:$E$2654,$B200,销售台账!$B$3:$B$2654,LEFT($J$3,4),销售台账!$C$3:$C$2654,LEFT(AP$4,LEN(AP$4)-1)),"")</f>
        <v/>
      </c>
      <c r="AR200" s="90" t="str">
        <f>IF($B200&lt;&gt;"",SUMIFS(损耗登记!$I$3:$I$4999,损耗登记!$E$3:$E$4999,$B200,损耗登记!$B$3:$B$4999,LEFT($J$3,4),损耗登记!$C$3:$C$4999,LEFT(AP$4,LEN(AP$4)-1)),"")</f>
        <v/>
      </c>
      <c r="AS200" s="90" t="str">
        <f t="shared" si="59"/>
        <v/>
      </c>
      <c r="AT200" s="90" t="str">
        <f>IF($B200&lt;&gt;"",SUMIFS(进货台账!$I$3:$I$1869,进货台账!$E$3:$E$1869,$B200,进货台账!$B$3:$B$1869,LEFT($J$3,4),进货台账!$C$3:$C$1869,LEFT(AT$4,LEN(AT$4)-1)),"")</f>
        <v/>
      </c>
      <c r="AU200" s="90" t="str">
        <f>IF($B200&lt;&gt;"",SUMIFS(销售台账!$I$3:$I$2654,销售台账!$E$3:$E$2654,$B200,销售台账!$B$3:$B$2654,LEFT($J$3,4),销售台账!$C$3:$C$2654,LEFT(AT$4,LEN(AT$4)-1)),"")</f>
        <v/>
      </c>
      <c r="AV200" s="90" t="str">
        <f>IF($B200&lt;&gt;"",SUMIFS(损耗登记!$I$3:$I$4999,损耗登记!$E$3:$E$4999,$B200,损耗登记!$B$3:$B$4999,LEFT($J$3,4),损耗登记!$C$3:$C$4999,LEFT(AT$4,LEN(AT$4)-1)),"")</f>
        <v/>
      </c>
      <c r="AW200" s="90" t="str">
        <f t="shared" si="60"/>
        <v/>
      </c>
      <c r="AX200" s="90" t="str">
        <f>IF($B200&lt;&gt;"",SUMIFS(进货台账!$I$3:$I$1869,进货台账!$E$3:$E$1869,$B200,进货台账!$B$3:$B$1869,LEFT($J$3,4),进货台账!$C$3:$C$1869,LEFT(AX$4,LEN(AX$4)-1)),"")</f>
        <v/>
      </c>
      <c r="AY200" s="90" t="str">
        <f>IF($B200&lt;&gt;"",SUMIFS(销售台账!$I$3:$I$2654,销售台账!$E$3:$E$2654,$B200,销售台账!$B$3:$B$2654,LEFT($J$3,4),销售台账!$C$3:$C$2654,LEFT(AX$4,LEN(AX$4)-1)),"")</f>
        <v/>
      </c>
      <c r="AZ200" s="90" t="str">
        <f>IF($B200&lt;&gt;"",SUMIFS(损耗登记!$I$3:$I$4999,损耗登记!$E$3:$E$4999,$B200,损耗登记!$B$3:$B$4999,LEFT($J$3,4),损耗登记!$C$3:$C$4999,LEFT(AX$4,LEN(AX$4)-1)),"")</f>
        <v/>
      </c>
      <c r="BA200" s="90" t="str">
        <f t="shared" si="61"/>
        <v/>
      </c>
      <c r="BB200" s="90" t="str">
        <f>IF($B200&lt;&gt;"",SUMIFS(进货台账!$I$3:$I$1869,进货台账!$E$3:$E$1869,$B200,进货台账!$B$3:$B$1869,LEFT($J$3,4),进货台账!$C$3:$C$1869,LEFT(BB$4,LEN(BB$4)-1)),"")</f>
        <v/>
      </c>
      <c r="BC200" s="90" t="str">
        <f>IF($B200&lt;&gt;"",SUMIFS(销售台账!$I$3:$I$2654,销售台账!$E$3:$E$2654,$B200,销售台账!$B$3:$B$2654,LEFT($J$3,4),销售台账!$C$3:$C$2654,LEFT(BB$4,LEN(BB$4)-1)),"")</f>
        <v/>
      </c>
      <c r="BD200" s="90" t="str">
        <f>IF($B200&lt;&gt;"",SUMIFS(损耗登记!$I$3:$I$4999,损耗登记!$E$3:$E$4999,$B200,损耗登记!$B$3:$B$4999,LEFT($J$3,4),损耗登记!$C$3:$C$4999,LEFT(BB$4,LEN(BB$4)-1)),"")</f>
        <v/>
      </c>
      <c r="BE200" s="90" t="str">
        <f t="shared" si="62"/>
        <v/>
      </c>
    </row>
    <row r="201" ht="22" customHeight="1" spans="1:57">
      <c r="A201" s="89" t="str">
        <f t="shared" si="63"/>
        <v/>
      </c>
      <c r="B201" s="89" t="str">
        <f>IF(商品参数!A198&lt;&gt;"",商品参数!A198,"")</f>
        <v/>
      </c>
      <c r="C201" s="90" t="str">
        <f>IFERROR(VLOOKUP(B201,商品参数!A:E,2,FALSE),"")</f>
        <v/>
      </c>
      <c r="D201" s="90" t="str">
        <f>IFERROR(VLOOKUP(B201,商品参数!A:E,3,FALSE),"")</f>
        <v/>
      </c>
      <c r="E201" s="90" t="str">
        <f>IFERROR(VLOOKUP(B201,商品参数!A:E,4,FALSE),"")</f>
        <v/>
      </c>
      <c r="F201" s="90" t="str">
        <f t="shared" si="48"/>
        <v/>
      </c>
      <c r="G201" s="90" t="str">
        <f t="shared" si="49"/>
        <v/>
      </c>
      <c r="H201" s="91" t="str">
        <f t="shared" si="50"/>
        <v/>
      </c>
      <c r="I201" s="90" t="str">
        <f>IF(E201&lt;&gt;"",IFERROR(VLOOKUP(B201,商品参数!$A$3:$D$499,6,0),0),"")</f>
        <v/>
      </c>
      <c r="J201" s="90" t="str">
        <f>IF($B201&lt;&gt;"",SUMIFS(进货台账!$I$3:$I$1869,进货台账!$E$3:$E$1869,$B201,进货台账!$B$3:$B$1869,LEFT($J$3,4),进货台账!$C$3:$C$1869,LEFT(J$4,LEN(J$4)-1)),"")</f>
        <v/>
      </c>
      <c r="K201" s="90" t="str">
        <f>IF($B201&lt;&gt;"",SUMIFS(销售台账!$I$3:$I$2654,销售台账!$E$3:$E$2654,$B201,销售台账!$B$3:$B$2654,LEFT($J$3,4),销售台账!$C$3:$C$2654,LEFT(J$4,LEN(J$4)-1)),"")</f>
        <v/>
      </c>
      <c r="L201" s="90" t="str">
        <f>IF($B201&lt;&gt;"",SUMIFS(损耗登记!$I$3:$I$4999,损耗登记!$E$3:$E$4999,$B201,损耗登记!$B$3:$B$4999,LEFT($J$3,4),损耗登记!$C$3:$C$4999,LEFT(J$4,LEN(J$4)-1)),"")</f>
        <v/>
      </c>
      <c r="M201" s="90" t="str">
        <f t="shared" si="51"/>
        <v/>
      </c>
      <c r="N201" s="90" t="str">
        <f>IF($B201&lt;&gt;"",SUMIFS(进货台账!$I$3:$I$1869,进货台账!$E$3:$E$1869,$B201,进货台账!$B$3:$B$1869,LEFT($J$3,4),进货台账!$C$3:$C$1869,LEFT(N$4,LEN(N$4)-1)),"")</f>
        <v/>
      </c>
      <c r="O201" s="90" t="str">
        <f>IF($B201&lt;&gt;"",SUMIFS(销售台账!$I$3:$I$2654,销售台账!$E$3:$E$2654,$B201,销售台账!$B$3:$B$2654,LEFT($J$3,4),销售台账!$C$3:$C$2654,LEFT(N$4,LEN(N$4)-1)),"")</f>
        <v/>
      </c>
      <c r="P201" s="90" t="str">
        <f>IF($B201&lt;&gt;"",SUMIFS(损耗登记!$I$3:$I$4999,损耗登记!$E$3:$E$4999,$B201,损耗登记!$B$3:$B$4999,LEFT($J$3,4),损耗登记!$C$3:$C$4999,LEFT(N$4,LEN(N$4)-1)),"")</f>
        <v/>
      </c>
      <c r="Q201" s="90" t="str">
        <f t="shared" si="52"/>
        <v/>
      </c>
      <c r="R201" s="90" t="str">
        <f>IF($B201&lt;&gt;"",SUMIFS(进货台账!$I$3:$I$1869,进货台账!$E$3:$E$1869,$B201,进货台账!$B$3:$B$1869,LEFT($J$3,4),进货台账!$C$3:$C$1869,LEFT(R$4,LEN(R$4)-1)),"")</f>
        <v/>
      </c>
      <c r="S201" s="90" t="str">
        <f>IF($B201&lt;&gt;"",SUMIFS(销售台账!$I$3:$I$2654,销售台账!$E$3:$E$2654,$B201,销售台账!$B$3:$B$2654,LEFT($J$3,4),销售台账!$C$3:$C$2654,LEFT(R$4,LEN(R$4)-1)),"")</f>
        <v/>
      </c>
      <c r="T201" s="90" t="str">
        <f>IF($B201&lt;&gt;"",SUMIFS(损耗登记!$I$3:$I$4999,损耗登记!$E$3:$E$4999,$B201,损耗登记!$B$3:$B$4999,LEFT($J$3,4),损耗登记!$C$3:$C$4999,LEFT(R$4,LEN(R$4)-1)),"")</f>
        <v/>
      </c>
      <c r="U201" s="90" t="str">
        <f t="shared" si="53"/>
        <v/>
      </c>
      <c r="V201" s="90" t="str">
        <f>IF($B201&lt;&gt;"",SUMIFS(进货台账!$I$3:$I$1869,进货台账!$E$3:$E$1869,$B201,进货台账!$B$3:$B$1869,LEFT($J$3,4),进货台账!$C$3:$C$1869,LEFT(V$4,LEN(V$4)-1)),"")</f>
        <v/>
      </c>
      <c r="W201" s="90" t="str">
        <f>IF($B201&lt;&gt;"",SUMIFS(销售台账!$I$3:$I$2654,销售台账!$E$3:$E$2654,$B201,销售台账!$B$3:$B$2654,LEFT($J$3,4),销售台账!$C$3:$C$2654,LEFT(V$4,LEN(V$4)-1)),"")</f>
        <v/>
      </c>
      <c r="X201" s="90" t="str">
        <f>IF($B201&lt;&gt;"",SUMIFS(损耗登记!$I$3:$I$4999,损耗登记!$E$3:$E$4999,$B201,损耗登记!$B$3:$B$4999,LEFT($J$3,4),损耗登记!$C$3:$C$4999,LEFT(V$4,LEN(V$4)-1)),"")</f>
        <v/>
      </c>
      <c r="Y201" s="90" t="str">
        <f t="shared" si="54"/>
        <v/>
      </c>
      <c r="Z201" s="90" t="str">
        <f>IF($B201&lt;&gt;"",SUMIFS(进货台账!$I$3:$I$1869,进货台账!$E$3:$E$1869,$B201,进货台账!$B$3:$B$1869,LEFT($J$3,4),进货台账!$C$3:$C$1869,LEFT(Z$4,LEN(Z$4)-1)),"")</f>
        <v/>
      </c>
      <c r="AA201" s="90" t="str">
        <f>IF($B201&lt;&gt;"",SUMIFS(销售台账!$I$3:$I$2654,销售台账!$E$3:$E$2654,$B201,销售台账!$B$3:$B$2654,LEFT($J$3,4),销售台账!$C$3:$C$2654,LEFT(Z$4,LEN(Z$4)-1)),"")</f>
        <v/>
      </c>
      <c r="AB201" s="90" t="str">
        <f>IF($B201&lt;&gt;"",SUMIFS(损耗登记!$I$3:$I$4999,损耗登记!$E$3:$E$4999,$B201,损耗登记!$B$3:$B$4999,LEFT($J$3,4),损耗登记!$C$3:$C$4999,LEFT(Z$4,LEN(Z$4)-1)),"")</f>
        <v/>
      </c>
      <c r="AC201" s="90" t="str">
        <f t="shared" si="55"/>
        <v/>
      </c>
      <c r="AD201" s="90" t="str">
        <f>IF($B201&lt;&gt;"",SUMIFS(进货台账!$I$3:$I$1869,进货台账!$E$3:$E$1869,$B201,进货台账!$B$3:$B$1869,LEFT($J$3,4),进货台账!$C$3:$C$1869,LEFT(AD$4,LEN(AD$4)-1)),"")</f>
        <v/>
      </c>
      <c r="AE201" s="90" t="str">
        <f>IF($B201&lt;&gt;"",SUMIFS(销售台账!$I$3:$I$2654,销售台账!$E$3:$E$2654,$B201,销售台账!$B$3:$B$2654,LEFT($J$3,4),销售台账!$C$3:$C$2654,LEFT(AD$4,LEN(AD$4)-1)),"")</f>
        <v/>
      </c>
      <c r="AF201" s="90" t="str">
        <f>IF($B201&lt;&gt;"",SUMIFS(损耗登记!$I$3:$I$4999,损耗登记!$E$3:$E$4999,$B201,损耗登记!$B$3:$B$4999,LEFT($J$3,4),损耗登记!$C$3:$C$4999,LEFT(AD$4,LEN(AD$4)-1)),"")</f>
        <v/>
      </c>
      <c r="AG201" s="90" t="str">
        <f t="shared" si="56"/>
        <v/>
      </c>
      <c r="AH201" s="90" t="str">
        <f>IF($B201&lt;&gt;"",SUMIFS(进货台账!$I$3:$I$1869,进货台账!$E$3:$E$1869,$B201,进货台账!$B$3:$B$1869,LEFT($J$3,4),进货台账!$C$3:$C$1869,LEFT(AH$4,LEN(AH$4)-1)),"")</f>
        <v/>
      </c>
      <c r="AI201" s="90" t="str">
        <f>IF($B201&lt;&gt;"",SUMIFS(销售台账!$I$3:$I$2654,销售台账!$E$3:$E$2654,$B201,销售台账!$B$3:$B$2654,LEFT($J$3,4),销售台账!$C$3:$C$2654,LEFT(AH$4,LEN(AH$4)-1)),"")</f>
        <v/>
      </c>
      <c r="AJ201" s="90" t="str">
        <f>IF($B201&lt;&gt;"",SUMIFS(损耗登记!$I$3:$I$4999,损耗登记!$E$3:$E$4999,$B201,损耗登记!$B$3:$B$4999,LEFT($J$3,4),损耗登记!$C$3:$C$4999,LEFT(AH$4,LEN(AH$4)-1)),"")</f>
        <v/>
      </c>
      <c r="AK201" s="90" t="str">
        <f t="shared" si="57"/>
        <v/>
      </c>
      <c r="AL201" s="90" t="str">
        <f>IF($B201&lt;&gt;"",SUMIFS(进货台账!$I$3:$I$1869,进货台账!$E$3:$E$1869,$B201,进货台账!$B$3:$B$1869,LEFT($J$3,4),进货台账!$C$3:$C$1869,LEFT(AL$4,LEN(AL$4)-1)),"")</f>
        <v/>
      </c>
      <c r="AM201" s="90" t="str">
        <f>IF($B201&lt;&gt;"",SUMIFS(销售台账!$I$3:$I$2654,销售台账!$E$3:$E$2654,$B201,销售台账!$B$3:$B$2654,LEFT($J$3,4),销售台账!$C$3:$C$2654,LEFT(AL$4,LEN(AL$4)-1)),"")</f>
        <v/>
      </c>
      <c r="AN201" s="90" t="str">
        <f>IF($B201&lt;&gt;"",SUMIFS(损耗登记!$I$3:$I$4999,损耗登记!$E$3:$E$4999,$B201,损耗登记!$B$3:$B$4999,LEFT($J$3,4),损耗登记!$C$3:$C$4999,LEFT(AL$4,LEN(AL$4)-1)),"")</f>
        <v/>
      </c>
      <c r="AO201" s="90" t="str">
        <f t="shared" si="58"/>
        <v/>
      </c>
      <c r="AP201" s="90" t="str">
        <f>IF($B201&lt;&gt;"",SUMIFS(进货台账!$I$3:$I$1869,进货台账!$E$3:$E$1869,$B201,进货台账!$B$3:$B$1869,LEFT($J$3,4),进货台账!$C$3:$C$1869,LEFT(AP$4,LEN(AP$4)-1)),"")</f>
        <v/>
      </c>
      <c r="AQ201" s="90" t="str">
        <f>IF($B201&lt;&gt;"",SUMIFS(销售台账!$I$3:$I$2654,销售台账!$E$3:$E$2654,$B201,销售台账!$B$3:$B$2654,LEFT($J$3,4),销售台账!$C$3:$C$2654,LEFT(AP$4,LEN(AP$4)-1)),"")</f>
        <v/>
      </c>
      <c r="AR201" s="90" t="str">
        <f>IF($B201&lt;&gt;"",SUMIFS(损耗登记!$I$3:$I$4999,损耗登记!$E$3:$E$4999,$B201,损耗登记!$B$3:$B$4999,LEFT($J$3,4),损耗登记!$C$3:$C$4999,LEFT(AP$4,LEN(AP$4)-1)),"")</f>
        <v/>
      </c>
      <c r="AS201" s="90" t="str">
        <f t="shared" si="59"/>
        <v/>
      </c>
      <c r="AT201" s="90" t="str">
        <f>IF($B201&lt;&gt;"",SUMIFS(进货台账!$I$3:$I$1869,进货台账!$E$3:$E$1869,$B201,进货台账!$B$3:$B$1869,LEFT($J$3,4),进货台账!$C$3:$C$1869,LEFT(AT$4,LEN(AT$4)-1)),"")</f>
        <v/>
      </c>
      <c r="AU201" s="90" t="str">
        <f>IF($B201&lt;&gt;"",SUMIFS(销售台账!$I$3:$I$2654,销售台账!$E$3:$E$2654,$B201,销售台账!$B$3:$B$2654,LEFT($J$3,4),销售台账!$C$3:$C$2654,LEFT(AT$4,LEN(AT$4)-1)),"")</f>
        <v/>
      </c>
      <c r="AV201" s="90" t="str">
        <f>IF($B201&lt;&gt;"",SUMIFS(损耗登记!$I$3:$I$4999,损耗登记!$E$3:$E$4999,$B201,损耗登记!$B$3:$B$4999,LEFT($J$3,4),损耗登记!$C$3:$C$4999,LEFT(AT$4,LEN(AT$4)-1)),"")</f>
        <v/>
      </c>
      <c r="AW201" s="90" t="str">
        <f t="shared" si="60"/>
        <v/>
      </c>
      <c r="AX201" s="90" t="str">
        <f>IF($B201&lt;&gt;"",SUMIFS(进货台账!$I$3:$I$1869,进货台账!$E$3:$E$1869,$B201,进货台账!$B$3:$B$1869,LEFT($J$3,4),进货台账!$C$3:$C$1869,LEFT(AX$4,LEN(AX$4)-1)),"")</f>
        <v/>
      </c>
      <c r="AY201" s="90" t="str">
        <f>IF($B201&lt;&gt;"",SUMIFS(销售台账!$I$3:$I$2654,销售台账!$E$3:$E$2654,$B201,销售台账!$B$3:$B$2654,LEFT($J$3,4),销售台账!$C$3:$C$2654,LEFT(AX$4,LEN(AX$4)-1)),"")</f>
        <v/>
      </c>
      <c r="AZ201" s="90" t="str">
        <f>IF($B201&lt;&gt;"",SUMIFS(损耗登记!$I$3:$I$4999,损耗登记!$E$3:$E$4999,$B201,损耗登记!$B$3:$B$4999,LEFT($J$3,4),损耗登记!$C$3:$C$4999,LEFT(AX$4,LEN(AX$4)-1)),"")</f>
        <v/>
      </c>
      <c r="BA201" s="90" t="str">
        <f t="shared" si="61"/>
        <v/>
      </c>
      <c r="BB201" s="90" t="str">
        <f>IF($B201&lt;&gt;"",SUMIFS(进货台账!$I$3:$I$1869,进货台账!$E$3:$E$1869,$B201,进货台账!$B$3:$B$1869,LEFT($J$3,4),进货台账!$C$3:$C$1869,LEFT(BB$4,LEN(BB$4)-1)),"")</f>
        <v/>
      </c>
      <c r="BC201" s="90" t="str">
        <f>IF($B201&lt;&gt;"",SUMIFS(销售台账!$I$3:$I$2654,销售台账!$E$3:$E$2654,$B201,销售台账!$B$3:$B$2654,LEFT($J$3,4),销售台账!$C$3:$C$2654,LEFT(BB$4,LEN(BB$4)-1)),"")</f>
        <v/>
      </c>
      <c r="BD201" s="90" t="str">
        <f>IF($B201&lt;&gt;"",SUMIFS(损耗登记!$I$3:$I$4999,损耗登记!$E$3:$E$4999,$B201,损耗登记!$B$3:$B$4999,LEFT($J$3,4),损耗登记!$C$3:$C$4999,LEFT(BB$4,LEN(BB$4)-1)),"")</f>
        <v/>
      </c>
      <c r="BE201" s="90" t="str">
        <f t="shared" si="62"/>
        <v/>
      </c>
    </row>
    <row r="202" ht="22" customHeight="1" spans="1:57">
      <c r="A202" s="89" t="str">
        <f t="shared" si="63"/>
        <v/>
      </c>
      <c r="B202" s="89" t="str">
        <f>IF(商品参数!A199&lt;&gt;"",商品参数!A199,"")</f>
        <v/>
      </c>
      <c r="C202" s="90" t="str">
        <f>IFERROR(VLOOKUP(B202,商品参数!A:E,2,FALSE),"")</f>
        <v/>
      </c>
      <c r="D202" s="90" t="str">
        <f>IFERROR(VLOOKUP(B202,商品参数!A:E,3,FALSE),"")</f>
        <v/>
      </c>
      <c r="E202" s="90" t="str">
        <f>IFERROR(VLOOKUP(B202,商品参数!A:E,4,FALSE),"")</f>
        <v/>
      </c>
      <c r="F202" s="90" t="str">
        <f t="shared" si="48"/>
        <v/>
      </c>
      <c r="G202" s="90" t="str">
        <f t="shared" si="49"/>
        <v/>
      </c>
      <c r="H202" s="91" t="str">
        <f t="shared" si="50"/>
        <v/>
      </c>
      <c r="I202" s="90" t="str">
        <f>IF(E202&lt;&gt;"",IFERROR(VLOOKUP(B202,商品参数!$A$3:$D$499,6,0),0),"")</f>
        <v/>
      </c>
      <c r="J202" s="90" t="str">
        <f>IF($B202&lt;&gt;"",SUMIFS(进货台账!$I$3:$I$1869,进货台账!$E$3:$E$1869,$B202,进货台账!$B$3:$B$1869,LEFT($J$3,4),进货台账!$C$3:$C$1869,LEFT(J$4,LEN(J$4)-1)),"")</f>
        <v/>
      </c>
      <c r="K202" s="90" t="str">
        <f>IF($B202&lt;&gt;"",SUMIFS(销售台账!$I$3:$I$2654,销售台账!$E$3:$E$2654,$B202,销售台账!$B$3:$B$2654,LEFT($J$3,4),销售台账!$C$3:$C$2654,LEFT(J$4,LEN(J$4)-1)),"")</f>
        <v/>
      </c>
      <c r="L202" s="90" t="str">
        <f>IF($B202&lt;&gt;"",SUMIFS(损耗登记!$I$3:$I$4999,损耗登记!$E$3:$E$4999,$B202,损耗登记!$B$3:$B$4999,LEFT($J$3,4),损耗登记!$C$3:$C$4999,LEFT(J$4,LEN(J$4)-1)),"")</f>
        <v/>
      </c>
      <c r="M202" s="90" t="str">
        <f t="shared" si="51"/>
        <v/>
      </c>
      <c r="N202" s="90" t="str">
        <f>IF($B202&lt;&gt;"",SUMIFS(进货台账!$I$3:$I$1869,进货台账!$E$3:$E$1869,$B202,进货台账!$B$3:$B$1869,LEFT($J$3,4),进货台账!$C$3:$C$1869,LEFT(N$4,LEN(N$4)-1)),"")</f>
        <v/>
      </c>
      <c r="O202" s="90" t="str">
        <f>IF($B202&lt;&gt;"",SUMIFS(销售台账!$I$3:$I$2654,销售台账!$E$3:$E$2654,$B202,销售台账!$B$3:$B$2654,LEFT($J$3,4),销售台账!$C$3:$C$2654,LEFT(N$4,LEN(N$4)-1)),"")</f>
        <v/>
      </c>
      <c r="P202" s="90" t="str">
        <f>IF($B202&lt;&gt;"",SUMIFS(损耗登记!$I$3:$I$4999,损耗登记!$E$3:$E$4999,$B202,损耗登记!$B$3:$B$4999,LEFT($J$3,4),损耗登记!$C$3:$C$4999,LEFT(N$4,LEN(N$4)-1)),"")</f>
        <v/>
      </c>
      <c r="Q202" s="90" t="str">
        <f t="shared" si="52"/>
        <v/>
      </c>
      <c r="R202" s="90" t="str">
        <f>IF($B202&lt;&gt;"",SUMIFS(进货台账!$I$3:$I$1869,进货台账!$E$3:$E$1869,$B202,进货台账!$B$3:$B$1869,LEFT($J$3,4),进货台账!$C$3:$C$1869,LEFT(R$4,LEN(R$4)-1)),"")</f>
        <v/>
      </c>
      <c r="S202" s="90" t="str">
        <f>IF($B202&lt;&gt;"",SUMIFS(销售台账!$I$3:$I$2654,销售台账!$E$3:$E$2654,$B202,销售台账!$B$3:$B$2654,LEFT($J$3,4),销售台账!$C$3:$C$2654,LEFT(R$4,LEN(R$4)-1)),"")</f>
        <v/>
      </c>
      <c r="T202" s="90" t="str">
        <f>IF($B202&lt;&gt;"",SUMIFS(损耗登记!$I$3:$I$4999,损耗登记!$E$3:$E$4999,$B202,损耗登记!$B$3:$B$4999,LEFT($J$3,4),损耗登记!$C$3:$C$4999,LEFT(R$4,LEN(R$4)-1)),"")</f>
        <v/>
      </c>
      <c r="U202" s="90" t="str">
        <f t="shared" si="53"/>
        <v/>
      </c>
      <c r="V202" s="90" t="str">
        <f>IF($B202&lt;&gt;"",SUMIFS(进货台账!$I$3:$I$1869,进货台账!$E$3:$E$1869,$B202,进货台账!$B$3:$B$1869,LEFT($J$3,4),进货台账!$C$3:$C$1869,LEFT(V$4,LEN(V$4)-1)),"")</f>
        <v/>
      </c>
      <c r="W202" s="90" t="str">
        <f>IF($B202&lt;&gt;"",SUMIFS(销售台账!$I$3:$I$2654,销售台账!$E$3:$E$2654,$B202,销售台账!$B$3:$B$2654,LEFT($J$3,4),销售台账!$C$3:$C$2654,LEFT(V$4,LEN(V$4)-1)),"")</f>
        <v/>
      </c>
      <c r="X202" s="90" t="str">
        <f>IF($B202&lt;&gt;"",SUMIFS(损耗登记!$I$3:$I$4999,损耗登记!$E$3:$E$4999,$B202,损耗登记!$B$3:$B$4999,LEFT($J$3,4),损耗登记!$C$3:$C$4999,LEFT(V$4,LEN(V$4)-1)),"")</f>
        <v/>
      </c>
      <c r="Y202" s="90" t="str">
        <f t="shared" si="54"/>
        <v/>
      </c>
      <c r="Z202" s="90" t="str">
        <f>IF($B202&lt;&gt;"",SUMIFS(进货台账!$I$3:$I$1869,进货台账!$E$3:$E$1869,$B202,进货台账!$B$3:$B$1869,LEFT($J$3,4),进货台账!$C$3:$C$1869,LEFT(Z$4,LEN(Z$4)-1)),"")</f>
        <v/>
      </c>
      <c r="AA202" s="90" t="str">
        <f>IF($B202&lt;&gt;"",SUMIFS(销售台账!$I$3:$I$2654,销售台账!$E$3:$E$2654,$B202,销售台账!$B$3:$B$2654,LEFT($J$3,4),销售台账!$C$3:$C$2654,LEFT(Z$4,LEN(Z$4)-1)),"")</f>
        <v/>
      </c>
      <c r="AB202" s="90" t="str">
        <f>IF($B202&lt;&gt;"",SUMIFS(损耗登记!$I$3:$I$4999,损耗登记!$E$3:$E$4999,$B202,损耗登记!$B$3:$B$4999,LEFT($J$3,4),损耗登记!$C$3:$C$4999,LEFT(Z$4,LEN(Z$4)-1)),"")</f>
        <v/>
      </c>
      <c r="AC202" s="90" t="str">
        <f t="shared" si="55"/>
        <v/>
      </c>
      <c r="AD202" s="90" t="str">
        <f>IF($B202&lt;&gt;"",SUMIFS(进货台账!$I$3:$I$1869,进货台账!$E$3:$E$1869,$B202,进货台账!$B$3:$B$1869,LEFT($J$3,4),进货台账!$C$3:$C$1869,LEFT(AD$4,LEN(AD$4)-1)),"")</f>
        <v/>
      </c>
      <c r="AE202" s="90" t="str">
        <f>IF($B202&lt;&gt;"",SUMIFS(销售台账!$I$3:$I$2654,销售台账!$E$3:$E$2654,$B202,销售台账!$B$3:$B$2654,LEFT($J$3,4),销售台账!$C$3:$C$2654,LEFT(AD$4,LEN(AD$4)-1)),"")</f>
        <v/>
      </c>
      <c r="AF202" s="90" t="str">
        <f>IF($B202&lt;&gt;"",SUMIFS(损耗登记!$I$3:$I$4999,损耗登记!$E$3:$E$4999,$B202,损耗登记!$B$3:$B$4999,LEFT($J$3,4),损耗登记!$C$3:$C$4999,LEFT(AD$4,LEN(AD$4)-1)),"")</f>
        <v/>
      </c>
      <c r="AG202" s="90" t="str">
        <f t="shared" si="56"/>
        <v/>
      </c>
      <c r="AH202" s="90" t="str">
        <f>IF($B202&lt;&gt;"",SUMIFS(进货台账!$I$3:$I$1869,进货台账!$E$3:$E$1869,$B202,进货台账!$B$3:$B$1869,LEFT($J$3,4),进货台账!$C$3:$C$1869,LEFT(AH$4,LEN(AH$4)-1)),"")</f>
        <v/>
      </c>
      <c r="AI202" s="90" t="str">
        <f>IF($B202&lt;&gt;"",SUMIFS(销售台账!$I$3:$I$2654,销售台账!$E$3:$E$2654,$B202,销售台账!$B$3:$B$2654,LEFT($J$3,4),销售台账!$C$3:$C$2654,LEFT(AH$4,LEN(AH$4)-1)),"")</f>
        <v/>
      </c>
      <c r="AJ202" s="90" t="str">
        <f>IF($B202&lt;&gt;"",SUMIFS(损耗登记!$I$3:$I$4999,损耗登记!$E$3:$E$4999,$B202,损耗登记!$B$3:$B$4999,LEFT($J$3,4),损耗登记!$C$3:$C$4999,LEFT(AH$4,LEN(AH$4)-1)),"")</f>
        <v/>
      </c>
      <c r="AK202" s="90" t="str">
        <f t="shared" si="57"/>
        <v/>
      </c>
      <c r="AL202" s="90" t="str">
        <f>IF($B202&lt;&gt;"",SUMIFS(进货台账!$I$3:$I$1869,进货台账!$E$3:$E$1869,$B202,进货台账!$B$3:$B$1869,LEFT($J$3,4),进货台账!$C$3:$C$1869,LEFT(AL$4,LEN(AL$4)-1)),"")</f>
        <v/>
      </c>
      <c r="AM202" s="90" t="str">
        <f>IF($B202&lt;&gt;"",SUMIFS(销售台账!$I$3:$I$2654,销售台账!$E$3:$E$2654,$B202,销售台账!$B$3:$B$2654,LEFT($J$3,4),销售台账!$C$3:$C$2654,LEFT(AL$4,LEN(AL$4)-1)),"")</f>
        <v/>
      </c>
      <c r="AN202" s="90" t="str">
        <f>IF($B202&lt;&gt;"",SUMIFS(损耗登记!$I$3:$I$4999,损耗登记!$E$3:$E$4999,$B202,损耗登记!$B$3:$B$4999,LEFT($J$3,4),损耗登记!$C$3:$C$4999,LEFT(AL$4,LEN(AL$4)-1)),"")</f>
        <v/>
      </c>
      <c r="AO202" s="90" t="str">
        <f t="shared" si="58"/>
        <v/>
      </c>
      <c r="AP202" s="90" t="str">
        <f>IF($B202&lt;&gt;"",SUMIFS(进货台账!$I$3:$I$1869,进货台账!$E$3:$E$1869,$B202,进货台账!$B$3:$B$1869,LEFT($J$3,4),进货台账!$C$3:$C$1869,LEFT(AP$4,LEN(AP$4)-1)),"")</f>
        <v/>
      </c>
      <c r="AQ202" s="90" t="str">
        <f>IF($B202&lt;&gt;"",SUMIFS(销售台账!$I$3:$I$2654,销售台账!$E$3:$E$2654,$B202,销售台账!$B$3:$B$2654,LEFT($J$3,4),销售台账!$C$3:$C$2654,LEFT(AP$4,LEN(AP$4)-1)),"")</f>
        <v/>
      </c>
      <c r="AR202" s="90" t="str">
        <f>IF($B202&lt;&gt;"",SUMIFS(损耗登记!$I$3:$I$4999,损耗登记!$E$3:$E$4999,$B202,损耗登记!$B$3:$B$4999,LEFT($J$3,4),损耗登记!$C$3:$C$4999,LEFT(AP$4,LEN(AP$4)-1)),"")</f>
        <v/>
      </c>
      <c r="AS202" s="90" t="str">
        <f t="shared" si="59"/>
        <v/>
      </c>
      <c r="AT202" s="90" t="str">
        <f>IF($B202&lt;&gt;"",SUMIFS(进货台账!$I$3:$I$1869,进货台账!$E$3:$E$1869,$B202,进货台账!$B$3:$B$1869,LEFT($J$3,4),进货台账!$C$3:$C$1869,LEFT(AT$4,LEN(AT$4)-1)),"")</f>
        <v/>
      </c>
      <c r="AU202" s="90" t="str">
        <f>IF($B202&lt;&gt;"",SUMIFS(销售台账!$I$3:$I$2654,销售台账!$E$3:$E$2654,$B202,销售台账!$B$3:$B$2654,LEFT($J$3,4),销售台账!$C$3:$C$2654,LEFT(AT$4,LEN(AT$4)-1)),"")</f>
        <v/>
      </c>
      <c r="AV202" s="90" t="str">
        <f>IF($B202&lt;&gt;"",SUMIFS(损耗登记!$I$3:$I$4999,损耗登记!$E$3:$E$4999,$B202,损耗登记!$B$3:$B$4999,LEFT($J$3,4),损耗登记!$C$3:$C$4999,LEFT(AT$4,LEN(AT$4)-1)),"")</f>
        <v/>
      </c>
      <c r="AW202" s="90" t="str">
        <f t="shared" si="60"/>
        <v/>
      </c>
      <c r="AX202" s="90" t="str">
        <f>IF($B202&lt;&gt;"",SUMIFS(进货台账!$I$3:$I$1869,进货台账!$E$3:$E$1869,$B202,进货台账!$B$3:$B$1869,LEFT($J$3,4),进货台账!$C$3:$C$1869,LEFT(AX$4,LEN(AX$4)-1)),"")</f>
        <v/>
      </c>
      <c r="AY202" s="90" t="str">
        <f>IF($B202&lt;&gt;"",SUMIFS(销售台账!$I$3:$I$2654,销售台账!$E$3:$E$2654,$B202,销售台账!$B$3:$B$2654,LEFT($J$3,4),销售台账!$C$3:$C$2654,LEFT(AX$4,LEN(AX$4)-1)),"")</f>
        <v/>
      </c>
      <c r="AZ202" s="90" t="str">
        <f>IF($B202&lt;&gt;"",SUMIFS(损耗登记!$I$3:$I$4999,损耗登记!$E$3:$E$4999,$B202,损耗登记!$B$3:$B$4999,LEFT($J$3,4),损耗登记!$C$3:$C$4999,LEFT(AX$4,LEN(AX$4)-1)),"")</f>
        <v/>
      </c>
      <c r="BA202" s="90" t="str">
        <f t="shared" si="61"/>
        <v/>
      </c>
      <c r="BB202" s="90" t="str">
        <f>IF($B202&lt;&gt;"",SUMIFS(进货台账!$I$3:$I$1869,进货台账!$E$3:$E$1869,$B202,进货台账!$B$3:$B$1869,LEFT($J$3,4),进货台账!$C$3:$C$1869,LEFT(BB$4,LEN(BB$4)-1)),"")</f>
        <v/>
      </c>
      <c r="BC202" s="90" t="str">
        <f>IF($B202&lt;&gt;"",SUMIFS(销售台账!$I$3:$I$2654,销售台账!$E$3:$E$2654,$B202,销售台账!$B$3:$B$2654,LEFT($J$3,4),销售台账!$C$3:$C$2654,LEFT(BB$4,LEN(BB$4)-1)),"")</f>
        <v/>
      </c>
      <c r="BD202" s="90" t="str">
        <f>IF($B202&lt;&gt;"",SUMIFS(损耗登记!$I$3:$I$4999,损耗登记!$E$3:$E$4999,$B202,损耗登记!$B$3:$B$4999,LEFT($J$3,4),损耗登记!$C$3:$C$4999,LEFT(BB$4,LEN(BB$4)-1)),"")</f>
        <v/>
      </c>
      <c r="BE202" s="90" t="str">
        <f t="shared" si="62"/>
        <v/>
      </c>
    </row>
    <row r="203" ht="22" customHeight="1" spans="1:57">
      <c r="A203" s="89" t="str">
        <f t="shared" si="63"/>
        <v/>
      </c>
      <c r="B203" s="89" t="str">
        <f>IF(商品参数!A200&lt;&gt;"",商品参数!A200,"")</f>
        <v/>
      </c>
      <c r="C203" s="90" t="str">
        <f>IFERROR(VLOOKUP(B203,商品参数!A:E,2,FALSE),"")</f>
        <v/>
      </c>
      <c r="D203" s="90" t="str">
        <f>IFERROR(VLOOKUP(B203,商品参数!A:E,3,FALSE),"")</f>
        <v/>
      </c>
      <c r="E203" s="90" t="str">
        <f>IFERROR(VLOOKUP(B203,商品参数!A:E,4,FALSE),"")</f>
        <v/>
      </c>
      <c r="F203" s="90" t="str">
        <f t="shared" si="48"/>
        <v/>
      </c>
      <c r="G203" s="90" t="str">
        <f t="shared" si="49"/>
        <v/>
      </c>
      <c r="H203" s="91" t="str">
        <f t="shared" si="50"/>
        <v/>
      </c>
      <c r="I203" s="90" t="str">
        <f>IF(E203&lt;&gt;"",IFERROR(VLOOKUP(B203,商品参数!$A$3:$D$499,6,0),0),"")</f>
        <v/>
      </c>
      <c r="J203" s="90" t="str">
        <f>IF($B203&lt;&gt;"",SUMIFS(进货台账!$I$3:$I$1869,进货台账!$E$3:$E$1869,$B203,进货台账!$B$3:$B$1869,LEFT($J$3,4),进货台账!$C$3:$C$1869,LEFT(J$4,LEN(J$4)-1)),"")</f>
        <v/>
      </c>
      <c r="K203" s="90" t="str">
        <f>IF($B203&lt;&gt;"",SUMIFS(销售台账!$I$3:$I$2654,销售台账!$E$3:$E$2654,$B203,销售台账!$B$3:$B$2654,LEFT($J$3,4),销售台账!$C$3:$C$2654,LEFT(J$4,LEN(J$4)-1)),"")</f>
        <v/>
      </c>
      <c r="L203" s="90" t="str">
        <f>IF($B203&lt;&gt;"",SUMIFS(损耗登记!$I$3:$I$4999,损耗登记!$E$3:$E$4999,$B203,损耗登记!$B$3:$B$4999,LEFT($J$3,4),损耗登记!$C$3:$C$4999,LEFT(J$4,LEN(J$4)-1)),"")</f>
        <v/>
      </c>
      <c r="M203" s="90" t="str">
        <f t="shared" si="51"/>
        <v/>
      </c>
      <c r="N203" s="90" t="str">
        <f>IF($B203&lt;&gt;"",SUMIFS(进货台账!$I$3:$I$1869,进货台账!$E$3:$E$1869,$B203,进货台账!$B$3:$B$1869,LEFT($J$3,4),进货台账!$C$3:$C$1869,LEFT(N$4,LEN(N$4)-1)),"")</f>
        <v/>
      </c>
      <c r="O203" s="90" t="str">
        <f>IF($B203&lt;&gt;"",SUMIFS(销售台账!$I$3:$I$2654,销售台账!$E$3:$E$2654,$B203,销售台账!$B$3:$B$2654,LEFT($J$3,4),销售台账!$C$3:$C$2654,LEFT(N$4,LEN(N$4)-1)),"")</f>
        <v/>
      </c>
      <c r="P203" s="90" t="str">
        <f>IF($B203&lt;&gt;"",SUMIFS(损耗登记!$I$3:$I$4999,损耗登记!$E$3:$E$4999,$B203,损耗登记!$B$3:$B$4999,LEFT($J$3,4),损耗登记!$C$3:$C$4999,LEFT(N$4,LEN(N$4)-1)),"")</f>
        <v/>
      </c>
      <c r="Q203" s="90" t="str">
        <f t="shared" si="52"/>
        <v/>
      </c>
      <c r="R203" s="90" t="str">
        <f>IF($B203&lt;&gt;"",SUMIFS(进货台账!$I$3:$I$1869,进货台账!$E$3:$E$1869,$B203,进货台账!$B$3:$B$1869,LEFT($J$3,4),进货台账!$C$3:$C$1869,LEFT(R$4,LEN(R$4)-1)),"")</f>
        <v/>
      </c>
      <c r="S203" s="90" t="str">
        <f>IF($B203&lt;&gt;"",SUMIFS(销售台账!$I$3:$I$2654,销售台账!$E$3:$E$2654,$B203,销售台账!$B$3:$B$2654,LEFT($J$3,4),销售台账!$C$3:$C$2654,LEFT(R$4,LEN(R$4)-1)),"")</f>
        <v/>
      </c>
      <c r="T203" s="90" t="str">
        <f>IF($B203&lt;&gt;"",SUMIFS(损耗登记!$I$3:$I$4999,损耗登记!$E$3:$E$4999,$B203,损耗登记!$B$3:$B$4999,LEFT($J$3,4),损耗登记!$C$3:$C$4999,LEFT(R$4,LEN(R$4)-1)),"")</f>
        <v/>
      </c>
      <c r="U203" s="90" t="str">
        <f t="shared" si="53"/>
        <v/>
      </c>
      <c r="V203" s="90" t="str">
        <f>IF($B203&lt;&gt;"",SUMIFS(进货台账!$I$3:$I$1869,进货台账!$E$3:$E$1869,$B203,进货台账!$B$3:$B$1869,LEFT($J$3,4),进货台账!$C$3:$C$1869,LEFT(V$4,LEN(V$4)-1)),"")</f>
        <v/>
      </c>
      <c r="W203" s="90" t="str">
        <f>IF($B203&lt;&gt;"",SUMIFS(销售台账!$I$3:$I$2654,销售台账!$E$3:$E$2654,$B203,销售台账!$B$3:$B$2654,LEFT($J$3,4),销售台账!$C$3:$C$2654,LEFT(V$4,LEN(V$4)-1)),"")</f>
        <v/>
      </c>
      <c r="X203" s="90" t="str">
        <f>IF($B203&lt;&gt;"",SUMIFS(损耗登记!$I$3:$I$4999,损耗登记!$E$3:$E$4999,$B203,损耗登记!$B$3:$B$4999,LEFT($J$3,4),损耗登记!$C$3:$C$4999,LEFT(V$4,LEN(V$4)-1)),"")</f>
        <v/>
      </c>
      <c r="Y203" s="90" t="str">
        <f t="shared" si="54"/>
        <v/>
      </c>
      <c r="Z203" s="90" t="str">
        <f>IF($B203&lt;&gt;"",SUMIFS(进货台账!$I$3:$I$1869,进货台账!$E$3:$E$1869,$B203,进货台账!$B$3:$B$1869,LEFT($J$3,4),进货台账!$C$3:$C$1869,LEFT(Z$4,LEN(Z$4)-1)),"")</f>
        <v/>
      </c>
      <c r="AA203" s="90" t="str">
        <f>IF($B203&lt;&gt;"",SUMIFS(销售台账!$I$3:$I$2654,销售台账!$E$3:$E$2654,$B203,销售台账!$B$3:$B$2654,LEFT($J$3,4),销售台账!$C$3:$C$2654,LEFT(Z$4,LEN(Z$4)-1)),"")</f>
        <v/>
      </c>
      <c r="AB203" s="90" t="str">
        <f>IF($B203&lt;&gt;"",SUMIFS(损耗登记!$I$3:$I$4999,损耗登记!$E$3:$E$4999,$B203,损耗登记!$B$3:$B$4999,LEFT($J$3,4),损耗登记!$C$3:$C$4999,LEFT(Z$4,LEN(Z$4)-1)),"")</f>
        <v/>
      </c>
      <c r="AC203" s="90" t="str">
        <f t="shared" si="55"/>
        <v/>
      </c>
      <c r="AD203" s="90" t="str">
        <f>IF($B203&lt;&gt;"",SUMIFS(进货台账!$I$3:$I$1869,进货台账!$E$3:$E$1869,$B203,进货台账!$B$3:$B$1869,LEFT($J$3,4),进货台账!$C$3:$C$1869,LEFT(AD$4,LEN(AD$4)-1)),"")</f>
        <v/>
      </c>
      <c r="AE203" s="90" t="str">
        <f>IF($B203&lt;&gt;"",SUMIFS(销售台账!$I$3:$I$2654,销售台账!$E$3:$E$2654,$B203,销售台账!$B$3:$B$2654,LEFT($J$3,4),销售台账!$C$3:$C$2654,LEFT(AD$4,LEN(AD$4)-1)),"")</f>
        <v/>
      </c>
      <c r="AF203" s="90" t="str">
        <f>IF($B203&lt;&gt;"",SUMIFS(损耗登记!$I$3:$I$4999,损耗登记!$E$3:$E$4999,$B203,损耗登记!$B$3:$B$4999,LEFT($J$3,4),损耗登记!$C$3:$C$4999,LEFT(AD$4,LEN(AD$4)-1)),"")</f>
        <v/>
      </c>
      <c r="AG203" s="90" t="str">
        <f t="shared" si="56"/>
        <v/>
      </c>
      <c r="AH203" s="90" t="str">
        <f>IF($B203&lt;&gt;"",SUMIFS(进货台账!$I$3:$I$1869,进货台账!$E$3:$E$1869,$B203,进货台账!$B$3:$B$1869,LEFT($J$3,4),进货台账!$C$3:$C$1869,LEFT(AH$4,LEN(AH$4)-1)),"")</f>
        <v/>
      </c>
      <c r="AI203" s="90" t="str">
        <f>IF($B203&lt;&gt;"",SUMIFS(销售台账!$I$3:$I$2654,销售台账!$E$3:$E$2654,$B203,销售台账!$B$3:$B$2654,LEFT($J$3,4),销售台账!$C$3:$C$2654,LEFT(AH$4,LEN(AH$4)-1)),"")</f>
        <v/>
      </c>
      <c r="AJ203" s="90" t="str">
        <f>IF($B203&lt;&gt;"",SUMIFS(损耗登记!$I$3:$I$4999,损耗登记!$E$3:$E$4999,$B203,损耗登记!$B$3:$B$4999,LEFT($J$3,4),损耗登记!$C$3:$C$4999,LEFT(AH$4,LEN(AH$4)-1)),"")</f>
        <v/>
      </c>
      <c r="AK203" s="90" t="str">
        <f t="shared" si="57"/>
        <v/>
      </c>
      <c r="AL203" s="90" t="str">
        <f>IF($B203&lt;&gt;"",SUMIFS(进货台账!$I$3:$I$1869,进货台账!$E$3:$E$1869,$B203,进货台账!$B$3:$B$1869,LEFT($J$3,4),进货台账!$C$3:$C$1869,LEFT(AL$4,LEN(AL$4)-1)),"")</f>
        <v/>
      </c>
      <c r="AM203" s="90" t="str">
        <f>IF($B203&lt;&gt;"",SUMIFS(销售台账!$I$3:$I$2654,销售台账!$E$3:$E$2654,$B203,销售台账!$B$3:$B$2654,LEFT($J$3,4),销售台账!$C$3:$C$2654,LEFT(AL$4,LEN(AL$4)-1)),"")</f>
        <v/>
      </c>
      <c r="AN203" s="90" t="str">
        <f>IF($B203&lt;&gt;"",SUMIFS(损耗登记!$I$3:$I$4999,损耗登记!$E$3:$E$4999,$B203,损耗登记!$B$3:$B$4999,LEFT($J$3,4),损耗登记!$C$3:$C$4999,LEFT(AL$4,LEN(AL$4)-1)),"")</f>
        <v/>
      </c>
      <c r="AO203" s="90" t="str">
        <f t="shared" si="58"/>
        <v/>
      </c>
      <c r="AP203" s="90" t="str">
        <f>IF($B203&lt;&gt;"",SUMIFS(进货台账!$I$3:$I$1869,进货台账!$E$3:$E$1869,$B203,进货台账!$B$3:$B$1869,LEFT($J$3,4),进货台账!$C$3:$C$1869,LEFT(AP$4,LEN(AP$4)-1)),"")</f>
        <v/>
      </c>
      <c r="AQ203" s="90" t="str">
        <f>IF($B203&lt;&gt;"",SUMIFS(销售台账!$I$3:$I$2654,销售台账!$E$3:$E$2654,$B203,销售台账!$B$3:$B$2654,LEFT($J$3,4),销售台账!$C$3:$C$2654,LEFT(AP$4,LEN(AP$4)-1)),"")</f>
        <v/>
      </c>
      <c r="AR203" s="90" t="str">
        <f>IF($B203&lt;&gt;"",SUMIFS(损耗登记!$I$3:$I$4999,损耗登记!$E$3:$E$4999,$B203,损耗登记!$B$3:$B$4999,LEFT($J$3,4),损耗登记!$C$3:$C$4999,LEFT(AP$4,LEN(AP$4)-1)),"")</f>
        <v/>
      </c>
      <c r="AS203" s="90" t="str">
        <f t="shared" si="59"/>
        <v/>
      </c>
      <c r="AT203" s="90" t="str">
        <f>IF($B203&lt;&gt;"",SUMIFS(进货台账!$I$3:$I$1869,进货台账!$E$3:$E$1869,$B203,进货台账!$B$3:$B$1869,LEFT($J$3,4),进货台账!$C$3:$C$1869,LEFT(AT$4,LEN(AT$4)-1)),"")</f>
        <v/>
      </c>
      <c r="AU203" s="90" t="str">
        <f>IF($B203&lt;&gt;"",SUMIFS(销售台账!$I$3:$I$2654,销售台账!$E$3:$E$2654,$B203,销售台账!$B$3:$B$2654,LEFT($J$3,4),销售台账!$C$3:$C$2654,LEFT(AT$4,LEN(AT$4)-1)),"")</f>
        <v/>
      </c>
      <c r="AV203" s="90" t="str">
        <f>IF($B203&lt;&gt;"",SUMIFS(损耗登记!$I$3:$I$4999,损耗登记!$E$3:$E$4999,$B203,损耗登记!$B$3:$B$4999,LEFT($J$3,4),损耗登记!$C$3:$C$4999,LEFT(AT$4,LEN(AT$4)-1)),"")</f>
        <v/>
      </c>
      <c r="AW203" s="90" t="str">
        <f t="shared" si="60"/>
        <v/>
      </c>
      <c r="AX203" s="90" t="str">
        <f>IF($B203&lt;&gt;"",SUMIFS(进货台账!$I$3:$I$1869,进货台账!$E$3:$E$1869,$B203,进货台账!$B$3:$B$1869,LEFT($J$3,4),进货台账!$C$3:$C$1869,LEFT(AX$4,LEN(AX$4)-1)),"")</f>
        <v/>
      </c>
      <c r="AY203" s="90" t="str">
        <f>IF($B203&lt;&gt;"",SUMIFS(销售台账!$I$3:$I$2654,销售台账!$E$3:$E$2654,$B203,销售台账!$B$3:$B$2654,LEFT($J$3,4),销售台账!$C$3:$C$2654,LEFT(AX$4,LEN(AX$4)-1)),"")</f>
        <v/>
      </c>
      <c r="AZ203" s="90" t="str">
        <f>IF($B203&lt;&gt;"",SUMIFS(损耗登记!$I$3:$I$4999,损耗登记!$E$3:$E$4999,$B203,损耗登记!$B$3:$B$4999,LEFT($J$3,4),损耗登记!$C$3:$C$4999,LEFT(AX$4,LEN(AX$4)-1)),"")</f>
        <v/>
      </c>
      <c r="BA203" s="90" t="str">
        <f t="shared" si="61"/>
        <v/>
      </c>
      <c r="BB203" s="90" t="str">
        <f>IF($B203&lt;&gt;"",SUMIFS(进货台账!$I$3:$I$1869,进货台账!$E$3:$E$1869,$B203,进货台账!$B$3:$B$1869,LEFT($J$3,4),进货台账!$C$3:$C$1869,LEFT(BB$4,LEN(BB$4)-1)),"")</f>
        <v/>
      </c>
      <c r="BC203" s="90" t="str">
        <f>IF($B203&lt;&gt;"",SUMIFS(销售台账!$I$3:$I$2654,销售台账!$E$3:$E$2654,$B203,销售台账!$B$3:$B$2654,LEFT($J$3,4),销售台账!$C$3:$C$2654,LEFT(BB$4,LEN(BB$4)-1)),"")</f>
        <v/>
      </c>
      <c r="BD203" s="90" t="str">
        <f>IF($B203&lt;&gt;"",SUMIFS(损耗登记!$I$3:$I$4999,损耗登记!$E$3:$E$4999,$B203,损耗登记!$B$3:$B$4999,LEFT($J$3,4),损耗登记!$C$3:$C$4999,LEFT(BB$4,LEN(BB$4)-1)),"")</f>
        <v/>
      </c>
      <c r="BE203" s="90" t="str">
        <f t="shared" si="62"/>
        <v/>
      </c>
    </row>
    <row r="204" ht="22" customHeight="1" spans="1:57">
      <c r="A204" s="89" t="str">
        <f t="shared" si="63"/>
        <v/>
      </c>
      <c r="B204" s="89" t="str">
        <f>IF(商品参数!A201&lt;&gt;"",商品参数!A201,"")</f>
        <v/>
      </c>
      <c r="C204" s="90" t="str">
        <f>IFERROR(VLOOKUP(B204,商品参数!A:E,2,FALSE),"")</f>
        <v/>
      </c>
      <c r="D204" s="90" t="str">
        <f>IFERROR(VLOOKUP(B204,商品参数!A:E,3,FALSE),"")</f>
        <v/>
      </c>
      <c r="E204" s="90" t="str">
        <f>IFERROR(VLOOKUP(B204,商品参数!A:E,4,FALSE),"")</f>
        <v/>
      </c>
      <c r="F204" s="90" t="str">
        <f t="shared" si="48"/>
        <v/>
      </c>
      <c r="G204" s="90" t="str">
        <f t="shared" si="49"/>
        <v/>
      </c>
      <c r="H204" s="91" t="str">
        <f t="shared" si="50"/>
        <v/>
      </c>
      <c r="I204" s="90" t="str">
        <f>IF(E204&lt;&gt;"",IFERROR(VLOOKUP(B204,商品参数!$A$3:$D$499,6,0),0),"")</f>
        <v/>
      </c>
      <c r="J204" s="90" t="str">
        <f>IF($B204&lt;&gt;"",SUMIFS(进货台账!$I$3:$I$1869,进货台账!$E$3:$E$1869,$B204,进货台账!$B$3:$B$1869,LEFT($J$3,4),进货台账!$C$3:$C$1869,LEFT(J$4,LEN(J$4)-1)),"")</f>
        <v/>
      </c>
      <c r="K204" s="90" t="str">
        <f>IF($B204&lt;&gt;"",SUMIFS(销售台账!$I$3:$I$2654,销售台账!$E$3:$E$2654,$B204,销售台账!$B$3:$B$2654,LEFT($J$3,4),销售台账!$C$3:$C$2654,LEFT(J$4,LEN(J$4)-1)),"")</f>
        <v/>
      </c>
      <c r="L204" s="90" t="str">
        <f>IF($B204&lt;&gt;"",SUMIFS(损耗登记!$I$3:$I$4999,损耗登记!$E$3:$E$4999,$B204,损耗登记!$B$3:$B$4999,LEFT($J$3,4),损耗登记!$C$3:$C$4999,LEFT(J$4,LEN(J$4)-1)),"")</f>
        <v/>
      </c>
      <c r="M204" s="90" t="str">
        <f t="shared" si="51"/>
        <v/>
      </c>
      <c r="N204" s="90" t="str">
        <f>IF($B204&lt;&gt;"",SUMIFS(进货台账!$I$3:$I$1869,进货台账!$E$3:$E$1869,$B204,进货台账!$B$3:$B$1869,LEFT($J$3,4),进货台账!$C$3:$C$1869,LEFT(N$4,LEN(N$4)-1)),"")</f>
        <v/>
      </c>
      <c r="O204" s="90" t="str">
        <f>IF($B204&lt;&gt;"",SUMIFS(销售台账!$I$3:$I$2654,销售台账!$E$3:$E$2654,$B204,销售台账!$B$3:$B$2654,LEFT($J$3,4),销售台账!$C$3:$C$2654,LEFT(N$4,LEN(N$4)-1)),"")</f>
        <v/>
      </c>
      <c r="P204" s="90" t="str">
        <f>IF($B204&lt;&gt;"",SUMIFS(损耗登记!$I$3:$I$4999,损耗登记!$E$3:$E$4999,$B204,损耗登记!$B$3:$B$4999,LEFT($J$3,4),损耗登记!$C$3:$C$4999,LEFT(N$4,LEN(N$4)-1)),"")</f>
        <v/>
      </c>
      <c r="Q204" s="90" t="str">
        <f t="shared" si="52"/>
        <v/>
      </c>
      <c r="R204" s="90" t="str">
        <f>IF($B204&lt;&gt;"",SUMIFS(进货台账!$I$3:$I$1869,进货台账!$E$3:$E$1869,$B204,进货台账!$B$3:$B$1869,LEFT($J$3,4),进货台账!$C$3:$C$1869,LEFT(R$4,LEN(R$4)-1)),"")</f>
        <v/>
      </c>
      <c r="S204" s="90" t="str">
        <f>IF($B204&lt;&gt;"",SUMIFS(销售台账!$I$3:$I$2654,销售台账!$E$3:$E$2654,$B204,销售台账!$B$3:$B$2654,LEFT($J$3,4),销售台账!$C$3:$C$2654,LEFT(R$4,LEN(R$4)-1)),"")</f>
        <v/>
      </c>
      <c r="T204" s="90" t="str">
        <f>IF($B204&lt;&gt;"",SUMIFS(损耗登记!$I$3:$I$4999,损耗登记!$E$3:$E$4999,$B204,损耗登记!$B$3:$B$4999,LEFT($J$3,4),损耗登记!$C$3:$C$4999,LEFT(R$4,LEN(R$4)-1)),"")</f>
        <v/>
      </c>
      <c r="U204" s="90" t="str">
        <f t="shared" si="53"/>
        <v/>
      </c>
      <c r="V204" s="90" t="str">
        <f>IF($B204&lt;&gt;"",SUMIFS(进货台账!$I$3:$I$1869,进货台账!$E$3:$E$1869,$B204,进货台账!$B$3:$B$1869,LEFT($J$3,4),进货台账!$C$3:$C$1869,LEFT(V$4,LEN(V$4)-1)),"")</f>
        <v/>
      </c>
      <c r="W204" s="90" t="str">
        <f>IF($B204&lt;&gt;"",SUMIFS(销售台账!$I$3:$I$2654,销售台账!$E$3:$E$2654,$B204,销售台账!$B$3:$B$2654,LEFT($J$3,4),销售台账!$C$3:$C$2654,LEFT(V$4,LEN(V$4)-1)),"")</f>
        <v/>
      </c>
      <c r="X204" s="90" t="str">
        <f>IF($B204&lt;&gt;"",SUMIFS(损耗登记!$I$3:$I$4999,损耗登记!$E$3:$E$4999,$B204,损耗登记!$B$3:$B$4999,LEFT($J$3,4),损耗登记!$C$3:$C$4999,LEFT(V$4,LEN(V$4)-1)),"")</f>
        <v/>
      </c>
      <c r="Y204" s="90" t="str">
        <f t="shared" si="54"/>
        <v/>
      </c>
      <c r="Z204" s="90" t="str">
        <f>IF($B204&lt;&gt;"",SUMIFS(进货台账!$I$3:$I$1869,进货台账!$E$3:$E$1869,$B204,进货台账!$B$3:$B$1869,LEFT($J$3,4),进货台账!$C$3:$C$1869,LEFT(Z$4,LEN(Z$4)-1)),"")</f>
        <v/>
      </c>
      <c r="AA204" s="90" t="str">
        <f>IF($B204&lt;&gt;"",SUMIFS(销售台账!$I$3:$I$2654,销售台账!$E$3:$E$2654,$B204,销售台账!$B$3:$B$2654,LEFT($J$3,4),销售台账!$C$3:$C$2654,LEFT(Z$4,LEN(Z$4)-1)),"")</f>
        <v/>
      </c>
      <c r="AB204" s="90" t="str">
        <f>IF($B204&lt;&gt;"",SUMIFS(损耗登记!$I$3:$I$4999,损耗登记!$E$3:$E$4999,$B204,损耗登记!$B$3:$B$4999,LEFT($J$3,4),损耗登记!$C$3:$C$4999,LEFT(Z$4,LEN(Z$4)-1)),"")</f>
        <v/>
      </c>
      <c r="AC204" s="90" t="str">
        <f t="shared" si="55"/>
        <v/>
      </c>
      <c r="AD204" s="90" t="str">
        <f>IF($B204&lt;&gt;"",SUMIFS(进货台账!$I$3:$I$1869,进货台账!$E$3:$E$1869,$B204,进货台账!$B$3:$B$1869,LEFT($J$3,4),进货台账!$C$3:$C$1869,LEFT(AD$4,LEN(AD$4)-1)),"")</f>
        <v/>
      </c>
      <c r="AE204" s="90" t="str">
        <f>IF($B204&lt;&gt;"",SUMIFS(销售台账!$I$3:$I$2654,销售台账!$E$3:$E$2654,$B204,销售台账!$B$3:$B$2654,LEFT($J$3,4),销售台账!$C$3:$C$2654,LEFT(AD$4,LEN(AD$4)-1)),"")</f>
        <v/>
      </c>
      <c r="AF204" s="90" t="str">
        <f>IF($B204&lt;&gt;"",SUMIFS(损耗登记!$I$3:$I$4999,损耗登记!$E$3:$E$4999,$B204,损耗登记!$B$3:$B$4999,LEFT($J$3,4),损耗登记!$C$3:$C$4999,LEFT(AD$4,LEN(AD$4)-1)),"")</f>
        <v/>
      </c>
      <c r="AG204" s="90" t="str">
        <f t="shared" si="56"/>
        <v/>
      </c>
      <c r="AH204" s="90" t="str">
        <f>IF($B204&lt;&gt;"",SUMIFS(进货台账!$I$3:$I$1869,进货台账!$E$3:$E$1869,$B204,进货台账!$B$3:$B$1869,LEFT($J$3,4),进货台账!$C$3:$C$1869,LEFT(AH$4,LEN(AH$4)-1)),"")</f>
        <v/>
      </c>
      <c r="AI204" s="90" t="str">
        <f>IF($B204&lt;&gt;"",SUMIFS(销售台账!$I$3:$I$2654,销售台账!$E$3:$E$2654,$B204,销售台账!$B$3:$B$2654,LEFT($J$3,4),销售台账!$C$3:$C$2654,LEFT(AH$4,LEN(AH$4)-1)),"")</f>
        <v/>
      </c>
      <c r="AJ204" s="90" t="str">
        <f>IF($B204&lt;&gt;"",SUMIFS(损耗登记!$I$3:$I$4999,损耗登记!$E$3:$E$4999,$B204,损耗登记!$B$3:$B$4999,LEFT($J$3,4),损耗登记!$C$3:$C$4999,LEFT(AH$4,LEN(AH$4)-1)),"")</f>
        <v/>
      </c>
      <c r="AK204" s="90" t="str">
        <f t="shared" si="57"/>
        <v/>
      </c>
      <c r="AL204" s="90" t="str">
        <f>IF($B204&lt;&gt;"",SUMIFS(进货台账!$I$3:$I$1869,进货台账!$E$3:$E$1869,$B204,进货台账!$B$3:$B$1869,LEFT($J$3,4),进货台账!$C$3:$C$1869,LEFT(AL$4,LEN(AL$4)-1)),"")</f>
        <v/>
      </c>
      <c r="AM204" s="90" t="str">
        <f>IF($B204&lt;&gt;"",SUMIFS(销售台账!$I$3:$I$2654,销售台账!$E$3:$E$2654,$B204,销售台账!$B$3:$B$2654,LEFT($J$3,4),销售台账!$C$3:$C$2654,LEFT(AL$4,LEN(AL$4)-1)),"")</f>
        <v/>
      </c>
      <c r="AN204" s="90" t="str">
        <f>IF($B204&lt;&gt;"",SUMIFS(损耗登记!$I$3:$I$4999,损耗登记!$E$3:$E$4999,$B204,损耗登记!$B$3:$B$4999,LEFT($J$3,4),损耗登记!$C$3:$C$4999,LEFT(AL$4,LEN(AL$4)-1)),"")</f>
        <v/>
      </c>
      <c r="AO204" s="90" t="str">
        <f t="shared" si="58"/>
        <v/>
      </c>
      <c r="AP204" s="90" t="str">
        <f>IF($B204&lt;&gt;"",SUMIFS(进货台账!$I$3:$I$1869,进货台账!$E$3:$E$1869,$B204,进货台账!$B$3:$B$1869,LEFT($J$3,4),进货台账!$C$3:$C$1869,LEFT(AP$4,LEN(AP$4)-1)),"")</f>
        <v/>
      </c>
      <c r="AQ204" s="90" t="str">
        <f>IF($B204&lt;&gt;"",SUMIFS(销售台账!$I$3:$I$2654,销售台账!$E$3:$E$2654,$B204,销售台账!$B$3:$B$2654,LEFT($J$3,4),销售台账!$C$3:$C$2654,LEFT(AP$4,LEN(AP$4)-1)),"")</f>
        <v/>
      </c>
      <c r="AR204" s="90" t="str">
        <f>IF($B204&lt;&gt;"",SUMIFS(损耗登记!$I$3:$I$4999,损耗登记!$E$3:$E$4999,$B204,损耗登记!$B$3:$B$4999,LEFT($J$3,4),损耗登记!$C$3:$C$4999,LEFT(AP$4,LEN(AP$4)-1)),"")</f>
        <v/>
      </c>
      <c r="AS204" s="90" t="str">
        <f t="shared" si="59"/>
        <v/>
      </c>
      <c r="AT204" s="90" t="str">
        <f>IF($B204&lt;&gt;"",SUMIFS(进货台账!$I$3:$I$1869,进货台账!$E$3:$E$1869,$B204,进货台账!$B$3:$B$1869,LEFT($J$3,4),进货台账!$C$3:$C$1869,LEFT(AT$4,LEN(AT$4)-1)),"")</f>
        <v/>
      </c>
      <c r="AU204" s="90" t="str">
        <f>IF($B204&lt;&gt;"",SUMIFS(销售台账!$I$3:$I$2654,销售台账!$E$3:$E$2654,$B204,销售台账!$B$3:$B$2654,LEFT($J$3,4),销售台账!$C$3:$C$2654,LEFT(AT$4,LEN(AT$4)-1)),"")</f>
        <v/>
      </c>
      <c r="AV204" s="90" t="str">
        <f>IF($B204&lt;&gt;"",SUMIFS(损耗登记!$I$3:$I$4999,损耗登记!$E$3:$E$4999,$B204,损耗登记!$B$3:$B$4999,LEFT($J$3,4),损耗登记!$C$3:$C$4999,LEFT(AT$4,LEN(AT$4)-1)),"")</f>
        <v/>
      </c>
      <c r="AW204" s="90" t="str">
        <f t="shared" si="60"/>
        <v/>
      </c>
      <c r="AX204" s="90" t="str">
        <f>IF($B204&lt;&gt;"",SUMIFS(进货台账!$I$3:$I$1869,进货台账!$E$3:$E$1869,$B204,进货台账!$B$3:$B$1869,LEFT($J$3,4),进货台账!$C$3:$C$1869,LEFT(AX$4,LEN(AX$4)-1)),"")</f>
        <v/>
      </c>
      <c r="AY204" s="90" t="str">
        <f>IF($B204&lt;&gt;"",SUMIFS(销售台账!$I$3:$I$2654,销售台账!$E$3:$E$2654,$B204,销售台账!$B$3:$B$2654,LEFT($J$3,4),销售台账!$C$3:$C$2654,LEFT(AX$4,LEN(AX$4)-1)),"")</f>
        <v/>
      </c>
      <c r="AZ204" s="90" t="str">
        <f>IF($B204&lt;&gt;"",SUMIFS(损耗登记!$I$3:$I$4999,损耗登记!$E$3:$E$4999,$B204,损耗登记!$B$3:$B$4999,LEFT($J$3,4),损耗登记!$C$3:$C$4999,LEFT(AX$4,LEN(AX$4)-1)),"")</f>
        <v/>
      </c>
      <c r="BA204" s="90" t="str">
        <f t="shared" si="61"/>
        <v/>
      </c>
      <c r="BB204" s="90" t="str">
        <f>IF($B204&lt;&gt;"",SUMIFS(进货台账!$I$3:$I$1869,进货台账!$E$3:$E$1869,$B204,进货台账!$B$3:$B$1869,LEFT($J$3,4),进货台账!$C$3:$C$1869,LEFT(BB$4,LEN(BB$4)-1)),"")</f>
        <v/>
      </c>
      <c r="BC204" s="90" t="str">
        <f>IF($B204&lt;&gt;"",SUMIFS(销售台账!$I$3:$I$2654,销售台账!$E$3:$E$2654,$B204,销售台账!$B$3:$B$2654,LEFT($J$3,4),销售台账!$C$3:$C$2654,LEFT(BB$4,LEN(BB$4)-1)),"")</f>
        <v/>
      </c>
      <c r="BD204" s="90" t="str">
        <f>IF($B204&lt;&gt;"",SUMIFS(损耗登记!$I$3:$I$4999,损耗登记!$E$3:$E$4999,$B204,损耗登记!$B$3:$B$4999,LEFT($J$3,4),损耗登记!$C$3:$C$4999,LEFT(BB$4,LEN(BB$4)-1)),"")</f>
        <v/>
      </c>
      <c r="BE204" s="90" t="str">
        <f t="shared" si="62"/>
        <v/>
      </c>
    </row>
    <row r="205" ht="22" customHeight="1" spans="1:57">
      <c r="A205" s="89" t="str">
        <f t="shared" si="63"/>
        <v/>
      </c>
      <c r="B205" s="89" t="str">
        <f>IF(商品参数!A202&lt;&gt;"",商品参数!A202,"")</f>
        <v/>
      </c>
      <c r="C205" s="90" t="str">
        <f>IFERROR(VLOOKUP(B205,商品参数!A:E,2,FALSE),"")</f>
        <v/>
      </c>
      <c r="D205" s="90" t="str">
        <f>IFERROR(VLOOKUP(B205,商品参数!A:E,3,FALSE),"")</f>
        <v/>
      </c>
      <c r="E205" s="90" t="str">
        <f>IFERROR(VLOOKUP(B205,商品参数!A:E,4,FALSE),"")</f>
        <v/>
      </c>
      <c r="F205" s="90" t="str">
        <f t="shared" si="48"/>
        <v/>
      </c>
      <c r="G205" s="90" t="str">
        <f t="shared" si="49"/>
        <v/>
      </c>
      <c r="H205" s="91" t="str">
        <f t="shared" si="50"/>
        <v/>
      </c>
      <c r="I205" s="90" t="str">
        <f>IF(E205&lt;&gt;"",IFERROR(VLOOKUP(B205,商品参数!$A$3:$D$499,6,0),0),"")</f>
        <v/>
      </c>
      <c r="J205" s="90" t="str">
        <f>IF($B205&lt;&gt;"",SUMIFS(进货台账!$I$3:$I$1869,进货台账!$E$3:$E$1869,$B205,进货台账!$B$3:$B$1869,LEFT($J$3,4),进货台账!$C$3:$C$1869,LEFT(J$4,LEN(J$4)-1)),"")</f>
        <v/>
      </c>
      <c r="K205" s="90" t="str">
        <f>IF($B205&lt;&gt;"",SUMIFS(销售台账!$I$3:$I$2654,销售台账!$E$3:$E$2654,$B205,销售台账!$B$3:$B$2654,LEFT($J$3,4),销售台账!$C$3:$C$2654,LEFT(J$4,LEN(J$4)-1)),"")</f>
        <v/>
      </c>
      <c r="L205" s="90" t="str">
        <f>IF($B205&lt;&gt;"",SUMIFS(损耗登记!$I$3:$I$4999,损耗登记!$E$3:$E$4999,$B205,损耗登记!$B$3:$B$4999,LEFT($J$3,4),损耗登记!$C$3:$C$4999,LEFT(J$4,LEN(J$4)-1)),"")</f>
        <v/>
      </c>
      <c r="M205" s="90" t="str">
        <f t="shared" si="51"/>
        <v/>
      </c>
      <c r="N205" s="90" t="str">
        <f>IF($B205&lt;&gt;"",SUMIFS(进货台账!$I$3:$I$1869,进货台账!$E$3:$E$1869,$B205,进货台账!$B$3:$B$1869,LEFT($J$3,4),进货台账!$C$3:$C$1869,LEFT(N$4,LEN(N$4)-1)),"")</f>
        <v/>
      </c>
      <c r="O205" s="90" t="str">
        <f>IF($B205&lt;&gt;"",SUMIFS(销售台账!$I$3:$I$2654,销售台账!$E$3:$E$2654,$B205,销售台账!$B$3:$B$2654,LEFT($J$3,4),销售台账!$C$3:$C$2654,LEFT(N$4,LEN(N$4)-1)),"")</f>
        <v/>
      </c>
      <c r="P205" s="90" t="str">
        <f>IF($B205&lt;&gt;"",SUMIFS(损耗登记!$I$3:$I$4999,损耗登记!$E$3:$E$4999,$B205,损耗登记!$B$3:$B$4999,LEFT($J$3,4),损耗登记!$C$3:$C$4999,LEFT(N$4,LEN(N$4)-1)),"")</f>
        <v/>
      </c>
      <c r="Q205" s="90" t="str">
        <f t="shared" si="52"/>
        <v/>
      </c>
      <c r="R205" s="90" t="str">
        <f>IF($B205&lt;&gt;"",SUMIFS(进货台账!$I$3:$I$1869,进货台账!$E$3:$E$1869,$B205,进货台账!$B$3:$B$1869,LEFT($J$3,4),进货台账!$C$3:$C$1869,LEFT(R$4,LEN(R$4)-1)),"")</f>
        <v/>
      </c>
      <c r="S205" s="90" t="str">
        <f>IF($B205&lt;&gt;"",SUMIFS(销售台账!$I$3:$I$2654,销售台账!$E$3:$E$2654,$B205,销售台账!$B$3:$B$2654,LEFT($J$3,4),销售台账!$C$3:$C$2654,LEFT(R$4,LEN(R$4)-1)),"")</f>
        <v/>
      </c>
      <c r="T205" s="90" t="str">
        <f>IF($B205&lt;&gt;"",SUMIFS(损耗登记!$I$3:$I$4999,损耗登记!$E$3:$E$4999,$B205,损耗登记!$B$3:$B$4999,LEFT($J$3,4),损耗登记!$C$3:$C$4999,LEFT(R$4,LEN(R$4)-1)),"")</f>
        <v/>
      </c>
      <c r="U205" s="90" t="str">
        <f t="shared" si="53"/>
        <v/>
      </c>
      <c r="V205" s="90" t="str">
        <f>IF($B205&lt;&gt;"",SUMIFS(进货台账!$I$3:$I$1869,进货台账!$E$3:$E$1869,$B205,进货台账!$B$3:$B$1869,LEFT($J$3,4),进货台账!$C$3:$C$1869,LEFT(V$4,LEN(V$4)-1)),"")</f>
        <v/>
      </c>
      <c r="W205" s="90" t="str">
        <f>IF($B205&lt;&gt;"",SUMIFS(销售台账!$I$3:$I$2654,销售台账!$E$3:$E$2654,$B205,销售台账!$B$3:$B$2654,LEFT($J$3,4),销售台账!$C$3:$C$2654,LEFT(V$4,LEN(V$4)-1)),"")</f>
        <v/>
      </c>
      <c r="X205" s="90" t="str">
        <f>IF($B205&lt;&gt;"",SUMIFS(损耗登记!$I$3:$I$4999,损耗登记!$E$3:$E$4999,$B205,损耗登记!$B$3:$B$4999,LEFT($J$3,4),损耗登记!$C$3:$C$4999,LEFT(V$4,LEN(V$4)-1)),"")</f>
        <v/>
      </c>
      <c r="Y205" s="90" t="str">
        <f t="shared" si="54"/>
        <v/>
      </c>
      <c r="Z205" s="90" t="str">
        <f>IF($B205&lt;&gt;"",SUMIFS(进货台账!$I$3:$I$1869,进货台账!$E$3:$E$1869,$B205,进货台账!$B$3:$B$1869,LEFT($J$3,4),进货台账!$C$3:$C$1869,LEFT(Z$4,LEN(Z$4)-1)),"")</f>
        <v/>
      </c>
      <c r="AA205" s="90" t="str">
        <f>IF($B205&lt;&gt;"",SUMIFS(销售台账!$I$3:$I$2654,销售台账!$E$3:$E$2654,$B205,销售台账!$B$3:$B$2654,LEFT($J$3,4),销售台账!$C$3:$C$2654,LEFT(Z$4,LEN(Z$4)-1)),"")</f>
        <v/>
      </c>
      <c r="AB205" s="90" t="str">
        <f>IF($B205&lt;&gt;"",SUMIFS(损耗登记!$I$3:$I$4999,损耗登记!$E$3:$E$4999,$B205,损耗登记!$B$3:$B$4999,LEFT($J$3,4),损耗登记!$C$3:$C$4999,LEFT(Z$4,LEN(Z$4)-1)),"")</f>
        <v/>
      </c>
      <c r="AC205" s="90" t="str">
        <f t="shared" si="55"/>
        <v/>
      </c>
      <c r="AD205" s="90" t="str">
        <f>IF($B205&lt;&gt;"",SUMIFS(进货台账!$I$3:$I$1869,进货台账!$E$3:$E$1869,$B205,进货台账!$B$3:$B$1869,LEFT($J$3,4),进货台账!$C$3:$C$1869,LEFT(AD$4,LEN(AD$4)-1)),"")</f>
        <v/>
      </c>
      <c r="AE205" s="90" t="str">
        <f>IF($B205&lt;&gt;"",SUMIFS(销售台账!$I$3:$I$2654,销售台账!$E$3:$E$2654,$B205,销售台账!$B$3:$B$2654,LEFT($J$3,4),销售台账!$C$3:$C$2654,LEFT(AD$4,LEN(AD$4)-1)),"")</f>
        <v/>
      </c>
      <c r="AF205" s="90" t="str">
        <f>IF($B205&lt;&gt;"",SUMIFS(损耗登记!$I$3:$I$4999,损耗登记!$E$3:$E$4999,$B205,损耗登记!$B$3:$B$4999,LEFT($J$3,4),损耗登记!$C$3:$C$4999,LEFT(AD$4,LEN(AD$4)-1)),"")</f>
        <v/>
      </c>
      <c r="AG205" s="90" t="str">
        <f t="shared" si="56"/>
        <v/>
      </c>
      <c r="AH205" s="90" t="str">
        <f>IF($B205&lt;&gt;"",SUMIFS(进货台账!$I$3:$I$1869,进货台账!$E$3:$E$1869,$B205,进货台账!$B$3:$B$1869,LEFT($J$3,4),进货台账!$C$3:$C$1869,LEFT(AH$4,LEN(AH$4)-1)),"")</f>
        <v/>
      </c>
      <c r="AI205" s="90" t="str">
        <f>IF($B205&lt;&gt;"",SUMIFS(销售台账!$I$3:$I$2654,销售台账!$E$3:$E$2654,$B205,销售台账!$B$3:$B$2654,LEFT($J$3,4),销售台账!$C$3:$C$2654,LEFT(AH$4,LEN(AH$4)-1)),"")</f>
        <v/>
      </c>
      <c r="AJ205" s="90" t="str">
        <f>IF($B205&lt;&gt;"",SUMIFS(损耗登记!$I$3:$I$4999,损耗登记!$E$3:$E$4999,$B205,损耗登记!$B$3:$B$4999,LEFT($J$3,4),损耗登记!$C$3:$C$4999,LEFT(AH$4,LEN(AH$4)-1)),"")</f>
        <v/>
      </c>
      <c r="AK205" s="90" t="str">
        <f t="shared" si="57"/>
        <v/>
      </c>
      <c r="AL205" s="90" t="str">
        <f>IF($B205&lt;&gt;"",SUMIFS(进货台账!$I$3:$I$1869,进货台账!$E$3:$E$1869,$B205,进货台账!$B$3:$B$1869,LEFT($J$3,4),进货台账!$C$3:$C$1869,LEFT(AL$4,LEN(AL$4)-1)),"")</f>
        <v/>
      </c>
      <c r="AM205" s="90" t="str">
        <f>IF($B205&lt;&gt;"",SUMIFS(销售台账!$I$3:$I$2654,销售台账!$E$3:$E$2654,$B205,销售台账!$B$3:$B$2654,LEFT($J$3,4),销售台账!$C$3:$C$2654,LEFT(AL$4,LEN(AL$4)-1)),"")</f>
        <v/>
      </c>
      <c r="AN205" s="90" t="str">
        <f>IF($B205&lt;&gt;"",SUMIFS(损耗登记!$I$3:$I$4999,损耗登记!$E$3:$E$4999,$B205,损耗登记!$B$3:$B$4999,LEFT($J$3,4),损耗登记!$C$3:$C$4999,LEFT(AL$4,LEN(AL$4)-1)),"")</f>
        <v/>
      </c>
      <c r="AO205" s="90" t="str">
        <f t="shared" si="58"/>
        <v/>
      </c>
      <c r="AP205" s="90" t="str">
        <f>IF($B205&lt;&gt;"",SUMIFS(进货台账!$I$3:$I$1869,进货台账!$E$3:$E$1869,$B205,进货台账!$B$3:$B$1869,LEFT($J$3,4),进货台账!$C$3:$C$1869,LEFT(AP$4,LEN(AP$4)-1)),"")</f>
        <v/>
      </c>
      <c r="AQ205" s="90" t="str">
        <f>IF($B205&lt;&gt;"",SUMIFS(销售台账!$I$3:$I$2654,销售台账!$E$3:$E$2654,$B205,销售台账!$B$3:$B$2654,LEFT($J$3,4),销售台账!$C$3:$C$2654,LEFT(AP$4,LEN(AP$4)-1)),"")</f>
        <v/>
      </c>
      <c r="AR205" s="90" t="str">
        <f>IF($B205&lt;&gt;"",SUMIFS(损耗登记!$I$3:$I$4999,损耗登记!$E$3:$E$4999,$B205,损耗登记!$B$3:$B$4999,LEFT($J$3,4),损耗登记!$C$3:$C$4999,LEFT(AP$4,LEN(AP$4)-1)),"")</f>
        <v/>
      </c>
      <c r="AS205" s="90" t="str">
        <f t="shared" si="59"/>
        <v/>
      </c>
      <c r="AT205" s="90" t="str">
        <f>IF($B205&lt;&gt;"",SUMIFS(进货台账!$I$3:$I$1869,进货台账!$E$3:$E$1869,$B205,进货台账!$B$3:$B$1869,LEFT($J$3,4),进货台账!$C$3:$C$1869,LEFT(AT$4,LEN(AT$4)-1)),"")</f>
        <v/>
      </c>
      <c r="AU205" s="90" t="str">
        <f>IF($B205&lt;&gt;"",SUMIFS(销售台账!$I$3:$I$2654,销售台账!$E$3:$E$2654,$B205,销售台账!$B$3:$B$2654,LEFT($J$3,4),销售台账!$C$3:$C$2654,LEFT(AT$4,LEN(AT$4)-1)),"")</f>
        <v/>
      </c>
      <c r="AV205" s="90" t="str">
        <f>IF($B205&lt;&gt;"",SUMIFS(损耗登记!$I$3:$I$4999,损耗登记!$E$3:$E$4999,$B205,损耗登记!$B$3:$B$4999,LEFT($J$3,4),损耗登记!$C$3:$C$4999,LEFT(AT$4,LEN(AT$4)-1)),"")</f>
        <v/>
      </c>
      <c r="AW205" s="90" t="str">
        <f t="shared" si="60"/>
        <v/>
      </c>
      <c r="AX205" s="90" t="str">
        <f>IF($B205&lt;&gt;"",SUMIFS(进货台账!$I$3:$I$1869,进货台账!$E$3:$E$1869,$B205,进货台账!$B$3:$B$1869,LEFT($J$3,4),进货台账!$C$3:$C$1869,LEFT(AX$4,LEN(AX$4)-1)),"")</f>
        <v/>
      </c>
      <c r="AY205" s="90" t="str">
        <f>IF($B205&lt;&gt;"",SUMIFS(销售台账!$I$3:$I$2654,销售台账!$E$3:$E$2654,$B205,销售台账!$B$3:$B$2654,LEFT($J$3,4),销售台账!$C$3:$C$2654,LEFT(AX$4,LEN(AX$4)-1)),"")</f>
        <v/>
      </c>
      <c r="AZ205" s="90" t="str">
        <f>IF($B205&lt;&gt;"",SUMIFS(损耗登记!$I$3:$I$4999,损耗登记!$E$3:$E$4999,$B205,损耗登记!$B$3:$B$4999,LEFT($J$3,4),损耗登记!$C$3:$C$4999,LEFT(AX$4,LEN(AX$4)-1)),"")</f>
        <v/>
      </c>
      <c r="BA205" s="90" t="str">
        <f t="shared" si="61"/>
        <v/>
      </c>
      <c r="BB205" s="90" t="str">
        <f>IF($B205&lt;&gt;"",SUMIFS(进货台账!$I$3:$I$1869,进货台账!$E$3:$E$1869,$B205,进货台账!$B$3:$B$1869,LEFT($J$3,4),进货台账!$C$3:$C$1869,LEFT(BB$4,LEN(BB$4)-1)),"")</f>
        <v/>
      </c>
      <c r="BC205" s="90" t="str">
        <f>IF($B205&lt;&gt;"",SUMIFS(销售台账!$I$3:$I$2654,销售台账!$E$3:$E$2654,$B205,销售台账!$B$3:$B$2654,LEFT($J$3,4),销售台账!$C$3:$C$2654,LEFT(BB$4,LEN(BB$4)-1)),"")</f>
        <v/>
      </c>
      <c r="BD205" s="90" t="str">
        <f>IF($B205&lt;&gt;"",SUMIFS(损耗登记!$I$3:$I$4999,损耗登记!$E$3:$E$4999,$B205,损耗登记!$B$3:$B$4999,LEFT($J$3,4),损耗登记!$C$3:$C$4999,LEFT(BB$4,LEN(BB$4)-1)),"")</f>
        <v/>
      </c>
      <c r="BE205" s="90" t="str">
        <f t="shared" si="62"/>
        <v/>
      </c>
    </row>
    <row r="206" ht="22" customHeight="1" spans="1:57">
      <c r="A206" s="89" t="str">
        <f t="shared" si="63"/>
        <v/>
      </c>
      <c r="B206" s="89" t="str">
        <f>IF(商品参数!A203&lt;&gt;"",商品参数!A203,"")</f>
        <v/>
      </c>
      <c r="C206" s="90" t="str">
        <f>IFERROR(VLOOKUP(B206,商品参数!A:E,2,FALSE),"")</f>
        <v/>
      </c>
      <c r="D206" s="90" t="str">
        <f>IFERROR(VLOOKUP(B206,商品参数!A:E,3,FALSE),"")</f>
        <v/>
      </c>
      <c r="E206" s="90" t="str">
        <f>IFERROR(VLOOKUP(B206,商品参数!A:E,4,FALSE),"")</f>
        <v/>
      </c>
      <c r="F206" s="90" t="str">
        <f t="shared" si="48"/>
        <v/>
      </c>
      <c r="G206" s="90" t="str">
        <f t="shared" si="49"/>
        <v/>
      </c>
      <c r="H206" s="91" t="str">
        <f t="shared" si="50"/>
        <v/>
      </c>
      <c r="I206" s="90" t="str">
        <f>IF(E206&lt;&gt;"",IFERROR(VLOOKUP(B206,商品参数!$A$3:$D$499,6,0),0),"")</f>
        <v/>
      </c>
      <c r="J206" s="90" t="str">
        <f>IF($B206&lt;&gt;"",SUMIFS(进货台账!$I$3:$I$1869,进货台账!$E$3:$E$1869,$B206,进货台账!$B$3:$B$1869,LEFT($J$3,4),进货台账!$C$3:$C$1869,LEFT(J$4,LEN(J$4)-1)),"")</f>
        <v/>
      </c>
      <c r="K206" s="90" t="str">
        <f>IF($B206&lt;&gt;"",SUMIFS(销售台账!$I$3:$I$2654,销售台账!$E$3:$E$2654,$B206,销售台账!$B$3:$B$2654,LEFT($J$3,4),销售台账!$C$3:$C$2654,LEFT(J$4,LEN(J$4)-1)),"")</f>
        <v/>
      </c>
      <c r="L206" s="90" t="str">
        <f>IF($B206&lt;&gt;"",SUMIFS(损耗登记!$I$3:$I$4999,损耗登记!$E$3:$E$4999,$B206,损耗登记!$B$3:$B$4999,LEFT($J$3,4),损耗登记!$C$3:$C$4999,LEFT(J$4,LEN(J$4)-1)),"")</f>
        <v/>
      </c>
      <c r="M206" s="90" t="str">
        <f t="shared" si="51"/>
        <v/>
      </c>
      <c r="N206" s="90" t="str">
        <f>IF($B206&lt;&gt;"",SUMIFS(进货台账!$I$3:$I$1869,进货台账!$E$3:$E$1869,$B206,进货台账!$B$3:$B$1869,LEFT($J$3,4),进货台账!$C$3:$C$1869,LEFT(N$4,LEN(N$4)-1)),"")</f>
        <v/>
      </c>
      <c r="O206" s="90" t="str">
        <f>IF($B206&lt;&gt;"",SUMIFS(销售台账!$I$3:$I$2654,销售台账!$E$3:$E$2654,$B206,销售台账!$B$3:$B$2654,LEFT($J$3,4),销售台账!$C$3:$C$2654,LEFT(N$4,LEN(N$4)-1)),"")</f>
        <v/>
      </c>
      <c r="P206" s="90" t="str">
        <f>IF($B206&lt;&gt;"",SUMIFS(损耗登记!$I$3:$I$4999,损耗登记!$E$3:$E$4999,$B206,损耗登记!$B$3:$B$4999,LEFT($J$3,4),损耗登记!$C$3:$C$4999,LEFT(N$4,LEN(N$4)-1)),"")</f>
        <v/>
      </c>
      <c r="Q206" s="90" t="str">
        <f t="shared" si="52"/>
        <v/>
      </c>
      <c r="R206" s="90" t="str">
        <f>IF($B206&lt;&gt;"",SUMIFS(进货台账!$I$3:$I$1869,进货台账!$E$3:$E$1869,$B206,进货台账!$B$3:$B$1869,LEFT($J$3,4),进货台账!$C$3:$C$1869,LEFT(R$4,LEN(R$4)-1)),"")</f>
        <v/>
      </c>
      <c r="S206" s="90" t="str">
        <f>IF($B206&lt;&gt;"",SUMIFS(销售台账!$I$3:$I$2654,销售台账!$E$3:$E$2654,$B206,销售台账!$B$3:$B$2654,LEFT($J$3,4),销售台账!$C$3:$C$2654,LEFT(R$4,LEN(R$4)-1)),"")</f>
        <v/>
      </c>
      <c r="T206" s="90" t="str">
        <f>IF($B206&lt;&gt;"",SUMIFS(损耗登记!$I$3:$I$4999,损耗登记!$E$3:$E$4999,$B206,损耗登记!$B$3:$B$4999,LEFT($J$3,4),损耗登记!$C$3:$C$4999,LEFT(R$4,LEN(R$4)-1)),"")</f>
        <v/>
      </c>
      <c r="U206" s="90" t="str">
        <f t="shared" si="53"/>
        <v/>
      </c>
      <c r="V206" s="90" t="str">
        <f>IF($B206&lt;&gt;"",SUMIFS(进货台账!$I$3:$I$1869,进货台账!$E$3:$E$1869,$B206,进货台账!$B$3:$B$1869,LEFT($J$3,4),进货台账!$C$3:$C$1869,LEFT(V$4,LEN(V$4)-1)),"")</f>
        <v/>
      </c>
      <c r="W206" s="90" t="str">
        <f>IF($B206&lt;&gt;"",SUMIFS(销售台账!$I$3:$I$2654,销售台账!$E$3:$E$2654,$B206,销售台账!$B$3:$B$2654,LEFT($J$3,4),销售台账!$C$3:$C$2654,LEFT(V$4,LEN(V$4)-1)),"")</f>
        <v/>
      </c>
      <c r="X206" s="90" t="str">
        <f>IF($B206&lt;&gt;"",SUMIFS(损耗登记!$I$3:$I$4999,损耗登记!$E$3:$E$4999,$B206,损耗登记!$B$3:$B$4999,LEFT($J$3,4),损耗登记!$C$3:$C$4999,LEFT(V$4,LEN(V$4)-1)),"")</f>
        <v/>
      </c>
      <c r="Y206" s="90" t="str">
        <f t="shared" si="54"/>
        <v/>
      </c>
      <c r="Z206" s="90" t="str">
        <f>IF($B206&lt;&gt;"",SUMIFS(进货台账!$I$3:$I$1869,进货台账!$E$3:$E$1869,$B206,进货台账!$B$3:$B$1869,LEFT($J$3,4),进货台账!$C$3:$C$1869,LEFT(Z$4,LEN(Z$4)-1)),"")</f>
        <v/>
      </c>
      <c r="AA206" s="90" t="str">
        <f>IF($B206&lt;&gt;"",SUMIFS(销售台账!$I$3:$I$2654,销售台账!$E$3:$E$2654,$B206,销售台账!$B$3:$B$2654,LEFT($J$3,4),销售台账!$C$3:$C$2654,LEFT(Z$4,LEN(Z$4)-1)),"")</f>
        <v/>
      </c>
      <c r="AB206" s="90" t="str">
        <f>IF($B206&lt;&gt;"",SUMIFS(损耗登记!$I$3:$I$4999,损耗登记!$E$3:$E$4999,$B206,损耗登记!$B$3:$B$4999,LEFT($J$3,4),损耗登记!$C$3:$C$4999,LEFT(Z$4,LEN(Z$4)-1)),"")</f>
        <v/>
      </c>
      <c r="AC206" s="90" t="str">
        <f t="shared" si="55"/>
        <v/>
      </c>
      <c r="AD206" s="90" t="str">
        <f>IF($B206&lt;&gt;"",SUMIFS(进货台账!$I$3:$I$1869,进货台账!$E$3:$E$1869,$B206,进货台账!$B$3:$B$1869,LEFT($J$3,4),进货台账!$C$3:$C$1869,LEFT(AD$4,LEN(AD$4)-1)),"")</f>
        <v/>
      </c>
      <c r="AE206" s="90" t="str">
        <f>IF($B206&lt;&gt;"",SUMIFS(销售台账!$I$3:$I$2654,销售台账!$E$3:$E$2654,$B206,销售台账!$B$3:$B$2654,LEFT($J$3,4),销售台账!$C$3:$C$2654,LEFT(AD$4,LEN(AD$4)-1)),"")</f>
        <v/>
      </c>
      <c r="AF206" s="90" t="str">
        <f>IF($B206&lt;&gt;"",SUMIFS(损耗登记!$I$3:$I$4999,损耗登记!$E$3:$E$4999,$B206,损耗登记!$B$3:$B$4999,LEFT($J$3,4),损耗登记!$C$3:$C$4999,LEFT(AD$4,LEN(AD$4)-1)),"")</f>
        <v/>
      </c>
      <c r="AG206" s="90" t="str">
        <f t="shared" si="56"/>
        <v/>
      </c>
      <c r="AH206" s="90" t="str">
        <f>IF($B206&lt;&gt;"",SUMIFS(进货台账!$I$3:$I$1869,进货台账!$E$3:$E$1869,$B206,进货台账!$B$3:$B$1869,LEFT($J$3,4),进货台账!$C$3:$C$1869,LEFT(AH$4,LEN(AH$4)-1)),"")</f>
        <v/>
      </c>
      <c r="AI206" s="90" t="str">
        <f>IF($B206&lt;&gt;"",SUMIFS(销售台账!$I$3:$I$2654,销售台账!$E$3:$E$2654,$B206,销售台账!$B$3:$B$2654,LEFT($J$3,4),销售台账!$C$3:$C$2654,LEFT(AH$4,LEN(AH$4)-1)),"")</f>
        <v/>
      </c>
      <c r="AJ206" s="90" t="str">
        <f>IF($B206&lt;&gt;"",SUMIFS(损耗登记!$I$3:$I$4999,损耗登记!$E$3:$E$4999,$B206,损耗登记!$B$3:$B$4999,LEFT($J$3,4),损耗登记!$C$3:$C$4999,LEFT(AH$4,LEN(AH$4)-1)),"")</f>
        <v/>
      </c>
      <c r="AK206" s="90" t="str">
        <f t="shared" si="57"/>
        <v/>
      </c>
      <c r="AL206" s="90" t="str">
        <f>IF($B206&lt;&gt;"",SUMIFS(进货台账!$I$3:$I$1869,进货台账!$E$3:$E$1869,$B206,进货台账!$B$3:$B$1869,LEFT($J$3,4),进货台账!$C$3:$C$1869,LEFT(AL$4,LEN(AL$4)-1)),"")</f>
        <v/>
      </c>
      <c r="AM206" s="90" t="str">
        <f>IF($B206&lt;&gt;"",SUMIFS(销售台账!$I$3:$I$2654,销售台账!$E$3:$E$2654,$B206,销售台账!$B$3:$B$2654,LEFT($J$3,4),销售台账!$C$3:$C$2654,LEFT(AL$4,LEN(AL$4)-1)),"")</f>
        <v/>
      </c>
      <c r="AN206" s="90" t="str">
        <f>IF($B206&lt;&gt;"",SUMIFS(损耗登记!$I$3:$I$4999,损耗登记!$E$3:$E$4999,$B206,损耗登记!$B$3:$B$4999,LEFT($J$3,4),损耗登记!$C$3:$C$4999,LEFT(AL$4,LEN(AL$4)-1)),"")</f>
        <v/>
      </c>
      <c r="AO206" s="90" t="str">
        <f t="shared" si="58"/>
        <v/>
      </c>
      <c r="AP206" s="90" t="str">
        <f>IF($B206&lt;&gt;"",SUMIFS(进货台账!$I$3:$I$1869,进货台账!$E$3:$E$1869,$B206,进货台账!$B$3:$B$1869,LEFT($J$3,4),进货台账!$C$3:$C$1869,LEFT(AP$4,LEN(AP$4)-1)),"")</f>
        <v/>
      </c>
      <c r="AQ206" s="90" t="str">
        <f>IF($B206&lt;&gt;"",SUMIFS(销售台账!$I$3:$I$2654,销售台账!$E$3:$E$2654,$B206,销售台账!$B$3:$B$2654,LEFT($J$3,4),销售台账!$C$3:$C$2654,LEFT(AP$4,LEN(AP$4)-1)),"")</f>
        <v/>
      </c>
      <c r="AR206" s="90" t="str">
        <f>IF($B206&lt;&gt;"",SUMIFS(损耗登记!$I$3:$I$4999,损耗登记!$E$3:$E$4999,$B206,损耗登记!$B$3:$B$4999,LEFT($J$3,4),损耗登记!$C$3:$C$4999,LEFT(AP$4,LEN(AP$4)-1)),"")</f>
        <v/>
      </c>
      <c r="AS206" s="90" t="str">
        <f t="shared" si="59"/>
        <v/>
      </c>
      <c r="AT206" s="90" t="str">
        <f>IF($B206&lt;&gt;"",SUMIFS(进货台账!$I$3:$I$1869,进货台账!$E$3:$E$1869,$B206,进货台账!$B$3:$B$1869,LEFT($J$3,4),进货台账!$C$3:$C$1869,LEFT(AT$4,LEN(AT$4)-1)),"")</f>
        <v/>
      </c>
      <c r="AU206" s="90" t="str">
        <f>IF($B206&lt;&gt;"",SUMIFS(销售台账!$I$3:$I$2654,销售台账!$E$3:$E$2654,$B206,销售台账!$B$3:$B$2654,LEFT($J$3,4),销售台账!$C$3:$C$2654,LEFT(AT$4,LEN(AT$4)-1)),"")</f>
        <v/>
      </c>
      <c r="AV206" s="90" t="str">
        <f>IF($B206&lt;&gt;"",SUMIFS(损耗登记!$I$3:$I$4999,损耗登记!$E$3:$E$4999,$B206,损耗登记!$B$3:$B$4999,LEFT($J$3,4),损耗登记!$C$3:$C$4999,LEFT(AT$4,LEN(AT$4)-1)),"")</f>
        <v/>
      </c>
      <c r="AW206" s="90" t="str">
        <f t="shared" si="60"/>
        <v/>
      </c>
      <c r="AX206" s="90" t="str">
        <f>IF($B206&lt;&gt;"",SUMIFS(进货台账!$I$3:$I$1869,进货台账!$E$3:$E$1869,$B206,进货台账!$B$3:$B$1869,LEFT($J$3,4),进货台账!$C$3:$C$1869,LEFT(AX$4,LEN(AX$4)-1)),"")</f>
        <v/>
      </c>
      <c r="AY206" s="90" t="str">
        <f>IF($B206&lt;&gt;"",SUMIFS(销售台账!$I$3:$I$2654,销售台账!$E$3:$E$2654,$B206,销售台账!$B$3:$B$2654,LEFT($J$3,4),销售台账!$C$3:$C$2654,LEFT(AX$4,LEN(AX$4)-1)),"")</f>
        <v/>
      </c>
      <c r="AZ206" s="90" t="str">
        <f>IF($B206&lt;&gt;"",SUMIFS(损耗登记!$I$3:$I$4999,损耗登记!$E$3:$E$4999,$B206,损耗登记!$B$3:$B$4999,LEFT($J$3,4),损耗登记!$C$3:$C$4999,LEFT(AX$4,LEN(AX$4)-1)),"")</f>
        <v/>
      </c>
      <c r="BA206" s="90" t="str">
        <f t="shared" si="61"/>
        <v/>
      </c>
      <c r="BB206" s="90" t="str">
        <f>IF($B206&lt;&gt;"",SUMIFS(进货台账!$I$3:$I$1869,进货台账!$E$3:$E$1869,$B206,进货台账!$B$3:$B$1869,LEFT($J$3,4),进货台账!$C$3:$C$1869,LEFT(BB$4,LEN(BB$4)-1)),"")</f>
        <v/>
      </c>
      <c r="BC206" s="90" t="str">
        <f>IF($B206&lt;&gt;"",SUMIFS(销售台账!$I$3:$I$2654,销售台账!$E$3:$E$2654,$B206,销售台账!$B$3:$B$2654,LEFT($J$3,4),销售台账!$C$3:$C$2654,LEFT(BB$4,LEN(BB$4)-1)),"")</f>
        <v/>
      </c>
      <c r="BD206" s="90" t="str">
        <f>IF($B206&lt;&gt;"",SUMIFS(损耗登记!$I$3:$I$4999,损耗登记!$E$3:$E$4999,$B206,损耗登记!$B$3:$B$4999,LEFT($J$3,4),损耗登记!$C$3:$C$4999,LEFT(BB$4,LEN(BB$4)-1)),"")</f>
        <v/>
      </c>
      <c r="BE206" s="90" t="str">
        <f t="shared" si="62"/>
        <v/>
      </c>
    </row>
    <row r="207" ht="22" customHeight="1" spans="1:57">
      <c r="A207" s="89" t="str">
        <f t="shared" si="63"/>
        <v/>
      </c>
      <c r="B207" s="89" t="str">
        <f>IF(商品参数!A204&lt;&gt;"",商品参数!A204,"")</f>
        <v/>
      </c>
      <c r="C207" s="90" t="str">
        <f>IFERROR(VLOOKUP(B207,商品参数!A:E,2,FALSE),"")</f>
        <v/>
      </c>
      <c r="D207" s="90" t="str">
        <f>IFERROR(VLOOKUP(B207,商品参数!A:E,3,FALSE),"")</f>
        <v/>
      </c>
      <c r="E207" s="90" t="str">
        <f>IFERROR(VLOOKUP(B207,商品参数!A:E,4,FALSE),"")</f>
        <v/>
      </c>
      <c r="F207" s="90" t="str">
        <f t="shared" si="48"/>
        <v/>
      </c>
      <c r="G207" s="90" t="str">
        <f t="shared" si="49"/>
        <v/>
      </c>
      <c r="H207" s="91" t="str">
        <f t="shared" si="50"/>
        <v/>
      </c>
      <c r="I207" s="90" t="str">
        <f>IF(E207&lt;&gt;"",IFERROR(VLOOKUP(B207,商品参数!$A$3:$D$499,6,0),0),"")</f>
        <v/>
      </c>
      <c r="J207" s="90" t="str">
        <f>IF($B207&lt;&gt;"",SUMIFS(进货台账!$I$3:$I$1869,进货台账!$E$3:$E$1869,$B207,进货台账!$B$3:$B$1869,LEFT($J$3,4),进货台账!$C$3:$C$1869,LEFT(J$4,LEN(J$4)-1)),"")</f>
        <v/>
      </c>
      <c r="K207" s="90" t="str">
        <f>IF($B207&lt;&gt;"",SUMIFS(销售台账!$I$3:$I$2654,销售台账!$E$3:$E$2654,$B207,销售台账!$B$3:$B$2654,LEFT($J$3,4),销售台账!$C$3:$C$2654,LEFT(J$4,LEN(J$4)-1)),"")</f>
        <v/>
      </c>
      <c r="L207" s="90" t="str">
        <f>IF($B207&lt;&gt;"",SUMIFS(损耗登记!$I$3:$I$4999,损耗登记!$E$3:$E$4999,$B207,损耗登记!$B$3:$B$4999,LEFT($J$3,4),损耗登记!$C$3:$C$4999,LEFT(J$4,LEN(J$4)-1)),"")</f>
        <v/>
      </c>
      <c r="M207" s="90" t="str">
        <f t="shared" si="51"/>
        <v/>
      </c>
      <c r="N207" s="90" t="str">
        <f>IF($B207&lt;&gt;"",SUMIFS(进货台账!$I$3:$I$1869,进货台账!$E$3:$E$1869,$B207,进货台账!$B$3:$B$1869,LEFT($J$3,4),进货台账!$C$3:$C$1869,LEFT(N$4,LEN(N$4)-1)),"")</f>
        <v/>
      </c>
      <c r="O207" s="90" t="str">
        <f>IF($B207&lt;&gt;"",SUMIFS(销售台账!$I$3:$I$2654,销售台账!$E$3:$E$2654,$B207,销售台账!$B$3:$B$2654,LEFT($J$3,4),销售台账!$C$3:$C$2654,LEFT(N$4,LEN(N$4)-1)),"")</f>
        <v/>
      </c>
      <c r="P207" s="90" t="str">
        <f>IF($B207&lt;&gt;"",SUMIFS(损耗登记!$I$3:$I$4999,损耗登记!$E$3:$E$4999,$B207,损耗登记!$B$3:$B$4999,LEFT($J$3,4),损耗登记!$C$3:$C$4999,LEFT(N$4,LEN(N$4)-1)),"")</f>
        <v/>
      </c>
      <c r="Q207" s="90" t="str">
        <f t="shared" si="52"/>
        <v/>
      </c>
      <c r="R207" s="90" t="str">
        <f>IF($B207&lt;&gt;"",SUMIFS(进货台账!$I$3:$I$1869,进货台账!$E$3:$E$1869,$B207,进货台账!$B$3:$B$1869,LEFT($J$3,4),进货台账!$C$3:$C$1869,LEFT(R$4,LEN(R$4)-1)),"")</f>
        <v/>
      </c>
      <c r="S207" s="90" t="str">
        <f>IF($B207&lt;&gt;"",SUMIFS(销售台账!$I$3:$I$2654,销售台账!$E$3:$E$2654,$B207,销售台账!$B$3:$B$2654,LEFT($J$3,4),销售台账!$C$3:$C$2654,LEFT(R$4,LEN(R$4)-1)),"")</f>
        <v/>
      </c>
      <c r="T207" s="90" t="str">
        <f>IF($B207&lt;&gt;"",SUMIFS(损耗登记!$I$3:$I$4999,损耗登记!$E$3:$E$4999,$B207,损耗登记!$B$3:$B$4999,LEFT($J$3,4),损耗登记!$C$3:$C$4999,LEFT(R$4,LEN(R$4)-1)),"")</f>
        <v/>
      </c>
      <c r="U207" s="90" t="str">
        <f t="shared" si="53"/>
        <v/>
      </c>
      <c r="V207" s="90" t="str">
        <f>IF($B207&lt;&gt;"",SUMIFS(进货台账!$I$3:$I$1869,进货台账!$E$3:$E$1869,$B207,进货台账!$B$3:$B$1869,LEFT($J$3,4),进货台账!$C$3:$C$1869,LEFT(V$4,LEN(V$4)-1)),"")</f>
        <v/>
      </c>
      <c r="W207" s="90" t="str">
        <f>IF($B207&lt;&gt;"",SUMIFS(销售台账!$I$3:$I$2654,销售台账!$E$3:$E$2654,$B207,销售台账!$B$3:$B$2654,LEFT($J$3,4),销售台账!$C$3:$C$2654,LEFT(V$4,LEN(V$4)-1)),"")</f>
        <v/>
      </c>
      <c r="X207" s="90" t="str">
        <f>IF($B207&lt;&gt;"",SUMIFS(损耗登记!$I$3:$I$4999,损耗登记!$E$3:$E$4999,$B207,损耗登记!$B$3:$B$4999,LEFT($J$3,4),损耗登记!$C$3:$C$4999,LEFT(V$4,LEN(V$4)-1)),"")</f>
        <v/>
      </c>
      <c r="Y207" s="90" t="str">
        <f t="shared" si="54"/>
        <v/>
      </c>
      <c r="Z207" s="90" t="str">
        <f>IF($B207&lt;&gt;"",SUMIFS(进货台账!$I$3:$I$1869,进货台账!$E$3:$E$1869,$B207,进货台账!$B$3:$B$1869,LEFT($J$3,4),进货台账!$C$3:$C$1869,LEFT(Z$4,LEN(Z$4)-1)),"")</f>
        <v/>
      </c>
      <c r="AA207" s="90" t="str">
        <f>IF($B207&lt;&gt;"",SUMIFS(销售台账!$I$3:$I$2654,销售台账!$E$3:$E$2654,$B207,销售台账!$B$3:$B$2654,LEFT($J$3,4),销售台账!$C$3:$C$2654,LEFT(Z$4,LEN(Z$4)-1)),"")</f>
        <v/>
      </c>
      <c r="AB207" s="90" t="str">
        <f>IF($B207&lt;&gt;"",SUMIFS(损耗登记!$I$3:$I$4999,损耗登记!$E$3:$E$4999,$B207,损耗登记!$B$3:$B$4999,LEFT($J$3,4),损耗登记!$C$3:$C$4999,LEFT(Z$4,LEN(Z$4)-1)),"")</f>
        <v/>
      </c>
      <c r="AC207" s="90" t="str">
        <f t="shared" si="55"/>
        <v/>
      </c>
      <c r="AD207" s="90" t="str">
        <f>IF($B207&lt;&gt;"",SUMIFS(进货台账!$I$3:$I$1869,进货台账!$E$3:$E$1869,$B207,进货台账!$B$3:$B$1869,LEFT($J$3,4),进货台账!$C$3:$C$1869,LEFT(AD$4,LEN(AD$4)-1)),"")</f>
        <v/>
      </c>
      <c r="AE207" s="90" t="str">
        <f>IF($B207&lt;&gt;"",SUMIFS(销售台账!$I$3:$I$2654,销售台账!$E$3:$E$2654,$B207,销售台账!$B$3:$B$2654,LEFT($J$3,4),销售台账!$C$3:$C$2654,LEFT(AD$4,LEN(AD$4)-1)),"")</f>
        <v/>
      </c>
      <c r="AF207" s="90" t="str">
        <f>IF($B207&lt;&gt;"",SUMIFS(损耗登记!$I$3:$I$4999,损耗登记!$E$3:$E$4999,$B207,损耗登记!$B$3:$B$4999,LEFT($J$3,4),损耗登记!$C$3:$C$4999,LEFT(AD$4,LEN(AD$4)-1)),"")</f>
        <v/>
      </c>
      <c r="AG207" s="90" t="str">
        <f t="shared" si="56"/>
        <v/>
      </c>
      <c r="AH207" s="90" t="str">
        <f>IF($B207&lt;&gt;"",SUMIFS(进货台账!$I$3:$I$1869,进货台账!$E$3:$E$1869,$B207,进货台账!$B$3:$B$1869,LEFT($J$3,4),进货台账!$C$3:$C$1869,LEFT(AH$4,LEN(AH$4)-1)),"")</f>
        <v/>
      </c>
      <c r="AI207" s="90" t="str">
        <f>IF($B207&lt;&gt;"",SUMIFS(销售台账!$I$3:$I$2654,销售台账!$E$3:$E$2654,$B207,销售台账!$B$3:$B$2654,LEFT($J$3,4),销售台账!$C$3:$C$2654,LEFT(AH$4,LEN(AH$4)-1)),"")</f>
        <v/>
      </c>
      <c r="AJ207" s="90" t="str">
        <f>IF($B207&lt;&gt;"",SUMIFS(损耗登记!$I$3:$I$4999,损耗登记!$E$3:$E$4999,$B207,损耗登记!$B$3:$B$4999,LEFT($J$3,4),损耗登记!$C$3:$C$4999,LEFT(AH$4,LEN(AH$4)-1)),"")</f>
        <v/>
      </c>
      <c r="AK207" s="90" t="str">
        <f t="shared" si="57"/>
        <v/>
      </c>
      <c r="AL207" s="90" t="str">
        <f>IF($B207&lt;&gt;"",SUMIFS(进货台账!$I$3:$I$1869,进货台账!$E$3:$E$1869,$B207,进货台账!$B$3:$B$1869,LEFT($J$3,4),进货台账!$C$3:$C$1869,LEFT(AL$4,LEN(AL$4)-1)),"")</f>
        <v/>
      </c>
      <c r="AM207" s="90" t="str">
        <f>IF($B207&lt;&gt;"",SUMIFS(销售台账!$I$3:$I$2654,销售台账!$E$3:$E$2654,$B207,销售台账!$B$3:$B$2654,LEFT($J$3,4),销售台账!$C$3:$C$2654,LEFT(AL$4,LEN(AL$4)-1)),"")</f>
        <v/>
      </c>
      <c r="AN207" s="90" t="str">
        <f>IF($B207&lt;&gt;"",SUMIFS(损耗登记!$I$3:$I$4999,损耗登记!$E$3:$E$4999,$B207,损耗登记!$B$3:$B$4999,LEFT($J$3,4),损耗登记!$C$3:$C$4999,LEFT(AL$4,LEN(AL$4)-1)),"")</f>
        <v/>
      </c>
      <c r="AO207" s="90" t="str">
        <f t="shared" si="58"/>
        <v/>
      </c>
      <c r="AP207" s="90" t="str">
        <f>IF($B207&lt;&gt;"",SUMIFS(进货台账!$I$3:$I$1869,进货台账!$E$3:$E$1869,$B207,进货台账!$B$3:$B$1869,LEFT($J$3,4),进货台账!$C$3:$C$1869,LEFT(AP$4,LEN(AP$4)-1)),"")</f>
        <v/>
      </c>
      <c r="AQ207" s="90" t="str">
        <f>IF($B207&lt;&gt;"",SUMIFS(销售台账!$I$3:$I$2654,销售台账!$E$3:$E$2654,$B207,销售台账!$B$3:$B$2654,LEFT($J$3,4),销售台账!$C$3:$C$2654,LEFT(AP$4,LEN(AP$4)-1)),"")</f>
        <v/>
      </c>
      <c r="AR207" s="90" t="str">
        <f>IF($B207&lt;&gt;"",SUMIFS(损耗登记!$I$3:$I$4999,损耗登记!$E$3:$E$4999,$B207,损耗登记!$B$3:$B$4999,LEFT($J$3,4),损耗登记!$C$3:$C$4999,LEFT(AP$4,LEN(AP$4)-1)),"")</f>
        <v/>
      </c>
      <c r="AS207" s="90" t="str">
        <f t="shared" si="59"/>
        <v/>
      </c>
      <c r="AT207" s="90" t="str">
        <f>IF($B207&lt;&gt;"",SUMIFS(进货台账!$I$3:$I$1869,进货台账!$E$3:$E$1869,$B207,进货台账!$B$3:$B$1869,LEFT($J$3,4),进货台账!$C$3:$C$1869,LEFT(AT$4,LEN(AT$4)-1)),"")</f>
        <v/>
      </c>
      <c r="AU207" s="90" t="str">
        <f>IF($B207&lt;&gt;"",SUMIFS(销售台账!$I$3:$I$2654,销售台账!$E$3:$E$2654,$B207,销售台账!$B$3:$B$2654,LEFT($J$3,4),销售台账!$C$3:$C$2654,LEFT(AT$4,LEN(AT$4)-1)),"")</f>
        <v/>
      </c>
      <c r="AV207" s="90" t="str">
        <f>IF($B207&lt;&gt;"",SUMIFS(损耗登记!$I$3:$I$4999,损耗登记!$E$3:$E$4999,$B207,损耗登记!$B$3:$B$4999,LEFT($J$3,4),损耗登记!$C$3:$C$4999,LEFT(AT$4,LEN(AT$4)-1)),"")</f>
        <v/>
      </c>
      <c r="AW207" s="90" t="str">
        <f t="shared" si="60"/>
        <v/>
      </c>
      <c r="AX207" s="90" t="str">
        <f>IF($B207&lt;&gt;"",SUMIFS(进货台账!$I$3:$I$1869,进货台账!$E$3:$E$1869,$B207,进货台账!$B$3:$B$1869,LEFT($J$3,4),进货台账!$C$3:$C$1869,LEFT(AX$4,LEN(AX$4)-1)),"")</f>
        <v/>
      </c>
      <c r="AY207" s="90" t="str">
        <f>IF($B207&lt;&gt;"",SUMIFS(销售台账!$I$3:$I$2654,销售台账!$E$3:$E$2654,$B207,销售台账!$B$3:$B$2654,LEFT($J$3,4),销售台账!$C$3:$C$2654,LEFT(AX$4,LEN(AX$4)-1)),"")</f>
        <v/>
      </c>
      <c r="AZ207" s="90" t="str">
        <f>IF($B207&lt;&gt;"",SUMIFS(损耗登记!$I$3:$I$4999,损耗登记!$E$3:$E$4999,$B207,损耗登记!$B$3:$B$4999,LEFT($J$3,4),损耗登记!$C$3:$C$4999,LEFT(AX$4,LEN(AX$4)-1)),"")</f>
        <v/>
      </c>
      <c r="BA207" s="90" t="str">
        <f t="shared" si="61"/>
        <v/>
      </c>
      <c r="BB207" s="90" t="str">
        <f>IF($B207&lt;&gt;"",SUMIFS(进货台账!$I$3:$I$1869,进货台账!$E$3:$E$1869,$B207,进货台账!$B$3:$B$1869,LEFT($J$3,4),进货台账!$C$3:$C$1869,LEFT(BB$4,LEN(BB$4)-1)),"")</f>
        <v/>
      </c>
      <c r="BC207" s="90" t="str">
        <f>IF($B207&lt;&gt;"",SUMIFS(销售台账!$I$3:$I$2654,销售台账!$E$3:$E$2654,$B207,销售台账!$B$3:$B$2654,LEFT($J$3,4),销售台账!$C$3:$C$2654,LEFT(BB$4,LEN(BB$4)-1)),"")</f>
        <v/>
      </c>
      <c r="BD207" s="90" t="str">
        <f>IF($B207&lt;&gt;"",SUMIFS(损耗登记!$I$3:$I$4999,损耗登记!$E$3:$E$4999,$B207,损耗登记!$B$3:$B$4999,LEFT($J$3,4),损耗登记!$C$3:$C$4999,LEFT(BB$4,LEN(BB$4)-1)),"")</f>
        <v/>
      </c>
      <c r="BE207" s="90" t="str">
        <f t="shared" si="62"/>
        <v/>
      </c>
    </row>
    <row r="208" ht="22" customHeight="1" spans="1:57">
      <c r="A208" s="89" t="str">
        <f t="shared" si="63"/>
        <v/>
      </c>
      <c r="B208" s="89" t="str">
        <f>IF(商品参数!A205&lt;&gt;"",商品参数!A205,"")</f>
        <v/>
      </c>
      <c r="C208" s="90" t="str">
        <f>IFERROR(VLOOKUP(B208,商品参数!A:E,2,FALSE),"")</f>
        <v/>
      </c>
      <c r="D208" s="90" t="str">
        <f>IFERROR(VLOOKUP(B208,商品参数!A:E,3,FALSE),"")</f>
        <v/>
      </c>
      <c r="E208" s="90" t="str">
        <f>IFERROR(VLOOKUP(B208,商品参数!A:E,4,FALSE),"")</f>
        <v/>
      </c>
      <c r="F208" s="90" t="str">
        <f t="shared" si="48"/>
        <v/>
      </c>
      <c r="G208" s="90" t="str">
        <f t="shared" si="49"/>
        <v/>
      </c>
      <c r="H208" s="91" t="str">
        <f t="shared" si="50"/>
        <v/>
      </c>
      <c r="I208" s="90" t="str">
        <f>IF(E208&lt;&gt;"",IFERROR(VLOOKUP(B208,商品参数!$A$3:$D$499,6,0),0),"")</f>
        <v/>
      </c>
      <c r="J208" s="90" t="str">
        <f>IF($B208&lt;&gt;"",SUMIFS(进货台账!$I$3:$I$1869,进货台账!$E$3:$E$1869,$B208,进货台账!$B$3:$B$1869,LEFT($J$3,4),进货台账!$C$3:$C$1869,LEFT(J$4,LEN(J$4)-1)),"")</f>
        <v/>
      </c>
      <c r="K208" s="90" t="str">
        <f>IF($B208&lt;&gt;"",SUMIFS(销售台账!$I$3:$I$2654,销售台账!$E$3:$E$2654,$B208,销售台账!$B$3:$B$2654,LEFT($J$3,4),销售台账!$C$3:$C$2654,LEFT(J$4,LEN(J$4)-1)),"")</f>
        <v/>
      </c>
      <c r="L208" s="90" t="str">
        <f>IF($B208&lt;&gt;"",SUMIFS(损耗登记!$I$3:$I$4999,损耗登记!$E$3:$E$4999,$B208,损耗登记!$B$3:$B$4999,LEFT($J$3,4),损耗登记!$C$3:$C$4999,LEFT(J$4,LEN(J$4)-1)),"")</f>
        <v/>
      </c>
      <c r="M208" s="90" t="str">
        <f t="shared" si="51"/>
        <v/>
      </c>
      <c r="N208" s="90" t="str">
        <f>IF($B208&lt;&gt;"",SUMIFS(进货台账!$I$3:$I$1869,进货台账!$E$3:$E$1869,$B208,进货台账!$B$3:$B$1869,LEFT($J$3,4),进货台账!$C$3:$C$1869,LEFT(N$4,LEN(N$4)-1)),"")</f>
        <v/>
      </c>
      <c r="O208" s="90" t="str">
        <f>IF($B208&lt;&gt;"",SUMIFS(销售台账!$I$3:$I$2654,销售台账!$E$3:$E$2654,$B208,销售台账!$B$3:$B$2654,LEFT($J$3,4),销售台账!$C$3:$C$2654,LEFT(N$4,LEN(N$4)-1)),"")</f>
        <v/>
      </c>
      <c r="P208" s="90" t="str">
        <f>IF($B208&lt;&gt;"",SUMIFS(损耗登记!$I$3:$I$4999,损耗登记!$E$3:$E$4999,$B208,损耗登记!$B$3:$B$4999,LEFT($J$3,4),损耗登记!$C$3:$C$4999,LEFT(N$4,LEN(N$4)-1)),"")</f>
        <v/>
      </c>
      <c r="Q208" s="90" t="str">
        <f t="shared" si="52"/>
        <v/>
      </c>
      <c r="R208" s="90" t="str">
        <f>IF($B208&lt;&gt;"",SUMIFS(进货台账!$I$3:$I$1869,进货台账!$E$3:$E$1869,$B208,进货台账!$B$3:$B$1869,LEFT($J$3,4),进货台账!$C$3:$C$1869,LEFT(R$4,LEN(R$4)-1)),"")</f>
        <v/>
      </c>
      <c r="S208" s="90" t="str">
        <f>IF($B208&lt;&gt;"",SUMIFS(销售台账!$I$3:$I$2654,销售台账!$E$3:$E$2654,$B208,销售台账!$B$3:$B$2654,LEFT($J$3,4),销售台账!$C$3:$C$2654,LEFT(R$4,LEN(R$4)-1)),"")</f>
        <v/>
      </c>
      <c r="T208" s="90" t="str">
        <f>IF($B208&lt;&gt;"",SUMIFS(损耗登记!$I$3:$I$4999,损耗登记!$E$3:$E$4999,$B208,损耗登记!$B$3:$B$4999,LEFT($J$3,4),损耗登记!$C$3:$C$4999,LEFT(R$4,LEN(R$4)-1)),"")</f>
        <v/>
      </c>
      <c r="U208" s="90" t="str">
        <f t="shared" si="53"/>
        <v/>
      </c>
      <c r="V208" s="90" t="str">
        <f>IF($B208&lt;&gt;"",SUMIFS(进货台账!$I$3:$I$1869,进货台账!$E$3:$E$1869,$B208,进货台账!$B$3:$B$1869,LEFT($J$3,4),进货台账!$C$3:$C$1869,LEFT(V$4,LEN(V$4)-1)),"")</f>
        <v/>
      </c>
      <c r="W208" s="90" t="str">
        <f>IF($B208&lt;&gt;"",SUMIFS(销售台账!$I$3:$I$2654,销售台账!$E$3:$E$2654,$B208,销售台账!$B$3:$B$2654,LEFT($J$3,4),销售台账!$C$3:$C$2654,LEFT(V$4,LEN(V$4)-1)),"")</f>
        <v/>
      </c>
      <c r="X208" s="90" t="str">
        <f>IF($B208&lt;&gt;"",SUMIFS(损耗登记!$I$3:$I$4999,损耗登记!$E$3:$E$4999,$B208,损耗登记!$B$3:$B$4999,LEFT($J$3,4),损耗登记!$C$3:$C$4999,LEFT(V$4,LEN(V$4)-1)),"")</f>
        <v/>
      </c>
      <c r="Y208" s="90" t="str">
        <f t="shared" si="54"/>
        <v/>
      </c>
      <c r="Z208" s="90" t="str">
        <f>IF($B208&lt;&gt;"",SUMIFS(进货台账!$I$3:$I$1869,进货台账!$E$3:$E$1869,$B208,进货台账!$B$3:$B$1869,LEFT($J$3,4),进货台账!$C$3:$C$1869,LEFT(Z$4,LEN(Z$4)-1)),"")</f>
        <v/>
      </c>
      <c r="AA208" s="90" t="str">
        <f>IF($B208&lt;&gt;"",SUMIFS(销售台账!$I$3:$I$2654,销售台账!$E$3:$E$2654,$B208,销售台账!$B$3:$B$2654,LEFT($J$3,4),销售台账!$C$3:$C$2654,LEFT(Z$4,LEN(Z$4)-1)),"")</f>
        <v/>
      </c>
      <c r="AB208" s="90" t="str">
        <f>IF($B208&lt;&gt;"",SUMIFS(损耗登记!$I$3:$I$4999,损耗登记!$E$3:$E$4999,$B208,损耗登记!$B$3:$B$4999,LEFT($J$3,4),损耗登记!$C$3:$C$4999,LEFT(Z$4,LEN(Z$4)-1)),"")</f>
        <v/>
      </c>
      <c r="AC208" s="90" t="str">
        <f t="shared" si="55"/>
        <v/>
      </c>
      <c r="AD208" s="90" t="str">
        <f>IF($B208&lt;&gt;"",SUMIFS(进货台账!$I$3:$I$1869,进货台账!$E$3:$E$1869,$B208,进货台账!$B$3:$B$1869,LEFT($J$3,4),进货台账!$C$3:$C$1869,LEFT(AD$4,LEN(AD$4)-1)),"")</f>
        <v/>
      </c>
      <c r="AE208" s="90" t="str">
        <f>IF($B208&lt;&gt;"",SUMIFS(销售台账!$I$3:$I$2654,销售台账!$E$3:$E$2654,$B208,销售台账!$B$3:$B$2654,LEFT($J$3,4),销售台账!$C$3:$C$2654,LEFT(AD$4,LEN(AD$4)-1)),"")</f>
        <v/>
      </c>
      <c r="AF208" s="90" t="str">
        <f>IF($B208&lt;&gt;"",SUMIFS(损耗登记!$I$3:$I$4999,损耗登记!$E$3:$E$4999,$B208,损耗登记!$B$3:$B$4999,LEFT($J$3,4),损耗登记!$C$3:$C$4999,LEFT(AD$4,LEN(AD$4)-1)),"")</f>
        <v/>
      </c>
      <c r="AG208" s="90" t="str">
        <f t="shared" si="56"/>
        <v/>
      </c>
      <c r="AH208" s="90" t="str">
        <f>IF($B208&lt;&gt;"",SUMIFS(进货台账!$I$3:$I$1869,进货台账!$E$3:$E$1869,$B208,进货台账!$B$3:$B$1869,LEFT($J$3,4),进货台账!$C$3:$C$1869,LEFT(AH$4,LEN(AH$4)-1)),"")</f>
        <v/>
      </c>
      <c r="AI208" s="90" t="str">
        <f>IF($B208&lt;&gt;"",SUMIFS(销售台账!$I$3:$I$2654,销售台账!$E$3:$E$2654,$B208,销售台账!$B$3:$B$2654,LEFT($J$3,4),销售台账!$C$3:$C$2654,LEFT(AH$4,LEN(AH$4)-1)),"")</f>
        <v/>
      </c>
      <c r="AJ208" s="90" t="str">
        <f>IF($B208&lt;&gt;"",SUMIFS(损耗登记!$I$3:$I$4999,损耗登记!$E$3:$E$4999,$B208,损耗登记!$B$3:$B$4999,LEFT($J$3,4),损耗登记!$C$3:$C$4999,LEFT(AH$4,LEN(AH$4)-1)),"")</f>
        <v/>
      </c>
      <c r="AK208" s="90" t="str">
        <f t="shared" si="57"/>
        <v/>
      </c>
      <c r="AL208" s="90" t="str">
        <f>IF($B208&lt;&gt;"",SUMIFS(进货台账!$I$3:$I$1869,进货台账!$E$3:$E$1869,$B208,进货台账!$B$3:$B$1869,LEFT($J$3,4),进货台账!$C$3:$C$1869,LEFT(AL$4,LEN(AL$4)-1)),"")</f>
        <v/>
      </c>
      <c r="AM208" s="90" t="str">
        <f>IF($B208&lt;&gt;"",SUMIFS(销售台账!$I$3:$I$2654,销售台账!$E$3:$E$2654,$B208,销售台账!$B$3:$B$2654,LEFT($J$3,4),销售台账!$C$3:$C$2654,LEFT(AL$4,LEN(AL$4)-1)),"")</f>
        <v/>
      </c>
      <c r="AN208" s="90" t="str">
        <f>IF($B208&lt;&gt;"",SUMIFS(损耗登记!$I$3:$I$4999,损耗登记!$E$3:$E$4999,$B208,损耗登记!$B$3:$B$4999,LEFT($J$3,4),损耗登记!$C$3:$C$4999,LEFT(AL$4,LEN(AL$4)-1)),"")</f>
        <v/>
      </c>
      <c r="AO208" s="90" t="str">
        <f t="shared" si="58"/>
        <v/>
      </c>
      <c r="AP208" s="90" t="str">
        <f>IF($B208&lt;&gt;"",SUMIFS(进货台账!$I$3:$I$1869,进货台账!$E$3:$E$1869,$B208,进货台账!$B$3:$B$1869,LEFT($J$3,4),进货台账!$C$3:$C$1869,LEFT(AP$4,LEN(AP$4)-1)),"")</f>
        <v/>
      </c>
      <c r="AQ208" s="90" t="str">
        <f>IF($B208&lt;&gt;"",SUMIFS(销售台账!$I$3:$I$2654,销售台账!$E$3:$E$2654,$B208,销售台账!$B$3:$B$2654,LEFT($J$3,4),销售台账!$C$3:$C$2654,LEFT(AP$4,LEN(AP$4)-1)),"")</f>
        <v/>
      </c>
      <c r="AR208" s="90" t="str">
        <f>IF($B208&lt;&gt;"",SUMIFS(损耗登记!$I$3:$I$4999,损耗登记!$E$3:$E$4999,$B208,损耗登记!$B$3:$B$4999,LEFT($J$3,4),损耗登记!$C$3:$C$4999,LEFT(AP$4,LEN(AP$4)-1)),"")</f>
        <v/>
      </c>
      <c r="AS208" s="90" t="str">
        <f t="shared" si="59"/>
        <v/>
      </c>
      <c r="AT208" s="90" t="str">
        <f>IF($B208&lt;&gt;"",SUMIFS(进货台账!$I$3:$I$1869,进货台账!$E$3:$E$1869,$B208,进货台账!$B$3:$B$1869,LEFT($J$3,4),进货台账!$C$3:$C$1869,LEFT(AT$4,LEN(AT$4)-1)),"")</f>
        <v/>
      </c>
      <c r="AU208" s="90" t="str">
        <f>IF($B208&lt;&gt;"",SUMIFS(销售台账!$I$3:$I$2654,销售台账!$E$3:$E$2654,$B208,销售台账!$B$3:$B$2654,LEFT($J$3,4),销售台账!$C$3:$C$2654,LEFT(AT$4,LEN(AT$4)-1)),"")</f>
        <v/>
      </c>
      <c r="AV208" s="90" t="str">
        <f>IF($B208&lt;&gt;"",SUMIFS(损耗登记!$I$3:$I$4999,损耗登记!$E$3:$E$4999,$B208,损耗登记!$B$3:$B$4999,LEFT($J$3,4),损耗登记!$C$3:$C$4999,LEFT(AT$4,LEN(AT$4)-1)),"")</f>
        <v/>
      </c>
      <c r="AW208" s="90" t="str">
        <f t="shared" si="60"/>
        <v/>
      </c>
      <c r="AX208" s="90" t="str">
        <f>IF($B208&lt;&gt;"",SUMIFS(进货台账!$I$3:$I$1869,进货台账!$E$3:$E$1869,$B208,进货台账!$B$3:$B$1869,LEFT($J$3,4),进货台账!$C$3:$C$1869,LEFT(AX$4,LEN(AX$4)-1)),"")</f>
        <v/>
      </c>
      <c r="AY208" s="90" t="str">
        <f>IF($B208&lt;&gt;"",SUMIFS(销售台账!$I$3:$I$2654,销售台账!$E$3:$E$2654,$B208,销售台账!$B$3:$B$2654,LEFT($J$3,4),销售台账!$C$3:$C$2654,LEFT(AX$4,LEN(AX$4)-1)),"")</f>
        <v/>
      </c>
      <c r="AZ208" s="90" t="str">
        <f>IF($B208&lt;&gt;"",SUMIFS(损耗登记!$I$3:$I$4999,损耗登记!$E$3:$E$4999,$B208,损耗登记!$B$3:$B$4999,LEFT($J$3,4),损耗登记!$C$3:$C$4999,LEFT(AX$4,LEN(AX$4)-1)),"")</f>
        <v/>
      </c>
      <c r="BA208" s="90" t="str">
        <f t="shared" si="61"/>
        <v/>
      </c>
      <c r="BB208" s="90" t="str">
        <f>IF($B208&lt;&gt;"",SUMIFS(进货台账!$I$3:$I$1869,进货台账!$E$3:$E$1869,$B208,进货台账!$B$3:$B$1869,LEFT($J$3,4),进货台账!$C$3:$C$1869,LEFT(BB$4,LEN(BB$4)-1)),"")</f>
        <v/>
      </c>
      <c r="BC208" s="90" t="str">
        <f>IF($B208&lt;&gt;"",SUMIFS(销售台账!$I$3:$I$2654,销售台账!$E$3:$E$2654,$B208,销售台账!$B$3:$B$2654,LEFT($J$3,4),销售台账!$C$3:$C$2654,LEFT(BB$4,LEN(BB$4)-1)),"")</f>
        <v/>
      </c>
      <c r="BD208" s="90" t="str">
        <f>IF($B208&lt;&gt;"",SUMIFS(损耗登记!$I$3:$I$4999,损耗登记!$E$3:$E$4999,$B208,损耗登记!$B$3:$B$4999,LEFT($J$3,4),损耗登记!$C$3:$C$4999,LEFT(BB$4,LEN(BB$4)-1)),"")</f>
        <v/>
      </c>
      <c r="BE208" s="90" t="str">
        <f t="shared" si="62"/>
        <v/>
      </c>
    </row>
    <row r="209" ht="22" customHeight="1" spans="1:57">
      <c r="A209" s="89" t="str">
        <f t="shared" si="63"/>
        <v/>
      </c>
      <c r="B209" s="89" t="str">
        <f>IF(商品参数!A206&lt;&gt;"",商品参数!A206,"")</f>
        <v/>
      </c>
      <c r="C209" s="90" t="str">
        <f>IFERROR(VLOOKUP(B209,商品参数!A:E,2,FALSE),"")</f>
        <v/>
      </c>
      <c r="D209" s="90" t="str">
        <f>IFERROR(VLOOKUP(B209,商品参数!A:E,3,FALSE),"")</f>
        <v/>
      </c>
      <c r="E209" s="90" t="str">
        <f>IFERROR(VLOOKUP(B209,商品参数!A:E,4,FALSE),"")</f>
        <v/>
      </c>
      <c r="F209" s="90" t="str">
        <f t="shared" si="48"/>
        <v/>
      </c>
      <c r="G209" s="90" t="str">
        <f t="shared" si="49"/>
        <v/>
      </c>
      <c r="H209" s="91" t="str">
        <f t="shared" si="50"/>
        <v/>
      </c>
      <c r="I209" s="90" t="str">
        <f>IF(E209&lt;&gt;"",IFERROR(VLOOKUP(B209,商品参数!$A$3:$D$499,6,0),0),"")</f>
        <v/>
      </c>
      <c r="J209" s="90" t="str">
        <f>IF($B209&lt;&gt;"",SUMIFS(进货台账!$I$3:$I$1869,进货台账!$E$3:$E$1869,$B209,进货台账!$B$3:$B$1869,LEFT($J$3,4),进货台账!$C$3:$C$1869,LEFT(J$4,LEN(J$4)-1)),"")</f>
        <v/>
      </c>
      <c r="K209" s="90" t="str">
        <f>IF($B209&lt;&gt;"",SUMIFS(销售台账!$I$3:$I$2654,销售台账!$E$3:$E$2654,$B209,销售台账!$B$3:$B$2654,LEFT($J$3,4),销售台账!$C$3:$C$2654,LEFT(J$4,LEN(J$4)-1)),"")</f>
        <v/>
      </c>
      <c r="L209" s="90" t="str">
        <f>IF($B209&lt;&gt;"",SUMIFS(损耗登记!$I$3:$I$4999,损耗登记!$E$3:$E$4999,$B209,损耗登记!$B$3:$B$4999,LEFT($J$3,4),损耗登记!$C$3:$C$4999,LEFT(J$4,LEN(J$4)-1)),"")</f>
        <v/>
      </c>
      <c r="M209" s="90" t="str">
        <f t="shared" si="51"/>
        <v/>
      </c>
      <c r="N209" s="90" t="str">
        <f>IF($B209&lt;&gt;"",SUMIFS(进货台账!$I$3:$I$1869,进货台账!$E$3:$E$1869,$B209,进货台账!$B$3:$B$1869,LEFT($J$3,4),进货台账!$C$3:$C$1869,LEFT(N$4,LEN(N$4)-1)),"")</f>
        <v/>
      </c>
      <c r="O209" s="90" t="str">
        <f>IF($B209&lt;&gt;"",SUMIFS(销售台账!$I$3:$I$2654,销售台账!$E$3:$E$2654,$B209,销售台账!$B$3:$B$2654,LEFT($J$3,4),销售台账!$C$3:$C$2654,LEFT(N$4,LEN(N$4)-1)),"")</f>
        <v/>
      </c>
      <c r="P209" s="90" t="str">
        <f>IF($B209&lt;&gt;"",SUMIFS(损耗登记!$I$3:$I$4999,损耗登记!$E$3:$E$4999,$B209,损耗登记!$B$3:$B$4999,LEFT($J$3,4),损耗登记!$C$3:$C$4999,LEFT(N$4,LEN(N$4)-1)),"")</f>
        <v/>
      </c>
      <c r="Q209" s="90" t="str">
        <f t="shared" si="52"/>
        <v/>
      </c>
      <c r="R209" s="90" t="str">
        <f>IF($B209&lt;&gt;"",SUMIFS(进货台账!$I$3:$I$1869,进货台账!$E$3:$E$1869,$B209,进货台账!$B$3:$B$1869,LEFT($J$3,4),进货台账!$C$3:$C$1869,LEFT(R$4,LEN(R$4)-1)),"")</f>
        <v/>
      </c>
      <c r="S209" s="90" t="str">
        <f>IF($B209&lt;&gt;"",SUMIFS(销售台账!$I$3:$I$2654,销售台账!$E$3:$E$2654,$B209,销售台账!$B$3:$B$2654,LEFT($J$3,4),销售台账!$C$3:$C$2654,LEFT(R$4,LEN(R$4)-1)),"")</f>
        <v/>
      </c>
      <c r="T209" s="90" t="str">
        <f>IF($B209&lt;&gt;"",SUMIFS(损耗登记!$I$3:$I$4999,损耗登记!$E$3:$E$4999,$B209,损耗登记!$B$3:$B$4999,LEFT($J$3,4),损耗登记!$C$3:$C$4999,LEFT(R$4,LEN(R$4)-1)),"")</f>
        <v/>
      </c>
      <c r="U209" s="90" t="str">
        <f t="shared" si="53"/>
        <v/>
      </c>
      <c r="V209" s="90" t="str">
        <f>IF($B209&lt;&gt;"",SUMIFS(进货台账!$I$3:$I$1869,进货台账!$E$3:$E$1869,$B209,进货台账!$B$3:$B$1869,LEFT($J$3,4),进货台账!$C$3:$C$1869,LEFT(V$4,LEN(V$4)-1)),"")</f>
        <v/>
      </c>
      <c r="W209" s="90" t="str">
        <f>IF($B209&lt;&gt;"",SUMIFS(销售台账!$I$3:$I$2654,销售台账!$E$3:$E$2654,$B209,销售台账!$B$3:$B$2654,LEFT($J$3,4),销售台账!$C$3:$C$2654,LEFT(V$4,LEN(V$4)-1)),"")</f>
        <v/>
      </c>
      <c r="X209" s="90" t="str">
        <f>IF($B209&lt;&gt;"",SUMIFS(损耗登记!$I$3:$I$4999,损耗登记!$E$3:$E$4999,$B209,损耗登记!$B$3:$B$4999,LEFT($J$3,4),损耗登记!$C$3:$C$4999,LEFT(V$4,LEN(V$4)-1)),"")</f>
        <v/>
      </c>
      <c r="Y209" s="90" t="str">
        <f t="shared" si="54"/>
        <v/>
      </c>
      <c r="Z209" s="90" t="str">
        <f>IF($B209&lt;&gt;"",SUMIFS(进货台账!$I$3:$I$1869,进货台账!$E$3:$E$1869,$B209,进货台账!$B$3:$B$1869,LEFT($J$3,4),进货台账!$C$3:$C$1869,LEFT(Z$4,LEN(Z$4)-1)),"")</f>
        <v/>
      </c>
      <c r="AA209" s="90" t="str">
        <f>IF($B209&lt;&gt;"",SUMIFS(销售台账!$I$3:$I$2654,销售台账!$E$3:$E$2654,$B209,销售台账!$B$3:$B$2654,LEFT($J$3,4),销售台账!$C$3:$C$2654,LEFT(Z$4,LEN(Z$4)-1)),"")</f>
        <v/>
      </c>
      <c r="AB209" s="90" t="str">
        <f>IF($B209&lt;&gt;"",SUMIFS(损耗登记!$I$3:$I$4999,损耗登记!$E$3:$E$4999,$B209,损耗登记!$B$3:$B$4999,LEFT($J$3,4),损耗登记!$C$3:$C$4999,LEFT(Z$4,LEN(Z$4)-1)),"")</f>
        <v/>
      </c>
      <c r="AC209" s="90" t="str">
        <f t="shared" si="55"/>
        <v/>
      </c>
      <c r="AD209" s="90" t="str">
        <f>IF($B209&lt;&gt;"",SUMIFS(进货台账!$I$3:$I$1869,进货台账!$E$3:$E$1869,$B209,进货台账!$B$3:$B$1869,LEFT($J$3,4),进货台账!$C$3:$C$1869,LEFT(AD$4,LEN(AD$4)-1)),"")</f>
        <v/>
      </c>
      <c r="AE209" s="90" t="str">
        <f>IF($B209&lt;&gt;"",SUMIFS(销售台账!$I$3:$I$2654,销售台账!$E$3:$E$2654,$B209,销售台账!$B$3:$B$2654,LEFT($J$3,4),销售台账!$C$3:$C$2654,LEFT(AD$4,LEN(AD$4)-1)),"")</f>
        <v/>
      </c>
      <c r="AF209" s="90" t="str">
        <f>IF($B209&lt;&gt;"",SUMIFS(损耗登记!$I$3:$I$4999,损耗登记!$E$3:$E$4999,$B209,损耗登记!$B$3:$B$4999,LEFT($J$3,4),损耗登记!$C$3:$C$4999,LEFT(AD$4,LEN(AD$4)-1)),"")</f>
        <v/>
      </c>
      <c r="AG209" s="90" t="str">
        <f t="shared" si="56"/>
        <v/>
      </c>
      <c r="AH209" s="90" t="str">
        <f>IF($B209&lt;&gt;"",SUMIFS(进货台账!$I$3:$I$1869,进货台账!$E$3:$E$1869,$B209,进货台账!$B$3:$B$1869,LEFT($J$3,4),进货台账!$C$3:$C$1869,LEFT(AH$4,LEN(AH$4)-1)),"")</f>
        <v/>
      </c>
      <c r="AI209" s="90" t="str">
        <f>IF($B209&lt;&gt;"",SUMIFS(销售台账!$I$3:$I$2654,销售台账!$E$3:$E$2654,$B209,销售台账!$B$3:$B$2654,LEFT($J$3,4),销售台账!$C$3:$C$2654,LEFT(AH$4,LEN(AH$4)-1)),"")</f>
        <v/>
      </c>
      <c r="AJ209" s="90" t="str">
        <f>IF($B209&lt;&gt;"",SUMIFS(损耗登记!$I$3:$I$4999,损耗登记!$E$3:$E$4999,$B209,损耗登记!$B$3:$B$4999,LEFT($J$3,4),损耗登记!$C$3:$C$4999,LEFT(AH$4,LEN(AH$4)-1)),"")</f>
        <v/>
      </c>
      <c r="AK209" s="90" t="str">
        <f t="shared" si="57"/>
        <v/>
      </c>
      <c r="AL209" s="90" t="str">
        <f>IF($B209&lt;&gt;"",SUMIFS(进货台账!$I$3:$I$1869,进货台账!$E$3:$E$1869,$B209,进货台账!$B$3:$B$1869,LEFT($J$3,4),进货台账!$C$3:$C$1869,LEFT(AL$4,LEN(AL$4)-1)),"")</f>
        <v/>
      </c>
      <c r="AM209" s="90" t="str">
        <f>IF($B209&lt;&gt;"",SUMIFS(销售台账!$I$3:$I$2654,销售台账!$E$3:$E$2654,$B209,销售台账!$B$3:$B$2654,LEFT($J$3,4),销售台账!$C$3:$C$2654,LEFT(AL$4,LEN(AL$4)-1)),"")</f>
        <v/>
      </c>
      <c r="AN209" s="90" t="str">
        <f>IF($B209&lt;&gt;"",SUMIFS(损耗登记!$I$3:$I$4999,损耗登记!$E$3:$E$4999,$B209,损耗登记!$B$3:$B$4999,LEFT($J$3,4),损耗登记!$C$3:$C$4999,LEFT(AL$4,LEN(AL$4)-1)),"")</f>
        <v/>
      </c>
      <c r="AO209" s="90" t="str">
        <f t="shared" si="58"/>
        <v/>
      </c>
      <c r="AP209" s="90" t="str">
        <f>IF($B209&lt;&gt;"",SUMIFS(进货台账!$I$3:$I$1869,进货台账!$E$3:$E$1869,$B209,进货台账!$B$3:$B$1869,LEFT($J$3,4),进货台账!$C$3:$C$1869,LEFT(AP$4,LEN(AP$4)-1)),"")</f>
        <v/>
      </c>
      <c r="AQ209" s="90" t="str">
        <f>IF($B209&lt;&gt;"",SUMIFS(销售台账!$I$3:$I$2654,销售台账!$E$3:$E$2654,$B209,销售台账!$B$3:$B$2654,LEFT($J$3,4),销售台账!$C$3:$C$2654,LEFT(AP$4,LEN(AP$4)-1)),"")</f>
        <v/>
      </c>
      <c r="AR209" s="90" t="str">
        <f>IF($B209&lt;&gt;"",SUMIFS(损耗登记!$I$3:$I$4999,损耗登记!$E$3:$E$4999,$B209,损耗登记!$B$3:$B$4999,LEFT($J$3,4),损耗登记!$C$3:$C$4999,LEFT(AP$4,LEN(AP$4)-1)),"")</f>
        <v/>
      </c>
      <c r="AS209" s="90" t="str">
        <f t="shared" si="59"/>
        <v/>
      </c>
      <c r="AT209" s="90" t="str">
        <f>IF($B209&lt;&gt;"",SUMIFS(进货台账!$I$3:$I$1869,进货台账!$E$3:$E$1869,$B209,进货台账!$B$3:$B$1869,LEFT($J$3,4),进货台账!$C$3:$C$1869,LEFT(AT$4,LEN(AT$4)-1)),"")</f>
        <v/>
      </c>
      <c r="AU209" s="90" t="str">
        <f>IF($B209&lt;&gt;"",SUMIFS(销售台账!$I$3:$I$2654,销售台账!$E$3:$E$2654,$B209,销售台账!$B$3:$B$2654,LEFT($J$3,4),销售台账!$C$3:$C$2654,LEFT(AT$4,LEN(AT$4)-1)),"")</f>
        <v/>
      </c>
      <c r="AV209" s="90" t="str">
        <f>IF($B209&lt;&gt;"",SUMIFS(损耗登记!$I$3:$I$4999,损耗登记!$E$3:$E$4999,$B209,损耗登记!$B$3:$B$4999,LEFT($J$3,4),损耗登记!$C$3:$C$4999,LEFT(AT$4,LEN(AT$4)-1)),"")</f>
        <v/>
      </c>
      <c r="AW209" s="90" t="str">
        <f t="shared" si="60"/>
        <v/>
      </c>
      <c r="AX209" s="90" t="str">
        <f>IF($B209&lt;&gt;"",SUMIFS(进货台账!$I$3:$I$1869,进货台账!$E$3:$E$1869,$B209,进货台账!$B$3:$B$1869,LEFT($J$3,4),进货台账!$C$3:$C$1869,LEFT(AX$4,LEN(AX$4)-1)),"")</f>
        <v/>
      </c>
      <c r="AY209" s="90" t="str">
        <f>IF($B209&lt;&gt;"",SUMIFS(销售台账!$I$3:$I$2654,销售台账!$E$3:$E$2654,$B209,销售台账!$B$3:$B$2654,LEFT($J$3,4),销售台账!$C$3:$C$2654,LEFT(AX$4,LEN(AX$4)-1)),"")</f>
        <v/>
      </c>
      <c r="AZ209" s="90" t="str">
        <f>IF($B209&lt;&gt;"",SUMIFS(损耗登记!$I$3:$I$4999,损耗登记!$E$3:$E$4999,$B209,损耗登记!$B$3:$B$4999,LEFT($J$3,4),损耗登记!$C$3:$C$4999,LEFT(AX$4,LEN(AX$4)-1)),"")</f>
        <v/>
      </c>
      <c r="BA209" s="90" t="str">
        <f t="shared" si="61"/>
        <v/>
      </c>
      <c r="BB209" s="90" t="str">
        <f>IF($B209&lt;&gt;"",SUMIFS(进货台账!$I$3:$I$1869,进货台账!$E$3:$E$1869,$B209,进货台账!$B$3:$B$1869,LEFT($J$3,4),进货台账!$C$3:$C$1869,LEFT(BB$4,LEN(BB$4)-1)),"")</f>
        <v/>
      </c>
      <c r="BC209" s="90" t="str">
        <f>IF($B209&lt;&gt;"",SUMIFS(销售台账!$I$3:$I$2654,销售台账!$E$3:$E$2654,$B209,销售台账!$B$3:$B$2654,LEFT($J$3,4),销售台账!$C$3:$C$2654,LEFT(BB$4,LEN(BB$4)-1)),"")</f>
        <v/>
      </c>
      <c r="BD209" s="90" t="str">
        <f>IF($B209&lt;&gt;"",SUMIFS(损耗登记!$I$3:$I$4999,损耗登记!$E$3:$E$4999,$B209,损耗登记!$B$3:$B$4999,LEFT($J$3,4),损耗登记!$C$3:$C$4999,LEFT(BB$4,LEN(BB$4)-1)),"")</f>
        <v/>
      </c>
      <c r="BE209" s="90" t="str">
        <f t="shared" si="62"/>
        <v/>
      </c>
    </row>
    <row r="210" ht="22" customHeight="1" spans="1:57">
      <c r="A210" s="89" t="str">
        <f t="shared" si="63"/>
        <v/>
      </c>
      <c r="B210" s="89" t="str">
        <f>IF(商品参数!A207&lt;&gt;"",商品参数!A207,"")</f>
        <v/>
      </c>
      <c r="C210" s="90" t="str">
        <f>IFERROR(VLOOKUP(B210,商品参数!A:E,2,FALSE),"")</f>
        <v/>
      </c>
      <c r="D210" s="90" t="str">
        <f>IFERROR(VLOOKUP(B210,商品参数!A:E,3,FALSE),"")</f>
        <v/>
      </c>
      <c r="E210" s="90" t="str">
        <f>IFERROR(VLOOKUP(B210,商品参数!A:E,4,FALSE),"")</f>
        <v/>
      </c>
      <c r="F210" s="90" t="str">
        <f t="shared" si="48"/>
        <v/>
      </c>
      <c r="G210" s="90" t="str">
        <f t="shared" si="49"/>
        <v/>
      </c>
      <c r="H210" s="91" t="str">
        <f t="shared" si="50"/>
        <v/>
      </c>
      <c r="I210" s="90" t="str">
        <f>IF(E210&lt;&gt;"",IFERROR(VLOOKUP(B210,商品参数!$A$3:$D$499,6,0),0),"")</f>
        <v/>
      </c>
      <c r="J210" s="90" t="str">
        <f>IF($B210&lt;&gt;"",SUMIFS(进货台账!$I$3:$I$1869,进货台账!$E$3:$E$1869,$B210,进货台账!$B$3:$B$1869,LEFT($J$3,4),进货台账!$C$3:$C$1869,LEFT(J$4,LEN(J$4)-1)),"")</f>
        <v/>
      </c>
      <c r="K210" s="90" t="str">
        <f>IF($B210&lt;&gt;"",SUMIFS(销售台账!$I$3:$I$2654,销售台账!$E$3:$E$2654,$B210,销售台账!$B$3:$B$2654,LEFT($J$3,4),销售台账!$C$3:$C$2654,LEFT(J$4,LEN(J$4)-1)),"")</f>
        <v/>
      </c>
      <c r="L210" s="90" t="str">
        <f>IF($B210&lt;&gt;"",SUMIFS(损耗登记!$I$3:$I$4999,损耗登记!$E$3:$E$4999,$B210,损耗登记!$B$3:$B$4999,LEFT($J$3,4),损耗登记!$C$3:$C$4999,LEFT(J$4,LEN(J$4)-1)),"")</f>
        <v/>
      </c>
      <c r="M210" s="90" t="str">
        <f t="shared" si="51"/>
        <v/>
      </c>
      <c r="N210" s="90" t="str">
        <f>IF($B210&lt;&gt;"",SUMIFS(进货台账!$I$3:$I$1869,进货台账!$E$3:$E$1869,$B210,进货台账!$B$3:$B$1869,LEFT($J$3,4),进货台账!$C$3:$C$1869,LEFT(N$4,LEN(N$4)-1)),"")</f>
        <v/>
      </c>
      <c r="O210" s="90" t="str">
        <f>IF($B210&lt;&gt;"",SUMIFS(销售台账!$I$3:$I$2654,销售台账!$E$3:$E$2654,$B210,销售台账!$B$3:$B$2654,LEFT($J$3,4),销售台账!$C$3:$C$2654,LEFT(N$4,LEN(N$4)-1)),"")</f>
        <v/>
      </c>
      <c r="P210" s="90" t="str">
        <f>IF($B210&lt;&gt;"",SUMIFS(损耗登记!$I$3:$I$4999,损耗登记!$E$3:$E$4999,$B210,损耗登记!$B$3:$B$4999,LEFT($J$3,4),损耗登记!$C$3:$C$4999,LEFT(N$4,LEN(N$4)-1)),"")</f>
        <v/>
      </c>
      <c r="Q210" s="90" t="str">
        <f t="shared" si="52"/>
        <v/>
      </c>
      <c r="R210" s="90" t="str">
        <f>IF($B210&lt;&gt;"",SUMIFS(进货台账!$I$3:$I$1869,进货台账!$E$3:$E$1869,$B210,进货台账!$B$3:$B$1869,LEFT($J$3,4),进货台账!$C$3:$C$1869,LEFT(R$4,LEN(R$4)-1)),"")</f>
        <v/>
      </c>
      <c r="S210" s="90" t="str">
        <f>IF($B210&lt;&gt;"",SUMIFS(销售台账!$I$3:$I$2654,销售台账!$E$3:$E$2654,$B210,销售台账!$B$3:$B$2654,LEFT($J$3,4),销售台账!$C$3:$C$2654,LEFT(R$4,LEN(R$4)-1)),"")</f>
        <v/>
      </c>
      <c r="T210" s="90" t="str">
        <f>IF($B210&lt;&gt;"",SUMIFS(损耗登记!$I$3:$I$4999,损耗登记!$E$3:$E$4999,$B210,损耗登记!$B$3:$B$4999,LEFT($J$3,4),损耗登记!$C$3:$C$4999,LEFT(R$4,LEN(R$4)-1)),"")</f>
        <v/>
      </c>
      <c r="U210" s="90" t="str">
        <f t="shared" si="53"/>
        <v/>
      </c>
      <c r="V210" s="90" t="str">
        <f>IF($B210&lt;&gt;"",SUMIFS(进货台账!$I$3:$I$1869,进货台账!$E$3:$E$1869,$B210,进货台账!$B$3:$B$1869,LEFT($J$3,4),进货台账!$C$3:$C$1869,LEFT(V$4,LEN(V$4)-1)),"")</f>
        <v/>
      </c>
      <c r="W210" s="90" t="str">
        <f>IF($B210&lt;&gt;"",SUMIFS(销售台账!$I$3:$I$2654,销售台账!$E$3:$E$2654,$B210,销售台账!$B$3:$B$2654,LEFT($J$3,4),销售台账!$C$3:$C$2654,LEFT(V$4,LEN(V$4)-1)),"")</f>
        <v/>
      </c>
      <c r="X210" s="90" t="str">
        <f>IF($B210&lt;&gt;"",SUMIFS(损耗登记!$I$3:$I$4999,损耗登记!$E$3:$E$4999,$B210,损耗登记!$B$3:$B$4999,LEFT($J$3,4),损耗登记!$C$3:$C$4999,LEFT(V$4,LEN(V$4)-1)),"")</f>
        <v/>
      </c>
      <c r="Y210" s="90" t="str">
        <f t="shared" si="54"/>
        <v/>
      </c>
      <c r="Z210" s="90" t="str">
        <f>IF($B210&lt;&gt;"",SUMIFS(进货台账!$I$3:$I$1869,进货台账!$E$3:$E$1869,$B210,进货台账!$B$3:$B$1869,LEFT($J$3,4),进货台账!$C$3:$C$1869,LEFT(Z$4,LEN(Z$4)-1)),"")</f>
        <v/>
      </c>
      <c r="AA210" s="90" t="str">
        <f>IF($B210&lt;&gt;"",SUMIFS(销售台账!$I$3:$I$2654,销售台账!$E$3:$E$2654,$B210,销售台账!$B$3:$B$2654,LEFT($J$3,4),销售台账!$C$3:$C$2654,LEFT(Z$4,LEN(Z$4)-1)),"")</f>
        <v/>
      </c>
      <c r="AB210" s="90" t="str">
        <f>IF($B210&lt;&gt;"",SUMIFS(损耗登记!$I$3:$I$4999,损耗登记!$E$3:$E$4999,$B210,损耗登记!$B$3:$B$4999,LEFT($J$3,4),损耗登记!$C$3:$C$4999,LEFT(Z$4,LEN(Z$4)-1)),"")</f>
        <v/>
      </c>
      <c r="AC210" s="90" t="str">
        <f t="shared" si="55"/>
        <v/>
      </c>
      <c r="AD210" s="90" t="str">
        <f>IF($B210&lt;&gt;"",SUMIFS(进货台账!$I$3:$I$1869,进货台账!$E$3:$E$1869,$B210,进货台账!$B$3:$B$1869,LEFT($J$3,4),进货台账!$C$3:$C$1869,LEFT(AD$4,LEN(AD$4)-1)),"")</f>
        <v/>
      </c>
      <c r="AE210" s="90" t="str">
        <f>IF($B210&lt;&gt;"",SUMIFS(销售台账!$I$3:$I$2654,销售台账!$E$3:$E$2654,$B210,销售台账!$B$3:$B$2654,LEFT($J$3,4),销售台账!$C$3:$C$2654,LEFT(AD$4,LEN(AD$4)-1)),"")</f>
        <v/>
      </c>
      <c r="AF210" s="90" t="str">
        <f>IF($B210&lt;&gt;"",SUMIFS(损耗登记!$I$3:$I$4999,损耗登记!$E$3:$E$4999,$B210,损耗登记!$B$3:$B$4999,LEFT($J$3,4),损耗登记!$C$3:$C$4999,LEFT(AD$4,LEN(AD$4)-1)),"")</f>
        <v/>
      </c>
      <c r="AG210" s="90" t="str">
        <f t="shared" si="56"/>
        <v/>
      </c>
      <c r="AH210" s="90" t="str">
        <f>IF($B210&lt;&gt;"",SUMIFS(进货台账!$I$3:$I$1869,进货台账!$E$3:$E$1869,$B210,进货台账!$B$3:$B$1869,LEFT($J$3,4),进货台账!$C$3:$C$1869,LEFT(AH$4,LEN(AH$4)-1)),"")</f>
        <v/>
      </c>
      <c r="AI210" s="90" t="str">
        <f>IF($B210&lt;&gt;"",SUMIFS(销售台账!$I$3:$I$2654,销售台账!$E$3:$E$2654,$B210,销售台账!$B$3:$B$2654,LEFT($J$3,4),销售台账!$C$3:$C$2654,LEFT(AH$4,LEN(AH$4)-1)),"")</f>
        <v/>
      </c>
      <c r="AJ210" s="90" t="str">
        <f>IF($B210&lt;&gt;"",SUMIFS(损耗登记!$I$3:$I$4999,损耗登记!$E$3:$E$4999,$B210,损耗登记!$B$3:$B$4999,LEFT($J$3,4),损耗登记!$C$3:$C$4999,LEFT(AH$4,LEN(AH$4)-1)),"")</f>
        <v/>
      </c>
      <c r="AK210" s="90" t="str">
        <f t="shared" si="57"/>
        <v/>
      </c>
      <c r="AL210" s="90" t="str">
        <f>IF($B210&lt;&gt;"",SUMIFS(进货台账!$I$3:$I$1869,进货台账!$E$3:$E$1869,$B210,进货台账!$B$3:$B$1869,LEFT($J$3,4),进货台账!$C$3:$C$1869,LEFT(AL$4,LEN(AL$4)-1)),"")</f>
        <v/>
      </c>
      <c r="AM210" s="90" t="str">
        <f>IF($B210&lt;&gt;"",SUMIFS(销售台账!$I$3:$I$2654,销售台账!$E$3:$E$2654,$B210,销售台账!$B$3:$B$2654,LEFT($J$3,4),销售台账!$C$3:$C$2654,LEFT(AL$4,LEN(AL$4)-1)),"")</f>
        <v/>
      </c>
      <c r="AN210" s="90" t="str">
        <f>IF($B210&lt;&gt;"",SUMIFS(损耗登记!$I$3:$I$4999,损耗登记!$E$3:$E$4999,$B210,损耗登记!$B$3:$B$4999,LEFT($J$3,4),损耗登记!$C$3:$C$4999,LEFT(AL$4,LEN(AL$4)-1)),"")</f>
        <v/>
      </c>
      <c r="AO210" s="90" t="str">
        <f t="shared" si="58"/>
        <v/>
      </c>
      <c r="AP210" s="90" t="str">
        <f>IF($B210&lt;&gt;"",SUMIFS(进货台账!$I$3:$I$1869,进货台账!$E$3:$E$1869,$B210,进货台账!$B$3:$B$1869,LEFT($J$3,4),进货台账!$C$3:$C$1869,LEFT(AP$4,LEN(AP$4)-1)),"")</f>
        <v/>
      </c>
      <c r="AQ210" s="90" t="str">
        <f>IF($B210&lt;&gt;"",SUMIFS(销售台账!$I$3:$I$2654,销售台账!$E$3:$E$2654,$B210,销售台账!$B$3:$B$2654,LEFT($J$3,4),销售台账!$C$3:$C$2654,LEFT(AP$4,LEN(AP$4)-1)),"")</f>
        <v/>
      </c>
      <c r="AR210" s="90" t="str">
        <f>IF($B210&lt;&gt;"",SUMIFS(损耗登记!$I$3:$I$4999,损耗登记!$E$3:$E$4999,$B210,损耗登记!$B$3:$B$4999,LEFT($J$3,4),损耗登记!$C$3:$C$4999,LEFT(AP$4,LEN(AP$4)-1)),"")</f>
        <v/>
      </c>
      <c r="AS210" s="90" t="str">
        <f t="shared" si="59"/>
        <v/>
      </c>
      <c r="AT210" s="90" t="str">
        <f>IF($B210&lt;&gt;"",SUMIFS(进货台账!$I$3:$I$1869,进货台账!$E$3:$E$1869,$B210,进货台账!$B$3:$B$1869,LEFT($J$3,4),进货台账!$C$3:$C$1869,LEFT(AT$4,LEN(AT$4)-1)),"")</f>
        <v/>
      </c>
      <c r="AU210" s="90" t="str">
        <f>IF($B210&lt;&gt;"",SUMIFS(销售台账!$I$3:$I$2654,销售台账!$E$3:$E$2654,$B210,销售台账!$B$3:$B$2654,LEFT($J$3,4),销售台账!$C$3:$C$2654,LEFT(AT$4,LEN(AT$4)-1)),"")</f>
        <v/>
      </c>
      <c r="AV210" s="90" t="str">
        <f>IF($B210&lt;&gt;"",SUMIFS(损耗登记!$I$3:$I$4999,损耗登记!$E$3:$E$4999,$B210,损耗登记!$B$3:$B$4999,LEFT($J$3,4),损耗登记!$C$3:$C$4999,LEFT(AT$4,LEN(AT$4)-1)),"")</f>
        <v/>
      </c>
      <c r="AW210" s="90" t="str">
        <f t="shared" si="60"/>
        <v/>
      </c>
      <c r="AX210" s="90" t="str">
        <f>IF($B210&lt;&gt;"",SUMIFS(进货台账!$I$3:$I$1869,进货台账!$E$3:$E$1869,$B210,进货台账!$B$3:$B$1869,LEFT($J$3,4),进货台账!$C$3:$C$1869,LEFT(AX$4,LEN(AX$4)-1)),"")</f>
        <v/>
      </c>
      <c r="AY210" s="90" t="str">
        <f>IF($B210&lt;&gt;"",SUMIFS(销售台账!$I$3:$I$2654,销售台账!$E$3:$E$2654,$B210,销售台账!$B$3:$B$2654,LEFT($J$3,4),销售台账!$C$3:$C$2654,LEFT(AX$4,LEN(AX$4)-1)),"")</f>
        <v/>
      </c>
      <c r="AZ210" s="90" t="str">
        <f>IF($B210&lt;&gt;"",SUMIFS(损耗登记!$I$3:$I$4999,损耗登记!$E$3:$E$4999,$B210,损耗登记!$B$3:$B$4999,LEFT($J$3,4),损耗登记!$C$3:$C$4999,LEFT(AX$4,LEN(AX$4)-1)),"")</f>
        <v/>
      </c>
      <c r="BA210" s="90" t="str">
        <f t="shared" si="61"/>
        <v/>
      </c>
      <c r="BB210" s="90" t="str">
        <f>IF($B210&lt;&gt;"",SUMIFS(进货台账!$I$3:$I$1869,进货台账!$E$3:$E$1869,$B210,进货台账!$B$3:$B$1869,LEFT($J$3,4),进货台账!$C$3:$C$1869,LEFT(BB$4,LEN(BB$4)-1)),"")</f>
        <v/>
      </c>
      <c r="BC210" s="90" t="str">
        <f>IF($B210&lt;&gt;"",SUMIFS(销售台账!$I$3:$I$2654,销售台账!$E$3:$E$2654,$B210,销售台账!$B$3:$B$2654,LEFT($J$3,4),销售台账!$C$3:$C$2654,LEFT(BB$4,LEN(BB$4)-1)),"")</f>
        <v/>
      </c>
      <c r="BD210" s="90" t="str">
        <f>IF($B210&lt;&gt;"",SUMIFS(损耗登记!$I$3:$I$4999,损耗登记!$E$3:$E$4999,$B210,损耗登记!$B$3:$B$4999,LEFT($J$3,4),损耗登记!$C$3:$C$4999,LEFT(BB$4,LEN(BB$4)-1)),"")</f>
        <v/>
      </c>
      <c r="BE210" s="90" t="str">
        <f t="shared" si="62"/>
        <v/>
      </c>
    </row>
    <row r="211" ht="22" customHeight="1" spans="1:57">
      <c r="A211" s="89" t="str">
        <f t="shared" si="63"/>
        <v/>
      </c>
      <c r="B211" s="89" t="str">
        <f>IF(商品参数!A208&lt;&gt;"",商品参数!A208,"")</f>
        <v/>
      </c>
      <c r="C211" s="90" t="str">
        <f>IFERROR(VLOOKUP(B211,商品参数!A:E,2,FALSE),"")</f>
        <v/>
      </c>
      <c r="D211" s="90" t="str">
        <f>IFERROR(VLOOKUP(B211,商品参数!A:E,3,FALSE),"")</f>
        <v/>
      </c>
      <c r="E211" s="90" t="str">
        <f>IFERROR(VLOOKUP(B211,商品参数!A:E,4,FALSE),"")</f>
        <v/>
      </c>
      <c r="F211" s="90" t="str">
        <f t="shared" si="48"/>
        <v/>
      </c>
      <c r="G211" s="90" t="str">
        <f t="shared" si="49"/>
        <v/>
      </c>
      <c r="H211" s="91" t="str">
        <f t="shared" si="50"/>
        <v/>
      </c>
      <c r="I211" s="90" t="str">
        <f>IF(E211&lt;&gt;"",IFERROR(VLOOKUP(B211,商品参数!$A$3:$D$499,6,0),0),"")</f>
        <v/>
      </c>
      <c r="J211" s="90" t="str">
        <f>IF($B211&lt;&gt;"",SUMIFS(进货台账!$I$3:$I$1869,进货台账!$E$3:$E$1869,$B211,进货台账!$B$3:$B$1869,LEFT($J$3,4),进货台账!$C$3:$C$1869,LEFT(J$4,LEN(J$4)-1)),"")</f>
        <v/>
      </c>
      <c r="K211" s="90" t="str">
        <f>IF($B211&lt;&gt;"",SUMIFS(销售台账!$I$3:$I$2654,销售台账!$E$3:$E$2654,$B211,销售台账!$B$3:$B$2654,LEFT($J$3,4),销售台账!$C$3:$C$2654,LEFT(J$4,LEN(J$4)-1)),"")</f>
        <v/>
      </c>
      <c r="L211" s="90" t="str">
        <f>IF($B211&lt;&gt;"",SUMIFS(损耗登记!$I$3:$I$4999,损耗登记!$E$3:$E$4999,$B211,损耗登记!$B$3:$B$4999,LEFT($J$3,4),损耗登记!$C$3:$C$4999,LEFT(J$4,LEN(J$4)-1)),"")</f>
        <v/>
      </c>
      <c r="M211" s="90" t="str">
        <f t="shared" si="51"/>
        <v/>
      </c>
      <c r="N211" s="90" t="str">
        <f>IF($B211&lt;&gt;"",SUMIFS(进货台账!$I$3:$I$1869,进货台账!$E$3:$E$1869,$B211,进货台账!$B$3:$B$1869,LEFT($J$3,4),进货台账!$C$3:$C$1869,LEFT(N$4,LEN(N$4)-1)),"")</f>
        <v/>
      </c>
      <c r="O211" s="90" t="str">
        <f>IF($B211&lt;&gt;"",SUMIFS(销售台账!$I$3:$I$2654,销售台账!$E$3:$E$2654,$B211,销售台账!$B$3:$B$2654,LEFT($J$3,4),销售台账!$C$3:$C$2654,LEFT(N$4,LEN(N$4)-1)),"")</f>
        <v/>
      </c>
      <c r="P211" s="90" t="str">
        <f>IF($B211&lt;&gt;"",SUMIFS(损耗登记!$I$3:$I$4999,损耗登记!$E$3:$E$4999,$B211,损耗登记!$B$3:$B$4999,LEFT($J$3,4),损耗登记!$C$3:$C$4999,LEFT(N$4,LEN(N$4)-1)),"")</f>
        <v/>
      </c>
      <c r="Q211" s="90" t="str">
        <f t="shared" si="52"/>
        <v/>
      </c>
      <c r="R211" s="90" t="str">
        <f>IF($B211&lt;&gt;"",SUMIFS(进货台账!$I$3:$I$1869,进货台账!$E$3:$E$1869,$B211,进货台账!$B$3:$B$1869,LEFT($J$3,4),进货台账!$C$3:$C$1869,LEFT(R$4,LEN(R$4)-1)),"")</f>
        <v/>
      </c>
      <c r="S211" s="90" t="str">
        <f>IF($B211&lt;&gt;"",SUMIFS(销售台账!$I$3:$I$2654,销售台账!$E$3:$E$2654,$B211,销售台账!$B$3:$B$2654,LEFT($J$3,4),销售台账!$C$3:$C$2654,LEFT(R$4,LEN(R$4)-1)),"")</f>
        <v/>
      </c>
      <c r="T211" s="90" t="str">
        <f>IF($B211&lt;&gt;"",SUMIFS(损耗登记!$I$3:$I$4999,损耗登记!$E$3:$E$4999,$B211,损耗登记!$B$3:$B$4999,LEFT($J$3,4),损耗登记!$C$3:$C$4999,LEFT(R$4,LEN(R$4)-1)),"")</f>
        <v/>
      </c>
      <c r="U211" s="90" t="str">
        <f t="shared" si="53"/>
        <v/>
      </c>
      <c r="V211" s="90" t="str">
        <f>IF($B211&lt;&gt;"",SUMIFS(进货台账!$I$3:$I$1869,进货台账!$E$3:$E$1869,$B211,进货台账!$B$3:$B$1869,LEFT($J$3,4),进货台账!$C$3:$C$1869,LEFT(V$4,LEN(V$4)-1)),"")</f>
        <v/>
      </c>
      <c r="W211" s="90" t="str">
        <f>IF($B211&lt;&gt;"",SUMIFS(销售台账!$I$3:$I$2654,销售台账!$E$3:$E$2654,$B211,销售台账!$B$3:$B$2654,LEFT($J$3,4),销售台账!$C$3:$C$2654,LEFT(V$4,LEN(V$4)-1)),"")</f>
        <v/>
      </c>
      <c r="X211" s="90" t="str">
        <f>IF($B211&lt;&gt;"",SUMIFS(损耗登记!$I$3:$I$4999,损耗登记!$E$3:$E$4999,$B211,损耗登记!$B$3:$B$4999,LEFT($J$3,4),损耗登记!$C$3:$C$4999,LEFT(V$4,LEN(V$4)-1)),"")</f>
        <v/>
      </c>
      <c r="Y211" s="90" t="str">
        <f t="shared" si="54"/>
        <v/>
      </c>
      <c r="Z211" s="90" t="str">
        <f>IF($B211&lt;&gt;"",SUMIFS(进货台账!$I$3:$I$1869,进货台账!$E$3:$E$1869,$B211,进货台账!$B$3:$B$1869,LEFT($J$3,4),进货台账!$C$3:$C$1869,LEFT(Z$4,LEN(Z$4)-1)),"")</f>
        <v/>
      </c>
      <c r="AA211" s="90" t="str">
        <f>IF($B211&lt;&gt;"",SUMIFS(销售台账!$I$3:$I$2654,销售台账!$E$3:$E$2654,$B211,销售台账!$B$3:$B$2654,LEFT($J$3,4),销售台账!$C$3:$C$2654,LEFT(Z$4,LEN(Z$4)-1)),"")</f>
        <v/>
      </c>
      <c r="AB211" s="90" t="str">
        <f>IF($B211&lt;&gt;"",SUMIFS(损耗登记!$I$3:$I$4999,损耗登记!$E$3:$E$4999,$B211,损耗登记!$B$3:$B$4999,LEFT($J$3,4),损耗登记!$C$3:$C$4999,LEFT(Z$4,LEN(Z$4)-1)),"")</f>
        <v/>
      </c>
      <c r="AC211" s="90" t="str">
        <f t="shared" si="55"/>
        <v/>
      </c>
      <c r="AD211" s="90" t="str">
        <f>IF($B211&lt;&gt;"",SUMIFS(进货台账!$I$3:$I$1869,进货台账!$E$3:$E$1869,$B211,进货台账!$B$3:$B$1869,LEFT($J$3,4),进货台账!$C$3:$C$1869,LEFT(AD$4,LEN(AD$4)-1)),"")</f>
        <v/>
      </c>
      <c r="AE211" s="90" t="str">
        <f>IF($B211&lt;&gt;"",SUMIFS(销售台账!$I$3:$I$2654,销售台账!$E$3:$E$2654,$B211,销售台账!$B$3:$B$2654,LEFT($J$3,4),销售台账!$C$3:$C$2654,LEFT(AD$4,LEN(AD$4)-1)),"")</f>
        <v/>
      </c>
      <c r="AF211" s="90" t="str">
        <f>IF($B211&lt;&gt;"",SUMIFS(损耗登记!$I$3:$I$4999,损耗登记!$E$3:$E$4999,$B211,损耗登记!$B$3:$B$4999,LEFT($J$3,4),损耗登记!$C$3:$C$4999,LEFT(AD$4,LEN(AD$4)-1)),"")</f>
        <v/>
      </c>
      <c r="AG211" s="90" t="str">
        <f t="shared" si="56"/>
        <v/>
      </c>
      <c r="AH211" s="90" t="str">
        <f>IF($B211&lt;&gt;"",SUMIFS(进货台账!$I$3:$I$1869,进货台账!$E$3:$E$1869,$B211,进货台账!$B$3:$B$1869,LEFT($J$3,4),进货台账!$C$3:$C$1869,LEFT(AH$4,LEN(AH$4)-1)),"")</f>
        <v/>
      </c>
      <c r="AI211" s="90" t="str">
        <f>IF($B211&lt;&gt;"",SUMIFS(销售台账!$I$3:$I$2654,销售台账!$E$3:$E$2654,$B211,销售台账!$B$3:$B$2654,LEFT($J$3,4),销售台账!$C$3:$C$2654,LEFT(AH$4,LEN(AH$4)-1)),"")</f>
        <v/>
      </c>
      <c r="AJ211" s="90" t="str">
        <f>IF($B211&lt;&gt;"",SUMIFS(损耗登记!$I$3:$I$4999,损耗登记!$E$3:$E$4999,$B211,损耗登记!$B$3:$B$4999,LEFT($J$3,4),损耗登记!$C$3:$C$4999,LEFT(AH$4,LEN(AH$4)-1)),"")</f>
        <v/>
      </c>
      <c r="AK211" s="90" t="str">
        <f t="shared" si="57"/>
        <v/>
      </c>
      <c r="AL211" s="90" t="str">
        <f>IF($B211&lt;&gt;"",SUMIFS(进货台账!$I$3:$I$1869,进货台账!$E$3:$E$1869,$B211,进货台账!$B$3:$B$1869,LEFT($J$3,4),进货台账!$C$3:$C$1869,LEFT(AL$4,LEN(AL$4)-1)),"")</f>
        <v/>
      </c>
      <c r="AM211" s="90" t="str">
        <f>IF($B211&lt;&gt;"",SUMIFS(销售台账!$I$3:$I$2654,销售台账!$E$3:$E$2654,$B211,销售台账!$B$3:$B$2654,LEFT($J$3,4),销售台账!$C$3:$C$2654,LEFT(AL$4,LEN(AL$4)-1)),"")</f>
        <v/>
      </c>
      <c r="AN211" s="90" t="str">
        <f>IF($B211&lt;&gt;"",SUMIFS(损耗登记!$I$3:$I$4999,损耗登记!$E$3:$E$4999,$B211,损耗登记!$B$3:$B$4999,LEFT($J$3,4),损耗登记!$C$3:$C$4999,LEFT(AL$4,LEN(AL$4)-1)),"")</f>
        <v/>
      </c>
      <c r="AO211" s="90" t="str">
        <f t="shared" si="58"/>
        <v/>
      </c>
      <c r="AP211" s="90" t="str">
        <f>IF($B211&lt;&gt;"",SUMIFS(进货台账!$I$3:$I$1869,进货台账!$E$3:$E$1869,$B211,进货台账!$B$3:$B$1869,LEFT($J$3,4),进货台账!$C$3:$C$1869,LEFT(AP$4,LEN(AP$4)-1)),"")</f>
        <v/>
      </c>
      <c r="AQ211" s="90" t="str">
        <f>IF($B211&lt;&gt;"",SUMIFS(销售台账!$I$3:$I$2654,销售台账!$E$3:$E$2654,$B211,销售台账!$B$3:$B$2654,LEFT($J$3,4),销售台账!$C$3:$C$2654,LEFT(AP$4,LEN(AP$4)-1)),"")</f>
        <v/>
      </c>
      <c r="AR211" s="90" t="str">
        <f>IF($B211&lt;&gt;"",SUMIFS(损耗登记!$I$3:$I$4999,损耗登记!$E$3:$E$4999,$B211,损耗登记!$B$3:$B$4999,LEFT($J$3,4),损耗登记!$C$3:$C$4999,LEFT(AP$4,LEN(AP$4)-1)),"")</f>
        <v/>
      </c>
      <c r="AS211" s="90" t="str">
        <f t="shared" si="59"/>
        <v/>
      </c>
      <c r="AT211" s="90" t="str">
        <f>IF($B211&lt;&gt;"",SUMIFS(进货台账!$I$3:$I$1869,进货台账!$E$3:$E$1869,$B211,进货台账!$B$3:$B$1869,LEFT($J$3,4),进货台账!$C$3:$C$1869,LEFT(AT$4,LEN(AT$4)-1)),"")</f>
        <v/>
      </c>
      <c r="AU211" s="90" t="str">
        <f>IF($B211&lt;&gt;"",SUMIFS(销售台账!$I$3:$I$2654,销售台账!$E$3:$E$2654,$B211,销售台账!$B$3:$B$2654,LEFT($J$3,4),销售台账!$C$3:$C$2654,LEFT(AT$4,LEN(AT$4)-1)),"")</f>
        <v/>
      </c>
      <c r="AV211" s="90" t="str">
        <f>IF($B211&lt;&gt;"",SUMIFS(损耗登记!$I$3:$I$4999,损耗登记!$E$3:$E$4999,$B211,损耗登记!$B$3:$B$4999,LEFT($J$3,4),损耗登记!$C$3:$C$4999,LEFT(AT$4,LEN(AT$4)-1)),"")</f>
        <v/>
      </c>
      <c r="AW211" s="90" t="str">
        <f t="shared" si="60"/>
        <v/>
      </c>
      <c r="AX211" s="90" t="str">
        <f>IF($B211&lt;&gt;"",SUMIFS(进货台账!$I$3:$I$1869,进货台账!$E$3:$E$1869,$B211,进货台账!$B$3:$B$1869,LEFT($J$3,4),进货台账!$C$3:$C$1869,LEFT(AX$4,LEN(AX$4)-1)),"")</f>
        <v/>
      </c>
      <c r="AY211" s="90" t="str">
        <f>IF($B211&lt;&gt;"",SUMIFS(销售台账!$I$3:$I$2654,销售台账!$E$3:$E$2654,$B211,销售台账!$B$3:$B$2654,LEFT($J$3,4),销售台账!$C$3:$C$2654,LEFT(AX$4,LEN(AX$4)-1)),"")</f>
        <v/>
      </c>
      <c r="AZ211" s="90" t="str">
        <f>IF($B211&lt;&gt;"",SUMIFS(损耗登记!$I$3:$I$4999,损耗登记!$E$3:$E$4999,$B211,损耗登记!$B$3:$B$4999,LEFT($J$3,4),损耗登记!$C$3:$C$4999,LEFT(AX$4,LEN(AX$4)-1)),"")</f>
        <v/>
      </c>
      <c r="BA211" s="90" t="str">
        <f t="shared" si="61"/>
        <v/>
      </c>
      <c r="BB211" s="90" t="str">
        <f>IF($B211&lt;&gt;"",SUMIFS(进货台账!$I$3:$I$1869,进货台账!$E$3:$E$1869,$B211,进货台账!$B$3:$B$1869,LEFT($J$3,4),进货台账!$C$3:$C$1869,LEFT(BB$4,LEN(BB$4)-1)),"")</f>
        <v/>
      </c>
      <c r="BC211" s="90" t="str">
        <f>IF($B211&lt;&gt;"",SUMIFS(销售台账!$I$3:$I$2654,销售台账!$E$3:$E$2654,$B211,销售台账!$B$3:$B$2654,LEFT($J$3,4),销售台账!$C$3:$C$2654,LEFT(BB$4,LEN(BB$4)-1)),"")</f>
        <v/>
      </c>
      <c r="BD211" s="90" t="str">
        <f>IF($B211&lt;&gt;"",SUMIFS(损耗登记!$I$3:$I$4999,损耗登记!$E$3:$E$4999,$B211,损耗登记!$B$3:$B$4999,LEFT($J$3,4),损耗登记!$C$3:$C$4999,LEFT(BB$4,LEN(BB$4)-1)),"")</f>
        <v/>
      </c>
      <c r="BE211" s="90" t="str">
        <f t="shared" si="62"/>
        <v/>
      </c>
    </row>
    <row r="212" ht="22" customHeight="1" spans="1:57">
      <c r="A212" s="89" t="str">
        <f t="shared" si="63"/>
        <v/>
      </c>
      <c r="B212" s="89" t="str">
        <f>IF(商品参数!A209&lt;&gt;"",商品参数!A209,"")</f>
        <v/>
      </c>
      <c r="C212" s="90" t="str">
        <f>IFERROR(VLOOKUP(B212,商品参数!A:E,2,FALSE),"")</f>
        <v/>
      </c>
      <c r="D212" s="90" t="str">
        <f>IFERROR(VLOOKUP(B212,商品参数!A:E,3,FALSE),"")</f>
        <v/>
      </c>
      <c r="E212" s="90" t="str">
        <f>IFERROR(VLOOKUP(B212,商品参数!A:E,4,FALSE),"")</f>
        <v/>
      </c>
      <c r="F212" s="90" t="str">
        <f t="shared" si="48"/>
        <v/>
      </c>
      <c r="G212" s="90" t="str">
        <f t="shared" si="49"/>
        <v/>
      </c>
      <c r="H212" s="91" t="str">
        <f t="shared" si="50"/>
        <v/>
      </c>
      <c r="I212" s="90" t="str">
        <f>IF(E212&lt;&gt;"",IFERROR(VLOOKUP(B212,商品参数!$A$3:$D$499,6,0),0),"")</f>
        <v/>
      </c>
      <c r="J212" s="90" t="str">
        <f>IF($B212&lt;&gt;"",SUMIFS(进货台账!$I$3:$I$1869,进货台账!$E$3:$E$1869,$B212,进货台账!$B$3:$B$1869,LEFT($J$3,4),进货台账!$C$3:$C$1869,LEFT(J$4,LEN(J$4)-1)),"")</f>
        <v/>
      </c>
      <c r="K212" s="90" t="str">
        <f>IF($B212&lt;&gt;"",SUMIFS(销售台账!$I$3:$I$2654,销售台账!$E$3:$E$2654,$B212,销售台账!$B$3:$B$2654,LEFT($J$3,4),销售台账!$C$3:$C$2654,LEFT(J$4,LEN(J$4)-1)),"")</f>
        <v/>
      </c>
      <c r="L212" s="90" t="str">
        <f>IF($B212&lt;&gt;"",SUMIFS(损耗登记!$I$3:$I$4999,损耗登记!$E$3:$E$4999,$B212,损耗登记!$B$3:$B$4999,LEFT($J$3,4),损耗登记!$C$3:$C$4999,LEFT(J$4,LEN(J$4)-1)),"")</f>
        <v/>
      </c>
      <c r="M212" s="90" t="str">
        <f t="shared" si="51"/>
        <v/>
      </c>
      <c r="N212" s="90" t="str">
        <f>IF($B212&lt;&gt;"",SUMIFS(进货台账!$I$3:$I$1869,进货台账!$E$3:$E$1869,$B212,进货台账!$B$3:$B$1869,LEFT($J$3,4),进货台账!$C$3:$C$1869,LEFT(N$4,LEN(N$4)-1)),"")</f>
        <v/>
      </c>
      <c r="O212" s="90" t="str">
        <f>IF($B212&lt;&gt;"",SUMIFS(销售台账!$I$3:$I$2654,销售台账!$E$3:$E$2654,$B212,销售台账!$B$3:$B$2654,LEFT($J$3,4),销售台账!$C$3:$C$2654,LEFT(N$4,LEN(N$4)-1)),"")</f>
        <v/>
      </c>
      <c r="P212" s="90" t="str">
        <f>IF($B212&lt;&gt;"",SUMIFS(损耗登记!$I$3:$I$4999,损耗登记!$E$3:$E$4999,$B212,损耗登记!$B$3:$B$4999,LEFT($J$3,4),损耗登记!$C$3:$C$4999,LEFT(N$4,LEN(N$4)-1)),"")</f>
        <v/>
      </c>
      <c r="Q212" s="90" t="str">
        <f t="shared" si="52"/>
        <v/>
      </c>
      <c r="R212" s="90" t="str">
        <f>IF($B212&lt;&gt;"",SUMIFS(进货台账!$I$3:$I$1869,进货台账!$E$3:$E$1869,$B212,进货台账!$B$3:$B$1869,LEFT($J$3,4),进货台账!$C$3:$C$1869,LEFT(R$4,LEN(R$4)-1)),"")</f>
        <v/>
      </c>
      <c r="S212" s="90" t="str">
        <f>IF($B212&lt;&gt;"",SUMIFS(销售台账!$I$3:$I$2654,销售台账!$E$3:$E$2654,$B212,销售台账!$B$3:$B$2654,LEFT($J$3,4),销售台账!$C$3:$C$2654,LEFT(R$4,LEN(R$4)-1)),"")</f>
        <v/>
      </c>
      <c r="T212" s="90" t="str">
        <f>IF($B212&lt;&gt;"",SUMIFS(损耗登记!$I$3:$I$4999,损耗登记!$E$3:$E$4999,$B212,损耗登记!$B$3:$B$4999,LEFT($J$3,4),损耗登记!$C$3:$C$4999,LEFT(R$4,LEN(R$4)-1)),"")</f>
        <v/>
      </c>
      <c r="U212" s="90" t="str">
        <f t="shared" si="53"/>
        <v/>
      </c>
      <c r="V212" s="90" t="str">
        <f>IF($B212&lt;&gt;"",SUMIFS(进货台账!$I$3:$I$1869,进货台账!$E$3:$E$1869,$B212,进货台账!$B$3:$B$1869,LEFT($J$3,4),进货台账!$C$3:$C$1869,LEFT(V$4,LEN(V$4)-1)),"")</f>
        <v/>
      </c>
      <c r="W212" s="90" t="str">
        <f>IF($B212&lt;&gt;"",SUMIFS(销售台账!$I$3:$I$2654,销售台账!$E$3:$E$2654,$B212,销售台账!$B$3:$B$2654,LEFT($J$3,4),销售台账!$C$3:$C$2654,LEFT(V$4,LEN(V$4)-1)),"")</f>
        <v/>
      </c>
      <c r="X212" s="90" t="str">
        <f>IF($B212&lt;&gt;"",SUMIFS(损耗登记!$I$3:$I$4999,损耗登记!$E$3:$E$4999,$B212,损耗登记!$B$3:$B$4999,LEFT($J$3,4),损耗登记!$C$3:$C$4999,LEFT(V$4,LEN(V$4)-1)),"")</f>
        <v/>
      </c>
      <c r="Y212" s="90" t="str">
        <f t="shared" si="54"/>
        <v/>
      </c>
      <c r="Z212" s="90" t="str">
        <f>IF($B212&lt;&gt;"",SUMIFS(进货台账!$I$3:$I$1869,进货台账!$E$3:$E$1869,$B212,进货台账!$B$3:$B$1869,LEFT($J$3,4),进货台账!$C$3:$C$1869,LEFT(Z$4,LEN(Z$4)-1)),"")</f>
        <v/>
      </c>
      <c r="AA212" s="90" t="str">
        <f>IF($B212&lt;&gt;"",SUMIFS(销售台账!$I$3:$I$2654,销售台账!$E$3:$E$2654,$B212,销售台账!$B$3:$B$2654,LEFT($J$3,4),销售台账!$C$3:$C$2654,LEFT(Z$4,LEN(Z$4)-1)),"")</f>
        <v/>
      </c>
      <c r="AB212" s="90" t="str">
        <f>IF($B212&lt;&gt;"",SUMIFS(损耗登记!$I$3:$I$4999,损耗登记!$E$3:$E$4999,$B212,损耗登记!$B$3:$B$4999,LEFT($J$3,4),损耗登记!$C$3:$C$4999,LEFT(Z$4,LEN(Z$4)-1)),"")</f>
        <v/>
      </c>
      <c r="AC212" s="90" t="str">
        <f t="shared" si="55"/>
        <v/>
      </c>
      <c r="AD212" s="90" t="str">
        <f>IF($B212&lt;&gt;"",SUMIFS(进货台账!$I$3:$I$1869,进货台账!$E$3:$E$1869,$B212,进货台账!$B$3:$B$1869,LEFT($J$3,4),进货台账!$C$3:$C$1869,LEFT(AD$4,LEN(AD$4)-1)),"")</f>
        <v/>
      </c>
      <c r="AE212" s="90" t="str">
        <f>IF($B212&lt;&gt;"",SUMIFS(销售台账!$I$3:$I$2654,销售台账!$E$3:$E$2654,$B212,销售台账!$B$3:$B$2654,LEFT($J$3,4),销售台账!$C$3:$C$2654,LEFT(AD$4,LEN(AD$4)-1)),"")</f>
        <v/>
      </c>
      <c r="AF212" s="90" t="str">
        <f>IF($B212&lt;&gt;"",SUMIFS(损耗登记!$I$3:$I$4999,损耗登记!$E$3:$E$4999,$B212,损耗登记!$B$3:$B$4999,LEFT($J$3,4),损耗登记!$C$3:$C$4999,LEFT(AD$4,LEN(AD$4)-1)),"")</f>
        <v/>
      </c>
      <c r="AG212" s="90" t="str">
        <f t="shared" si="56"/>
        <v/>
      </c>
      <c r="AH212" s="90" t="str">
        <f>IF($B212&lt;&gt;"",SUMIFS(进货台账!$I$3:$I$1869,进货台账!$E$3:$E$1869,$B212,进货台账!$B$3:$B$1869,LEFT($J$3,4),进货台账!$C$3:$C$1869,LEFT(AH$4,LEN(AH$4)-1)),"")</f>
        <v/>
      </c>
      <c r="AI212" s="90" t="str">
        <f>IF($B212&lt;&gt;"",SUMIFS(销售台账!$I$3:$I$2654,销售台账!$E$3:$E$2654,$B212,销售台账!$B$3:$B$2654,LEFT($J$3,4),销售台账!$C$3:$C$2654,LEFT(AH$4,LEN(AH$4)-1)),"")</f>
        <v/>
      </c>
      <c r="AJ212" s="90" t="str">
        <f>IF($B212&lt;&gt;"",SUMIFS(损耗登记!$I$3:$I$4999,损耗登记!$E$3:$E$4999,$B212,损耗登记!$B$3:$B$4999,LEFT($J$3,4),损耗登记!$C$3:$C$4999,LEFT(AH$4,LEN(AH$4)-1)),"")</f>
        <v/>
      </c>
      <c r="AK212" s="90" t="str">
        <f t="shared" si="57"/>
        <v/>
      </c>
      <c r="AL212" s="90" t="str">
        <f>IF($B212&lt;&gt;"",SUMIFS(进货台账!$I$3:$I$1869,进货台账!$E$3:$E$1869,$B212,进货台账!$B$3:$B$1869,LEFT($J$3,4),进货台账!$C$3:$C$1869,LEFT(AL$4,LEN(AL$4)-1)),"")</f>
        <v/>
      </c>
      <c r="AM212" s="90" t="str">
        <f>IF($B212&lt;&gt;"",SUMIFS(销售台账!$I$3:$I$2654,销售台账!$E$3:$E$2654,$B212,销售台账!$B$3:$B$2654,LEFT($J$3,4),销售台账!$C$3:$C$2654,LEFT(AL$4,LEN(AL$4)-1)),"")</f>
        <v/>
      </c>
      <c r="AN212" s="90" t="str">
        <f>IF($B212&lt;&gt;"",SUMIFS(损耗登记!$I$3:$I$4999,损耗登记!$E$3:$E$4999,$B212,损耗登记!$B$3:$B$4999,LEFT($J$3,4),损耗登记!$C$3:$C$4999,LEFT(AL$4,LEN(AL$4)-1)),"")</f>
        <v/>
      </c>
      <c r="AO212" s="90" t="str">
        <f t="shared" si="58"/>
        <v/>
      </c>
      <c r="AP212" s="90" t="str">
        <f>IF($B212&lt;&gt;"",SUMIFS(进货台账!$I$3:$I$1869,进货台账!$E$3:$E$1869,$B212,进货台账!$B$3:$B$1869,LEFT($J$3,4),进货台账!$C$3:$C$1869,LEFT(AP$4,LEN(AP$4)-1)),"")</f>
        <v/>
      </c>
      <c r="AQ212" s="90" t="str">
        <f>IF($B212&lt;&gt;"",SUMIFS(销售台账!$I$3:$I$2654,销售台账!$E$3:$E$2654,$B212,销售台账!$B$3:$B$2654,LEFT($J$3,4),销售台账!$C$3:$C$2654,LEFT(AP$4,LEN(AP$4)-1)),"")</f>
        <v/>
      </c>
      <c r="AR212" s="90" t="str">
        <f>IF($B212&lt;&gt;"",SUMIFS(损耗登记!$I$3:$I$4999,损耗登记!$E$3:$E$4999,$B212,损耗登记!$B$3:$B$4999,LEFT($J$3,4),损耗登记!$C$3:$C$4999,LEFT(AP$4,LEN(AP$4)-1)),"")</f>
        <v/>
      </c>
      <c r="AS212" s="90" t="str">
        <f t="shared" si="59"/>
        <v/>
      </c>
      <c r="AT212" s="90" t="str">
        <f>IF($B212&lt;&gt;"",SUMIFS(进货台账!$I$3:$I$1869,进货台账!$E$3:$E$1869,$B212,进货台账!$B$3:$B$1869,LEFT($J$3,4),进货台账!$C$3:$C$1869,LEFT(AT$4,LEN(AT$4)-1)),"")</f>
        <v/>
      </c>
      <c r="AU212" s="90" t="str">
        <f>IF($B212&lt;&gt;"",SUMIFS(销售台账!$I$3:$I$2654,销售台账!$E$3:$E$2654,$B212,销售台账!$B$3:$B$2654,LEFT($J$3,4),销售台账!$C$3:$C$2654,LEFT(AT$4,LEN(AT$4)-1)),"")</f>
        <v/>
      </c>
      <c r="AV212" s="90" t="str">
        <f>IF($B212&lt;&gt;"",SUMIFS(损耗登记!$I$3:$I$4999,损耗登记!$E$3:$E$4999,$B212,损耗登记!$B$3:$B$4999,LEFT($J$3,4),损耗登记!$C$3:$C$4999,LEFT(AT$4,LEN(AT$4)-1)),"")</f>
        <v/>
      </c>
      <c r="AW212" s="90" t="str">
        <f t="shared" si="60"/>
        <v/>
      </c>
      <c r="AX212" s="90" t="str">
        <f>IF($B212&lt;&gt;"",SUMIFS(进货台账!$I$3:$I$1869,进货台账!$E$3:$E$1869,$B212,进货台账!$B$3:$B$1869,LEFT($J$3,4),进货台账!$C$3:$C$1869,LEFT(AX$4,LEN(AX$4)-1)),"")</f>
        <v/>
      </c>
      <c r="AY212" s="90" t="str">
        <f>IF($B212&lt;&gt;"",SUMIFS(销售台账!$I$3:$I$2654,销售台账!$E$3:$E$2654,$B212,销售台账!$B$3:$B$2654,LEFT($J$3,4),销售台账!$C$3:$C$2654,LEFT(AX$4,LEN(AX$4)-1)),"")</f>
        <v/>
      </c>
      <c r="AZ212" s="90" t="str">
        <f>IF($B212&lt;&gt;"",SUMIFS(损耗登记!$I$3:$I$4999,损耗登记!$E$3:$E$4999,$B212,损耗登记!$B$3:$B$4999,LEFT($J$3,4),损耗登记!$C$3:$C$4999,LEFT(AX$4,LEN(AX$4)-1)),"")</f>
        <v/>
      </c>
      <c r="BA212" s="90" t="str">
        <f t="shared" si="61"/>
        <v/>
      </c>
      <c r="BB212" s="90" t="str">
        <f>IF($B212&lt;&gt;"",SUMIFS(进货台账!$I$3:$I$1869,进货台账!$E$3:$E$1869,$B212,进货台账!$B$3:$B$1869,LEFT($J$3,4),进货台账!$C$3:$C$1869,LEFT(BB$4,LEN(BB$4)-1)),"")</f>
        <v/>
      </c>
      <c r="BC212" s="90" t="str">
        <f>IF($B212&lt;&gt;"",SUMIFS(销售台账!$I$3:$I$2654,销售台账!$E$3:$E$2654,$B212,销售台账!$B$3:$B$2654,LEFT($J$3,4),销售台账!$C$3:$C$2654,LEFT(BB$4,LEN(BB$4)-1)),"")</f>
        <v/>
      </c>
      <c r="BD212" s="90" t="str">
        <f>IF($B212&lt;&gt;"",SUMIFS(损耗登记!$I$3:$I$4999,损耗登记!$E$3:$E$4999,$B212,损耗登记!$B$3:$B$4999,LEFT($J$3,4),损耗登记!$C$3:$C$4999,LEFT(BB$4,LEN(BB$4)-1)),"")</f>
        <v/>
      </c>
      <c r="BE212" s="90" t="str">
        <f t="shared" si="62"/>
        <v/>
      </c>
    </row>
    <row r="213" ht="22" customHeight="1" spans="1:57">
      <c r="A213" s="89" t="str">
        <f t="shared" si="63"/>
        <v/>
      </c>
      <c r="B213" s="89" t="str">
        <f>IF(商品参数!A210&lt;&gt;"",商品参数!A210,"")</f>
        <v/>
      </c>
      <c r="C213" s="90" t="str">
        <f>IFERROR(VLOOKUP(B213,商品参数!A:E,2,FALSE),"")</f>
        <v/>
      </c>
      <c r="D213" s="90" t="str">
        <f>IFERROR(VLOOKUP(B213,商品参数!A:E,3,FALSE),"")</f>
        <v/>
      </c>
      <c r="E213" s="90" t="str">
        <f>IFERROR(VLOOKUP(B213,商品参数!A:E,4,FALSE),"")</f>
        <v/>
      </c>
      <c r="F213" s="90" t="str">
        <f t="shared" si="48"/>
        <v/>
      </c>
      <c r="G213" s="90" t="str">
        <f t="shared" si="49"/>
        <v/>
      </c>
      <c r="H213" s="91" t="str">
        <f t="shared" si="50"/>
        <v/>
      </c>
      <c r="I213" s="90" t="str">
        <f>IF(E213&lt;&gt;"",IFERROR(VLOOKUP(B213,商品参数!$A$3:$D$499,6,0),0),"")</f>
        <v/>
      </c>
      <c r="J213" s="90" t="str">
        <f>IF($B213&lt;&gt;"",SUMIFS(进货台账!$I$3:$I$1869,进货台账!$E$3:$E$1869,$B213,进货台账!$B$3:$B$1869,LEFT($J$3,4),进货台账!$C$3:$C$1869,LEFT(J$4,LEN(J$4)-1)),"")</f>
        <v/>
      </c>
      <c r="K213" s="90" t="str">
        <f>IF($B213&lt;&gt;"",SUMIFS(销售台账!$I$3:$I$2654,销售台账!$E$3:$E$2654,$B213,销售台账!$B$3:$B$2654,LEFT($J$3,4),销售台账!$C$3:$C$2654,LEFT(J$4,LEN(J$4)-1)),"")</f>
        <v/>
      </c>
      <c r="L213" s="90" t="str">
        <f>IF($B213&lt;&gt;"",SUMIFS(损耗登记!$I$3:$I$4999,损耗登记!$E$3:$E$4999,$B213,损耗登记!$B$3:$B$4999,LEFT($J$3,4),损耗登记!$C$3:$C$4999,LEFT(J$4,LEN(J$4)-1)),"")</f>
        <v/>
      </c>
      <c r="M213" s="90" t="str">
        <f t="shared" si="51"/>
        <v/>
      </c>
      <c r="N213" s="90" t="str">
        <f>IF($B213&lt;&gt;"",SUMIFS(进货台账!$I$3:$I$1869,进货台账!$E$3:$E$1869,$B213,进货台账!$B$3:$B$1869,LEFT($J$3,4),进货台账!$C$3:$C$1869,LEFT(N$4,LEN(N$4)-1)),"")</f>
        <v/>
      </c>
      <c r="O213" s="90" t="str">
        <f>IF($B213&lt;&gt;"",SUMIFS(销售台账!$I$3:$I$2654,销售台账!$E$3:$E$2654,$B213,销售台账!$B$3:$B$2654,LEFT($J$3,4),销售台账!$C$3:$C$2654,LEFT(N$4,LEN(N$4)-1)),"")</f>
        <v/>
      </c>
      <c r="P213" s="90" t="str">
        <f>IF($B213&lt;&gt;"",SUMIFS(损耗登记!$I$3:$I$4999,损耗登记!$E$3:$E$4999,$B213,损耗登记!$B$3:$B$4999,LEFT($J$3,4),损耗登记!$C$3:$C$4999,LEFT(N$4,LEN(N$4)-1)),"")</f>
        <v/>
      </c>
      <c r="Q213" s="90" t="str">
        <f t="shared" si="52"/>
        <v/>
      </c>
      <c r="R213" s="90" t="str">
        <f>IF($B213&lt;&gt;"",SUMIFS(进货台账!$I$3:$I$1869,进货台账!$E$3:$E$1869,$B213,进货台账!$B$3:$B$1869,LEFT($J$3,4),进货台账!$C$3:$C$1869,LEFT(R$4,LEN(R$4)-1)),"")</f>
        <v/>
      </c>
      <c r="S213" s="90" t="str">
        <f>IF($B213&lt;&gt;"",SUMIFS(销售台账!$I$3:$I$2654,销售台账!$E$3:$E$2654,$B213,销售台账!$B$3:$B$2654,LEFT($J$3,4),销售台账!$C$3:$C$2654,LEFT(R$4,LEN(R$4)-1)),"")</f>
        <v/>
      </c>
      <c r="T213" s="90" t="str">
        <f>IF($B213&lt;&gt;"",SUMIFS(损耗登记!$I$3:$I$4999,损耗登记!$E$3:$E$4999,$B213,损耗登记!$B$3:$B$4999,LEFT($J$3,4),损耗登记!$C$3:$C$4999,LEFT(R$4,LEN(R$4)-1)),"")</f>
        <v/>
      </c>
      <c r="U213" s="90" t="str">
        <f t="shared" si="53"/>
        <v/>
      </c>
      <c r="V213" s="90" t="str">
        <f>IF($B213&lt;&gt;"",SUMIFS(进货台账!$I$3:$I$1869,进货台账!$E$3:$E$1869,$B213,进货台账!$B$3:$B$1869,LEFT($J$3,4),进货台账!$C$3:$C$1869,LEFT(V$4,LEN(V$4)-1)),"")</f>
        <v/>
      </c>
      <c r="W213" s="90" t="str">
        <f>IF($B213&lt;&gt;"",SUMIFS(销售台账!$I$3:$I$2654,销售台账!$E$3:$E$2654,$B213,销售台账!$B$3:$B$2654,LEFT($J$3,4),销售台账!$C$3:$C$2654,LEFT(V$4,LEN(V$4)-1)),"")</f>
        <v/>
      </c>
      <c r="X213" s="90" t="str">
        <f>IF($B213&lt;&gt;"",SUMIFS(损耗登记!$I$3:$I$4999,损耗登记!$E$3:$E$4999,$B213,损耗登记!$B$3:$B$4999,LEFT($J$3,4),损耗登记!$C$3:$C$4999,LEFT(V$4,LEN(V$4)-1)),"")</f>
        <v/>
      </c>
      <c r="Y213" s="90" t="str">
        <f t="shared" si="54"/>
        <v/>
      </c>
      <c r="Z213" s="90" t="str">
        <f>IF($B213&lt;&gt;"",SUMIFS(进货台账!$I$3:$I$1869,进货台账!$E$3:$E$1869,$B213,进货台账!$B$3:$B$1869,LEFT($J$3,4),进货台账!$C$3:$C$1869,LEFT(Z$4,LEN(Z$4)-1)),"")</f>
        <v/>
      </c>
      <c r="AA213" s="90" t="str">
        <f>IF($B213&lt;&gt;"",SUMIFS(销售台账!$I$3:$I$2654,销售台账!$E$3:$E$2654,$B213,销售台账!$B$3:$B$2654,LEFT($J$3,4),销售台账!$C$3:$C$2654,LEFT(Z$4,LEN(Z$4)-1)),"")</f>
        <v/>
      </c>
      <c r="AB213" s="90" t="str">
        <f>IF($B213&lt;&gt;"",SUMIFS(损耗登记!$I$3:$I$4999,损耗登记!$E$3:$E$4999,$B213,损耗登记!$B$3:$B$4999,LEFT($J$3,4),损耗登记!$C$3:$C$4999,LEFT(Z$4,LEN(Z$4)-1)),"")</f>
        <v/>
      </c>
      <c r="AC213" s="90" t="str">
        <f t="shared" si="55"/>
        <v/>
      </c>
      <c r="AD213" s="90" t="str">
        <f>IF($B213&lt;&gt;"",SUMIFS(进货台账!$I$3:$I$1869,进货台账!$E$3:$E$1869,$B213,进货台账!$B$3:$B$1869,LEFT($J$3,4),进货台账!$C$3:$C$1869,LEFT(AD$4,LEN(AD$4)-1)),"")</f>
        <v/>
      </c>
      <c r="AE213" s="90" t="str">
        <f>IF($B213&lt;&gt;"",SUMIFS(销售台账!$I$3:$I$2654,销售台账!$E$3:$E$2654,$B213,销售台账!$B$3:$B$2654,LEFT($J$3,4),销售台账!$C$3:$C$2654,LEFT(AD$4,LEN(AD$4)-1)),"")</f>
        <v/>
      </c>
      <c r="AF213" s="90" t="str">
        <f>IF($B213&lt;&gt;"",SUMIFS(损耗登记!$I$3:$I$4999,损耗登记!$E$3:$E$4999,$B213,损耗登记!$B$3:$B$4999,LEFT($J$3,4),损耗登记!$C$3:$C$4999,LEFT(AD$4,LEN(AD$4)-1)),"")</f>
        <v/>
      </c>
      <c r="AG213" s="90" t="str">
        <f t="shared" si="56"/>
        <v/>
      </c>
      <c r="AH213" s="90" t="str">
        <f>IF($B213&lt;&gt;"",SUMIFS(进货台账!$I$3:$I$1869,进货台账!$E$3:$E$1869,$B213,进货台账!$B$3:$B$1869,LEFT($J$3,4),进货台账!$C$3:$C$1869,LEFT(AH$4,LEN(AH$4)-1)),"")</f>
        <v/>
      </c>
      <c r="AI213" s="90" t="str">
        <f>IF($B213&lt;&gt;"",SUMIFS(销售台账!$I$3:$I$2654,销售台账!$E$3:$E$2654,$B213,销售台账!$B$3:$B$2654,LEFT($J$3,4),销售台账!$C$3:$C$2654,LEFT(AH$4,LEN(AH$4)-1)),"")</f>
        <v/>
      </c>
      <c r="AJ213" s="90" t="str">
        <f>IF($B213&lt;&gt;"",SUMIFS(损耗登记!$I$3:$I$4999,损耗登记!$E$3:$E$4999,$B213,损耗登记!$B$3:$B$4999,LEFT($J$3,4),损耗登记!$C$3:$C$4999,LEFT(AH$4,LEN(AH$4)-1)),"")</f>
        <v/>
      </c>
      <c r="AK213" s="90" t="str">
        <f t="shared" si="57"/>
        <v/>
      </c>
      <c r="AL213" s="90" t="str">
        <f>IF($B213&lt;&gt;"",SUMIFS(进货台账!$I$3:$I$1869,进货台账!$E$3:$E$1869,$B213,进货台账!$B$3:$B$1869,LEFT($J$3,4),进货台账!$C$3:$C$1869,LEFT(AL$4,LEN(AL$4)-1)),"")</f>
        <v/>
      </c>
      <c r="AM213" s="90" t="str">
        <f>IF($B213&lt;&gt;"",SUMIFS(销售台账!$I$3:$I$2654,销售台账!$E$3:$E$2654,$B213,销售台账!$B$3:$B$2654,LEFT($J$3,4),销售台账!$C$3:$C$2654,LEFT(AL$4,LEN(AL$4)-1)),"")</f>
        <v/>
      </c>
      <c r="AN213" s="90" t="str">
        <f>IF($B213&lt;&gt;"",SUMIFS(损耗登记!$I$3:$I$4999,损耗登记!$E$3:$E$4999,$B213,损耗登记!$B$3:$B$4999,LEFT($J$3,4),损耗登记!$C$3:$C$4999,LEFT(AL$4,LEN(AL$4)-1)),"")</f>
        <v/>
      </c>
      <c r="AO213" s="90" t="str">
        <f t="shared" si="58"/>
        <v/>
      </c>
      <c r="AP213" s="90" t="str">
        <f>IF($B213&lt;&gt;"",SUMIFS(进货台账!$I$3:$I$1869,进货台账!$E$3:$E$1869,$B213,进货台账!$B$3:$B$1869,LEFT($J$3,4),进货台账!$C$3:$C$1869,LEFT(AP$4,LEN(AP$4)-1)),"")</f>
        <v/>
      </c>
      <c r="AQ213" s="90" t="str">
        <f>IF($B213&lt;&gt;"",SUMIFS(销售台账!$I$3:$I$2654,销售台账!$E$3:$E$2654,$B213,销售台账!$B$3:$B$2654,LEFT($J$3,4),销售台账!$C$3:$C$2654,LEFT(AP$4,LEN(AP$4)-1)),"")</f>
        <v/>
      </c>
      <c r="AR213" s="90" t="str">
        <f>IF($B213&lt;&gt;"",SUMIFS(损耗登记!$I$3:$I$4999,损耗登记!$E$3:$E$4999,$B213,损耗登记!$B$3:$B$4999,LEFT($J$3,4),损耗登记!$C$3:$C$4999,LEFT(AP$4,LEN(AP$4)-1)),"")</f>
        <v/>
      </c>
      <c r="AS213" s="90" t="str">
        <f t="shared" si="59"/>
        <v/>
      </c>
      <c r="AT213" s="90" t="str">
        <f>IF($B213&lt;&gt;"",SUMIFS(进货台账!$I$3:$I$1869,进货台账!$E$3:$E$1869,$B213,进货台账!$B$3:$B$1869,LEFT($J$3,4),进货台账!$C$3:$C$1869,LEFT(AT$4,LEN(AT$4)-1)),"")</f>
        <v/>
      </c>
      <c r="AU213" s="90" t="str">
        <f>IF($B213&lt;&gt;"",SUMIFS(销售台账!$I$3:$I$2654,销售台账!$E$3:$E$2654,$B213,销售台账!$B$3:$B$2654,LEFT($J$3,4),销售台账!$C$3:$C$2654,LEFT(AT$4,LEN(AT$4)-1)),"")</f>
        <v/>
      </c>
      <c r="AV213" s="90" t="str">
        <f>IF($B213&lt;&gt;"",SUMIFS(损耗登记!$I$3:$I$4999,损耗登记!$E$3:$E$4999,$B213,损耗登记!$B$3:$B$4999,LEFT($J$3,4),损耗登记!$C$3:$C$4999,LEFT(AT$4,LEN(AT$4)-1)),"")</f>
        <v/>
      </c>
      <c r="AW213" s="90" t="str">
        <f t="shared" si="60"/>
        <v/>
      </c>
      <c r="AX213" s="90" t="str">
        <f>IF($B213&lt;&gt;"",SUMIFS(进货台账!$I$3:$I$1869,进货台账!$E$3:$E$1869,$B213,进货台账!$B$3:$B$1869,LEFT($J$3,4),进货台账!$C$3:$C$1869,LEFT(AX$4,LEN(AX$4)-1)),"")</f>
        <v/>
      </c>
      <c r="AY213" s="90" t="str">
        <f>IF($B213&lt;&gt;"",SUMIFS(销售台账!$I$3:$I$2654,销售台账!$E$3:$E$2654,$B213,销售台账!$B$3:$B$2654,LEFT($J$3,4),销售台账!$C$3:$C$2654,LEFT(AX$4,LEN(AX$4)-1)),"")</f>
        <v/>
      </c>
      <c r="AZ213" s="90" t="str">
        <f>IF($B213&lt;&gt;"",SUMIFS(损耗登记!$I$3:$I$4999,损耗登记!$E$3:$E$4999,$B213,损耗登记!$B$3:$B$4999,LEFT($J$3,4),损耗登记!$C$3:$C$4999,LEFT(AX$4,LEN(AX$4)-1)),"")</f>
        <v/>
      </c>
      <c r="BA213" s="90" t="str">
        <f t="shared" si="61"/>
        <v/>
      </c>
      <c r="BB213" s="90" t="str">
        <f>IF($B213&lt;&gt;"",SUMIFS(进货台账!$I$3:$I$1869,进货台账!$E$3:$E$1869,$B213,进货台账!$B$3:$B$1869,LEFT($J$3,4),进货台账!$C$3:$C$1869,LEFT(BB$4,LEN(BB$4)-1)),"")</f>
        <v/>
      </c>
      <c r="BC213" s="90" t="str">
        <f>IF($B213&lt;&gt;"",SUMIFS(销售台账!$I$3:$I$2654,销售台账!$E$3:$E$2654,$B213,销售台账!$B$3:$B$2654,LEFT($J$3,4),销售台账!$C$3:$C$2654,LEFT(BB$4,LEN(BB$4)-1)),"")</f>
        <v/>
      </c>
      <c r="BD213" s="90" t="str">
        <f>IF($B213&lt;&gt;"",SUMIFS(损耗登记!$I$3:$I$4999,损耗登记!$E$3:$E$4999,$B213,损耗登记!$B$3:$B$4999,LEFT($J$3,4),损耗登记!$C$3:$C$4999,LEFT(BB$4,LEN(BB$4)-1)),"")</f>
        <v/>
      </c>
      <c r="BE213" s="90" t="str">
        <f t="shared" si="62"/>
        <v/>
      </c>
    </row>
    <row r="214" ht="22" customHeight="1" spans="1:57">
      <c r="A214" s="89" t="str">
        <f t="shared" si="63"/>
        <v/>
      </c>
      <c r="B214" s="89" t="str">
        <f>IF(商品参数!A211&lt;&gt;"",商品参数!A211,"")</f>
        <v/>
      </c>
      <c r="C214" s="90" t="str">
        <f>IFERROR(VLOOKUP(B214,商品参数!A:E,2,FALSE),"")</f>
        <v/>
      </c>
      <c r="D214" s="90" t="str">
        <f>IFERROR(VLOOKUP(B214,商品参数!A:E,3,FALSE),"")</f>
        <v/>
      </c>
      <c r="E214" s="90" t="str">
        <f>IFERROR(VLOOKUP(B214,商品参数!A:E,4,FALSE),"")</f>
        <v/>
      </c>
      <c r="F214" s="90" t="str">
        <f t="shared" si="48"/>
        <v/>
      </c>
      <c r="G214" s="90" t="str">
        <f t="shared" si="49"/>
        <v/>
      </c>
      <c r="H214" s="91" t="str">
        <f t="shared" si="50"/>
        <v/>
      </c>
      <c r="I214" s="90" t="str">
        <f>IF(E214&lt;&gt;"",IFERROR(VLOOKUP(B214,商品参数!$A$3:$D$499,6,0),0),"")</f>
        <v/>
      </c>
      <c r="J214" s="90" t="str">
        <f>IF($B214&lt;&gt;"",SUMIFS(进货台账!$I$3:$I$1869,进货台账!$E$3:$E$1869,$B214,进货台账!$B$3:$B$1869,LEFT($J$3,4),进货台账!$C$3:$C$1869,LEFT(J$4,LEN(J$4)-1)),"")</f>
        <v/>
      </c>
      <c r="K214" s="90" t="str">
        <f>IF($B214&lt;&gt;"",SUMIFS(销售台账!$I$3:$I$2654,销售台账!$E$3:$E$2654,$B214,销售台账!$B$3:$B$2654,LEFT($J$3,4),销售台账!$C$3:$C$2654,LEFT(J$4,LEN(J$4)-1)),"")</f>
        <v/>
      </c>
      <c r="L214" s="90" t="str">
        <f>IF($B214&lt;&gt;"",SUMIFS(损耗登记!$I$3:$I$4999,损耗登记!$E$3:$E$4999,$B214,损耗登记!$B$3:$B$4999,LEFT($J$3,4),损耗登记!$C$3:$C$4999,LEFT(J$4,LEN(J$4)-1)),"")</f>
        <v/>
      </c>
      <c r="M214" s="90" t="str">
        <f t="shared" si="51"/>
        <v/>
      </c>
      <c r="N214" s="90" t="str">
        <f>IF($B214&lt;&gt;"",SUMIFS(进货台账!$I$3:$I$1869,进货台账!$E$3:$E$1869,$B214,进货台账!$B$3:$B$1869,LEFT($J$3,4),进货台账!$C$3:$C$1869,LEFT(N$4,LEN(N$4)-1)),"")</f>
        <v/>
      </c>
      <c r="O214" s="90" t="str">
        <f>IF($B214&lt;&gt;"",SUMIFS(销售台账!$I$3:$I$2654,销售台账!$E$3:$E$2654,$B214,销售台账!$B$3:$B$2654,LEFT($J$3,4),销售台账!$C$3:$C$2654,LEFT(N$4,LEN(N$4)-1)),"")</f>
        <v/>
      </c>
      <c r="P214" s="90" t="str">
        <f>IF($B214&lt;&gt;"",SUMIFS(损耗登记!$I$3:$I$4999,损耗登记!$E$3:$E$4999,$B214,损耗登记!$B$3:$B$4999,LEFT($J$3,4),损耗登记!$C$3:$C$4999,LEFT(N$4,LEN(N$4)-1)),"")</f>
        <v/>
      </c>
      <c r="Q214" s="90" t="str">
        <f t="shared" si="52"/>
        <v/>
      </c>
      <c r="R214" s="90" t="str">
        <f>IF($B214&lt;&gt;"",SUMIFS(进货台账!$I$3:$I$1869,进货台账!$E$3:$E$1869,$B214,进货台账!$B$3:$B$1869,LEFT($J$3,4),进货台账!$C$3:$C$1869,LEFT(R$4,LEN(R$4)-1)),"")</f>
        <v/>
      </c>
      <c r="S214" s="90" t="str">
        <f>IF($B214&lt;&gt;"",SUMIFS(销售台账!$I$3:$I$2654,销售台账!$E$3:$E$2654,$B214,销售台账!$B$3:$B$2654,LEFT($J$3,4),销售台账!$C$3:$C$2654,LEFT(R$4,LEN(R$4)-1)),"")</f>
        <v/>
      </c>
      <c r="T214" s="90" t="str">
        <f>IF($B214&lt;&gt;"",SUMIFS(损耗登记!$I$3:$I$4999,损耗登记!$E$3:$E$4999,$B214,损耗登记!$B$3:$B$4999,LEFT($J$3,4),损耗登记!$C$3:$C$4999,LEFT(R$4,LEN(R$4)-1)),"")</f>
        <v/>
      </c>
      <c r="U214" s="90" t="str">
        <f t="shared" si="53"/>
        <v/>
      </c>
      <c r="V214" s="90" t="str">
        <f>IF($B214&lt;&gt;"",SUMIFS(进货台账!$I$3:$I$1869,进货台账!$E$3:$E$1869,$B214,进货台账!$B$3:$B$1869,LEFT($J$3,4),进货台账!$C$3:$C$1869,LEFT(V$4,LEN(V$4)-1)),"")</f>
        <v/>
      </c>
      <c r="W214" s="90" t="str">
        <f>IF($B214&lt;&gt;"",SUMIFS(销售台账!$I$3:$I$2654,销售台账!$E$3:$E$2654,$B214,销售台账!$B$3:$B$2654,LEFT($J$3,4),销售台账!$C$3:$C$2654,LEFT(V$4,LEN(V$4)-1)),"")</f>
        <v/>
      </c>
      <c r="X214" s="90" t="str">
        <f>IF($B214&lt;&gt;"",SUMIFS(损耗登记!$I$3:$I$4999,损耗登记!$E$3:$E$4999,$B214,损耗登记!$B$3:$B$4999,LEFT($J$3,4),损耗登记!$C$3:$C$4999,LEFT(V$4,LEN(V$4)-1)),"")</f>
        <v/>
      </c>
      <c r="Y214" s="90" t="str">
        <f t="shared" si="54"/>
        <v/>
      </c>
      <c r="Z214" s="90" t="str">
        <f>IF($B214&lt;&gt;"",SUMIFS(进货台账!$I$3:$I$1869,进货台账!$E$3:$E$1869,$B214,进货台账!$B$3:$B$1869,LEFT($J$3,4),进货台账!$C$3:$C$1869,LEFT(Z$4,LEN(Z$4)-1)),"")</f>
        <v/>
      </c>
      <c r="AA214" s="90" t="str">
        <f>IF($B214&lt;&gt;"",SUMIFS(销售台账!$I$3:$I$2654,销售台账!$E$3:$E$2654,$B214,销售台账!$B$3:$B$2654,LEFT($J$3,4),销售台账!$C$3:$C$2654,LEFT(Z$4,LEN(Z$4)-1)),"")</f>
        <v/>
      </c>
      <c r="AB214" s="90" t="str">
        <f>IF($B214&lt;&gt;"",SUMIFS(损耗登记!$I$3:$I$4999,损耗登记!$E$3:$E$4999,$B214,损耗登记!$B$3:$B$4999,LEFT($J$3,4),损耗登记!$C$3:$C$4999,LEFT(Z$4,LEN(Z$4)-1)),"")</f>
        <v/>
      </c>
      <c r="AC214" s="90" t="str">
        <f t="shared" si="55"/>
        <v/>
      </c>
      <c r="AD214" s="90" t="str">
        <f>IF($B214&lt;&gt;"",SUMIFS(进货台账!$I$3:$I$1869,进货台账!$E$3:$E$1869,$B214,进货台账!$B$3:$B$1869,LEFT($J$3,4),进货台账!$C$3:$C$1869,LEFT(AD$4,LEN(AD$4)-1)),"")</f>
        <v/>
      </c>
      <c r="AE214" s="90" t="str">
        <f>IF($B214&lt;&gt;"",SUMIFS(销售台账!$I$3:$I$2654,销售台账!$E$3:$E$2654,$B214,销售台账!$B$3:$B$2654,LEFT($J$3,4),销售台账!$C$3:$C$2654,LEFT(AD$4,LEN(AD$4)-1)),"")</f>
        <v/>
      </c>
      <c r="AF214" s="90" t="str">
        <f>IF($B214&lt;&gt;"",SUMIFS(损耗登记!$I$3:$I$4999,损耗登记!$E$3:$E$4999,$B214,损耗登记!$B$3:$B$4999,LEFT($J$3,4),损耗登记!$C$3:$C$4999,LEFT(AD$4,LEN(AD$4)-1)),"")</f>
        <v/>
      </c>
      <c r="AG214" s="90" t="str">
        <f t="shared" si="56"/>
        <v/>
      </c>
      <c r="AH214" s="90" t="str">
        <f>IF($B214&lt;&gt;"",SUMIFS(进货台账!$I$3:$I$1869,进货台账!$E$3:$E$1869,$B214,进货台账!$B$3:$B$1869,LEFT($J$3,4),进货台账!$C$3:$C$1869,LEFT(AH$4,LEN(AH$4)-1)),"")</f>
        <v/>
      </c>
      <c r="AI214" s="90" t="str">
        <f>IF($B214&lt;&gt;"",SUMIFS(销售台账!$I$3:$I$2654,销售台账!$E$3:$E$2654,$B214,销售台账!$B$3:$B$2654,LEFT($J$3,4),销售台账!$C$3:$C$2654,LEFT(AH$4,LEN(AH$4)-1)),"")</f>
        <v/>
      </c>
      <c r="AJ214" s="90" t="str">
        <f>IF($B214&lt;&gt;"",SUMIFS(损耗登记!$I$3:$I$4999,损耗登记!$E$3:$E$4999,$B214,损耗登记!$B$3:$B$4999,LEFT($J$3,4),损耗登记!$C$3:$C$4999,LEFT(AH$4,LEN(AH$4)-1)),"")</f>
        <v/>
      </c>
      <c r="AK214" s="90" t="str">
        <f t="shared" si="57"/>
        <v/>
      </c>
      <c r="AL214" s="90" t="str">
        <f>IF($B214&lt;&gt;"",SUMIFS(进货台账!$I$3:$I$1869,进货台账!$E$3:$E$1869,$B214,进货台账!$B$3:$B$1869,LEFT($J$3,4),进货台账!$C$3:$C$1869,LEFT(AL$4,LEN(AL$4)-1)),"")</f>
        <v/>
      </c>
      <c r="AM214" s="90" t="str">
        <f>IF($B214&lt;&gt;"",SUMIFS(销售台账!$I$3:$I$2654,销售台账!$E$3:$E$2654,$B214,销售台账!$B$3:$B$2654,LEFT($J$3,4),销售台账!$C$3:$C$2654,LEFT(AL$4,LEN(AL$4)-1)),"")</f>
        <v/>
      </c>
      <c r="AN214" s="90" t="str">
        <f>IF($B214&lt;&gt;"",SUMIFS(损耗登记!$I$3:$I$4999,损耗登记!$E$3:$E$4999,$B214,损耗登记!$B$3:$B$4999,LEFT($J$3,4),损耗登记!$C$3:$C$4999,LEFT(AL$4,LEN(AL$4)-1)),"")</f>
        <v/>
      </c>
      <c r="AO214" s="90" t="str">
        <f t="shared" si="58"/>
        <v/>
      </c>
      <c r="AP214" s="90" t="str">
        <f>IF($B214&lt;&gt;"",SUMIFS(进货台账!$I$3:$I$1869,进货台账!$E$3:$E$1869,$B214,进货台账!$B$3:$B$1869,LEFT($J$3,4),进货台账!$C$3:$C$1869,LEFT(AP$4,LEN(AP$4)-1)),"")</f>
        <v/>
      </c>
      <c r="AQ214" s="90" t="str">
        <f>IF($B214&lt;&gt;"",SUMIFS(销售台账!$I$3:$I$2654,销售台账!$E$3:$E$2654,$B214,销售台账!$B$3:$B$2654,LEFT($J$3,4),销售台账!$C$3:$C$2654,LEFT(AP$4,LEN(AP$4)-1)),"")</f>
        <v/>
      </c>
      <c r="AR214" s="90" t="str">
        <f>IF($B214&lt;&gt;"",SUMIFS(损耗登记!$I$3:$I$4999,损耗登记!$E$3:$E$4999,$B214,损耗登记!$B$3:$B$4999,LEFT($J$3,4),损耗登记!$C$3:$C$4999,LEFT(AP$4,LEN(AP$4)-1)),"")</f>
        <v/>
      </c>
      <c r="AS214" s="90" t="str">
        <f t="shared" si="59"/>
        <v/>
      </c>
      <c r="AT214" s="90" t="str">
        <f>IF($B214&lt;&gt;"",SUMIFS(进货台账!$I$3:$I$1869,进货台账!$E$3:$E$1869,$B214,进货台账!$B$3:$B$1869,LEFT($J$3,4),进货台账!$C$3:$C$1869,LEFT(AT$4,LEN(AT$4)-1)),"")</f>
        <v/>
      </c>
      <c r="AU214" s="90" t="str">
        <f>IF($B214&lt;&gt;"",SUMIFS(销售台账!$I$3:$I$2654,销售台账!$E$3:$E$2654,$B214,销售台账!$B$3:$B$2654,LEFT($J$3,4),销售台账!$C$3:$C$2654,LEFT(AT$4,LEN(AT$4)-1)),"")</f>
        <v/>
      </c>
      <c r="AV214" s="90" t="str">
        <f>IF($B214&lt;&gt;"",SUMIFS(损耗登记!$I$3:$I$4999,损耗登记!$E$3:$E$4999,$B214,损耗登记!$B$3:$B$4999,LEFT($J$3,4),损耗登记!$C$3:$C$4999,LEFT(AT$4,LEN(AT$4)-1)),"")</f>
        <v/>
      </c>
      <c r="AW214" s="90" t="str">
        <f t="shared" si="60"/>
        <v/>
      </c>
      <c r="AX214" s="90" t="str">
        <f>IF($B214&lt;&gt;"",SUMIFS(进货台账!$I$3:$I$1869,进货台账!$E$3:$E$1869,$B214,进货台账!$B$3:$B$1869,LEFT($J$3,4),进货台账!$C$3:$C$1869,LEFT(AX$4,LEN(AX$4)-1)),"")</f>
        <v/>
      </c>
      <c r="AY214" s="90" t="str">
        <f>IF($B214&lt;&gt;"",SUMIFS(销售台账!$I$3:$I$2654,销售台账!$E$3:$E$2654,$B214,销售台账!$B$3:$B$2654,LEFT($J$3,4),销售台账!$C$3:$C$2654,LEFT(AX$4,LEN(AX$4)-1)),"")</f>
        <v/>
      </c>
      <c r="AZ214" s="90" t="str">
        <f>IF($B214&lt;&gt;"",SUMIFS(损耗登记!$I$3:$I$4999,损耗登记!$E$3:$E$4999,$B214,损耗登记!$B$3:$B$4999,LEFT($J$3,4),损耗登记!$C$3:$C$4999,LEFT(AX$4,LEN(AX$4)-1)),"")</f>
        <v/>
      </c>
      <c r="BA214" s="90" t="str">
        <f t="shared" si="61"/>
        <v/>
      </c>
      <c r="BB214" s="90" t="str">
        <f>IF($B214&lt;&gt;"",SUMIFS(进货台账!$I$3:$I$1869,进货台账!$E$3:$E$1869,$B214,进货台账!$B$3:$B$1869,LEFT($J$3,4),进货台账!$C$3:$C$1869,LEFT(BB$4,LEN(BB$4)-1)),"")</f>
        <v/>
      </c>
      <c r="BC214" s="90" t="str">
        <f>IF($B214&lt;&gt;"",SUMIFS(销售台账!$I$3:$I$2654,销售台账!$E$3:$E$2654,$B214,销售台账!$B$3:$B$2654,LEFT($J$3,4),销售台账!$C$3:$C$2654,LEFT(BB$4,LEN(BB$4)-1)),"")</f>
        <v/>
      </c>
      <c r="BD214" s="90" t="str">
        <f>IF($B214&lt;&gt;"",SUMIFS(损耗登记!$I$3:$I$4999,损耗登记!$E$3:$E$4999,$B214,损耗登记!$B$3:$B$4999,LEFT($J$3,4),损耗登记!$C$3:$C$4999,LEFT(BB$4,LEN(BB$4)-1)),"")</f>
        <v/>
      </c>
      <c r="BE214" s="90" t="str">
        <f t="shared" si="62"/>
        <v/>
      </c>
    </row>
    <row r="215" ht="22" customHeight="1" spans="1:57">
      <c r="A215" s="89" t="str">
        <f t="shared" si="63"/>
        <v/>
      </c>
      <c r="B215" s="89" t="str">
        <f>IF(商品参数!A212&lt;&gt;"",商品参数!A212,"")</f>
        <v/>
      </c>
      <c r="C215" s="90" t="str">
        <f>IFERROR(VLOOKUP(B215,商品参数!A:E,2,FALSE),"")</f>
        <v/>
      </c>
      <c r="D215" s="90" t="str">
        <f>IFERROR(VLOOKUP(B215,商品参数!A:E,3,FALSE),"")</f>
        <v/>
      </c>
      <c r="E215" s="90" t="str">
        <f>IFERROR(VLOOKUP(B215,商品参数!A:E,4,FALSE),"")</f>
        <v/>
      </c>
      <c r="F215" s="90" t="str">
        <f t="shared" si="48"/>
        <v/>
      </c>
      <c r="G215" s="90" t="str">
        <f t="shared" si="49"/>
        <v/>
      </c>
      <c r="H215" s="91" t="str">
        <f t="shared" si="50"/>
        <v/>
      </c>
      <c r="I215" s="90" t="str">
        <f>IF(E215&lt;&gt;"",IFERROR(VLOOKUP(B215,商品参数!$A$3:$D$499,6,0),0),"")</f>
        <v/>
      </c>
      <c r="J215" s="90" t="str">
        <f>IF($B215&lt;&gt;"",SUMIFS(进货台账!$I$3:$I$1869,进货台账!$E$3:$E$1869,$B215,进货台账!$B$3:$B$1869,LEFT($J$3,4),进货台账!$C$3:$C$1869,LEFT(J$4,LEN(J$4)-1)),"")</f>
        <v/>
      </c>
      <c r="K215" s="90" t="str">
        <f>IF($B215&lt;&gt;"",SUMIFS(销售台账!$I$3:$I$2654,销售台账!$E$3:$E$2654,$B215,销售台账!$B$3:$B$2654,LEFT($J$3,4),销售台账!$C$3:$C$2654,LEFT(J$4,LEN(J$4)-1)),"")</f>
        <v/>
      </c>
      <c r="L215" s="90" t="str">
        <f>IF($B215&lt;&gt;"",SUMIFS(损耗登记!$I$3:$I$4999,损耗登记!$E$3:$E$4999,$B215,损耗登记!$B$3:$B$4999,LEFT($J$3,4),损耗登记!$C$3:$C$4999,LEFT(J$4,LEN(J$4)-1)),"")</f>
        <v/>
      </c>
      <c r="M215" s="90" t="str">
        <f t="shared" si="51"/>
        <v/>
      </c>
      <c r="N215" s="90" t="str">
        <f>IF($B215&lt;&gt;"",SUMIFS(进货台账!$I$3:$I$1869,进货台账!$E$3:$E$1869,$B215,进货台账!$B$3:$B$1869,LEFT($J$3,4),进货台账!$C$3:$C$1869,LEFT(N$4,LEN(N$4)-1)),"")</f>
        <v/>
      </c>
      <c r="O215" s="90" t="str">
        <f>IF($B215&lt;&gt;"",SUMIFS(销售台账!$I$3:$I$2654,销售台账!$E$3:$E$2654,$B215,销售台账!$B$3:$B$2654,LEFT($J$3,4),销售台账!$C$3:$C$2654,LEFT(N$4,LEN(N$4)-1)),"")</f>
        <v/>
      </c>
      <c r="P215" s="90" t="str">
        <f>IF($B215&lt;&gt;"",SUMIFS(损耗登记!$I$3:$I$4999,损耗登记!$E$3:$E$4999,$B215,损耗登记!$B$3:$B$4999,LEFT($J$3,4),损耗登记!$C$3:$C$4999,LEFT(N$4,LEN(N$4)-1)),"")</f>
        <v/>
      </c>
      <c r="Q215" s="90" t="str">
        <f t="shared" si="52"/>
        <v/>
      </c>
      <c r="R215" s="90" t="str">
        <f>IF($B215&lt;&gt;"",SUMIFS(进货台账!$I$3:$I$1869,进货台账!$E$3:$E$1869,$B215,进货台账!$B$3:$B$1869,LEFT($J$3,4),进货台账!$C$3:$C$1869,LEFT(R$4,LEN(R$4)-1)),"")</f>
        <v/>
      </c>
      <c r="S215" s="90" t="str">
        <f>IF($B215&lt;&gt;"",SUMIFS(销售台账!$I$3:$I$2654,销售台账!$E$3:$E$2654,$B215,销售台账!$B$3:$B$2654,LEFT($J$3,4),销售台账!$C$3:$C$2654,LEFT(R$4,LEN(R$4)-1)),"")</f>
        <v/>
      </c>
      <c r="T215" s="90" t="str">
        <f>IF($B215&lt;&gt;"",SUMIFS(损耗登记!$I$3:$I$4999,损耗登记!$E$3:$E$4999,$B215,损耗登记!$B$3:$B$4999,LEFT($J$3,4),损耗登记!$C$3:$C$4999,LEFT(R$4,LEN(R$4)-1)),"")</f>
        <v/>
      </c>
      <c r="U215" s="90" t="str">
        <f t="shared" si="53"/>
        <v/>
      </c>
      <c r="V215" s="90" t="str">
        <f>IF($B215&lt;&gt;"",SUMIFS(进货台账!$I$3:$I$1869,进货台账!$E$3:$E$1869,$B215,进货台账!$B$3:$B$1869,LEFT($J$3,4),进货台账!$C$3:$C$1869,LEFT(V$4,LEN(V$4)-1)),"")</f>
        <v/>
      </c>
      <c r="W215" s="90" t="str">
        <f>IF($B215&lt;&gt;"",SUMIFS(销售台账!$I$3:$I$2654,销售台账!$E$3:$E$2654,$B215,销售台账!$B$3:$B$2654,LEFT($J$3,4),销售台账!$C$3:$C$2654,LEFT(V$4,LEN(V$4)-1)),"")</f>
        <v/>
      </c>
      <c r="X215" s="90" t="str">
        <f>IF($B215&lt;&gt;"",SUMIFS(损耗登记!$I$3:$I$4999,损耗登记!$E$3:$E$4999,$B215,损耗登记!$B$3:$B$4999,LEFT($J$3,4),损耗登记!$C$3:$C$4999,LEFT(V$4,LEN(V$4)-1)),"")</f>
        <v/>
      </c>
      <c r="Y215" s="90" t="str">
        <f t="shared" si="54"/>
        <v/>
      </c>
      <c r="Z215" s="90" t="str">
        <f>IF($B215&lt;&gt;"",SUMIFS(进货台账!$I$3:$I$1869,进货台账!$E$3:$E$1869,$B215,进货台账!$B$3:$B$1869,LEFT($J$3,4),进货台账!$C$3:$C$1869,LEFT(Z$4,LEN(Z$4)-1)),"")</f>
        <v/>
      </c>
      <c r="AA215" s="90" t="str">
        <f>IF($B215&lt;&gt;"",SUMIFS(销售台账!$I$3:$I$2654,销售台账!$E$3:$E$2654,$B215,销售台账!$B$3:$B$2654,LEFT($J$3,4),销售台账!$C$3:$C$2654,LEFT(Z$4,LEN(Z$4)-1)),"")</f>
        <v/>
      </c>
      <c r="AB215" s="90" t="str">
        <f>IF($B215&lt;&gt;"",SUMIFS(损耗登记!$I$3:$I$4999,损耗登记!$E$3:$E$4999,$B215,损耗登记!$B$3:$B$4999,LEFT($J$3,4),损耗登记!$C$3:$C$4999,LEFT(Z$4,LEN(Z$4)-1)),"")</f>
        <v/>
      </c>
      <c r="AC215" s="90" t="str">
        <f t="shared" si="55"/>
        <v/>
      </c>
      <c r="AD215" s="90" t="str">
        <f>IF($B215&lt;&gt;"",SUMIFS(进货台账!$I$3:$I$1869,进货台账!$E$3:$E$1869,$B215,进货台账!$B$3:$B$1869,LEFT($J$3,4),进货台账!$C$3:$C$1869,LEFT(AD$4,LEN(AD$4)-1)),"")</f>
        <v/>
      </c>
      <c r="AE215" s="90" t="str">
        <f>IF($B215&lt;&gt;"",SUMIFS(销售台账!$I$3:$I$2654,销售台账!$E$3:$E$2654,$B215,销售台账!$B$3:$B$2654,LEFT($J$3,4),销售台账!$C$3:$C$2654,LEFT(AD$4,LEN(AD$4)-1)),"")</f>
        <v/>
      </c>
      <c r="AF215" s="90" t="str">
        <f>IF($B215&lt;&gt;"",SUMIFS(损耗登记!$I$3:$I$4999,损耗登记!$E$3:$E$4999,$B215,损耗登记!$B$3:$B$4999,LEFT($J$3,4),损耗登记!$C$3:$C$4999,LEFT(AD$4,LEN(AD$4)-1)),"")</f>
        <v/>
      </c>
      <c r="AG215" s="90" t="str">
        <f t="shared" si="56"/>
        <v/>
      </c>
      <c r="AH215" s="90" t="str">
        <f>IF($B215&lt;&gt;"",SUMIFS(进货台账!$I$3:$I$1869,进货台账!$E$3:$E$1869,$B215,进货台账!$B$3:$B$1869,LEFT($J$3,4),进货台账!$C$3:$C$1869,LEFT(AH$4,LEN(AH$4)-1)),"")</f>
        <v/>
      </c>
      <c r="AI215" s="90" t="str">
        <f>IF($B215&lt;&gt;"",SUMIFS(销售台账!$I$3:$I$2654,销售台账!$E$3:$E$2654,$B215,销售台账!$B$3:$B$2654,LEFT($J$3,4),销售台账!$C$3:$C$2654,LEFT(AH$4,LEN(AH$4)-1)),"")</f>
        <v/>
      </c>
      <c r="AJ215" s="90" t="str">
        <f>IF($B215&lt;&gt;"",SUMIFS(损耗登记!$I$3:$I$4999,损耗登记!$E$3:$E$4999,$B215,损耗登记!$B$3:$B$4999,LEFT($J$3,4),损耗登记!$C$3:$C$4999,LEFT(AH$4,LEN(AH$4)-1)),"")</f>
        <v/>
      </c>
      <c r="AK215" s="90" t="str">
        <f t="shared" si="57"/>
        <v/>
      </c>
      <c r="AL215" s="90" t="str">
        <f>IF($B215&lt;&gt;"",SUMIFS(进货台账!$I$3:$I$1869,进货台账!$E$3:$E$1869,$B215,进货台账!$B$3:$B$1869,LEFT($J$3,4),进货台账!$C$3:$C$1869,LEFT(AL$4,LEN(AL$4)-1)),"")</f>
        <v/>
      </c>
      <c r="AM215" s="90" t="str">
        <f>IF($B215&lt;&gt;"",SUMIFS(销售台账!$I$3:$I$2654,销售台账!$E$3:$E$2654,$B215,销售台账!$B$3:$B$2654,LEFT($J$3,4),销售台账!$C$3:$C$2654,LEFT(AL$4,LEN(AL$4)-1)),"")</f>
        <v/>
      </c>
      <c r="AN215" s="90" t="str">
        <f>IF($B215&lt;&gt;"",SUMIFS(损耗登记!$I$3:$I$4999,损耗登记!$E$3:$E$4999,$B215,损耗登记!$B$3:$B$4999,LEFT($J$3,4),损耗登记!$C$3:$C$4999,LEFT(AL$4,LEN(AL$4)-1)),"")</f>
        <v/>
      </c>
      <c r="AO215" s="90" t="str">
        <f t="shared" si="58"/>
        <v/>
      </c>
      <c r="AP215" s="90" t="str">
        <f>IF($B215&lt;&gt;"",SUMIFS(进货台账!$I$3:$I$1869,进货台账!$E$3:$E$1869,$B215,进货台账!$B$3:$B$1869,LEFT($J$3,4),进货台账!$C$3:$C$1869,LEFT(AP$4,LEN(AP$4)-1)),"")</f>
        <v/>
      </c>
      <c r="AQ215" s="90" t="str">
        <f>IF($B215&lt;&gt;"",SUMIFS(销售台账!$I$3:$I$2654,销售台账!$E$3:$E$2654,$B215,销售台账!$B$3:$B$2654,LEFT($J$3,4),销售台账!$C$3:$C$2654,LEFT(AP$4,LEN(AP$4)-1)),"")</f>
        <v/>
      </c>
      <c r="AR215" s="90" t="str">
        <f>IF($B215&lt;&gt;"",SUMIFS(损耗登记!$I$3:$I$4999,损耗登记!$E$3:$E$4999,$B215,损耗登记!$B$3:$B$4999,LEFT($J$3,4),损耗登记!$C$3:$C$4999,LEFT(AP$4,LEN(AP$4)-1)),"")</f>
        <v/>
      </c>
      <c r="AS215" s="90" t="str">
        <f t="shared" si="59"/>
        <v/>
      </c>
      <c r="AT215" s="90" t="str">
        <f>IF($B215&lt;&gt;"",SUMIFS(进货台账!$I$3:$I$1869,进货台账!$E$3:$E$1869,$B215,进货台账!$B$3:$B$1869,LEFT($J$3,4),进货台账!$C$3:$C$1869,LEFT(AT$4,LEN(AT$4)-1)),"")</f>
        <v/>
      </c>
      <c r="AU215" s="90" t="str">
        <f>IF($B215&lt;&gt;"",SUMIFS(销售台账!$I$3:$I$2654,销售台账!$E$3:$E$2654,$B215,销售台账!$B$3:$B$2654,LEFT($J$3,4),销售台账!$C$3:$C$2654,LEFT(AT$4,LEN(AT$4)-1)),"")</f>
        <v/>
      </c>
      <c r="AV215" s="90" t="str">
        <f>IF($B215&lt;&gt;"",SUMIFS(损耗登记!$I$3:$I$4999,损耗登记!$E$3:$E$4999,$B215,损耗登记!$B$3:$B$4999,LEFT($J$3,4),损耗登记!$C$3:$C$4999,LEFT(AT$4,LEN(AT$4)-1)),"")</f>
        <v/>
      </c>
      <c r="AW215" s="90" t="str">
        <f t="shared" si="60"/>
        <v/>
      </c>
      <c r="AX215" s="90" t="str">
        <f>IF($B215&lt;&gt;"",SUMIFS(进货台账!$I$3:$I$1869,进货台账!$E$3:$E$1869,$B215,进货台账!$B$3:$B$1869,LEFT($J$3,4),进货台账!$C$3:$C$1869,LEFT(AX$4,LEN(AX$4)-1)),"")</f>
        <v/>
      </c>
      <c r="AY215" s="90" t="str">
        <f>IF($B215&lt;&gt;"",SUMIFS(销售台账!$I$3:$I$2654,销售台账!$E$3:$E$2654,$B215,销售台账!$B$3:$B$2654,LEFT($J$3,4),销售台账!$C$3:$C$2654,LEFT(AX$4,LEN(AX$4)-1)),"")</f>
        <v/>
      </c>
      <c r="AZ215" s="90" t="str">
        <f>IF($B215&lt;&gt;"",SUMIFS(损耗登记!$I$3:$I$4999,损耗登记!$E$3:$E$4999,$B215,损耗登记!$B$3:$B$4999,LEFT($J$3,4),损耗登记!$C$3:$C$4999,LEFT(AX$4,LEN(AX$4)-1)),"")</f>
        <v/>
      </c>
      <c r="BA215" s="90" t="str">
        <f t="shared" si="61"/>
        <v/>
      </c>
      <c r="BB215" s="90" t="str">
        <f>IF($B215&lt;&gt;"",SUMIFS(进货台账!$I$3:$I$1869,进货台账!$E$3:$E$1869,$B215,进货台账!$B$3:$B$1869,LEFT($J$3,4),进货台账!$C$3:$C$1869,LEFT(BB$4,LEN(BB$4)-1)),"")</f>
        <v/>
      </c>
      <c r="BC215" s="90" t="str">
        <f>IF($B215&lt;&gt;"",SUMIFS(销售台账!$I$3:$I$2654,销售台账!$E$3:$E$2654,$B215,销售台账!$B$3:$B$2654,LEFT($J$3,4),销售台账!$C$3:$C$2654,LEFT(BB$4,LEN(BB$4)-1)),"")</f>
        <v/>
      </c>
      <c r="BD215" s="90" t="str">
        <f>IF($B215&lt;&gt;"",SUMIFS(损耗登记!$I$3:$I$4999,损耗登记!$E$3:$E$4999,$B215,损耗登记!$B$3:$B$4999,LEFT($J$3,4),损耗登记!$C$3:$C$4999,LEFT(BB$4,LEN(BB$4)-1)),"")</f>
        <v/>
      </c>
      <c r="BE215" s="90" t="str">
        <f t="shared" si="62"/>
        <v/>
      </c>
    </row>
    <row r="216" ht="22" customHeight="1" spans="1:57">
      <c r="A216" s="89" t="str">
        <f t="shared" si="63"/>
        <v/>
      </c>
      <c r="B216" s="89" t="str">
        <f>IF(商品参数!A213&lt;&gt;"",商品参数!A213,"")</f>
        <v/>
      </c>
      <c r="C216" s="90" t="str">
        <f>IFERROR(VLOOKUP(B216,商品参数!A:E,2,FALSE),"")</f>
        <v/>
      </c>
      <c r="D216" s="90" t="str">
        <f>IFERROR(VLOOKUP(B216,商品参数!A:E,3,FALSE),"")</f>
        <v/>
      </c>
      <c r="E216" s="90" t="str">
        <f>IFERROR(VLOOKUP(B216,商品参数!A:E,4,FALSE),"")</f>
        <v/>
      </c>
      <c r="F216" s="90" t="str">
        <f t="shared" si="48"/>
        <v/>
      </c>
      <c r="G216" s="90" t="str">
        <f t="shared" si="49"/>
        <v/>
      </c>
      <c r="H216" s="91" t="str">
        <f t="shared" si="50"/>
        <v/>
      </c>
      <c r="I216" s="90" t="str">
        <f>IF(E216&lt;&gt;"",IFERROR(VLOOKUP(B216,商品参数!$A$3:$D$499,6,0),0),"")</f>
        <v/>
      </c>
      <c r="J216" s="90" t="str">
        <f>IF($B216&lt;&gt;"",SUMIFS(进货台账!$I$3:$I$1869,进货台账!$E$3:$E$1869,$B216,进货台账!$B$3:$B$1869,LEFT($J$3,4),进货台账!$C$3:$C$1869,LEFT(J$4,LEN(J$4)-1)),"")</f>
        <v/>
      </c>
      <c r="K216" s="90" t="str">
        <f>IF($B216&lt;&gt;"",SUMIFS(销售台账!$I$3:$I$2654,销售台账!$E$3:$E$2654,$B216,销售台账!$B$3:$B$2654,LEFT($J$3,4),销售台账!$C$3:$C$2654,LEFT(J$4,LEN(J$4)-1)),"")</f>
        <v/>
      </c>
      <c r="L216" s="90" t="str">
        <f>IF($B216&lt;&gt;"",SUMIFS(损耗登记!$I$3:$I$4999,损耗登记!$E$3:$E$4999,$B216,损耗登记!$B$3:$B$4999,LEFT($J$3,4),损耗登记!$C$3:$C$4999,LEFT(J$4,LEN(J$4)-1)),"")</f>
        <v/>
      </c>
      <c r="M216" s="90" t="str">
        <f t="shared" si="51"/>
        <v/>
      </c>
      <c r="N216" s="90" t="str">
        <f>IF($B216&lt;&gt;"",SUMIFS(进货台账!$I$3:$I$1869,进货台账!$E$3:$E$1869,$B216,进货台账!$B$3:$B$1869,LEFT($J$3,4),进货台账!$C$3:$C$1869,LEFT(N$4,LEN(N$4)-1)),"")</f>
        <v/>
      </c>
      <c r="O216" s="90" t="str">
        <f>IF($B216&lt;&gt;"",SUMIFS(销售台账!$I$3:$I$2654,销售台账!$E$3:$E$2654,$B216,销售台账!$B$3:$B$2654,LEFT($J$3,4),销售台账!$C$3:$C$2654,LEFT(N$4,LEN(N$4)-1)),"")</f>
        <v/>
      </c>
      <c r="P216" s="90" t="str">
        <f>IF($B216&lt;&gt;"",SUMIFS(损耗登记!$I$3:$I$4999,损耗登记!$E$3:$E$4999,$B216,损耗登记!$B$3:$B$4999,LEFT($J$3,4),损耗登记!$C$3:$C$4999,LEFT(N$4,LEN(N$4)-1)),"")</f>
        <v/>
      </c>
      <c r="Q216" s="90" t="str">
        <f t="shared" si="52"/>
        <v/>
      </c>
      <c r="R216" s="90" t="str">
        <f>IF($B216&lt;&gt;"",SUMIFS(进货台账!$I$3:$I$1869,进货台账!$E$3:$E$1869,$B216,进货台账!$B$3:$B$1869,LEFT($J$3,4),进货台账!$C$3:$C$1869,LEFT(R$4,LEN(R$4)-1)),"")</f>
        <v/>
      </c>
      <c r="S216" s="90" t="str">
        <f>IF($B216&lt;&gt;"",SUMIFS(销售台账!$I$3:$I$2654,销售台账!$E$3:$E$2654,$B216,销售台账!$B$3:$B$2654,LEFT($J$3,4),销售台账!$C$3:$C$2654,LEFT(R$4,LEN(R$4)-1)),"")</f>
        <v/>
      </c>
      <c r="T216" s="90" t="str">
        <f>IF($B216&lt;&gt;"",SUMIFS(损耗登记!$I$3:$I$4999,损耗登记!$E$3:$E$4999,$B216,损耗登记!$B$3:$B$4999,LEFT($J$3,4),损耗登记!$C$3:$C$4999,LEFT(R$4,LEN(R$4)-1)),"")</f>
        <v/>
      </c>
      <c r="U216" s="90" t="str">
        <f t="shared" si="53"/>
        <v/>
      </c>
      <c r="V216" s="90" t="str">
        <f>IF($B216&lt;&gt;"",SUMIFS(进货台账!$I$3:$I$1869,进货台账!$E$3:$E$1869,$B216,进货台账!$B$3:$B$1869,LEFT($J$3,4),进货台账!$C$3:$C$1869,LEFT(V$4,LEN(V$4)-1)),"")</f>
        <v/>
      </c>
      <c r="W216" s="90" t="str">
        <f>IF($B216&lt;&gt;"",SUMIFS(销售台账!$I$3:$I$2654,销售台账!$E$3:$E$2654,$B216,销售台账!$B$3:$B$2654,LEFT($J$3,4),销售台账!$C$3:$C$2654,LEFT(V$4,LEN(V$4)-1)),"")</f>
        <v/>
      </c>
      <c r="X216" s="90" t="str">
        <f>IF($B216&lt;&gt;"",SUMIFS(损耗登记!$I$3:$I$4999,损耗登记!$E$3:$E$4999,$B216,损耗登记!$B$3:$B$4999,LEFT($J$3,4),损耗登记!$C$3:$C$4999,LEFT(V$4,LEN(V$4)-1)),"")</f>
        <v/>
      </c>
      <c r="Y216" s="90" t="str">
        <f t="shared" si="54"/>
        <v/>
      </c>
      <c r="Z216" s="90" t="str">
        <f>IF($B216&lt;&gt;"",SUMIFS(进货台账!$I$3:$I$1869,进货台账!$E$3:$E$1869,$B216,进货台账!$B$3:$B$1869,LEFT($J$3,4),进货台账!$C$3:$C$1869,LEFT(Z$4,LEN(Z$4)-1)),"")</f>
        <v/>
      </c>
      <c r="AA216" s="90" t="str">
        <f>IF($B216&lt;&gt;"",SUMIFS(销售台账!$I$3:$I$2654,销售台账!$E$3:$E$2654,$B216,销售台账!$B$3:$B$2654,LEFT($J$3,4),销售台账!$C$3:$C$2654,LEFT(Z$4,LEN(Z$4)-1)),"")</f>
        <v/>
      </c>
      <c r="AB216" s="90" t="str">
        <f>IF($B216&lt;&gt;"",SUMIFS(损耗登记!$I$3:$I$4999,损耗登记!$E$3:$E$4999,$B216,损耗登记!$B$3:$B$4999,LEFT($J$3,4),损耗登记!$C$3:$C$4999,LEFT(Z$4,LEN(Z$4)-1)),"")</f>
        <v/>
      </c>
      <c r="AC216" s="90" t="str">
        <f t="shared" si="55"/>
        <v/>
      </c>
      <c r="AD216" s="90" t="str">
        <f>IF($B216&lt;&gt;"",SUMIFS(进货台账!$I$3:$I$1869,进货台账!$E$3:$E$1869,$B216,进货台账!$B$3:$B$1869,LEFT($J$3,4),进货台账!$C$3:$C$1869,LEFT(AD$4,LEN(AD$4)-1)),"")</f>
        <v/>
      </c>
      <c r="AE216" s="90" t="str">
        <f>IF($B216&lt;&gt;"",SUMIFS(销售台账!$I$3:$I$2654,销售台账!$E$3:$E$2654,$B216,销售台账!$B$3:$B$2654,LEFT($J$3,4),销售台账!$C$3:$C$2654,LEFT(AD$4,LEN(AD$4)-1)),"")</f>
        <v/>
      </c>
      <c r="AF216" s="90" t="str">
        <f>IF($B216&lt;&gt;"",SUMIFS(损耗登记!$I$3:$I$4999,损耗登记!$E$3:$E$4999,$B216,损耗登记!$B$3:$B$4999,LEFT($J$3,4),损耗登记!$C$3:$C$4999,LEFT(AD$4,LEN(AD$4)-1)),"")</f>
        <v/>
      </c>
      <c r="AG216" s="90" t="str">
        <f t="shared" si="56"/>
        <v/>
      </c>
      <c r="AH216" s="90" t="str">
        <f>IF($B216&lt;&gt;"",SUMIFS(进货台账!$I$3:$I$1869,进货台账!$E$3:$E$1869,$B216,进货台账!$B$3:$B$1869,LEFT($J$3,4),进货台账!$C$3:$C$1869,LEFT(AH$4,LEN(AH$4)-1)),"")</f>
        <v/>
      </c>
      <c r="AI216" s="90" t="str">
        <f>IF($B216&lt;&gt;"",SUMIFS(销售台账!$I$3:$I$2654,销售台账!$E$3:$E$2654,$B216,销售台账!$B$3:$B$2654,LEFT($J$3,4),销售台账!$C$3:$C$2654,LEFT(AH$4,LEN(AH$4)-1)),"")</f>
        <v/>
      </c>
      <c r="AJ216" s="90" t="str">
        <f>IF($B216&lt;&gt;"",SUMIFS(损耗登记!$I$3:$I$4999,损耗登记!$E$3:$E$4999,$B216,损耗登记!$B$3:$B$4999,LEFT($J$3,4),损耗登记!$C$3:$C$4999,LEFT(AH$4,LEN(AH$4)-1)),"")</f>
        <v/>
      </c>
      <c r="AK216" s="90" t="str">
        <f t="shared" si="57"/>
        <v/>
      </c>
      <c r="AL216" s="90" t="str">
        <f>IF($B216&lt;&gt;"",SUMIFS(进货台账!$I$3:$I$1869,进货台账!$E$3:$E$1869,$B216,进货台账!$B$3:$B$1869,LEFT($J$3,4),进货台账!$C$3:$C$1869,LEFT(AL$4,LEN(AL$4)-1)),"")</f>
        <v/>
      </c>
      <c r="AM216" s="90" t="str">
        <f>IF($B216&lt;&gt;"",SUMIFS(销售台账!$I$3:$I$2654,销售台账!$E$3:$E$2654,$B216,销售台账!$B$3:$B$2654,LEFT($J$3,4),销售台账!$C$3:$C$2654,LEFT(AL$4,LEN(AL$4)-1)),"")</f>
        <v/>
      </c>
      <c r="AN216" s="90" t="str">
        <f>IF($B216&lt;&gt;"",SUMIFS(损耗登记!$I$3:$I$4999,损耗登记!$E$3:$E$4999,$B216,损耗登记!$B$3:$B$4999,LEFT($J$3,4),损耗登记!$C$3:$C$4999,LEFT(AL$4,LEN(AL$4)-1)),"")</f>
        <v/>
      </c>
      <c r="AO216" s="90" t="str">
        <f t="shared" si="58"/>
        <v/>
      </c>
      <c r="AP216" s="90" t="str">
        <f>IF($B216&lt;&gt;"",SUMIFS(进货台账!$I$3:$I$1869,进货台账!$E$3:$E$1869,$B216,进货台账!$B$3:$B$1869,LEFT($J$3,4),进货台账!$C$3:$C$1869,LEFT(AP$4,LEN(AP$4)-1)),"")</f>
        <v/>
      </c>
      <c r="AQ216" s="90" t="str">
        <f>IF($B216&lt;&gt;"",SUMIFS(销售台账!$I$3:$I$2654,销售台账!$E$3:$E$2654,$B216,销售台账!$B$3:$B$2654,LEFT($J$3,4),销售台账!$C$3:$C$2654,LEFT(AP$4,LEN(AP$4)-1)),"")</f>
        <v/>
      </c>
      <c r="AR216" s="90" t="str">
        <f>IF($B216&lt;&gt;"",SUMIFS(损耗登记!$I$3:$I$4999,损耗登记!$E$3:$E$4999,$B216,损耗登记!$B$3:$B$4999,LEFT($J$3,4),损耗登记!$C$3:$C$4999,LEFT(AP$4,LEN(AP$4)-1)),"")</f>
        <v/>
      </c>
      <c r="AS216" s="90" t="str">
        <f t="shared" si="59"/>
        <v/>
      </c>
      <c r="AT216" s="90" t="str">
        <f>IF($B216&lt;&gt;"",SUMIFS(进货台账!$I$3:$I$1869,进货台账!$E$3:$E$1869,$B216,进货台账!$B$3:$B$1869,LEFT($J$3,4),进货台账!$C$3:$C$1869,LEFT(AT$4,LEN(AT$4)-1)),"")</f>
        <v/>
      </c>
      <c r="AU216" s="90" t="str">
        <f>IF($B216&lt;&gt;"",SUMIFS(销售台账!$I$3:$I$2654,销售台账!$E$3:$E$2654,$B216,销售台账!$B$3:$B$2654,LEFT($J$3,4),销售台账!$C$3:$C$2654,LEFT(AT$4,LEN(AT$4)-1)),"")</f>
        <v/>
      </c>
      <c r="AV216" s="90" t="str">
        <f>IF($B216&lt;&gt;"",SUMIFS(损耗登记!$I$3:$I$4999,损耗登记!$E$3:$E$4999,$B216,损耗登记!$B$3:$B$4999,LEFT($J$3,4),损耗登记!$C$3:$C$4999,LEFT(AT$4,LEN(AT$4)-1)),"")</f>
        <v/>
      </c>
      <c r="AW216" s="90" t="str">
        <f t="shared" si="60"/>
        <v/>
      </c>
      <c r="AX216" s="90" t="str">
        <f>IF($B216&lt;&gt;"",SUMIFS(进货台账!$I$3:$I$1869,进货台账!$E$3:$E$1869,$B216,进货台账!$B$3:$B$1869,LEFT($J$3,4),进货台账!$C$3:$C$1869,LEFT(AX$4,LEN(AX$4)-1)),"")</f>
        <v/>
      </c>
      <c r="AY216" s="90" t="str">
        <f>IF($B216&lt;&gt;"",SUMIFS(销售台账!$I$3:$I$2654,销售台账!$E$3:$E$2654,$B216,销售台账!$B$3:$B$2654,LEFT($J$3,4),销售台账!$C$3:$C$2654,LEFT(AX$4,LEN(AX$4)-1)),"")</f>
        <v/>
      </c>
      <c r="AZ216" s="90" t="str">
        <f>IF($B216&lt;&gt;"",SUMIFS(损耗登记!$I$3:$I$4999,损耗登记!$E$3:$E$4999,$B216,损耗登记!$B$3:$B$4999,LEFT($J$3,4),损耗登记!$C$3:$C$4999,LEFT(AX$4,LEN(AX$4)-1)),"")</f>
        <v/>
      </c>
      <c r="BA216" s="90" t="str">
        <f t="shared" si="61"/>
        <v/>
      </c>
      <c r="BB216" s="90" t="str">
        <f>IF($B216&lt;&gt;"",SUMIFS(进货台账!$I$3:$I$1869,进货台账!$E$3:$E$1869,$B216,进货台账!$B$3:$B$1869,LEFT($J$3,4),进货台账!$C$3:$C$1869,LEFT(BB$4,LEN(BB$4)-1)),"")</f>
        <v/>
      </c>
      <c r="BC216" s="90" t="str">
        <f>IF($B216&lt;&gt;"",SUMIFS(销售台账!$I$3:$I$2654,销售台账!$E$3:$E$2654,$B216,销售台账!$B$3:$B$2654,LEFT($J$3,4),销售台账!$C$3:$C$2654,LEFT(BB$4,LEN(BB$4)-1)),"")</f>
        <v/>
      </c>
      <c r="BD216" s="90" t="str">
        <f>IF($B216&lt;&gt;"",SUMIFS(损耗登记!$I$3:$I$4999,损耗登记!$E$3:$E$4999,$B216,损耗登记!$B$3:$B$4999,LEFT($J$3,4),损耗登记!$C$3:$C$4999,LEFT(BB$4,LEN(BB$4)-1)),"")</f>
        <v/>
      </c>
      <c r="BE216" s="90" t="str">
        <f t="shared" si="62"/>
        <v/>
      </c>
    </row>
    <row r="217" ht="22" customHeight="1" spans="1:57">
      <c r="A217" s="89" t="str">
        <f t="shared" si="63"/>
        <v/>
      </c>
      <c r="B217" s="89" t="str">
        <f>IF(商品参数!A214&lt;&gt;"",商品参数!A214,"")</f>
        <v/>
      </c>
      <c r="C217" s="90" t="str">
        <f>IFERROR(VLOOKUP(B217,商品参数!A:E,2,FALSE),"")</f>
        <v/>
      </c>
      <c r="D217" s="90" t="str">
        <f>IFERROR(VLOOKUP(B217,商品参数!A:E,3,FALSE),"")</f>
        <v/>
      </c>
      <c r="E217" s="90" t="str">
        <f>IFERROR(VLOOKUP(B217,商品参数!A:E,4,FALSE),"")</f>
        <v/>
      </c>
      <c r="F217" s="90" t="str">
        <f t="shared" si="48"/>
        <v/>
      </c>
      <c r="G217" s="90" t="str">
        <f t="shared" si="49"/>
        <v/>
      </c>
      <c r="H217" s="91" t="str">
        <f t="shared" si="50"/>
        <v/>
      </c>
      <c r="I217" s="90" t="str">
        <f>IF(E217&lt;&gt;"",IFERROR(VLOOKUP(B217,商品参数!$A$3:$D$499,6,0),0),"")</f>
        <v/>
      </c>
      <c r="J217" s="90" t="str">
        <f>IF($B217&lt;&gt;"",SUMIFS(进货台账!$I$3:$I$1869,进货台账!$E$3:$E$1869,$B217,进货台账!$B$3:$B$1869,LEFT($J$3,4),进货台账!$C$3:$C$1869,LEFT(J$4,LEN(J$4)-1)),"")</f>
        <v/>
      </c>
      <c r="K217" s="90" t="str">
        <f>IF($B217&lt;&gt;"",SUMIFS(销售台账!$I$3:$I$2654,销售台账!$E$3:$E$2654,$B217,销售台账!$B$3:$B$2654,LEFT($J$3,4),销售台账!$C$3:$C$2654,LEFT(J$4,LEN(J$4)-1)),"")</f>
        <v/>
      </c>
      <c r="L217" s="90" t="str">
        <f>IF($B217&lt;&gt;"",SUMIFS(损耗登记!$I$3:$I$4999,损耗登记!$E$3:$E$4999,$B217,损耗登记!$B$3:$B$4999,LEFT($J$3,4),损耗登记!$C$3:$C$4999,LEFT(J$4,LEN(J$4)-1)),"")</f>
        <v/>
      </c>
      <c r="M217" s="90" t="str">
        <f t="shared" si="51"/>
        <v/>
      </c>
      <c r="N217" s="90" t="str">
        <f>IF($B217&lt;&gt;"",SUMIFS(进货台账!$I$3:$I$1869,进货台账!$E$3:$E$1869,$B217,进货台账!$B$3:$B$1869,LEFT($J$3,4),进货台账!$C$3:$C$1869,LEFT(N$4,LEN(N$4)-1)),"")</f>
        <v/>
      </c>
      <c r="O217" s="90" t="str">
        <f>IF($B217&lt;&gt;"",SUMIFS(销售台账!$I$3:$I$2654,销售台账!$E$3:$E$2654,$B217,销售台账!$B$3:$B$2654,LEFT($J$3,4),销售台账!$C$3:$C$2654,LEFT(N$4,LEN(N$4)-1)),"")</f>
        <v/>
      </c>
      <c r="P217" s="90" t="str">
        <f>IF($B217&lt;&gt;"",SUMIFS(损耗登记!$I$3:$I$4999,损耗登记!$E$3:$E$4999,$B217,损耗登记!$B$3:$B$4999,LEFT($J$3,4),损耗登记!$C$3:$C$4999,LEFT(N$4,LEN(N$4)-1)),"")</f>
        <v/>
      </c>
      <c r="Q217" s="90" t="str">
        <f t="shared" si="52"/>
        <v/>
      </c>
      <c r="R217" s="90" t="str">
        <f>IF($B217&lt;&gt;"",SUMIFS(进货台账!$I$3:$I$1869,进货台账!$E$3:$E$1869,$B217,进货台账!$B$3:$B$1869,LEFT($J$3,4),进货台账!$C$3:$C$1869,LEFT(R$4,LEN(R$4)-1)),"")</f>
        <v/>
      </c>
      <c r="S217" s="90" t="str">
        <f>IF($B217&lt;&gt;"",SUMIFS(销售台账!$I$3:$I$2654,销售台账!$E$3:$E$2654,$B217,销售台账!$B$3:$B$2654,LEFT($J$3,4),销售台账!$C$3:$C$2654,LEFT(R$4,LEN(R$4)-1)),"")</f>
        <v/>
      </c>
      <c r="T217" s="90" t="str">
        <f>IF($B217&lt;&gt;"",SUMIFS(损耗登记!$I$3:$I$4999,损耗登记!$E$3:$E$4999,$B217,损耗登记!$B$3:$B$4999,LEFT($J$3,4),损耗登记!$C$3:$C$4999,LEFT(R$4,LEN(R$4)-1)),"")</f>
        <v/>
      </c>
      <c r="U217" s="90" t="str">
        <f t="shared" si="53"/>
        <v/>
      </c>
      <c r="V217" s="90" t="str">
        <f>IF($B217&lt;&gt;"",SUMIFS(进货台账!$I$3:$I$1869,进货台账!$E$3:$E$1869,$B217,进货台账!$B$3:$B$1869,LEFT($J$3,4),进货台账!$C$3:$C$1869,LEFT(V$4,LEN(V$4)-1)),"")</f>
        <v/>
      </c>
      <c r="W217" s="90" t="str">
        <f>IF($B217&lt;&gt;"",SUMIFS(销售台账!$I$3:$I$2654,销售台账!$E$3:$E$2654,$B217,销售台账!$B$3:$B$2654,LEFT($J$3,4),销售台账!$C$3:$C$2654,LEFT(V$4,LEN(V$4)-1)),"")</f>
        <v/>
      </c>
      <c r="X217" s="90" t="str">
        <f>IF($B217&lt;&gt;"",SUMIFS(损耗登记!$I$3:$I$4999,损耗登记!$E$3:$E$4999,$B217,损耗登记!$B$3:$B$4999,LEFT($J$3,4),损耗登记!$C$3:$C$4999,LEFT(V$4,LEN(V$4)-1)),"")</f>
        <v/>
      </c>
      <c r="Y217" s="90" t="str">
        <f t="shared" si="54"/>
        <v/>
      </c>
      <c r="Z217" s="90" t="str">
        <f>IF($B217&lt;&gt;"",SUMIFS(进货台账!$I$3:$I$1869,进货台账!$E$3:$E$1869,$B217,进货台账!$B$3:$B$1869,LEFT($J$3,4),进货台账!$C$3:$C$1869,LEFT(Z$4,LEN(Z$4)-1)),"")</f>
        <v/>
      </c>
      <c r="AA217" s="90" t="str">
        <f>IF($B217&lt;&gt;"",SUMIFS(销售台账!$I$3:$I$2654,销售台账!$E$3:$E$2654,$B217,销售台账!$B$3:$B$2654,LEFT($J$3,4),销售台账!$C$3:$C$2654,LEFT(Z$4,LEN(Z$4)-1)),"")</f>
        <v/>
      </c>
      <c r="AB217" s="90" t="str">
        <f>IF($B217&lt;&gt;"",SUMIFS(损耗登记!$I$3:$I$4999,损耗登记!$E$3:$E$4999,$B217,损耗登记!$B$3:$B$4999,LEFT($J$3,4),损耗登记!$C$3:$C$4999,LEFT(Z$4,LEN(Z$4)-1)),"")</f>
        <v/>
      </c>
      <c r="AC217" s="90" t="str">
        <f t="shared" si="55"/>
        <v/>
      </c>
      <c r="AD217" s="90" t="str">
        <f>IF($B217&lt;&gt;"",SUMIFS(进货台账!$I$3:$I$1869,进货台账!$E$3:$E$1869,$B217,进货台账!$B$3:$B$1869,LEFT($J$3,4),进货台账!$C$3:$C$1869,LEFT(AD$4,LEN(AD$4)-1)),"")</f>
        <v/>
      </c>
      <c r="AE217" s="90" t="str">
        <f>IF($B217&lt;&gt;"",SUMIFS(销售台账!$I$3:$I$2654,销售台账!$E$3:$E$2654,$B217,销售台账!$B$3:$B$2654,LEFT($J$3,4),销售台账!$C$3:$C$2654,LEFT(AD$4,LEN(AD$4)-1)),"")</f>
        <v/>
      </c>
      <c r="AF217" s="90" t="str">
        <f>IF($B217&lt;&gt;"",SUMIFS(损耗登记!$I$3:$I$4999,损耗登记!$E$3:$E$4999,$B217,损耗登记!$B$3:$B$4999,LEFT($J$3,4),损耗登记!$C$3:$C$4999,LEFT(AD$4,LEN(AD$4)-1)),"")</f>
        <v/>
      </c>
      <c r="AG217" s="90" t="str">
        <f t="shared" si="56"/>
        <v/>
      </c>
      <c r="AH217" s="90" t="str">
        <f>IF($B217&lt;&gt;"",SUMIFS(进货台账!$I$3:$I$1869,进货台账!$E$3:$E$1869,$B217,进货台账!$B$3:$B$1869,LEFT($J$3,4),进货台账!$C$3:$C$1869,LEFT(AH$4,LEN(AH$4)-1)),"")</f>
        <v/>
      </c>
      <c r="AI217" s="90" t="str">
        <f>IF($B217&lt;&gt;"",SUMIFS(销售台账!$I$3:$I$2654,销售台账!$E$3:$E$2654,$B217,销售台账!$B$3:$B$2654,LEFT($J$3,4),销售台账!$C$3:$C$2654,LEFT(AH$4,LEN(AH$4)-1)),"")</f>
        <v/>
      </c>
      <c r="AJ217" s="90" t="str">
        <f>IF($B217&lt;&gt;"",SUMIFS(损耗登记!$I$3:$I$4999,损耗登记!$E$3:$E$4999,$B217,损耗登记!$B$3:$B$4999,LEFT($J$3,4),损耗登记!$C$3:$C$4999,LEFT(AH$4,LEN(AH$4)-1)),"")</f>
        <v/>
      </c>
      <c r="AK217" s="90" t="str">
        <f t="shared" si="57"/>
        <v/>
      </c>
      <c r="AL217" s="90" t="str">
        <f>IF($B217&lt;&gt;"",SUMIFS(进货台账!$I$3:$I$1869,进货台账!$E$3:$E$1869,$B217,进货台账!$B$3:$B$1869,LEFT($J$3,4),进货台账!$C$3:$C$1869,LEFT(AL$4,LEN(AL$4)-1)),"")</f>
        <v/>
      </c>
      <c r="AM217" s="90" t="str">
        <f>IF($B217&lt;&gt;"",SUMIFS(销售台账!$I$3:$I$2654,销售台账!$E$3:$E$2654,$B217,销售台账!$B$3:$B$2654,LEFT($J$3,4),销售台账!$C$3:$C$2654,LEFT(AL$4,LEN(AL$4)-1)),"")</f>
        <v/>
      </c>
      <c r="AN217" s="90" t="str">
        <f>IF($B217&lt;&gt;"",SUMIFS(损耗登记!$I$3:$I$4999,损耗登记!$E$3:$E$4999,$B217,损耗登记!$B$3:$B$4999,LEFT($J$3,4),损耗登记!$C$3:$C$4999,LEFT(AL$4,LEN(AL$4)-1)),"")</f>
        <v/>
      </c>
      <c r="AO217" s="90" t="str">
        <f t="shared" si="58"/>
        <v/>
      </c>
      <c r="AP217" s="90" t="str">
        <f>IF($B217&lt;&gt;"",SUMIFS(进货台账!$I$3:$I$1869,进货台账!$E$3:$E$1869,$B217,进货台账!$B$3:$B$1869,LEFT($J$3,4),进货台账!$C$3:$C$1869,LEFT(AP$4,LEN(AP$4)-1)),"")</f>
        <v/>
      </c>
      <c r="AQ217" s="90" t="str">
        <f>IF($B217&lt;&gt;"",SUMIFS(销售台账!$I$3:$I$2654,销售台账!$E$3:$E$2654,$B217,销售台账!$B$3:$B$2654,LEFT($J$3,4),销售台账!$C$3:$C$2654,LEFT(AP$4,LEN(AP$4)-1)),"")</f>
        <v/>
      </c>
      <c r="AR217" s="90" t="str">
        <f>IF($B217&lt;&gt;"",SUMIFS(损耗登记!$I$3:$I$4999,损耗登记!$E$3:$E$4999,$B217,损耗登记!$B$3:$B$4999,LEFT($J$3,4),损耗登记!$C$3:$C$4999,LEFT(AP$4,LEN(AP$4)-1)),"")</f>
        <v/>
      </c>
      <c r="AS217" s="90" t="str">
        <f t="shared" si="59"/>
        <v/>
      </c>
      <c r="AT217" s="90" t="str">
        <f>IF($B217&lt;&gt;"",SUMIFS(进货台账!$I$3:$I$1869,进货台账!$E$3:$E$1869,$B217,进货台账!$B$3:$B$1869,LEFT($J$3,4),进货台账!$C$3:$C$1869,LEFT(AT$4,LEN(AT$4)-1)),"")</f>
        <v/>
      </c>
      <c r="AU217" s="90" t="str">
        <f>IF($B217&lt;&gt;"",SUMIFS(销售台账!$I$3:$I$2654,销售台账!$E$3:$E$2654,$B217,销售台账!$B$3:$B$2654,LEFT($J$3,4),销售台账!$C$3:$C$2654,LEFT(AT$4,LEN(AT$4)-1)),"")</f>
        <v/>
      </c>
      <c r="AV217" s="90" t="str">
        <f>IF($B217&lt;&gt;"",SUMIFS(损耗登记!$I$3:$I$4999,损耗登记!$E$3:$E$4999,$B217,损耗登记!$B$3:$B$4999,LEFT($J$3,4),损耗登记!$C$3:$C$4999,LEFT(AT$4,LEN(AT$4)-1)),"")</f>
        <v/>
      </c>
      <c r="AW217" s="90" t="str">
        <f t="shared" si="60"/>
        <v/>
      </c>
      <c r="AX217" s="90" t="str">
        <f>IF($B217&lt;&gt;"",SUMIFS(进货台账!$I$3:$I$1869,进货台账!$E$3:$E$1869,$B217,进货台账!$B$3:$B$1869,LEFT($J$3,4),进货台账!$C$3:$C$1869,LEFT(AX$4,LEN(AX$4)-1)),"")</f>
        <v/>
      </c>
      <c r="AY217" s="90" t="str">
        <f>IF($B217&lt;&gt;"",SUMIFS(销售台账!$I$3:$I$2654,销售台账!$E$3:$E$2654,$B217,销售台账!$B$3:$B$2654,LEFT($J$3,4),销售台账!$C$3:$C$2654,LEFT(AX$4,LEN(AX$4)-1)),"")</f>
        <v/>
      </c>
      <c r="AZ217" s="90" t="str">
        <f>IF($B217&lt;&gt;"",SUMIFS(损耗登记!$I$3:$I$4999,损耗登记!$E$3:$E$4999,$B217,损耗登记!$B$3:$B$4999,LEFT($J$3,4),损耗登记!$C$3:$C$4999,LEFT(AX$4,LEN(AX$4)-1)),"")</f>
        <v/>
      </c>
      <c r="BA217" s="90" t="str">
        <f t="shared" si="61"/>
        <v/>
      </c>
      <c r="BB217" s="90" t="str">
        <f>IF($B217&lt;&gt;"",SUMIFS(进货台账!$I$3:$I$1869,进货台账!$E$3:$E$1869,$B217,进货台账!$B$3:$B$1869,LEFT($J$3,4),进货台账!$C$3:$C$1869,LEFT(BB$4,LEN(BB$4)-1)),"")</f>
        <v/>
      </c>
      <c r="BC217" s="90" t="str">
        <f>IF($B217&lt;&gt;"",SUMIFS(销售台账!$I$3:$I$2654,销售台账!$E$3:$E$2654,$B217,销售台账!$B$3:$B$2654,LEFT($J$3,4),销售台账!$C$3:$C$2654,LEFT(BB$4,LEN(BB$4)-1)),"")</f>
        <v/>
      </c>
      <c r="BD217" s="90" t="str">
        <f>IF($B217&lt;&gt;"",SUMIFS(损耗登记!$I$3:$I$4999,损耗登记!$E$3:$E$4999,$B217,损耗登记!$B$3:$B$4999,LEFT($J$3,4),损耗登记!$C$3:$C$4999,LEFT(BB$4,LEN(BB$4)-1)),"")</f>
        <v/>
      </c>
      <c r="BE217" s="90" t="str">
        <f t="shared" si="62"/>
        <v/>
      </c>
    </row>
    <row r="218" ht="22" customHeight="1" spans="1:57">
      <c r="A218" s="89" t="str">
        <f t="shared" si="63"/>
        <v/>
      </c>
      <c r="B218" s="89" t="str">
        <f>IF(商品参数!A215&lt;&gt;"",商品参数!A215,"")</f>
        <v/>
      </c>
      <c r="C218" s="90" t="str">
        <f>IFERROR(VLOOKUP(B218,商品参数!A:E,2,FALSE),"")</f>
        <v/>
      </c>
      <c r="D218" s="90" t="str">
        <f>IFERROR(VLOOKUP(B218,商品参数!A:E,3,FALSE),"")</f>
        <v/>
      </c>
      <c r="E218" s="90" t="str">
        <f>IFERROR(VLOOKUP(B218,商品参数!A:E,4,FALSE),"")</f>
        <v/>
      </c>
      <c r="F218" s="90" t="str">
        <f t="shared" si="48"/>
        <v/>
      </c>
      <c r="G218" s="90" t="str">
        <f t="shared" si="49"/>
        <v/>
      </c>
      <c r="H218" s="91" t="str">
        <f t="shared" si="50"/>
        <v/>
      </c>
      <c r="I218" s="90" t="str">
        <f>IF(E218&lt;&gt;"",IFERROR(VLOOKUP(B218,商品参数!$A$3:$D$499,6,0),0),"")</f>
        <v/>
      </c>
      <c r="J218" s="90" t="str">
        <f>IF($B218&lt;&gt;"",SUMIFS(进货台账!$I$3:$I$1869,进货台账!$E$3:$E$1869,$B218,进货台账!$B$3:$B$1869,LEFT($J$3,4),进货台账!$C$3:$C$1869,LEFT(J$4,LEN(J$4)-1)),"")</f>
        <v/>
      </c>
      <c r="K218" s="90" t="str">
        <f>IF($B218&lt;&gt;"",SUMIFS(销售台账!$I$3:$I$2654,销售台账!$E$3:$E$2654,$B218,销售台账!$B$3:$B$2654,LEFT($J$3,4),销售台账!$C$3:$C$2654,LEFT(J$4,LEN(J$4)-1)),"")</f>
        <v/>
      </c>
      <c r="L218" s="90" t="str">
        <f>IF($B218&lt;&gt;"",SUMIFS(损耗登记!$I$3:$I$4999,损耗登记!$E$3:$E$4999,$B218,损耗登记!$B$3:$B$4999,LEFT($J$3,4),损耗登记!$C$3:$C$4999,LEFT(J$4,LEN(J$4)-1)),"")</f>
        <v/>
      </c>
      <c r="M218" s="90" t="str">
        <f t="shared" si="51"/>
        <v/>
      </c>
      <c r="N218" s="90" t="str">
        <f>IF($B218&lt;&gt;"",SUMIFS(进货台账!$I$3:$I$1869,进货台账!$E$3:$E$1869,$B218,进货台账!$B$3:$B$1869,LEFT($J$3,4),进货台账!$C$3:$C$1869,LEFT(N$4,LEN(N$4)-1)),"")</f>
        <v/>
      </c>
      <c r="O218" s="90" t="str">
        <f>IF($B218&lt;&gt;"",SUMIFS(销售台账!$I$3:$I$2654,销售台账!$E$3:$E$2654,$B218,销售台账!$B$3:$B$2654,LEFT($J$3,4),销售台账!$C$3:$C$2654,LEFT(N$4,LEN(N$4)-1)),"")</f>
        <v/>
      </c>
      <c r="P218" s="90" t="str">
        <f>IF($B218&lt;&gt;"",SUMIFS(损耗登记!$I$3:$I$4999,损耗登记!$E$3:$E$4999,$B218,损耗登记!$B$3:$B$4999,LEFT($J$3,4),损耗登记!$C$3:$C$4999,LEFT(N$4,LEN(N$4)-1)),"")</f>
        <v/>
      </c>
      <c r="Q218" s="90" t="str">
        <f t="shared" si="52"/>
        <v/>
      </c>
      <c r="R218" s="90" t="str">
        <f>IF($B218&lt;&gt;"",SUMIFS(进货台账!$I$3:$I$1869,进货台账!$E$3:$E$1869,$B218,进货台账!$B$3:$B$1869,LEFT($J$3,4),进货台账!$C$3:$C$1869,LEFT(R$4,LEN(R$4)-1)),"")</f>
        <v/>
      </c>
      <c r="S218" s="90" t="str">
        <f>IF($B218&lt;&gt;"",SUMIFS(销售台账!$I$3:$I$2654,销售台账!$E$3:$E$2654,$B218,销售台账!$B$3:$B$2654,LEFT($J$3,4),销售台账!$C$3:$C$2654,LEFT(R$4,LEN(R$4)-1)),"")</f>
        <v/>
      </c>
      <c r="T218" s="90" t="str">
        <f>IF($B218&lt;&gt;"",SUMIFS(损耗登记!$I$3:$I$4999,损耗登记!$E$3:$E$4999,$B218,损耗登记!$B$3:$B$4999,LEFT($J$3,4),损耗登记!$C$3:$C$4999,LEFT(R$4,LEN(R$4)-1)),"")</f>
        <v/>
      </c>
      <c r="U218" s="90" t="str">
        <f t="shared" si="53"/>
        <v/>
      </c>
      <c r="V218" s="90" t="str">
        <f>IF($B218&lt;&gt;"",SUMIFS(进货台账!$I$3:$I$1869,进货台账!$E$3:$E$1869,$B218,进货台账!$B$3:$B$1869,LEFT($J$3,4),进货台账!$C$3:$C$1869,LEFT(V$4,LEN(V$4)-1)),"")</f>
        <v/>
      </c>
      <c r="W218" s="90" t="str">
        <f>IF($B218&lt;&gt;"",SUMIFS(销售台账!$I$3:$I$2654,销售台账!$E$3:$E$2654,$B218,销售台账!$B$3:$B$2654,LEFT($J$3,4),销售台账!$C$3:$C$2654,LEFT(V$4,LEN(V$4)-1)),"")</f>
        <v/>
      </c>
      <c r="X218" s="90" t="str">
        <f>IF($B218&lt;&gt;"",SUMIFS(损耗登记!$I$3:$I$4999,损耗登记!$E$3:$E$4999,$B218,损耗登记!$B$3:$B$4999,LEFT($J$3,4),损耗登记!$C$3:$C$4999,LEFT(V$4,LEN(V$4)-1)),"")</f>
        <v/>
      </c>
      <c r="Y218" s="90" t="str">
        <f t="shared" si="54"/>
        <v/>
      </c>
      <c r="Z218" s="90" t="str">
        <f>IF($B218&lt;&gt;"",SUMIFS(进货台账!$I$3:$I$1869,进货台账!$E$3:$E$1869,$B218,进货台账!$B$3:$B$1869,LEFT($J$3,4),进货台账!$C$3:$C$1869,LEFT(Z$4,LEN(Z$4)-1)),"")</f>
        <v/>
      </c>
      <c r="AA218" s="90" t="str">
        <f>IF($B218&lt;&gt;"",SUMIFS(销售台账!$I$3:$I$2654,销售台账!$E$3:$E$2654,$B218,销售台账!$B$3:$B$2654,LEFT($J$3,4),销售台账!$C$3:$C$2654,LEFT(Z$4,LEN(Z$4)-1)),"")</f>
        <v/>
      </c>
      <c r="AB218" s="90" t="str">
        <f>IF($B218&lt;&gt;"",SUMIFS(损耗登记!$I$3:$I$4999,损耗登记!$E$3:$E$4999,$B218,损耗登记!$B$3:$B$4999,LEFT($J$3,4),损耗登记!$C$3:$C$4999,LEFT(Z$4,LEN(Z$4)-1)),"")</f>
        <v/>
      </c>
      <c r="AC218" s="90" t="str">
        <f t="shared" si="55"/>
        <v/>
      </c>
      <c r="AD218" s="90" t="str">
        <f>IF($B218&lt;&gt;"",SUMIFS(进货台账!$I$3:$I$1869,进货台账!$E$3:$E$1869,$B218,进货台账!$B$3:$B$1869,LEFT($J$3,4),进货台账!$C$3:$C$1869,LEFT(AD$4,LEN(AD$4)-1)),"")</f>
        <v/>
      </c>
      <c r="AE218" s="90" t="str">
        <f>IF($B218&lt;&gt;"",SUMIFS(销售台账!$I$3:$I$2654,销售台账!$E$3:$E$2654,$B218,销售台账!$B$3:$B$2654,LEFT($J$3,4),销售台账!$C$3:$C$2654,LEFT(AD$4,LEN(AD$4)-1)),"")</f>
        <v/>
      </c>
      <c r="AF218" s="90" t="str">
        <f>IF($B218&lt;&gt;"",SUMIFS(损耗登记!$I$3:$I$4999,损耗登记!$E$3:$E$4999,$B218,损耗登记!$B$3:$B$4999,LEFT($J$3,4),损耗登记!$C$3:$C$4999,LEFT(AD$4,LEN(AD$4)-1)),"")</f>
        <v/>
      </c>
      <c r="AG218" s="90" t="str">
        <f t="shared" si="56"/>
        <v/>
      </c>
      <c r="AH218" s="90" t="str">
        <f>IF($B218&lt;&gt;"",SUMIFS(进货台账!$I$3:$I$1869,进货台账!$E$3:$E$1869,$B218,进货台账!$B$3:$B$1869,LEFT($J$3,4),进货台账!$C$3:$C$1869,LEFT(AH$4,LEN(AH$4)-1)),"")</f>
        <v/>
      </c>
      <c r="AI218" s="90" t="str">
        <f>IF($B218&lt;&gt;"",SUMIFS(销售台账!$I$3:$I$2654,销售台账!$E$3:$E$2654,$B218,销售台账!$B$3:$B$2654,LEFT($J$3,4),销售台账!$C$3:$C$2654,LEFT(AH$4,LEN(AH$4)-1)),"")</f>
        <v/>
      </c>
      <c r="AJ218" s="90" t="str">
        <f>IF($B218&lt;&gt;"",SUMIFS(损耗登记!$I$3:$I$4999,损耗登记!$E$3:$E$4999,$B218,损耗登记!$B$3:$B$4999,LEFT($J$3,4),损耗登记!$C$3:$C$4999,LEFT(AH$4,LEN(AH$4)-1)),"")</f>
        <v/>
      </c>
      <c r="AK218" s="90" t="str">
        <f t="shared" si="57"/>
        <v/>
      </c>
      <c r="AL218" s="90" t="str">
        <f>IF($B218&lt;&gt;"",SUMIFS(进货台账!$I$3:$I$1869,进货台账!$E$3:$E$1869,$B218,进货台账!$B$3:$B$1869,LEFT($J$3,4),进货台账!$C$3:$C$1869,LEFT(AL$4,LEN(AL$4)-1)),"")</f>
        <v/>
      </c>
      <c r="AM218" s="90" t="str">
        <f>IF($B218&lt;&gt;"",SUMIFS(销售台账!$I$3:$I$2654,销售台账!$E$3:$E$2654,$B218,销售台账!$B$3:$B$2654,LEFT($J$3,4),销售台账!$C$3:$C$2654,LEFT(AL$4,LEN(AL$4)-1)),"")</f>
        <v/>
      </c>
      <c r="AN218" s="90" t="str">
        <f>IF($B218&lt;&gt;"",SUMIFS(损耗登记!$I$3:$I$4999,损耗登记!$E$3:$E$4999,$B218,损耗登记!$B$3:$B$4999,LEFT($J$3,4),损耗登记!$C$3:$C$4999,LEFT(AL$4,LEN(AL$4)-1)),"")</f>
        <v/>
      </c>
      <c r="AO218" s="90" t="str">
        <f t="shared" si="58"/>
        <v/>
      </c>
      <c r="AP218" s="90" t="str">
        <f>IF($B218&lt;&gt;"",SUMIFS(进货台账!$I$3:$I$1869,进货台账!$E$3:$E$1869,$B218,进货台账!$B$3:$B$1869,LEFT($J$3,4),进货台账!$C$3:$C$1869,LEFT(AP$4,LEN(AP$4)-1)),"")</f>
        <v/>
      </c>
      <c r="AQ218" s="90" t="str">
        <f>IF($B218&lt;&gt;"",SUMIFS(销售台账!$I$3:$I$2654,销售台账!$E$3:$E$2654,$B218,销售台账!$B$3:$B$2654,LEFT($J$3,4),销售台账!$C$3:$C$2654,LEFT(AP$4,LEN(AP$4)-1)),"")</f>
        <v/>
      </c>
      <c r="AR218" s="90" t="str">
        <f>IF($B218&lt;&gt;"",SUMIFS(损耗登记!$I$3:$I$4999,损耗登记!$E$3:$E$4999,$B218,损耗登记!$B$3:$B$4999,LEFT($J$3,4),损耗登记!$C$3:$C$4999,LEFT(AP$4,LEN(AP$4)-1)),"")</f>
        <v/>
      </c>
      <c r="AS218" s="90" t="str">
        <f t="shared" si="59"/>
        <v/>
      </c>
      <c r="AT218" s="90" t="str">
        <f>IF($B218&lt;&gt;"",SUMIFS(进货台账!$I$3:$I$1869,进货台账!$E$3:$E$1869,$B218,进货台账!$B$3:$B$1869,LEFT($J$3,4),进货台账!$C$3:$C$1869,LEFT(AT$4,LEN(AT$4)-1)),"")</f>
        <v/>
      </c>
      <c r="AU218" s="90" t="str">
        <f>IF($B218&lt;&gt;"",SUMIFS(销售台账!$I$3:$I$2654,销售台账!$E$3:$E$2654,$B218,销售台账!$B$3:$B$2654,LEFT($J$3,4),销售台账!$C$3:$C$2654,LEFT(AT$4,LEN(AT$4)-1)),"")</f>
        <v/>
      </c>
      <c r="AV218" s="90" t="str">
        <f>IF($B218&lt;&gt;"",SUMIFS(损耗登记!$I$3:$I$4999,损耗登记!$E$3:$E$4999,$B218,损耗登记!$B$3:$B$4999,LEFT($J$3,4),损耗登记!$C$3:$C$4999,LEFT(AT$4,LEN(AT$4)-1)),"")</f>
        <v/>
      </c>
      <c r="AW218" s="90" t="str">
        <f t="shared" si="60"/>
        <v/>
      </c>
      <c r="AX218" s="90" t="str">
        <f>IF($B218&lt;&gt;"",SUMIFS(进货台账!$I$3:$I$1869,进货台账!$E$3:$E$1869,$B218,进货台账!$B$3:$B$1869,LEFT($J$3,4),进货台账!$C$3:$C$1869,LEFT(AX$4,LEN(AX$4)-1)),"")</f>
        <v/>
      </c>
      <c r="AY218" s="90" t="str">
        <f>IF($B218&lt;&gt;"",SUMIFS(销售台账!$I$3:$I$2654,销售台账!$E$3:$E$2654,$B218,销售台账!$B$3:$B$2654,LEFT($J$3,4),销售台账!$C$3:$C$2654,LEFT(AX$4,LEN(AX$4)-1)),"")</f>
        <v/>
      </c>
      <c r="AZ218" s="90" t="str">
        <f>IF($B218&lt;&gt;"",SUMIFS(损耗登记!$I$3:$I$4999,损耗登记!$E$3:$E$4999,$B218,损耗登记!$B$3:$B$4999,LEFT($J$3,4),损耗登记!$C$3:$C$4999,LEFT(AX$4,LEN(AX$4)-1)),"")</f>
        <v/>
      </c>
      <c r="BA218" s="90" t="str">
        <f t="shared" si="61"/>
        <v/>
      </c>
      <c r="BB218" s="90" t="str">
        <f>IF($B218&lt;&gt;"",SUMIFS(进货台账!$I$3:$I$1869,进货台账!$E$3:$E$1869,$B218,进货台账!$B$3:$B$1869,LEFT($J$3,4),进货台账!$C$3:$C$1869,LEFT(BB$4,LEN(BB$4)-1)),"")</f>
        <v/>
      </c>
      <c r="BC218" s="90" t="str">
        <f>IF($B218&lt;&gt;"",SUMIFS(销售台账!$I$3:$I$2654,销售台账!$E$3:$E$2654,$B218,销售台账!$B$3:$B$2654,LEFT($J$3,4),销售台账!$C$3:$C$2654,LEFT(BB$4,LEN(BB$4)-1)),"")</f>
        <v/>
      </c>
      <c r="BD218" s="90" t="str">
        <f>IF($B218&lt;&gt;"",SUMIFS(损耗登记!$I$3:$I$4999,损耗登记!$E$3:$E$4999,$B218,损耗登记!$B$3:$B$4999,LEFT($J$3,4),损耗登记!$C$3:$C$4999,LEFT(BB$4,LEN(BB$4)-1)),"")</f>
        <v/>
      </c>
      <c r="BE218" s="90" t="str">
        <f t="shared" si="62"/>
        <v/>
      </c>
    </row>
    <row r="219" ht="22" customHeight="1" spans="1:57">
      <c r="A219" s="89" t="str">
        <f t="shared" si="63"/>
        <v/>
      </c>
      <c r="B219" s="89" t="str">
        <f>IF(商品参数!A216&lt;&gt;"",商品参数!A216,"")</f>
        <v/>
      </c>
      <c r="C219" s="90" t="str">
        <f>IFERROR(VLOOKUP(B219,商品参数!A:E,2,FALSE),"")</f>
        <v/>
      </c>
      <c r="D219" s="90" t="str">
        <f>IFERROR(VLOOKUP(B219,商品参数!A:E,3,FALSE),"")</f>
        <v/>
      </c>
      <c r="E219" s="90" t="str">
        <f>IFERROR(VLOOKUP(B219,商品参数!A:E,4,FALSE),"")</f>
        <v/>
      </c>
      <c r="F219" s="90" t="str">
        <f t="shared" si="48"/>
        <v/>
      </c>
      <c r="G219" s="90" t="str">
        <f t="shared" si="49"/>
        <v/>
      </c>
      <c r="H219" s="91" t="str">
        <f t="shared" si="50"/>
        <v/>
      </c>
      <c r="I219" s="90" t="str">
        <f>IF(E219&lt;&gt;"",IFERROR(VLOOKUP(B219,商品参数!$A$3:$D$499,6,0),0),"")</f>
        <v/>
      </c>
      <c r="J219" s="90" t="str">
        <f>IF($B219&lt;&gt;"",SUMIFS(进货台账!$I$3:$I$1869,进货台账!$E$3:$E$1869,$B219,进货台账!$B$3:$B$1869,LEFT($J$3,4),进货台账!$C$3:$C$1869,LEFT(J$4,LEN(J$4)-1)),"")</f>
        <v/>
      </c>
      <c r="K219" s="90" t="str">
        <f>IF($B219&lt;&gt;"",SUMIFS(销售台账!$I$3:$I$2654,销售台账!$E$3:$E$2654,$B219,销售台账!$B$3:$B$2654,LEFT($J$3,4),销售台账!$C$3:$C$2654,LEFT(J$4,LEN(J$4)-1)),"")</f>
        <v/>
      </c>
      <c r="L219" s="90" t="str">
        <f>IF($B219&lt;&gt;"",SUMIFS(损耗登记!$I$3:$I$4999,损耗登记!$E$3:$E$4999,$B219,损耗登记!$B$3:$B$4999,LEFT($J$3,4),损耗登记!$C$3:$C$4999,LEFT(J$4,LEN(J$4)-1)),"")</f>
        <v/>
      </c>
      <c r="M219" s="90" t="str">
        <f t="shared" si="51"/>
        <v/>
      </c>
      <c r="N219" s="90" t="str">
        <f>IF($B219&lt;&gt;"",SUMIFS(进货台账!$I$3:$I$1869,进货台账!$E$3:$E$1869,$B219,进货台账!$B$3:$B$1869,LEFT($J$3,4),进货台账!$C$3:$C$1869,LEFT(N$4,LEN(N$4)-1)),"")</f>
        <v/>
      </c>
      <c r="O219" s="90" t="str">
        <f>IF($B219&lt;&gt;"",SUMIFS(销售台账!$I$3:$I$2654,销售台账!$E$3:$E$2654,$B219,销售台账!$B$3:$B$2654,LEFT($J$3,4),销售台账!$C$3:$C$2654,LEFT(N$4,LEN(N$4)-1)),"")</f>
        <v/>
      </c>
      <c r="P219" s="90" t="str">
        <f>IF($B219&lt;&gt;"",SUMIFS(损耗登记!$I$3:$I$4999,损耗登记!$E$3:$E$4999,$B219,损耗登记!$B$3:$B$4999,LEFT($J$3,4),损耗登记!$C$3:$C$4999,LEFT(N$4,LEN(N$4)-1)),"")</f>
        <v/>
      </c>
      <c r="Q219" s="90" t="str">
        <f t="shared" si="52"/>
        <v/>
      </c>
      <c r="R219" s="90" t="str">
        <f>IF($B219&lt;&gt;"",SUMIFS(进货台账!$I$3:$I$1869,进货台账!$E$3:$E$1869,$B219,进货台账!$B$3:$B$1869,LEFT($J$3,4),进货台账!$C$3:$C$1869,LEFT(R$4,LEN(R$4)-1)),"")</f>
        <v/>
      </c>
      <c r="S219" s="90" t="str">
        <f>IF($B219&lt;&gt;"",SUMIFS(销售台账!$I$3:$I$2654,销售台账!$E$3:$E$2654,$B219,销售台账!$B$3:$B$2654,LEFT($J$3,4),销售台账!$C$3:$C$2654,LEFT(R$4,LEN(R$4)-1)),"")</f>
        <v/>
      </c>
      <c r="T219" s="90" t="str">
        <f>IF($B219&lt;&gt;"",SUMIFS(损耗登记!$I$3:$I$4999,损耗登记!$E$3:$E$4999,$B219,损耗登记!$B$3:$B$4999,LEFT($J$3,4),损耗登记!$C$3:$C$4999,LEFT(R$4,LEN(R$4)-1)),"")</f>
        <v/>
      </c>
      <c r="U219" s="90" t="str">
        <f t="shared" si="53"/>
        <v/>
      </c>
      <c r="V219" s="90" t="str">
        <f>IF($B219&lt;&gt;"",SUMIFS(进货台账!$I$3:$I$1869,进货台账!$E$3:$E$1869,$B219,进货台账!$B$3:$B$1869,LEFT($J$3,4),进货台账!$C$3:$C$1869,LEFT(V$4,LEN(V$4)-1)),"")</f>
        <v/>
      </c>
      <c r="W219" s="90" t="str">
        <f>IF($B219&lt;&gt;"",SUMIFS(销售台账!$I$3:$I$2654,销售台账!$E$3:$E$2654,$B219,销售台账!$B$3:$B$2654,LEFT($J$3,4),销售台账!$C$3:$C$2654,LEFT(V$4,LEN(V$4)-1)),"")</f>
        <v/>
      </c>
      <c r="X219" s="90" t="str">
        <f>IF($B219&lt;&gt;"",SUMIFS(损耗登记!$I$3:$I$4999,损耗登记!$E$3:$E$4999,$B219,损耗登记!$B$3:$B$4999,LEFT($J$3,4),损耗登记!$C$3:$C$4999,LEFT(V$4,LEN(V$4)-1)),"")</f>
        <v/>
      </c>
      <c r="Y219" s="90" t="str">
        <f t="shared" si="54"/>
        <v/>
      </c>
      <c r="Z219" s="90" t="str">
        <f>IF($B219&lt;&gt;"",SUMIFS(进货台账!$I$3:$I$1869,进货台账!$E$3:$E$1869,$B219,进货台账!$B$3:$B$1869,LEFT($J$3,4),进货台账!$C$3:$C$1869,LEFT(Z$4,LEN(Z$4)-1)),"")</f>
        <v/>
      </c>
      <c r="AA219" s="90" t="str">
        <f>IF($B219&lt;&gt;"",SUMIFS(销售台账!$I$3:$I$2654,销售台账!$E$3:$E$2654,$B219,销售台账!$B$3:$B$2654,LEFT($J$3,4),销售台账!$C$3:$C$2654,LEFT(Z$4,LEN(Z$4)-1)),"")</f>
        <v/>
      </c>
      <c r="AB219" s="90" t="str">
        <f>IF($B219&lt;&gt;"",SUMIFS(损耗登记!$I$3:$I$4999,损耗登记!$E$3:$E$4999,$B219,损耗登记!$B$3:$B$4999,LEFT($J$3,4),损耗登记!$C$3:$C$4999,LEFT(Z$4,LEN(Z$4)-1)),"")</f>
        <v/>
      </c>
      <c r="AC219" s="90" t="str">
        <f t="shared" si="55"/>
        <v/>
      </c>
      <c r="AD219" s="90" t="str">
        <f>IF($B219&lt;&gt;"",SUMIFS(进货台账!$I$3:$I$1869,进货台账!$E$3:$E$1869,$B219,进货台账!$B$3:$B$1869,LEFT($J$3,4),进货台账!$C$3:$C$1869,LEFT(AD$4,LEN(AD$4)-1)),"")</f>
        <v/>
      </c>
      <c r="AE219" s="90" t="str">
        <f>IF($B219&lt;&gt;"",SUMIFS(销售台账!$I$3:$I$2654,销售台账!$E$3:$E$2654,$B219,销售台账!$B$3:$B$2654,LEFT($J$3,4),销售台账!$C$3:$C$2654,LEFT(AD$4,LEN(AD$4)-1)),"")</f>
        <v/>
      </c>
      <c r="AF219" s="90" t="str">
        <f>IF($B219&lt;&gt;"",SUMIFS(损耗登记!$I$3:$I$4999,损耗登记!$E$3:$E$4999,$B219,损耗登记!$B$3:$B$4999,LEFT($J$3,4),损耗登记!$C$3:$C$4999,LEFT(AD$4,LEN(AD$4)-1)),"")</f>
        <v/>
      </c>
      <c r="AG219" s="90" t="str">
        <f t="shared" si="56"/>
        <v/>
      </c>
      <c r="AH219" s="90" t="str">
        <f>IF($B219&lt;&gt;"",SUMIFS(进货台账!$I$3:$I$1869,进货台账!$E$3:$E$1869,$B219,进货台账!$B$3:$B$1869,LEFT($J$3,4),进货台账!$C$3:$C$1869,LEFT(AH$4,LEN(AH$4)-1)),"")</f>
        <v/>
      </c>
      <c r="AI219" s="90" t="str">
        <f>IF($B219&lt;&gt;"",SUMIFS(销售台账!$I$3:$I$2654,销售台账!$E$3:$E$2654,$B219,销售台账!$B$3:$B$2654,LEFT($J$3,4),销售台账!$C$3:$C$2654,LEFT(AH$4,LEN(AH$4)-1)),"")</f>
        <v/>
      </c>
      <c r="AJ219" s="90" t="str">
        <f>IF($B219&lt;&gt;"",SUMIFS(损耗登记!$I$3:$I$4999,损耗登记!$E$3:$E$4999,$B219,损耗登记!$B$3:$B$4999,LEFT($J$3,4),损耗登记!$C$3:$C$4999,LEFT(AH$4,LEN(AH$4)-1)),"")</f>
        <v/>
      </c>
      <c r="AK219" s="90" t="str">
        <f t="shared" si="57"/>
        <v/>
      </c>
      <c r="AL219" s="90" t="str">
        <f>IF($B219&lt;&gt;"",SUMIFS(进货台账!$I$3:$I$1869,进货台账!$E$3:$E$1869,$B219,进货台账!$B$3:$B$1869,LEFT($J$3,4),进货台账!$C$3:$C$1869,LEFT(AL$4,LEN(AL$4)-1)),"")</f>
        <v/>
      </c>
      <c r="AM219" s="90" t="str">
        <f>IF($B219&lt;&gt;"",SUMIFS(销售台账!$I$3:$I$2654,销售台账!$E$3:$E$2654,$B219,销售台账!$B$3:$B$2654,LEFT($J$3,4),销售台账!$C$3:$C$2654,LEFT(AL$4,LEN(AL$4)-1)),"")</f>
        <v/>
      </c>
      <c r="AN219" s="90" t="str">
        <f>IF($B219&lt;&gt;"",SUMIFS(损耗登记!$I$3:$I$4999,损耗登记!$E$3:$E$4999,$B219,损耗登记!$B$3:$B$4999,LEFT($J$3,4),损耗登记!$C$3:$C$4999,LEFT(AL$4,LEN(AL$4)-1)),"")</f>
        <v/>
      </c>
      <c r="AO219" s="90" t="str">
        <f t="shared" si="58"/>
        <v/>
      </c>
      <c r="AP219" s="90" t="str">
        <f>IF($B219&lt;&gt;"",SUMIFS(进货台账!$I$3:$I$1869,进货台账!$E$3:$E$1869,$B219,进货台账!$B$3:$B$1869,LEFT($J$3,4),进货台账!$C$3:$C$1869,LEFT(AP$4,LEN(AP$4)-1)),"")</f>
        <v/>
      </c>
      <c r="AQ219" s="90" t="str">
        <f>IF($B219&lt;&gt;"",SUMIFS(销售台账!$I$3:$I$2654,销售台账!$E$3:$E$2654,$B219,销售台账!$B$3:$B$2654,LEFT($J$3,4),销售台账!$C$3:$C$2654,LEFT(AP$4,LEN(AP$4)-1)),"")</f>
        <v/>
      </c>
      <c r="AR219" s="90" t="str">
        <f>IF($B219&lt;&gt;"",SUMIFS(损耗登记!$I$3:$I$4999,损耗登记!$E$3:$E$4999,$B219,损耗登记!$B$3:$B$4999,LEFT($J$3,4),损耗登记!$C$3:$C$4999,LEFT(AP$4,LEN(AP$4)-1)),"")</f>
        <v/>
      </c>
      <c r="AS219" s="90" t="str">
        <f t="shared" si="59"/>
        <v/>
      </c>
      <c r="AT219" s="90" t="str">
        <f>IF($B219&lt;&gt;"",SUMIFS(进货台账!$I$3:$I$1869,进货台账!$E$3:$E$1869,$B219,进货台账!$B$3:$B$1869,LEFT($J$3,4),进货台账!$C$3:$C$1869,LEFT(AT$4,LEN(AT$4)-1)),"")</f>
        <v/>
      </c>
      <c r="AU219" s="90" t="str">
        <f>IF($B219&lt;&gt;"",SUMIFS(销售台账!$I$3:$I$2654,销售台账!$E$3:$E$2654,$B219,销售台账!$B$3:$B$2654,LEFT($J$3,4),销售台账!$C$3:$C$2654,LEFT(AT$4,LEN(AT$4)-1)),"")</f>
        <v/>
      </c>
      <c r="AV219" s="90" t="str">
        <f>IF($B219&lt;&gt;"",SUMIFS(损耗登记!$I$3:$I$4999,损耗登记!$E$3:$E$4999,$B219,损耗登记!$B$3:$B$4999,LEFT($J$3,4),损耗登记!$C$3:$C$4999,LEFT(AT$4,LEN(AT$4)-1)),"")</f>
        <v/>
      </c>
      <c r="AW219" s="90" t="str">
        <f t="shared" si="60"/>
        <v/>
      </c>
      <c r="AX219" s="90" t="str">
        <f>IF($B219&lt;&gt;"",SUMIFS(进货台账!$I$3:$I$1869,进货台账!$E$3:$E$1869,$B219,进货台账!$B$3:$B$1869,LEFT($J$3,4),进货台账!$C$3:$C$1869,LEFT(AX$4,LEN(AX$4)-1)),"")</f>
        <v/>
      </c>
      <c r="AY219" s="90" t="str">
        <f>IF($B219&lt;&gt;"",SUMIFS(销售台账!$I$3:$I$2654,销售台账!$E$3:$E$2654,$B219,销售台账!$B$3:$B$2654,LEFT($J$3,4),销售台账!$C$3:$C$2654,LEFT(AX$4,LEN(AX$4)-1)),"")</f>
        <v/>
      </c>
      <c r="AZ219" s="90" t="str">
        <f>IF($B219&lt;&gt;"",SUMIFS(损耗登记!$I$3:$I$4999,损耗登记!$E$3:$E$4999,$B219,损耗登记!$B$3:$B$4999,LEFT($J$3,4),损耗登记!$C$3:$C$4999,LEFT(AX$4,LEN(AX$4)-1)),"")</f>
        <v/>
      </c>
      <c r="BA219" s="90" t="str">
        <f t="shared" si="61"/>
        <v/>
      </c>
      <c r="BB219" s="90" t="str">
        <f>IF($B219&lt;&gt;"",SUMIFS(进货台账!$I$3:$I$1869,进货台账!$E$3:$E$1869,$B219,进货台账!$B$3:$B$1869,LEFT($J$3,4),进货台账!$C$3:$C$1869,LEFT(BB$4,LEN(BB$4)-1)),"")</f>
        <v/>
      </c>
      <c r="BC219" s="90" t="str">
        <f>IF($B219&lt;&gt;"",SUMIFS(销售台账!$I$3:$I$2654,销售台账!$E$3:$E$2654,$B219,销售台账!$B$3:$B$2654,LEFT($J$3,4),销售台账!$C$3:$C$2654,LEFT(BB$4,LEN(BB$4)-1)),"")</f>
        <v/>
      </c>
      <c r="BD219" s="90" t="str">
        <f>IF($B219&lt;&gt;"",SUMIFS(损耗登记!$I$3:$I$4999,损耗登记!$E$3:$E$4999,$B219,损耗登记!$B$3:$B$4999,LEFT($J$3,4),损耗登记!$C$3:$C$4999,LEFT(BB$4,LEN(BB$4)-1)),"")</f>
        <v/>
      </c>
      <c r="BE219" s="90" t="str">
        <f t="shared" si="62"/>
        <v/>
      </c>
    </row>
    <row r="220" ht="22" customHeight="1" spans="1:57">
      <c r="A220" s="89" t="str">
        <f t="shared" si="63"/>
        <v/>
      </c>
      <c r="B220" s="89" t="str">
        <f>IF(商品参数!A217&lt;&gt;"",商品参数!A217,"")</f>
        <v/>
      </c>
      <c r="C220" s="90" t="str">
        <f>IFERROR(VLOOKUP(B220,商品参数!A:E,2,FALSE),"")</f>
        <v/>
      </c>
      <c r="D220" s="90" t="str">
        <f>IFERROR(VLOOKUP(B220,商品参数!A:E,3,FALSE),"")</f>
        <v/>
      </c>
      <c r="E220" s="90" t="str">
        <f>IFERROR(VLOOKUP(B220,商品参数!A:E,4,FALSE),"")</f>
        <v/>
      </c>
      <c r="F220" s="90" t="str">
        <f t="shared" si="48"/>
        <v/>
      </c>
      <c r="G220" s="90" t="str">
        <f t="shared" si="49"/>
        <v/>
      </c>
      <c r="H220" s="91" t="str">
        <f t="shared" si="50"/>
        <v/>
      </c>
      <c r="I220" s="90" t="str">
        <f>IF(E220&lt;&gt;"",IFERROR(VLOOKUP(B220,商品参数!$A$3:$D$499,6,0),0),"")</f>
        <v/>
      </c>
      <c r="J220" s="90" t="str">
        <f>IF($B220&lt;&gt;"",SUMIFS(进货台账!$I$3:$I$1869,进货台账!$E$3:$E$1869,$B220,进货台账!$B$3:$B$1869,LEFT($J$3,4),进货台账!$C$3:$C$1869,LEFT(J$4,LEN(J$4)-1)),"")</f>
        <v/>
      </c>
      <c r="K220" s="90" t="str">
        <f>IF($B220&lt;&gt;"",SUMIFS(销售台账!$I$3:$I$2654,销售台账!$E$3:$E$2654,$B220,销售台账!$B$3:$B$2654,LEFT($J$3,4),销售台账!$C$3:$C$2654,LEFT(J$4,LEN(J$4)-1)),"")</f>
        <v/>
      </c>
      <c r="L220" s="90" t="str">
        <f>IF($B220&lt;&gt;"",SUMIFS(损耗登记!$I$3:$I$4999,损耗登记!$E$3:$E$4999,$B220,损耗登记!$B$3:$B$4999,LEFT($J$3,4),损耗登记!$C$3:$C$4999,LEFT(J$4,LEN(J$4)-1)),"")</f>
        <v/>
      </c>
      <c r="M220" s="90" t="str">
        <f t="shared" si="51"/>
        <v/>
      </c>
      <c r="N220" s="90" t="str">
        <f>IF($B220&lt;&gt;"",SUMIFS(进货台账!$I$3:$I$1869,进货台账!$E$3:$E$1869,$B220,进货台账!$B$3:$B$1869,LEFT($J$3,4),进货台账!$C$3:$C$1869,LEFT(N$4,LEN(N$4)-1)),"")</f>
        <v/>
      </c>
      <c r="O220" s="90" t="str">
        <f>IF($B220&lt;&gt;"",SUMIFS(销售台账!$I$3:$I$2654,销售台账!$E$3:$E$2654,$B220,销售台账!$B$3:$B$2654,LEFT($J$3,4),销售台账!$C$3:$C$2654,LEFT(N$4,LEN(N$4)-1)),"")</f>
        <v/>
      </c>
      <c r="P220" s="90" t="str">
        <f>IF($B220&lt;&gt;"",SUMIFS(损耗登记!$I$3:$I$4999,损耗登记!$E$3:$E$4999,$B220,损耗登记!$B$3:$B$4999,LEFT($J$3,4),损耗登记!$C$3:$C$4999,LEFT(N$4,LEN(N$4)-1)),"")</f>
        <v/>
      </c>
      <c r="Q220" s="90" t="str">
        <f t="shared" si="52"/>
        <v/>
      </c>
      <c r="R220" s="90" t="str">
        <f>IF($B220&lt;&gt;"",SUMIFS(进货台账!$I$3:$I$1869,进货台账!$E$3:$E$1869,$B220,进货台账!$B$3:$B$1869,LEFT($J$3,4),进货台账!$C$3:$C$1869,LEFT(R$4,LEN(R$4)-1)),"")</f>
        <v/>
      </c>
      <c r="S220" s="90" t="str">
        <f>IF($B220&lt;&gt;"",SUMIFS(销售台账!$I$3:$I$2654,销售台账!$E$3:$E$2654,$B220,销售台账!$B$3:$B$2654,LEFT($J$3,4),销售台账!$C$3:$C$2654,LEFT(R$4,LEN(R$4)-1)),"")</f>
        <v/>
      </c>
      <c r="T220" s="90" t="str">
        <f>IF($B220&lt;&gt;"",SUMIFS(损耗登记!$I$3:$I$4999,损耗登记!$E$3:$E$4999,$B220,损耗登记!$B$3:$B$4999,LEFT($J$3,4),损耗登记!$C$3:$C$4999,LEFT(R$4,LEN(R$4)-1)),"")</f>
        <v/>
      </c>
      <c r="U220" s="90" t="str">
        <f t="shared" si="53"/>
        <v/>
      </c>
      <c r="V220" s="90" t="str">
        <f>IF($B220&lt;&gt;"",SUMIFS(进货台账!$I$3:$I$1869,进货台账!$E$3:$E$1869,$B220,进货台账!$B$3:$B$1869,LEFT($J$3,4),进货台账!$C$3:$C$1869,LEFT(V$4,LEN(V$4)-1)),"")</f>
        <v/>
      </c>
      <c r="W220" s="90" t="str">
        <f>IF($B220&lt;&gt;"",SUMIFS(销售台账!$I$3:$I$2654,销售台账!$E$3:$E$2654,$B220,销售台账!$B$3:$B$2654,LEFT($J$3,4),销售台账!$C$3:$C$2654,LEFT(V$4,LEN(V$4)-1)),"")</f>
        <v/>
      </c>
      <c r="X220" s="90" t="str">
        <f>IF($B220&lt;&gt;"",SUMIFS(损耗登记!$I$3:$I$4999,损耗登记!$E$3:$E$4999,$B220,损耗登记!$B$3:$B$4999,LEFT($J$3,4),损耗登记!$C$3:$C$4999,LEFT(V$4,LEN(V$4)-1)),"")</f>
        <v/>
      </c>
      <c r="Y220" s="90" t="str">
        <f t="shared" si="54"/>
        <v/>
      </c>
      <c r="Z220" s="90" t="str">
        <f>IF($B220&lt;&gt;"",SUMIFS(进货台账!$I$3:$I$1869,进货台账!$E$3:$E$1869,$B220,进货台账!$B$3:$B$1869,LEFT($J$3,4),进货台账!$C$3:$C$1869,LEFT(Z$4,LEN(Z$4)-1)),"")</f>
        <v/>
      </c>
      <c r="AA220" s="90" t="str">
        <f>IF($B220&lt;&gt;"",SUMIFS(销售台账!$I$3:$I$2654,销售台账!$E$3:$E$2654,$B220,销售台账!$B$3:$B$2654,LEFT($J$3,4),销售台账!$C$3:$C$2654,LEFT(Z$4,LEN(Z$4)-1)),"")</f>
        <v/>
      </c>
      <c r="AB220" s="90" t="str">
        <f>IF($B220&lt;&gt;"",SUMIFS(损耗登记!$I$3:$I$4999,损耗登记!$E$3:$E$4999,$B220,损耗登记!$B$3:$B$4999,LEFT($J$3,4),损耗登记!$C$3:$C$4999,LEFT(Z$4,LEN(Z$4)-1)),"")</f>
        <v/>
      </c>
      <c r="AC220" s="90" t="str">
        <f t="shared" si="55"/>
        <v/>
      </c>
      <c r="AD220" s="90" t="str">
        <f>IF($B220&lt;&gt;"",SUMIFS(进货台账!$I$3:$I$1869,进货台账!$E$3:$E$1869,$B220,进货台账!$B$3:$B$1869,LEFT($J$3,4),进货台账!$C$3:$C$1869,LEFT(AD$4,LEN(AD$4)-1)),"")</f>
        <v/>
      </c>
      <c r="AE220" s="90" t="str">
        <f>IF($B220&lt;&gt;"",SUMIFS(销售台账!$I$3:$I$2654,销售台账!$E$3:$E$2654,$B220,销售台账!$B$3:$B$2654,LEFT($J$3,4),销售台账!$C$3:$C$2654,LEFT(AD$4,LEN(AD$4)-1)),"")</f>
        <v/>
      </c>
      <c r="AF220" s="90" t="str">
        <f>IF($B220&lt;&gt;"",SUMIFS(损耗登记!$I$3:$I$4999,损耗登记!$E$3:$E$4999,$B220,损耗登记!$B$3:$B$4999,LEFT($J$3,4),损耗登记!$C$3:$C$4999,LEFT(AD$4,LEN(AD$4)-1)),"")</f>
        <v/>
      </c>
      <c r="AG220" s="90" t="str">
        <f t="shared" si="56"/>
        <v/>
      </c>
      <c r="AH220" s="90" t="str">
        <f>IF($B220&lt;&gt;"",SUMIFS(进货台账!$I$3:$I$1869,进货台账!$E$3:$E$1869,$B220,进货台账!$B$3:$B$1869,LEFT($J$3,4),进货台账!$C$3:$C$1869,LEFT(AH$4,LEN(AH$4)-1)),"")</f>
        <v/>
      </c>
      <c r="AI220" s="90" t="str">
        <f>IF($B220&lt;&gt;"",SUMIFS(销售台账!$I$3:$I$2654,销售台账!$E$3:$E$2654,$B220,销售台账!$B$3:$B$2654,LEFT($J$3,4),销售台账!$C$3:$C$2654,LEFT(AH$4,LEN(AH$4)-1)),"")</f>
        <v/>
      </c>
      <c r="AJ220" s="90" t="str">
        <f>IF($B220&lt;&gt;"",SUMIFS(损耗登记!$I$3:$I$4999,损耗登记!$E$3:$E$4999,$B220,损耗登记!$B$3:$B$4999,LEFT($J$3,4),损耗登记!$C$3:$C$4999,LEFT(AH$4,LEN(AH$4)-1)),"")</f>
        <v/>
      </c>
      <c r="AK220" s="90" t="str">
        <f t="shared" si="57"/>
        <v/>
      </c>
      <c r="AL220" s="90" t="str">
        <f>IF($B220&lt;&gt;"",SUMIFS(进货台账!$I$3:$I$1869,进货台账!$E$3:$E$1869,$B220,进货台账!$B$3:$B$1869,LEFT($J$3,4),进货台账!$C$3:$C$1869,LEFT(AL$4,LEN(AL$4)-1)),"")</f>
        <v/>
      </c>
      <c r="AM220" s="90" t="str">
        <f>IF($B220&lt;&gt;"",SUMIFS(销售台账!$I$3:$I$2654,销售台账!$E$3:$E$2654,$B220,销售台账!$B$3:$B$2654,LEFT($J$3,4),销售台账!$C$3:$C$2654,LEFT(AL$4,LEN(AL$4)-1)),"")</f>
        <v/>
      </c>
      <c r="AN220" s="90" t="str">
        <f>IF($B220&lt;&gt;"",SUMIFS(损耗登记!$I$3:$I$4999,损耗登记!$E$3:$E$4999,$B220,损耗登记!$B$3:$B$4999,LEFT($J$3,4),损耗登记!$C$3:$C$4999,LEFT(AL$4,LEN(AL$4)-1)),"")</f>
        <v/>
      </c>
      <c r="AO220" s="90" t="str">
        <f t="shared" si="58"/>
        <v/>
      </c>
      <c r="AP220" s="90" t="str">
        <f>IF($B220&lt;&gt;"",SUMIFS(进货台账!$I$3:$I$1869,进货台账!$E$3:$E$1869,$B220,进货台账!$B$3:$B$1869,LEFT($J$3,4),进货台账!$C$3:$C$1869,LEFT(AP$4,LEN(AP$4)-1)),"")</f>
        <v/>
      </c>
      <c r="AQ220" s="90" t="str">
        <f>IF($B220&lt;&gt;"",SUMIFS(销售台账!$I$3:$I$2654,销售台账!$E$3:$E$2654,$B220,销售台账!$B$3:$B$2654,LEFT($J$3,4),销售台账!$C$3:$C$2654,LEFT(AP$4,LEN(AP$4)-1)),"")</f>
        <v/>
      </c>
      <c r="AR220" s="90" t="str">
        <f>IF($B220&lt;&gt;"",SUMIFS(损耗登记!$I$3:$I$4999,损耗登记!$E$3:$E$4999,$B220,损耗登记!$B$3:$B$4999,LEFT($J$3,4),损耗登记!$C$3:$C$4999,LEFT(AP$4,LEN(AP$4)-1)),"")</f>
        <v/>
      </c>
      <c r="AS220" s="90" t="str">
        <f t="shared" si="59"/>
        <v/>
      </c>
      <c r="AT220" s="90" t="str">
        <f>IF($B220&lt;&gt;"",SUMIFS(进货台账!$I$3:$I$1869,进货台账!$E$3:$E$1869,$B220,进货台账!$B$3:$B$1869,LEFT($J$3,4),进货台账!$C$3:$C$1869,LEFT(AT$4,LEN(AT$4)-1)),"")</f>
        <v/>
      </c>
      <c r="AU220" s="90" t="str">
        <f>IF($B220&lt;&gt;"",SUMIFS(销售台账!$I$3:$I$2654,销售台账!$E$3:$E$2654,$B220,销售台账!$B$3:$B$2654,LEFT($J$3,4),销售台账!$C$3:$C$2654,LEFT(AT$4,LEN(AT$4)-1)),"")</f>
        <v/>
      </c>
      <c r="AV220" s="90" t="str">
        <f>IF($B220&lt;&gt;"",SUMIFS(损耗登记!$I$3:$I$4999,损耗登记!$E$3:$E$4999,$B220,损耗登记!$B$3:$B$4999,LEFT($J$3,4),损耗登记!$C$3:$C$4999,LEFT(AT$4,LEN(AT$4)-1)),"")</f>
        <v/>
      </c>
      <c r="AW220" s="90" t="str">
        <f t="shared" si="60"/>
        <v/>
      </c>
      <c r="AX220" s="90" t="str">
        <f>IF($B220&lt;&gt;"",SUMIFS(进货台账!$I$3:$I$1869,进货台账!$E$3:$E$1869,$B220,进货台账!$B$3:$B$1869,LEFT($J$3,4),进货台账!$C$3:$C$1869,LEFT(AX$4,LEN(AX$4)-1)),"")</f>
        <v/>
      </c>
      <c r="AY220" s="90" t="str">
        <f>IF($B220&lt;&gt;"",SUMIFS(销售台账!$I$3:$I$2654,销售台账!$E$3:$E$2654,$B220,销售台账!$B$3:$B$2654,LEFT($J$3,4),销售台账!$C$3:$C$2654,LEFT(AX$4,LEN(AX$4)-1)),"")</f>
        <v/>
      </c>
      <c r="AZ220" s="90" t="str">
        <f>IF($B220&lt;&gt;"",SUMIFS(损耗登记!$I$3:$I$4999,损耗登记!$E$3:$E$4999,$B220,损耗登记!$B$3:$B$4999,LEFT($J$3,4),损耗登记!$C$3:$C$4999,LEFT(AX$4,LEN(AX$4)-1)),"")</f>
        <v/>
      </c>
      <c r="BA220" s="90" t="str">
        <f t="shared" si="61"/>
        <v/>
      </c>
      <c r="BB220" s="90" t="str">
        <f>IF($B220&lt;&gt;"",SUMIFS(进货台账!$I$3:$I$1869,进货台账!$E$3:$E$1869,$B220,进货台账!$B$3:$B$1869,LEFT($J$3,4),进货台账!$C$3:$C$1869,LEFT(BB$4,LEN(BB$4)-1)),"")</f>
        <v/>
      </c>
      <c r="BC220" s="90" t="str">
        <f>IF($B220&lt;&gt;"",SUMIFS(销售台账!$I$3:$I$2654,销售台账!$E$3:$E$2654,$B220,销售台账!$B$3:$B$2654,LEFT($J$3,4),销售台账!$C$3:$C$2654,LEFT(BB$4,LEN(BB$4)-1)),"")</f>
        <v/>
      </c>
      <c r="BD220" s="90" t="str">
        <f>IF($B220&lt;&gt;"",SUMIFS(损耗登记!$I$3:$I$4999,损耗登记!$E$3:$E$4999,$B220,损耗登记!$B$3:$B$4999,LEFT($J$3,4),损耗登记!$C$3:$C$4999,LEFT(BB$4,LEN(BB$4)-1)),"")</f>
        <v/>
      </c>
      <c r="BE220" s="90" t="str">
        <f t="shared" si="62"/>
        <v/>
      </c>
    </row>
    <row r="221" ht="22" customHeight="1" spans="1:57">
      <c r="A221" s="89" t="str">
        <f t="shared" si="63"/>
        <v/>
      </c>
      <c r="B221" s="89" t="str">
        <f>IF(商品参数!A218&lt;&gt;"",商品参数!A218,"")</f>
        <v/>
      </c>
      <c r="C221" s="90" t="str">
        <f>IFERROR(VLOOKUP(B221,商品参数!A:E,2,FALSE),"")</f>
        <v/>
      </c>
      <c r="D221" s="90" t="str">
        <f>IFERROR(VLOOKUP(B221,商品参数!A:E,3,FALSE),"")</f>
        <v/>
      </c>
      <c r="E221" s="90" t="str">
        <f>IFERROR(VLOOKUP(B221,商品参数!A:E,4,FALSE),"")</f>
        <v/>
      </c>
      <c r="F221" s="90" t="str">
        <f t="shared" si="48"/>
        <v/>
      </c>
      <c r="G221" s="90" t="str">
        <f t="shared" si="49"/>
        <v/>
      </c>
      <c r="H221" s="91" t="str">
        <f t="shared" si="50"/>
        <v/>
      </c>
      <c r="I221" s="90" t="str">
        <f>IF(E221&lt;&gt;"",IFERROR(VLOOKUP(B221,商品参数!$A$3:$D$499,6,0),0),"")</f>
        <v/>
      </c>
      <c r="J221" s="90" t="str">
        <f>IF($B221&lt;&gt;"",SUMIFS(进货台账!$I$3:$I$1869,进货台账!$E$3:$E$1869,$B221,进货台账!$B$3:$B$1869,LEFT($J$3,4),进货台账!$C$3:$C$1869,LEFT(J$4,LEN(J$4)-1)),"")</f>
        <v/>
      </c>
      <c r="K221" s="90" t="str">
        <f>IF($B221&lt;&gt;"",SUMIFS(销售台账!$I$3:$I$2654,销售台账!$E$3:$E$2654,$B221,销售台账!$B$3:$B$2654,LEFT($J$3,4),销售台账!$C$3:$C$2654,LEFT(J$4,LEN(J$4)-1)),"")</f>
        <v/>
      </c>
      <c r="L221" s="90" t="str">
        <f>IF($B221&lt;&gt;"",SUMIFS(损耗登记!$I$3:$I$4999,损耗登记!$E$3:$E$4999,$B221,损耗登记!$B$3:$B$4999,LEFT($J$3,4),损耗登记!$C$3:$C$4999,LEFT(J$4,LEN(J$4)-1)),"")</f>
        <v/>
      </c>
      <c r="M221" s="90" t="str">
        <f t="shared" si="51"/>
        <v/>
      </c>
      <c r="N221" s="90" t="str">
        <f>IF($B221&lt;&gt;"",SUMIFS(进货台账!$I$3:$I$1869,进货台账!$E$3:$E$1869,$B221,进货台账!$B$3:$B$1869,LEFT($J$3,4),进货台账!$C$3:$C$1869,LEFT(N$4,LEN(N$4)-1)),"")</f>
        <v/>
      </c>
      <c r="O221" s="90" t="str">
        <f>IF($B221&lt;&gt;"",SUMIFS(销售台账!$I$3:$I$2654,销售台账!$E$3:$E$2654,$B221,销售台账!$B$3:$B$2654,LEFT($J$3,4),销售台账!$C$3:$C$2654,LEFT(N$4,LEN(N$4)-1)),"")</f>
        <v/>
      </c>
      <c r="P221" s="90" t="str">
        <f>IF($B221&lt;&gt;"",SUMIFS(损耗登记!$I$3:$I$4999,损耗登记!$E$3:$E$4999,$B221,损耗登记!$B$3:$B$4999,LEFT($J$3,4),损耗登记!$C$3:$C$4999,LEFT(N$4,LEN(N$4)-1)),"")</f>
        <v/>
      </c>
      <c r="Q221" s="90" t="str">
        <f t="shared" si="52"/>
        <v/>
      </c>
      <c r="R221" s="90" t="str">
        <f>IF($B221&lt;&gt;"",SUMIFS(进货台账!$I$3:$I$1869,进货台账!$E$3:$E$1869,$B221,进货台账!$B$3:$B$1869,LEFT($J$3,4),进货台账!$C$3:$C$1869,LEFT(R$4,LEN(R$4)-1)),"")</f>
        <v/>
      </c>
      <c r="S221" s="90" t="str">
        <f>IF($B221&lt;&gt;"",SUMIFS(销售台账!$I$3:$I$2654,销售台账!$E$3:$E$2654,$B221,销售台账!$B$3:$B$2654,LEFT($J$3,4),销售台账!$C$3:$C$2654,LEFT(R$4,LEN(R$4)-1)),"")</f>
        <v/>
      </c>
      <c r="T221" s="90" t="str">
        <f>IF($B221&lt;&gt;"",SUMIFS(损耗登记!$I$3:$I$4999,损耗登记!$E$3:$E$4999,$B221,损耗登记!$B$3:$B$4999,LEFT($J$3,4),损耗登记!$C$3:$C$4999,LEFT(R$4,LEN(R$4)-1)),"")</f>
        <v/>
      </c>
      <c r="U221" s="90" t="str">
        <f t="shared" si="53"/>
        <v/>
      </c>
      <c r="V221" s="90" t="str">
        <f>IF($B221&lt;&gt;"",SUMIFS(进货台账!$I$3:$I$1869,进货台账!$E$3:$E$1869,$B221,进货台账!$B$3:$B$1869,LEFT($J$3,4),进货台账!$C$3:$C$1869,LEFT(V$4,LEN(V$4)-1)),"")</f>
        <v/>
      </c>
      <c r="W221" s="90" t="str">
        <f>IF($B221&lt;&gt;"",SUMIFS(销售台账!$I$3:$I$2654,销售台账!$E$3:$E$2654,$B221,销售台账!$B$3:$B$2654,LEFT($J$3,4),销售台账!$C$3:$C$2654,LEFT(V$4,LEN(V$4)-1)),"")</f>
        <v/>
      </c>
      <c r="X221" s="90" t="str">
        <f>IF($B221&lt;&gt;"",SUMIFS(损耗登记!$I$3:$I$4999,损耗登记!$E$3:$E$4999,$B221,损耗登记!$B$3:$B$4999,LEFT($J$3,4),损耗登记!$C$3:$C$4999,LEFT(V$4,LEN(V$4)-1)),"")</f>
        <v/>
      </c>
      <c r="Y221" s="90" t="str">
        <f t="shared" si="54"/>
        <v/>
      </c>
      <c r="Z221" s="90" t="str">
        <f>IF($B221&lt;&gt;"",SUMIFS(进货台账!$I$3:$I$1869,进货台账!$E$3:$E$1869,$B221,进货台账!$B$3:$B$1869,LEFT($J$3,4),进货台账!$C$3:$C$1869,LEFT(Z$4,LEN(Z$4)-1)),"")</f>
        <v/>
      </c>
      <c r="AA221" s="90" t="str">
        <f>IF($B221&lt;&gt;"",SUMIFS(销售台账!$I$3:$I$2654,销售台账!$E$3:$E$2654,$B221,销售台账!$B$3:$B$2654,LEFT($J$3,4),销售台账!$C$3:$C$2654,LEFT(Z$4,LEN(Z$4)-1)),"")</f>
        <v/>
      </c>
      <c r="AB221" s="90" t="str">
        <f>IF($B221&lt;&gt;"",SUMIFS(损耗登记!$I$3:$I$4999,损耗登记!$E$3:$E$4999,$B221,损耗登记!$B$3:$B$4999,LEFT($J$3,4),损耗登记!$C$3:$C$4999,LEFT(Z$4,LEN(Z$4)-1)),"")</f>
        <v/>
      </c>
      <c r="AC221" s="90" t="str">
        <f t="shared" si="55"/>
        <v/>
      </c>
      <c r="AD221" s="90" t="str">
        <f>IF($B221&lt;&gt;"",SUMIFS(进货台账!$I$3:$I$1869,进货台账!$E$3:$E$1869,$B221,进货台账!$B$3:$B$1869,LEFT($J$3,4),进货台账!$C$3:$C$1869,LEFT(AD$4,LEN(AD$4)-1)),"")</f>
        <v/>
      </c>
      <c r="AE221" s="90" t="str">
        <f>IF($B221&lt;&gt;"",SUMIFS(销售台账!$I$3:$I$2654,销售台账!$E$3:$E$2654,$B221,销售台账!$B$3:$B$2654,LEFT($J$3,4),销售台账!$C$3:$C$2654,LEFT(AD$4,LEN(AD$4)-1)),"")</f>
        <v/>
      </c>
      <c r="AF221" s="90" t="str">
        <f>IF($B221&lt;&gt;"",SUMIFS(损耗登记!$I$3:$I$4999,损耗登记!$E$3:$E$4999,$B221,损耗登记!$B$3:$B$4999,LEFT($J$3,4),损耗登记!$C$3:$C$4999,LEFT(AD$4,LEN(AD$4)-1)),"")</f>
        <v/>
      </c>
      <c r="AG221" s="90" t="str">
        <f t="shared" si="56"/>
        <v/>
      </c>
      <c r="AH221" s="90" t="str">
        <f>IF($B221&lt;&gt;"",SUMIFS(进货台账!$I$3:$I$1869,进货台账!$E$3:$E$1869,$B221,进货台账!$B$3:$B$1869,LEFT($J$3,4),进货台账!$C$3:$C$1869,LEFT(AH$4,LEN(AH$4)-1)),"")</f>
        <v/>
      </c>
      <c r="AI221" s="90" t="str">
        <f>IF($B221&lt;&gt;"",SUMIFS(销售台账!$I$3:$I$2654,销售台账!$E$3:$E$2654,$B221,销售台账!$B$3:$B$2654,LEFT($J$3,4),销售台账!$C$3:$C$2654,LEFT(AH$4,LEN(AH$4)-1)),"")</f>
        <v/>
      </c>
      <c r="AJ221" s="90" t="str">
        <f>IF($B221&lt;&gt;"",SUMIFS(损耗登记!$I$3:$I$4999,损耗登记!$E$3:$E$4999,$B221,损耗登记!$B$3:$B$4999,LEFT($J$3,4),损耗登记!$C$3:$C$4999,LEFT(AH$4,LEN(AH$4)-1)),"")</f>
        <v/>
      </c>
      <c r="AK221" s="90" t="str">
        <f t="shared" si="57"/>
        <v/>
      </c>
      <c r="AL221" s="90" t="str">
        <f>IF($B221&lt;&gt;"",SUMIFS(进货台账!$I$3:$I$1869,进货台账!$E$3:$E$1869,$B221,进货台账!$B$3:$B$1869,LEFT($J$3,4),进货台账!$C$3:$C$1869,LEFT(AL$4,LEN(AL$4)-1)),"")</f>
        <v/>
      </c>
      <c r="AM221" s="90" t="str">
        <f>IF($B221&lt;&gt;"",SUMIFS(销售台账!$I$3:$I$2654,销售台账!$E$3:$E$2654,$B221,销售台账!$B$3:$B$2654,LEFT($J$3,4),销售台账!$C$3:$C$2654,LEFT(AL$4,LEN(AL$4)-1)),"")</f>
        <v/>
      </c>
      <c r="AN221" s="90" t="str">
        <f>IF($B221&lt;&gt;"",SUMIFS(损耗登记!$I$3:$I$4999,损耗登记!$E$3:$E$4999,$B221,损耗登记!$B$3:$B$4999,LEFT($J$3,4),损耗登记!$C$3:$C$4999,LEFT(AL$4,LEN(AL$4)-1)),"")</f>
        <v/>
      </c>
      <c r="AO221" s="90" t="str">
        <f t="shared" si="58"/>
        <v/>
      </c>
      <c r="AP221" s="90" t="str">
        <f>IF($B221&lt;&gt;"",SUMIFS(进货台账!$I$3:$I$1869,进货台账!$E$3:$E$1869,$B221,进货台账!$B$3:$B$1869,LEFT($J$3,4),进货台账!$C$3:$C$1869,LEFT(AP$4,LEN(AP$4)-1)),"")</f>
        <v/>
      </c>
      <c r="AQ221" s="90" t="str">
        <f>IF($B221&lt;&gt;"",SUMIFS(销售台账!$I$3:$I$2654,销售台账!$E$3:$E$2654,$B221,销售台账!$B$3:$B$2654,LEFT($J$3,4),销售台账!$C$3:$C$2654,LEFT(AP$4,LEN(AP$4)-1)),"")</f>
        <v/>
      </c>
      <c r="AR221" s="90" t="str">
        <f>IF($B221&lt;&gt;"",SUMIFS(损耗登记!$I$3:$I$4999,损耗登记!$E$3:$E$4999,$B221,损耗登记!$B$3:$B$4999,LEFT($J$3,4),损耗登记!$C$3:$C$4999,LEFT(AP$4,LEN(AP$4)-1)),"")</f>
        <v/>
      </c>
      <c r="AS221" s="90" t="str">
        <f t="shared" si="59"/>
        <v/>
      </c>
      <c r="AT221" s="90" t="str">
        <f>IF($B221&lt;&gt;"",SUMIFS(进货台账!$I$3:$I$1869,进货台账!$E$3:$E$1869,$B221,进货台账!$B$3:$B$1869,LEFT($J$3,4),进货台账!$C$3:$C$1869,LEFT(AT$4,LEN(AT$4)-1)),"")</f>
        <v/>
      </c>
      <c r="AU221" s="90" t="str">
        <f>IF($B221&lt;&gt;"",SUMIFS(销售台账!$I$3:$I$2654,销售台账!$E$3:$E$2654,$B221,销售台账!$B$3:$B$2654,LEFT($J$3,4),销售台账!$C$3:$C$2654,LEFT(AT$4,LEN(AT$4)-1)),"")</f>
        <v/>
      </c>
      <c r="AV221" s="90" t="str">
        <f>IF($B221&lt;&gt;"",SUMIFS(损耗登记!$I$3:$I$4999,损耗登记!$E$3:$E$4999,$B221,损耗登记!$B$3:$B$4999,LEFT($J$3,4),损耗登记!$C$3:$C$4999,LEFT(AT$4,LEN(AT$4)-1)),"")</f>
        <v/>
      </c>
      <c r="AW221" s="90" t="str">
        <f t="shared" si="60"/>
        <v/>
      </c>
      <c r="AX221" s="90" t="str">
        <f>IF($B221&lt;&gt;"",SUMIFS(进货台账!$I$3:$I$1869,进货台账!$E$3:$E$1869,$B221,进货台账!$B$3:$B$1869,LEFT($J$3,4),进货台账!$C$3:$C$1869,LEFT(AX$4,LEN(AX$4)-1)),"")</f>
        <v/>
      </c>
      <c r="AY221" s="90" t="str">
        <f>IF($B221&lt;&gt;"",SUMIFS(销售台账!$I$3:$I$2654,销售台账!$E$3:$E$2654,$B221,销售台账!$B$3:$B$2654,LEFT($J$3,4),销售台账!$C$3:$C$2654,LEFT(AX$4,LEN(AX$4)-1)),"")</f>
        <v/>
      </c>
      <c r="AZ221" s="90" t="str">
        <f>IF($B221&lt;&gt;"",SUMIFS(损耗登记!$I$3:$I$4999,损耗登记!$E$3:$E$4999,$B221,损耗登记!$B$3:$B$4999,LEFT($J$3,4),损耗登记!$C$3:$C$4999,LEFT(AX$4,LEN(AX$4)-1)),"")</f>
        <v/>
      </c>
      <c r="BA221" s="90" t="str">
        <f t="shared" si="61"/>
        <v/>
      </c>
      <c r="BB221" s="90" t="str">
        <f>IF($B221&lt;&gt;"",SUMIFS(进货台账!$I$3:$I$1869,进货台账!$E$3:$E$1869,$B221,进货台账!$B$3:$B$1869,LEFT($J$3,4),进货台账!$C$3:$C$1869,LEFT(BB$4,LEN(BB$4)-1)),"")</f>
        <v/>
      </c>
      <c r="BC221" s="90" t="str">
        <f>IF($B221&lt;&gt;"",SUMIFS(销售台账!$I$3:$I$2654,销售台账!$E$3:$E$2654,$B221,销售台账!$B$3:$B$2654,LEFT($J$3,4),销售台账!$C$3:$C$2654,LEFT(BB$4,LEN(BB$4)-1)),"")</f>
        <v/>
      </c>
      <c r="BD221" s="90" t="str">
        <f>IF($B221&lt;&gt;"",SUMIFS(损耗登记!$I$3:$I$4999,损耗登记!$E$3:$E$4999,$B221,损耗登记!$B$3:$B$4999,LEFT($J$3,4),损耗登记!$C$3:$C$4999,LEFT(BB$4,LEN(BB$4)-1)),"")</f>
        <v/>
      </c>
      <c r="BE221" s="90" t="str">
        <f t="shared" si="62"/>
        <v/>
      </c>
    </row>
    <row r="222" ht="22" customHeight="1" spans="1:57">
      <c r="A222" s="89" t="str">
        <f t="shared" si="63"/>
        <v/>
      </c>
      <c r="B222" s="89" t="str">
        <f>IF(商品参数!A219&lt;&gt;"",商品参数!A219,"")</f>
        <v/>
      </c>
      <c r="C222" s="90" t="str">
        <f>IFERROR(VLOOKUP(B222,商品参数!A:E,2,FALSE),"")</f>
        <v/>
      </c>
      <c r="D222" s="90" t="str">
        <f>IFERROR(VLOOKUP(B222,商品参数!A:E,3,FALSE),"")</f>
        <v/>
      </c>
      <c r="E222" s="90" t="str">
        <f>IFERROR(VLOOKUP(B222,商品参数!A:E,4,FALSE),"")</f>
        <v/>
      </c>
      <c r="F222" s="90" t="str">
        <f t="shared" si="48"/>
        <v/>
      </c>
      <c r="G222" s="90" t="str">
        <f t="shared" si="49"/>
        <v/>
      </c>
      <c r="H222" s="91" t="str">
        <f t="shared" si="50"/>
        <v/>
      </c>
      <c r="I222" s="90" t="str">
        <f>IF(E222&lt;&gt;"",IFERROR(VLOOKUP(B222,商品参数!$A$3:$D$499,6,0),0),"")</f>
        <v/>
      </c>
      <c r="J222" s="90" t="str">
        <f>IF($B222&lt;&gt;"",SUMIFS(进货台账!$I$3:$I$1869,进货台账!$E$3:$E$1869,$B222,进货台账!$B$3:$B$1869,LEFT($J$3,4),进货台账!$C$3:$C$1869,LEFT(J$4,LEN(J$4)-1)),"")</f>
        <v/>
      </c>
      <c r="K222" s="90" t="str">
        <f>IF($B222&lt;&gt;"",SUMIFS(销售台账!$I$3:$I$2654,销售台账!$E$3:$E$2654,$B222,销售台账!$B$3:$B$2654,LEFT($J$3,4),销售台账!$C$3:$C$2654,LEFT(J$4,LEN(J$4)-1)),"")</f>
        <v/>
      </c>
      <c r="L222" s="90" t="str">
        <f>IF($B222&lt;&gt;"",SUMIFS(损耗登记!$I$3:$I$4999,损耗登记!$E$3:$E$4999,$B222,损耗登记!$B$3:$B$4999,LEFT($J$3,4),损耗登记!$C$3:$C$4999,LEFT(J$4,LEN(J$4)-1)),"")</f>
        <v/>
      </c>
      <c r="M222" s="90" t="str">
        <f t="shared" si="51"/>
        <v/>
      </c>
      <c r="N222" s="90" t="str">
        <f>IF($B222&lt;&gt;"",SUMIFS(进货台账!$I$3:$I$1869,进货台账!$E$3:$E$1869,$B222,进货台账!$B$3:$B$1869,LEFT($J$3,4),进货台账!$C$3:$C$1869,LEFT(N$4,LEN(N$4)-1)),"")</f>
        <v/>
      </c>
      <c r="O222" s="90" t="str">
        <f>IF($B222&lt;&gt;"",SUMIFS(销售台账!$I$3:$I$2654,销售台账!$E$3:$E$2654,$B222,销售台账!$B$3:$B$2654,LEFT($J$3,4),销售台账!$C$3:$C$2654,LEFT(N$4,LEN(N$4)-1)),"")</f>
        <v/>
      </c>
      <c r="P222" s="90" t="str">
        <f>IF($B222&lt;&gt;"",SUMIFS(损耗登记!$I$3:$I$4999,损耗登记!$E$3:$E$4999,$B222,损耗登记!$B$3:$B$4999,LEFT($J$3,4),损耗登记!$C$3:$C$4999,LEFT(N$4,LEN(N$4)-1)),"")</f>
        <v/>
      </c>
      <c r="Q222" s="90" t="str">
        <f t="shared" si="52"/>
        <v/>
      </c>
      <c r="R222" s="90" t="str">
        <f>IF($B222&lt;&gt;"",SUMIFS(进货台账!$I$3:$I$1869,进货台账!$E$3:$E$1869,$B222,进货台账!$B$3:$B$1869,LEFT($J$3,4),进货台账!$C$3:$C$1869,LEFT(R$4,LEN(R$4)-1)),"")</f>
        <v/>
      </c>
      <c r="S222" s="90" t="str">
        <f>IF($B222&lt;&gt;"",SUMIFS(销售台账!$I$3:$I$2654,销售台账!$E$3:$E$2654,$B222,销售台账!$B$3:$B$2654,LEFT($J$3,4),销售台账!$C$3:$C$2654,LEFT(R$4,LEN(R$4)-1)),"")</f>
        <v/>
      </c>
      <c r="T222" s="90" t="str">
        <f>IF($B222&lt;&gt;"",SUMIFS(损耗登记!$I$3:$I$4999,损耗登记!$E$3:$E$4999,$B222,损耗登记!$B$3:$B$4999,LEFT($J$3,4),损耗登记!$C$3:$C$4999,LEFT(R$4,LEN(R$4)-1)),"")</f>
        <v/>
      </c>
      <c r="U222" s="90" t="str">
        <f t="shared" si="53"/>
        <v/>
      </c>
      <c r="V222" s="90" t="str">
        <f>IF($B222&lt;&gt;"",SUMIFS(进货台账!$I$3:$I$1869,进货台账!$E$3:$E$1869,$B222,进货台账!$B$3:$B$1869,LEFT($J$3,4),进货台账!$C$3:$C$1869,LEFT(V$4,LEN(V$4)-1)),"")</f>
        <v/>
      </c>
      <c r="W222" s="90" t="str">
        <f>IF($B222&lt;&gt;"",SUMIFS(销售台账!$I$3:$I$2654,销售台账!$E$3:$E$2654,$B222,销售台账!$B$3:$B$2654,LEFT($J$3,4),销售台账!$C$3:$C$2654,LEFT(V$4,LEN(V$4)-1)),"")</f>
        <v/>
      </c>
      <c r="X222" s="90" t="str">
        <f>IF($B222&lt;&gt;"",SUMIFS(损耗登记!$I$3:$I$4999,损耗登记!$E$3:$E$4999,$B222,损耗登记!$B$3:$B$4999,LEFT($J$3,4),损耗登记!$C$3:$C$4999,LEFT(V$4,LEN(V$4)-1)),"")</f>
        <v/>
      </c>
      <c r="Y222" s="90" t="str">
        <f t="shared" si="54"/>
        <v/>
      </c>
      <c r="Z222" s="90" t="str">
        <f>IF($B222&lt;&gt;"",SUMIFS(进货台账!$I$3:$I$1869,进货台账!$E$3:$E$1869,$B222,进货台账!$B$3:$B$1869,LEFT($J$3,4),进货台账!$C$3:$C$1869,LEFT(Z$4,LEN(Z$4)-1)),"")</f>
        <v/>
      </c>
      <c r="AA222" s="90" t="str">
        <f>IF($B222&lt;&gt;"",SUMIFS(销售台账!$I$3:$I$2654,销售台账!$E$3:$E$2654,$B222,销售台账!$B$3:$B$2654,LEFT($J$3,4),销售台账!$C$3:$C$2654,LEFT(Z$4,LEN(Z$4)-1)),"")</f>
        <v/>
      </c>
      <c r="AB222" s="90" t="str">
        <f>IF($B222&lt;&gt;"",SUMIFS(损耗登记!$I$3:$I$4999,损耗登记!$E$3:$E$4999,$B222,损耗登记!$B$3:$B$4999,LEFT($J$3,4),损耗登记!$C$3:$C$4999,LEFT(Z$4,LEN(Z$4)-1)),"")</f>
        <v/>
      </c>
      <c r="AC222" s="90" t="str">
        <f t="shared" si="55"/>
        <v/>
      </c>
      <c r="AD222" s="90" t="str">
        <f>IF($B222&lt;&gt;"",SUMIFS(进货台账!$I$3:$I$1869,进货台账!$E$3:$E$1869,$B222,进货台账!$B$3:$B$1869,LEFT($J$3,4),进货台账!$C$3:$C$1869,LEFT(AD$4,LEN(AD$4)-1)),"")</f>
        <v/>
      </c>
      <c r="AE222" s="90" t="str">
        <f>IF($B222&lt;&gt;"",SUMIFS(销售台账!$I$3:$I$2654,销售台账!$E$3:$E$2654,$B222,销售台账!$B$3:$B$2654,LEFT($J$3,4),销售台账!$C$3:$C$2654,LEFT(AD$4,LEN(AD$4)-1)),"")</f>
        <v/>
      </c>
      <c r="AF222" s="90" t="str">
        <f>IF($B222&lt;&gt;"",SUMIFS(损耗登记!$I$3:$I$4999,损耗登记!$E$3:$E$4999,$B222,损耗登记!$B$3:$B$4999,LEFT($J$3,4),损耗登记!$C$3:$C$4999,LEFT(AD$4,LEN(AD$4)-1)),"")</f>
        <v/>
      </c>
      <c r="AG222" s="90" t="str">
        <f t="shared" si="56"/>
        <v/>
      </c>
      <c r="AH222" s="90" t="str">
        <f>IF($B222&lt;&gt;"",SUMIFS(进货台账!$I$3:$I$1869,进货台账!$E$3:$E$1869,$B222,进货台账!$B$3:$B$1869,LEFT($J$3,4),进货台账!$C$3:$C$1869,LEFT(AH$4,LEN(AH$4)-1)),"")</f>
        <v/>
      </c>
      <c r="AI222" s="90" t="str">
        <f>IF($B222&lt;&gt;"",SUMIFS(销售台账!$I$3:$I$2654,销售台账!$E$3:$E$2654,$B222,销售台账!$B$3:$B$2654,LEFT($J$3,4),销售台账!$C$3:$C$2654,LEFT(AH$4,LEN(AH$4)-1)),"")</f>
        <v/>
      </c>
      <c r="AJ222" s="90" t="str">
        <f>IF($B222&lt;&gt;"",SUMIFS(损耗登记!$I$3:$I$4999,损耗登记!$E$3:$E$4999,$B222,损耗登记!$B$3:$B$4999,LEFT($J$3,4),损耗登记!$C$3:$C$4999,LEFT(AH$4,LEN(AH$4)-1)),"")</f>
        <v/>
      </c>
      <c r="AK222" s="90" t="str">
        <f t="shared" si="57"/>
        <v/>
      </c>
      <c r="AL222" s="90" t="str">
        <f>IF($B222&lt;&gt;"",SUMIFS(进货台账!$I$3:$I$1869,进货台账!$E$3:$E$1869,$B222,进货台账!$B$3:$B$1869,LEFT($J$3,4),进货台账!$C$3:$C$1869,LEFT(AL$4,LEN(AL$4)-1)),"")</f>
        <v/>
      </c>
      <c r="AM222" s="90" t="str">
        <f>IF($B222&lt;&gt;"",SUMIFS(销售台账!$I$3:$I$2654,销售台账!$E$3:$E$2654,$B222,销售台账!$B$3:$B$2654,LEFT($J$3,4),销售台账!$C$3:$C$2654,LEFT(AL$4,LEN(AL$4)-1)),"")</f>
        <v/>
      </c>
      <c r="AN222" s="90" t="str">
        <f>IF($B222&lt;&gt;"",SUMIFS(损耗登记!$I$3:$I$4999,损耗登记!$E$3:$E$4999,$B222,损耗登记!$B$3:$B$4999,LEFT($J$3,4),损耗登记!$C$3:$C$4999,LEFT(AL$4,LEN(AL$4)-1)),"")</f>
        <v/>
      </c>
      <c r="AO222" s="90" t="str">
        <f t="shared" si="58"/>
        <v/>
      </c>
      <c r="AP222" s="90" t="str">
        <f>IF($B222&lt;&gt;"",SUMIFS(进货台账!$I$3:$I$1869,进货台账!$E$3:$E$1869,$B222,进货台账!$B$3:$B$1869,LEFT($J$3,4),进货台账!$C$3:$C$1869,LEFT(AP$4,LEN(AP$4)-1)),"")</f>
        <v/>
      </c>
      <c r="AQ222" s="90" t="str">
        <f>IF($B222&lt;&gt;"",SUMIFS(销售台账!$I$3:$I$2654,销售台账!$E$3:$E$2654,$B222,销售台账!$B$3:$B$2654,LEFT($J$3,4),销售台账!$C$3:$C$2654,LEFT(AP$4,LEN(AP$4)-1)),"")</f>
        <v/>
      </c>
      <c r="AR222" s="90" t="str">
        <f>IF($B222&lt;&gt;"",SUMIFS(损耗登记!$I$3:$I$4999,损耗登记!$E$3:$E$4999,$B222,损耗登记!$B$3:$B$4999,LEFT($J$3,4),损耗登记!$C$3:$C$4999,LEFT(AP$4,LEN(AP$4)-1)),"")</f>
        <v/>
      </c>
      <c r="AS222" s="90" t="str">
        <f t="shared" si="59"/>
        <v/>
      </c>
      <c r="AT222" s="90" t="str">
        <f>IF($B222&lt;&gt;"",SUMIFS(进货台账!$I$3:$I$1869,进货台账!$E$3:$E$1869,$B222,进货台账!$B$3:$B$1869,LEFT($J$3,4),进货台账!$C$3:$C$1869,LEFT(AT$4,LEN(AT$4)-1)),"")</f>
        <v/>
      </c>
      <c r="AU222" s="90" t="str">
        <f>IF($B222&lt;&gt;"",SUMIFS(销售台账!$I$3:$I$2654,销售台账!$E$3:$E$2654,$B222,销售台账!$B$3:$B$2654,LEFT($J$3,4),销售台账!$C$3:$C$2654,LEFT(AT$4,LEN(AT$4)-1)),"")</f>
        <v/>
      </c>
      <c r="AV222" s="90" t="str">
        <f>IF($B222&lt;&gt;"",SUMIFS(损耗登记!$I$3:$I$4999,损耗登记!$E$3:$E$4999,$B222,损耗登记!$B$3:$B$4999,LEFT($J$3,4),损耗登记!$C$3:$C$4999,LEFT(AT$4,LEN(AT$4)-1)),"")</f>
        <v/>
      </c>
      <c r="AW222" s="90" t="str">
        <f t="shared" si="60"/>
        <v/>
      </c>
      <c r="AX222" s="90" t="str">
        <f>IF($B222&lt;&gt;"",SUMIFS(进货台账!$I$3:$I$1869,进货台账!$E$3:$E$1869,$B222,进货台账!$B$3:$B$1869,LEFT($J$3,4),进货台账!$C$3:$C$1869,LEFT(AX$4,LEN(AX$4)-1)),"")</f>
        <v/>
      </c>
      <c r="AY222" s="90" t="str">
        <f>IF($B222&lt;&gt;"",SUMIFS(销售台账!$I$3:$I$2654,销售台账!$E$3:$E$2654,$B222,销售台账!$B$3:$B$2654,LEFT($J$3,4),销售台账!$C$3:$C$2654,LEFT(AX$4,LEN(AX$4)-1)),"")</f>
        <v/>
      </c>
      <c r="AZ222" s="90" t="str">
        <f>IF($B222&lt;&gt;"",SUMIFS(损耗登记!$I$3:$I$4999,损耗登记!$E$3:$E$4999,$B222,损耗登记!$B$3:$B$4999,LEFT($J$3,4),损耗登记!$C$3:$C$4999,LEFT(AX$4,LEN(AX$4)-1)),"")</f>
        <v/>
      </c>
      <c r="BA222" s="90" t="str">
        <f t="shared" si="61"/>
        <v/>
      </c>
      <c r="BB222" s="90" t="str">
        <f>IF($B222&lt;&gt;"",SUMIFS(进货台账!$I$3:$I$1869,进货台账!$E$3:$E$1869,$B222,进货台账!$B$3:$B$1869,LEFT($J$3,4),进货台账!$C$3:$C$1869,LEFT(BB$4,LEN(BB$4)-1)),"")</f>
        <v/>
      </c>
      <c r="BC222" s="90" t="str">
        <f>IF($B222&lt;&gt;"",SUMIFS(销售台账!$I$3:$I$2654,销售台账!$E$3:$E$2654,$B222,销售台账!$B$3:$B$2654,LEFT($J$3,4),销售台账!$C$3:$C$2654,LEFT(BB$4,LEN(BB$4)-1)),"")</f>
        <v/>
      </c>
      <c r="BD222" s="90" t="str">
        <f>IF($B222&lt;&gt;"",SUMIFS(损耗登记!$I$3:$I$4999,损耗登记!$E$3:$E$4999,$B222,损耗登记!$B$3:$B$4999,LEFT($J$3,4),损耗登记!$C$3:$C$4999,LEFT(BB$4,LEN(BB$4)-1)),"")</f>
        <v/>
      </c>
      <c r="BE222" s="90" t="str">
        <f t="shared" si="62"/>
        <v/>
      </c>
    </row>
    <row r="223" ht="22" customHeight="1" spans="1:57">
      <c r="A223" s="89" t="str">
        <f t="shared" si="63"/>
        <v/>
      </c>
      <c r="B223" s="89" t="str">
        <f>IF(商品参数!A220&lt;&gt;"",商品参数!A220,"")</f>
        <v/>
      </c>
      <c r="C223" s="90" t="str">
        <f>IFERROR(VLOOKUP(B223,商品参数!A:E,2,FALSE),"")</f>
        <v/>
      </c>
      <c r="D223" s="90" t="str">
        <f>IFERROR(VLOOKUP(B223,商品参数!A:E,3,FALSE),"")</f>
        <v/>
      </c>
      <c r="E223" s="90" t="str">
        <f>IFERROR(VLOOKUP(B223,商品参数!A:E,4,FALSE),"")</f>
        <v/>
      </c>
      <c r="F223" s="90" t="str">
        <f t="shared" si="48"/>
        <v/>
      </c>
      <c r="G223" s="90" t="str">
        <f t="shared" si="49"/>
        <v/>
      </c>
      <c r="H223" s="91" t="str">
        <f t="shared" si="50"/>
        <v/>
      </c>
      <c r="I223" s="90" t="str">
        <f>IF(E223&lt;&gt;"",IFERROR(VLOOKUP(B223,商品参数!$A$3:$D$499,6,0),0),"")</f>
        <v/>
      </c>
      <c r="J223" s="90" t="str">
        <f>IF($B223&lt;&gt;"",SUMIFS(进货台账!$I$3:$I$1869,进货台账!$E$3:$E$1869,$B223,进货台账!$B$3:$B$1869,LEFT($J$3,4),进货台账!$C$3:$C$1869,LEFT(J$4,LEN(J$4)-1)),"")</f>
        <v/>
      </c>
      <c r="K223" s="90" t="str">
        <f>IF($B223&lt;&gt;"",SUMIFS(销售台账!$I$3:$I$2654,销售台账!$E$3:$E$2654,$B223,销售台账!$B$3:$B$2654,LEFT($J$3,4),销售台账!$C$3:$C$2654,LEFT(J$4,LEN(J$4)-1)),"")</f>
        <v/>
      </c>
      <c r="L223" s="90" t="str">
        <f>IF($B223&lt;&gt;"",SUMIFS(损耗登记!$I$3:$I$4999,损耗登记!$E$3:$E$4999,$B223,损耗登记!$B$3:$B$4999,LEFT($J$3,4),损耗登记!$C$3:$C$4999,LEFT(J$4,LEN(J$4)-1)),"")</f>
        <v/>
      </c>
      <c r="M223" s="90" t="str">
        <f t="shared" si="51"/>
        <v/>
      </c>
      <c r="N223" s="90" t="str">
        <f>IF($B223&lt;&gt;"",SUMIFS(进货台账!$I$3:$I$1869,进货台账!$E$3:$E$1869,$B223,进货台账!$B$3:$B$1869,LEFT($J$3,4),进货台账!$C$3:$C$1869,LEFT(N$4,LEN(N$4)-1)),"")</f>
        <v/>
      </c>
      <c r="O223" s="90" t="str">
        <f>IF($B223&lt;&gt;"",SUMIFS(销售台账!$I$3:$I$2654,销售台账!$E$3:$E$2654,$B223,销售台账!$B$3:$B$2654,LEFT($J$3,4),销售台账!$C$3:$C$2654,LEFT(N$4,LEN(N$4)-1)),"")</f>
        <v/>
      </c>
      <c r="P223" s="90" t="str">
        <f>IF($B223&lt;&gt;"",SUMIFS(损耗登记!$I$3:$I$4999,损耗登记!$E$3:$E$4999,$B223,损耗登记!$B$3:$B$4999,LEFT($J$3,4),损耗登记!$C$3:$C$4999,LEFT(N$4,LEN(N$4)-1)),"")</f>
        <v/>
      </c>
      <c r="Q223" s="90" t="str">
        <f t="shared" si="52"/>
        <v/>
      </c>
      <c r="R223" s="90" t="str">
        <f>IF($B223&lt;&gt;"",SUMIFS(进货台账!$I$3:$I$1869,进货台账!$E$3:$E$1869,$B223,进货台账!$B$3:$B$1869,LEFT($J$3,4),进货台账!$C$3:$C$1869,LEFT(R$4,LEN(R$4)-1)),"")</f>
        <v/>
      </c>
      <c r="S223" s="90" t="str">
        <f>IF($B223&lt;&gt;"",SUMIFS(销售台账!$I$3:$I$2654,销售台账!$E$3:$E$2654,$B223,销售台账!$B$3:$B$2654,LEFT($J$3,4),销售台账!$C$3:$C$2654,LEFT(R$4,LEN(R$4)-1)),"")</f>
        <v/>
      </c>
      <c r="T223" s="90" t="str">
        <f>IF($B223&lt;&gt;"",SUMIFS(损耗登记!$I$3:$I$4999,损耗登记!$E$3:$E$4999,$B223,损耗登记!$B$3:$B$4999,LEFT($J$3,4),损耗登记!$C$3:$C$4999,LEFT(R$4,LEN(R$4)-1)),"")</f>
        <v/>
      </c>
      <c r="U223" s="90" t="str">
        <f t="shared" si="53"/>
        <v/>
      </c>
      <c r="V223" s="90" t="str">
        <f>IF($B223&lt;&gt;"",SUMIFS(进货台账!$I$3:$I$1869,进货台账!$E$3:$E$1869,$B223,进货台账!$B$3:$B$1869,LEFT($J$3,4),进货台账!$C$3:$C$1869,LEFT(V$4,LEN(V$4)-1)),"")</f>
        <v/>
      </c>
      <c r="W223" s="90" t="str">
        <f>IF($B223&lt;&gt;"",SUMIFS(销售台账!$I$3:$I$2654,销售台账!$E$3:$E$2654,$B223,销售台账!$B$3:$B$2654,LEFT($J$3,4),销售台账!$C$3:$C$2654,LEFT(V$4,LEN(V$4)-1)),"")</f>
        <v/>
      </c>
      <c r="X223" s="90" t="str">
        <f>IF($B223&lt;&gt;"",SUMIFS(损耗登记!$I$3:$I$4999,损耗登记!$E$3:$E$4999,$B223,损耗登记!$B$3:$B$4999,LEFT($J$3,4),损耗登记!$C$3:$C$4999,LEFT(V$4,LEN(V$4)-1)),"")</f>
        <v/>
      </c>
      <c r="Y223" s="90" t="str">
        <f t="shared" si="54"/>
        <v/>
      </c>
      <c r="Z223" s="90" t="str">
        <f>IF($B223&lt;&gt;"",SUMIFS(进货台账!$I$3:$I$1869,进货台账!$E$3:$E$1869,$B223,进货台账!$B$3:$B$1869,LEFT($J$3,4),进货台账!$C$3:$C$1869,LEFT(Z$4,LEN(Z$4)-1)),"")</f>
        <v/>
      </c>
      <c r="AA223" s="90" t="str">
        <f>IF($B223&lt;&gt;"",SUMIFS(销售台账!$I$3:$I$2654,销售台账!$E$3:$E$2654,$B223,销售台账!$B$3:$B$2654,LEFT($J$3,4),销售台账!$C$3:$C$2654,LEFT(Z$4,LEN(Z$4)-1)),"")</f>
        <v/>
      </c>
      <c r="AB223" s="90" t="str">
        <f>IF($B223&lt;&gt;"",SUMIFS(损耗登记!$I$3:$I$4999,损耗登记!$E$3:$E$4999,$B223,损耗登记!$B$3:$B$4999,LEFT($J$3,4),损耗登记!$C$3:$C$4999,LEFT(Z$4,LEN(Z$4)-1)),"")</f>
        <v/>
      </c>
      <c r="AC223" s="90" t="str">
        <f t="shared" si="55"/>
        <v/>
      </c>
      <c r="AD223" s="90" t="str">
        <f>IF($B223&lt;&gt;"",SUMIFS(进货台账!$I$3:$I$1869,进货台账!$E$3:$E$1869,$B223,进货台账!$B$3:$B$1869,LEFT($J$3,4),进货台账!$C$3:$C$1869,LEFT(AD$4,LEN(AD$4)-1)),"")</f>
        <v/>
      </c>
      <c r="AE223" s="90" t="str">
        <f>IF($B223&lt;&gt;"",SUMIFS(销售台账!$I$3:$I$2654,销售台账!$E$3:$E$2654,$B223,销售台账!$B$3:$B$2654,LEFT($J$3,4),销售台账!$C$3:$C$2654,LEFT(AD$4,LEN(AD$4)-1)),"")</f>
        <v/>
      </c>
      <c r="AF223" s="90" t="str">
        <f>IF($B223&lt;&gt;"",SUMIFS(损耗登记!$I$3:$I$4999,损耗登记!$E$3:$E$4999,$B223,损耗登记!$B$3:$B$4999,LEFT($J$3,4),损耗登记!$C$3:$C$4999,LEFT(AD$4,LEN(AD$4)-1)),"")</f>
        <v/>
      </c>
      <c r="AG223" s="90" t="str">
        <f t="shared" si="56"/>
        <v/>
      </c>
      <c r="AH223" s="90" t="str">
        <f>IF($B223&lt;&gt;"",SUMIFS(进货台账!$I$3:$I$1869,进货台账!$E$3:$E$1869,$B223,进货台账!$B$3:$B$1869,LEFT($J$3,4),进货台账!$C$3:$C$1869,LEFT(AH$4,LEN(AH$4)-1)),"")</f>
        <v/>
      </c>
      <c r="AI223" s="90" t="str">
        <f>IF($B223&lt;&gt;"",SUMIFS(销售台账!$I$3:$I$2654,销售台账!$E$3:$E$2654,$B223,销售台账!$B$3:$B$2654,LEFT($J$3,4),销售台账!$C$3:$C$2654,LEFT(AH$4,LEN(AH$4)-1)),"")</f>
        <v/>
      </c>
      <c r="AJ223" s="90" t="str">
        <f>IF($B223&lt;&gt;"",SUMIFS(损耗登记!$I$3:$I$4999,损耗登记!$E$3:$E$4999,$B223,损耗登记!$B$3:$B$4999,LEFT($J$3,4),损耗登记!$C$3:$C$4999,LEFT(AH$4,LEN(AH$4)-1)),"")</f>
        <v/>
      </c>
      <c r="AK223" s="90" t="str">
        <f t="shared" si="57"/>
        <v/>
      </c>
      <c r="AL223" s="90" t="str">
        <f>IF($B223&lt;&gt;"",SUMIFS(进货台账!$I$3:$I$1869,进货台账!$E$3:$E$1869,$B223,进货台账!$B$3:$B$1869,LEFT($J$3,4),进货台账!$C$3:$C$1869,LEFT(AL$4,LEN(AL$4)-1)),"")</f>
        <v/>
      </c>
      <c r="AM223" s="90" t="str">
        <f>IF($B223&lt;&gt;"",SUMIFS(销售台账!$I$3:$I$2654,销售台账!$E$3:$E$2654,$B223,销售台账!$B$3:$B$2654,LEFT($J$3,4),销售台账!$C$3:$C$2654,LEFT(AL$4,LEN(AL$4)-1)),"")</f>
        <v/>
      </c>
      <c r="AN223" s="90" t="str">
        <f>IF($B223&lt;&gt;"",SUMIFS(损耗登记!$I$3:$I$4999,损耗登记!$E$3:$E$4999,$B223,损耗登记!$B$3:$B$4999,LEFT($J$3,4),损耗登记!$C$3:$C$4999,LEFT(AL$4,LEN(AL$4)-1)),"")</f>
        <v/>
      </c>
      <c r="AO223" s="90" t="str">
        <f t="shared" si="58"/>
        <v/>
      </c>
      <c r="AP223" s="90" t="str">
        <f>IF($B223&lt;&gt;"",SUMIFS(进货台账!$I$3:$I$1869,进货台账!$E$3:$E$1869,$B223,进货台账!$B$3:$B$1869,LEFT($J$3,4),进货台账!$C$3:$C$1869,LEFT(AP$4,LEN(AP$4)-1)),"")</f>
        <v/>
      </c>
      <c r="AQ223" s="90" t="str">
        <f>IF($B223&lt;&gt;"",SUMIFS(销售台账!$I$3:$I$2654,销售台账!$E$3:$E$2654,$B223,销售台账!$B$3:$B$2654,LEFT($J$3,4),销售台账!$C$3:$C$2654,LEFT(AP$4,LEN(AP$4)-1)),"")</f>
        <v/>
      </c>
      <c r="AR223" s="90" t="str">
        <f>IF($B223&lt;&gt;"",SUMIFS(损耗登记!$I$3:$I$4999,损耗登记!$E$3:$E$4999,$B223,损耗登记!$B$3:$B$4999,LEFT($J$3,4),损耗登记!$C$3:$C$4999,LEFT(AP$4,LEN(AP$4)-1)),"")</f>
        <v/>
      </c>
      <c r="AS223" s="90" t="str">
        <f t="shared" si="59"/>
        <v/>
      </c>
      <c r="AT223" s="90" t="str">
        <f>IF($B223&lt;&gt;"",SUMIFS(进货台账!$I$3:$I$1869,进货台账!$E$3:$E$1869,$B223,进货台账!$B$3:$B$1869,LEFT($J$3,4),进货台账!$C$3:$C$1869,LEFT(AT$4,LEN(AT$4)-1)),"")</f>
        <v/>
      </c>
      <c r="AU223" s="90" t="str">
        <f>IF($B223&lt;&gt;"",SUMIFS(销售台账!$I$3:$I$2654,销售台账!$E$3:$E$2654,$B223,销售台账!$B$3:$B$2654,LEFT($J$3,4),销售台账!$C$3:$C$2654,LEFT(AT$4,LEN(AT$4)-1)),"")</f>
        <v/>
      </c>
      <c r="AV223" s="90" t="str">
        <f>IF($B223&lt;&gt;"",SUMIFS(损耗登记!$I$3:$I$4999,损耗登记!$E$3:$E$4999,$B223,损耗登记!$B$3:$B$4999,LEFT($J$3,4),损耗登记!$C$3:$C$4999,LEFT(AT$4,LEN(AT$4)-1)),"")</f>
        <v/>
      </c>
      <c r="AW223" s="90" t="str">
        <f t="shared" si="60"/>
        <v/>
      </c>
      <c r="AX223" s="90" t="str">
        <f>IF($B223&lt;&gt;"",SUMIFS(进货台账!$I$3:$I$1869,进货台账!$E$3:$E$1869,$B223,进货台账!$B$3:$B$1869,LEFT($J$3,4),进货台账!$C$3:$C$1869,LEFT(AX$4,LEN(AX$4)-1)),"")</f>
        <v/>
      </c>
      <c r="AY223" s="90" t="str">
        <f>IF($B223&lt;&gt;"",SUMIFS(销售台账!$I$3:$I$2654,销售台账!$E$3:$E$2654,$B223,销售台账!$B$3:$B$2654,LEFT($J$3,4),销售台账!$C$3:$C$2654,LEFT(AX$4,LEN(AX$4)-1)),"")</f>
        <v/>
      </c>
      <c r="AZ223" s="90" t="str">
        <f>IF($B223&lt;&gt;"",SUMIFS(损耗登记!$I$3:$I$4999,损耗登记!$E$3:$E$4999,$B223,损耗登记!$B$3:$B$4999,LEFT($J$3,4),损耗登记!$C$3:$C$4999,LEFT(AX$4,LEN(AX$4)-1)),"")</f>
        <v/>
      </c>
      <c r="BA223" s="90" t="str">
        <f t="shared" si="61"/>
        <v/>
      </c>
      <c r="BB223" s="90" t="str">
        <f>IF($B223&lt;&gt;"",SUMIFS(进货台账!$I$3:$I$1869,进货台账!$E$3:$E$1869,$B223,进货台账!$B$3:$B$1869,LEFT($J$3,4),进货台账!$C$3:$C$1869,LEFT(BB$4,LEN(BB$4)-1)),"")</f>
        <v/>
      </c>
      <c r="BC223" s="90" t="str">
        <f>IF($B223&lt;&gt;"",SUMIFS(销售台账!$I$3:$I$2654,销售台账!$E$3:$E$2654,$B223,销售台账!$B$3:$B$2654,LEFT($J$3,4),销售台账!$C$3:$C$2654,LEFT(BB$4,LEN(BB$4)-1)),"")</f>
        <v/>
      </c>
      <c r="BD223" s="90" t="str">
        <f>IF($B223&lt;&gt;"",SUMIFS(损耗登记!$I$3:$I$4999,损耗登记!$E$3:$E$4999,$B223,损耗登记!$B$3:$B$4999,LEFT($J$3,4),损耗登记!$C$3:$C$4999,LEFT(BB$4,LEN(BB$4)-1)),"")</f>
        <v/>
      </c>
      <c r="BE223" s="90" t="str">
        <f t="shared" si="62"/>
        <v/>
      </c>
    </row>
    <row r="224" ht="22" customHeight="1" spans="1:57">
      <c r="A224" s="89" t="str">
        <f t="shared" si="63"/>
        <v/>
      </c>
      <c r="B224" s="89" t="str">
        <f>IF(商品参数!A221&lt;&gt;"",商品参数!A221,"")</f>
        <v/>
      </c>
      <c r="C224" s="90" t="str">
        <f>IFERROR(VLOOKUP(B224,商品参数!A:E,2,FALSE),"")</f>
        <v/>
      </c>
      <c r="D224" s="90" t="str">
        <f>IFERROR(VLOOKUP(B224,商品参数!A:E,3,FALSE),"")</f>
        <v/>
      </c>
      <c r="E224" s="90" t="str">
        <f>IFERROR(VLOOKUP(B224,商品参数!A:E,4,FALSE),"")</f>
        <v/>
      </c>
      <c r="F224" s="90" t="str">
        <f t="shared" si="48"/>
        <v/>
      </c>
      <c r="G224" s="90" t="str">
        <f t="shared" si="49"/>
        <v/>
      </c>
      <c r="H224" s="91" t="str">
        <f t="shared" si="50"/>
        <v/>
      </c>
      <c r="I224" s="90" t="str">
        <f>IF(E224&lt;&gt;"",IFERROR(VLOOKUP(B224,商品参数!$A$3:$D$499,6,0),0),"")</f>
        <v/>
      </c>
      <c r="J224" s="90" t="str">
        <f>IF($B224&lt;&gt;"",SUMIFS(进货台账!$I$3:$I$1869,进货台账!$E$3:$E$1869,$B224,进货台账!$B$3:$B$1869,LEFT($J$3,4),进货台账!$C$3:$C$1869,LEFT(J$4,LEN(J$4)-1)),"")</f>
        <v/>
      </c>
      <c r="K224" s="90" t="str">
        <f>IF($B224&lt;&gt;"",SUMIFS(销售台账!$I$3:$I$2654,销售台账!$E$3:$E$2654,$B224,销售台账!$B$3:$B$2654,LEFT($J$3,4),销售台账!$C$3:$C$2654,LEFT(J$4,LEN(J$4)-1)),"")</f>
        <v/>
      </c>
      <c r="L224" s="90" t="str">
        <f>IF($B224&lt;&gt;"",SUMIFS(损耗登记!$I$3:$I$4999,损耗登记!$E$3:$E$4999,$B224,损耗登记!$B$3:$B$4999,LEFT($J$3,4),损耗登记!$C$3:$C$4999,LEFT(J$4,LEN(J$4)-1)),"")</f>
        <v/>
      </c>
      <c r="M224" s="90" t="str">
        <f t="shared" si="51"/>
        <v/>
      </c>
      <c r="N224" s="90" t="str">
        <f>IF($B224&lt;&gt;"",SUMIFS(进货台账!$I$3:$I$1869,进货台账!$E$3:$E$1869,$B224,进货台账!$B$3:$B$1869,LEFT($J$3,4),进货台账!$C$3:$C$1869,LEFT(N$4,LEN(N$4)-1)),"")</f>
        <v/>
      </c>
      <c r="O224" s="90" t="str">
        <f>IF($B224&lt;&gt;"",SUMIFS(销售台账!$I$3:$I$2654,销售台账!$E$3:$E$2654,$B224,销售台账!$B$3:$B$2654,LEFT($J$3,4),销售台账!$C$3:$C$2654,LEFT(N$4,LEN(N$4)-1)),"")</f>
        <v/>
      </c>
      <c r="P224" s="90" t="str">
        <f>IF($B224&lt;&gt;"",SUMIFS(损耗登记!$I$3:$I$4999,损耗登记!$E$3:$E$4999,$B224,损耗登记!$B$3:$B$4999,LEFT($J$3,4),损耗登记!$C$3:$C$4999,LEFT(N$4,LEN(N$4)-1)),"")</f>
        <v/>
      </c>
      <c r="Q224" s="90" t="str">
        <f t="shared" si="52"/>
        <v/>
      </c>
      <c r="R224" s="90" t="str">
        <f>IF($B224&lt;&gt;"",SUMIFS(进货台账!$I$3:$I$1869,进货台账!$E$3:$E$1869,$B224,进货台账!$B$3:$B$1869,LEFT($J$3,4),进货台账!$C$3:$C$1869,LEFT(R$4,LEN(R$4)-1)),"")</f>
        <v/>
      </c>
      <c r="S224" s="90" t="str">
        <f>IF($B224&lt;&gt;"",SUMIFS(销售台账!$I$3:$I$2654,销售台账!$E$3:$E$2654,$B224,销售台账!$B$3:$B$2654,LEFT($J$3,4),销售台账!$C$3:$C$2654,LEFT(R$4,LEN(R$4)-1)),"")</f>
        <v/>
      </c>
      <c r="T224" s="90" t="str">
        <f>IF($B224&lt;&gt;"",SUMIFS(损耗登记!$I$3:$I$4999,损耗登记!$E$3:$E$4999,$B224,损耗登记!$B$3:$B$4999,LEFT($J$3,4),损耗登记!$C$3:$C$4999,LEFT(R$4,LEN(R$4)-1)),"")</f>
        <v/>
      </c>
      <c r="U224" s="90" t="str">
        <f t="shared" si="53"/>
        <v/>
      </c>
      <c r="V224" s="90" t="str">
        <f>IF($B224&lt;&gt;"",SUMIFS(进货台账!$I$3:$I$1869,进货台账!$E$3:$E$1869,$B224,进货台账!$B$3:$B$1869,LEFT($J$3,4),进货台账!$C$3:$C$1869,LEFT(V$4,LEN(V$4)-1)),"")</f>
        <v/>
      </c>
      <c r="W224" s="90" t="str">
        <f>IF($B224&lt;&gt;"",SUMIFS(销售台账!$I$3:$I$2654,销售台账!$E$3:$E$2654,$B224,销售台账!$B$3:$B$2654,LEFT($J$3,4),销售台账!$C$3:$C$2654,LEFT(V$4,LEN(V$4)-1)),"")</f>
        <v/>
      </c>
      <c r="X224" s="90" t="str">
        <f>IF($B224&lt;&gt;"",SUMIFS(损耗登记!$I$3:$I$4999,损耗登记!$E$3:$E$4999,$B224,损耗登记!$B$3:$B$4999,LEFT($J$3,4),损耗登记!$C$3:$C$4999,LEFT(V$4,LEN(V$4)-1)),"")</f>
        <v/>
      </c>
      <c r="Y224" s="90" t="str">
        <f t="shared" si="54"/>
        <v/>
      </c>
      <c r="Z224" s="90" t="str">
        <f>IF($B224&lt;&gt;"",SUMIFS(进货台账!$I$3:$I$1869,进货台账!$E$3:$E$1869,$B224,进货台账!$B$3:$B$1869,LEFT($J$3,4),进货台账!$C$3:$C$1869,LEFT(Z$4,LEN(Z$4)-1)),"")</f>
        <v/>
      </c>
      <c r="AA224" s="90" t="str">
        <f>IF($B224&lt;&gt;"",SUMIFS(销售台账!$I$3:$I$2654,销售台账!$E$3:$E$2654,$B224,销售台账!$B$3:$B$2654,LEFT($J$3,4),销售台账!$C$3:$C$2654,LEFT(Z$4,LEN(Z$4)-1)),"")</f>
        <v/>
      </c>
      <c r="AB224" s="90" t="str">
        <f>IF($B224&lt;&gt;"",SUMIFS(损耗登记!$I$3:$I$4999,损耗登记!$E$3:$E$4999,$B224,损耗登记!$B$3:$B$4999,LEFT($J$3,4),损耗登记!$C$3:$C$4999,LEFT(Z$4,LEN(Z$4)-1)),"")</f>
        <v/>
      </c>
      <c r="AC224" s="90" t="str">
        <f t="shared" si="55"/>
        <v/>
      </c>
      <c r="AD224" s="90" t="str">
        <f>IF($B224&lt;&gt;"",SUMIFS(进货台账!$I$3:$I$1869,进货台账!$E$3:$E$1869,$B224,进货台账!$B$3:$B$1869,LEFT($J$3,4),进货台账!$C$3:$C$1869,LEFT(AD$4,LEN(AD$4)-1)),"")</f>
        <v/>
      </c>
      <c r="AE224" s="90" t="str">
        <f>IF($B224&lt;&gt;"",SUMIFS(销售台账!$I$3:$I$2654,销售台账!$E$3:$E$2654,$B224,销售台账!$B$3:$B$2654,LEFT($J$3,4),销售台账!$C$3:$C$2654,LEFT(AD$4,LEN(AD$4)-1)),"")</f>
        <v/>
      </c>
      <c r="AF224" s="90" t="str">
        <f>IF($B224&lt;&gt;"",SUMIFS(损耗登记!$I$3:$I$4999,损耗登记!$E$3:$E$4999,$B224,损耗登记!$B$3:$B$4999,LEFT($J$3,4),损耗登记!$C$3:$C$4999,LEFT(AD$4,LEN(AD$4)-1)),"")</f>
        <v/>
      </c>
      <c r="AG224" s="90" t="str">
        <f t="shared" si="56"/>
        <v/>
      </c>
      <c r="AH224" s="90" t="str">
        <f>IF($B224&lt;&gt;"",SUMIFS(进货台账!$I$3:$I$1869,进货台账!$E$3:$E$1869,$B224,进货台账!$B$3:$B$1869,LEFT($J$3,4),进货台账!$C$3:$C$1869,LEFT(AH$4,LEN(AH$4)-1)),"")</f>
        <v/>
      </c>
      <c r="AI224" s="90" t="str">
        <f>IF($B224&lt;&gt;"",SUMIFS(销售台账!$I$3:$I$2654,销售台账!$E$3:$E$2654,$B224,销售台账!$B$3:$B$2654,LEFT($J$3,4),销售台账!$C$3:$C$2654,LEFT(AH$4,LEN(AH$4)-1)),"")</f>
        <v/>
      </c>
      <c r="AJ224" s="90" t="str">
        <f>IF($B224&lt;&gt;"",SUMIFS(损耗登记!$I$3:$I$4999,损耗登记!$E$3:$E$4999,$B224,损耗登记!$B$3:$B$4999,LEFT($J$3,4),损耗登记!$C$3:$C$4999,LEFT(AH$4,LEN(AH$4)-1)),"")</f>
        <v/>
      </c>
      <c r="AK224" s="90" t="str">
        <f t="shared" si="57"/>
        <v/>
      </c>
      <c r="AL224" s="90" t="str">
        <f>IF($B224&lt;&gt;"",SUMIFS(进货台账!$I$3:$I$1869,进货台账!$E$3:$E$1869,$B224,进货台账!$B$3:$B$1869,LEFT($J$3,4),进货台账!$C$3:$C$1869,LEFT(AL$4,LEN(AL$4)-1)),"")</f>
        <v/>
      </c>
      <c r="AM224" s="90" t="str">
        <f>IF($B224&lt;&gt;"",SUMIFS(销售台账!$I$3:$I$2654,销售台账!$E$3:$E$2654,$B224,销售台账!$B$3:$B$2654,LEFT($J$3,4),销售台账!$C$3:$C$2654,LEFT(AL$4,LEN(AL$4)-1)),"")</f>
        <v/>
      </c>
      <c r="AN224" s="90" t="str">
        <f>IF($B224&lt;&gt;"",SUMIFS(损耗登记!$I$3:$I$4999,损耗登记!$E$3:$E$4999,$B224,损耗登记!$B$3:$B$4999,LEFT($J$3,4),损耗登记!$C$3:$C$4999,LEFT(AL$4,LEN(AL$4)-1)),"")</f>
        <v/>
      </c>
      <c r="AO224" s="90" t="str">
        <f t="shared" si="58"/>
        <v/>
      </c>
      <c r="AP224" s="90" t="str">
        <f>IF($B224&lt;&gt;"",SUMIFS(进货台账!$I$3:$I$1869,进货台账!$E$3:$E$1869,$B224,进货台账!$B$3:$B$1869,LEFT($J$3,4),进货台账!$C$3:$C$1869,LEFT(AP$4,LEN(AP$4)-1)),"")</f>
        <v/>
      </c>
      <c r="AQ224" s="90" t="str">
        <f>IF($B224&lt;&gt;"",SUMIFS(销售台账!$I$3:$I$2654,销售台账!$E$3:$E$2654,$B224,销售台账!$B$3:$B$2654,LEFT($J$3,4),销售台账!$C$3:$C$2654,LEFT(AP$4,LEN(AP$4)-1)),"")</f>
        <v/>
      </c>
      <c r="AR224" s="90" t="str">
        <f>IF($B224&lt;&gt;"",SUMIFS(损耗登记!$I$3:$I$4999,损耗登记!$E$3:$E$4999,$B224,损耗登记!$B$3:$B$4999,LEFT($J$3,4),损耗登记!$C$3:$C$4999,LEFT(AP$4,LEN(AP$4)-1)),"")</f>
        <v/>
      </c>
      <c r="AS224" s="90" t="str">
        <f t="shared" si="59"/>
        <v/>
      </c>
      <c r="AT224" s="90" t="str">
        <f>IF($B224&lt;&gt;"",SUMIFS(进货台账!$I$3:$I$1869,进货台账!$E$3:$E$1869,$B224,进货台账!$B$3:$B$1869,LEFT($J$3,4),进货台账!$C$3:$C$1869,LEFT(AT$4,LEN(AT$4)-1)),"")</f>
        <v/>
      </c>
      <c r="AU224" s="90" t="str">
        <f>IF($B224&lt;&gt;"",SUMIFS(销售台账!$I$3:$I$2654,销售台账!$E$3:$E$2654,$B224,销售台账!$B$3:$B$2654,LEFT($J$3,4),销售台账!$C$3:$C$2654,LEFT(AT$4,LEN(AT$4)-1)),"")</f>
        <v/>
      </c>
      <c r="AV224" s="90" t="str">
        <f>IF($B224&lt;&gt;"",SUMIFS(损耗登记!$I$3:$I$4999,损耗登记!$E$3:$E$4999,$B224,损耗登记!$B$3:$B$4999,LEFT($J$3,4),损耗登记!$C$3:$C$4999,LEFT(AT$4,LEN(AT$4)-1)),"")</f>
        <v/>
      </c>
      <c r="AW224" s="90" t="str">
        <f t="shared" si="60"/>
        <v/>
      </c>
      <c r="AX224" s="90" t="str">
        <f>IF($B224&lt;&gt;"",SUMIFS(进货台账!$I$3:$I$1869,进货台账!$E$3:$E$1869,$B224,进货台账!$B$3:$B$1869,LEFT($J$3,4),进货台账!$C$3:$C$1869,LEFT(AX$4,LEN(AX$4)-1)),"")</f>
        <v/>
      </c>
      <c r="AY224" s="90" t="str">
        <f>IF($B224&lt;&gt;"",SUMIFS(销售台账!$I$3:$I$2654,销售台账!$E$3:$E$2654,$B224,销售台账!$B$3:$B$2654,LEFT($J$3,4),销售台账!$C$3:$C$2654,LEFT(AX$4,LEN(AX$4)-1)),"")</f>
        <v/>
      </c>
      <c r="AZ224" s="90" t="str">
        <f>IF($B224&lt;&gt;"",SUMIFS(损耗登记!$I$3:$I$4999,损耗登记!$E$3:$E$4999,$B224,损耗登记!$B$3:$B$4999,LEFT($J$3,4),损耗登记!$C$3:$C$4999,LEFT(AX$4,LEN(AX$4)-1)),"")</f>
        <v/>
      </c>
      <c r="BA224" s="90" t="str">
        <f t="shared" si="61"/>
        <v/>
      </c>
      <c r="BB224" s="90" t="str">
        <f>IF($B224&lt;&gt;"",SUMIFS(进货台账!$I$3:$I$1869,进货台账!$E$3:$E$1869,$B224,进货台账!$B$3:$B$1869,LEFT($J$3,4),进货台账!$C$3:$C$1869,LEFT(BB$4,LEN(BB$4)-1)),"")</f>
        <v/>
      </c>
      <c r="BC224" s="90" t="str">
        <f>IF($B224&lt;&gt;"",SUMIFS(销售台账!$I$3:$I$2654,销售台账!$E$3:$E$2654,$B224,销售台账!$B$3:$B$2654,LEFT($J$3,4),销售台账!$C$3:$C$2654,LEFT(BB$4,LEN(BB$4)-1)),"")</f>
        <v/>
      </c>
      <c r="BD224" s="90" t="str">
        <f>IF($B224&lt;&gt;"",SUMIFS(损耗登记!$I$3:$I$4999,损耗登记!$E$3:$E$4999,$B224,损耗登记!$B$3:$B$4999,LEFT($J$3,4),损耗登记!$C$3:$C$4999,LEFT(BB$4,LEN(BB$4)-1)),"")</f>
        <v/>
      </c>
      <c r="BE224" s="90" t="str">
        <f t="shared" si="62"/>
        <v/>
      </c>
    </row>
    <row r="225" ht="22" customHeight="1" spans="1:57">
      <c r="A225" s="89" t="str">
        <f t="shared" si="63"/>
        <v/>
      </c>
      <c r="B225" s="89" t="str">
        <f>IF(商品参数!A222&lt;&gt;"",商品参数!A222,"")</f>
        <v/>
      </c>
      <c r="C225" s="90" t="str">
        <f>IFERROR(VLOOKUP(B225,商品参数!A:E,2,FALSE),"")</f>
        <v/>
      </c>
      <c r="D225" s="90" t="str">
        <f>IFERROR(VLOOKUP(B225,商品参数!A:E,3,FALSE),"")</f>
        <v/>
      </c>
      <c r="E225" s="90" t="str">
        <f>IFERROR(VLOOKUP(B225,商品参数!A:E,4,FALSE),"")</f>
        <v/>
      </c>
      <c r="F225" s="90" t="str">
        <f t="shared" si="48"/>
        <v/>
      </c>
      <c r="G225" s="90" t="str">
        <f t="shared" si="49"/>
        <v/>
      </c>
      <c r="H225" s="91" t="str">
        <f t="shared" si="50"/>
        <v/>
      </c>
      <c r="I225" s="90" t="str">
        <f>IF(E225&lt;&gt;"",IFERROR(VLOOKUP(B225,商品参数!$A$3:$D$499,6,0),0),"")</f>
        <v/>
      </c>
      <c r="J225" s="90" t="str">
        <f>IF($B225&lt;&gt;"",SUMIFS(进货台账!$I$3:$I$1869,进货台账!$E$3:$E$1869,$B225,进货台账!$B$3:$B$1869,LEFT($J$3,4),进货台账!$C$3:$C$1869,LEFT(J$4,LEN(J$4)-1)),"")</f>
        <v/>
      </c>
      <c r="K225" s="90" t="str">
        <f>IF($B225&lt;&gt;"",SUMIFS(销售台账!$I$3:$I$2654,销售台账!$E$3:$E$2654,$B225,销售台账!$B$3:$B$2654,LEFT($J$3,4),销售台账!$C$3:$C$2654,LEFT(J$4,LEN(J$4)-1)),"")</f>
        <v/>
      </c>
      <c r="L225" s="90" t="str">
        <f>IF($B225&lt;&gt;"",SUMIFS(损耗登记!$I$3:$I$4999,损耗登记!$E$3:$E$4999,$B225,损耗登记!$B$3:$B$4999,LEFT($J$3,4),损耗登记!$C$3:$C$4999,LEFT(J$4,LEN(J$4)-1)),"")</f>
        <v/>
      </c>
      <c r="M225" s="90" t="str">
        <f t="shared" si="51"/>
        <v/>
      </c>
      <c r="N225" s="90" t="str">
        <f>IF($B225&lt;&gt;"",SUMIFS(进货台账!$I$3:$I$1869,进货台账!$E$3:$E$1869,$B225,进货台账!$B$3:$B$1869,LEFT($J$3,4),进货台账!$C$3:$C$1869,LEFT(N$4,LEN(N$4)-1)),"")</f>
        <v/>
      </c>
      <c r="O225" s="90" t="str">
        <f>IF($B225&lt;&gt;"",SUMIFS(销售台账!$I$3:$I$2654,销售台账!$E$3:$E$2654,$B225,销售台账!$B$3:$B$2654,LEFT($J$3,4),销售台账!$C$3:$C$2654,LEFT(N$4,LEN(N$4)-1)),"")</f>
        <v/>
      </c>
      <c r="P225" s="90" t="str">
        <f>IF($B225&lt;&gt;"",SUMIFS(损耗登记!$I$3:$I$4999,损耗登记!$E$3:$E$4999,$B225,损耗登记!$B$3:$B$4999,LEFT($J$3,4),损耗登记!$C$3:$C$4999,LEFT(N$4,LEN(N$4)-1)),"")</f>
        <v/>
      </c>
      <c r="Q225" s="90" t="str">
        <f t="shared" si="52"/>
        <v/>
      </c>
      <c r="R225" s="90" t="str">
        <f>IF($B225&lt;&gt;"",SUMIFS(进货台账!$I$3:$I$1869,进货台账!$E$3:$E$1869,$B225,进货台账!$B$3:$B$1869,LEFT($J$3,4),进货台账!$C$3:$C$1869,LEFT(R$4,LEN(R$4)-1)),"")</f>
        <v/>
      </c>
      <c r="S225" s="90" t="str">
        <f>IF($B225&lt;&gt;"",SUMIFS(销售台账!$I$3:$I$2654,销售台账!$E$3:$E$2654,$B225,销售台账!$B$3:$B$2654,LEFT($J$3,4),销售台账!$C$3:$C$2654,LEFT(R$4,LEN(R$4)-1)),"")</f>
        <v/>
      </c>
      <c r="T225" s="90" t="str">
        <f>IF($B225&lt;&gt;"",SUMIFS(损耗登记!$I$3:$I$4999,损耗登记!$E$3:$E$4999,$B225,损耗登记!$B$3:$B$4999,LEFT($J$3,4),损耗登记!$C$3:$C$4999,LEFT(R$4,LEN(R$4)-1)),"")</f>
        <v/>
      </c>
      <c r="U225" s="90" t="str">
        <f t="shared" si="53"/>
        <v/>
      </c>
      <c r="V225" s="90" t="str">
        <f>IF($B225&lt;&gt;"",SUMIFS(进货台账!$I$3:$I$1869,进货台账!$E$3:$E$1869,$B225,进货台账!$B$3:$B$1869,LEFT($J$3,4),进货台账!$C$3:$C$1869,LEFT(V$4,LEN(V$4)-1)),"")</f>
        <v/>
      </c>
      <c r="W225" s="90" t="str">
        <f>IF($B225&lt;&gt;"",SUMIFS(销售台账!$I$3:$I$2654,销售台账!$E$3:$E$2654,$B225,销售台账!$B$3:$B$2654,LEFT($J$3,4),销售台账!$C$3:$C$2654,LEFT(V$4,LEN(V$4)-1)),"")</f>
        <v/>
      </c>
      <c r="X225" s="90" t="str">
        <f>IF($B225&lt;&gt;"",SUMIFS(损耗登记!$I$3:$I$4999,损耗登记!$E$3:$E$4999,$B225,损耗登记!$B$3:$B$4999,LEFT($J$3,4),损耗登记!$C$3:$C$4999,LEFT(V$4,LEN(V$4)-1)),"")</f>
        <v/>
      </c>
      <c r="Y225" s="90" t="str">
        <f t="shared" si="54"/>
        <v/>
      </c>
      <c r="Z225" s="90" t="str">
        <f>IF($B225&lt;&gt;"",SUMIFS(进货台账!$I$3:$I$1869,进货台账!$E$3:$E$1869,$B225,进货台账!$B$3:$B$1869,LEFT($J$3,4),进货台账!$C$3:$C$1869,LEFT(Z$4,LEN(Z$4)-1)),"")</f>
        <v/>
      </c>
      <c r="AA225" s="90" t="str">
        <f>IF($B225&lt;&gt;"",SUMIFS(销售台账!$I$3:$I$2654,销售台账!$E$3:$E$2654,$B225,销售台账!$B$3:$B$2654,LEFT($J$3,4),销售台账!$C$3:$C$2654,LEFT(Z$4,LEN(Z$4)-1)),"")</f>
        <v/>
      </c>
      <c r="AB225" s="90" t="str">
        <f>IF($B225&lt;&gt;"",SUMIFS(损耗登记!$I$3:$I$4999,损耗登记!$E$3:$E$4999,$B225,损耗登记!$B$3:$B$4999,LEFT($J$3,4),损耗登记!$C$3:$C$4999,LEFT(Z$4,LEN(Z$4)-1)),"")</f>
        <v/>
      </c>
      <c r="AC225" s="90" t="str">
        <f t="shared" si="55"/>
        <v/>
      </c>
      <c r="AD225" s="90" t="str">
        <f>IF($B225&lt;&gt;"",SUMIFS(进货台账!$I$3:$I$1869,进货台账!$E$3:$E$1869,$B225,进货台账!$B$3:$B$1869,LEFT($J$3,4),进货台账!$C$3:$C$1869,LEFT(AD$4,LEN(AD$4)-1)),"")</f>
        <v/>
      </c>
      <c r="AE225" s="90" t="str">
        <f>IF($B225&lt;&gt;"",SUMIFS(销售台账!$I$3:$I$2654,销售台账!$E$3:$E$2654,$B225,销售台账!$B$3:$B$2654,LEFT($J$3,4),销售台账!$C$3:$C$2654,LEFT(AD$4,LEN(AD$4)-1)),"")</f>
        <v/>
      </c>
      <c r="AF225" s="90" t="str">
        <f>IF($B225&lt;&gt;"",SUMIFS(损耗登记!$I$3:$I$4999,损耗登记!$E$3:$E$4999,$B225,损耗登记!$B$3:$B$4999,LEFT($J$3,4),损耗登记!$C$3:$C$4999,LEFT(AD$4,LEN(AD$4)-1)),"")</f>
        <v/>
      </c>
      <c r="AG225" s="90" t="str">
        <f t="shared" si="56"/>
        <v/>
      </c>
      <c r="AH225" s="90" t="str">
        <f>IF($B225&lt;&gt;"",SUMIFS(进货台账!$I$3:$I$1869,进货台账!$E$3:$E$1869,$B225,进货台账!$B$3:$B$1869,LEFT($J$3,4),进货台账!$C$3:$C$1869,LEFT(AH$4,LEN(AH$4)-1)),"")</f>
        <v/>
      </c>
      <c r="AI225" s="90" t="str">
        <f>IF($B225&lt;&gt;"",SUMIFS(销售台账!$I$3:$I$2654,销售台账!$E$3:$E$2654,$B225,销售台账!$B$3:$B$2654,LEFT($J$3,4),销售台账!$C$3:$C$2654,LEFT(AH$4,LEN(AH$4)-1)),"")</f>
        <v/>
      </c>
      <c r="AJ225" s="90" t="str">
        <f>IF($B225&lt;&gt;"",SUMIFS(损耗登记!$I$3:$I$4999,损耗登记!$E$3:$E$4999,$B225,损耗登记!$B$3:$B$4999,LEFT($J$3,4),损耗登记!$C$3:$C$4999,LEFT(AH$4,LEN(AH$4)-1)),"")</f>
        <v/>
      </c>
      <c r="AK225" s="90" t="str">
        <f t="shared" si="57"/>
        <v/>
      </c>
      <c r="AL225" s="90" t="str">
        <f>IF($B225&lt;&gt;"",SUMIFS(进货台账!$I$3:$I$1869,进货台账!$E$3:$E$1869,$B225,进货台账!$B$3:$B$1869,LEFT($J$3,4),进货台账!$C$3:$C$1869,LEFT(AL$4,LEN(AL$4)-1)),"")</f>
        <v/>
      </c>
      <c r="AM225" s="90" t="str">
        <f>IF($B225&lt;&gt;"",SUMIFS(销售台账!$I$3:$I$2654,销售台账!$E$3:$E$2654,$B225,销售台账!$B$3:$B$2654,LEFT($J$3,4),销售台账!$C$3:$C$2654,LEFT(AL$4,LEN(AL$4)-1)),"")</f>
        <v/>
      </c>
      <c r="AN225" s="90" t="str">
        <f>IF($B225&lt;&gt;"",SUMIFS(损耗登记!$I$3:$I$4999,损耗登记!$E$3:$E$4999,$B225,损耗登记!$B$3:$B$4999,LEFT($J$3,4),损耗登记!$C$3:$C$4999,LEFT(AL$4,LEN(AL$4)-1)),"")</f>
        <v/>
      </c>
      <c r="AO225" s="90" t="str">
        <f t="shared" si="58"/>
        <v/>
      </c>
      <c r="AP225" s="90" t="str">
        <f>IF($B225&lt;&gt;"",SUMIFS(进货台账!$I$3:$I$1869,进货台账!$E$3:$E$1869,$B225,进货台账!$B$3:$B$1869,LEFT($J$3,4),进货台账!$C$3:$C$1869,LEFT(AP$4,LEN(AP$4)-1)),"")</f>
        <v/>
      </c>
      <c r="AQ225" s="90" t="str">
        <f>IF($B225&lt;&gt;"",SUMIFS(销售台账!$I$3:$I$2654,销售台账!$E$3:$E$2654,$B225,销售台账!$B$3:$B$2654,LEFT($J$3,4),销售台账!$C$3:$C$2654,LEFT(AP$4,LEN(AP$4)-1)),"")</f>
        <v/>
      </c>
      <c r="AR225" s="90" t="str">
        <f>IF($B225&lt;&gt;"",SUMIFS(损耗登记!$I$3:$I$4999,损耗登记!$E$3:$E$4999,$B225,损耗登记!$B$3:$B$4999,LEFT($J$3,4),损耗登记!$C$3:$C$4999,LEFT(AP$4,LEN(AP$4)-1)),"")</f>
        <v/>
      </c>
      <c r="AS225" s="90" t="str">
        <f t="shared" si="59"/>
        <v/>
      </c>
      <c r="AT225" s="90" t="str">
        <f>IF($B225&lt;&gt;"",SUMIFS(进货台账!$I$3:$I$1869,进货台账!$E$3:$E$1869,$B225,进货台账!$B$3:$B$1869,LEFT($J$3,4),进货台账!$C$3:$C$1869,LEFT(AT$4,LEN(AT$4)-1)),"")</f>
        <v/>
      </c>
      <c r="AU225" s="90" t="str">
        <f>IF($B225&lt;&gt;"",SUMIFS(销售台账!$I$3:$I$2654,销售台账!$E$3:$E$2654,$B225,销售台账!$B$3:$B$2654,LEFT($J$3,4),销售台账!$C$3:$C$2654,LEFT(AT$4,LEN(AT$4)-1)),"")</f>
        <v/>
      </c>
      <c r="AV225" s="90" t="str">
        <f>IF($B225&lt;&gt;"",SUMIFS(损耗登记!$I$3:$I$4999,损耗登记!$E$3:$E$4999,$B225,损耗登记!$B$3:$B$4999,LEFT($J$3,4),损耗登记!$C$3:$C$4999,LEFT(AT$4,LEN(AT$4)-1)),"")</f>
        <v/>
      </c>
      <c r="AW225" s="90" t="str">
        <f t="shared" si="60"/>
        <v/>
      </c>
      <c r="AX225" s="90" t="str">
        <f>IF($B225&lt;&gt;"",SUMIFS(进货台账!$I$3:$I$1869,进货台账!$E$3:$E$1869,$B225,进货台账!$B$3:$B$1869,LEFT($J$3,4),进货台账!$C$3:$C$1869,LEFT(AX$4,LEN(AX$4)-1)),"")</f>
        <v/>
      </c>
      <c r="AY225" s="90" t="str">
        <f>IF($B225&lt;&gt;"",SUMIFS(销售台账!$I$3:$I$2654,销售台账!$E$3:$E$2654,$B225,销售台账!$B$3:$B$2654,LEFT($J$3,4),销售台账!$C$3:$C$2654,LEFT(AX$4,LEN(AX$4)-1)),"")</f>
        <v/>
      </c>
      <c r="AZ225" s="90" t="str">
        <f>IF($B225&lt;&gt;"",SUMIFS(损耗登记!$I$3:$I$4999,损耗登记!$E$3:$E$4999,$B225,损耗登记!$B$3:$B$4999,LEFT($J$3,4),损耗登记!$C$3:$C$4999,LEFT(AX$4,LEN(AX$4)-1)),"")</f>
        <v/>
      </c>
      <c r="BA225" s="90" t="str">
        <f t="shared" si="61"/>
        <v/>
      </c>
      <c r="BB225" s="90" t="str">
        <f>IF($B225&lt;&gt;"",SUMIFS(进货台账!$I$3:$I$1869,进货台账!$E$3:$E$1869,$B225,进货台账!$B$3:$B$1869,LEFT($J$3,4),进货台账!$C$3:$C$1869,LEFT(BB$4,LEN(BB$4)-1)),"")</f>
        <v/>
      </c>
      <c r="BC225" s="90" t="str">
        <f>IF($B225&lt;&gt;"",SUMIFS(销售台账!$I$3:$I$2654,销售台账!$E$3:$E$2654,$B225,销售台账!$B$3:$B$2654,LEFT($J$3,4),销售台账!$C$3:$C$2654,LEFT(BB$4,LEN(BB$4)-1)),"")</f>
        <v/>
      </c>
      <c r="BD225" s="90" t="str">
        <f>IF($B225&lt;&gt;"",SUMIFS(损耗登记!$I$3:$I$4999,损耗登记!$E$3:$E$4999,$B225,损耗登记!$B$3:$B$4999,LEFT($J$3,4),损耗登记!$C$3:$C$4999,LEFT(BB$4,LEN(BB$4)-1)),"")</f>
        <v/>
      </c>
      <c r="BE225" s="90" t="str">
        <f t="shared" si="62"/>
        <v/>
      </c>
    </row>
    <row r="226" ht="22" customHeight="1" spans="1:57">
      <c r="A226" s="89" t="str">
        <f t="shared" si="63"/>
        <v/>
      </c>
      <c r="B226" s="89" t="str">
        <f>IF(商品参数!A223&lt;&gt;"",商品参数!A223,"")</f>
        <v/>
      </c>
      <c r="C226" s="90" t="str">
        <f>IFERROR(VLOOKUP(B226,商品参数!A:E,2,FALSE),"")</f>
        <v/>
      </c>
      <c r="D226" s="90" t="str">
        <f>IFERROR(VLOOKUP(B226,商品参数!A:E,3,FALSE),"")</f>
        <v/>
      </c>
      <c r="E226" s="90" t="str">
        <f>IFERROR(VLOOKUP(B226,商品参数!A:E,4,FALSE),"")</f>
        <v/>
      </c>
      <c r="F226" s="90" t="str">
        <f t="shared" si="48"/>
        <v/>
      </c>
      <c r="G226" s="90" t="str">
        <f t="shared" si="49"/>
        <v/>
      </c>
      <c r="H226" s="91" t="str">
        <f t="shared" si="50"/>
        <v/>
      </c>
      <c r="I226" s="90" t="str">
        <f>IF(E226&lt;&gt;"",IFERROR(VLOOKUP(B226,商品参数!$A$3:$D$499,6,0),0),"")</f>
        <v/>
      </c>
      <c r="J226" s="90" t="str">
        <f>IF($B226&lt;&gt;"",SUMIFS(进货台账!$I$3:$I$1869,进货台账!$E$3:$E$1869,$B226,进货台账!$B$3:$B$1869,LEFT($J$3,4),进货台账!$C$3:$C$1869,LEFT(J$4,LEN(J$4)-1)),"")</f>
        <v/>
      </c>
      <c r="K226" s="90" t="str">
        <f>IF($B226&lt;&gt;"",SUMIFS(销售台账!$I$3:$I$2654,销售台账!$E$3:$E$2654,$B226,销售台账!$B$3:$B$2654,LEFT($J$3,4),销售台账!$C$3:$C$2654,LEFT(J$4,LEN(J$4)-1)),"")</f>
        <v/>
      </c>
      <c r="L226" s="90" t="str">
        <f>IF($B226&lt;&gt;"",SUMIFS(损耗登记!$I$3:$I$4999,损耗登记!$E$3:$E$4999,$B226,损耗登记!$B$3:$B$4999,LEFT($J$3,4),损耗登记!$C$3:$C$4999,LEFT(J$4,LEN(J$4)-1)),"")</f>
        <v/>
      </c>
      <c r="M226" s="90" t="str">
        <f t="shared" si="51"/>
        <v/>
      </c>
      <c r="N226" s="90" t="str">
        <f>IF($B226&lt;&gt;"",SUMIFS(进货台账!$I$3:$I$1869,进货台账!$E$3:$E$1869,$B226,进货台账!$B$3:$B$1869,LEFT($J$3,4),进货台账!$C$3:$C$1869,LEFT(N$4,LEN(N$4)-1)),"")</f>
        <v/>
      </c>
      <c r="O226" s="90" t="str">
        <f>IF($B226&lt;&gt;"",SUMIFS(销售台账!$I$3:$I$2654,销售台账!$E$3:$E$2654,$B226,销售台账!$B$3:$B$2654,LEFT($J$3,4),销售台账!$C$3:$C$2654,LEFT(N$4,LEN(N$4)-1)),"")</f>
        <v/>
      </c>
      <c r="P226" s="90" t="str">
        <f>IF($B226&lt;&gt;"",SUMIFS(损耗登记!$I$3:$I$4999,损耗登记!$E$3:$E$4999,$B226,损耗登记!$B$3:$B$4999,LEFT($J$3,4),损耗登记!$C$3:$C$4999,LEFT(N$4,LEN(N$4)-1)),"")</f>
        <v/>
      </c>
      <c r="Q226" s="90" t="str">
        <f t="shared" si="52"/>
        <v/>
      </c>
      <c r="R226" s="90" t="str">
        <f>IF($B226&lt;&gt;"",SUMIFS(进货台账!$I$3:$I$1869,进货台账!$E$3:$E$1869,$B226,进货台账!$B$3:$B$1869,LEFT($J$3,4),进货台账!$C$3:$C$1869,LEFT(R$4,LEN(R$4)-1)),"")</f>
        <v/>
      </c>
      <c r="S226" s="90" t="str">
        <f>IF($B226&lt;&gt;"",SUMIFS(销售台账!$I$3:$I$2654,销售台账!$E$3:$E$2654,$B226,销售台账!$B$3:$B$2654,LEFT($J$3,4),销售台账!$C$3:$C$2654,LEFT(R$4,LEN(R$4)-1)),"")</f>
        <v/>
      </c>
      <c r="T226" s="90" t="str">
        <f>IF($B226&lt;&gt;"",SUMIFS(损耗登记!$I$3:$I$4999,损耗登记!$E$3:$E$4999,$B226,损耗登记!$B$3:$B$4999,LEFT($J$3,4),损耗登记!$C$3:$C$4999,LEFT(R$4,LEN(R$4)-1)),"")</f>
        <v/>
      </c>
      <c r="U226" s="90" t="str">
        <f t="shared" si="53"/>
        <v/>
      </c>
      <c r="V226" s="90" t="str">
        <f>IF($B226&lt;&gt;"",SUMIFS(进货台账!$I$3:$I$1869,进货台账!$E$3:$E$1869,$B226,进货台账!$B$3:$B$1869,LEFT($J$3,4),进货台账!$C$3:$C$1869,LEFT(V$4,LEN(V$4)-1)),"")</f>
        <v/>
      </c>
      <c r="W226" s="90" t="str">
        <f>IF($B226&lt;&gt;"",SUMIFS(销售台账!$I$3:$I$2654,销售台账!$E$3:$E$2654,$B226,销售台账!$B$3:$B$2654,LEFT($J$3,4),销售台账!$C$3:$C$2654,LEFT(V$4,LEN(V$4)-1)),"")</f>
        <v/>
      </c>
      <c r="X226" s="90" t="str">
        <f>IF($B226&lt;&gt;"",SUMIFS(损耗登记!$I$3:$I$4999,损耗登记!$E$3:$E$4999,$B226,损耗登记!$B$3:$B$4999,LEFT($J$3,4),损耗登记!$C$3:$C$4999,LEFT(V$4,LEN(V$4)-1)),"")</f>
        <v/>
      </c>
      <c r="Y226" s="90" t="str">
        <f t="shared" si="54"/>
        <v/>
      </c>
      <c r="Z226" s="90" t="str">
        <f>IF($B226&lt;&gt;"",SUMIFS(进货台账!$I$3:$I$1869,进货台账!$E$3:$E$1869,$B226,进货台账!$B$3:$B$1869,LEFT($J$3,4),进货台账!$C$3:$C$1869,LEFT(Z$4,LEN(Z$4)-1)),"")</f>
        <v/>
      </c>
      <c r="AA226" s="90" t="str">
        <f>IF($B226&lt;&gt;"",SUMIFS(销售台账!$I$3:$I$2654,销售台账!$E$3:$E$2654,$B226,销售台账!$B$3:$B$2654,LEFT($J$3,4),销售台账!$C$3:$C$2654,LEFT(Z$4,LEN(Z$4)-1)),"")</f>
        <v/>
      </c>
      <c r="AB226" s="90" t="str">
        <f>IF($B226&lt;&gt;"",SUMIFS(损耗登记!$I$3:$I$4999,损耗登记!$E$3:$E$4999,$B226,损耗登记!$B$3:$B$4999,LEFT($J$3,4),损耗登记!$C$3:$C$4999,LEFT(Z$4,LEN(Z$4)-1)),"")</f>
        <v/>
      </c>
      <c r="AC226" s="90" t="str">
        <f t="shared" si="55"/>
        <v/>
      </c>
      <c r="AD226" s="90" t="str">
        <f>IF($B226&lt;&gt;"",SUMIFS(进货台账!$I$3:$I$1869,进货台账!$E$3:$E$1869,$B226,进货台账!$B$3:$B$1869,LEFT($J$3,4),进货台账!$C$3:$C$1869,LEFT(AD$4,LEN(AD$4)-1)),"")</f>
        <v/>
      </c>
      <c r="AE226" s="90" t="str">
        <f>IF($B226&lt;&gt;"",SUMIFS(销售台账!$I$3:$I$2654,销售台账!$E$3:$E$2654,$B226,销售台账!$B$3:$B$2654,LEFT($J$3,4),销售台账!$C$3:$C$2654,LEFT(AD$4,LEN(AD$4)-1)),"")</f>
        <v/>
      </c>
      <c r="AF226" s="90" t="str">
        <f>IF($B226&lt;&gt;"",SUMIFS(损耗登记!$I$3:$I$4999,损耗登记!$E$3:$E$4999,$B226,损耗登记!$B$3:$B$4999,LEFT($J$3,4),损耗登记!$C$3:$C$4999,LEFT(AD$4,LEN(AD$4)-1)),"")</f>
        <v/>
      </c>
      <c r="AG226" s="90" t="str">
        <f t="shared" si="56"/>
        <v/>
      </c>
      <c r="AH226" s="90" t="str">
        <f>IF($B226&lt;&gt;"",SUMIFS(进货台账!$I$3:$I$1869,进货台账!$E$3:$E$1869,$B226,进货台账!$B$3:$B$1869,LEFT($J$3,4),进货台账!$C$3:$C$1869,LEFT(AH$4,LEN(AH$4)-1)),"")</f>
        <v/>
      </c>
      <c r="AI226" s="90" t="str">
        <f>IF($B226&lt;&gt;"",SUMIFS(销售台账!$I$3:$I$2654,销售台账!$E$3:$E$2654,$B226,销售台账!$B$3:$B$2654,LEFT($J$3,4),销售台账!$C$3:$C$2654,LEFT(AH$4,LEN(AH$4)-1)),"")</f>
        <v/>
      </c>
      <c r="AJ226" s="90" t="str">
        <f>IF($B226&lt;&gt;"",SUMIFS(损耗登记!$I$3:$I$4999,损耗登记!$E$3:$E$4999,$B226,损耗登记!$B$3:$B$4999,LEFT($J$3,4),损耗登记!$C$3:$C$4999,LEFT(AH$4,LEN(AH$4)-1)),"")</f>
        <v/>
      </c>
      <c r="AK226" s="90" t="str">
        <f t="shared" si="57"/>
        <v/>
      </c>
      <c r="AL226" s="90" t="str">
        <f>IF($B226&lt;&gt;"",SUMIFS(进货台账!$I$3:$I$1869,进货台账!$E$3:$E$1869,$B226,进货台账!$B$3:$B$1869,LEFT($J$3,4),进货台账!$C$3:$C$1869,LEFT(AL$4,LEN(AL$4)-1)),"")</f>
        <v/>
      </c>
      <c r="AM226" s="90" t="str">
        <f>IF($B226&lt;&gt;"",SUMIFS(销售台账!$I$3:$I$2654,销售台账!$E$3:$E$2654,$B226,销售台账!$B$3:$B$2654,LEFT($J$3,4),销售台账!$C$3:$C$2654,LEFT(AL$4,LEN(AL$4)-1)),"")</f>
        <v/>
      </c>
      <c r="AN226" s="90" t="str">
        <f>IF($B226&lt;&gt;"",SUMIFS(损耗登记!$I$3:$I$4999,损耗登记!$E$3:$E$4999,$B226,损耗登记!$B$3:$B$4999,LEFT($J$3,4),损耗登记!$C$3:$C$4999,LEFT(AL$4,LEN(AL$4)-1)),"")</f>
        <v/>
      </c>
      <c r="AO226" s="90" t="str">
        <f t="shared" si="58"/>
        <v/>
      </c>
      <c r="AP226" s="90" t="str">
        <f>IF($B226&lt;&gt;"",SUMIFS(进货台账!$I$3:$I$1869,进货台账!$E$3:$E$1869,$B226,进货台账!$B$3:$B$1869,LEFT($J$3,4),进货台账!$C$3:$C$1869,LEFT(AP$4,LEN(AP$4)-1)),"")</f>
        <v/>
      </c>
      <c r="AQ226" s="90" t="str">
        <f>IF($B226&lt;&gt;"",SUMIFS(销售台账!$I$3:$I$2654,销售台账!$E$3:$E$2654,$B226,销售台账!$B$3:$B$2654,LEFT($J$3,4),销售台账!$C$3:$C$2654,LEFT(AP$4,LEN(AP$4)-1)),"")</f>
        <v/>
      </c>
      <c r="AR226" s="90" t="str">
        <f>IF($B226&lt;&gt;"",SUMIFS(损耗登记!$I$3:$I$4999,损耗登记!$E$3:$E$4999,$B226,损耗登记!$B$3:$B$4999,LEFT($J$3,4),损耗登记!$C$3:$C$4999,LEFT(AP$4,LEN(AP$4)-1)),"")</f>
        <v/>
      </c>
      <c r="AS226" s="90" t="str">
        <f t="shared" si="59"/>
        <v/>
      </c>
      <c r="AT226" s="90" t="str">
        <f>IF($B226&lt;&gt;"",SUMIFS(进货台账!$I$3:$I$1869,进货台账!$E$3:$E$1869,$B226,进货台账!$B$3:$B$1869,LEFT($J$3,4),进货台账!$C$3:$C$1869,LEFT(AT$4,LEN(AT$4)-1)),"")</f>
        <v/>
      </c>
      <c r="AU226" s="90" t="str">
        <f>IF($B226&lt;&gt;"",SUMIFS(销售台账!$I$3:$I$2654,销售台账!$E$3:$E$2654,$B226,销售台账!$B$3:$B$2654,LEFT($J$3,4),销售台账!$C$3:$C$2654,LEFT(AT$4,LEN(AT$4)-1)),"")</f>
        <v/>
      </c>
      <c r="AV226" s="90" t="str">
        <f>IF($B226&lt;&gt;"",SUMIFS(损耗登记!$I$3:$I$4999,损耗登记!$E$3:$E$4999,$B226,损耗登记!$B$3:$B$4999,LEFT($J$3,4),损耗登记!$C$3:$C$4999,LEFT(AT$4,LEN(AT$4)-1)),"")</f>
        <v/>
      </c>
      <c r="AW226" s="90" t="str">
        <f t="shared" si="60"/>
        <v/>
      </c>
      <c r="AX226" s="90" t="str">
        <f>IF($B226&lt;&gt;"",SUMIFS(进货台账!$I$3:$I$1869,进货台账!$E$3:$E$1869,$B226,进货台账!$B$3:$B$1869,LEFT($J$3,4),进货台账!$C$3:$C$1869,LEFT(AX$4,LEN(AX$4)-1)),"")</f>
        <v/>
      </c>
      <c r="AY226" s="90" t="str">
        <f>IF($B226&lt;&gt;"",SUMIFS(销售台账!$I$3:$I$2654,销售台账!$E$3:$E$2654,$B226,销售台账!$B$3:$B$2654,LEFT($J$3,4),销售台账!$C$3:$C$2654,LEFT(AX$4,LEN(AX$4)-1)),"")</f>
        <v/>
      </c>
      <c r="AZ226" s="90" t="str">
        <f>IF($B226&lt;&gt;"",SUMIFS(损耗登记!$I$3:$I$4999,损耗登记!$E$3:$E$4999,$B226,损耗登记!$B$3:$B$4999,LEFT($J$3,4),损耗登记!$C$3:$C$4999,LEFT(AX$4,LEN(AX$4)-1)),"")</f>
        <v/>
      </c>
      <c r="BA226" s="90" t="str">
        <f t="shared" si="61"/>
        <v/>
      </c>
      <c r="BB226" s="90" t="str">
        <f>IF($B226&lt;&gt;"",SUMIFS(进货台账!$I$3:$I$1869,进货台账!$E$3:$E$1869,$B226,进货台账!$B$3:$B$1869,LEFT($J$3,4),进货台账!$C$3:$C$1869,LEFT(BB$4,LEN(BB$4)-1)),"")</f>
        <v/>
      </c>
      <c r="BC226" s="90" t="str">
        <f>IF($B226&lt;&gt;"",SUMIFS(销售台账!$I$3:$I$2654,销售台账!$E$3:$E$2654,$B226,销售台账!$B$3:$B$2654,LEFT($J$3,4),销售台账!$C$3:$C$2654,LEFT(BB$4,LEN(BB$4)-1)),"")</f>
        <v/>
      </c>
      <c r="BD226" s="90" t="str">
        <f>IF($B226&lt;&gt;"",SUMIFS(损耗登记!$I$3:$I$4999,损耗登记!$E$3:$E$4999,$B226,损耗登记!$B$3:$B$4999,LEFT($J$3,4),损耗登记!$C$3:$C$4999,LEFT(BB$4,LEN(BB$4)-1)),"")</f>
        <v/>
      </c>
      <c r="BE226" s="90" t="str">
        <f t="shared" si="62"/>
        <v/>
      </c>
    </row>
    <row r="227" ht="22" customHeight="1" spans="1:57">
      <c r="A227" s="89" t="str">
        <f t="shared" si="63"/>
        <v/>
      </c>
      <c r="B227" s="89" t="str">
        <f>IF(商品参数!A224&lt;&gt;"",商品参数!A224,"")</f>
        <v/>
      </c>
      <c r="C227" s="90" t="str">
        <f>IFERROR(VLOOKUP(B227,商品参数!A:E,2,FALSE),"")</f>
        <v/>
      </c>
      <c r="D227" s="90" t="str">
        <f>IFERROR(VLOOKUP(B227,商品参数!A:E,3,FALSE),"")</f>
        <v/>
      </c>
      <c r="E227" s="90" t="str">
        <f>IFERROR(VLOOKUP(B227,商品参数!A:E,4,FALSE),"")</f>
        <v/>
      </c>
      <c r="F227" s="90" t="str">
        <f t="shared" si="48"/>
        <v/>
      </c>
      <c r="G227" s="90" t="str">
        <f t="shared" si="49"/>
        <v/>
      </c>
      <c r="H227" s="91" t="str">
        <f t="shared" si="50"/>
        <v/>
      </c>
      <c r="I227" s="90" t="str">
        <f>IF(E227&lt;&gt;"",IFERROR(VLOOKUP(B227,商品参数!$A$3:$D$499,6,0),0),"")</f>
        <v/>
      </c>
      <c r="J227" s="90" t="str">
        <f>IF($B227&lt;&gt;"",SUMIFS(进货台账!$I$3:$I$1869,进货台账!$E$3:$E$1869,$B227,进货台账!$B$3:$B$1869,LEFT($J$3,4),进货台账!$C$3:$C$1869,LEFT(J$4,LEN(J$4)-1)),"")</f>
        <v/>
      </c>
      <c r="K227" s="90" t="str">
        <f>IF($B227&lt;&gt;"",SUMIFS(销售台账!$I$3:$I$2654,销售台账!$E$3:$E$2654,$B227,销售台账!$B$3:$B$2654,LEFT($J$3,4),销售台账!$C$3:$C$2654,LEFT(J$4,LEN(J$4)-1)),"")</f>
        <v/>
      </c>
      <c r="L227" s="90" t="str">
        <f>IF($B227&lt;&gt;"",SUMIFS(损耗登记!$I$3:$I$4999,损耗登记!$E$3:$E$4999,$B227,损耗登记!$B$3:$B$4999,LEFT($J$3,4),损耗登记!$C$3:$C$4999,LEFT(J$4,LEN(J$4)-1)),"")</f>
        <v/>
      </c>
      <c r="M227" s="90" t="str">
        <f t="shared" si="51"/>
        <v/>
      </c>
      <c r="N227" s="90" t="str">
        <f>IF($B227&lt;&gt;"",SUMIFS(进货台账!$I$3:$I$1869,进货台账!$E$3:$E$1869,$B227,进货台账!$B$3:$B$1869,LEFT($J$3,4),进货台账!$C$3:$C$1869,LEFT(N$4,LEN(N$4)-1)),"")</f>
        <v/>
      </c>
      <c r="O227" s="90" t="str">
        <f>IF($B227&lt;&gt;"",SUMIFS(销售台账!$I$3:$I$2654,销售台账!$E$3:$E$2654,$B227,销售台账!$B$3:$B$2654,LEFT($J$3,4),销售台账!$C$3:$C$2654,LEFT(N$4,LEN(N$4)-1)),"")</f>
        <v/>
      </c>
      <c r="P227" s="90" t="str">
        <f>IF($B227&lt;&gt;"",SUMIFS(损耗登记!$I$3:$I$4999,损耗登记!$E$3:$E$4999,$B227,损耗登记!$B$3:$B$4999,LEFT($J$3,4),损耗登记!$C$3:$C$4999,LEFT(N$4,LEN(N$4)-1)),"")</f>
        <v/>
      </c>
      <c r="Q227" s="90" t="str">
        <f t="shared" si="52"/>
        <v/>
      </c>
      <c r="R227" s="90" t="str">
        <f>IF($B227&lt;&gt;"",SUMIFS(进货台账!$I$3:$I$1869,进货台账!$E$3:$E$1869,$B227,进货台账!$B$3:$B$1869,LEFT($J$3,4),进货台账!$C$3:$C$1869,LEFT(R$4,LEN(R$4)-1)),"")</f>
        <v/>
      </c>
      <c r="S227" s="90" t="str">
        <f>IF($B227&lt;&gt;"",SUMIFS(销售台账!$I$3:$I$2654,销售台账!$E$3:$E$2654,$B227,销售台账!$B$3:$B$2654,LEFT($J$3,4),销售台账!$C$3:$C$2654,LEFT(R$4,LEN(R$4)-1)),"")</f>
        <v/>
      </c>
      <c r="T227" s="90" t="str">
        <f>IF($B227&lt;&gt;"",SUMIFS(损耗登记!$I$3:$I$4999,损耗登记!$E$3:$E$4999,$B227,损耗登记!$B$3:$B$4999,LEFT($J$3,4),损耗登记!$C$3:$C$4999,LEFT(R$4,LEN(R$4)-1)),"")</f>
        <v/>
      </c>
      <c r="U227" s="90" t="str">
        <f t="shared" si="53"/>
        <v/>
      </c>
      <c r="V227" s="90" t="str">
        <f>IF($B227&lt;&gt;"",SUMIFS(进货台账!$I$3:$I$1869,进货台账!$E$3:$E$1869,$B227,进货台账!$B$3:$B$1869,LEFT($J$3,4),进货台账!$C$3:$C$1869,LEFT(V$4,LEN(V$4)-1)),"")</f>
        <v/>
      </c>
      <c r="W227" s="90" t="str">
        <f>IF($B227&lt;&gt;"",SUMIFS(销售台账!$I$3:$I$2654,销售台账!$E$3:$E$2654,$B227,销售台账!$B$3:$B$2654,LEFT($J$3,4),销售台账!$C$3:$C$2654,LEFT(V$4,LEN(V$4)-1)),"")</f>
        <v/>
      </c>
      <c r="X227" s="90" t="str">
        <f>IF($B227&lt;&gt;"",SUMIFS(损耗登记!$I$3:$I$4999,损耗登记!$E$3:$E$4999,$B227,损耗登记!$B$3:$B$4999,LEFT($J$3,4),损耗登记!$C$3:$C$4999,LEFT(V$4,LEN(V$4)-1)),"")</f>
        <v/>
      </c>
      <c r="Y227" s="90" t="str">
        <f t="shared" si="54"/>
        <v/>
      </c>
      <c r="Z227" s="90" t="str">
        <f>IF($B227&lt;&gt;"",SUMIFS(进货台账!$I$3:$I$1869,进货台账!$E$3:$E$1869,$B227,进货台账!$B$3:$B$1869,LEFT($J$3,4),进货台账!$C$3:$C$1869,LEFT(Z$4,LEN(Z$4)-1)),"")</f>
        <v/>
      </c>
      <c r="AA227" s="90" t="str">
        <f>IF($B227&lt;&gt;"",SUMIFS(销售台账!$I$3:$I$2654,销售台账!$E$3:$E$2654,$B227,销售台账!$B$3:$B$2654,LEFT($J$3,4),销售台账!$C$3:$C$2654,LEFT(Z$4,LEN(Z$4)-1)),"")</f>
        <v/>
      </c>
      <c r="AB227" s="90" t="str">
        <f>IF($B227&lt;&gt;"",SUMIFS(损耗登记!$I$3:$I$4999,损耗登记!$E$3:$E$4999,$B227,损耗登记!$B$3:$B$4999,LEFT($J$3,4),损耗登记!$C$3:$C$4999,LEFT(Z$4,LEN(Z$4)-1)),"")</f>
        <v/>
      </c>
      <c r="AC227" s="90" t="str">
        <f t="shared" si="55"/>
        <v/>
      </c>
      <c r="AD227" s="90" t="str">
        <f>IF($B227&lt;&gt;"",SUMIFS(进货台账!$I$3:$I$1869,进货台账!$E$3:$E$1869,$B227,进货台账!$B$3:$B$1869,LEFT($J$3,4),进货台账!$C$3:$C$1869,LEFT(AD$4,LEN(AD$4)-1)),"")</f>
        <v/>
      </c>
      <c r="AE227" s="90" t="str">
        <f>IF($B227&lt;&gt;"",SUMIFS(销售台账!$I$3:$I$2654,销售台账!$E$3:$E$2654,$B227,销售台账!$B$3:$B$2654,LEFT($J$3,4),销售台账!$C$3:$C$2654,LEFT(AD$4,LEN(AD$4)-1)),"")</f>
        <v/>
      </c>
      <c r="AF227" s="90" t="str">
        <f>IF($B227&lt;&gt;"",SUMIFS(损耗登记!$I$3:$I$4999,损耗登记!$E$3:$E$4999,$B227,损耗登记!$B$3:$B$4999,LEFT($J$3,4),损耗登记!$C$3:$C$4999,LEFT(AD$4,LEN(AD$4)-1)),"")</f>
        <v/>
      </c>
      <c r="AG227" s="90" t="str">
        <f t="shared" si="56"/>
        <v/>
      </c>
      <c r="AH227" s="90" t="str">
        <f>IF($B227&lt;&gt;"",SUMIFS(进货台账!$I$3:$I$1869,进货台账!$E$3:$E$1869,$B227,进货台账!$B$3:$B$1869,LEFT($J$3,4),进货台账!$C$3:$C$1869,LEFT(AH$4,LEN(AH$4)-1)),"")</f>
        <v/>
      </c>
      <c r="AI227" s="90" t="str">
        <f>IF($B227&lt;&gt;"",SUMIFS(销售台账!$I$3:$I$2654,销售台账!$E$3:$E$2654,$B227,销售台账!$B$3:$B$2654,LEFT($J$3,4),销售台账!$C$3:$C$2654,LEFT(AH$4,LEN(AH$4)-1)),"")</f>
        <v/>
      </c>
      <c r="AJ227" s="90" t="str">
        <f>IF($B227&lt;&gt;"",SUMIFS(损耗登记!$I$3:$I$4999,损耗登记!$E$3:$E$4999,$B227,损耗登记!$B$3:$B$4999,LEFT($J$3,4),损耗登记!$C$3:$C$4999,LEFT(AH$4,LEN(AH$4)-1)),"")</f>
        <v/>
      </c>
      <c r="AK227" s="90" t="str">
        <f t="shared" si="57"/>
        <v/>
      </c>
      <c r="AL227" s="90" t="str">
        <f>IF($B227&lt;&gt;"",SUMIFS(进货台账!$I$3:$I$1869,进货台账!$E$3:$E$1869,$B227,进货台账!$B$3:$B$1869,LEFT($J$3,4),进货台账!$C$3:$C$1869,LEFT(AL$4,LEN(AL$4)-1)),"")</f>
        <v/>
      </c>
      <c r="AM227" s="90" t="str">
        <f>IF($B227&lt;&gt;"",SUMIFS(销售台账!$I$3:$I$2654,销售台账!$E$3:$E$2654,$B227,销售台账!$B$3:$B$2654,LEFT($J$3,4),销售台账!$C$3:$C$2654,LEFT(AL$4,LEN(AL$4)-1)),"")</f>
        <v/>
      </c>
      <c r="AN227" s="90" t="str">
        <f>IF($B227&lt;&gt;"",SUMIFS(损耗登记!$I$3:$I$4999,损耗登记!$E$3:$E$4999,$B227,损耗登记!$B$3:$B$4999,LEFT($J$3,4),损耗登记!$C$3:$C$4999,LEFT(AL$4,LEN(AL$4)-1)),"")</f>
        <v/>
      </c>
      <c r="AO227" s="90" t="str">
        <f t="shared" si="58"/>
        <v/>
      </c>
      <c r="AP227" s="90" t="str">
        <f>IF($B227&lt;&gt;"",SUMIFS(进货台账!$I$3:$I$1869,进货台账!$E$3:$E$1869,$B227,进货台账!$B$3:$B$1869,LEFT($J$3,4),进货台账!$C$3:$C$1869,LEFT(AP$4,LEN(AP$4)-1)),"")</f>
        <v/>
      </c>
      <c r="AQ227" s="90" t="str">
        <f>IF($B227&lt;&gt;"",SUMIFS(销售台账!$I$3:$I$2654,销售台账!$E$3:$E$2654,$B227,销售台账!$B$3:$B$2654,LEFT($J$3,4),销售台账!$C$3:$C$2654,LEFT(AP$4,LEN(AP$4)-1)),"")</f>
        <v/>
      </c>
      <c r="AR227" s="90" t="str">
        <f>IF($B227&lt;&gt;"",SUMIFS(损耗登记!$I$3:$I$4999,损耗登记!$E$3:$E$4999,$B227,损耗登记!$B$3:$B$4999,LEFT($J$3,4),损耗登记!$C$3:$C$4999,LEFT(AP$4,LEN(AP$4)-1)),"")</f>
        <v/>
      </c>
      <c r="AS227" s="90" t="str">
        <f t="shared" si="59"/>
        <v/>
      </c>
      <c r="AT227" s="90" t="str">
        <f>IF($B227&lt;&gt;"",SUMIFS(进货台账!$I$3:$I$1869,进货台账!$E$3:$E$1869,$B227,进货台账!$B$3:$B$1869,LEFT($J$3,4),进货台账!$C$3:$C$1869,LEFT(AT$4,LEN(AT$4)-1)),"")</f>
        <v/>
      </c>
      <c r="AU227" s="90" t="str">
        <f>IF($B227&lt;&gt;"",SUMIFS(销售台账!$I$3:$I$2654,销售台账!$E$3:$E$2654,$B227,销售台账!$B$3:$B$2654,LEFT($J$3,4),销售台账!$C$3:$C$2654,LEFT(AT$4,LEN(AT$4)-1)),"")</f>
        <v/>
      </c>
      <c r="AV227" s="90" t="str">
        <f>IF($B227&lt;&gt;"",SUMIFS(损耗登记!$I$3:$I$4999,损耗登记!$E$3:$E$4999,$B227,损耗登记!$B$3:$B$4999,LEFT($J$3,4),损耗登记!$C$3:$C$4999,LEFT(AT$4,LEN(AT$4)-1)),"")</f>
        <v/>
      </c>
      <c r="AW227" s="90" t="str">
        <f t="shared" si="60"/>
        <v/>
      </c>
      <c r="AX227" s="90" t="str">
        <f>IF($B227&lt;&gt;"",SUMIFS(进货台账!$I$3:$I$1869,进货台账!$E$3:$E$1869,$B227,进货台账!$B$3:$B$1869,LEFT($J$3,4),进货台账!$C$3:$C$1869,LEFT(AX$4,LEN(AX$4)-1)),"")</f>
        <v/>
      </c>
      <c r="AY227" s="90" t="str">
        <f>IF($B227&lt;&gt;"",SUMIFS(销售台账!$I$3:$I$2654,销售台账!$E$3:$E$2654,$B227,销售台账!$B$3:$B$2654,LEFT($J$3,4),销售台账!$C$3:$C$2654,LEFT(AX$4,LEN(AX$4)-1)),"")</f>
        <v/>
      </c>
      <c r="AZ227" s="90" t="str">
        <f>IF($B227&lt;&gt;"",SUMIFS(损耗登记!$I$3:$I$4999,损耗登记!$E$3:$E$4999,$B227,损耗登记!$B$3:$B$4999,LEFT($J$3,4),损耗登记!$C$3:$C$4999,LEFT(AX$4,LEN(AX$4)-1)),"")</f>
        <v/>
      </c>
      <c r="BA227" s="90" t="str">
        <f t="shared" si="61"/>
        <v/>
      </c>
      <c r="BB227" s="90" t="str">
        <f>IF($B227&lt;&gt;"",SUMIFS(进货台账!$I$3:$I$1869,进货台账!$E$3:$E$1869,$B227,进货台账!$B$3:$B$1869,LEFT($J$3,4),进货台账!$C$3:$C$1869,LEFT(BB$4,LEN(BB$4)-1)),"")</f>
        <v/>
      </c>
      <c r="BC227" s="90" t="str">
        <f>IF($B227&lt;&gt;"",SUMIFS(销售台账!$I$3:$I$2654,销售台账!$E$3:$E$2654,$B227,销售台账!$B$3:$B$2654,LEFT($J$3,4),销售台账!$C$3:$C$2654,LEFT(BB$4,LEN(BB$4)-1)),"")</f>
        <v/>
      </c>
      <c r="BD227" s="90" t="str">
        <f>IF($B227&lt;&gt;"",SUMIFS(损耗登记!$I$3:$I$4999,损耗登记!$E$3:$E$4999,$B227,损耗登记!$B$3:$B$4999,LEFT($J$3,4),损耗登记!$C$3:$C$4999,LEFT(BB$4,LEN(BB$4)-1)),"")</f>
        <v/>
      </c>
      <c r="BE227" s="90" t="str">
        <f t="shared" si="62"/>
        <v/>
      </c>
    </row>
    <row r="228" ht="22" customHeight="1" spans="1:57">
      <c r="A228" s="89" t="str">
        <f t="shared" si="63"/>
        <v/>
      </c>
      <c r="B228" s="89" t="str">
        <f>IF(商品参数!A225&lt;&gt;"",商品参数!A225,"")</f>
        <v/>
      </c>
      <c r="C228" s="90" t="str">
        <f>IFERROR(VLOOKUP(B228,商品参数!A:E,2,FALSE),"")</f>
        <v/>
      </c>
      <c r="D228" s="90" t="str">
        <f>IFERROR(VLOOKUP(B228,商品参数!A:E,3,FALSE),"")</f>
        <v/>
      </c>
      <c r="E228" s="90" t="str">
        <f>IFERROR(VLOOKUP(B228,商品参数!A:E,4,FALSE),"")</f>
        <v/>
      </c>
      <c r="F228" s="90" t="str">
        <f t="shared" si="48"/>
        <v/>
      </c>
      <c r="G228" s="90" t="str">
        <f t="shared" si="49"/>
        <v/>
      </c>
      <c r="H228" s="91" t="str">
        <f t="shared" si="50"/>
        <v/>
      </c>
      <c r="I228" s="90" t="str">
        <f>IF(E228&lt;&gt;"",IFERROR(VLOOKUP(B228,商品参数!$A$3:$D$499,6,0),0),"")</f>
        <v/>
      </c>
      <c r="J228" s="90" t="str">
        <f>IF($B228&lt;&gt;"",SUMIFS(进货台账!$I$3:$I$1869,进货台账!$E$3:$E$1869,$B228,进货台账!$B$3:$B$1869,LEFT($J$3,4),进货台账!$C$3:$C$1869,LEFT(J$4,LEN(J$4)-1)),"")</f>
        <v/>
      </c>
      <c r="K228" s="90" t="str">
        <f>IF($B228&lt;&gt;"",SUMIFS(销售台账!$I$3:$I$2654,销售台账!$E$3:$E$2654,$B228,销售台账!$B$3:$B$2654,LEFT($J$3,4),销售台账!$C$3:$C$2654,LEFT(J$4,LEN(J$4)-1)),"")</f>
        <v/>
      </c>
      <c r="L228" s="90" t="str">
        <f>IF($B228&lt;&gt;"",SUMIFS(损耗登记!$I$3:$I$4999,损耗登记!$E$3:$E$4999,$B228,损耗登记!$B$3:$B$4999,LEFT($J$3,4),损耗登记!$C$3:$C$4999,LEFT(J$4,LEN(J$4)-1)),"")</f>
        <v/>
      </c>
      <c r="M228" s="90" t="str">
        <f t="shared" si="51"/>
        <v/>
      </c>
      <c r="N228" s="90" t="str">
        <f>IF($B228&lt;&gt;"",SUMIFS(进货台账!$I$3:$I$1869,进货台账!$E$3:$E$1869,$B228,进货台账!$B$3:$B$1869,LEFT($J$3,4),进货台账!$C$3:$C$1869,LEFT(N$4,LEN(N$4)-1)),"")</f>
        <v/>
      </c>
      <c r="O228" s="90" t="str">
        <f>IF($B228&lt;&gt;"",SUMIFS(销售台账!$I$3:$I$2654,销售台账!$E$3:$E$2654,$B228,销售台账!$B$3:$B$2654,LEFT($J$3,4),销售台账!$C$3:$C$2654,LEFT(N$4,LEN(N$4)-1)),"")</f>
        <v/>
      </c>
      <c r="P228" s="90" t="str">
        <f>IF($B228&lt;&gt;"",SUMIFS(损耗登记!$I$3:$I$4999,损耗登记!$E$3:$E$4999,$B228,损耗登记!$B$3:$B$4999,LEFT($J$3,4),损耗登记!$C$3:$C$4999,LEFT(N$4,LEN(N$4)-1)),"")</f>
        <v/>
      </c>
      <c r="Q228" s="90" t="str">
        <f t="shared" si="52"/>
        <v/>
      </c>
      <c r="R228" s="90" t="str">
        <f>IF($B228&lt;&gt;"",SUMIFS(进货台账!$I$3:$I$1869,进货台账!$E$3:$E$1869,$B228,进货台账!$B$3:$B$1869,LEFT($J$3,4),进货台账!$C$3:$C$1869,LEFT(R$4,LEN(R$4)-1)),"")</f>
        <v/>
      </c>
      <c r="S228" s="90" t="str">
        <f>IF($B228&lt;&gt;"",SUMIFS(销售台账!$I$3:$I$2654,销售台账!$E$3:$E$2654,$B228,销售台账!$B$3:$B$2654,LEFT($J$3,4),销售台账!$C$3:$C$2654,LEFT(R$4,LEN(R$4)-1)),"")</f>
        <v/>
      </c>
      <c r="T228" s="90" t="str">
        <f>IF($B228&lt;&gt;"",SUMIFS(损耗登记!$I$3:$I$4999,损耗登记!$E$3:$E$4999,$B228,损耗登记!$B$3:$B$4999,LEFT($J$3,4),损耗登记!$C$3:$C$4999,LEFT(R$4,LEN(R$4)-1)),"")</f>
        <v/>
      </c>
      <c r="U228" s="90" t="str">
        <f t="shared" si="53"/>
        <v/>
      </c>
      <c r="V228" s="90" t="str">
        <f>IF($B228&lt;&gt;"",SUMIFS(进货台账!$I$3:$I$1869,进货台账!$E$3:$E$1869,$B228,进货台账!$B$3:$B$1869,LEFT($J$3,4),进货台账!$C$3:$C$1869,LEFT(V$4,LEN(V$4)-1)),"")</f>
        <v/>
      </c>
      <c r="W228" s="90" t="str">
        <f>IF($B228&lt;&gt;"",SUMIFS(销售台账!$I$3:$I$2654,销售台账!$E$3:$E$2654,$B228,销售台账!$B$3:$B$2654,LEFT($J$3,4),销售台账!$C$3:$C$2654,LEFT(V$4,LEN(V$4)-1)),"")</f>
        <v/>
      </c>
      <c r="X228" s="90" t="str">
        <f>IF($B228&lt;&gt;"",SUMIFS(损耗登记!$I$3:$I$4999,损耗登记!$E$3:$E$4999,$B228,损耗登记!$B$3:$B$4999,LEFT($J$3,4),损耗登记!$C$3:$C$4999,LEFT(V$4,LEN(V$4)-1)),"")</f>
        <v/>
      </c>
      <c r="Y228" s="90" t="str">
        <f t="shared" si="54"/>
        <v/>
      </c>
      <c r="Z228" s="90" t="str">
        <f>IF($B228&lt;&gt;"",SUMIFS(进货台账!$I$3:$I$1869,进货台账!$E$3:$E$1869,$B228,进货台账!$B$3:$B$1869,LEFT($J$3,4),进货台账!$C$3:$C$1869,LEFT(Z$4,LEN(Z$4)-1)),"")</f>
        <v/>
      </c>
      <c r="AA228" s="90" t="str">
        <f>IF($B228&lt;&gt;"",SUMIFS(销售台账!$I$3:$I$2654,销售台账!$E$3:$E$2654,$B228,销售台账!$B$3:$B$2654,LEFT($J$3,4),销售台账!$C$3:$C$2654,LEFT(Z$4,LEN(Z$4)-1)),"")</f>
        <v/>
      </c>
      <c r="AB228" s="90" t="str">
        <f>IF($B228&lt;&gt;"",SUMIFS(损耗登记!$I$3:$I$4999,损耗登记!$E$3:$E$4999,$B228,损耗登记!$B$3:$B$4999,LEFT($J$3,4),损耗登记!$C$3:$C$4999,LEFT(Z$4,LEN(Z$4)-1)),"")</f>
        <v/>
      </c>
      <c r="AC228" s="90" t="str">
        <f t="shared" si="55"/>
        <v/>
      </c>
      <c r="AD228" s="90" t="str">
        <f>IF($B228&lt;&gt;"",SUMIFS(进货台账!$I$3:$I$1869,进货台账!$E$3:$E$1869,$B228,进货台账!$B$3:$B$1869,LEFT($J$3,4),进货台账!$C$3:$C$1869,LEFT(AD$4,LEN(AD$4)-1)),"")</f>
        <v/>
      </c>
      <c r="AE228" s="90" t="str">
        <f>IF($B228&lt;&gt;"",SUMIFS(销售台账!$I$3:$I$2654,销售台账!$E$3:$E$2654,$B228,销售台账!$B$3:$B$2654,LEFT($J$3,4),销售台账!$C$3:$C$2654,LEFT(AD$4,LEN(AD$4)-1)),"")</f>
        <v/>
      </c>
      <c r="AF228" s="90" t="str">
        <f>IF($B228&lt;&gt;"",SUMIFS(损耗登记!$I$3:$I$4999,损耗登记!$E$3:$E$4999,$B228,损耗登记!$B$3:$B$4999,LEFT($J$3,4),损耗登记!$C$3:$C$4999,LEFT(AD$4,LEN(AD$4)-1)),"")</f>
        <v/>
      </c>
      <c r="AG228" s="90" t="str">
        <f t="shared" si="56"/>
        <v/>
      </c>
      <c r="AH228" s="90" t="str">
        <f>IF($B228&lt;&gt;"",SUMIFS(进货台账!$I$3:$I$1869,进货台账!$E$3:$E$1869,$B228,进货台账!$B$3:$B$1869,LEFT($J$3,4),进货台账!$C$3:$C$1869,LEFT(AH$4,LEN(AH$4)-1)),"")</f>
        <v/>
      </c>
      <c r="AI228" s="90" t="str">
        <f>IF($B228&lt;&gt;"",SUMIFS(销售台账!$I$3:$I$2654,销售台账!$E$3:$E$2654,$B228,销售台账!$B$3:$B$2654,LEFT($J$3,4),销售台账!$C$3:$C$2654,LEFT(AH$4,LEN(AH$4)-1)),"")</f>
        <v/>
      </c>
      <c r="AJ228" s="90" t="str">
        <f>IF($B228&lt;&gt;"",SUMIFS(损耗登记!$I$3:$I$4999,损耗登记!$E$3:$E$4999,$B228,损耗登记!$B$3:$B$4999,LEFT($J$3,4),损耗登记!$C$3:$C$4999,LEFT(AH$4,LEN(AH$4)-1)),"")</f>
        <v/>
      </c>
      <c r="AK228" s="90" t="str">
        <f t="shared" si="57"/>
        <v/>
      </c>
      <c r="AL228" s="90" t="str">
        <f>IF($B228&lt;&gt;"",SUMIFS(进货台账!$I$3:$I$1869,进货台账!$E$3:$E$1869,$B228,进货台账!$B$3:$B$1869,LEFT($J$3,4),进货台账!$C$3:$C$1869,LEFT(AL$4,LEN(AL$4)-1)),"")</f>
        <v/>
      </c>
      <c r="AM228" s="90" t="str">
        <f>IF($B228&lt;&gt;"",SUMIFS(销售台账!$I$3:$I$2654,销售台账!$E$3:$E$2654,$B228,销售台账!$B$3:$B$2654,LEFT($J$3,4),销售台账!$C$3:$C$2654,LEFT(AL$4,LEN(AL$4)-1)),"")</f>
        <v/>
      </c>
      <c r="AN228" s="90" t="str">
        <f>IF($B228&lt;&gt;"",SUMIFS(损耗登记!$I$3:$I$4999,损耗登记!$E$3:$E$4999,$B228,损耗登记!$B$3:$B$4999,LEFT($J$3,4),损耗登记!$C$3:$C$4999,LEFT(AL$4,LEN(AL$4)-1)),"")</f>
        <v/>
      </c>
      <c r="AO228" s="90" t="str">
        <f t="shared" si="58"/>
        <v/>
      </c>
      <c r="AP228" s="90" t="str">
        <f>IF($B228&lt;&gt;"",SUMIFS(进货台账!$I$3:$I$1869,进货台账!$E$3:$E$1869,$B228,进货台账!$B$3:$B$1869,LEFT($J$3,4),进货台账!$C$3:$C$1869,LEFT(AP$4,LEN(AP$4)-1)),"")</f>
        <v/>
      </c>
      <c r="AQ228" s="90" t="str">
        <f>IF($B228&lt;&gt;"",SUMIFS(销售台账!$I$3:$I$2654,销售台账!$E$3:$E$2654,$B228,销售台账!$B$3:$B$2654,LEFT($J$3,4),销售台账!$C$3:$C$2654,LEFT(AP$4,LEN(AP$4)-1)),"")</f>
        <v/>
      </c>
      <c r="AR228" s="90" t="str">
        <f>IF($B228&lt;&gt;"",SUMIFS(损耗登记!$I$3:$I$4999,损耗登记!$E$3:$E$4999,$B228,损耗登记!$B$3:$B$4999,LEFT($J$3,4),损耗登记!$C$3:$C$4999,LEFT(AP$4,LEN(AP$4)-1)),"")</f>
        <v/>
      </c>
      <c r="AS228" s="90" t="str">
        <f t="shared" si="59"/>
        <v/>
      </c>
      <c r="AT228" s="90" t="str">
        <f>IF($B228&lt;&gt;"",SUMIFS(进货台账!$I$3:$I$1869,进货台账!$E$3:$E$1869,$B228,进货台账!$B$3:$B$1869,LEFT($J$3,4),进货台账!$C$3:$C$1869,LEFT(AT$4,LEN(AT$4)-1)),"")</f>
        <v/>
      </c>
      <c r="AU228" s="90" t="str">
        <f>IF($B228&lt;&gt;"",SUMIFS(销售台账!$I$3:$I$2654,销售台账!$E$3:$E$2654,$B228,销售台账!$B$3:$B$2654,LEFT($J$3,4),销售台账!$C$3:$C$2654,LEFT(AT$4,LEN(AT$4)-1)),"")</f>
        <v/>
      </c>
      <c r="AV228" s="90" t="str">
        <f>IF($B228&lt;&gt;"",SUMIFS(损耗登记!$I$3:$I$4999,损耗登记!$E$3:$E$4999,$B228,损耗登记!$B$3:$B$4999,LEFT($J$3,4),损耗登记!$C$3:$C$4999,LEFT(AT$4,LEN(AT$4)-1)),"")</f>
        <v/>
      </c>
      <c r="AW228" s="90" t="str">
        <f t="shared" si="60"/>
        <v/>
      </c>
      <c r="AX228" s="90" t="str">
        <f>IF($B228&lt;&gt;"",SUMIFS(进货台账!$I$3:$I$1869,进货台账!$E$3:$E$1869,$B228,进货台账!$B$3:$B$1869,LEFT($J$3,4),进货台账!$C$3:$C$1869,LEFT(AX$4,LEN(AX$4)-1)),"")</f>
        <v/>
      </c>
      <c r="AY228" s="90" t="str">
        <f>IF($B228&lt;&gt;"",SUMIFS(销售台账!$I$3:$I$2654,销售台账!$E$3:$E$2654,$B228,销售台账!$B$3:$B$2654,LEFT($J$3,4),销售台账!$C$3:$C$2654,LEFT(AX$4,LEN(AX$4)-1)),"")</f>
        <v/>
      </c>
      <c r="AZ228" s="90" t="str">
        <f>IF($B228&lt;&gt;"",SUMIFS(损耗登记!$I$3:$I$4999,损耗登记!$E$3:$E$4999,$B228,损耗登记!$B$3:$B$4999,LEFT($J$3,4),损耗登记!$C$3:$C$4999,LEFT(AX$4,LEN(AX$4)-1)),"")</f>
        <v/>
      </c>
      <c r="BA228" s="90" t="str">
        <f t="shared" si="61"/>
        <v/>
      </c>
      <c r="BB228" s="90" t="str">
        <f>IF($B228&lt;&gt;"",SUMIFS(进货台账!$I$3:$I$1869,进货台账!$E$3:$E$1869,$B228,进货台账!$B$3:$B$1869,LEFT($J$3,4),进货台账!$C$3:$C$1869,LEFT(BB$4,LEN(BB$4)-1)),"")</f>
        <v/>
      </c>
      <c r="BC228" s="90" t="str">
        <f>IF($B228&lt;&gt;"",SUMIFS(销售台账!$I$3:$I$2654,销售台账!$E$3:$E$2654,$B228,销售台账!$B$3:$B$2654,LEFT($J$3,4),销售台账!$C$3:$C$2654,LEFT(BB$4,LEN(BB$4)-1)),"")</f>
        <v/>
      </c>
      <c r="BD228" s="90" t="str">
        <f>IF($B228&lt;&gt;"",SUMIFS(损耗登记!$I$3:$I$4999,损耗登记!$E$3:$E$4999,$B228,损耗登记!$B$3:$B$4999,LEFT($J$3,4),损耗登记!$C$3:$C$4999,LEFT(BB$4,LEN(BB$4)-1)),"")</f>
        <v/>
      </c>
      <c r="BE228" s="90" t="str">
        <f t="shared" si="62"/>
        <v/>
      </c>
    </row>
    <row r="229" ht="22" customHeight="1" spans="1:57">
      <c r="A229" s="89" t="str">
        <f t="shared" si="63"/>
        <v/>
      </c>
      <c r="B229" s="89" t="str">
        <f>IF(商品参数!A226&lt;&gt;"",商品参数!A226,"")</f>
        <v/>
      </c>
      <c r="C229" s="90" t="str">
        <f>IFERROR(VLOOKUP(B229,商品参数!A:E,2,FALSE),"")</f>
        <v/>
      </c>
      <c r="D229" s="90" t="str">
        <f>IFERROR(VLOOKUP(B229,商品参数!A:E,3,FALSE),"")</f>
        <v/>
      </c>
      <c r="E229" s="90" t="str">
        <f>IFERROR(VLOOKUP(B229,商品参数!A:E,4,FALSE),"")</f>
        <v/>
      </c>
      <c r="F229" s="90" t="str">
        <f t="shared" si="48"/>
        <v/>
      </c>
      <c r="G229" s="90" t="str">
        <f t="shared" si="49"/>
        <v/>
      </c>
      <c r="H229" s="91" t="str">
        <f t="shared" si="50"/>
        <v/>
      </c>
      <c r="I229" s="90" t="str">
        <f>IF(E229&lt;&gt;"",IFERROR(VLOOKUP(B229,商品参数!$A$3:$D$499,6,0),0),"")</f>
        <v/>
      </c>
      <c r="J229" s="90" t="str">
        <f>IF($B229&lt;&gt;"",SUMIFS(进货台账!$I$3:$I$1869,进货台账!$E$3:$E$1869,$B229,进货台账!$B$3:$B$1869,LEFT($J$3,4),进货台账!$C$3:$C$1869,LEFT(J$4,LEN(J$4)-1)),"")</f>
        <v/>
      </c>
      <c r="K229" s="90" t="str">
        <f>IF($B229&lt;&gt;"",SUMIFS(销售台账!$I$3:$I$2654,销售台账!$E$3:$E$2654,$B229,销售台账!$B$3:$B$2654,LEFT($J$3,4),销售台账!$C$3:$C$2654,LEFT(J$4,LEN(J$4)-1)),"")</f>
        <v/>
      </c>
      <c r="L229" s="90" t="str">
        <f>IF($B229&lt;&gt;"",SUMIFS(损耗登记!$I$3:$I$4999,损耗登记!$E$3:$E$4999,$B229,损耗登记!$B$3:$B$4999,LEFT($J$3,4),损耗登记!$C$3:$C$4999,LEFT(J$4,LEN(J$4)-1)),"")</f>
        <v/>
      </c>
      <c r="M229" s="90" t="str">
        <f t="shared" si="51"/>
        <v/>
      </c>
      <c r="N229" s="90" t="str">
        <f>IF($B229&lt;&gt;"",SUMIFS(进货台账!$I$3:$I$1869,进货台账!$E$3:$E$1869,$B229,进货台账!$B$3:$B$1869,LEFT($J$3,4),进货台账!$C$3:$C$1869,LEFT(N$4,LEN(N$4)-1)),"")</f>
        <v/>
      </c>
      <c r="O229" s="90" t="str">
        <f>IF($B229&lt;&gt;"",SUMIFS(销售台账!$I$3:$I$2654,销售台账!$E$3:$E$2654,$B229,销售台账!$B$3:$B$2654,LEFT($J$3,4),销售台账!$C$3:$C$2654,LEFT(N$4,LEN(N$4)-1)),"")</f>
        <v/>
      </c>
      <c r="P229" s="90" t="str">
        <f>IF($B229&lt;&gt;"",SUMIFS(损耗登记!$I$3:$I$4999,损耗登记!$E$3:$E$4999,$B229,损耗登记!$B$3:$B$4999,LEFT($J$3,4),损耗登记!$C$3:$C$4999,LEFT(N$4,LEN(N$4)-1)),"")</f>
        <v/>
      </c>
      <c r="Q229" s="90" t="str">
        <f t="shared" si="52"/>
        <v/>
      </c>
      <c r="R229" s="90" t="str">
        <f>IF($B229&lt;&gt;"",SUMIFS(进货台账!$I$3:$I$1869,进货台账!$E$3:$E$1869,$B229,进货台账!$B$3:$B$1869,LEFT($J$3,4),进货台账!$C$3:$C$1869,LEFT(R$4,LEN(R$4)-1)),"")</f>
        <v/>
      </c>
      <c r="S229" s="90" t="str">
        <f>IF($B229&lt;&gt;"",SUMIFS(销售台账!$I$3:$I$2654,销售台账!$E$3:$E$2654,$B229,销售台账!$B$3:$B$2654,LEFT($J$3,4),销售台账!$C$3:$C$2654,LEFT(R$4,LEN(R$4)-1)),"")</f>
        <v/>
      </c>
      <c r="T229" s="90" t="str">
        <f>IF($B229&lt;&gt;"",SUMIFS(损耗登记!$I$3:$I$4999,损耗登记!$E$3:$E$4999,$B229,损耗登记!$B$3:$B$4999,LEFT($J$3,4),损耗登记!$C$3:$C$4999,LEFT(R$4,LEN(R$4)-1)),"")</f>
        <v/>
      </c>
      <c r="U229" s="90" t="str">
        <f t="shared" si="53"/>
        <v/>
      </c>
      <c r="V229" s="90" t="str">
        <f>IF($B229&lt;&gt;"",SUMIFS(进货台账!$I$3:$I$1869,进货台账!$E$3:$E$1869,$B229,进货台账!$B$3:$B$1869,LEFT($J$3,4),进货台账!$C$3:$C$1869,LEFT(V$4,LEN(V$4)-1)),"")</f>
        <v/>
      </c>
      <c r="W229" s="90" t="str">
        <f>IF($B229&lt;&gt;"",SUMIFS(销售台账!$I$3:$I$2654,销售台账!$E$3:$E$2654,$B229,销售台账!$B$3:$B$2654,LEFT($J$3,4),销售台账!$C$3:$C$2654,LEFT(V$4,LEN(V$4)-1)),"")</f>
        <v/>
      </c>
      <c r="X229" s="90" t="str">
        <f>IF($B229&lt;&gt;"",SUMIFS(损耗登记!$I$3:$I$4999,损耗登记!$E$3:$E$4999,$B229,损耗登记!$B$3:$B$4999,LEFT($J$3,4),损耗登记!$C$3:$C$4999,LEFT(V$4,LEN(V$4)-1)),"")</f>
        <v/>
      </c>
      <c r="Y229" s="90" t="str">
        <f t="shared" si="54"/>
        <v/>
      </c>
      <c r="Z229" s="90" t="str">
        <f>IF($B229&lt;&gt;"",SUMIFS(进货台账!$I$3:$I$1869,进货台账!$E$3:$E$1869,$B229,进货台账!$B$3:$B$1869,LEFT($J$3,4),进货台账!$C$3:$C$1869,LEFT(Z$4,LEN(Z$4)-1)),"")</f>
        <v/>
      </c>
      <c r="AA229" s="90" t="str">
        <f>IF($B229&lt;&gt;"",SUMIFS(销售台账!$I$3:$I$2654,销售台账!$E$3:$E$2654,$B229,销售台账!$B$3:$B$2654,LEFT($J$3,4),销售台账!$C$3:$C$2654,LEFT(Z$4,LEN(Z$4)-1)),"")</f>
        <v/>
      </c>
      <c r="AB229" s="90" t="str">
        <f>IF($B229&lt;&gt;"",SUMIFS(损耗登记!$I$3:$I$4999,损耗登记!$E$3:$E$4999,$B229,损耗登记!$B$3:$B$4999,LEFT($J$3,4),损耗登记!$C$3:$C$4999,LEFT(Z$4,LEN(Z$4)-1)),"")</f>
        <v/>
      </c>
      <c r="AC229" s="90" t="str">
        <f t="shared" si="55"/>
        <v/>
      </c>
      <c r="AD229" s="90" t="str">
        <f>IF($B229&lt;&gt;"",SUMIFS(进货台账!$I$3:$I$1869,进货台账!$E$3:$E$1869,$B229,进货台账!$B$3:$B$1869,LEFT($J$3,4),进货台账!$C$3:$C$1869,LEFT(AD$4,LEN(AD$4)-1)),"")</f>
        <v/>
      </c>
      <c r="AE229" s="90" t="str">
        <f>IF($B229&lt;&gt;"",SUMIFS(销售台账!$I$3:$I$2654,销售台账!$E$3:$E$2654,$B229,销售台账!$B$3:$B$2654,LEFT($J$3,4),销售台账!$C$3:$C$2654,LEFT(AD$4,LEN(AD$4)-1)),"")</f>
        <v/>
      </c>
      <c r="AF229" s="90" t="str">
        <f>IF($B229&lt;&gt;"",SUMIFS(损耗登记!$I$3:$I$4999,损耗登记!$E$3:$E$4999,$B229,损耗登记!$B$3:$B$4999,LEFT($J$3,4),损耗登记!$C$3:$C$4999,LEFT(AD$4,LEN(AD$4)-1)),"")</f>
        <v/>
      </c>
      <c r="AG229" s="90" t="str">
        <f t="shared" si="56"/>
        <v/>
      </c>
      <c r="AH229" s="90" t="str">
        <f>IF($B229&lt;&gt;"",SUMIFS(进货台账!$I$3:$I$1869,进货台账!$E$3:$E$1869,$B229,进货台账!$B$3:$B$1869,LEFT($J$3,4),进货台账!$C$3:$C$1869,LEFT(AH$4,LEN(AH$4)-1)),"")</f>
        <v/>
      </c>
      <c r="AI229" s="90" t="str">
        <f>IF($B229&lt;&gt;"",SUMIFS(销售台账!$I$3:$I$2654,销售台账!$E$3:$E$2654,$B229,销售台账!$B$3:$B$2654,LEFT($J$3,4),销售台账!$C$3:$C$2654,LEFT(AH$4,LEN(AH$4)-1)),"")</f>
        <v/>
      </c>
      <c r="AJ229" s="90" t="str">
        <f>IF($B229&lt;&gt;"",SUMIFS(损耗登记!$I$3:$I$4999,损耗登记!$E$3:$E$4999,$B229,损耗登记!$B$3:$B$4999,LEFT($J$3,4),损耗登记!$C$3:$C$4999,LEFT(AH$4,LEN(AH$4)-1)),"")</f>
        <v/>
      </c>
      <c r="AK229" s="90" t="str">
        <f t="shared" si="57"/>
        <v/>
      </c>
      <c r="AL229" s="90" t="str">
        <f>IF($B229&lt;&gt;"",SUMIFS(进货台账!$I$3:$I$1869,进货台账!$E$3:$E$1869,$B229,进货台账!$B$3:$B$1869,LEFT($J$3,4),进货台账!$C$3:$C$1869,LEFT(AL$4,LEN(AL$4)-1)),"")</f>
        <v/>
      </c>
      <c r="AM229" s="90" t="str">
        <f>IF($B229&lt;&gt;"",SUMIFS(销售台账!$I$3:$I$2654,销售台账!$E$3:$E$2654,$B229,销售台账!$B$3:$B$2654,LEFT($J$3,4),销售台账!$C$3:$C$2654,LEFT(AL$4,LEN(AL$4)-1)),"")</f>
        <v/>
      </c>
      <c r="AN229" s="90" t="str">
        <f>IF($B229&lt;&gt;"",SUMIFS(损耗登记!$I$3:$I$4999,损耗登记!$E$3:$E$4999,$B229,损耗登记!$B$3:$B$4999,LEFT($J$3,4),损耗登记!$C$3:$C$4999,LEFT(AL$4,LEN(AL$4)-1)),"")</f>
        <v/>
      </c>
      <c r="AO229" s="90" t="str">
        <f t="shared" si="58"/>
        <v/>
      </c>
      <c r="AP229" s="90" t="str">
        <f>IF($B229&lt;&gt;"",SUMIFS(进货台账!$I$3:$I$1869,进货台账!$E$3:$E$1869,$B229,进货台账!$B$3:$B$1869,LEFT($J$3,4),进货台账!$C$3:$C$1869,LEFT(AP$4,LEN(AP$4)-1)),"")</f>
        <v/>
      </c>
      <c r="AQ229" s="90" t="str">
        <f>IF($B229&lt;&gt;"",SUMIFS(销售台账!$I$3:$I$2654,销售台账!$E$3:$E$2654,$B229,销售台账!$B$3:$B$2654,LEFT($J$3,4),销售台账!$C$3:$C$2654,LEFT(AP$4,LEN(AP$4)-1)),"")</f>
        <v/>
      </c>
      <c r="AR229" s="90" t="str">
        <f>IF($B229&lt;&gt;"",SUMIFS(损耗登记!$I$3:$I$4999,损耗登记!$E$3:$E$4999,$B229,损耗登记!$B$3:$B$4999,LEFT($J$3,4),损耗登记!$C$3:$C$4999,LEFT(AP$4,LEN(AP$4)-1)),"")</f>
        <v/>
      </c>
      <c r="AS229" s="90" t="str">
        <f t="shared" si="59"/>
        <v/>
      </c>
      <c r="AT229" s="90" t="str">
        <f>IF($B229&lt;&gt;"",SUMIFS(进货台账!$I$3:$I$1869,进货台账!$E$3:$E$1869,$B229,进货台账!$B$3:$B$1869,LEFT($J$3,4),进货台账!$C$3:$C$1869,LEFT(AT$4,LEN(AT$4)-1)),"")</f>
        <v/>
      </c>
      <c r="AU229" s="90" t="str">
        <f>IF($B229&lt;&gt;"",SUMIFS(销售台账!$I$3:$I$2654,销售台账!$E$3:$E$2654,$B229,销售台账!$B$3:$B$2654,LEFT($J$3,4),销售台账!$C$3:$C$2654,LEFT(AT$4,LEN(AT$4)-1)),"")</f>
        <v/>
      </c>
      <c r="AV229" s="90" t="str">
        <f>IF($B229&lt;&gt;"",SUMIFS(损耗登记!$I$3:$I$4999,损耗登记!$E$3:$E$4999,$B229,损耗登记!$B$3:$B$4999,LEFT($J$3,4),损耗登记!$C$3:$C$4999,LEFT(AT$4,LEN(AT$4)-1)),"")</f>
        <v/>
      </c>
      <c r="AW229" s="90" t="str">
        <f t="shared" si="60"/>
        <v/>
      </c>
      <c r="AX229" s="90" t="str">
        <f>IF($B229&lt;&gt;"",SUMIFS(进货台账!$I$3:$I$1869,进货台账!$E$3:$E$1869,$B229,进货台账!$B$3:$B$1869,LEFT($J$3,4),进货台账!$C$3:$C$1869,LEFT(AX$4,LEN(AX$4)-1)),"")</f>
        <v/>
      </c>
      <c r="AY229" s="90" t="str">
        <f>IF($B229&lt;&gt;"",SUMIFS(销售台账!$I$3:$I$2654,销售台账!$E$3:$E$2654,$B229,销售台账!$B$3:$B$2654,LEFT($J$3,4),销售台账!$C$3:$C$2654,LEFT(AX$4,LEN(AX$4)-1)),"")</f>
        <v/>
      </c>
      <c r="AZ229" s="90" t="str">
        <f>IF($B229&lt;&gt;"",SUMIFS(损耗登记!$I$3:$I$4999,损耗登记!$E$3:$E$4999,$B229,损耗登记!$B$3:$B$4999,LEFT($J$3,4),损耗登记!$C$3:$C$4999,LEFT(AX$4,LEN(AX$4)-1)),"")</f>
        <v/>
      </c>
      <c r="BA229" s="90" t="str">
        <f t="shared" si="61"/>
        <v/>
      </c>
      <c r="BB229" s="90" t="str">
        <f>IF($B229&lt;&gt;"",SUMIFS(进货台账!$I$3:$I$1869,进货台账!$E$3:$E$1869,$B229,进货台账!$B$3:$B$1869,LEFT($J$3,4),进货台账!$C$3:$C$1869,LEFT(BB$4,LEN(BB$4)-1)),"")</f>
        <v/>
      </c>
      <c r="BC229" s="90" t="str">
        <f>IF($B229&lt;&gt;"",SUMIFS(销售台账!$I$3:$I$2654,销售台账!$E$3:$E$2654,$B229,销售台账!$B$3:$B$2654,LEFT($J$3,4),销售台账!$C$3:$C$2654,LEFT(BB$4,LEN(BB$4)-1)),"")</f>
        <v/>
      </c>
      <c r="BD229" s="90" t="str">
        <f>IF($B229&lt;&gt;"",SUMIFS(损耗登记!$I$3:$I$4999,损耗登记!$E$3:$E$4999,$B229,损耗登记!$B$3:$B$4999,LEFT($J$3,4),损耗登记!$C$3:$C$4999,LEFT(BB$4,LEN(BB$4)-1)),"")</f>
        <v/>
      </c>
      <c r="BE229" s="90" t="str">
        <f t="shared" si="62"/>
        <v/>
      </c>
    </row>
    <row r="230" ht="22" customHeight="1" spans="1:57">
      <c r="A230" s="89" t="str">
        <f t="shared" si="63"/>
        <v/>
      </c>
      <c r="B230" s="89" t="str">
        <f>IF(商品参数!A227&lt;&gt;"",商品参数!A227,"")</f>
        <v/>
      </c>
      <c r="C230" s="90" t="str">
        <f>IFERROR(VLOOKUP(B230,商品参数!A:E,2,FALSE),"")</f>
        <v/>
      </c>
      <c r="D230" s="90" t="str">
        <f>IFERROR(VLOOKUP(B230,商品参数!A:E,3,FALSE),"")</f>
        <v/>
      </c>
      <c r="E230" s="90" t="str">
        <f>IFERROR(VLOOKUP(B230,商品参数!A:E,4,FALSE),"")</f>
        <v/>
      </c>
      <c r="F230" s="90" t="str">
        <f t="shared" si="48"/>
        <v/>
      </c>
      <c r="G230" s="90" t="str">
        <f t="shared" si="49"/>
        <v/>
      </c>
      <c r="H230" s="91" t="str">
        <f t="shared" si="50"/>
        <v/>
      </c>
      <c r="I230" s="90" t="str">
        <f>IF(E230&lt;&gt;"",IFERROR(VLOOKUP(B230,商品参数!$A$3:$D$499,6,0),0),"")</f>
        <v/>
      </c>
      <c r="J230" s="90" t="str">
        <f>IF($B230&lt;&gt;"",SUMIFS(进货台账!$I$3:$I$1869,进货台账!$E$3:$E$1869,$B230,进货台账!$B$3:$B$1869,LEFT($J$3,4),进货台账!$C$3:$C$1869,LEFT(J$4,LEN(J$4)-1)),"")</f>
        <v/>
      </c>
      <c r="K230" s="90" t="str">
        <f>IF($B230&lt;&gt;"",SUMIFS(销售台账!$I$3:$I$2654,销售台账!$E$3:$E$2654,$B230,销售台账!$B$3:$B$2654,LEFT($J$3,4),销售台账!$C$3:$C$2654,LEFT(J$4,LEN(J$4)-1)),"")</f>
        <v/>
      </c>
      <c r="L230" s="90" t="str">
        <f>IF($B230&lt;&gt;"",SUMIFS(损耗登记!$I$3:$I$4999,损耗登记!$E$3:$E$4999,$B230,损耗登记!$B$3:$B$4999,LEFT($J$3,4),损耗登记!$C$3:$C$4999,LEFT(J$4,LEN(J$4)-1)),"")</f>
        <v/>
      </c>
      <c r="M230" s="90" t="str">
        <f t="shared" si="51"/>
        <v/>
      </c>
      <c r="N230" s="90" t="str">
        <f>IF($B230&lt;&gt;"",SUMIFS(进货台账!$I$3:$I$1869,进货台账!$E$3:$E$1869,$B230,进货台账!$B$3:$B$1869,LEFT($J$3,4),进货台账!$C$3:$C$1869,LEFT(N$4,LEN(N$4)-1)),"")</f>
        <v/>
      </c>
      <c r="O230" s="90" t="str">
        <f>IF($B230&lt;&gt;"",SUMIFS(销售台账!$I$3:$I$2654,销售台账!$E$3:$E$2654,$B230,销售台账!$B$3:$B$2654,LEFT($J$3,4),销售台账!$C$3:$C$2654,LEFT(N$4,LEN(N$4)-1)),"")</f>
        <v/>
      </c>
      <c r="P230" s="90" t="str">
        <f>IF($B230&lt;&gt;"",SUMIFS(损耗登记!$I$3:$I$4999,损耗登记!$E$3:$E$4999,$B230,损耗登记!$B$3:$B$4999,LEFT($J$3,4),损耗登记!$C$3:$C$4999,LEFT(N$4,LEN(N$4)-1)),"")</f>
        <v/>
      </c>
      <c r="Q230" s="90" t="str">
        <f t="shared" si="52"/>
        <v/>
      </c>
      <c r="R230" s="90" t="str">
        <f>IF($B230&lt;&gt;"",SUMIFS(进货台账!$I$3:$I$1869,进货台账!$E$3:$E$1869,$B230,进货台账!$B$3:$B$1869,LEFT($J$3,4),进货台账!$C$3:$C$1869,LEFT(R$4,LEN(R$4)-1)),"")</f>
        <v/>
      </c>
      <c r="S230" s="90" t="str">
        <f>IF($B230&lt;&gt;"",SUMIFS(销售台账!$I$3:$I$2654,销售台账!$E$3:$E$2654,$B230,销售台账!$B$3:$B$2654,LEFT($J$3,4),销售台账!$C$3:$C$2654,LEFT(R$4,LEN(R$4)-1)),"")</f>
        <v/>
      </c>
      <c r="T230" s="90" t="str">
        <f>IF($B230&lt;&gt;"",SUMIFS(损耗登记!$I$3:$I$4999,损耗登记!$E$3:$E$4999,$B230,损耗登记!$B$3:$B$4999,LEFT($J$3,4),损耗登记!$C$3:$C$4999,LEFT(R$4,LEN(R$4)-1)),"")</f>
        <v/>
      </c>
      <c r="U230" s="90" t="str">
        <f t="shared" si="53"/>
        <v/>
      </c>
      <c r="V230" s="90" t="str">
        <f>IF($B230&lt;&gt;"",SUMIFS(进货台账!$I$3:$I$1869,进货台账!$E$3:$E$1869,$B230,进货台账!$B$3:$B$1869,LEFT($J$3,4),进货台账!$C$3:$C$1869,LEFT(V$4,LEN(V$4)-1)),"")</f>
        <v/>
      </c>
      <c r="W230" s="90" t="str">
        <f>IF($B230&lt;&gt;"",SUMIFS(销售台账!$I$3:$I$2654,销售台账!$E$3:$E$2654,$B230,销售台账!$B$3:$B$2654,LEFT($J$3,4),销售台账!$C$3:$C$2654,LEFT(V$4,LEN(V$4)-1)),"")</f>
        <v/>
      </c>
      <c r="X230" s="90" t="str">
        <f>IF($B230&lt;&gt;"",SUMIFS(损耗登记!$I$3:$I$4999,损耗登记!$E$3:$E$4999,$B230,损耗登记!$B$3:$B$4999,LEFT($J$3,4),损耗登记!$C$3:$C$4999,LEFT(V$4,LEN(V$4)-1)),"")</f>
        <v/>
      </c>
      <c r="Y230" s="90" t="str">
        <f t="shared" si="54"/>
        <v/>
      </c>
      <c r="Z230" s="90" t="str">
        <f>IF($B230&lt;&gt;"",SUMIFS(进货台账!$I$3:$I$1869,进货台账!$E$3:$E$1869,$B230,进货台账!$B$3:$B$1869,LEFT($J$3,4),进货台账!$C$3:$C$1869,LEFT(Z$4,LEN(Z$4)-1)),"")</f>
        <v/>
      </c>
      <c r="AA230" s="90" t="str">
        <f>IF($B230&lt;&gt;"",SUMIFS(销售台账!$I$3:$I$2654,销售台账!$E$3:$E$2654,$B230,销售台账!$B$3:$B$2654,LEFT($J$3,4),销售台账!$C$3:$C$2654,LEFT(Z$4,LEN(Z$4)-1)),"")</f>
        <v/>
      </c>
      <c r="AB230" s="90" t="str">
        <f>IF($B230&lt;&gt;"",SUMIFS(损耗登记!$I$3:$I$4999,损耗登记!$E$3:$E$4999,$B230,损耗登记!$B$3:$B$4999,LEFT($J$3,4),损耗登记!$C$3:$C$4999,LEFT(Z$4,LEN(Z$4)-1)),"")</f>
        <v/>
      </c>
      <c r="AC230" s="90" t="str">
        <f t="shared" si="55"/>
        <v/>
      </c>
      <c r="AD230" s="90" t="str">
        <f>IF($B230&lt;&gt;"",SUMIFS(进货台账!$I$3:$I$1869,进货台账!$E$3:$E$1869,$B230,进货台账!$B$3:$B$1869,LEFT($J$3,4),进货台账!$C$3:$C$1869,LEFT(AD$4,LEN(AD$4)-1)),"")</f>
        <v/>
      </c>
      <c r="AE230" s="90" t="str">
        <f>IF($B230&lt;&gt;"",SUMIFS(销售台账!$I$3:$I$2654,销售台账!$E$3:$E$2654,$B230,销售台账!$B$3:$B$2654,LEFT($J$3,4),销售台账!$C$3:$C$2654,LEFT(AD$4,LEN(AD$4)-1)),"")</f>
        <v/>
      </c>
      <c r="AF230" s="90" t="str">
        <f>IF($B230&lt;&gt;"",SUMIFS(损耗登记!$I$3:$I$4999,损耗登记!$E$3:$E$4999,$B230,损耗登记!$B$3:$B$4999,LEFT($J$3,4),损耗登记!$C$3:$C$4999,LEFT(AD$4,LEN(AD$4)-1)),"")</f>
        <v/>
      </c>
      <c r="AG230" s="90" t="str">
        <f t="shared" si="56"/>
        <v/>
      </c>
      <c r="AH230" s="90" t="str">
        <f>IF($B230&lt;&gt;"",SUMIFS(进货台账!$I$3:$I$1869,进货台账!$E$3:$E$1869,$B230,进货台账!$B$3:$B$1869,LEFT($J$3,4),进货台账!$C$3:$C$1869,LEFT(AH$4,LEN(AH$4)-1)),"")</f>
        <v/>
      </c>
      <c r="AI230" s="90" t="str">
        <f>IF($B230&lt;&gt;"",SUMIFS(销售台账!$I$3:$I$2654,销售台账!$E$3:$E$2654,$B230,销售台账!$B$3:$B$2654,LEFT($J$3,4),销售台账!$C$3:$C$2654,LEFT(AH$4,LEN(AH$4)-1)),"")</f>
        <v/>
      </c>
      <c r="AJ230" s="90" t="str">
        <f>IF($B230&lt;&gt;"",SUMIFS(损耗登记!$I$3:$I$4999,损耗登记!$E$3:$E$4999,$B230,损耗登记!$B$3:$B$4999,LEFT($J$3,4),损耗登记!$C$3:$C$4999,LEFT(AH$4,LEN(AH$4)-1)),"")</f>
        <v/>
      </c>
      <c r="AK230" s="90" t="str">
        <f t="shared" si="57"/>
        <v/>
      </c>
      <c r="AL230" s="90" t="str">
        <f>IF($B230&lt;&gt;"",SUMIFS(进货台账!$I$3:$I$1869,进货台账!$E$3:$E$1869,$B230,进货台账!$B$3:$B$1869,LEFT($J$3,4),进货台账!$C$3:$C$1869,LEFT(AL$4,LEN(AL$4)-1)),"")</f>
        <v/>
      </c>
      <c r="AM230" s="90" t="str">
        <f>IF($B230&lt;&gt;"",SUMIFS(销售台账!$I$3:$I$2654,销售台账!$E$3:$E$2654,$B230,销售台账!$B$3:$B$2654,LEFT($J$3,4),销售台账!$C$3:$C$2654,LEFT(AL$4,LEN(AL$4)-1)),"")</f>
        <v/>
      </c>
      <c r="AN230" s="90" t="str">
        <f>IF($B230&lt;&gt;"",SUMIFS(损耗登记!$I$3:$I$4999,损耗登记!$E$3:$E$4999,$B230,损耗登记!$B$3:$B$4999,LEFT($J$3,4),损耗登记!$C$3:$C$4999,LEFT(AL$4,LEN(AL$4)-1)),"")</f>
        <v/>
      </c>
      <c r="AO230" s="90" t="str">
        <f t="shared" si="58"/>
        <v/>
      </c>
      <c r="AP230" s="90" t="str">
        <f>IF($B230&lt;&gt;"",SUMIFS(进货台账!$I$3:$I$1869,进货台账!$E$3:$E$1869,$B230,进货台账!$B$3:$B$1869,LEFT($J$3,4),进货台账!$C$3:$C$1869,LEFT(AP$4,LEN(AP$4)-1)),"")</f>
        <v/>
      </c>
      <c r="AQ230" s="90" t="str">
        <f>IF($B230&lt;&gt;"",SUMIFS(销售台账!$I$3:$I$2654,销售台账!$E$3:$E$2654,$B230,销售台账!$B$3:$B$2654,LEFT($J$3,4),销售台账!$C$3:$C$2654,LEFT(AP$4,LEN(AP$4)-1)),"")</f>
        <v/>
      </c>
      <c r="AR230" s="90" t="str">
        <f>IF($B230&lt;&gt;"",SUMIFS(损耗登记!$I$3:$I$4999,损耗登记!$E$3:$E$4999,$B230,损耗登记!$B$3:$B$4999,LEFT($J$3,4),损耗登记!$C$3:$C$4999,LEFT(AP$4,LEN(AP$4)-1)),"")</f>
        <v/>
      </c>
      <c r="AS230" s="90" t="str">
        <f t="shared" si="59"/>
        <v/>
      </c>
      <c r="AT230" s="90" t="str">
        <f>IF($B230&lt;&gt;"",SUMIFS(进货台账!$I$3:$I$1869,进货台账!$E$3:$E$1869,$B230,进货台账!$B$3:$B$1869,LEFT($J$3,4),进货台账!$C$3:$C$1869,LEFT(AT$4,LEN(AT$4)-1)),"")</f>
        <v/>
      </c>
      <c r="AU230" s="90" t="str">
        <f>IF($B230&lt;&gt;"",SUMIFS(销售台账!$I$3:$I$2654,销售台账!$E$3:$E$2654,$B230,销售台账!$B$3:$B$2654,LEFT($J$3,4),销售台账!$C$3:$C$2654,LEFT(AT$4,LEN(AT$4)-1)),"")</f>
        <v/>
      </c>
      <c r="AV230" s="90" t="str">
        <f>IF($B230&lt;&gt;"",SUMIFS(损耗登记!$I$3:$I$4999,损耗登记!$E$3:$E$4999,$B230,损耗登记!$B$3:$B$4999,LEFT($J$3,4),损耗登记!$C$3:$C$4999,LEFT(AT$4,LEN(AT$4)-1)),"")</f>
        <v/>
      </c>
      <c r="AW230" s="90" t="str">
        <f t="shared" si="60"/>
        <v/>
      </c>
      <c r="AX230" s="90" t="str">
        <f>IF($B230&lt;&gt;"",SUMIFS(进货台账!$I$3:$I$1869,进货台账!$E$3:$E$1869,$B230,进货台账!$B$3:$B$1869,LEFT($J$3,4),进货台账!$C$3:$C$1869,LEFT(AX$4,LEN(AX$4)-1)),"")</f>
        <v/>
      </c>
      <c r="AY230" s="90" t="str">
        <f>IF($B230&lt;&gt;"",SUMIFS(销售台账!$I$3:$I$2654,销售台账!$E$3:$E$2654,$B230,销售台账!$B$3:$B$2654,LEFT($J$3,4),销售台账!$C$3:$C$2654,LEFT(AX$4,LEN(AX$4)-1)),"")</f>
        <v/>
      </c>
      <c r="AZ230" s="90" t="str">
        <f>IF($B230&lt;&gt;"",SUMIFS(损耗登记!$I$3:$I$4999,损耗登记!$E$3:$E$4999,$B230,损耗登记!$B$3:$B$4999,LEFT($J$3,4),损耗登记!$C$3:$C$4999,LEFT(AX$4,LEN(AX$4)-1)),"")</f>
        <v/>
      </c>
      <c r="BA230" s="90" t="str">
        <f t="shared" si="61"/>
        <v/>
      </c>
      <c r="BB230" s="90" t="str">
        <f>IF($B230&lt;&gt;"",SUMIFS(进货台账!$I$3:$I$1869,进货台账!$E$3:$E$1869,$B230,进货台账!$B$3:$B$1869,LEFT($J$3,4),进货台账!$C$3:$C$1869,LEFT(BB$4,LEN(BB$4)-1)),"")</f>
        <v/>
      </c>
      <c r="BC230" s="90" t="str">
        <f>IF($B230&lt;&gt;"",SUMIFS(销售台账!$I$3:$I$2654,销售台账!$E$3:$E$2654,$B230,销售台账!$B$3:$B$2654,LEFT($J$3,4),销售台账!$C$3:$C$2654,LEFT(BB$4,LEN(BB$4)-1)),"")</f>
        <v/>
      </c>
      <c r="BD230" s="90" t="str">
        <f>IF($B230&lt;&gt;"",SUMIFS(损耗登记!$I$3:$I$4999,损耗登记!$E$3:$E$4999,$B230,损耗登记!$B$3:$B$4999,LEFT($J$3,4),损耗登记!$C$3:$C$4999,LEFT(BB$4,LEN(BB$4)-1)),"")</f>
        <v/>
      </c>
      <c r="BE230" s="90" t="str">
        <f t="shared" si="62"/>
        <v/>
      </c>
    </row>
    <row r="231" ht="22" customHeight="1" spans="1:57">
      <c r="A231" s="89" t="str">
        <f t="shared" si="63"/>
        <v/>
      </c>
      <c r="B231" s="89" t="str">
        <f>IF(商品参数!A228&lt;&gt;"",商品参数!A228,"")</f>
        <v/>
      </c>
      <c r="C231" s="90" t="str">
        <f>IFERROR(VLOOKUP(B231,商品参数!A:E,2,FALSE),"")</f>
        <v/>
      </c>
      <c r="D231" s="90" t="str">
        <f>IFERROR(VLOOKUP(B231,商品参数!A:E,3,FALSE),"")</f>
        <v/>
      </c>
      <c r="E231" s="90" t="str">
        <f>IFERROR(VLOOKUP(B231,商品参数!A:E,4,FALSE),"")</f>
        <v/>
      </c>
      <c r="F231" s="90" t="str">
        <f t="shared" si="48"/>
        <v/>
      </c>
      <c r="G231" s="90" t="str">
        <f t="shared" si="49"/>
        <v/>
      </c>
      <c r="H231" s="91" t="str">
        <f t="shared" si="50"/>
        <v/>
      </c>
      <c r="I231" s="90" t="str">
        <f>IF(E231&lt;&gt;"",IFERROR(VLOOKUP(B231,商品参数!$A$3:$D$499,6,0),0),"")</f>
        <v/>
      </c>
      <c r="J231" s="90" t="str">
        <f>IF($B231&lt;&gt;"",SUMIFS(进货台账!$I$3:$I$1869,进货台账!$E$3:$E$1869,$B231,进货台账!$B$3:$B$1869,LEFT($J$3,4),进货台账!$C$3:$C$1869,LEFT(J$4,LEN(J$4)-1)),"")</f>
        <v/>
      </c>
      <c r="K231" s="90" t="str">
        <f>IF($B231&lt;&gt;"",SUMIFS(销售台账!$I$3:$I$2654,销售台账!$E$3:$E$2654,$B231,销售台账!$B$3:$B$2654,LEFT($J$3,4),销售台账!$C$3:$C$2654,LEFT(J$4,LEN(J$4)-1)),"")</f>
        <v/>
      </c>
      <c r="L231" s="90" t="str">
        <f>IF($B231&lt;&gt;"",SUMIFS(损耗登记!$I$3:$I$4999,损耗登记!$E$3:$E$4999,$B231,损耗登记!$B$3:$B$4999,LEFT($J$3,4),损耗登记!$C$3:$C$4999,LEFT(J$4,LEN(J$4)-1)),"")</f>
        <v/>
      </c>
      <c r="M231" s="90" t="str">
        <f t="shared" si="51"/>
        <v/>
      </c>
      <c r="N231" s="90" t="str">
        <f>IF($B231&lt;&gt;"",SUMIFS(进货台账!$I$3:$I$1869,进货台账!$E$3:$E$1869,$B231,进货台账!$B$3:$B$1869,LEFT($J$3,4),进货台账!$C$3:$C$1869,LEFT(N$4,LEN(N$4)-1)),"")</f>
        <v/>
      </c>
      <c r="O231" s="90" t="str">
        <f>IF($B231&lt;&gt;"",SUMIFS(销售台账!$I$3:$I$2654,销售台账!$E$3:$E$2654,$B231,销售台账!$B$3:$B$2654,LEFT($J$3,4),销售台账!$C$3:$C$2654,LEFT(N$4,LEN(N$4)-1)),"")</f>
        <v/>
      </c>
      <c r="P231" s="90" t="str">
        <f>IF($B231&lt;&gt;"",SUMIFS(损耗登记!$I$3:$I$4999,损耗登记!$E$3:$E$4999,$B231,损耗登记!$B$3:$B$4999,LEFT($J$3,4),损耗登记!$C$3:$C$4999,LEFT(N$4,LEN(N$4)-1)),"")</f>
        <v/>
      </c>
      <c r="Q231" s="90" t="str">
        <f t="shared" si="52"/>
        <v/>
      </c>
      <c r="R231" s="90" t="str">
        <f>IF($B231&lt;&gt;"",SUMIFS(进货台账!$I$3:$I$1869,进货台账!$E$3:$E$1869,$B231,进货台账!$B$3:$B$1869,LEFT($J$3,4),进货台账!$C$3:$C$1869,LEFT(R$4,LEN(R$4)-1)),"")</f>
        <v/>
      </c>
      <c r="S231" s="90" t="str">
        <f>IF($B231&lt;&gt;"",SUMIFS(销售台账!$I$3:$I$2654,销售台账!$E$3:$E$2654,$B231,销售台账!$B$3:$B$2654,LEFT($J$3,4),销售台账!$C$3:$C$2654,LEFT(R$4,LEN(R$4)-1)),"")</f>
        <v/>
      </c>
      <c r="T231" s="90" t="str">
        <f>IF($B231&lt;&gt;"",SUMIFS(损耗登记!$I$3:$I$4999,损耗登记!$E$3:$E$4999,$B231,损耗登记!$B$3:$B$4999,LEFT($J$3,4),损耗登记!$C$3:$C$4999,LEFT(R$4,LEN(R$4)-1)),"")</f>
        <v/>
      </c>
      <c r="U231" s="90" t="str">
        <f t="shared" si="53"/>
        <v/>
      </c>
      <c r="V231" s="90" t="str">
        <f>IF($B231&lt;&gt;"",SUMIFS(进货台账!$I$3:$I$1869,进货台账!$E$3:$E$1869,$B231,进货台账!$B$3:$B$1869,LEFT($J$3,4),进货台账!$C$3:$C$1869,LEFT(V$4,LEN(V$4)-1)),"")</f>
        <v/>
      </c>
      <c r="W231" s="90" t="str">
        <f>IF($B231&lt;&gt;"",SUMIFS(销售台账!$I$3:$I$2654,销售台账!$E$3:$E$2654,$B231,销售台账!$B$3:$B$2654,LEFT($J$3,4),销售台账!$C$3:$C$2654,LEFT(V$4,LEN(V$4)-1)),"")</f>
        <v/>
      </c>
      <c r="X231" s="90" t="str">
        <f>IF($B231&lt;&gt;"",SUMIFS(损耗登记!$I$3:$I$4999,损耗登记!$E$3:$E$4999,$B231,损耗登记!$B$3:$B$4999,LEFT($J$3,4),损耗登记!$C$3:$C$4999,LEFT(V$4,LEN(V$4)-1)),"")</f>
        <v/>
      </c>
      <c r="Y231" s="90" t="str">
        <f t="shared" si="54"/>
        <v/>
      </c>
      <c r="Z231" s="90" t="str">
        <f>IF($B231&lt;&gt;"",SUMIFS(进货台账!$I$3:$I$1869,进货台账!$E$3:$E$1869,$B231,进货台账!$B$3:$B$1869,LEFT($J$3,4),进货台账!$C$3:$C$1869,LEFT(Z$4,LEN(Z$4)-1)),"")</f>
        <v/>
      </c>
      <c r="AA231" s="90" t="str">
        <f>IF($B231&lt;&gt;"",SUMIFS(销售台账!$I$3:$I$2654,销售台账!$E$3:$E$2654,$B231,销售台账!$B$3:$B$2654,LEFT($J$3,4),销售台账!$C$3:$C$2654,LEFT(Z$4,LEN(Z$4)-1)),"")</f>
        <v/>
      </c>
      <c r="AB231" s="90" t="str">
        <f>IF($B231&lt;&gt;"",SUMIFS(损耗登记!$I$3:$I$4999,损耗登记!$E$3:$E$4999,$B231,损耗登记!$B$3:$B$4999,LEFT($J$3,4),损耗登记!$C$3:$C$4999,LEFT(Z$4,LEN(Z$4)-1)),"")</f>
        <v/>
      </c>
      <c r="AC231" s="90" t="str">
        <f t="shared" si="55"/>
        <v/>
      </c>
      <c r="AD231" s="90" t="str">
        <f>IF($B231&lt;&gt;"",SUMIFS(进货台账!$I$3:$I$1869,进货台账!$E$3:$E$1869,$B231,进货台账!$B$3:$B$1869,LEFT($J$3,4),进货台账!$C$3:$C$1869,LEFT(AD$4,LEN(AD$4)-1)),"")</f>
        <v/>
      </c>
      <c r="AE231" s="90" t="str">
        <f>IF($B231&lt;&gt;"",SUMIFS(销售台账!$I$3:$I$2654,销售台账!$E$3:$E$2654,$B231,销售台账!$B$3:$B$2654,LEFT($J$3,4),销售台账!$C$3:$C$2654,LEFT(AD$4,LEN(AD$4)-1)),"")</f>
        <v/>
      </c>
      <c r="AF231" s="90" t="str">
        <f>IF($B231&lt;&gt;"",SUMIFS(损耗登记!$I$3:$I$4999,损耗登记!$E$3:$E$4999,$B231,损耗登记!$B$3:$B$4999,LEFT($J$3,4),损耗登记!$C$3:$C$4999,LEFT(AD$4,LEN(AD$4)-1)),"")</f>
        <v/>
      </c>
      <c r="AG231" s="90" t="str">
        <f t="shared" si="56"/>
        <v/>
      </c>
      <c r="AH231" s="90" t="str">
        <f>IF($B231&lt;&gt;"",SUMIFS(进货台账!$I$3:$I$1869,进货台账!$E$3:$E$1869,$B231,进货台账!$B$3:$B$1869,LEFT($J$3,4),进货台账!$C$3:$C$1869,LEFT(AH$4,LEN(AH$4)-1)),"")</f>
        <v/>
      </c>
      <c r="AI231" s="90" t="str">
        <f>IF($B231&lt;&gt;"",SUMIFS(销售台账!$I$3:$I$2654,销售台账!$E$3:$E$2654,$B231,销售台账!$B$3:$B$2654,LEFT($J$3,4),销售台账!$C$3:$C$2654,LEFT(AH$4,LEN(AH$4)-1)),"")</f>
        <v/>
      </c>
      <c r="AJ231" s="90" t="str">
        <f>IF($B231&lt;&gt;"",SUMIFS(损耗登记!$I$3:$I$4999,损耗登记!$E$3:$E$4999,$B231,损耗登记!$B$3:$B$4999,LEFT($J$3,4),损耗登记!$C$3:$C$4999,LEFT(AH$4,LEN(AH$4)-1)),"")</f>
        <v/>
      </c>
      <c r="AK231" s="90" t="str">
        <f t="shared" si="57"/>
        <v/>
      </c>
      <c r="AL231" s="90" t="str">
        <f>IF($B231&lt;&gt;"",SUMIFS(进货台账!$I$3:$I$1869,进货台账!$E$3:$E$1869,$B231,进货台账!$B$3:$B$1869,LEFT($J$3,4),进货台账!$C$3:$C$1869,LEFT(AL$4,LEN(AL$4)-1)),"")</f>
        <v/>
      </c>
      <c r="AM231" s="90" t="str">
        <f>IF($B231&lt;&gt;"",SUMIFS(销售台账!$I$3:$I$2654,销售台账!$E$3:$E$2654,$B231,销售台账!$B$3:$B$2654,LEFT($J$3,4),销售台账!$C$3:$C$2654,LEFT(AL$4,LEN(AL$4)-1)),"")</f>
        <v/>
      </c>
      <c r="AN231" s="90" t="str">
        <f>IF($B231&lt;&gt;"",SUMIFS(损耗登记!$I$3:$I$4999,损耗登记!$E$3:$E$4999,$B231,损耗登记!$B$3:$B$4999,LEFT($J$3,4),损耗登记!$C$3:$C$4999,LEFT(AL$4,LEN(AL$4)-1)),"")</f>
        <v/>
      </c>
      <c r="AO231" s="90" t="str">
        <f t="shared" si="58"/>
        <v/>
      </c>
      <c r="AP231" s="90" t="str">
        <f>IF($B231&lt;&gt;"",SUMIFS(进货台账!$I$3:$I$1869,进货台账!$E$3:$E$1869,$B231,进货台账!$B$3:$B$1869,LEFT($J$3,4),进货台账!$C$3:$C$1869,LEFT(AP$4,LEN(AP$4)-1)),"")</f>
        <v/>
      </c>
      <c r="AQ231" s="90" t="str">
        <f>IF($B231&lt;&gt;"",SUMIFS(销售台账!$I$3:$I$2654,销售台账!$E$3:$E$2654,$B231,销售台账!$B$3:$B$2654,LEFT($J$3,4),销售台账!$C$3:$C$2654,LEFT(AP$4,LEN(AP$4)-1)),"")</f>
        <v/>
      </c>
      <c r="AR231" s="90" t="str">
        <f>IF($B231&lt;&gt;"",SUMIFS(损耗登记!$I$3:$I$4999,损耗登记!$E$3:$E$4999,$B231,损耗登记!$B$3:$B$4999,LEFT($J$3,4),损耗登记!$C$3:$C$4999,LEFT(AP$4,LEN(AP$4)-1)),"")</f>
        <v/>
      </c>
      <c r="AS231" s="90" t="str">
        <f t="shared" si="59"/>
        <v/>
      </c>
      <c r="AT231" s="90" t="str">
        <f>IF($B231&lt;&gt;"",SUMIFS(进货台账!$I$3:$I$1869,进货台账!$E$3:$E$1869,$B231,进货台账!$B$3:$B$1869,LEFT($J$3,4),进货台账!$C$3:$C$1869,LEFT(AT$4,LEN(AT$4)-1)),"")</f>
        <v/>
      </c>
      <c r="AU231" s="90" t="str">
        <f>IF($B231&lt;&gt;"",SUMIFS(销售台账!$I$3:$I$2654,销售台账!$E$3:$E$2654,$B231,销售台账!$B$3:$B$2654,LEFT($J$3,4),销售台账!$C$3:$C$2654,LEFT(AT$4,LEN(AT$4)-1)),"")</f>
        <v/>
      </c>
      <c r="AV231" s="90" t="str">
        <f>IF($B231&lt;&gt;"",SUMIFS(损耗登记!$I$3:$I$4999,损耗登记!$E$3:$E$4999,$B231,损耗登记!$B$3:$B$4999,LEFT($J$3,4),损耗登记!$C$3:$C$4999,LEFT(AT$4,LEN(AT$4)-1)),"")</f>
        <v/>
      </c>
      <c r="AW231" s="90" t="str">
        <f t="shared" si="60"/>
        <v/>
      </c>
      <c r="AX231" s="90" t="str">
        <f>IF($B231&lt;&gt;"",SUMIFS(进货台账!$I$3:$I$1869,进货台账!$E$3:$E$1869,$B231,进货台账!$B$3:$B$1869,LEFT($J$3,4),进货台账!$C$3:$C$1869,LEFT(AX$4,LEN(AX$4)-1)),"")</f>
        <v/>
      </c>
      <c r="AY231" s="90" t="str">
        <f>IF($B231&lt;&gt;"",SUMIFS(销售台账!$I$3:$I$2654,销售台账!$E$3:$E$2654,$B231,销售台账!$B$3:$B$2654,LEFT($J$3,4),销售台账!$C$3:$C$2654,LEFT(AX$4,LEN(AX$4)-1)),"")</f>
        <v/>
      </c>
      <c r="AZ231" s="90" t="str">
        <f>IF($B231&lt;&gt;"",SUMIFS(损耗登记!$I$3:$I$4999,损耗登记!$E$3:$E$4999,$B231,损耗登记!$B$3:$B$4999,LEFT($J$3,4),损耗登记!$C$3:$C$4999,LEFT(AX$4,LEN(AX$4)-1)),"")</f>
        <v/>
      </c>
      <c r="BA231" s="90" t="str">
        <f t="shared" si="61"/>
        <v/>
      </c>
      <c r="BB231" s="90" t="str">
        <f>IF($B231&lt;&gt;"",SUMIFS(进货台账!$I$3:$I$1869,进货台账!$E$3:$E$1869,$B231,进货台账!$B$3:$B$1869,LEFT($J$3,4),进货台账!$C$3:$C$1869,LEFT(BB$4,LEN(BB$4)-1)),"")</f>
        <v/>
      </c>
      <c r="BC231" s="90" t="str">
        <f>IF($B231&lt;&gt;"",SUMIFS(销售台账!$I$3:$I$2654,销售台账!$E$3:$E$2654,$B231,销售台账!$B$3:$B$2654,LEFT($J$3,4),销售台账!$C$3:$C$2654,LEFT(BB$4,LEN(BB$4)-1)),"")</f>
        <v/>
      </c>
      <c r="BD231" s="90" t="str">
        <f>IF($B231&lt;&gt;"",SUMIFS(损耗登记!$I$3:$I$4999,损耗登记!$E$3:$E$4999,$B231,损耗登记!$B$3:$B$4999,LEFT($J$3,4),损耗登记!$C$3:$C$4999,LEFT(BB$4,LEN(BB$4)-1)),"")</f>
        <v/>
      </c>
      <c r="BE231" s="90" t="str">
        <f t="shared" si="62"/>
        <v/>
      </c>
    </row>
    <row r="232" ht="22" customHeight="1" spans="1:57">
      <c r="A232" s="89" t="str">
        <f t="shared" si="63"/>
        <v/>
      </c>
      <c r="B232" s="89" t="str">
        <f>IF(商品参数!A229&lt;&gt;"",商品参数!A229,"")</f>
        <v/>
      </c>
      <c r="C232" s="90" t="str">
        <f>IFERROR(VLOOKUP(B232,商品参数!A:E,2,FALSE),"")</f>
        <v/>
      </c>
      <c r="D232" s="90" t="str">
        <f>IFERROR(VLOOKUP(B232,商品参数!A:E,3,FALSE),"")</f>
        <v/>
      </c>
      <c r="E232" s="90" t="str">
        <f>IFERROR(VLOOKUP(B232,商品参数!A:E,4,FALSE),"")</f>
        <v/>
      </c>
      <c r="F232" s="90" t="str">
        <f t="shared" si="48"/>
        <v/>
      </c>
      <c r="G232" s="90" t="str">
        <f t="shared" si="49"/>
        <v/>
      </c>
      <c r="H232" s="91" t="str">
        <f t="shared" si="50"/>
        <v/>
      </c>
      <c r="I232" s="90" t="str">
        <f>IF(E232&lt;&gt;"",IFERROR(VLOOKUP(B232,商品参数!$A$3:$D$499,6,0),0),"")</f>
        <v/>
      </c>
      <c r="J232" s="90" t="str">
        <f>IF($B232&lt;&gt;"",SUMIFS(进货台账!$I$3:$I$1869,进货台账!$E$3:$E$1869,$B232,进货台账!$B$3:$B$1869,LEFT($J$3,4),进货台账!$C$3:$C$1869,LEFT(J$4,LEN(J$4)-1)),"")</f>
        <v/>
      </c>
      <c r="K232" s="90" t="str">
        <f>IF($B232&lt;&gt;"",SUMIFS(销售台账!$I$3:$I$2654,销售台账!$E$3:$E$2654,$B232,销售台账!$B$3:$B$2654,LEFT($J$3,4),销售台账!$C$3:$C$2654,LEFT(J$4,LEN(J$4)-1)),"")</f>
        <v/>
      </c>
      <c r="L232" s="90" t="str">
        <f>IF($B232&lt;&gt;"",SUMIFS(损耗登记!$I$3:$I$4999,损耗登记!$E$3:$E$4999,$B232,损耗登记!$B$3:$B$4999,LEFT($J$3,4),损耗登记!$C$3:$C$4999,LEFT(J$4,LEN(J$4)-1)),"")</f>
        <v/>
      </c>
      <c r="M232" s="90" t="str">
        <f t="shared" si="51"/>
        <v/>
      </c>
      <c r="N232" s="90" t="str">
        <f>IF($B232&lt;&gt;"",SUMIFS(进货台账!$I$3:$I$1869,进货台账!$E$3:$E$1869,$B232,进货台账!$B$3:$B$1869,LEFT($J$3,4),进货台账!$C$3:$C$1869,LEFT(N$4,LEN(N$4)-1)),"")</f>
        <v/>
      </c>
      <c r="O232" s="90" t="str">
        <f>IF($B232&lt;&gt;"",SUMIFS(销售台账!$I$3:$I$2654,销售台账!$E$3:$E$2654,$B232,销售台账!$B$3:$B$2654,LEFT($J$3,4),销售台账!$C$3:$C$2654,LEFT(N$4,LEN(N$4)-1)),"")</f>
        <v/>
      </c>
      <c r="P232" s="90" t="str">
        <f>IF($B232&lt;&gt;"",SUMIFS(损耗登记!$I$3:$I$4999,损耗登记!$E$3:$E$4999,$B232,损耗登记!$B$3:$B$4999,LEFT($J$3,4),损耗登记!$C$3:$C$4999,LEFT(N$4,LEN(N$4)-1)),"")</f>
        <v/>
      </c>
      <c r="Q232" s="90" t="str">
        <f t="shared" si="52"/>
        <v/>
      </c>
      <c r="R232" s="90" t="str">
        <f>IF($B232&lt;&gt;"",SUMIFS(进货台账!$I$3:$I$1869,进货台账!$E$3:$E$1869,$B232,进货台账!$B$3:$B$1869,LEFT($J$3,4),进货台账!$C$3:$C$1869,LEFT(R$4,LEN(R$4)-1)),"")</f>
        <v/>
      </c>
      <c r="S232" s="90" t="str">
        <f>IF($B232&lt;&gt;"",SUMIFS(销售台账!$I$3:$I$2654,销售台账!$E$3:$E$2654,$B232,销售台账!$B$3:$B$2654,LEFT($J$3,4),销售台账!$C$3:$C$2654,LEFT(R$4,LEN(R$4)-1)),"")</f>
        <v/>
      </c>
      <c r="T232" s="90" t="str">
        <f>IF($B232&lt;&gt;"",SUMIFS(损耗登记!$I$3:$I$4999,损耗登记!$E$3:$E$4999,$B232,损耗登记!$B$3:$B$4999,LEFT($J$3,4),损耗登记!$C$3:$C$4999,LEFT(R$4,LEN(R$4)-1)),"")</f>
        <v/>
      </c>
      <c r="U232" s="90" t="str">
        <f t="shared" si="53"/>
        <v/>
      </c>
      <c r="V232" s="90" t="str">
        <f>IF($B232&lt;&gt;"",SUMIFS(进货台账!$I$3:$I$1869,进货台账!$E$3:$E$1869,$B232,进货台账!$B$3:$B$1869,LEFT($J$3,4),进货台账!$C$3:$C$1869,LEFT(V$4,LEN(V$4)-1)),"")</f>
        <v/>
      </c>
      <c r="W232" s="90" t="str">
        <f>IF($B232&lt;&gt;"",SUMIFS(销售台账!$I$3:$I$2654,销售台账!$E$3:$E$2654,$B232,销售台账!$B$3:$B$2654,LEFT($J$3,4),销售台账!$C$3:$C$2654,LEFT(V$4,LEN(V$4)-1)),"")</f>
        <v/>
      </c>
      <c r="X232" s="90" t="str">
        <f>IF($B232&lt;&gt;"",SUMIFS(损耗登记!$I$3:$I$4999,损耗登记!$E$3:$E$4999,$B232,损耗登记!$B$3:$B$4999,LEFT($J$3,4),损耗登记!$C$3:$C$4999,LEFT(V$4,LEN(V$4)-1)),"")</f>
        <v/>
      </c>
      <c r="Y232" s="90" t="str">
        <f t="shared" si="54"/>
        <v/>
      </c>
      <c r="Z232" s="90" t="str">
        <f>IF($B232&lt;&gt;"",SUMIFS(进货台账!$I$3:$I$1869,进货台账!$E$3:$E$1869,$B232,进货台账!$B$3:$B$1869,LEFT($J$3,4),进货台账!$C$3:$C$1869,LEFT(Z$4,LEN(Z$4)-1)),"")</f>
        <v/>
      </c>
      <c r="AA232" s="90" t="str">
        <f>IF($B232&lt;&gt;"",SUMIFS(销售台账!$I$3:$I$2654,销售台账!$E$3:$E$2654,$B232,销售台账!$B$3:$B$2654,LEFT($J$3,4),销售台账!$C$3:$C$2654,LEFT(Z$4,LEN(Z$4)-1)),"")</f>
        <v/>
      </c>
      <c r="AB232" s="90" t="str">
        <f>IF($B232&lt;&gt;"",SUMIFS(损耗登记!$I$3:$I$4999,损耗登记!$E$3:$E$4999,$B232,损耗登记!$B$3:$B$4999,LEFT($J$3,4),损耗登记!$C$3:$C$4999,LEFT(Z$4,LEN(Z$4)-1)),"")</f>
        <v/>
      </c>
      <c r="AC232" s="90" t="str">
        <f t="shared" si="55"/>
        <v/>
      </c>
      <c r="AD232" s="90" t="str">
        <f>IF($B232&lt;&gt;"",SUMIFS(进货台账!$I$3:$I$1869,进货台账!$E$3:$E$1869,$B232,进货台账!$B$3:$B$1869,LEFT($J$3,4),进货台账!$C$3:$C$1869,LEFT(AD$4,LEN(AD$4)-1)),"")</f>
        <v/>
      </c>
      <c r="AE232" s="90" t="str">
        <f>IF($B232&lt;&gt;"",SUMIFS(销售台账!$I$3:$I$2654,销售台账!$E$3:$E$2654,$B232,销售台账!$B$3:$B$2654,LEFT($J$3,4),销售台账!$C$3:$C$2654,LEFT(AD$4,LEN(AD$4)-1)),"")</f>
        <v/>
      </c>
      <c r="AF232" s="90" t="str">
        <f>IF($B232&lt;&gt;"",SUMIFS(损耗登记!$I$3:$I$4999,损耗登记!$E$3:$E$4999,$B232,损耗登记!$B$3:$B$4999,LEFT($J$3,4),损耗登记!$C$3:$C$4999,LEFT(AD$4,LEN(AD$4)-1)),"")</f>
        <v/>
      </c>
      <c r="AG232" s="90" t="str">
        <f t="shared" si="56"/>
        <v/>
      </c>
      <c r="AH232" s="90" t="str">
        <f>IF($B232&lt;&gt;"",SUMIFS(进货台账!$I$3:$I$1869,进货台账!$E$3:$E$1869,$B232,进货台账!$B$3:$B$1869,LEFT($J$3,4),进货台账!$C$3:$C$1869,LEFT(AH$4,LEN(AH$4)-1)),"")</f>
        <v/>
      </c>
      <c r="AI232" s="90" t="str">
        <f>IF($B232&lt;&gt;"",SUMIFS(销售台账!$I$3:$I$2654,销售台账!$E$3:$E$2654,$B232,销售台账!$B$3:$B$2654,LEFT($J$3,4),销售台账!$C$3:$C$2654,LEFT(AH$4,LEN(AH$4)-1)),"")</f>
        <v/>
      </c>
      <c r="AJ232" s="90" t="str">
        <f>IF($B232&lt;&gt;"",SUMIFS(损耗登记!$I$3:$I$4999,损耗登记!$E$3:$E$4999,$B232,损耗登记!$B$3:$B$4999,LEFT($J$3,4),损耗登记!$C$3:$C$4999,LEFT(AH$4,LEN(AH$4)-1)),"")</f>
        <v/>
      </c>
      <c r="AK232" s="90" t="str">
        <f t="shared" si="57"/>
        <v/>
      </c>
      <c r="AL232" s="90" t="str">
        <f>IF($B232&lt;&gt;"",SUMIFS(进货台账!$I$3:$I$1869,进货台账!$E$3:$E$1869,$B232,进货台账!$B$3:$B$1869,LEFT($J$3,4),进货台账!$C$3:$C$1869,LEFT(AL$4,LEN(AL$4)-1)),"")</f>
        <v/>
      </c>
      <c r="AM232" s="90" t="str">
        <f>IF($B232&lt;&gt;"",SUMIFS(销售台账!$I$3:$I$2654,销售台账!$E$3:$E$2654,$B232,销售台账!$B$3:$B$2654,LEFT($J$3,4),销售台账!$C$3:$C$2654,LEFT(AL$4,LEN(AL$4)-1)),"")</f>
        <v/>
      </c>
      <c r="AN232" s="90" t="str">
        <f>IF($B232&lt;&gt;"",SUMIFS(损耗登记!$I$3:$I$4999,损耗登记!$E$3:$E$4999,$B232,损耗登记!$B$3:$B$4999,LEFT($J$3,4),损耗登记!$C$3:$C$4999,LEFT(AL$4,LEN(AL$4)-1)),"")</f>
        <v/>
      </c>
      <c r="AO232" s="90" t="str">
        <f t="shared" si="58"/>
        <v/>
      </c>
      <c r="AP232" s="90" t="str">
        <f>IF($B232&lt;&gt;"",SUMIFS(进货台账!$I$3:$I$1869,进货台账!$E$3:$E$1869,$B232,进货台账!$B$3:$B$1869,LEFT($J$3,4),进货台账!$C$3:$C$1869,LEFT(AP$4,LEN(AP$4)-1)),"")</f>
        <v/>
      </c>
      <c r="AQ232" s="90" t="str">
        <f>IF($B232&lt;&gt;"",SUMIFS(销售台账!$I$3:$I$2654,销售台账!$E$3:$E$2654,$B232,销售台账!$B$3:$B$2654,LEFT($J$3,4),销售台账!$C$3:$C$2654,LEFT(AP$4,LEN(AP$4)-1)),"")</f>
        <v/>
      </c>
      <c r="AR232" s="90" t="str">
        <f>IF($B232&lt;&gt;"",SUMIFS(损耗登记!$I$3:$I$4999,损耗登记!$E$3:$E$4999,$B232,损耗登记!$B$3:$B$4999,LEFT($J$3,4),损耗登记!$C$3:$C$4999,LEFT(AP$4,LEN(AP$4)-1)),"")</f>
        <v/>
      </c>
      <c r="AS232" s="90" t="str">
        <f t="shared" si="59"/>
        <v/>
      </c>
      <c r="AT232" s="90" t="str">
        <f>IF($B232&lt;&gt;"",SUMIFS(进货台账!$I$3:$I$1869,进货台账!$E$3:$E$1869,$B232,进货台账!$B$3:$B$1869,LEFT($J$3,4),进货台账!$C$3:$C$1869,LEFT(AT$4,LEN(AT$4)-1)),"")</f>
        <v/>
      </c>
      <c r="AU232" s="90" t="str">
        <f>IF($B232&lt;&gt;"",SUMIFS(销售台账!$I$3:$I$2654,销售台账!$E$3:$E$2654,$B232,销售台账!$B$3:$B$2654,LEFT($J$3,4),销售台账!$C$3:$C$2654,LEFT(AT$4,LEN(AT$4)-1)),"")</f>
        <v/>
      </c>
      <c r="AV232" s="90" t="str">
        <f>IF($B232&lt;&gt;"",SUMIFS(损耗登记!$I$3:$I$4999,损耗登记!$E$3:$E$4999,$B232,损耗登记!$B$3:$B$4999,LEFT($J$3,4),损耗登记!$C$3:$C$4999,LEFT(AT$4,LEN(AT$4)-1)),"")</f>
        <v/>
      </c>
      <c r="AW232" s="90" t="str">
        <f t="shared" si="60"/>
        <v/>
      </c>
      <c r="AX232" s="90" t="str">
        <f>IF($B232&lt;&gt;"",SUMIFS(进货台账!$I$3:$I$1869,进货台账!$E$3:$E$1869,$B232,进货台账!$B$3:$B$1869,LEFT($J$3,4),进货台账!$C$3:$C$1869,LEFT(AX$4,LEN(AX$4)-1)),"")</f>
        <v/>
      </c>
      <c r="AY232" s="90" t="str">
        <f>IF($B232&lt;&gt;"",SUMIFS(销售台账!$I$3:$I$2654,销售台账!$E$3:$E$2654,$B232,销售台账!$B$3:$B$2654,LEFT($J$3,4),销售台账!$C$3:$C$2654,LEFT(AX$4,LEN(AX$4)-1)),"")</f>
        <v/>
      </c>
      <c r="AZ232" s="90" t="str">
        <f>IF($B232&lt;&gt;"",SUMIFS(损耗登记!$I$3:$I$4999,损耗登记!$E$3:$E$4999,$B232,损耗登记!$B$3:$B$4999,LEFT($J$3,4),损耗登记!$C$3:$C$4999,LEFT(AX$4,LEN(AX$4)-1)),"")</f>
        <v/>
      </c>
      <c r="BA232" s="90" t="str">
        <f t="shared" si="61"/>
        <v/>
      </c>
      <c r="BB232" s="90" t="str">
        <f>IF($B232&lt;&gt;"",SUMIFS(进货台账!$I$3:$I$1869,进货台账!$E$3:$E$1869,$B232,进货台账!$B$3:$B$1869,LEFT($J$3,4),进货台账!$C$3:$C$1869,LEFT(BB$4,LEN(BB$4)-1)),"")</f>
        <v/>
      </c>
      <c r="BC232" s="90" t="str">
        <f>IF($B232&lt;&gt;"",SUMIFS(销售台账!$I$3:$I$2654,销售台账!$E$3:$E$2654,$B232,销售台账!$B$3:$B$2654,LEFT($J$3,4),销售台账!$C$3:$C$2654,LEFT(BB$4,LEN(BB$4)-1)),"")</f>
        <v/>
      </c>
      <c r="BD232" s="90" t="str">
        <f>IF($B232&lt;&gt;"",SUMIFS(损耗登记!$I$3:$I$4999,损耗登记!$E$3:$E$4999,$B232,损耗登记!$B$3:$B$4999,LEFT($J$3,4),损耗登记!$C$3:$C$4999,LEFT(BB$4,LEN(BB$4)-1)),"")</f>
        <v/>
      </c>
      <c r="BE232" s="90" t="str">
        <f t="shared" si="62"/>
        <v/>
      </c>
    </row>
    <row r="233" ht="22" customHeight="1" spans="1:57">
      <c r="A233" s="89" t="str">
        <f t="shared" si="63"/>
        <v/>
      </c>
      <c r="B233" s="89" t="str">
        <f>IF(商品参数!A230&lt;&gt;"",商品参数!A230,"")</f>
        <v/>
      </c>
      <c r="C233" s="90" t="str">
        <f>IFERROR(VLOOKUP(B233,商品参数!A:E,2,FALSE),"")</f>
        <v/>
      </c>
      <c r="D233" s="90" t="str">
        <f>IFERROR(VLOOKUP(B233,商品参数!A:E,3,FALSE),"")</f>
        <v/>
      </c>
      <c r="E233" s="90" t="str">
        <f>IFERROR(VLOOKUP(B233,商品参数!A:E,4,FALSE),"")</f>
        <v/>
      </c>
      <c r="F233" s="90" t="str">
        <f t="shared" si="48"/>
        <v/>
      </c>
      <c r="G233" s="90" t="str">
        <f t="shared" si="49"/>
        <v/>
      </c>
      <c r="H233" s="91" t="str">
        <f t="shared" si="50"/>
        <v/>
      </c>
      <c r="I233" s="90" t="str">
        <f>IF(E233&lt;&gt;"",IFERROR(VLOOKUP(B233,商品参数!$A$3:$D$499,6,0),0),"")</f>
        <v/>
      </c>
      <c r="J233" s="90" t="str">
        <f>IF($B233&lt;&gt;"",SUMIFS(进货台账!$I$3:$I$1869,进货台账!$E$3:$E$1869,$B233,进货台账!$B$3:$B$1869,LEFT($J$3,4),进货台账!$C$3:$C$1869,LEFT(J$4,LEN(J$4)-1)),"")</f>
        <v/>
      </c>
      <c r="K233" s="90" t="str">
        <f>IF($B233&lt;&gt;"",SUMIFS(销售台账!$I$3:$I$2654,销售台账!$E$3:$E$2654,$B233,销售台账!$B$3:$B$2654,LEFT($J$3,4),销售台账!$C$3:$C$2654,LEFT(J$4,LEN(J$4)-1)),"")</f>
        <v/>
      </c>
      <c r="L233" s="90" t="str">
        <f>IF($B233&lt;&gt;"",SUMIFS(损耗登记!$I$3:$I$4999,损耗登记!$E$3:$E$4999,$B233,损耗登记!$B$3:$B$4999,LEFT($J$3,4),损耗登记!$C$3:$C$4999,LEFT(J$4,LEN(J$4)-1)),"")</f>
        <v/>
      </c>
      <c r="M233" s="90" t="str">
        <f t="shared" si="51"/>
        <v/>
      </c>
      <c r="N233" s="90" t="str">
        <f>IF($B233&lt;&gt;"",SUMIFS(进货台账!$I$3:$I$1869,进货台账!$E$3:$E$1869,$B233,进货台账!$B$3:$B$1869,LEFT($J$3,4),进货台账!$C$3:$C$1869,LEFT(N$4,LEN(N$4)-1)),"")</f>
        <v/>
      </c>
      <c r="O233" s="90" t="str">
        <f>IF($B233&lt;&gt;"",SUMIFS(销售台账!$I$3:$I$2654,销售台账!$E$3:$E$2654,$B233,销售台账!$B$3:$B$2654,LEFT($J$3,4),销售台账!$C$3:$C$2654,LEFT(N$4,LEN(N$4)-1)),"")</f>
        <v/>
      </c>
      <c r="P233" s="90" t="str">
        <f>IF($B233&lt;&gt;"",SUMIFS(损耗登记!$I$3:$I$4999,损耗登记!$E$3:$E$4999,$B233,损耗登记!$B$3:$B$4999,LEFT($J$3,4),损耗登记!$C$3:$C$4999,LEFT(N$4,LEN(N$4)-1)),"")</f>
        <v/>
      </c>
      <c r="Q233" s="90" t="str">
        <f t="shared" si="52"/>
        <v/>
      </c>
      <c r="R233" s="90" t="str">
        <f>IF($B233&lt;&gt;"",SUMIFS(进货台账!$I$3:$I$1869,进货台账!$E$3:$E$1869,$B233,进货台账!$B$3:$B$1869,LEFT($J$3,4),进货台账!$C$3:$C$1869,LEFT(R$4,LEN(R$4)-1)),"")</f>
        <v/>
      </c>
      <c r="S233" s="90" t="str">
        <f>IF($B233&lt;&gt;"",SUMIFS(销售台账!$I$3:$I$2654,销售台账!$E$3:$E$2654,$B233,销售台账!$B$3:$B$2654,LEFT($J$3,4),销售台账!$C$3:$C$2654,LEFT(R$4,LEN(R$4)-1)),"")</f>
        <v/>
      </c>
      <c r="T233" s="90" t="str">
        <f>IF($B233&lt;&gt;"",SUMIFS(损耗登记!$I$3:$I$4999,损耗登记!$E$3:$E$4999,$B233,损耗登记!$B$3:$B$4999,LEFT($J$3,4),损耗登记!$C$3:$C$4999,LEFT(R$4,LEN(R$4)-1)),"")</f>
        <v/>
      </c>
      <c r="U233" s="90" t="str">
        <f t="shared" si="53"/>
        <v/>
      </c>
      <c r="V233" s="90" t="str">
        <f>IF($B233&lt;&gt;"",SUMIFS(进货台账!$I$3:$I$1869,进货台账!$E$3:$E$1869,$B233,进货台账!$B$3:$B$1869,LEFT($J$3,4),进货台账!$C$3:$C$1869,LEFT(V$4,LEN(V$4)-1)),"")</f>
        <v/>
      </c>
      <c r="W233" s="90" t="str">
        <f>IF($B233&lt;&gt;"",SUMIFS(销售台账!$I$3:$I$2654,销售台账!$E$3:$E$2654,$B233,销售台账!$B$3:$B$2654,LEFT($J$3,4),销售台账!$C$3:$C$2654,LEFT(V$4,LEN(V$4)-1)),"")</f>
        <v/>
      </c>
      <c r="X233" s="90" t="str">
        <f>IF($B233&lt;&gt;"",SUMIFS(损耗登记!$I$3:$I$4999,损耗登记!$E$3:$E$4999,$B233,损耗登记!$B$3:$B$4999,LEFT($J$3,4),损耗登记!$C$3:$C$4999,LEFT(V$4,LEN(V$4)-1)),"")</f>
        <v/>
      </c>
      <c r="Y233" s="90" t="str">
        <f t="shared" si="54"/>
        <v/>
      </c>
      <c r="Z233" s="90" t="str">
        <f>IF($B233&lt;&gt;"",SUMIFS(进货台账!$I$3:$I$1869,进货台账!$E$3:$E$1869,$B233,进货台账!$B$3:$B$1869,LEFT($J$3,4),进货台账!$C$3:$C$1869,LEFT(Z$4,LEN(Z$4)-1)),"")</f>
        <v/>
      </c>
      <c r="AA233" s="90" t="str">
        <f>IF($B233&lt;&gt;"",SUMIFS(销售台账!$I$3:$I$2654,销售台账!$E$3:$E$2654,$B233,销售台账!$B$3:$B$2654,LEFT($J$3,4),销售台账!$C$3:$C$2654,LEFT(Z$4,LEN(Z$4)-1)),"")</f>
        <v/>
      </c>
      <c r="AB233" s="90" t="str">
        <f>IF($B233&lt;&gt;"",SUMIFS(损耗登记!$I$3:$I$4999,损耗登记!$E$3:$E$4999,$B233,损耗登记!$B$3:$B$4999,LEFT($J$3,4),损耗登记!$C$3:$C$4999,LEFT(Z$4,LEN(Z$4)-1)),"")</f>
        <v/>
      </c>
      <c r="AC233" s="90" t="str">
        <f t="shared" si="55"/>
        <v/>
      </c>
      <c r="AD233" s="90" t="str">
        <f>IF($B233&lt;&gt;"",SUMIFS(进货台账!$I$3:$I$1869,进货台账!$E$3:$E$1869,$B233,进货台账!$B$3:$B$1869,LEFT($J$3,4),进货台账!$C$3:$C$1869,LEFT(AD$4,LEN(AD$4)-1)),"")</f>
        <v/>
      </c>
      <c r="AE233" s="90" t="str">
        <f>IF($B233&lt;&gt;"",SUMIFS(销售台账!$I$3:$I$2654,销售台账!$E$3:$E$2654,$B233,销售台账!$B$3:$B$2654,LEFT($J$3,4),销售台账!$C$3:$C$2654,LEFT(AD$4,LEN(AD$4)-1)),"")</f>
        <v/>
      </c>
      <c r="AF233" s="90" t="str">
        <f>IF($B233&lt;&gt;"",SUMIFS(损耗登记!$I$3:$I$4999,损耗登记!$E$3:$E$4999,$B233,损耗登记!$B$3:$B$4999,LEFT($J$3,4),损耗登记!$C$3:$C$4999,LEFT(AD$4,LEN(AD$4)-1)),"")</f>
        <v/>
      </c>
      <c r="AG233" s="90" t="str">
        <f t="shared" si="56"/>
        <v/>
      </c>
      <c r="AH233" s="90" t="str">
        <f>IF($B233&lt;&gt;"",SUMIFS(进货台账!$I$3:$I$1869,进货台账!$E$3:$E$1869,$B233,进货台账!$B$3:$B$1869,LEFT($J$3,4),进货台账!$C$3:$C$1869,LEFT(AH$4,LEN(AH$4)-1)),"")</f>
        <v/>
      </c>
      <c r="AI233" s="90" t="str">
        <f>IF($B233&lt;&gt;"",SUMIFS(销售台账!$I$3:$I$2654,销售台账!$E$3:$E$2654,$B233,销售台账!$B$3:$B$2654,LEFT($J$3,4),销售台账!$C$3:$C$2654,LEFT(AH$4,LEN(AH$4)-1)),"")</f>
        <v/>
      </c>
      <c r="AJ233" s="90" t="str">
        <f>IF($B233&lt;&gt;"",SUMIFS(损耗登记!$I$3:$I$4999,损耗登记!$E$3:$E$4999,$B233,损耗登记!$B$3:$B$4999,LEFT($J$3,4),损耗登记!$C$3:$C$4999,LEFT(AH$4,LEN(AH$4)-1)),"")</f>
        <v/>
      </c>
      <c r="AK233" s="90" t="str">
        <f t="shared" si="57"/>
        <v/>
      </c>
      <c r="AL233" s="90" t="str">
        <f>IF($B233&lt;&gt;"",SUMIFS(进货台账!$I$3:$I$1869,进货台账!$E$3:$E$1869,$B233,进货台账!$B$3:$B$1869,LEFT($J$3,4),进货台账!$C$3:$C$1869,LEFT(AL$4,LEN(AL$4)-1)),"")</f>
        <v/>
      </c>
      <c r="AM233" s="90" t="str">
        <f>IF($B233&lt;&gt;"",SUMIFS(销售台账!$I$3:$I$2654,销售台账!$E$3:$E$2654,$B233,销售台账!$B$3:$B$2654,LEFT($J$3,4),销售台账!$C$3:$C$2654,LEFT(AL$4,LEN(AL$4)-1)),"")</f>
        <v/>
      </c>
      <c r="AN233" s="90" t="str">
        <f>IF($B233&lt;&gt;"",SUMIFS(损耗登记!$I$3:$I$4999,损耗登记!$E$3:$E$4999,$B233,损耗登记!$B$3:$B$4999,LEFT($J$3,4),损耗登记!$C$3:$C$4999,LEFT(AL$4,LEN(AL$4)-1)),"")</f>
        <v/>
      </c>
      <c r="AO233" s="90" t="str">
        <f t="shared" si="58"/>
        <v/>
      </c>
      <c r="AP233" s="90" t="str">
        <f>IF($B233&lt;&gt;"",SUMIFS(进货台账!$I$3:$I$1869,进货台账!$E$3:$E$1869,$B233,进货台账!$B$3:$B$1869,LEFT($J$3,4),进货台账!$C$3:$C$1869,LEFT(AP$4,LEN(AP$4)-1)),"")</f>
        <v/>
      </c>
      <c r="AQ233" s="90" t="str">
        <f>IF($B233&lt;&gt;"",SUMIFS(销售台账!$I$3:$I$2654,销售台账!$E$3:$E$2654,$B233,销售台账!$B$3:$B$2654,LEFT($J$3,4),销售台账!$C$3:$C$2654,LEFT(AP$4,LEN(AP$4)-1)),"")</f>
        <v/>
      </c>
      <c r="AR233" s="90" t="str">
        <f>IF($B233&lt;&gt;"",SUMIFS(损耗登记!$I$3:$I$4999,损耗登记!$E$3:$E$4999,$B233,损耗登记!$B$3:$B$4999,LEFT($J$3,4),损耗登记!$C$3:$C$4999,LEFT(AP$4,LEN(AP$4)-1)),"")</f>
        <v/>
      </c>
      <c r="AS233" s="90" t="str">
        <f t="shared" si="59"/>
        <v/>
      </c>
      <c r="AT233" s="90" t="str">
        <f>IF($B233&lt;&gt;"",SUMIFS(进货台账!$I$3:$I$1869,进货台账!$E$3:$E$1869,$B233,进货台账!$B$3:$B$1869,LEFT($J$3,4),进货台账!$C$3:$C$1869,LEFT(AT$4,LEN(AT$4)-1)),"")</f>
        <v/>
      </c>
      <c r="AU233" s="90" t="str">
        <f>IF($B233&lt;&gt;"",SUMIFS(销售台账!$I$3:$I$2654,销售台账!$E$3:$E$2654,$B233,销售台账!$B$3:$B$2654,LEFT($J$3,4),销售台账!$C$3:$C$2654,LEFT(AT$4,LEN(AT$4)-1)),"")</f>
        <v/>
      </c>
      <c r="AV233" s="90" t="str">
        <f>IF($B233&lt;&gt;"",SUMIFS(损耗登记!$I$3:$I$4999,损耗登记!$E$3:$E$4999,$B233,损耗登记!$B$3:$B$4999,LEFT($J$3,4),损耗登记!$C$3:$C$4999,LEFT(AT$4,LEN(AT$4)-1)),"")</f>
        <v/>
      </c>
      <c r="AW233" s="90" t="str">
        <f t="shared" si="60"/>
        <v/>
      </c>
      <c r="AX233" s="90" t="str">
        <f>IF($B233&lt;&gt;"",SUMIFS(进货台账!$I$3:$I$1869,进货台账!$E$3:$E$1869,$B233,进货台账!$B$3:$B$1869,LEFT($J$3,4),进货台账!$C$3:$C$1869,LEFT(AX$4,LEN(AX$4)-1)),"")</f>
        <v/>
      </c>
      <c r="AY233" s="90" t="str">
        <f>IF($B233&lt;&gt;"",SUMIFS(销售台账!$I$3:$I$2654,销售台账!$E$3:$E$2654,$B233,销售台账!$B$3:$B$2654,LEFT($J$3,4),销售台账!$C$3:$C$2654,LEFT(AX$4,LEN(AX$4)-1)),"")</f>
        <v/>
      </c>
      <c r="AZ233" s="90" t="str">
        <f>IF($B233&lt;&gt;"",SUMIFS(损耗登记!$I$3:$I$4999,损耗登记!$E$3:$E$4999,$B233,损耗登记!$B$3:$B$4999,LEFT($J$3,4),损耗登记!$C$3:$C$4999,LEFT(AX$4,LEN(AX$4)-1)),"")</f>
        <v/>
      </c>
      <c r="BA233" s="90" t="str">
        <f t="shared" si="61"/>
        <v/>
      </c>
      <c r="BB233" s="90" t="str">
        <f>IF($B233&lt;&gt;"",SUMIFS(进货台账!$I$3:$I$1869,进货台账!$E$3:$E$1869,$B233,进货台账!$B$3:$B$1869,LEFT($J$3,4),进货台账!$C$3:$C$1869,LEFT(BB$4,LEN(BB$4)-1)),"")</f>
        <v/>
      </c>
      <c r="BC233" s="90" t="str">
        <f>IF($B233&lt;&gt;"",SUMIFS(销售台账!$I$3:$I$2654,销售台账!$E$3:$E$2654,$B233,销售台账!$B$3:$B$2654,LEFT($J$3,4),销售台账!$C$3:$C$2654,LEFT(BB$4,LEN(BB$4)-1)),"")</f>
        <v/>
      </c>
      <c r="BD233" s="90" t="str">
        <f>IF($B233&lt;&gt;"",SUMIFS(损耗登记!$I$3:$I$4999,损耗登记!$E$3:$E$4999,$B233,损耗登记!$B$3:$B$4999,LEFT($J$3,4),损耗登记!$C$3:$C$4999,LEFT(BB$4,LEN(BB$4)-1)),"")</f>
        <v/>
      </c>
      <c r="BE233" s="90" t="str">
        <f t="shared" si="62"/>
        <v/>
      </c>
    </row>
    <row r="234" ht="22" customHeight="1" spans="1:57">
      <c r="A234" s="89" t="str">
        <f t="shared" si="63"/>
        <v/>
      </c>
      <c r="B234" s="89" t="str">
        <f>IF(商品参数!A231&lt;&gt;"",商品参数!A231,"")</f>
        <v/>
      </c>
      <c r="C234" s="90" t="str">
        <f>IFERROR(VLOOKUP(B234,商品参数!A:E,2,FALSE),"")</f>
        <v/>
      </c>
      <c r="D234" s="90" t="str">
        <f>IFERROR(VLOOKUP(B234,商品参数!A:E,3,FALSE),"")</f>
        <v/>
      </c>
      <c r="E234" s="90" t="str">
        <f>IFERROR(VLOOKUP(B234,商品参数!A:E,4,FALSE),"")</f>
        <v/>
      </c>
      <c r="F234" s="90" t="str">
        <f t="shared" si="48"/>
        <v/>
      </c>
      <c r="G234" s="90" t="str">
        <f t="shared" si="49"/>
        <v/>
      </c>
      <c r="H234" s="91" t="str">
        <f t="shared" si="50"/>
        <v/>
      </c>
      <c r="I234" s="90" t="str">
        <f>IF(E234&lt;&gt;"",IFERROR(VLOOKUP(B234,商品参数!$A$3:$D$499,6,0),0),"")</f>
        <v/>
      </c>
      <c r="J234" s="90" t="str">
        <f>IF($B234&lt;&gt;"",SUMIFS(进货台账!$I$3:$I$1869,进货台账!$E$3:$E$1869,$B234,进货台账!$B$3:$B$1869,LEFT($J$3,4),进货台账!$C$3:$C$1869,LEFT(J$4,LEN(J$4)-1)),"")</f>
        <v/>
      </c>
      <c r="K234" s="90" t="str">
        <f>IF($B234&lt;&gt;"",SUMIFS(销售台账!$I$3:$I$2654,销售台账!$E$3:$E$2654,$B234,销售台账!$B$3:$B$2654,LEFT($J$3,4),销售台账!$C$3:$C$2654,LEFT(J$4,LEN(J$4)-1)),"")</f>
        <v/>
      </c>
      <c r="L234" s="90" t="str">
        <f>IF($B234&lt;&gt;"",SUMIFS(损耗登记!$I$3:$I$4999,损耗登记!$E$3:$E$4999,$B234,损耗登记!$B$3:$B$4999,LEFT($J$3,4),损耗登记!$C$3:$C$4999,LEFT(J$4,LEN(J$4)-1)),"")</f>
        <v/>
      </c>
      <c r="M234" s="90" t="str">
        <f t="shared" si="51"/>
        <v/>
      </c>
      <c r="N234" s="90" t="str">
        <f>IF($B234&lt;&gt;"",SUMIFS(进货台账!$I$3:$I$1869,进货台账!$E$3:$E$1869,$B234,进货台账!$B$3:$B$1869,LEFT($J$3,4),进货台账!$C$3:$C$1869,LEFT(N$4,LEN(N$4)-1)),"")</f>
        <v/>
      </c>
      <c r="O234" s="90" t="str">
        <f>IF($B234&lt;&gt;"",SUMIFS(销售台账!$I$3:$I$2654,销售台账!$E$3:$E$2654,$B234,销售台账!$B$3:$B$2654,LEFT($J$3,4),销售台账!$C$3:$C$2654,LEFT(N$4,LEN(N$4)-1)),"")</f>
        <v/>
      </c>
      <c r="P234" s="90" t="str">
        <f>IF($B234&lt;&gt;"",SUMIFS(损耗登记!$I$3:$I$4999,损耗登记!$E$3:$E$4999,$B234,损耗登记!$B$3:$B$4999,LEFT($J$3,4),损耗登记!$C$3:$C$4999,LEFT(N$4,LEN(N$4)-1)),"")</f>
        <v/>
      </c>
      <c r="Q234" s="90" t="str">
        <f t="shared" si="52"/>
        <v/>
      </c>
      <c r="R234" s="90" t="str">
        <f>IF($B234&lt;&gt;"",SUMIFS(进货台账!$I$3:$I$1869,进货台账!$E$3:$E$1869,$B234,进货台账!$B$3:$B$1869,LEFT($J$3,4),进货台账!$C$3:$C$1869,LEFT(R$4,LEN(R$4)-1)),"")</f>
        <v/>
      </c>
      <c r="S234" s="90" t="str">
        <f>IF($B234&lt;&gt;"",SUMIFS(销售台账!$I$3:$I$2654,销售台账!$E$3:$E$2654,$B234,销售台账!$B$3:$B$2654,LEFT($J$3,4),销售台账!$C$3:$C$2654,LEFT(R$4,LEN(R$4)-1)),"")</f>
        <v/>
      </c>
      <c r="T234" s="90" t="str">
        <f>IF($B234&lt;&gt;"",SUMIFS(损耗登记!$I$3:$I$4999,损耗登记!$E$3:$E$4999,$B234,损耗登记!$B$3:$B$4999,LEFT($J$3,4),损耗登记!$C$3:$C$4999,LEFT(R$4,LEN(R$4)-1)),"")</f>
        <v/>
      </c>
      <c r="U234" s="90" t="str">
        <f t="shared" si="53"/>
        <v/>
      </c>
      <c r="V234" s="90" t="str">
        <f>IF($B234&lt;&gt;"",SUMIFS(进货台账!$I$3:$I$1869,进货台账!$E$3:$E$1869,$B234,进货台账!$B$3:$B$1869,LEFT($J$3,4),进货台账!$C$3:$C$1869,LEFT(V$4,LEN(V$4)-1)),"")</f>
        <v/>
      </c>
      <c r="W234" s="90" t="str">
        <f>IF($B234&lt;&gt;"",SUMIFS(销售台账!$I$3:$I$2654,销售台账!$E$3:$E$2654,$B234,销售台账!$B$3:$B$2654,LEFT($J$3,4),销售台账!$C$3:$C$2654,LEFT(V$4,LEN(V$4)-1)),"")</f>
        <v/>
      </c>
      <c r="X234" s="90" t="str">
        <f>IF($B234&lt;&gt;"",SUMIFS(损耗登记!$I$3:$I$4999,损耗登记!$E$3:$E$4999,$B234,损耗登记!$B$3:$B$4999,LEFT($J$3,4),损耗登记!$C$3:$C$4999,LEFT(V$4,LEN(V$4)-1)),"")</f>
        <v/>
      </c>
      <c r="Y234" s="90" t="str">
        <f t="shared" si="54"/>
        <v/>
      </c>
      <c r="Z234" s="90" t="str">
        <f>IF($B234&lt;&gt;"",SUMIFS(进货台账!$I$3:$I$1869,进货台账!$E$3:$E$1869,$B234,进货台账!$B$3:$B$1869,LEFT($J$3,4),进货台账!$C$3:$C$1869,LEFT(Z$4,LEN(Z$4)-1)),"")</f>
        <v/>
      </c>
      <c r="AA234" s="90" t="str">
        <f>IF($B234&lt;&gt;"",SUMIFS(销售台账!$I$3:$I$2654,销售台账!$E$3:$E$2654,$B234,销售台账!$B$3:$B$2654,LEFT($J$3,4),销售台账!$C$3:$C$2654,LEFT(Z$4,LEN(Z$4)-1)),"")</f>
        <v/>
      </c>
      <c r="AB234" s="90" t="str">
        <f>IF($B234&lt;&gt;"",SUMIFS(损耗登记!$I$3:$I$4999,损耗登记!$E$3:$E$4999,$B234,损耗登记!$B$3:$B$4999,LEFT($J$3,4),损耗登记!$C$3:$C$4999,LEFT(Z$4,LEN(Z$4)-1)),"")</f>
        <v/>
      </c>
      <c r="AC234" s="90" t="str">
        <f t="shared" si="55"/>
        <v/>
      </c>
      <c r="AD234" s="90" t="str">
        <f>IF($B234&lt;&gt;"",SUMIFS(进货台账!$I$3:$I$1869,进货台账!$E$3:$E$1869,$B234,进货台账!$B$3:$B$1869,LEFT($J$3,4),进货台账!$C$3:$C$1869,LEFT(AD$4,LEN(AD$4)-1)),"")</f>
        <v/>
      </c>
      <c r="AE234" s="90" t="str">
        <f>IF($B234&lt;&gt;"",SUMIFS(销售台账!$I$3:$I$2654,销售台账!$E$3:$E$2654,$B234,销售台账!$B$3:$B$2654,LEFT($J$3,4),销售台账!$C$3:$C$2654,LEFT(AD$4,LEN(AD$4)-1)),"")</f>
        <v/>
      </c>
      <c r="AF234" s="90" t="str">
        <f>IF($B234&lt;&gt;"",SUMIFS(损耗登记!$I$3:$I$4999,损耗登记!$E$3:$E$4999,$B234,损耗登记!$B$3:$B$4999,LEFT($J$3,4),损耗登记!$C$3:$C$4999,LEFT(AD$4,LEN(AD$4)-1)),"")</f>
        <v/>
      </c>
      <c r="AG234" s="90" t="str">
        <f t="shared" si="56"/>
        <v/>
      </c>
      <c r="AH234" s="90" t="str">
        <f>IF($B234&lt;&gt;"",SUMIFS(进货台账!$I$3:$I$1869,进货台账!$E$3:$E$1869,$B234,进货台账!$B$3:$B$1869,LEFT($J$3,4),进货台账!$C$3:$C$1869,LEFT(AH$4,LEN(AH$4)-1)),"")</f>
        <v/>
      </c>
      <c r="AI234" s="90" t="str">
        <f>IF($B234&lt;&gt;"",SUMIFS(销售台账!$I$3:$I$2654,销售台账!$E$3:$E$2654,$B234,销售台账!$B$3:$B$2654,LEFT($J$3,4),销售台账!$C$3:$C$2654,LEFT(AH$4,LEN(AH$4)-1)),"")</f>
        <v/>
      </c>
      <c r="AJ234" s="90" t="str">
        <f>IF($B234&lt;&gt;"",SUMIFS(损耗登记!$I$3:$I$4999,损耗登记!$E$3:$E$4999,$B234,损耗登记!$B$3:$B$4999,LEFT($J$3,4),损耗登记!$C$3:$C$4999,LEFT(AH$4,LEN(AH$4)-1)),"")</f>
        <v/>
      </c>
      <c r="AK234" s="90" t="str">
        <f t="shared" si="57"/>
        <v/>
      </c>
      <c r="AL234" s="90" t="str">
        <f>IF($B234&lt;&gt;"",SUMIFS(进货台账!$I$3:$I$1869,进货台账!$E$3:$E$1869,$B234,进货台账!$B$3:$B$1869,LEFT($J$3,4),进货台账!$C$3:$C$1869,LEFT(AL$4,LEN(AL$4)-1)),"")</f>
        <v/>
      </c>
      <c r="AM234" s="90" t="str">
        <f>IF($B234&lt;&gt;"",SUMIFS(销售台账!$I$3:$I$2654,销售台账!$E$3:$E$2654,$B234,销售台账!$B$3:$B$2654,LEFT($J$3,4),销售台账!$C$3:$C$2654,LEFT(AL$4,LEN(AL$4)-1)),"")</f>
        <v/>
      </c>
      <c r="AN234" s="90" t="str">
        <f>IF($B234&lt;&gt;"",SUMIFS(损耗登记!$I$3:$I$4999,损耗登记!$E$3:$E$4999,$B234,损耗登记!$B$3:$B$4999,LEFT($J$3,4),损耗登记!$C$3:$C$4999,LEFT(AL$4,LEN(AL$4)-1)),"")</f>
        <v/>
      </c>
      <c r="AO234" s="90" t="str">
        <f t="shared" si="58"/>
        <v/>
      </c>
      <c r="AP234" s="90" t="str">
        <f>IF($B234&lt;&gt;"",SUMIFS(进货台账!$I$3:$I$1869,进货台账!$E$3:$E$1869,$B234,进货台账!$B$3:$B$1869,LEFT($J$3,4),进货台账!$C$3:$C$1869,LEFT(AP$4,LEN(AP$4)-1)),"")</f>
        <v/>
      </c>
      <c r="AQ234" s="90" t="str">
        <f>IF($B234&lt;&gt;"",SUMIFS(销售台账!$I$3:$I$2654,销售台账!$E$3:$E$2654,$B234,销售台账!$B$3:$B$2654,LEFT($J$3,4),销售台账!$C$3:$C$2654,LEFT(AP$4,LEN(AP$4)-1)),"")</f>
        <v/>
      </c>
      <c r="AR234" s="90" t="str">
        <f>IF($B234&lt;&gt;"",SUMIFS(损耗登记!$I$3:$I$4999,损耗登记!$E$3:$E$4999,$B234,损耗登记!$B$3:$B$4999,LEFT($J$3,4),损耗登记!$C$3:$C$4999,LEFT(AP$4,LEN(AP$4)-1)),"")</f>
        <v/>
      </c>
      <c r="AS234" s="90" t="str">
        <f t="shared" si="59"/>
        <v/>
      </c>
      <c r="AT234" s="90" t="str">
        <f>IF($B234&lt;&gt;"",SUMIFS(进货台账!$I$3:$I$1869,进货台账!$E$3:$E$1869,$B234,进货台账!$B$3:$B$1869,LEFT($J$3,4),进货台账!$C$3:$C$1869,LEFT(AT$4,LEN(AT$4)-1)),"")</f>
        <v/>
      </c>
      <c r="AU234" s="90" t="str">
        <f>IF($B234&lt;&gt;"",SUMIFS(销售台账!$I$3:$I$2654,销售台账!$E$3:$E$2654,$B234,销售台账!$B$3:$B$2654,LEFT($J$3,4),销售台账!$C$3:$C$2654,LEFT(AT$4,LEN(AT$4)-1)),"")</f>
        <v/>
      </c>
      <c r="AV234" s="90" t="str">
        <f>IF($B234&lt;&gt;"",SUMIFS(损耗登记!$I$3:$I$4999,损耗登记!$E$3:$E$4999,$B234,损耗登记!$B$3:$B$4999,LEFT($J$3,4),损耗登记!$C$3:$C$4999,LEFT(AT$4,LEN(AT$4)-1)),"")</f>
        <v/>
      </c>
      <c r="AW234" s="90" t="str">
        <f t="shared" si="60"/>
        <v/>
      </c>
      <c r="AX234" s="90" t="str">
        <f>IF($B234&lt;&gt;"",SUMIFS(进货台账!$I$3:$I$1869,进货台账!$E$3:$E$1869,$B234,进货台账!$B$3:$B$1869,LEFT($J$3,4),进货台账!$C$3:$C$1869,LEFT(AX$4,LEN(AX$4)-1)),"")</f>
        <v/>
      </c>
      <c r="AY234" s="90" t="str">
        <f>IF($B234&lt;&gt;"",SUMIFS(销售台账!$I$3:$I$2654,销售台账!$E$3:$E$2654,$B234,销售台账!$B$3:$B$2654,LEFT($J$3,4),销售台账!$C$3:$C$2654,LEFT(AX$4,LEN(AX$4)-1)),"")</f>
        <v/>
      </c>
      <c r="AZ234" s="90" t="str">
        <f>IF($B234&lt;&gt;"",SUMIFS(损耗登记!$I$3:$I$4999,损耗登记!$E$3:$E$4999,$B234,损耗登记!$B$3:$B$4999,LEFT($J$3,4),损耗登记!$C$3:$C$4999,LEFT(AX$4,LEN(AX$4)-1)),"")</f>
        <v/>
      </c>
      <c r="BA234" s="90" t="str">
        <f t="shared" si="61"/>
        <v/>
      </c>
      <c r="BB234" s="90" t="str">
        <f>IF($B234&lt;&gt;"",SUMIFS(进货台账!$I$3:$I$1869,进货台账!$E$3:$E$1869,$B234,进货台账!$B$3:$B$1869,LEFT($J$3,4),进货台账!$C$3:$C$1869,LEFT(BB$4,LEN(BB$4)-1)),"")</f>
        <v/>
      </c>
      <c r="BC234" s="90" t="str">
        <f>IF($B234&lt;&gt;"",SUMIFS(销售台账!$I$3:$I$2654,销售台账!$E$3:$E$2654,$B234,销售台账!$B$3:$B$2654,LEFT($J$3,4),销售台账!$C$3:$C$2654,LEFT(BB$4,LEN(BB$4)-1)),"")</f>
        <v/>
      </c>
      <c r="BD234" s="90" t="str">
        <f>IF($B234&lt;&gt;"",SUMIFS(损耗登记!$I$3:$I$4999,损耗登记!$E$3:$E$4999,$B234,损耗登记!$B$3:$B$4999,LEFT($J$3,4),损耗登记!$C$3:$C$4999,LEFT(BB$4,LEN(BB$4)-1)),"")</f>
        <v/>
      </c>
      <c r="BE234" s="90" t="str">
        <f t="shared" si="62"/>
        <v/>
      </c>
    </row>
    <row r="235" ht="22" customHeight="1" spans="1:57">
      <c r="A235" s="89" t="str">
        <f t="shared" si="63"/>
        <v/>
      </c>
      <c r="B235" s="89" t="str">
        <f>IF(商品参数!A232&lt;&gt;"",商品参数!A232,"")</f>
        <v/>
      </c>
      <c r="C235" s="90" t="str">
        <f>IFERROR(VLOOKUP(B235,商品参数!A:E,2,FALSE),"")</f>
        <v/>
      </c>
      <c r="D235" s="90" t="str">
        <f>IFERROR(VLOOKUP(B235,商品参数!A:E,3,FALSE),"")</f>
        <v/>
      </c>
      <c r="E235" s="90" t="str">
        <f>IFERROR(VLOOKUP(B235,商品参数!A:E,4,FALSE),"")</f>
        <v/>
      </c>
      <c r="F235" s="90" t="str">
        <f t="shared" si="48"/>
        <v/>
      </c>
      <c r="G235" s="90" t="str">
        <f t="shared" si="49"/>
        <v/>
      </c>
      <c r="H235" s="91" t="str">
        <f t="shared" si="50"/>
        <v/>
      </c>
      <c r="I235" s="90" t="str">
        <f>IF(E235&lt;&gt;"",IFERROR(VLOOKUP(B235,商品参数!$A$3:$D$499,6,0),0),"")</f>
        <v/>
      </c>
      <c r="J235" s="90" t="str">
        <f>IF($B235&lt;&gt;"",SUMIFS(进货台账!$I$3:$I$1869,进货台账!$E$3:$E$1869,$B235,进货台账!$B$3:$B$1869,LEFT($J$3,4),进货台账!$C$3:$C$1869,LEFT(J$4,LEN(J$4)-1)),"")</f>
        <v/>
      </c>
      <c r="K235" s="90" t="str">
        <f>IF($B235&lt;&gt;"",SUMIFS(销售台账!$I$3:$I$2654,销售台账!$E$3:$E$2654,$B235,销售台账!$B$3:$B$2654,LEFT($J$3,4),销售台账!$C$3:$C$2654,LEFT(J$4,LEN(J$4)-1)),"")</f>
        <v/>
      </c>
      <c r="L235" s="90" t="str">
        <f>IF($B235&lt;&gt;"",SUMIFS(损耗登记!$I$3:$I$4999,损耗登记!$E$3:$E$4999,$B235,损耗登记!$B$3:$B$4999,LEFT($J$3,4),损耗登记!$C$3:$C$4999,LEFT(J$4,LEN(J$4)-1)),"")</f>
        <v/>
      </c>
      <c r="M235" s="90" t="str">
        <f t="shared" si="51"/>
        <v/>
      </c>
      <c r="N235" s="90" t="str">
        <f>IF($B235&lt;&gt;"",SUMIFS(进货台账!$I$3:$I$1869,进货台账!$E$3:$E$1869,$B235,进货台账!$B$3:$B$1869,LEFT($J$3,4),进货台账!$C$3:$C$1869,LEFT(N$4,LEN(N$4)-1)),"")</f>
        <v/>
      </c>
      <c r="O235" s="90" t="str">
        <f>IF($B235&lt;&gt;"",SUMIFS(销售台账!$I$3:$I$2654,销售台账!$E$3:$E$2654,$B235,销售台账!$B$3:$B$2654,LEFT($J$3,4),销售台账!$C$3:$C$2654,LEFT(N$4,LEN(N$4)-1)),"")</f>
        <v/>
      </c>
      <c r="P235" s="90" t="str">
        <f>IF($B235&lt;&gt;"",SUMIFS(损耗登记!$I$3:$I$4999,损耗登记!$E$3:$E$4999,$B235,损耗登记!$B$3:$B$4999,LEFT($J$3,4),损耗登记!$C$3:$C$4999,LEFT(N$4,LEN(N$4)-1)),"")</f>
        <v/>
      </c>
      <c r="Q235" s="90" t="str">
        <f t="shared" si="52"/>
        <v/>
      </c>
      <c r="R235" s="90" t="str">
        <f>IF($B235&lt;&gt;"",SUMIFS(进货台账!$I$3:$I$1869,进货台账!$E$3:$E$1869,$B235,进货台账!$B$3:$B$1869,LEFT($J$3,4),进货台账!$C$3:$C$1869,LEFT(R$4,LEN(R$4)-1)),"")</f>
        <v/>
      </c>
      <c r="S235" s="90" t="str">
        <f>IF($B235&lt;&gt;"",SUMIFS(销售台账!$I$3:$I$2654,销售台账!$E$3:$E$2654,$B235,销售台账!$B$3:$B$2654,LEFT($J$3,4),销售台账!$C$3:$C$2654,LEFT(R$4,LEN(R$4)-1)),"")</f>
        <v/>
      </c>
      <c r="T235" s="90" t="str">
        <f>IF($B235&lt;&gt;"",SUMIFS(损耗登记!$I$3:$I$4999,损耗登记!$E$3:$E$4999,$B235,损耗登记!$B$3:$B$4999,LEFT($J$3,4),损耗登记!$C$3:$C$4999,LEFT(R$4,LEN(R$4)-1)),"")</f>
        <v/>
      </c>
      <c r="U235" s="90" t="str">
        <f t="shared" si="53"/>
        <v/>
      </c>
      <c r="V235" s="90" t="str">
        <f>IF($B235&lt;&gt;"",SUMIFS(进货台账!$I$3:$I$1869,进货台账!$E$3:$E$1869,$B235,进货台账!$B$3:$B$1869,LEFT($J$3,4),进货台账!$C$3:$C$1869,LEFT(V$4,LEN(V$4)-1)),"")</f>
        <v/>
      </c>
      <c r="W235" s="90" t="str">
        <f>IF($B235&lt;&gt;"",SUMIFS(销售台账!$I$3:$I$2654,销售台账!$E$3:$E$2654,$B235,销售台账!$B$3:$B$2654,LEFT($J$3,4),销售台账!$C$3:$C$2654,LEFT(V$4,LEN(V$4)-1)),"")</f>
        <v/>
      </c>
      <c r="X235" s="90" t="str">
        <f>IF($B235&lt;&gt;"",SUMIFS(损耗登记!$I$3:$I$4999,损耗登记!$E$3:$E$4999,$B235,损耗登记!$B$3:$B$4999,LEFT($J$3,4),损耗登记!$C$3:$C$4999,LEFT(V$4,LEN(V$4)-1)),"")</f>
        <v/>
      </c>
      <c r="Y235" s="90" t="str">
        <f t="shared" si="54"/>
        <v/>
      </c>
      <c r="Z235" s="90" t="str">
        <f>IF($B235&lt;&gt;"",SUMIFS(进货台账!$I$3:$I$1869,进货台账!$E$3:$E$1869,$B235,进货台账!$B$3:$B$1869,LEFT($J$3,4),进货台账!$C$3:$C$1869,LEFT(Z$4,LEN(Z$4)-1)),"")</f>
        <v/>
      </c>
      <c r="AA235" s="90" t="str">
        <f>IF($B235&lt;&gt;"",SUMIFS(销售台账!$I$3:$I$2654,销售台账!$E$3:$E$2654,$B235,销售台账!$B$3:$B$2654,LEFT($J$3,4),销售台账!$C$3:$C$2654,LEFT(Z$4,LEN(Z$4)-1)),"")</f>
        <v/>
      </c>
      <c r="AB235" s="90" t="str">
        <f>IF($B235&lt;&gt;"",SUMIFS(损耗登记!$I$3:$I$4999,损耗登记!$E$3:$E$4999,$B235,损耗登记!$B$3:$B$4999,LEFT($J$3,4),损耗登记!$C$3:$C$4999,LEFT(Z$4,LEN(Z$4)-1)),"")</f>
        <v/>
      </c>
      <c r="AC235" s="90" t="str">
        <f t="shared" si="55"/>
        <v/>
      </c>
      <c r="AD235" s="90" t="str">
        <f>IF($B235&lt;&gt;"",SUMIFS(进货台账!$I$3:$I$1869,进货台账!$E$3:$E$1869,$B235,进货台账!$B$3:$B$1869,LEFT($J$3,4),进货台账!$C$3:$C$1869,LEFT(AD$4,LEN(AD$4)-1)),"")</f>
        <v/>
      </c>
      <c r="AE235" s="90" t="str">
        <f>IF($B235&lt;&gt;"",SUMIFS(销售台账!$I$3:$I$2654,销售台账!$E$3:$E$2654,$B235,销售台账!$B$3:$B$2654,LEFT($J$3,4),销售台账!$C$3:$C$2654,LEFT(AD$4,LEN(AD$4)-1)),"")</f>
        <v/>
      </c>
      <c r="AF235" s="90" t="str">
        <f>IF($B235&lt;&gt;"",SUMIFS(损耗登记!$I$3:$I$4999,损耗登记!$E$3:$E$4999,$B235,损耗登记!$B$3:$B$4999,LEFT($J$3,4),损耗登记!$C$3:$C$4999,LEFT(AD$4,LEN(AD$4)-1)),"")</f>
        <v/>
      </c>
      <c r="AG235" s="90" t="str">
        <f t="shared" si="56"/>
        <v/>
      </c>
      <c r="AH235" s="90" t="str">
        <f>IF($B235&lt;&gt;"",SUMIFS(进货台账!$I$3:$I$1869,进货台账!$E$3:$E$1869,$B235,进货台账!$B$3:$B$1869,LEFT($J$3,4),进货台账!$C$3:$C$1869,LEFT(AH$4,LEN(AH$4)-1)),"")</f>
        <v/>
      </c>
      <c r="AI235" s="90" t="str">
        <f>IF($B235&lt;&gt;"",SUMIFS(销售台账!$I$3:$I$2654,销售台账!$E$3:$E$2654,$B235,销售台账!$B$3:$B$2654,LEFT($J$3,4),销售台账!$C$3:$C$2654,LEFT(AH$4,LEN(AH$4)-1)),"")</f>
        <v/>
      </c>
      <c r="AJ235" s="90" t="str">
        <f>IF($B235&lt;&gt;"",SUMIFS(损耗登记!$I$3:$I$4999,损耗登记!$E$3:$E$4999,$B235,损耗登记!$B$3:$B$4999,LEFT($J$3,4),损耗登记!$C$3:$C$4999,LEFT(AH$4,LEN(AH$4)-1)),"")</f>
        <v/>
      </c>
      <c r="AK235" s="90" t="str">
        <f t="shared" si="57"/>
        <v/>
      </c>
      <c r="AL235" s="90" t="str">
        <f>IF($B235&lt;&gt;"",SUMIFS(进货台账!$I$3:$I$1869,进货台账!$E$3:$E$1869,$B235,进货台账!$B$3:$B$1869,LEFT($J$3,4),进货台账!$C$3:$C$1869,LEFT(AL$4,LEN(AL$4)-1)),"")</f>
        <v/>
      </c>
      <c r="AM235" s="90" t="str">
        <f>IF($B235&lt;&gt;"",SUMIFS(销售台账!$I$3:$I$2654,销售台账!$E$3:$E$2654,$B235,销售台账!$B$3:$B$2654,LEFT($J$3,4),销售台账!$C$3:$C$2654,LEFT(AL$4,LEN(AL$4)-1)),"")</f>
        <v/>
      </c>
      <c r="AN235" s="90" t="str">
        <f>IF($B235&lt;&gt;"",SUMIFS(损耗登记!$I$3:$I$4999,损耗登记!$E$3:$E$4999,$B235,损耗登记!$B$3:$B$4999,LEFT($J$3,4),损耗登记!$C$3:$C$4999,LEFT(AL$4,LEN(AL$4)-1)),"")</f>
        <v/>
      </c>
      <c r="AO235" s="90" t="str">
        <f t="shared" si="58"/>
        <v/>
      </c>
      <c r="AP235" s="90" t="str">
        <f>IF($B235&lt;&gt;"",SUMIFS(进货台账!$I$3:$I$1869,进货台账!$E$3:$E$1869,$B235,进货台账!$B$3:$B$1869,LEFT($J$3,4),进货台账!$C$3:$C$1869,LEFT(AP$4,LEN(AP$4)-1)),"")</f>
        <v/>
      </c>
      <c r="AQ235" s="90" t="str">
        <f>IF($B235&lt;&gt;"",SUMIFS(销售台账!$I$3:$I$2654,销售台账!$E$3:$E$2654,$B235,销售台账!$B$3:$B$2654,LEFT($J$3,4),销售台账!$C$3:$C$2654,LEFT(AP$4,LEN(AP$4)-1)),"")</f>
        <v/>
      </c>
      <c r="AR235" s="90" t="str">
        <f>IF($B235&lt;&gt;"",SUMIFS(损耗登记!$I$3:$I$4999,损耗登记!$E$3:$E$4999,$B235,损耗登记!$B$3:$B$4999,LEFT($J$3,4),损耗登记!$C$3:$C$4999,LEFT(AP$4,LEN(AP$4)-1)),"")</f>
        <v/>
      </c>
      <c r="AS235" s="90" t="str">
        <f t="shared" si="59"/>
        <v/>
      </c>
      <c r="AT235" s="90" t="str">
        <f>IF($B235&lt;&gt;"",SUMIFS(进货台账!$I$3:$I$1869,进货台账!$E$3:$E$1869,$B235,进货台账!$B$3:$B$1869,LEFT($J$3,4),进货台账!$C$3:$C$1869,LEFT(AT$4,LEN(AT$4)-1)),"")</f>
        <v/>
      </c>
      <c r="AU235" s="90" t="str">
        <f>IF($B235&lt;&gt;"",SUMIFS(销售台账!$I$3:$I$2654,销售台账!$E$3:$E$2654,$B235,销售台账!$B$3:$B$2654,LEFT($J$3,4),销售台账!$C$3:$C$2654,LEFT(AT$4,LEN(AT$4)-1)),"")</f>
        <v/>
      </c>
      <c r="AV235" s="90" t="str">
        <f>IF($B235&lt;&gt;"",SUMIFS(损耗登记!$I$3:$I$4999,损耗登记!$E$3:$E$4999,$B235,损耗登记!$B$3:$B$4999,LEFT($J$3,4),损耗登记!$C$3:$C$4999,LEFT(AT$4,LEN(AT$4)-1)),"")</f>
        <v/>
      </c>
      <c r="AW235" s="90" t="str">
        <f t="shared" si="60"/>
        <v/>
      </c>
      <c r="AX235" s="90" t="str">
        <f>IF($B235&lt;&gt;"",SUMIFS(进货台账!$I$3:$I$1869,进货台账!$E$3:$E$1869,$B235,进货台账!$B$3:$B$1869,LEFT($J$3,4),进货台账!$C$3:$C$1869,LEFT(AX$4,LEN(AX$4)-1)),"")</f>
        <v/>
      </c>
      <c r="AY235" s="90" t="str">
        <f>IF($B235&lt;&gt;"",SUMIFS(销售台账!$I$3:$I$2654,销售台账!$E$3:$E$2654,$B235,销售台账!$B$3:$B$2654,LEFT($J$3,4),销售台账!$C$3:$C$2654,LEFT(AX$4,LEN(AX$4)-1)),"")</f>
        <v/>
      </c>
      <c r="AZ235" s="90" t="str">
        <f>IF($B235&lt;&gt;"",SUMIFS(损耗登记!$I$3:$I$4999,损耗登记!$E$3:$E$4999,$B235,损耗登记!$B$3:$B$4999,LEFT($J$3,4),损耗登记!$C$3:$C$4999,LEFT(AX$4,LEN(AX$4)-1)),"")</f>
        <v/>
      </c>
      <c r="BA235" s="90" t="str">
        <f t="shared" si="61"/>
        <v/>
      </c>
      <c r="BB235" s="90" t="str">
        <f>IF($B235&lt;&gt;"",SUMIFS(进货台账!$I$3:$I$1869,进货台账!$E$3:$E$1869,$B235,进货台账!$B$3:$B$1869,LEFT($J$3,4),进货台账!$C$3:$C$1869,LEFT(BB$4,LEN(BB$4)-1)),"")</f>
        <v/>
      </c>
      <c r="BC235" s="90" t="str">
        <f>IF($B235&lt;&gt;"",SUMIFS(销售台账!$I$3:$I$2654,销售台账!$E$3:$E$2654,$B235,销售台账!$B$3:$B$2654,LEFT($J$3,4),销售台账!$C$3:$C$2654,LEFT(BB$4,LEN(BB$4)-1)),"")</f>
        <v/>
      </c>
      <c r="BD235" s="90" t="str">
        <f>IF($B235&lt;&gt;"",SUMIFS(损耗登记!$I$3:$I$4999,损耗登记!$E$3:$E$4999,$B235,损耗登记!$B$3:$B$4999,LEFT($J$3,4),损耗登记!$C$3:$C$4999,LEFT(BB$4,LEN(BB$4)-1)),"")</f>
        <v/>
      </c>
      <c r="BE235" s="90" t="str">
        <f t="shared" si="62"/>
        <v/>
      </c>
    </row>
    <row r="236" ht="22" customHeight="1" spans="1:57">
      <c r="A236" s="89" t="str">
        <f t="shared" si="63"/>
        <v/>
      </c>
      <c r="B236" s="89" t="str">
        <f>IF(商品参数!A233&lt;&gt;"",商品参数!A233,"")</f>
        <v/>
      </c>
      <c r="C236" s="90" t="str">
        <f>IFERROR(VLOOKUP(B236,商品参数!A:E,2,FALSE),"")</f>
        <v/>
      </c>
      <c r="D236" s="90" t="str">
        <f>IFERROR(VLOOKUP(B236,商品参数!A:E,3,FALSE),"")</f>
        <v/>
      </c>
      <c r="E236" s="90" t="str">
        <f>IFERROR(VLOOKUP(B236,商品参数!A:E,4,FALSE),"")</f>
        <v/>
      </c>
      <c r="F236" s="90" t="str">
        <f t="shared" si="48"/>
        <v/>
      </c>
      <c r="G236" s="90" t="str">
        <f t="shared" si="49"/>
        <v/>
      </c>
      <c r="H236" s="91" t="str">
        <f t="shared" si="50"/>
        <v/>
      </c>
      <c r="I236" s="90" t="str">
        <f>IF(E236&lt;&gt;"",IFERROR(VLOOKUP(B236,商品参数!$A$3:$D$499,6,0),0),"")</f>
        <v/>
      </c>
      <c r="J236" s="90" t="str">
        <f>IF($B236&lt;&gt;"",SUMIFS(进货台账!$I$3:$I$1869,进货台账!$E$3:$E$1869,$B236,进货台账!$B$3:$B$1869,LEFT($J$3,4),进货台账!$C$3:$C$1869,LEFT(J$4,LEN(J$4)-1)),"")</f>
        <v/>
      </c>
      <c r="K236" s="90" t="str">
        <f>IF($B236&lt;&gt;"",SUMIFS(销售台账!$I$3:$I$2654,销售台账!$E$3:$E$2654,$B236,销售台账!$B$3:$B$2654,LEFT($J$3,4),销售台账!$C$3:$C$2654,LEFT(J$4,LEN(J$4)-1)),"")</f>
        <v/>
      </c>
      <c r="L236" s="90" t="str">
        <f>IF($B236&lt;&gt;"",SUMIFS(损耗登记!$I$3:$I$4999,损耗登记!$E$3:$E$4999,$B236,损耗登记!$B$3:$B$4999,LEFT($J$3,4),损耗登记!$C$3:$C$4999,LEFT(J$4,LEN(J$4)-1)),"")</f>
        <v/>
      </c>
      <c r="M236" s="90" t="str">
        <f t="shared" si="51"/>
        <v/>
      </c>
      <c r="N236" s="90" t="str">
        <f>IF($B236&lt;&gt;"",SUMIFS(进货台账!$I$3:$I$1869,进货台账!$E$3:$E$1869,$B236,进货台账!$B$3:$B$1869,LEFT($J$3,4),进货台账!$C$3:$C$1869,LEFT(N$4,LEN(N$4)-1)),"")</f>
        <v/>
      </c>
      <c r="O236" s="90" t="str">
        <f>IF($B236&lt;&gt;"",SUMIFS(销售台账!$I$3:$I$2654,销售台账!$E$3:$E$2654,$B236,销售台账!$B$3:$B$2654,LEFT($J$3,4),销售台账!$C$3:$C$2654,LEFT(N$4,LEN(N$4)-1)),"")</f>
        <v/>
      </c>
      <c r="P236" s="90" t="str">
        <f>IF($B236&lt;&gt;"",SUMIFS(损耗登记!$I$3:$I$4999,损耗登记!$E$3:$E$4999,$B236,损耗登记!$B$3:$B$4999,LEFT($J$3,4),损耗登记!$C$3:$C$4999,LEFT(N$4,LEN(N$4)-1)),"")</f>
        <v/>
      </c>
      <c r="Q236" s="90" t="str">
        <f t="shared" si="52"/>
        <v/>
      </c>
      <c r="R236" s="90" t="str">
        <f>IF($B236&lt;&gt;"",SUMIFS(进货台账!$I$3:$I$1869,进货台账!$E$3:$E$1869,$B236,进货台账!$B$3:$B$1869,LEFT($J$3,4),进货台账!$C$3:$C$1869,LEFT(R$4,LEN(R$4)-1)),"")</f>
        <v/>
      </c>
      <c r="S236" s="90" t="str">
        <f>IF($B236&lt;&gt;"",SUMIFS(销售台账!$I$3:$I$2654,销售台账!$E$3:$E$2654,$B236,销售台账!$B$3:$B$2654,LEFT($J$3,4),销售台账!$C$3:$C$2654,LEFT(R$4,LEN(R$4)-1)),"")</f>
        <v/>
      </c>
      <c r="T236" s="90" t="str">
        <f>IF($B236&lt;&gt;"",SUMIFS(损耗登记!$I$3:$I$4999,损耗登记!$E$3:$E$4999,$B236,损耗登记!$B$3:$B$4999,LEFT($J$3,4),损耗登记!$C$3:$C$4999,LEFT(R$4,LEN(R$4)-1)),"")</f>
        <v/>
      </c>
      <c r="U236" s="90" t="str">
        <f t="shared" si="53"/>
        <v/>
      </c>
      <c r="V236" s="90" t="str">
        <f>IF($B236&lt;&gt;"",SUMIFS(进货台账!$I$3:$I$1869,进货台账!$E$3:$E$1869,$B236,进货台账!$B$3:$B$1869,LEFT($J$3,4),进货台账!$C$3:$C$1869,LEFT(V$4,LEN(V$4)-1)),"")</f>
        <v/>
      </c>
      <c r="W236" s="90" t="str">
        <f>IF($B236&lt;&gt;"",SUMIFS(销售台账!$I$3:$I$2654,销售台账!$E$3:$E$2654,$B236,销售台账!$B$3:$B$2654,LEFT($J$3,4),销售台账!$C$3:$C$2654,LEFT(V$4,LEN(V$4)-1)),"")</f>
        <v/>
      </c>
      <c r="X236" s="90" t="str">
        <f>IF($B236&lt;&gt;"",SUMIFS(损耗登记!$I$3:$I$4999,损耗登记!$E$3:$E$4999,$B236,损耗登记!$B$3:$B$4999,LEFT($J$3,4),损耗登记!$C$3:$C$4999,LEFT(V$4,LEN(V$4)-1)),"")</f>
        <v/>
      </c>
      <c r="Y236" s="90" t="str">
        <f t="shared" si="54"/>
        <v/>
      </c>
      <c r="Z236" s="90" t="str">
        <f>IF($B236&lt;&gt;"",SUMIFS(进货台账!$I$3:$I$1869,进货台账!$E$3:$E$1869,$B236,进货台账!$B$3:$B$1869,LEFT($J$3,4),进货台账!$C$3:$C$1869,LEFT(Z$4,LEN(Z$4)-1)),"")</f>
        <v/>
      </c>
      <c r="AA236" s="90" t="str">
        <f>IF($B236&lt;&gt;"",SUMIFS(销售台账!$I$3:$I$2654,销售台账!$E$3:$E$2654,$B236,销售台账!$B$3:$B$2654,LEFT($J$3,4),销售台账!$C$3:$C$2654,LEFT(Z$4,LEN(Z$4)-1)),"")</f>
        <v/>
      </c>
      <c r="AB236" s="90" t="str">
        <f>IF($B236&lt;&gt;"",SUMIFS(损耗登记!$I$3:$I$4999,损耗登记!$E$3:$E$4999,$B236,损耗登记!$B$3:$B$4999,LEFT($J$3,4),损耗登记!$C$3:$C$4999,LEFT(Z$4,LEN(Z$4)-1)),"")</f>
        <v/>
      </c>
      <c r="AC236" s="90" t="str">
        <f t="shared" si="55"/>
        <v/>
      </c>
      <c r="AD236" s="90" t="str">
        <f>IF($B236&lt;&gt;"",SUMIFS(进货台账!$I$3:$I$1869,进货台账!$E$3:$E$1869,$B236,进货台账!$B$3:$B$1869,LEFT($J$3,4),进货台账!$C$3:$C$1869,LEFT(AD$4,LEN(AD$4)-1)),"")</f>
        <v/>
      </c>
      <c r="AE236" s="90" t="str">
        <f>IF($B236&lt;&gt;"",SUMIFS(销售台账!$I$3:$I$2654,销售台账!$E$3:$E$2654,$B236,销售台账!$B$3:$B$2654,LEFT($J$3,4),销售台账!$C$3:$C$2654,LEFT(AD$4,LEN(AD$4)-1)),"")</f>
        <v/>
      </c>
      <c r="AF236" s="90" t="str">
        <f>IF($B236&lt;&gt;"",SUMIFS(损耗登记!$I$3:$I$4999,损耗登记!$E$3:$E$4999,$B236,损耗登记!$B$3:$B$4999,LEFT($J$3,4),损耗登记!$C$3:$C$4999,LEFT(AD$4,LEN(AD$4)-1)),"")</f>
        <v/>
      </c>
      <c r="AG236" s="90" t="str">
        <f t="shared" si="56"/>
        <v/>
      </c>
      <c r="AH236" s="90" t="str">
        <f>IF($B236&lt;&gt;"",SUMIFS(进货台账!$I$3:$I$1869,进货台账!$E$3:$E$1869,$B236,进货台账!$B$3:$B$1869,LEFT($J$3,4),进货台账!$C$3:$C$1869,LEFT(AH$4,LEN(AH$4)-1)),"")</f>
        <v/>
      </c>
      <c r="AI236" s="90" t="str">
        <f>IF($B236&lt;&gt;"",SUMIFS(销售台账!$I$3:$I$2654,销售台账!$E$3:$E$2654,$B236,销售台账!$B$3:$B$2654,LEFT($J$3,4),销售台账!$C$3:$C$2654,LEFT(AH$4,LEN(AH$4)-1)),"")</f>
        <v/>
      </c>
      <c r="AJ236" s="90" t="str">
        <f>IF($B236&lt;&gt;"",SUMIFS(损耗登记!$I$3:$I$4999,损耗登记!$E$3:$E$4999,$B236,损耗登记!$B$3:$B$4999,LEFT($J$3,4),损耗登记!$C$3:$C$4999,LEFT(AH$4,LEN(AH$4)-1)),"")</f>
        <v/>
      </c>
      <c r="AK236" s="90" t="str">
        <f t="shared" si="57"/>
        <v/>
      </c>
      <c r="AL236" s="90" t="str">
        <f>IF($B236&lt;&gt;"",SUMIFS(进货台账!$I$3:$I$1869,进货台账!$E$3:$E$1869,$B236,进货台账!$B$3:$B$1869,LEFT($J$3,4),进货台账!$C$3:$C$1869,LEFT(AL$4,LEN(AL$4)-1)),"")</f>
        <v/>
      </c>
      <c r="AM236" s="90" t="str">
        <f>IF($B236&lt;&gt;"",SUMIFS(销售台账!$I$3:$I$2654,销售台账!$E$3:$E$2654,$B236,销售台账!$B$3:$B$2654,LEFT($J$3,4),销售台账!$C$3:$C$2654,LEFT(AL$4,LEN(AL$4)-1)),"")</f>
        <v/>
      </c>
      <c r="AN236" s="90" t="str">
        <f>IF($B236&lt;&gt;"",SUMIFS(损耗登记!$I$3:$I$4999,损耗登记!$E$3:$E$4999,$B236,损耗登记!$B$3:$B$4999,LEFT($J$3,4),损耗登记!$C$3:$C$4999,LEFT(AL$4,LEN(AL$4)-1)),"")</f>
        <v/>
      </c>
      <c r="AO236" s="90" t="str">
        <f t="shared" si="58"/>
        <v/>
      </c>
      <c r="AP236" s="90" t="str">
        <f>IF($B236&lt;&gt;"",SUMIFS(进货台账!$I$3:$I$1869,进货台账!$E$3:$E$1869,$B236,进货台账!$B$3:$B$1869,LEFT($J$3,4),进货台账!$C$3:$C$1869,LEFT(AP$4,LEN(AP$4)-1)),"")</f>
        <v/>
      </c>
      <c r="AQ236" s="90" t="str">
        <f>IF($B236&lt;&gt;"",SUMIFS(销售台账!$I$3:$I$2654,销售台账!$E$3:$E$2654,$B236,销售台账!$B$3:$B$2654,LEFT($J$3,4),销售台账!$C$3:$C$2654,LEFT(AP$4,LEN(AP$4)-1)),"")</f>
        <v/>
      </c>
      <c r="AR236" s="90" t="str">
        <f>IF($B236&lt;&gt;"",SUMIFS(损耗登记!$I$3:$I$4999,损耗登记!$E$3:$E$4999,$B236,损耗登记!$B$3:$B$4999,LEFT($J$3,4),损耗登记!$C$3:$C$4999,LEFT(AP$4,LEN(AP$4)-1)),"")</f>
        <v/>
      </c>
      <c r="AS236" s="90" t="str">
        <f t="shared" si="59"/>
        <v/>
      </c>
      <c r="AT236" s="90" t="str">
        <f>IF($B236&lt;&gt;"",SUMIFS(进货台账!$I$3:$I$1869,进货台账!$E$3:$E$1869,$B236,进货台账!$B$3:$B$1869,LEFT($J$3,4),进货台账!$C$3:$C$1869,LEFT(AT$4,LEN(AT$4)-1)),"")</f>
        <v/>
      </c>
      <c r="AU236" s="90" t="str">
        <f>IF($B236&lt;&gt;"",SUMIFS(销售台账!$I$3:$I$2654,销售台账!$E$3:$E$2654,$B236,销售台账!$B$3:$B$2654,LEFT($J$3,4),销售台账!$C$3:$C$2654,LEFT(AT$4,LEN(AT$4)-1)),"")</f>
        <v/>
      </c>
      <c r="AV236" s="90" t="str">
        <f>IF($B236&lt;&gt;"",SUMIFS(损耗登记!$I$3:$I$4999,损耗登记!$E$3:$E$4999,$B236,损耗登记!$B$3:$B$4999,LEFT($J$3,4),损耗登记!$C$3:$C$4999,LEFT(AT$4,LEN(AT$4)-1)),"")</f>
        <v/>
      </c>
      <c r="AW236" s="90" t="str">
        <f t="shared" si="60"/>
        <v/>
      </c>
      <c r="AX236" s="90" t="str">
        <f>IF($B236&lt;&gt;"",SUMIFS(进货台账!$I$3:$I$1869,进货台账!$E$3:$E$1869,$B236,进货台账!$B$3:$B$1869,LEFT($J$3,4),进货台账!$C$3:$C$1869,LEFT(AX$4,LEN(AX$4)-1)),"")</f>
        <v/>
      </c>
      <c r="AY236" s="90" t="str">
        <f>IF($B236&lt;&gt;"",SUMIFS(销售台账!$I$3:$I$2654,销售台账!$E$3:$E$2654,$B236,销售台账!$B$3:$B$2654,LEFT($J$3,4),销售台账!$C$3:$C$2654,LEFT(AX$4,LEN(AX$4)-1)),"")</f>
        <v/>
      </c>
      <c r="AZ236" s="90" t="str">
        <f>IF($B236&lt;&gt;"",SUMIFS(损耗登记!$I$3:$I$4999,损耗登记!$E$3:$E$4999,$B236,损耗登记!$B$3:$B$4999,LEFT($J$3,4),损耗登记!$C$3:$C$4999,LEFT(AX$4,LEN(AX$4)-1)),"")</f>
        <v/>
      </c>
      <c r="BA236" s="90" t="str">
        <f t="shared" si="61"/>
        <v/>
      </c>
      <c r="BB236" s="90" t="str">
        <f>IF($B236&lt;&gt;"",SUMIFS(进货台账!$I$3:$I$1869,进货台账!$E$3:$E$1869,$B236,进货台账!$B$3:$B$1869,LEFT($J$3,4),进货台账!$C$3:$C$1869,LEFT(BB$4,LEN(BB$4)-1)),"")</f>
        <v/>
      </c>
      <c r="BC236" s="90" t="str">
        <f>IF($B236&lt;&gt;"",SUMIFS(销售台账!$I$3:$I$2654,销售台账!$E$3:$E$2654,$B236,销售台账!$B$3:$B$2654,LEFT($J$3,4),销售台账!$C$3:$C$2654,LEFT(BB$4,LEN(BB$4)-1)),"")</f>
        <v/>
      </c>
      <c r="BD236" s="90" t="str">
        <f>IF($B236&lt;&gt;"",SUMIFS(损耗登记!$I$3:$I$4999,损耗登记!$E$3:$E$4999,$B236,损耗登记!$B$3:$B$4999,LEFT($J$3,4),损耗登记!$C$3:$C$4999,LEFT(BB$4,LEN(BB$4)-1)),"")</f>
        <v/>
      </c>
      <c r="BE236" s="90" t="str">
        <f t="shared" si="62"/>
        <v/>
      </c>
    </row>
    <row r="237" spans="1:57">
      <c r="A237" s="95"/>
      <c r="B237" s="96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  <c r="AH237" s="97"/>
      <c r="AI237" s="97"/>
      <c r="AJ237" s="97"/>
      <c r="AK237" s="97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7"/>
      <c r="BA237" s="97"/>
      <c r="BB237" s="97"/>
      <c r="BC237" s="97"/>
      <c r="BD237" s="97"/>
      <c r="BE237" s="97"/>
    </row>
    <row r="238" spans="1:57">
      <c r="A238" s="95"/>
      <c r="B238" s="96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  <c r="AH238" s="97"/>
      <c r="AI238" s="97"/>
      <c r="AJ238" s="97"/>
      <c r="AK238" s="97"/>
      <c r="AL238" s="97"/>
      <c r="AM238" s="97"/>
      <c r="AN238" s="97"/>
      <c r="AO238" s="97"/>
      <c r="AP238" s="97"/>
      <c r="AQ238" s="97"/>
      <c r="AR238" s="97"/>
      <c r="AS238" s="97"/>
      <c r="AT238" s="97"/>
      <c r="AU238" s="97"/>
      <c r="AV238" s="97"/>
      <c r="AW238" s="97"/>
      <c r="AX238" s="97"/>
      <c r="AY238" s="97"/>
      <c r="AZ238" s="97"/>
      <c r="BA238" s="97"/>
      <c r="BB238" s="97"/>
      <c r="BC238" s="97"/>
      <c r="BD238" s="97"/>
      <c r="BE238" s="97"/>
    </row>
  </sheetData>
  <mergeCells count="23">
    <mergeCell ref="A1:V1"/>
    <mergeCell ref="J3:BE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207"/>
  <sheetViews>
    <sheetView topLeftCell="S1" workbookViewId="0">
      <selection activeCell="AO7" sqref="AO7"/>
    </sheetView>
  </sheetViews>
  <sheetFormatPr defaultColWidth="9" defaultRowHeight="13.5"/>
  <cols>
    <col min="1" max="1" width="4.875" style="45" customWidth="1"/>
    <col min="2" max="2" width="10.125" style="46" customWidth="1"/>
    <col min="3" max="3" width="14.625" customWidth="1"/>
    <col min="4" max="4" width="5.375" customWidth="1"/>
    <col min="5" max="5" width="5" customWidth="1"/>
    <col min="6" max="6" width="5.75" customWidth="1"/>
    <col min="7" max="7" width="6.375" customWidth="1"/>
    <col min="8" max="8" width="8.5" customWidth="1"/>
    <col min="9" max="9" width="5.25" customWidth="1"/>
    <col min="10" max="10" width="7.75" customWidth="1"/>
    <col min="11" max="11" width="5.25" customWidth="1"/>
    <col min="12" max="12" width="5.75" customWidth="1"/>
    <col min="13" max="13" width="5.25" customWidth="1"/>
    <col min="14" max="14" width="7.75" customWidth="1"/>
    <col min="15" max="18" width="5.25" customWidth="1"/>
    <col min="19" max="19" width="7.25" customWidth="1"/>
    <col min="20" max="29" width="4.625" customWidth="1"/>
    <col min="30" max="30" width="7.375" customWidth="1"/>
    <col min="31" max="40" width="4.625" customWidth="1"/>
    <col min="41" max="41" width="6.5" customWidth="1"/>
    <col min="42" max="51" width="5.125" customWidth="1"/>
    <col min="52" max="52" width="6.875" customWidth="1"/>
    <col min="53" max="53" width="5.125" customWidth="1"/>
    <col min="54" max="54" width="6.375" customWidth="1"/>
    <col min="55" max="62" width="5.125" customWidth="1"/>
    <col min="63" max="63" width="7.25" customWidth="1"/>
    <col min="64" max="64" width="5.125" customWidth="1"/>
    <col min="65" max="65" width="6.5" customWidth="1"/>
    <col min="66" max="71" width="5.125" customWidth="1"/>
    <col min="72" max="72" width="6.375" customWidth="1"/>
    <col min="73" max="73" width="5.125" customWidth="1"/>
    <col min="74" max="74" width="7.125" customWidth="1"/>
    <col min="75" max="84" width="5.125" customWidth="1"/>
    <col min="85" max="85" width="6.875" customWidth="1"/>
    <col min="86" max="86" width="5.125" customWidth="1"/>
    <col min="87" max="87" width="7.25" customWidth="1"/>
    <col min="88" max="93" width="5.125" customWidth="1"/>
    <col min="94" max="94" width="7.75" customWidth="1"/>
    <col min="95" max="95" width="5.125" customWidth="1"/>
    <col min="96" max="96" width="8" customWidth="1"/>
    <col min="97" max="106" width="5.125" customWidth="1"/>
    <col min="107" max="107" width="11.75" customWidth="1"/>
    <col min="108" max="117" width="5.125" customWidth="1"/>
    <col min="118" max="118" width="7.875" customWidth="1"/>
    <col min="119" max="128" width="5.125" customWidth="1"/>
    <col min="129" max="129" width="6.5" customWidth="1"/>
    <col min="130" max="139" width="5.125" customWidth="1"/>
    <col min="140" max="140" width="8" customWidth="1"/>
  </cols>
  <sheetData>
    <row r="1" s="26" customFormat="1" ht="30" customHeight="1" spans="1:140">
      <c r="A1" s="47" t="s">
        <v>72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</row>
    <row r="2" s="32" customFormat="1" ht="16.5" spans="1:140">
      <c r="A2" s="31" t="s">
        <v>51</v>
      </c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</row>
    <row r="3" s="42" customFormat="1" ht="14.25" spans="1:140">
      <c r="A3" s="50" t="s">
        <v>52</v>
      </c>
      <c r="B3" s="51" t="s">
        <v>1</v>
      </c>
      <c r="C3" s="52" t="s">
        <v>2</v>
      </c>
      <c r="D3" s="52" t="s">
        <v>28</v>
      </c>
      <c r="E3" s="52" t="s">
        <v>4</v>
      </c>
      <c r="F3" s="52" t="s">
        <v>44</v>
      </c>
      <c r="G3" s="52" t="s">
        <v>73</v>
      </c>
      <c r="H3" s="52" t="s">
        <v>74</v>
      </c>
      <c r="I3" s="65">
        <v>2018</v>
      </c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8"/>
    </row>
    <row r="4" s="42" customFormat="1" ht="14.25" spans="1:140">
      <c r="A4" s="53"/>
      <c r="B4" s="54"/>
      <c r="C4" s="55"/>
      <c r="D4" s="55"/>
      <c r="E4" s="55"/>
      <c r="F4" s="55"/>
      <c r="G4" s="55"/>
      <c r="H4" s="55"/>
      <c r="I4" s="65" t="s">
        <v>56</v>
      </c>
      <c r="J4" s="66"/>
      <c r="K4" s="66"/>
      <c r="L4" s="66"/>
      <c r="M4" s="66"/>
      <c r="N4" s="66"/>
      <c r="O4" s="66"/>
      <c r="P4" s="66"/>
      <c r="Q4" s="66"/>
      <c r="R4" s="66"/>
      <c r="S4" s="68"/>
      <c r="T4" s="65" t="s">
        <v>57</v>
      </c>
      <c r="U4" s="66"/>
      <c r="V4" s="66"/>
      <c r="W4" s="66"/>
      <c r="X4" s="66"/>
      <c r="Y4" s="66"/>
      <c r="Z4" s="66"/>
      <c r="AA4" s="66"/>
      <c r="AB4" s="66"/>
      <c r="AC4" s="66"/>
      <c r="AD4" s="68"/>
      <c r="AE4" s="65" t="s">
        <v>58</v>
      </c>
      <c r="AF4" s="66"/>
      <c r="AG4" s="66"/>
      <c r="AH4" s="66"/>
      <c r="AI4" s="66"/>
      <c r="AJ4" s="66"/>
      <c r="AK4" s="66"/>
      <c r="AL4" s="66"/>
      <c r="AM4" s="66"/>
      <c r="AN4" s="66"/>
      <c r="AO4" s="68"/>
      <c r="AP4" s="65" t="s">
        <v>59</v>
      </c>
      <c r="AQ4" s="66"/>
      <c r="AR4" s="66"/>
      <c r="AS4" s="66"/>
      <c r="AT4" s="66"/>
      <c r="AU4" s="66"/>
      <c r="AV4" s="66"/>
      <c r="AW4" s="66"/>
      <c r="AX4" s="66"/>
      <c r="AY4" s="66"/>
      <c r="AZ4" s="68"/>
      <c r="BA4" s="65" t="s">
        <v>60</v>
      </c>
      <c r="BB4" s="66"/>
      <c r="BC4" s="66"/>
      <c r="BD4" s="66"/>
      <c r="BE4" s="66"/>
      <c r="BF4" s="66"/>
      <c r="BG4" s="66"/>
      <c r="BH4" s="66"/>
      <c r="BI4" s="66"/>
      <c r="BJ4" s="66"/>
      <c r="BK4" s="68"/>
      <c r="BL4" s="65" t="s">
        <v>61</v>
      </c>
      <c r="BM4" s="66"/>
      <c r="BN4" s="66"/>
      <c r="BO4" s="66"/>
      <c r="BP4" s="66"/>
      <c r="BQ4" s="66"/>
      <c r="BR4" s="66"/>
      <c r="BS4" s="66"/>
      <c r="BT4" s="66"/>
      <c r="BU4" s="66"/>
      <c r="BV4" s="68"/>
      <c r="BW4" s="65" t="s">
        <v>62</v>
      </c>
      <c r="BX4" s="66"/>
      <c r="BY4" s="66"/>
      <c r="BZ4" s="66"/>
      <c r="CA4" s="66"/>
      <c r="CB4" s="66"/>
      <c r="CC4" s="66"/>
      <c r="CD4" s="66"/>
      <c r="CE4" s="66"/>
      <c r="CF4" s="66"/>
      <c r="CG4" s="68"/>
      <c r="CH4" s="65" t="s">
        <v>63</v>
      </c>
      <c r="CI4" s="66"/>
      <c r="CJ4" s="66"/>
      <c r="CK4" s="66"/>
      <c r="CL4" s="66"/>
      <c r="CM4" s="66"/>
      <c r="CN4" s="66"/>
      <c r="CO4" s="66"/>
      <c r="CP4" s="66"/>
      <c r="CQ4" s="66"/>
      <c r="CR4" s="68"/>
      <c r="CS4" s="65" t="s">
        <v>64</v>
      </c>
      <c r="CT4" s="66"/>
      <c r="CU4" s="66"/>
      <c r="CV4" s="66"/>
      <c r="CW4" s="66"/>
      <c r="CX4" s="66"/>
      <c r="CY4" s="66"/>
      <c r="CZ4" s="66"/>
      <c r="DA4" s="66"/>
      <c r="DB4" s="66"/>
      <c r="DC4" s="68"/>
      <c r="DD4" s="65" t="s">
        <v>65</v>
      </c>
      <c r="DE4" s="66"/>
      <c r="DF4" s="66"/>
      <c r="DG4" s="66"/>
      <c r="DH4" s="66"/>
      <c r="DI4" s="66"/>
      <c r="DJ4" s="66"/>
      <c r="DK4" s="66"/>
      <c r="DL4" s="66"/>
      <c r="DM4" s="66"/>
      <c r="DN4" s="68"/>
      <c r="DO4" s="65" t="s">
        <v>66</v>
      </c>
      <c r="DP4" s="66"/>
      <c r="DQ4" s="66"/>
      <c r="DR4" s="66"/>
      <c r="DS4" s="66"/>
      <c r="DT4" s="66"/>
      <c r="DU4" s="66"/>
      <c r="DV4" s="66"/>
      <c r="DW4" s="66"/>
      <c r="DX4" s="66"/>
      <c r="DY4" s="68"/>
      <c r="DZ4" s="65" t="s">
        <v>67</v>
      </c>
      <c r="EA4" s="66"/>
      <c r="EB4" s="66"/>
      <c r="EC4" s="66"/>
      <c r="ED4" s="66"/>
      <c r="EE4" s="66"/>
      <c r="EF4" s="66"/>
      <c r="EG4" s="66"/>
      <c r="EH4" s="66"/>
      <c r="EI4" s="66"/>
      <c r="EJ4" s="68"/>
    </row>
    <row r="5" s="42" customFormat="1" ht="28.5" spans="1:140">
      <c r="A5" s="56"/>
      <c r="B5" s="57"/>
      <c r="C5" s="58"/>
      <c r="D5" s="58"/>
      <c r="E5" s="58"/>
      <c r="F5" s="58"/>
      <c r="G5" s="58"/>
      <c r="H5" s="58"/>
      <c r="I5" s="67" t="s">
        <v>19</v>
      </c>
      <c r="J5" s="67" t="s">
        <v>75</v>
      </c>
      <c r="K5" s="67" t="s">
        <v>76</v>
      </c>
      <c r="L5" s="67" t="s">
        <v>77</v>
      </c>
      <c r="M5" s="67" t="s">
        <v>29</v>
      </c>
      <c r="N5" s="67" t="s">
        <v>78</v>
      </c>
      <c r="O5" s="67" t="s">
        <v>79</v>
      </c>
      <c r="P5" s="67" t="s">
        <v>80</v>
      </c>
      <c r="Q5" s="67" t="s">
        <v>81</v>
      </c>
      <c r="R5" s="67" t="s">
        <v>71</v>
      </c>
      <c r="S5" s="67" t="s">
        <v>74</v>
      </c>
      <c r="T5" s="67" t="s">
        <v>19</v>
      </c>
      <c r="U5" s="67" t="s">
        <v>75</v>
      </c>
      <c r="V5" s="67" t="s">
        <v>76</v>
      </c>
      <c r="W5" s="67" t="s">
        <v>77</v>
      </c>
      <c r="X5" s="67" t="s">
        <v>29</v>
      </c>
      <c r="Y5" s="67" t="s">
        <v>78</v>
      </c>
      <c r="Z5" s="67" t="s">
        <v>79</v>
      </c>
      <c r="AA5" s="67" t="s">
        <v>80</v>
      </c>
      <c r="AB5" s="67" t="s">
        <v>81</v>
      </c>
      <c r="AC5" s="67" t="s">
        <v>71</v>
      </c>
      <c r="AD5" s="67" t="s">
        <v>74</v>
      </c>
      <c r="AE5" s="67" t="s">
        <v>19</v>
      </c>
      <c r="AF5" s="67" t="s">
        <v>75</v>
      </c>
      <c r="AG5" s="67" t="s">
        <v>76</v>
      </c>
      <c r="AH5" s="67" t="s">
        <v>77</v>
      </c>
      <c r="AI5" s="67" t="s">
        <v>29</v>
      </c>
      <c r="AJ5" s="67" t="s">
        <v>78</v>
      </c>
      <c r="AK5" s="67" t="s">
        <v>79</v>
      </c>
      <c r="AL5" s="67" t="s">
        <v>80</v>
      </c>
      <c r="AM5" s="67" t="s">
        <v>81</v>
      </c>
      <c r="AN5" s="67" t="s">
        <v>71</v>
      </c>
      <c r="AO5" s="67" t="s">
        <v>74</v>
      </c>
      <c r="AP5" s="67" t="s">
        <v>19</v>
      </c>
      <c r="AQ5" s="67" t="s">
        <v>75</v>
      </c>
      <c r="AR5" s="67" t="s">
        <v>76</v>
      </c>
      <c r="AS5" s="67" t="s">
        <v>77</v>
      </c>
      <c r="AT5" s="67" t="s">
        <v>29</v>
      </c>
      <c r="AU5" s="67" t="s">
        <v>78</v>
      </c>
      <c r="AV5" s="67" t="s">
        <v>79</v>
      </c>
      <c r="AW5" s="67" t="s">
        <v>80</v>
      </c>
      <c r="AX5" s="67" t="s">
        <v>81</v>
      </c>
      <c r="AY5" s="67" t="s">
        <v>71</v>
      </c>
      <c r="AZ5" s="67" t="s">
        <v>74</v>
      </c>
      <c r="BA5" s="67" t="s">
        <v>19</v>
      </c>
      <c r="BB5" s="67" t="s">
        <v>75</v>
      </c>
      <c r="BC5" s="67" t="s">
        <v>76</v>
      </c>
      <c r="BD5" s="67" t="s">
        <v>77</v>
      </c>
      <c r="BE5" s="67" t="s">
        <v>29</v>
      </c>
      <c r="BF5" s="67" t="s">
        <v>78</v>
      </c>
      <c r="BG5" s="67" t="s">
        <v>79</v>
      </c>
      <c r="BH5" s="67" t="s">
        <v>80</v>
      </c>
      <c r="BI5" s="67" t="s">
        <v>81</v>
      </c>
      <c r="BJ5" s="67" t="s">
        <v>71</v>
      </c>
      <c r="BK5" s="67" t="s">
        <v>74</v>
      </c>
      <c r="BL5" s="67" t="s">
        <v>19</v>
      </c>
      <c r="BM5" s="67" t="s">
        <v>75</v>
      </c>
      <c r="BN5" s="67" t="s">
        <v>76</v>
      </c>
      <c r="BO5" s="67" t="s">
        <v>77</v>
      </c>
      <c r="BP5" s="67" t="s">
        <v>29</v>
      </c>
      <c r="BQ5" s="67" t="s">
        <v>78</v>
      </c>
      <c r="BR5" s="67" t="s">
        <v>79</v>
      </c>
      <c r="BS5" s="67" t="s">
        <v>80</v>
      </c>
      <c r="BT5" s="67" t="s">
        <v>81</v>
      </c>
      <c r="BU5" s="67" t="s">
        <v>71</v>
      </c>
      <c r="BV5" s="67" t="s">
        <v>74</v>
      </c>
      <c r="BW5" s="67" t="s">
        <v>19</v>
      </c>
      <c r="BX5" s="67" t="s">
        <v>75</v>
      </c>
      <c r="BY5" s="67" t="s">
        <v>76</v>
      </c>
      <c r="BZ5" s="67" t="s">
        <v>77</v>
      </c>
      <c r="CA5" s="67" t="s">
        <v>29</v>
      </c>
      <c r="CB5" s="67" t="s">
        <v>78</v>
      </c>
      <c r="CC5" s="67" t="s">
        <v>79</v>
      </c>
      <c r="CD5" s="67" t="s">
        <v>80</v>
      </c>
      <c r="CE5" s="67" t="s">
        <v>81</v>
      </c>
      <c r="CF5" s="67" t="s">
        <v>71</v>
      </c>
      <c r="CG5" s="67" t="s">
        <v>74</v>
      </c>
      <c r="CH5" s="67" t="s">
        <v>19</v>
      </c>
      <c r="CI5" s="67" t="s">
        <v>75</v>
      </c>
      <c r="CJ5" s="67" t="s">
        <v>76</v>
      </c>
      <c r="CK5" s="67" t="s">
        <v>77</v>
      </c>
      <c r="CL5" s="67" t="s">
        <v>29</v>
      </c>
      <c r="CM5" s="67" t="s">
        <v>78</v>
      </c>
      <c r="CN5" s="67" t="s">
        <v>79</v>
      </c>
      <c r="CO5" s="67" t="s">
        <v>80</v>
      </c>
      <c r="CP5" s="67" t="s">
        <v>81</v>
      </c>
      <c r="CQ5" s="67" t="s">
        <v>71</v>
      </c>
      <c r="CR5" s="67" t="s">
        <v>74</v>
      </c>
      <c r="CS5" s="67" t="s">
        <v>19</v>
      </c>
      <c r="CT5" s="67" t="s">
        <v>75</v>
      </c>
      <c r="CU5" s="67" t="s">
        <v>76</v>
      </c>
      <c r="CV5" s="67" t="s">
        <v>77</v>
      </c>
      <c r="CW5" s="67" t="s">
        <v>29</v>
      </c>
      <c r="CX5" s="67" t="s">
        <v>78</v>
      </c>
      <c r="CY5" s="67" t="s">
        <v>79</v>
      </c>
      <c r="CZ5" s="67" t="s">
        <v>80</v>
      </c>
      <c r="DA5" s="67" t="s">
        <v>81</v>
      </c>
      <c r="DB5" s="67" t="s">
        <v>71</v>
      </c>
      <c r="DC5" s="67" t="s">
        <v>74</v>
      </c>
      <c r="DD5" s="67" t="s">
        <v>19</v>
      </c>
      <c r="DE5" s="67" t="s">
        <v>75</v>
      </c>
      <c r="DF5" s="67" t="s">
        <v>76</v>
      </c>
      <c r="DG5" s="67" t="s">
        <v>77</v>
      </c>
      <c r="DH5" s="67" t="s">
        <v>29</v>
      </c>
      <c r="DI5" s="67" t="s">
        <v>78</v>
      </c>
      <c r="DJ5" s="67" t="s">
        <v>79</v>
      </c>
      <c r="DK5" s="67" t="s">
        <v>80</v>
      </c>
      <c r="DL5" s="67" t="s">
        <v>81</v>
      </c>
      <c r="DM5" s="67" t="s">
        <v>71</v>
      </c>
      <c r="DN5" s="67" t="s">
        <v>74</v>
      </c>
      <c r="DO5" s="67" t="s">
        <v>19</v>
      </c>
      <c r="DP5" s="67" t="s">
        <v>75</v>
      </c>
      <c r="DQ5" s="67" t="s">
        <v>76</v>
      </c>
      <c r="DR5" s="67" t="s">
        <v>77</v>
      </c>
      <c r="DS5" s="67" t="s">
        <v>29</v>
      </c>
      <c r="DT5" s="67" t="s">
        <v>78</v>
      </c>
      <c r="DU5" s="67" t="s">
        <v>79</v>
      </c>
      <c r="DV5" s="67" t="s">
        <v>80</v>
      </c>
      <c r="DW5" s="67" t="s">
        <v>81</v>
      </c>
      <c r="DX5" s="67" t="s">
        <v>71</v>
      </c>
      <c r="DY5" s="67" t="s">
        <v>74</v>
      </c>
      <c r="DZ5" s="67" t="s">
        <v>19</v>
      </c>
      <c r="EA5" s="67" t="s">
        <v>75</v>
      </c>
      <c r="EB5" s="67" t="s">
        <v>76</v>
      </c>
      <c r="EC5" s="67" t="s">
        <v>77</v>
      </c>
      <c r="ED5" s="67" t="s">
        <v>29</v>
      </c>
      <c r="EE5" s="67" t="s">
        <v>78</v>
      </c>
      <c r="EF5" s="67" t="s">
        <v>79</v>
      </c>
      <c r="EG5" s="67" t="s">
        <v>80</v>
      </c>
      <c r="EH5" s="67" t="s">
        <v>81</v>
      </c>
      <c r="EI5" s="67" t="s">
        <v>71</v>
      </c>
      <c r="EJ5" s="67" t="s">
        <v>74</v>
      </c>
    </row>
    <row r="6" s="43" customFormat="1" ht="16.5" spans="1:140">
      <c r="A6" s="59" t="s">
        <v>82</v>
      </c>
      <c r="B6" s="60"/>
      <c r="C6" s="60"/>
      <c r="D6" s="60"/>
      <c r="E6" s="61"/>
      <c r="F6" s="62">
        <f t="shared" ref="F6:J6" si="0">SUM(F7:F207)</f>
        <v>0</v>
      </c>
      <c r="G6" s="62">
        <f t="shared" si="0"/>
        <v>0</v>
      </c>
      <c r="H6" s="62">
        <f t="shared" si="0"/>
        <v>0</v>
      </c>
      <c r="I6" s="62">
        <f t="shared" si="0"/>
        <v>0</v>
      </c>
      <c r="J6" s="62">
        <f t="shared" si="0"/>
        <v>0</v>
      </c>
      <c r="K6" s="62">
        <f>IFERROR(J6/I6,0)</f>
        <v>0</v>
      </c>
      <c r="L6" s="62">
        <f>SUM(L7:L207)</f>
        <v>0</v>
      </c>
      <c r="M6" s="62">
        <f>SUM(M7:M207)</f>
        <v>0</v>
      </c>
      <c r="N6" s="62">
        <f>IFERROR(SUMIFS(销售台账!$K$3:$K$2654,销售台账!$B$3:$B$2654,LEFT($I$3,4),销售台账!$C$3:$C$2654,LEFT(I$4,LEN(I$4)-1))/M6,0)</f>
        <v>0</v>
      </c>
      <c r="O6" s="62">
        <f t="shared" ref="O6:U6" si="1">SUM(O7:O207)</f>
        <v>0</v>
      </c>
      <c r="P6" s="62">
        <f t="shared" si="1"/>
        <v>0</v>
      </c>
      <c r="Q6" s="62">
        <f t="shared" si="1"/>
        <v>0</v>
      </c>
      <c r="R6" s="62">
        <f t="shared" si="1"/>
        <v>0</v>
      </c>
      <c r="S6" s="62">
        <f t="shared" si="1"/>
        <v>0</v>
      </c>
      <c r="T6" s="62">
        <f t="shared" si="1"/>
        <v>0</v>
      </c>
      <c r="U6" s="62">
        <f t="shared" si="1"/>
        <v>0</v>
      </c>
      <c r="V6" s="62">
        <f>IFERROR(U6/T6,0)</f>
        <v>0</v>
      </c>
      <c r="W6" s="62">
        <f>SUM(W7:W207)</f>
        <v>0</v>
      </c>
      <c r="X6" s="62">
        <f>SUM(X7:X207)</f>
        <v>0</v>
      </c>
      <c r="Y6" s="62">
        <f>IFERROR(SUMIFS(销售台账!$K$3:$K$2654,销售台账!$B$3:$B$2654,LEFT($I$3,4),销售台账!$C$3:$C$2654,LEFT(T$4,LEN(T$4)-1))/X6,0)</f>
        <v>0</v>
      </c>
      <c r="Z6" s="62">
        <f t="shared" ref="Z6:AF6" si="2">SUM(Z7:Z207)</f>
        <v>0</v>
      </c>
      <c r="AA6" s="62">
        <f t="shared" si="2"/>
        <v>0</v>
      </c>
      <c r="AB6" s="62">
        <f t="shared" si="2"/>
        <v>0</v>
      </c>
      <c r="AC6" s="62">
        <f t="shared" si="2"/>
        <v>0</v>
      </c>
      <c r="AD6" s="62">
        <f t="shared" si="2"/>
        <v>0</v>
      </c>
      <c r="AE6" s="62">
        <f t="shared" si="2"/>
        <v>71</v>
      </c>
      <c r="AF6" s="62">
        <f t="shared" si="2"/>
        <v>5658</v>
      </c>
      <c r="AG6" s="62">
        <f>IFERROR(AF6/AE6,0)</f>
        <v>79.6901408450704</v>
      </c>
      <c r="AH6" s="62">
        <f>SUM(AH7:AH207)</f>
        <v>307</v>
      </c>
      <c r="AI6" s="62">
        <f>SUM(AI7:AI207)</f>
        <v>35</v>
      </c>
      <c r="AJ6" s="62">
        <f>IFERROR(SUMIFS(销售台账!$K$3:$K$2654,销售台账!$B$3:$B$2654,LEFT($I$3,4),销售台账!$C$3:$C$2654,LEFT(AE$4,LEN(AE$4)-1))/AI6,0)</f>
        <v>84.1428571428571</v>
      </c>
      <c r="AK6" s="62">
        <f t="shared" ref="AK6:AQ6" si="3">SUM(AK7:AK207)</f>
        <v>1</v>
      </c>
      <c r="AL6" s="62">
        <f t="shared" si="3"/>
        <v>45</v>
      </c>
      <c r="AM6" s="62">
        <f t="shared" si="3"/>
        <v>360</v>
      </c>
      <c r="AN6" s="69">
        <f t="shared" si="3"/>
        <v>35</v>
      </c>
      <c r="AO6" s="69">
        <f t="shared" si="3"/>
        <v>3028</v>
      </c>
      <c r="AP6" s="69">
        <f t="shared" si="3"/>
        <v>0</v>
      </c>
      <c r="AQ6" s="69">
        <f t="shared" si="3"/>
        <v>0</v>
      </c>
      <c r="AR6" s="62">
        <f>IFERROR(AQ6/AP6,0)</f>
        <v>0</v>
      </c>
      <c r="AS6" s="69">
        <f>SUM(AS7:AS207)</f>
        <v>307</v>
      </c>
      <c r="AT6" s="69">
        <f>SUM(AT7:AT207)</f>
        <v>0</v>
      </c>
      <c r="AU6" s="62">
        <f>IFERROR(SUMIFS(销售台账!$K$3:$K$2654,销售台账!$B$3:$B$2654,LEFT($I$3,4),销售台账!$C$3:$C$2654,LEFT(AP$4,LEN(AP$4)-1))/AT6,0)</f>
        <v>0</v>
      </c>
      <c r="AV6" s="69">
        <f t="shared" ref="AV6:BB6" si="4">SUM(AV7:AV207)</f>
        <v>0</v>
      </c>
      <c r="AW6" s="69">
        <f t="shared" si="4"/>
        <v>0</v>
      </c>
      <c r="AX6" s="69">
        <f t="shared" si="4"/>
        <v>0</v>
      </c>
      <c r="AY6" s="69">
        <f t="shared" si="4"/>
        <v>35</v>
      </c>
      <c r="AZ6" s="69">
        <f t="shared" si="4"/>
        <v>3028</v>
      </c>
      <c r="BA6" s="69">
        <f t="shared" si="4"/>
        <v>0</v>
      </c>
      <c r="BB6" s="69">
        <f t="shared" si="4"/>
        <v>0</v>
      </c>
      <c r="BC6" s="62">
        <f>IFERROR(BB6/BA6,0)</f>
        <v>0</v>
      </c>
      <c r="BD6" s="69">
        <f>SUM(BD7:BD207)</f>
        <v>307</v>
      </c>
      <c r="BE6" s="69">
        <f>SUM(BE7:BE207)</f>
        <v>0</v>
      </c>
      <c r="BF6" s="62">
        <f>IFERROR(SUMIFS(销售台账!$K$3:$K$2654,销售台账!$B$3:$B$2654,LEFT($I$3,4),销售台账!$C$3:$C$2654,LEFT(BA$4,LEN(BA$4)-1))/BE6,0)</f>
        <v>0</v>
      </c>
      <c r="BG6" s="69">
        <f t="shared" ref="BG6:BM6" si="5">SUM(BG7:BG207)</f>
        <v>0</v>
      </c>
      <c r="BH6" s="69">
        <f t="shared" si="5"/>
        <v>0</v>
      </c>
      <c r="BI6" s="69">
        <f t="shared" si="5"/>
        <v>0</v>
      </c>
      <c r="BJ6" s="69">
        <f t="shared" si="5"/>
        <v>35</v>
      </c>
      <c r="BK6" s="69">
        <f t="shared" si="5"/>
        <v>3028</v>
      </c>
      <c r="BL6" s="69">
        <f t="shared" si="5"/>
        <v>0</v>
      </c>
      <c r="BM6" s="69">
        <f t="shared" si="5"/>
        <v>0</v>
      </c>
      <c r="BN6" s="62">
        <f>IFERROR(BM6/BL6,0)</f>
        <v>0</v>
      </c>
      <c r="BO6" s="69">
        <f>SUM(BO7:BO207)</f>
        <v>307</v>
      </c>
      <c r="BP6" s="69">
        <f>SUM(BP7:BP207)</f>
        <v>0</v>
      </c>
      <c r="BQ6" s="62">
        <f>IFERROR(SUMIFS(销售台账!$K$3:$K$2654,销售台账!$B$3:$B$2654,LEFT($I$3,4),销售台账!$C$3:$C$2654,LEFT(BL$4,LEN(BL$4)-1))/BP6,0)</f>
        <v>0</v>
      </c>
      <c r="BR6" s="69">
        <f t="shared" ref="BR6:BX6" si="6">SUM(BR7:BR207)</f>
        <v>0</v>
      </c>
      <c r="BS6" s="69">
        <f t="shared" si="6"/>
        <v>0</v>
      </c>
      <c r="BT6" s="69">
        <f t="shared" si="6"/>
        <v>0</v>
      </c>
      <c r="BU6" s="69">
        <f t="shared" si="6"/>
        <v>35</v>
      </c>
      <c r="BV6" s="69">
        <f t="shared" si="6"/>
        <v>3028</v>
      </c>
      <c r="BW6" s="69">
        <f t="shared" si="6"/>
        <v>0</v>
      </c>
      <c r="BX6" s="69">
        <f t="shared" si="6"/>
        <v>0</v>
      </c>
      <c r="BY6" s="62">
        <f>IFERROR(BX6/BW6,0)</f>
        <v>0</v>
      </c>
      <c r="BZ6" s="69">
        <f>SUM(BZ7:BZ207)</f>
        <v>307</v>
      </c>
      <c r="CA6" s="69">
        <f>SUM(CA7:CA207)</f>
        <v>0</v>
      </c>
      <c r="CB6" s="62">
        <f>IFERROR(SUMIFS(销售台账!$K$3:$K$2654,销售台账!$B$3:$B$2654,LEFT($I$3,4),销售台账!$C$3:$C$2654,LEFT(BW$4,LEN(BW$4)-1))/CA6,0)</f>
        <v>0</v>
      </c>
      <c r="CC6" s="69">
        <f t="shared" ref="CC6:CI6" si="7">SUM(CC7:CC207)</f>
        <v>0</v>
      </c>
      <c r="CD6" s="69">
        <f t="shared" si="7"/>
        <v>0</v>
      </c>
      <c r="CE6" s="69">
        <f t="shared" si="7"/>
        <v>0</v>
      </c>
      <c r="CF6" s="69">
        <f t="shared" si="7"/>
        <v>35</v>
      </c>
      <c r="CG6" s="69">
        <f t="shared" si="7"/>
        <v>3028</v>
      </c>
      <c r="CH6" s="69">
        <f t="shared" si="7"/>
        <v>0</v>
      </c>
      <c r="CI6" s="69">
        <f t="shared" si="7"/>
        <v>0</v>
      </c>
      <c r="CJ6" s="62">
        <f t="shared" ref="CJ6" si="8">IFERROR(CI6/CH6,0)</f>
        <v>0</v>
      </c>
      <c r="CK6" s="69">
        <f>SUM(CK7:CK207)</f>
        <v>307</v>
      </c>
      <c r="CL6" s="69">
        <f>SUM(CL7:CL207)</f>
        <v>0</v>
      </c>
      <c r="CM6" s="62">
        <f>IFERROR(SUMIFS(销售台账!$K$3:$K$2654,销售台账!$B$3:$B$2654,LEFT($I$3,4),销售台账!$C$3:$C$2654,LEFT(CH$4,LEN(CH$4)-1))/CL6,0)</f>
        <v>0</v>
      </c>
      <c r="CN6" s="69">
        <f t="shared" ref="CN6:CT6" si="9">SUM(CN7:CN207)</f>
        <v>0</v>
      </c>
      <c r="CO6" s="69">
        <f t="shared" si="9"/>
        <v>0</v>
      </c>
      <c r="CP6" s="69">
        <f t="shared" si="9"/>
        <v>0</v>
      </c>
      <c r="CQ6" s="69">
        <f t="shared" si="9"/>
        <v>35</v>
      </c>
      <c r="CR6" s="69">
        <f t="shared" si="9"/>
        <v>3028</v>
      </c>
      <c r="CS6" s="69">
        <f t="shared" si="9"/>
        <v>0</v>
      </c>
      <c r="CT6" s="69">
        <f t="shared" si="9"/>
        <v>0</v>
      </c>
      <c r="CU6" s="62">
        <f t="shared" ref="CU6" si="10">IFERROR(CT6/CS6,0)</f>
        <v>0</v>
      </c>
      <c r="CV6" s="69">
        <f>SUM(CV7:CV207)</f>
        <v>307</v>
      </c>
      <c r="CW6" s="69">
        <f>SUM(CW7:CW207)</f>
        <v>0</v>
      </c>
      <c r="CX6" s="62">
        <f>IFERROR(SUMIFS(销售台账!$K$3:$K$2654,销售台账!$B$3:$B$2654,LEFT($I$3,4),销售台账!$C$3:$C$2654,LEFT(CS$4,LEN(CS$4)-1))/CW6,0)</f>
        <v>0</v>
      </c>
      <c r="CY6" s="69">
        <f t="shared" ref="CY6:DE6" si="11">SUM(CY7:CY207)</f>
        <v>0</v>
      </c>
      <c r="CZ6" s="69">
        <f t="shared" si="11"/>
        <v>0</v>
      </c>
      <c r="DA6" s="69">
        <f t="shared" si="11"/>
        <v>0</v>
      </c>
      <c r="DB6" s="69">
        <f t="shared" si="11"/>
        <v>35</v>
      </c>
      <c r="DC6" s="69">
        <f t="shared" si="11"/>
        <v>3028</v>
      </c>
      <c r="DD6" s="69">
        <f t="shared" si="11"/>
        <v>0</v>
      </c>
      <c r="DE6" s="69">
        <f t="shared" si="11"/>
        <v>0</v>
      </c>
      <c r="DF6" s="62">
        <f t="shared" ref="DF6" si="12">IFERROR(DE6/DD6,0)</f>
        <v>0</v>
      </c>
      <c r="DG6" s="69">
        <f>SUM(DG7:DG207)</f>
        <v>307</v>
      </c>
      <c r="DH6" s="69">
        <f>SUM(DH7:DH207)</f>
        <v>0</v>
      </c>
      <c r="DI6" s="62">
        <f>IFERROR(SUMIFS(销售台账!$K$3:$K$2654,销售台账!$B$3:$B$2654,LEFT($I$3,4),销售台账!$C$3:$C$2654,LEFT(DD$4,LEN(DD$4)-1))/DH6,0)</f>
        <v>0</v>
      </c>
      <c r="DJ6" s="69">
        <f t="shared" ref="DJ6:DP6" si="13">SUM(DJ7:DJ207)</f>
        <v>0</v>
      </c>
      <c r="DK6" s="69">
        <f t="shared" si="13"/>
        <v>0</v>
      </c>
      <c r="DL6" s="69">
        <f t="shared" si="13"/>
        <v>0</v>
      </c>
      <c r="DM6" s="69">
        <f t="shared" si="13"/>
        <v>35</v>
      </c>
      <c r="DN6" s="69">
        <f t="shared" si="13"/>
        <v>3028</v>
      </c>
      <c r="DO6" s="69">
        <f t="shared" si="13"/>
        <v>0</v>
      </c>
      <c r="DP6" s="69">
        <f t="shared" si="13"/>
        <v>0</v>
      </c>
      <c r="DQ6" s="62">
        <f t="shared" ref="DQ6" si="14">IFERROR(DP6/DO6,0)</f>
        <v>0</v>
      </c>
      <c r="DR6" s="69">
        <f>SUM(DR7:DR207)</f>
        <v>307</v>
      </c>
      <c r="DS6" s="69">
        <f>SUM(DS7:DS207)</f>
        <v>0</v>
      </c>
      <c r="DT6" s="62">
        <f>IFERROR(SUMIFS(销售台账!$K$3:$K$2654,销售台账!$B$3:$B$2654,LEFT($I$3,4),销售台账!$C$3:$C$2654,LEFT(DO$4,LEN(DO$4)-1))/DS6,0)</f>
        <v>0</v>
      </c>
      <c r="DU6" s="69">
        <f t="shared" ref="DU6:EA6" si="15">SUM(DU7:DU207)</f>
        <v>0</v>
      </c>
      <c r="DV6" s="69">
        <f t="shared" si="15"/>
        <v>0</v>
      </c>
      <c r="DW6" s="69">
        <f t="shared" si="15"/>
        <v>0</v>
      </c>
      <c r="DX6" s="69">
        <f t="shared" si="15"/>
        <v>35</v>
      </c>
      <c r="DY6" s="69">
        <f t="shared" si="15"/>
        <v>3028</v>
      </c>
      <c r="DZ6" s="69">
        <f t="shared" si="15"/>
        <v>0</v>
      </c>
      <c r="EA6" s="69">
        <f t="shared" si="15"/>
        <v>0</v>
      </c>
      <c r="EB6" s="62">
        <f t="shared" ref="EB6" si="16">IFERROR(EA6/DZ6,0)</f>
        <v>0</v>
      </c>
      <c r="EC6" s="69">
        <f>SUM(EC7:EC207)</f>
        <v>307</v>
      </c>
      <c r="ED6" s="69">
        <f>SUM(ED7:ED207)</f>
        <v>0</v>
      </c>
      <c r="EE6" s="62">
        <f>IFERROR(SUMIFS(销售台账!$K$3:$K$2654,销售台账!$B$3:$B$2654,LEFT($I$3,4),销售台账!$C$3:$C$2654,LEFT(DZ$4,LEN(DZ$4)-1))/ED6,0)</f>
        <v>0</v>
      </c>
      <c r="EF6" s="69">
        <f>SUM(EF7:EF207)</f>
        <v>0</v>
      </c>
      <c r="EG6" s="69">
        <f>SUM(EG7:EG207)</f>
        <v>0</v>
      </c>
      <c r="EH6" s="69">
        <f>SUM(EH7:EH207)</f>
        <v>0</v>
      </c>
      <c r="EI6" s="69">
        <f>SUM(EI7:EI207)</f>
        <v>35</v>
      </c>
      <c r="EJ6" s="69">
        <f>SUM(EJ7:EJ207)</f>
        <v>3028</v>
      </c>
    </row>
    <row r="7" s="44" customFormat="1" ht="22" customHeight="1" spans="1:140">
      <c r="A7" s="63">
        <f>IF(B7&lt;&gt;"",1,"")</f>
        <v>1</v>
      </c>
      <c r="B7" s="63">
        <f>IF(商品参数!A3&lt;&gt;"",商品参数!A3,"")</f>
        <v>1001</v>
      </c>
      <c r="C7" s="64" t="str">
        <f>IFERROR(VLOOKUP(B7,商品参数!A:E,2,FALSE),"")</f>
        <v>青岛啤酒</v>
      </c>
      <c r="D7" s="64" t="str">
        <f>IFERROR(VLOOKUP(B7,商品参数!A:E,3,FALSE),"")</f>
        <v>500ml</v>
      </c>
      <c r="E7" s="64" t="str">
        <f>IFERROR(VLOOKUP(B7,商品参数!A:E,4,FALSE),"")</f>
        <v>箱</v>
      </c>
      <c r="F7" s="64">
        <f>IF(E7&lt;&gt;"",IFERROR(VLOOKUP(B7,商品参数!$A$3:$D$499,6,0),0),"")</f>
        <v>0</v>
      </c>
      <c r="G7" s="64">
        <f>IF(E7&lt;&gt;"",IFERROR(VLOOKUP(B7,商品参数!$A$3:$E$499,7,0),0),"")</f>
        <v>0</v>
      </c>
      <c r="H7" s="64">
        <f>IF(E7&lt;&gt;"",F7*G7,"")</f>
        <v>0</v>
      </c>
      <c r="I7" s="64">
        <f>IF($B7&lt;&gt;"",SUMIFS(进货台账!$I$3:$I$1869,进货台账!$E$3:$E$1869,$B7,进货台账!$B$3:$B$1869,LEFT($I$3,4),进货台账!$C$3:$C$1869,LEFT(I$4,LEN(I$4)-1)),"")</f>
        <v>0</v>
      </c>
      <c r="J7" s="64">
        <f>IF($B7&lt;&gt;"",SUMIFS(进货台账!$K$3:$K$1869,进货台账!$E$3:$E$1869,$B7,进货台账!$B$3:$B$1869,LEFT($I$3,4),进货台账!$C$3:$C$1869,LEFT(I$4,LEN(I$4)-1)),"")</f>
        <v>0</v>
      </c>
      <c r="K7" s="64">
        <f>IF($B7&lt;&gt;"",IFERROR(J7/I7,0),"")</f>
        <v>0</v>
      </c>
      <c r="L7" s="64">
        <f>IF($B7&lt;&gt;"",IFERROR((H7+K7*I7)/(F7+I7),0),"")</f>
        <v>0</v>
      </c>
      <c r="M7" s="64">
        <f>IF($B7&lt;&gt;"",SUMIFS(销售台账!$I$3:$I$2654,销售台账!$E$3:$E$2654,$B7,销售台账!$B$3:$B$2654,LEFT($I$3,4),销售台账!$C$3:$C$2654,LEFT(I$4,LEN(I$4)-1)),"")</f>
        <v>0</v>
      </c>
      <c r="N7" s="64">
        <f>IF($B7&lt;&gt;"",IFERROR(SUMIFS(销售台账!$K$3:$K$2654,销售台账!$E$3:$E$2654,$B7,销售台账!$B$3:$B$2654,LEFT($I$3,4),销售台账!$C$3:$C$2654,LEFT(I$4,LEN(I$4)-1))/M7,0),"")</f>
        <v>0</v>
      </c>
      <c r="O7" s="64">
        <f>IF($B7&lt;&gt;"",SUMIFS(损耗登记!$I$3:$I$4999,损耗登记!$E$3:$E$4999,$B7,损耗登记!$B$3:$B$4999,LEFT($I$3,4),损耗登记!$C$3:$C$4999,LEFT(I$4,LEN(I$4)-1)),"")</f>
        <v>0</v>
      </c>
      <c r="P7" s="64">
        <f>IF($B7&lt;&gt;"",L7*O7,"")</f>
        <v>0</v>
      </c>
      <c r="Q7" s="64">
        <f>IF($B7&lt;&gt;"",(N7-L7)*M7,"")</f>
        <v>0</v>
      </c>
      <c r="R7" s="64">
        <f>IF($B7&lt;&gt;"",F7+I7-M7-O7,"")</f>
        <v>0</v>
      </c>
      <c r="S7" s="64">
        <f>IF($B7&lt;&gt;"",L7*R7,"")</f>
        <v>0</v>
      </c>
      <c r="T7" s="64">
        <f>IF($B7&lt;&gt;"",SUMIFS(进货台账!$I$3:$I$1869,进货台账!$E$3:$E$1869,$B7,进货台账!$B$3:$B$1869,LEFT($I$3,4),进货台账!$C$3:$C$1869,LEFT(T$4,LEN(T$4)-1)),"")</f>
        <v>0</v>
      </c>
      <c r="U7" s="64">
        <f>IF($B7&lt;&gt;"",SUMIFS(进货台账!$K$3:$K$1869,进货台账!$E$3:$E$1869,$B7,进货台账!$B$3:$B$1869,LEFT($I$3,4),进货台账!$C$3:$C$1869,LEFT(T$4,LEN(T$4)-1)),"")</f>
        <v>0</v>
      </c>
      <c r="V7" s="64">
        <f>IF($B7&lt;&gt;"",IFERROR(U7/T7,0),"")</f>
        <v>0</v>
      </c>
      <c r="W7" s="64">
        <f>IF($B7&lt;&gt;"",IFERROR((S7+U7)/(R7+T7),0),"")</f>
        <v>0</v>
      </c>
      <c r="X7" s="64">
        <f>IF($B7&lt;&gt;"",SUMIFS(销售台账!$I$3:$I$2654,销售台账!$E$3:$E$2654,$B7,销售台账!$B$3:$B$2654,LEFT($I$3,4),销售台账!$C$3:$C$2654,LEFT(T$4,LEN(T$4)-1)),"")</f>
        <v>0</v>
      </c>
      <c r="Y7" s="64">
        <f>IF($B7&lt;&gt;"",IFERROR(SUMIFS(销售台账!$K$3:$K$2654,销售台账!$E$3:$E$2654,$B7,销售台账!$B$3:$B$2654,LEFT($I$3,4),销售台账!$C$3:$C$2654,LEFT(T$4,LEN(T$4)-1))/X7,0),"")</f>
        <v>0</v>
      </c>
      <c r="Z7" s="64">
        <f>IF($B7&lt;&gt;"",SUMIFS(损耗登记!$I$3:$I$4999,损耗登记!$E$3:$E$4999,$B7,损耗登记!$B$3:$B$4999,LEFT($I$3,4),损耗登记!$C$3:$C$4999,LEFT(T$4,LEN(T$4)-1)),"")</f>
        <v>0</v>
      </c>
      <c r="AA7" s="64">
        <f>IF($B7&lt;&gt;"",W7*Z7,"")</f>
        <v>0</v>
      </c>
      <c r="AB7" s="64">
        <f>IF($B7&lt;&gt;"",(Y7-W7)*X7,"")</f>
        <v>0</v>
      </c>
      <c r="AC7" s="64">
        <f>IF($B7&lt;&gt;"",R7+T7-X7-Z7,"")</f>
        <v>0</v>
      </c>
      <c r="AD7" s="64">
        <f>IF($B7&lt;&gt;"",W7*AC7,"")</f>
        <v>0</v>
      </c>
      <c r="AE7" s="64">
        <f>IF($B7&lt;&gt;"",SUMIFS(进货台账!$I$3:$I$1869,进货台账!$E$3:$E$1869,$B7,进货台账!$B$3:$B$1869,LEFT($I$3,4),进货台账!$C$3:$C$1869,LEFT(AE$4,LEN(AE$4)-1)),"")</f>
        <v>20</v>
      </c>
      <c r="AF7" s="64">
        <f>IF($B7&lt;&gt;"",SUMIFS(进货台账!$K$3:$K$1869,进货台账!$E$3:$E$1869,$B7,进货台账!$B$3:$B$1869,LEFT($I$3,4),进货台账!$C$3:$C$1869,LEFT(AE$4,LEN(AE$4)-1)),"")</f>
        <v>900</v>
      </c>
      <c r="AG7" s="64">
        <f>IF($B7&lt;&gt;"",IFERROR(AF7/AE7,0),"")</f>
        <v>45</v>
      </c>
      <c r="AH7" s="64">
        <f>IF($B7&lt;&gt;"",IFERROR((AD7+AF7)/(AC7+AE7),0),"")</f>
        <v>45</v>
      </c>
      <c r="AI7" s="64">
        <f>IF($B7&lt;&gt;"",SUMIFS(销售台账!$I$3:$I$2654,销售台账!$E$3:$E$2654,$B7,销售台账!$B$3:$B$2654,LEFT($I$3,4),销售台账!$C$3:$C$2654,LEFT(AE$4,LEN(AE$4)-1)),"")</f>
        <v>11</v>
      </c>
      <c r="AJ7" s="64">
        <f>IF($B7&lt;&gt;"",IFERROR(SUMIFS(销售台账!$K$3:$K$2654,销售台账!$E$3:$E$2654,$B7,销售台账!$B$3:$B$2654,LEFT($I$3,4),销售台账!$C$3:$C$2654,LEFT(AE$4,LEN(AE$4)-1))/AI7,0),"")</f>
        <v>59</v>
      </c>
      <c r="AK7" s="64">
        <f>IF($B7&lt;&gt;"",SUMIFS(损耗登记!$I$3:$I$4999,损耗登记!$E$3:$E$4999,$B7,损耗登记!$B$3:$B$4999,LEFT($I$3,4),损耗登记!$C$3:$C$4999,LEFT(AE$4,LEN(AE$4)-1)),"")</f>
        <v>1</v>
      </c>
      <c r="AL7" s="64">
        <f>IF($B7&lt;&gt;"",AH7*AK7,"")</f>
        <v>45</v>
      </c>
      <c r="AM7" s="64">
        <f>IF($B7&lt;&gt;"",(AJ7-AH7)*AI7,"")</f>
        <v>154</v>
      </c>
      <c r="AN7" s="64">
        <f>IF($B7&lt;&gt;"",AC7+AE7-AI7-AK7,"")</f>
        <v>8</v>
      </c>
      <c r="AO7" s="64">
        <f>IF($B7&lt;&gt;"",AH7*AN7,"")</f>
        <v>360</v>
      </c>
      <c r="AP7" s="64">
        <f>IF($B7&lt;&gt;"",SUMIFS(进货台账!$I$3:$I$1869,进货台账!$E$3:$E$1869,$B7,进货台账!$B$3:$B$1869,LEFT($I$3,4),进货台账!$C$3:$C$1869,LEFT(AP$4,LEN(AP$4)-1)),"")</f>
        <v>0</v>
      </c>
      <c r="AQ7" s="64">
        <f>IF($B7&lt;&gt;"",SUMIFS(进货台账!$K$3:$K$1869,进货台账!$E$3:$E$1869,$B7,进货台账!$B$3:$B$1869,LEFT($I$3,4),进货台账!$C$3:$C$1869,LEFT(AP$4,LEN(AP$4)-1)),"")</f>
        <v>0</v>
      </c>
      <c r="AR7" s="64">
        <f>IF($B7&lt;&gt;"",IFERROR(AQ7/AP7,0),"")</f>
        <v>0</v>
      </c>
      <c r="AS7" s="64">
        <f>IF($B7&lt;&gt;"",IFERROR((AO7+AQ7)/(AN7+AP7),0),"")</f>
        <v>45</v>
      </c>
      <c r="AT7" s="64">
        <f>IF($B7&lt;&gt;"",SUMIFS(销售台账!$I$3:$I$2654,销售台账!$E$3:$E$2654,$B7,销售台账!$B$3:$B$2654,LEFT($I$3,4),销售台账!$C$3:$C$2654,LEFT(AP$4,LEN(AP$4)-1)),"")</f>
        <v>0</v>
      </c>
      <c r="AU7" s="64">
        <f>IF($B7&lt;&gt;"",IFERROR(SUMIFS(销售台账!$K$3:$K$2654,销售台账!$E$3:$E$2654,$B7,销售台账!$B$3:$B$2654,LEFT($I$3,4),销售台账!$C$3:$C$2654,LEFT(AP$4,LEN(AP$4)-1))/AT7,0),"")</f>
        <v>0</v>
      </c>
      <c r="AV7" s="64">
        <f>IF($B7&lt;&gt;"",SUMIFS(损耗登记!$I$3:$I$4999,损耗登记!$E$3:$E$4999,$B7,损耗登记!$B$3:$B$4999,LEFT($I$3,4),损耗登记!$C$3:$C$4999,LEFT(AP$4,LEN(AP$4)-1)),"")</f>
        <v>0</v>
      </c>
      <c r="AW7" s="64">
        <f>IF($B7&lt;&gt;"",AS7*AV7,"")</f>
        <v>0</v>
      </c>
      <c r="AX7" s="64">
        <f>IF($B7&lt;&gt;"",(AU7-AS7)*AT7,"")</f>
        <v>0</v>
      </c>
      <c r="AY7" s="64">
        <f>IF($B7&lt;&gt;"",AN7+AP7-AT7-AV7,"")</f>
        <v>8</v>
      </c>
      <c r="AZ7" s="64">
        <f>IF($B7&lt;&gt;"",AS7*AY7,"")</f>
        <v>360</v>
      </c>
      <c r="BA7" s="64">
        <f>IF($B7&lt;&gt;"",SUMIFS(进货台账!$I$3:$I$1869,进货台账!$E$3:$E$1869,$B7,进货台账!$B$3:$B$1869,LEFT($I$3,4),进货台账!$C$3:$C$1869,LEFT(BA$4,LEN(BA$4)-1)),"")</f>
        <v>0</v>
      </c>
      <c r="BB7" s="64">
        <f>IF($B7&lt;&gt;"",SUMIFS(进货台账!$K$3:$K$1869,进货台账!$E$3:$E$1869,$B7,进货台账!$B$3:$B$1869,LEFT($I$3,4),进货台账!$C$3:$C$1869,LEFT(BA$4,LEN(BA$4)-1)),"")</f>
        <v>0</v>
      </c>
      <c r="BC7" s="64">
        <f>IF($B7&lt;&gt;"",IFERROR(BB7/BA7,0),"")</f>
        <v>0</v>
      </c>
      <c r="BD7" s="64">
        <f>IF($B7&lt;&gt;"",IFERROR((AZ7+BB7)/(AY7+BA7),0),"")</f>
        <v>45</v>
      </c>
      <c r="BE7" s="64">
        <f>IF($B7&lt;&gt;"",SUMIFS(销售台账!$I$3:$I$2654,销售台账!$E$3:$E$2654,$B7,销售台账!$B$3:$B$2654,LEFT($I$3,4),销售台账!$C$3:$C$2654,LEFT(BA$4,LEN(BA$4)-1)),"")</f>
        <v>0</v>
      </c>
      <c r="BF7" s="64">
        <f>IF($B7&lt;&gt;"",IFERROR(SUMIFS(销售台账!$K$3:$K$2654,销售台账!$E$3:$E$2654,$B7,销售台账!$B$3:$B$2654,LEFT($I$3,4),销售台账!$C$3:$C$2654,LEFT(BA$4,LEN(BA$4)-1))/BE7,0),"")</f>
        <v>0</v>
      </c>
      <c r="BG7" s="64">
        <f>IF($B7&lt;&gt;"",SUMIFS(损耗登记!$I$3:$I$4999,损耗登记!$E$3:$E$4999,$B7,损耗登记!$B$3:$B$4999,LEFT($I$3,4),损耗登记!$C$3:$C$4999,LEFT(BA$4,LEN(BA$4)-1)),"")</f>
        <v>0</v>
      </c>
      <c r="BH7" s="64">
        <f>IF($B7&lt;&gt;"",BD7*BG7,"")</f>
        <v>0</v>
      </c>
      <c r="BI7" s="64">
        <f>IF($B7&lt;&gt;"",(BF7-BD7)*BE7,"")</f>
        <v>0</v>
      </c>
      <c r="BJ7" s="64">
        <f>IF($B7&lt;&gt;"",AY7+BA7-BE7-BG7,"")</f>
        <v>8</v>
      </c>
      <c r="BK7" s="64">
        <f>IF($B7&lt;&gt;"",BD7*BJ7,"")</f>
        <v>360</v>
      </c>
      <c r="BL7" s="64">
        <f>IF($B7&lt;&gt;"",SUMIFS(进货台账!$I$3:$I$1869,进货台账!$E$3:$E$1869,$B7,进货台账!$B$3:$B$1869,LEFT($I$3,4),进货台账!$C$3:$C$1869,LEFT(BL$4,LEN(BL$4)-1)),"")</f>
        <v>0</v>
      </c>
      <c r="BM7" s="64">
        <f>IF($B7&lt;&gt;"",SUMIFS(进货台账!$K$3:$K$1869,进货台账!$E$3:$E$1869,$B7,进货台账!$B$3:$B$1869,LEFT($I$3,4),进货台账!$C$3:$C$1869,LEFT(BL$4,LEN(BL$4)-1)),"")</f>
        <v>0</v>
      </c>
      <c r="BN7" s="64">
        <f>IF($B7&lt;&gt;"",IFERROR(BM7/BL7,0),"")</f>
        <v>0</v>
      </c>
      <c r="BO7" s="64">
        <f>IF($B7&lt;&gt;"",IFERROR((BK7+BM7)/(BJ7+BL7),0),"")</f>
        <v>45</v>
      </c>
      <c r="BP7" s="64">
        <f>IF($B7&lt;&gt;"",SUMIFS(销售台账!$I$3:$I$2654,销售台账!$E$3:$E$2654,$B7,销售台账!$B$3:$B$2654,LEFT($I$3,4),销售台账!$C$3:$C$2654,LEFT(BL$4,LEN(BL$4)-1)),"")</f>
        <v>0</v>
      </c>
      <c r="BQ7" s="64">
        <f>IF($B7&lt;&gt;"",IFERROR(SUMIFS(销售台账!$K$3:$K$2654,销售台账!$E$3:$E$2654,$B7,销售台账!$B$3:$B$2654,LEFT($I$3,4),销售台账!$C$3:$C$2654,LEFT(BL$4,LEN(BL$4)-1))/BP7,0),"")</f>
        <v>0</v>
      </c>
      <c r="BR7" s="64">
        <f>IF($B7&lt;&gt;"",SUMIFS(损耗登记!$I$3:$I$4999,损耗登记!$E$3:$E$4999,$B7,损耗登记!$B$3:$B$4999,LEFT($I$3,4),损耗登记!$C$3:$C$4999,LEFT(BL$4,LEN(BL$4)-1)),"")</f>
        <v>0</v>
      </c>
      <c r="BS7" s="64">
        <f>IF($B7&lt;&gt;"",BO7*BR7,"")</f>
        <v>0</v>
      </c>
      <c r="BT7" s="64">
        <f>IF($B7&lt;&gt;"",(BQ7-BO7)*BP7,"")</f>
        <v>0</v>
      </c>
      <c r="BU7" s="64">
        <f>IF($B7&lt;&gt;"",BJ7+BL7-BP7-BR7,"")</f>
        <v>8</v>
      </c>
      <c r="BV7" s="64">
        <f>IF($B7&lt;&gt;"",BO7*BU7,"")</f>
        <v>360</v>
      </c>
      <c r="BW7" s="64">
        <f>IF($B7&lt;&gt;"",SUMIFS(进货台账!$I$3:$I$1869,进货台账!$E$3:$E$1869,$B7,进货台账!$B$3:$B$1869,LEFT($I$3,4),进货台账!$C$3:$C$1869,LEFT(BW$4,LEN(BW$4)-1)),"")</f>
        <v>0</v>
      </c>
      <c r="BX7" s="64">
        <f>IF($B7&lt;&gt;"",SUMIFS(进货台账!$K$3:$K$1869,进货台账!$E$3:$E$1869,$B7,进货台账!$B$3:$B$1869,LEFT($I$3,4),进货台账!$C$3:$C$1869,LEFT(BW$4,LEN(BW$4)-1)),"")</f>
        <v>0</v>
      </c>
      <c r="BY7" s="64">
        <f>IF($B7&lt;&gt;"",IFERROR(BX7/BW7,0),"")</f>
        <v>0</v>
      </c>
      <c r="BZ7" s="64">
        <f>IF($B7&lt;&gt;"",IFERROR((BV7+BX7)/(BU7+BW7),0),"")</f>
        <v>45</v>
      </c>
      <c r="CA7" s="64">
        <f>IF($B7&lt;&gt;"",SUMIFS(销售台账!$I$3:$I$2654,销售台账!$E$3:$E$2654,$B7,销售台账!$B$3:$B$2654,LEFT($I$3,4),销售台账!$C$3:$C$2654,LEFT(BW$4,LEN(BW$4)-1)),"")</f>
        <v>0</v>
      </c>
      <c r="CB7" s="64">
        <f>IF($B7&lt;&gt;"",IFERROR(SUMIFS(销售台账!$K$3:$K$2654,销售台账!$E$3:$E$2654,$B7,销售台账!$B$3:$B$2654,LEFT($I$3,4),销售台账!$C$3:$C$2654,LEFT(BW$4,LEN(BW$4)-1))/CA7,0),"")</f>
        <v>0</v>
      </c>
      <c r="CC7" s="64">
        <f>IF($B7&lt;&gt;"",SUMIFS(损耗登记!$I$3:$I$4999,损耗登记!$E$3:$E$4999,$B7,损耗登记!$B$3:$B$4999,LEFT($I$3,4),损耗登记!$C$3:$C$4999,LEFT(BW$4,LEN(BW$4)-1)),"")</f>
        <v>0</v>
      </c>
      <c r="CD7" s="64">
        <f>IF($B7&lt;&gt;"",BZ7*CC7,"")</f>
        <v>0</v>
      </c>
      <c r="CE7" s="64">
        <f>IF($B7&lt;&gt;"",(CB7-BZ7)*CA7,"")</f>
        <v>0</v>
      </c>
      <c r="CF7" s="64">
        <f>IF($B7&lt;&gt;"",BU7+BW7-CA7-CC7,"")</f>
        <v>8</v>
      </c>
      <c r="CG7" s="64">
        <f>IF($B7&lt;&gt;"",BZ7*CF7,"")</f>
        <v>360</v>
      </c>
      <c r="CH7" s="64">
        <f>IF($B7&lt;&gt;"",SUMIFS(进货台账!$I$3:$I$1869,进货台账!$E$3:$E$1869,$B7,进货台账!$B$3:$B$1869,LEFT($I$3,4),进货台账!$C$3:$C$1869,LEFT(CH$4,LEN(CH$4)-1)),"")</f>
        <v>0</v>
      </c>
      <c r="CI7" s="64">
        <f>IF($B7&lt;&gt;"",SUMIFS(进货台账!$K$3:$K$1869,进货台账!$E$3:$E$1869,$B7,进货台账!$B$3:$B$1869,LEFT($I$3,4),进货台账!$C$3:$C$1869,LEFT(CH$4,LEN(CH$4)-1)),"")</f>
        <v>0</v>
      </c>
      <c r="CJ7" s="64">
        <f>IF($B7&lt;&gt;"",IFERROR(CI7/CH7,0),"")</f>
        <v>0</v>
      </c>
      <c r="CK7" s="64">
        <f>IF($B7&lt;&gt;"",IFERROR((CG7+CI7)/(CF7+CH7),0),"")</f>
        <v>45</v>
      </c>
      <c r="CL7" s="64">
        <f>IF($B7&lt;&gt;"",SUMIFS(销售台账!$I$3:$I$2654,销售台账!$E$3:$E$2654,$B7,销售台账!$B$3:$B$2654,LEFT($I$3,4),销售台账!$C$3:$C$2654,LEFT(CH$4,LEN(CH$4)-1)),"")</f>
        <v>0</v>
      </c>
      <c r="CM7" s="64">
        <f>IF($B7&lt;&gt;"",IFERROR(SUMIFS(销售台账!$K$3:$K$2654,销售台账!$E$3:$E$2654,$B7,销售台账!$B$3:$B$2654,LEFT($I$3,4),销售台账!$C$3:$C$2654,LEFT(CH$4,LEN(CH$4)-1))/CL7,0),"")</f>
        <v>0</v>
      </c>
      <c r="CN7" s="64">
        <f>IF($B7&lt;&gt;"",SUMIFS(损耗登记!$I$3:$I$4999,损耗登记!$E$3:$E$4999,$B7,损耗登记!$B$3:$B$4999,LEFT($I$3,4),损耗登记!$C$3:$C$4999,LEFT(CH$4,LEN(CH$4)-1)),"")</f>
        <v>0</v>
      </c>
      <c r="CO7" s="64">
        <f>IF($B7&lt;&gt;"",CK7*CN7,"")</f>
        <v>0</v>
      </c>
      <c r="CP7" s="64">
        <f>IF($B7&lt;&gt;"",(CM7-CK7)*CL7,"")</f>
        <v>0</v>
      </c>
      <c r="CQ7" s="64">
        <f>IF($B7&lt;&gt;"",CF7+CH7-CL7-CN7,"")</f>
        <v>8</v>
      </c>
      <c r="CR7" s="64">
        <f>IF($B7&lt;&gt;"",CK7*CQ7,"")</f>
        <v>360</v>
      </c>
      <c r="CS7" s="64">
        <f>IF($B7&lt;&gt;"",SUMIFS(进货台账!$I$3:$I$1869,进货台账!$E$3:$E$1869,$B7,进货台账!$B$3:$B$1869,LEFT($I$3,4),进货台账!$C$3:$C$1869,LEFT(CS$4,LEN(CS$4)-1)),"")</f>
        <v>0</v>
      </c>
      <c r="CT7" s="64">
        <f>IF($B7&lt;&gt;"",SUMIFS(进货台账!$K$3:$K$1869,进货台账!$E$3:$E$1869,$B7,进货台账!$B$3:$B$1869,LEFT($I$3,4),进货台账!$C$3:$C$1869,LEFT(CS$4,LEN(CS$4)-1)),"")</f>
        <v>0</v>
      </c>
      <c r="CU7" s="64">
        <f>IF($B7&lt;&gt;"",IFERROR(CT7/CS7,0),"")</f>
        <v>0</v>
      </c>
      <c r="CV7" s="64">
        <f>IF($B7&lt;&gt;"",IFERROR((CR7+CT7)/(CQ7+CS7),0),"")</f>
        <v>45</v>
      </c>
      <c r="CW7" s="64">
        <f>IF($B7&lt;&gt;"",SUMIFS(销售台账!$I$3:$I$2654,销售台账!$E$3:$E$2654,$B7,销售台账!$B$3:$B$2654,LEFT($I$3,4),销售台账!$C$3:$C$2654,LEFT(CS$4,LEN(CS$4)-1)),"")</f>
        <v>0</v>
      </c>
      <c r="CX7" s="64">
        <f>IF($B7&lt;&gt;"",IFERROR(SUMIFS(销售台账!$K$3:$K$2654,销售台账!$E$3:$E$2654,$B7,销售台账!$B$3:$B$2654,LEFT($I$3,4),销售台账!$C$3:$C$2654,LEFT(CS$4,LEN(CS$4)-1))/CW7,0),"")</f>
        <v>0</v>
      </c>
      <c r="CY7" s="64">
        <f>IF($B7&lt;&gt;"",SUMIFS(损耗登记!$I$3:$I$4999,损耗登记!$E$3:$E$4999,$B7,损耗登记!$B$3:$B$4999,LEFT($I$3,4),损耗登记!$C$3:$C$4999,LEFT(CS$4,LEN(CS$4)-1)),"")</f>
        <v>0</v>
      </c>
      <c r="CZ7" s="64">
        <f>IF($B7&lt;&gt;"",CV7*CY7,"")</f>
        <v>0</v>
      </c>
      <c r="DA7" s="64">
        <f>IF($B7&lt;&gt;"",(CX7-CV7)*CW7,"")</f>
        <v>0</v>
      </c>
      <c r="DB7" s="64">
        <f>IF($B7&lt;&gt;"",CQ7+CS7-CW7-CY7,"")</f>
        <v>8</v>
      </c>
      <c r="DC7" s="64">
        <f>IF($B7&lt;&gt;"",CV7*DB7,"")</f>
        <v>360</v>
      </c>
      <c r="DD7" s="64">
        <f>IF($B7&lt;&gt;"",SUMIFS(进货台账!$I$3:$I$1869,进货台账!$E$3:$E$1869,$B7,进货台账!$B$3:$B$1869,LEFT($I$3,4),进货台账!$C$3:$C$1869,LEFT(DD$4,LEN(DD$4)-1)),"")</f>
        <v>0</v>
      </c>
      <c r="DE7" s="64">
        <f>IF($B7&lt;&gt;"",SUMIFS(进货台账!$K$3:$K$1869,进货台账!$E$3:$E$1869,$B7,进货台账!$B$3:$B$1869,LEFT($I$3,4),进货台账!$C$3:$C$1869,LEFT(DD$4,LEN(DD$4)-1)),"")</f>
        <v>0</v>
      </c>
      <c r="DF7" s="64">
        <f>IF($B7&lt;&gt;"",IFERROR(DE7/DD7,0),"")</f>
        <v>0</v>
      </c>
      <c r="DG7" s="64">
        <f>IF($B7&lt;&gt;"",IFERROR((DC7+DE7)/(DB7+DD7),0),"")</f>
        <v>45</v>
      </c>
      <c r="DH7" s="64">
        <f>IF($B7&lt;&gt;"",SUMIFS(销售台账!$I$3:$I$2654,销售台账!$E$3:$E$2654,$B7,销售台账!$B$3:$B$2654,LEFT($I$3,4),销售台账!$C$3:$C$2654,LEFT(DD$4,LEN(DD$4)-1)),"")</f>
        <v>0</v>
      </c>
      <c r="DI7" s="64">
        <f>IF($B7&lt;&gt;"",IFERROR(SUMIFS(销售台账!$K$3:$K$2654,销售台账!$E$3:$E$2654,$B7,销售台账!$B$3:$B$2654,LEFT($I$3,4),销售台账!$C$3:$C$2654,LEFT(DD$4,LEN(DD$4)-1))/DH7,0),"")</f>
        <v>0</v>
      </c>
      <c r="DJ7" s="64">
        <f>IF($B7&lt;&gt;"",SUMIFS(损耗登记!$I$3:$I$4999,损耗登记!$E$3:$E$4999,$B7,损耗登记!$B$3:$B$4999,LEFT($I$3,4),损耗登记!$C$3:$C$4999,LEFT(DD$4,LEN(DD$4)-1)),"")</f>
        <v>0</v>
      </c>
      <c r="DK7" s="64">
        <f>IF($B7&lt;&gt;"",DG7*DJ7,"")</f>
        <v>0</v>
      </c>
      <c r="DL7" s="64">
        <f>IF($B7&lt;&gt;"",(DI7-DG7)*DH7,"")</f>
        <v>0</v>
      </c>
      <c r="DM7" s="64">
        <f>IF($B7&lt;&gt;"",DB7+DD7-DH7-DJ7,"")</f>
        <v>8</v>
      </c>
      <c r="DN7" s="64">
        <f>IF($B7&lt;&gt;"",DG7*DM7,"")</f>
        <v>360</v>
      </c>
      <c r="DO7" s="64">
        <f>IF($B7&lt;&gt;"",SUMIFS(进货台账!$I$3:$I$1869,进货台账!$E$3:$E$1869,$B7,进货台账!$B$3:$B$1869,LEFT($I$3,4),进货台账!$C$3:$C$1869,LEFT(DO$4,LEN(DO$4)-1)),"")</f>
        <v>0</v>
      </c>
      <c r="DP7" s="64">
        <f>IF($B7&lt;&gt;"",SUMIFS(进货台账!$K$3:$K$1869,进货台账!$E$3:$E$1869,$B7,进货台账!$B$3:$B$1869,LEFT($I$3,4),进货台账!$C$3:$C$1869,LEFT(DO$4,LEN(DO$4)-1)),"")</f>
        <v>0</v>
      </c>
      <c r="DQ7" s="64">
        <f>IF($B7&lt;&gt;"",IFERROR(DP7/DO7,0),"")</f>
        <v>0</v>
      </c>
      <c r="DR7" s="64">
        <f>IF($B7&lt;&gt;"",IFERROR((DN7+DP7)/(DM7+DO7),0),"")</f>
        <v>45</v>
      </c>
      <c r="DS7" s="64">
        <f>IF($B7&lt;&gt;"",SUMIFS(销售台账!$I$3:$I$2654,销售台账!$E$3:$E$2654,$B7,销售台账!$B$3:$B$2654,LEFT($I$3,4),销售台账!$C$3:$C$2654,LEFT(DO$4,LEN(DO$4)-1)),"")</f>
        <v>0</v>
      </c>
      <c r="DT7" s="64">
        <f>IF($B7&lt;&gt;"",IFERROR(SUMIFS(销售台账!$K$3:$K$2654,销售台账!$E$3:$E$2654,$B7,销售台账!$B$3:$B$2654,LEFT($I$3,4),销售台账!$C$3:$C$2654,LEFT(DO$4,LEN(DO$4)-1))/DS7,0),"")</f>
        <v>0</v>
      </c>
      <c r="DU7" s="64">
        <f>IF($B7&lt;&gt;"",SUMIFS(损耗登记!$I$3:$I$4999,损耗登记!$E$3:$E$4999,$B7,损耗登记!$B$3:$B$4999,LEFT($I$3,4),损耗登记!$C$3:$C$4999,LEFT(DO$4,LEN(DO$4)-1)),"")</f>
        <v>0</v>
      </c>
      <c r="DV7" s="64">
        <f>IF($B7&lt;&gt;"",DR7*DU7,"")</f>
        <v>0</v>
      </c>
      <c r="DW7" s="64">
        <f>IF($B7&lt;&gt;"",(DT7-DR7)*DS7,"")</f>
        <v>0</v>
      </c>
      <c r="DX7" s="64">
        <f>IF($B7&lt;&gt;"",DM7+DO7-DS7-DU7,"")</f>
        <v>8</v>
      </c>
      <c r="DY7" s="64">
        <f>IF($B7&lt;&gt;"",DR7*DX7,"")</f>
        <v>360</v>
      </c>
      <c r="DZ7" s="64">
        <f>IF($B7&lt;&gt;"",SUMIFS(进货台账!$I$3:$I$1869,进货台账!$E$3:$E$1869,$B7,进货台账!$B$3:$B$1869,LEFT($I$3,4),进货台账!$C$3:$C$1869,LEFT(DZ$4,LEN(DZ$4)-1)),"")</f>
        <v>0</v>
      </c>
      <c r="EA7" s="64">
        <f>IF($B7&lt;&gt;"",SUMIFS(进货台账!$K$3:$K$1869,进货台账!$E$3:$E$1869,$B7,进货台账!$B$3:$B$1869,LEFT($I$3,4),进货台账!$C$3:$C$1869,LEFT(DZ$4,LEN(DZ$4)-1)),"")</f>
        <v>0</v>
      </c>
      <c r="EB7" s="64">
        <f>IF($B7&lt;&gt;"",IFERROR(EA7/DZ7,0),"")</f>
        <v>0</v>
      </c>
      <c r="EC7" s="64">
        <f>IF($B7&lt;&gt;"",IFERROR((DY7+EA7)/(DX7+DZ7),0),"")</f>
        <v>45</v>
      </c>
      <c r="ED7" s="64">
        <f>IF($B7&lt;&gt;"",SUMIFS(销售台账!$I$3:$I$2654,销售台账!$E$3:$E$2654,$B7,销售台账!$B$3:$B$2654,LEFT($I$3,4),销售台账!$C$3:$C$2654,LEFT(DZ$4,LEN(DZ$4)-1)),"")</f>
        <v>0</v>
      </c>
      <c r="EE7" s="64">
        <f>IF($B7&lt;&gt;"",IFERROR(SUMIFS(销售台账!$K$3:$K$2654,销售台账!$E$3:$E$2654,$B7,销售台账!$B$3:$B$2654,LEFT($I$3,4),销售台账!$C$3:$C$2654,LEFT(DZ$4,LEN(DZ$4)-1))/ED7,0),"")</f>
        <v>0</v>
      </c>
      <c r="EF7" s="64">
        <f>IF($B7&lt;&gt;"",SUMIFS(损耗登记!$I$3:$I$4999,损耗登记!$E$3:$E$4999,$B7,损耗登记!$B$3:$B$4999,LEFT($I$3,4),损耗登记!$C$3:$C$4999,LEFT(DZ$4,LEN(DZ$4)-1)),"")</f>
        <v>0</v>
      </c>
      <c r="EG7" s="64">
        <f>IF($B7&lt;&gt;"",EC7*EF7,"")</f>
        <v>0</v>
      </c>
      <c r="EH7" s="64">
        <f>IF($B7&lt;&gt;"",(EE7-EC7)*ED7,"")</f>
        <v>0</v>
      </c>
      <c r="EI7" s="64">
        <f>IF($B7&lt;&gt;"",DX7+DZ7-ED7-EF7,"")</f>
        <v>8</v>
      </c>
      <c r="EJ7" s="64">
        <f>IF($B7&lt;&gt;"",EC7*EI7,"")</f>
        <v>360</v>
      </c>
    </row>
    <row r="8" s="44" customFormat="1" ht="22" customHeight="1" spans="1:140">
      <c r="A8" s="63">
        <f>IF(B8&lt;&gt;"",A7+1,"")</f>
        <v>2</v>
      </c>
      <c r="B8" s="63">
        <f>IF(商品参数!A4&lt;&gt;"",商品参数!A4,"")</f>
        <v>1002</v>
      </c>
      <c r="C8" s="64" t="str">
        <f>IFERROR(VLOOKUP(B8,商品参数!A:E,2,FALSE),"")</f>
        <v>雪花啤酒</v>
      </c>
      <c r="D8" s="64" t="str">
        <f>IFERROR(VLOOKUP(B8,商品参数!A:E,3,FALSE),"")</f>
        <v>480ml</v>
      </c>
      <c r="E8" s="64" t="str">
        <f>IFERROR(VLOOKUP(B8,商品参数!A:E,4,FALSE),"")</f>
        <v>箱</v>
      </c>
      <c r="F8" s="64">
        <f>IF(E8&lt;&gt;"",IFERROR(VLOOKUP(B8,商品参数!$A$3:$D$499,6,0),0),"")</f>
        <v>0</v>
      </c>
      <c r="G8" s="64">
        <f>IF(E8&lt;&gt;"",IFERROR(VLOOKUP(B8,商品参数!$A$3:$E$499,7,0),0),"")</f>
        <v>0</v>
      </c>
      <c r="H8" s="64">
        <f t="shared" ref="H8:H71" si="17">IF(E8&lt;&gt;"",F8*G8,"")</f>
        <v>0</v>
      </c>
      <c r="I8" s="64">
        <f>IF($B8&lt;&gt;"",SUMIFS(进货台账!$I$3:$I$1869,进货台账!$E$3:$E$1869,$B8,进货台账!$B$3:$B$1869,LEFT($I$3,4),进货台账!$C$3:$C$1869,LEFT(I$4,LEN(I$4)-1)),"")</f>
        <v>0</v>
      </c>
      <c r="J8" s="64">
        <f>IF($B8&lt;&gt;"",SUMIFS(进货台账!$K$3:$K$1869,进货台账!$E$3:$E$1869,$B8,进货台账!$B$3:$B$1869,LEFT($I$3,4),进货台账!$C$3:$C$1869,LEFT(I$4,LEN(I$4)-1)),"")</f>
        <v>0</v>
      </c>
      <c r="K8" s="64">
        <f t="shared" ref="K8:K71" si="18">IF($B8&lt;&gt;"",IFERROR(J8/I8,0),"")</f>
        <v>0</v>
      </c>
      <c r="L8" s="64">
        <f t="shared" ref="L8:L71" si="19">IF($B8&lt;&gt;"",IFERROR((H8+K8*I8)/(F8+I8),0),"")</f>
        <v>0</v>
      </c>
      <c r="M8" s="64">
        <f>IF($B8&lt;&gt;"",SUMIFS(销售台账!$I$3:$I$2654,销售台账!$E$3:$E$2654,$B8,销售台账!$B$3:$B$2654,LEFT($I$3,4),销售台账!$C$3:$C$2654,LEFT(I$4,LEN(I$4)-1)),"")</f>
        <v>0</v>
      </c>
      <c r="N8" s="64">
        <f>IF($B8&lt;&gt;"",IFERROR(SUMIFS(销售台账!$K$3:$K$2654,销售台账!$E$3:$E$2654,$B8,销售台账!$B$3:$B$2654,LEFT($I$3,4),销售台账!$C$3:$C$2654,LEFT(I$4,LEN(I$4)-1))/M8,0),"")</f>
        <v>0</v>
      </c>
      <c r="O8" s="64">
        <f>IF($B8&lt;&gt;"",SUMIFS(损耗登记!$I$3:$I$4999,损耗登记!$E$3:$E$4999,$B8,损耗登记!$B$3:$B$4999,LEFT($I$3,4),损耗登记!$C$3:$C$4999,LEFT(I$4,LEN(I$4)-1)),"")</f>
        <v>0</v>
      </c>
      <c r="P8" s="64">
        <f t="shared" ref="P8:P71" si="20">IF($B8&lt;&gt;"",L8*O8,"")</f>
        <v>0</v>
      </c>
      <c r="Q8" s="64">
        <f t="shared" ref="Q8:Q71" si="21">IF($B8&lt;&gt;"",(N8-L8)*M8,"")</f>
        <v>0</v>
      </c>
      <c r="R8" s="64">
        <f t="shared" ref="R8:R71" si="22">IF($B8&lt;&gt;"",F8+I8-M8-O8,"")</f>
        <v>0</v>
      </c>
      <c r="S8" s="64">
        <f t="shared" ref="S8" si="23">IF($B8&lt;&gt;"",L8*R8,"")</f>
        <v>0</v>
      </c>
      <c r="T8" s="64">
        <f>IF($B8&lt;&gt;"",SUMIFS(进货台账!$I$3:$I$1869,进货台账!$E$3:$E$1869,$B8,进货台账!$B$3:$B$1869,LEFT($I$3,4),进货台账!$C$3:$C$1869,LEFT(T$4,LEN(T$4)-1)),"")</f>
        <v>0</v>
      </c>
      <c r="U8" s="64">
        <f>IF($B8&lt;&gt;"",SUMIFS(进货台账!$K$3:$K$1869,进货台账!$E$3:$E$1869,$B8,进货台账!$B$3:$B$1869,LEFT($I$3,4),进货台账!$C$3:$C$1869,LEFT(T$4,LEN(T$4)-1)),"")</f>
        <v>0</v>
      </c>
      <c r="V8" s="64">
        <f>IF($B8&lt;&gt;"",IFERROR(U8/T8,0),"")</f>
        <v>0</v>
      </c>
      <c r="W8" s="64">
        <f t="shared" ref="W8" si="24">IF($B8&lt;&gt;"",IFERROR((S8+U8)/(R8+T8),0),"")</f>
        <v>0</v>
      </c>
      <c r="X8" s="64">
        <f>IF($B8&lt;&gt;"",SUMIFS(销售台账!$I$3:$I$2654,销售台账!$E$3:$E$2654,$B8,销售台账!$B$3:$B$2654,LEFT($I$3,4),销售台账!$C$3:$C$2654,LEFT(T$4,LEN(T$4)-1)),"")</f>
        <v>0</v>
      </c>
      <c r="Y8" s="64">
        <f>IF($B8&lt;&gt;"",IFERROR(SUMIFS(销售台账!$K$3:$K$2654,销售台账!$E$3:$E$2654,$B8,销售台账!$B$3:$B$2654,LEFT($I$3,4),销售台账!$C$3:$C$2654,LEFT(T$4,LEN(T$4)-1))/X8,0),"")</f>
        <v>0</v>
      </c>
      <c r="Z8" s="64">
        <f>IF($B8&lt;&gt;"",SUMIFS(损耗登记!$I$3:$I$4999,损耗登记!$E$3:$E$4999,$B8,损耗登记!$B$3:$B$4999,LEFT($I$3,4),损耗登记!$C$3:$C$4999,LEFT(T$4,LEN(T$4)-1)),"")</f>
        <v>0</v>
      </c>
      <c r="AA8" s="64">
        <f>IF($B8&lt;&gt;"",W8*Z8,"")</f>
        <v>0</v>
      </c>
      <c r="AB8" s="64">
        <f>IF($B8&lt;&gt;"",(Y8-W8)*X8,"")</f>
        <v>0</v>
      </c>
      <c r="AC8" s="64">
        <f t="shared" ref="AC8" si="25">IF($B8&lt;&gt;"",R8+T8-X8-Z8,"")</f>
        <v>0</v>
      </c>
      <c r="AD8" s="64">
        <f>IF($B8&lt;&gt;"",W8*AC8,"")</f>
        <v>0</v>
      </c>
      <c r="AE8" s="64">
        <f>IF($B8&lt;&gt;"",SUMIFS(进货台账!$I$3:$I$1869,进货台账!$E$3:$E$1869,$B8,进货台账!$B$3:$B$1869,LEFT($I$3,4),进货台账!$C$3:$C$1869,LEFT(AE$4,LEN(AE$4)-1)),"")</f>
        <v>15</v>
      </c>
      <c r="AF8" s="64">
        <f>IF($B8&lt;&gt;"",SUMIFS(进货台账!$K$3:$K$1869,进货台账!$E$3:$E$1869,$B8,进货台账!$B$3:$B$1869,LEFT($I$3,4),进货台账!$C$3:$C$1869,LEFT(AE$4,LEN(AE$4)-1)),"")</f>
        <v>975</v>
      </c>
      <c r="AG8" s="64">
        <f t="shared" ref="AG8:AG71" si="26">IF($B8&lt;&gt;"",IFERROR(AF8/AE8,0),"")</f>
        <v>65</v>
      </c>
      <c r="AH8" s="64">
        <f t="shared" ref="AH8:AH71" si="27">IF($B8&lt;&gt;"",IFERROR((AD8+AF8)/(AC8+AE8),0),"")</f>
        <v>65</v>
      </c>
      <c r="AI8" s="64">
        <f>IF($B8&lt;&gt;"",SUMIFS(销售台账!$I$3:$I$2654,销售台账!$E$3:$E$2654,$B8,销售台账!$B$3:$B$2654,LEFT($I$3,4),销售台账!$C$3:$C$2654,LEFT(AE$4,LEN(AE$4)-1)),"")</f>
        <v>7</v>
      </c>
      <c r="AJ8" s="64">
        <f>IF($B8&lt;&gt;"",IFERROR(SUMIFS(销售台账!$K$3:$K$2654,销售台账!$E$3:$E$2654,$B8,销售台账!$B$3:$B$2654,LEFT($I$3,4),销售台账!$C$3:$C$2654,LEFT(AE$4,LEN(AE$4)-1))/AI8,0),"")</f>
        <v>69</v>
      </c>
      <c r="AK8" s="64">
        <f>IF($B8&lt;&gt;"",SUMIFS(损耗登记!$I$3:$I$4999,损耗登记!$E$3:$E$4999,$B8,损耗登记!$B$3:$B$4999,LEFT($I$3,4),损耗登记!$C$3:$C$4999,LEFT(AE$4,LEN(AE$4)-1)),"")</f>
        <v>0</v>
      </c>
      <c r="AL8" s="64">
        <f t="shared" ref="AL8:AL71" si="28">IF($B8&lt;&gt;"",AH8*AK8,"")</f>
        <v>0</v>
      </c>
      <c r="AM8" s="64">
        <f t="shared" ref="AM8:AM71" si="29">IF($B8&lt;&gt;"",(AJ8-AH8)*AI8,"")</f>
        <v>28</v>
      </c>
      <c r="AN8" s="64">
        <f t="shared" ref="AN8:AN71" si="30">IF($B8&lt;&gt;"",AC8+AE8-AI8-AK8,"")</f>
        <v>8</v>
      </c>
      <c r="AO8" s="64">
        <f t="shared" ref="AO8:AO71" si="31">IF($B8&lt;&gt;"",AH8*AN8,"")</f>
        <v>520</v>
      </c>
      <c r="AP8" s="64">
        <f>IF($B8&lt;&gt;"",SUMIFS(进货台账!$I$3:$I$1869,进货台账!$E$3:$E$1869,$B8,进货台账!$B$3:$B$1869,LEFT($I$3,4),进货台账!$C$3:$C$1869,LEFT(AP$4,LEN(AP$4)-1)),"")</f>
        <v>0</v>
      </c>
      <c r="AQ8" s="64">
        <f>IF($B8&lt;&gt;"",SUMIFS(进货台账!$K$3:$K$1869,进货台账!$E$3:$E$1869,$B8,进货台账!$B$3:$B$1869,LEFT($I$3,4),进货台账!$C$3:$C$1869,LEFT(AP$4,LEN(AP$4)-1)),"")</f>
        <v>0</v>
      </c>
      <c r="AR8" s="64">
        <f t="shared" ref="AR8:AR71" si="32">IF($B8&lt;&gt;"",IFERROR(AQ8/AP8,0),"")</f>
        <v>0</v>
      </c>
      <c r="AS8" s="64">
        <f t="shared" ref="AS8:AS71" si="33">IF($B8&lt;&gt;"",IFERROR((AO8+AQ8)/(AN8+AP8),0),"")</f>
        <v>65</v>
      </c>
      <c r="AT8" s="64">
        <f>IF($B8&lt;&gt;"",SUMIFS(销售台账!$I$3:$I$2654,销售台账!$E$3:$E$2654,$B8,销售台账!$B$3:$B$2654,LEFT($I$3,4),销售台账!$C$3:$C$2654,LEFT(AP$4,LEN(AP$4)-1)),"")</f>
        <v>0</v>
      </c>
      <c r="AU8" s="64">
        <f>IF($B8&lt;&gt;"",IFERROR(SUMIFS(销售台账!$K$3:$K$2654,销售台账!$E$3:$E$2654,$B8,销售台账!$B$3:$B$2654,LEFT($I$3,4),销售台账!$C$3:$C$2654,LEFT(AP$4,LEN(AP$4)-1))/AT8,0),"")</f>
        <v>0</v>
      </c>
      <c r="AV8" s="64">
        <f>IF($B8&lt;&gt;"",SUMIFS(损耗登记!$I$3:$I$4999,损耗登记!$E$3:$E$4999,$B8,损耗登记!$B$3:$B$4999,LEFT($I$3,4),损耗登记!$C$3:$C$4999,LEFT(AP$4,LEN(AP$4)-1)),"")</f>
        <v>0</v>
      </c>
      <c r="AW8" s="64">
        <f t="shared" ref="AW8:AW71" si="34">IF($B8&lt;&gt;"",AS8*AV8,"")</f>
        <v>0</v>
      </c>
      <c r="AX8" s="64">
        <f t="shared" ref="AX8:AX71" si="35">IF($B8&lt;&gt;"",(AU8-AS8)*AT8,"")</f>
        <v>0</v>
      </c>
      <c r="AY8" s="64">
        <f t="shared" ref="AY8:AY71" si="36">IF($B8&lt;&gt;"",AN8+AP8-AT8-AV8,"")</f>
        <v>8</v>
      </c>
      <c r="AZ8" s="64">
        <f t="shared" ref="AZ8:AZ71" si="37">IF($B8&lt;&gt;"",AS8*AY8,"")</f>
        <v>520</v>
      </c>
      <c r="BA8" s="64">
        <f>IF($B8&lt;&gt;"",SUMIFS(进货台账!$I$3:$I$1869,进货台账!$E$3:$E$1869,$B8,进货台账!$B$3:$B$1869,LEFT($I$3,4),进货台账!$C$3:$C$1869,LEFT(BA$4,LEN(BA$4)-1)),"")</f>
        <v>0</v>
      </c>
      <c r="BB8" s="64">
        <f>IF($B8&lt;&gt;"",SUMIFS(进货台账!$K$3:$K$1869,进货台账!$E$3:$E$1869,$B8,进货台账!$B$3:$B$1869,LEFT($I$3,4),进货台账!$C$3:$C$1869,LEFT(BA$4,LEN(BA$4)-1)),"")</f>
        <v>0</v>
      </c>
      <c r="BC8" s="64">
        <f t="shared" ref="BC8:BC71" si="38">IF($B8&lt;&gt;"",IFERROR(BB8/BA8,0),"")</f>
        <v>0</v>
      </c>
      <c r="BD8" s="64">
        <f t="shared" ref="BD8:BD71" si="39">IF($B8&lt;&gt;"",IFERROR((AZ8+BB8)/(AY8+BA8),0),"")</f>
        <v>65</v>
      </c>
      <c r="BE8" s="64">
        <f>IF($B8&lt;&gt;"",SUMIFS(销售台账!$I$3:$I$2654,销售台账!$E$3:$E$2654,$B8,销售台账!$B$3:$B$2654,LEFT($I$3,4),销售台账!$C$3:$C$2654,LEFT(BA$4,LEN(BA$4)-1)),"")</f>
        <v>0</v>
      </c>
      <c r="BF8" s="64">
        <f>IF($B8&lt;&gt;"",IFERROR(SUMIFS(销售台账!$K$3:$K$2654,销售台账!$E$3:$E$2654,$B8,销售台账!$B$3:$B$2654,LEFT($I$3,4),销售台账!$C$3:$C$2654,LEFT(BA$4,LEN(BA$4)-1))/BE8,0),"")</f>
        <v>0</v>
      </c>
      <c r="BG8" s="64">
        <f>IF($B8&lt;&gt;"",SUMIFS(损耗登记!$I$3:$I$4999,损耗登记!$E$3:$E$4999,$B8,损耗登记!$B$3:$B$4999,LEFT($I$3,4),损耗登记!$C$3:$C$4999,LEFT(BA$4,LEN(BA$4)-1)),"")</f>
        <v>0</v>
      </c>
      <c r="BH8" s="64">
        <f t="shared" ref="BH8:BH71" si="40">IF($B8&lt;&gt;"",BD8*BG8,"")</f>
        <v>0</v>
      </c>
      <c r="BI8" s="64">
        <f t="shared" ref="BI8:BI71" si="41">IF($B8&lt;&gt;"",(BF8-BD8)*BE8,"")</f>
        <v>0</v>
      </c>
      <c r="BJ8" s="64">
        <f t="shared" ref="BJ8:BJ71" si="42">IF($B8&lt;&gt;"",AY8+BA8-BE8-BG8,"")</f>
        <v>8</v>
      </c>
      <c r="BK8" s="64">
        <f t="shared" ref="BK8:BK71" si="43">IF($B8&lt;&gt;"",BD8*BJ8,"")</f>
        <v>520</v>
      </c>
      <c r="BL8" s="64">
        <f>IF($B8&lt;&gt;"",SUMIFS(进货台账!$I$3:$I$1869,进货台账!$E$3:$E$1869,$B8,进货台账!$B$3:$B$1869,LEFT($I$3,4),进货台账!$C$3:$C$1869,LEFT(BL$4,LEN(BL$4)-1)),"")</f>
        <v>0</v>
      </c>
      <c r="BM8" s="64">
        <f>IF($B8&lt;&gt;"",SUMIFS(进货台账!$K$3:$K$1869,进货台账!$E$3:$E$1869,$B8,进货台账!$B$3:$B$1869,LEFT($I$3,4),进货台账!$C$3:$C$1869,LEFT(BL$4,LEN(BL$4)-1)),"")</f>
        <v>0</v>
      </c>
      <c r="BN8" s="64">
        <f t="shared" ref="BN8:BN71" si="44">IF($B8&lt;&gt;"",IFERROR(BM8/BL8,0),"")</f>
        <v>0</v>
      </c>
      <c r="BO8" s="64">
        <f t="shared" ref="BO8:BO71" si="45">IF($B8&lt;&gt;"",IFERROR((BK8+BM8)/(BJ8+BL8),0),"")</f>
        <v>65</v>
      </c>
      <c r="BP8" s="64">
        <f>IF($B8&lt;&gt;"",SUMIFS(销售台账!$I$3:$I$2654,销售台账!$E$3:$E$2654,$B8,销售台账!$B$3:$B$2654,LEFT($I$3,4),销售台账!$C$3:$C$2654,LEFT(BL$4,LEN(BL$4)-1)),"")</f>
        <v>0</v>
      </c>
      <c r="BQ8" s="64">
        <f>IF($B8&lt;&gt;"",IFERROR(SUMIFS(销售台账!$K$3:$K$2654,销售台账!$E$3:$E$2654,$B8,销售台账!$B$3:$B$2654,LEFT($I$3,4),销售台账!$C$3:$C$2654,LEFT(BL$4,LEN(BL$4)-1))/BP8,0),"")</f>
        <v>0</v>
      </c>
      <c r="BR8" s="64">
        <f>IF($B8&lt;&gt;"",SUMIFS(损耗登记!$I$3:$I$4999,损耗登记!$E$3:$E$4999,$B8,损耗登记!$B$3:$B$4999,LEFT($I$3,4),损耗登记!$C$3:$C$4999,LEFT(BL$4,LEN(BL$4)-1)),"")</f>
        <v>0</v>
      </c>
      <c r="BS8" s="64">
        <f t="shared" ref="BS8:BS71" si="46">IF($B8&lt;&gt;"",BO8*BR8,"")</f>
        <v>0</v>
      </c>
      <c r="BT8" s="64">
        <f t="shared" ref="BT8:BT71" si="47">IF($B8&lt;&gt;"",(BQ8-BO8)*BP8,"")</f>
        <v>0</v>
      </c>
      <c r="BU8" s="64">
        <f t="shared" ref="BU8:BU71" si="48">IF($B8&lt;&gt;"",BJ8+BL8-BP8-BR8,"")</f>
        <v>8</v>
      </c>
      <c r="BV8" s="64">
        <f t="shared" ref="BV8:BV71" si="49">IF($B8&lt;&gt;"",BO8*BU8,"")</f>
        <v>520</v>
      </c>
      <c r="BW8" s="64">
        <f>IF($B8&lt;&gt;"",SUMIFS(进货台账!$I$3:$I$1869,进货台账!$E$3:$E$1869,$B8,进货台账!$B$3:$B$1869,LEFT($I$3,4),进货台账!$C$3:$C$1869,LEFT(BW$4,LEN(BW$4)-1)),"")</f>
        <v>0</v>
      </c>
      <c r="BX8" s="64">
        <f>IF($B8&lt;&gt;"",SUMIFS(进货台账!$K$3:$K$1869,进货台账!$E$3:$E$1869,$B8,进货台账!$B$3:$B$1869,LEFT($I$3,4),进货台账!$C$3:$C$1869,LEFT(BW$4,LEN(BW$4)-1)),"")</f>
        <v>0</v>
      </c>
      <c r="BY8" s="64">
        <f t="shared" ref="BY8:BY71" si="50">IF($B8&lt;&gt;"",IFERROR(BX8/BW8,0),"")</f>
        <v>0</v>
      </c>
      <c r="BZ8" s="64">
        <f t="shared" ref="BZ8:BZ71" si="51">IF($B8&lt;&gt;"",IFERROR((BV8+BX8)/(BU8+BW8),0),"")</f>
        <v>65</v>
      </c>
      <c r="CA8" s="64">
        <f>IF($B8&lt;&gt;"",SUMIFS(销售台账!$I$3:$I$2654,销售台账!$E$3:$E$2654,$B8,销售台账!$B$3:$B$2654,LEFT($I$3,4),销售台账!$C$3:$C$2654,LEFT(BW$4,LEN(BW$4)-1)),"")</f>
        <v>0</v>
      </c>
      <c r="CB8" s="64">
        <f>IF($B8&lt;&gt;"",IFERROR(SUMIFS(销售台账!$K$3:$K$2654,销售台账!$E$3:$E$2654,$B8,销售台账!$B$3:$B$2654,LEFT($I$3,4),销售台账!$C$3:$C$2654,LEFT(BW$4,LEN(BW$4)-1))/CA8,0),"")</f>
        <v>0</v>
      </c>
      <c r="CC8" s="64">
        <f>IF($B8&lt;&gt;"",SUMIFS(损耗登记!$I$3:$I$4999,损耗登记!$E$3:$E$4999,$B8,损耗登记!$B$3:$B$4999,LEFT($I$3,4),损耗登记!$C$3:$C$4999,LEFT(BW$4,LEN(BW$4)-1)),"")</f>
        <v>0</v>
      </c>
      <c r="CD8" s="64">
        <f t="shared" ref="CD8:CD71" si="52">IF($B8&lt;&gt;"",BZ8*CC8,"")</f>
        <v>0</v>
      </c>
      <c r="CE8" s="64">
        <f t="shared" ref="CE8:CE71" si="53">IF($B8&lt;&gt;"",(CB8-BZ8)*CA8,"")</f>
        <v>0</v>
      </c>
      <c r="CF8" s="64">
        <f t="shared" ref="CF8:CF71" si="54">IF($B8&lt;&gt;"",BU8+BW8-CA8-CC8,"")</f>
        <v>8</v>
      </c>
      <c r="CG8" s="64">
        <f t="shared" ref="CG8:CG71" si="55">IF($B8&lt;&gt;"",BZ8*CF8,"")</f>
        <v>520</v>
      </c>
      <c r="CH8" s="64">
        <f>IF($B8&lt;&gt;"",SUMIFS(进货台账!$I$3:$I$1869,进货台账!$E$3:$E$1869,$B8,进货台账!$B$3:$B$1869,LEFT($I$3,4),进货台账!$C$3:$C$1869,LEFT(CH$4,LEN(CH$4)-1)),"")</f>
        <v>0</v>
      </c>
      <c r="CI8" s="64">
        <f>IF($B8&lt;&gt;"",SUMIFS(进货台账!$K$3:$K$1869,进货台账!$E$3:$E$1869,$B8,进货台账!$B$3:$B$1869,LEFT($I$3,4),进货台账!$C$3:$C$1869,LEFT(CH$4,LEN(CH$4)-1)),"")</f>
        <v>0</v>
      </c>
      <c r="CJ8" s="64">
        <f t="shared" ref="CJ8:CJ71" si="56">IF($B8&lt;&gt;"",IFERROR(CI8/CH8,0),"")</f>
        <v>0</v>
      </c>
      <c r="CK8" s="64">
        <f t="shared" ref="CK8:CK71" si="57">IF($B8&lt;&gt;"",IFERROR((CG8+CI8)/(CF8+CH8),0),"")</f>
        <v>65</v>
      </c>
      <c r="CL8" s="64">
        <f>IF($B8&lt;&gt;"",SUMIFS(销售台账!$I$3:$I$2654,销售台账!$E$3:$E$2654,$B8,销售台账!$B$3:$B$2654,LEFT($I$3,4),销售台账!$C$3:$C$2654,LEFT(CH$4,LEN(CH$4)-1)),"")</f>
        <v>0</v>
      </c>
      <c r="CM8" s="64">
        <f>IF($B8&lt;&gt;"",IFERROR(SUMIFS(销售台账!$K$3:$K$2654,销售台账!$E$3:$E$2654,$B8,销售台账!$B$3:$B$2654,LEFT($I$3,4),销售台账!$C$3:$C$2654,LEFT(CH$4,LEN(CH$4)-1))/CL8,0),"")</f>
        <v>0</v>
      </c>
      <c r="CN8" s="64">
        <f>IF($B8&lt;&gt;"",SUMIFS(损耗登记!$I$3:$I$4999,损耗登记!$E$3:$E$4999,$B8,损耗登记!$B$3:$B$4999,LEFT($I$3,4),损耗登记!$C$3:$C$4999,LEFT(CH$4,LEN(CH$4)-1)),"")</f>
        <v>0</v>
      </c>
      <c r="CO8" s="64">
        <f t="shared" ref="CO8:CO71" si="58">IF($B8&lt;&gt;"",CK8*CN8,"")</f>
        <v>0</v>
      </c>
      <c r="CP8" s="64">
        <f t="shared" ref="CP8:CP71" si="59">IF($B8&lt;&gt;"",(CM8-CK8)*CL8,"")</f>
        <v>0</v>
      </c>
      <c r="CQ8" s="64">
        <f t="shared" ref="CQ8:CQ71" si="60">IF($B8&lt;&gt;"",CF8+CH8-CL8-CN8,"")</f>
        <v>8</v>
      </c>
      <c r="CR8" s="64">
        <f t="shared" ref="CR8:CR71" si="61">IF($B8&lt;&gt;"",CK8*CQ8,"")</f>
        <v>520</v>
      </c>
      <c r="CS8" s="64">
        <f>IF($B8&lt;&gt;"",SUMIFS(进货台账!$I$3:$I$1869,进货台账!$E$3:$E$1869,$B8,进货台账!$B$3:$B$1869,LEFT($I$3,4),进货台账!$C$3:$C$1869,LEFT(CS$4,LEN(CS$4)-1)),"")</f>
        <v>0</v>
      </c>
      <c r="CT8" s="64">
        <f>IF($B8&lt;&gt;"",SUMIFS(进货台账!$K$3:$K$1869,进货台账!$E$3:$E$1869,$B8,进货台账!$B$3:$B$1869,LEFT($I$3,4),进货台账!$C$3:$C$1869,LEFT(CS$4,LEN(CS$4)-1)),"")</f>
        <v>0</v>
      </c>
      <c r="CU8" s="64">
        <f t="shared" ref="CU8:CU71" si="62">IF($B8&lt;&gt;"",IFERROR(CT8/CS8,0),"")</f>
        <v>0</v>
      </c>
      <c r="CV8" s="64">
        <f t="shared" ref="CV8:CV71" si="63">IF($B8&lt;&gt;"",IFERROR((CR8+CT8)/(CQ8+CS8),0),"")</f>
        <v>65</v>
      </c>
      <c r="CW8" s="64">
        <f>IF($B8&lt;&gt;"",SUMIFS(销售台账!$I$3:$I$2654,销售台账!$E$3:$E$2654,$B8,销售台账!$B$3:$B$2654,LEFT($I$3,4),销售台账!$C$3:$C$2654,LEFT(CS$4,LEN(CS$4)-1)),"")</f>
        <v>0</v>
      </c>
      <c r="CX8" s="64">
        <f>IF($B8&lt;&gt;"",IFERROR(SUMIFS(销售台账!$K$3:$K$2654,销售台账!$E$3:$E$2654,$B8,销售台账!$B$3:$B$2654,LEFT($I$3,4),销售台账!$C$3:$C$2654,LEFT(CS$4,LEN(CS$4)-1))/CW8,0),"")</f>
        <v>0</v>
      </c>
      <c r="CY8" s="64">
        <f>IF($B8&lt;&gt;"",SUMIFS(损耗登记!$I$3:$I$4999,损耗登记!$E$3:$E$4999,$B8,损耗登记!$B$3:$B$4999,LEFT($I$3,4),损耗登记!$C$3:$C$4999,LEFT(CS$4,LEN(CS$4)-1)),"")</f>
        <v>0</v>
      </c>
      <c r="CZ8" s="64">
        <f t="shared" ref="CZ8:CZ71" si="64">IF($B8&lt;&gt;"",CV8*CY8,"")</f>
        <v>0</v>
      </c>
      <c r="DA8" s="64">
        <f t="shared" ref="DA8:DA71" si="65">IF($B8&lt;&gt;"",(CX8-CV8)*CW8,"")</f>
        <v>0</v>
      </c>
      <c r="DB8" s="64">
        <f t="shared" ref="DB8:DB71" si="66">IF($B8&lt;&gt;"",CQ8+CS8-CW8-CY8,"")</f>
        <v>8</v>
      </c>
      <c r="DC8" s="64">
        <f t="shared" ref="DC8:DC71" si="67">IF($B8&lt;&gt;"",CV8*DB8,"")</f>
        <v>520</v>
      </c>
      <c r="DD8" s="64">
        <f>IF($B8&lt;&gt;"",SUMIFS(进货台账!$I$3:$I$1869,进货台账!$E$3:$E$1869,$B8,进货台账!$B$3:$B$1869,LEFT($I$3,4),进货台账!$C$3:$C$1869,LEFT(DD$4,LEN(DD$4)-1)),"")</f>
        <v>0</v>
      </c>
      <c r="DE8" s="64">
        <f>IF($B8&lt;&gt;"",SUMIFS(进货台账!$K$3:$K$1869,进货台账!$E$3:$E$1869,$B8,进货台账!$B$3:$B$1869,LEFT($I$3,4),进货台账!$C$3:$C$1869,LEFT(DD$4,LEN(DD$4)-1)),"")</f>
        <v>0</v>
      </c>
      <c r="DF8" s="64">
        <f t="shared" ref="DF8:DF71" si="68">IF($B8&lt;&gt;"",IFERROR(DE8/DD8,0),"")</f>
        <v>0</v>
      </c>
      <c r="DG8" s="64">
        <f t="shared" ref="DG8:DG71" si="69">IF($B8&lt;&gt;"",IFERROR((DC8+DE8)/(DB8+DD8),0),"")</f>
        <v>65</v>
      </c>
      <c r="DH8" s="64">
        <f>IF($B8&lt;&gt;"",SUMIFS(销售台账!$I$3:$I$2654,销售台账!$E$3:$E$2654,$B8,销售台账!$B$3:$B$2654,LEFT($I$3,4),销售台账!$C$3:$C$2654,LEFT(DD$4,LEN(DD$4)-1)),"")</f>
        <v>0</v>
      </c>
      <c r="DI8" s="64">
        <f>IF($B8&lt;&gt;"",IFERROR(SUMIFS(销售台账!$K$3:$K$2654,销售台账!$E$3:$E$2654,$B8,销售台账!$B$3:$B$2654,LEFT($I$3,4),销售台账!$C$3:$C$2654,LEFT(DD$4,LEN(DD$4)-1))/DH8,0),"")</f>
        <v>0</v>
      </c>
      <c r="DJ8" s="64">
        <f>IF($B8&lt;&gt;"",SUMIFS(损耗登记!$I$3:$I$4999,损耗登记!$E$3:$E$4999,$B8,损耗登记!$B$3:$B$4999,LEFT($I$3,4),损耗登记!$C$3:$C$4999,LEFT(DD$4,LEN(DD$4)-1)),"")</f>
        <v>0</v>
      </c>
      <c r="DK8" s="64">
        <f t="shared" ref="DK8:DK71" si="70">IF($B8&lt;&gt;"",DG8*DJ8,"")</f>
        <v>0</v>
      </c>
      <c r="DL8" s="64">
        <f t="shared" ref="DL8:DL71" si="71">IF($B8&lt;&gt;"",(DI8-DG8)*DH8,"")</f>
        <v>0</v>
      </c>
      <c r="DM8" s="64">
        <f t="shared" ref="DM8:DM71" si="72">IF($B8&lt;&gt;"",DB8+DD8-DH8-DJ8,"")</f>
        <v>8</v>
      </c>
      <c r="DN8" s="64">
        <f t="shared" ref="DN8:DN71" si="73">IF($B8&lt;&gt;"",DG8*DM8,"")</f>
        <v>520</v>
      </c>
      <c r="DO8" s="64">
        <f>IF($B8&lt;&gt;"",SUMIFS(进货台账!$I$3:$I$1869,进货台账!$E$3:$E$1869,$B8,进货台账!$B$3:$B$1869,LEFT($I$3,4),进货台账!$C$3:$C$1869,LEFT(DO$4,LEN(DO$4)-1)),"")</f>
        <v>0</v>
      </c>
      <c r="DP8" s="64">
        <f>IF($B8&lt;&gt;"",SUMIFS(进货台账!$K$3:$K$1869,进货台账!$E$3:$E$1869,$B8,进货台账!$B$3:$B$1869,LEFT($I$3,4),进货台账!$C$3:$C$1869,LEFT(DO$4,LEN(DO$4)-1)),"")</f>
        <v>0</v>
      </c>
      <c r="DQ8" s="64">
        <f t="shared" ref="DQ8:DQ71" si="74">IF($B8&lt;&gt;"",IFERROR(DP8/DO8,0),"")</f>
        <v>0</v>
      </c>
      <c r="DR8" s="64">
        <f t="shared" ref="DR8:DR71" si="75">IF($B8&lt;&gt;"",IFERROR((DN8+DP8)/(DM8+DO8),0),"")</f>
        <v>65</v>
      </c>
      <c r="DS8" s="64">
        <f>IF($B8&lt;&gt;"",SUMIFS(销售台账!$I$3:$I$2654,销售台账!$E$3:$E$2654,$B8,销售台账!$B$3:$B$2654,LEFT($I$3,4),销售台账!$C$3:$C$2654,LEFT(DO$4,LEN(DO$4)-1)),"")</f>
        <v>0</v>
      </c>
      <c r="DT8" s="64">
        <f>IF($B8&lt;&gt;"",IFERROR(SUMIFS(销售台账!$K$3:$K$2654,销售台账!$E$3:$E$2654,$B8,销售台账!$B$3:$B$2654,LEFT($I$3,4),销售台账!$C$3:$C$2654,LEFT(DO$4,LEN(DO$4)-1))/DS8,0),"")</f>
        <v>0</v>
      </c>
      <c r="DU8" s="64">
        <f>IF($B8&lt;&gt;"",SUMIFS(损耗登记!$I$3:$I$4999,损耗登记!$E$3:$E$4999,$B8,损耗登记!$B$3:$B$4999,LEFT($I$3,4),损耗登记!$C$3:$C$4999,LEFT(DO$4,LEN(DO$4)-1)),"")</f>
        <v>0</v>
      </c>
      <c r="DV8" s="64">
        <f t="shared" ref="DV8:DV71" si="76">IF($B8&lt;&gt;"",DR8*DU8,"")</f>
        <v>0</v>
      </c>
      <c r="DW8" s="64">
        <f t="shared" ref="DW8:DW71" si="77">IF($B8&lt;&gt;"",(DT8-DR8)*DS8,"")</f>
        <v>0</v>
      </c>
      <c r="DX8" s="64">
        <f t="shared" ref="DX8:DX71" si="78">IF($B8&lt;&gt;"",DM8+DO8-DS8-DU8,"")</f>
        <v>8</v>
      </c>
      <c r="DY8" s="64">
        <f t="shared" ref="DY8:DY71" si="79">IF($B8&lt;&gt;"",DR8*DX8,"")</f>
        <v>520</v>
      </c>
      <c r="DZ8" s="64">
        <f>IF($B8&lt;&gt;"",SUMIFS(进货台账!$I$3:$I$1869,进货台账!$E$3:$E$1869,$B8,进货台账!$B$3:$B$1869,LEFT($I$3,4),进货台账!$C$3:$C$1869,LEFT(DZ$4,LEN(DZ$4)-1)),"")</f>
        <v>0</v>
      </c>
      <c r="EA8" s="64">
        <f>IF($B8&lt;&gt;"",SUMIFS(进货台账!$K$3:$K$1869,进货台账!$E$3:$E$1869,$B8,进货台账!$B$3:$B$1869,LEFT($I$3,4),进货台账!$C$3:$C$1869,LEFT(DZ$4,LEN(DZ$4)-1)),"")</f>
        <v>0</v>
      </c>
      <c r="EB8" s="64">
        <f t="shared" ref="EB8:EB71" si="80">IF($B8&lt;&gt;"",IFERROR(EA8/DZ8,0),"")</f>
        <v>0</v>
      </c>
      <c r="EC8" s="64">
        <f t="shared" ref="EC8:EC71" si="81">IF($B8&lt;&gt;"",IFERROR((DY8+EA8)/(DX8+DZ8),0),"")</f>
        <v>65</v>
      </c>
      <c r="ED8" s="64">
        <f>IF($B8&lt;&gt;"",SUMIFS(销售台账!$I$3:$I$2654,销售台账!$E$3:$E$2654,$B8,销售台账!$B$3:$B$2654,LEFT($I$3,4),销售台账!$C$3:$C$2654,LEFT(DZ$4,LEN(DZ$4)-1)),"")</f>
        <v>0</v>
      </c>
      <c r="EE8" s="64">
        <f>IF($B8&lt;&gt;"",IFERROR(SUMIFS(销售台账!$K$3:$K$2654,销售台账!$E$3:$E$2654,$B8,销售台账!$B$3:$B$2654,LEFT($I$3,4),销售台账!$C$3:$C$2654,LEFT(DZ$4,LEN(DZ$4)-1))/ED8,0),"")</f>
        <v>0</v>
      </c>
      <c r="EF8" s="64">
        <f>IF($B8&lt;&gt;"",SUMIFS(损耗登记!$I$3:$I$4999,损耗登记!$E$3:$E$4999,$B8,损耗登记!$B$3:$B$4999,LEFT($I$3,4),损耗登记!$C$3:$C$4999,LEFT(DZ$4,LEN(DZ$4)-1)),"")</f>
        <v>0</v>
      </c>
      <c r="EG8" s="64">
        <f t="shared" ref="EG8:EG71" si="82">IF($B8&lt;&gt;"",EC8*EF8,"")</f>
        <v>0</v>
      </c>
      <c r="EH8" s="64">
        <f t="shared" ref="EH8:EH71" si="83">IF($B8&lt;&gt;"",(EE8-EC8)*ED8,"")</f>
        <v>0</v>
      </c>
      <c r="EI8" s="64">
        <f t="shared" ref="EI8:EI71" si="84">IF($B8&lt;&gt;"",DX8+DZ8-ED8-EF8,"")</f>
        <v>8</v>
      </c>
      <c r="EJ8" s="64">
        <f t="shared" ref="EJ8:EJ71" si="85">IF($B8&lt;&gt;"",EC8*EI8,"")</f>
        <v>520</v>
      </c>
    </row>
    <row r="9" s="44" customFormat="1" ht="22" customHeight="1" spans="1:140">
      <c r="A9" s="63">
        <f t="shared" ref="A9:A72" si="86">IF(B9&lt;&gt;"",A8+1,"")</f>
        <v>3</v>
      </c>
      <c r="B9" s="63">
        <f>IF(商品参数!A5&lt;&gt;"",商品参数!A5,"")</f>
        <v>1003</v>
      </c>
      <c r="C9" s="64" t="str">
        <f>IFERROR(VLOOKUP(B9,商品参数!A:E,2,FALSE),"")</f>
        <v>燕京啤酒</v>
      </c>
      <c r="D9" s="64" t="str">
        <f>IFERROR(VLOOKUP(B9,商品参数!A:E,3,FALSE),"")</f>
        <v>330ml</v>
      </c>
      <c r="E9" s="64" t="str">
        <f>IFERROR(VLOOKUP(B9,商品参数!A:E,4,FALSE),"")</f>
        <v>箱</v>
      </c>
      <c r="F9" s="64">
        <f>IF(E9&lt;&gt;"",IFERROR(VLOOKUP(B9,商品参数!$A$3:$D$499,6,0),0),"")</f>
        <v>0</v>
      </c>
      <c r="G9" s="64">
        <f>IF(E9&lt;&gt;"",IFERROR(VLOOKUP(B9,商品参数!$A$3:$E$499,7,0),0),"")</f>
        <v>0</v>
      </c>
      <c r="H9" s="64">
        <f t="shared" si="17"/>
        <v>0</v>
      </c>
      <c r="I9" s="64">
        <f>IF($B9&lt;&gt;"",SUMIFS(进货台账!$I$3:$I$1869,进货台账!$E$3:$E$1869,$B9,进货台账!$B$3:$B$1869,LEFT($I$3,4),进货台账!$C$3:$C$1869,LEFT(I$4,LEN(I$4)-1)),"")</f>
        <v>0</v>
      </c>
      <c r="J9" s="64">
        <f>IF($B9&lt;&gt;"",SUMIFS(进货台账!$K$3:$K$1869,进货台账!$E$3:$E$1869,$B9,进货台账!$B$3:$B$1869,LEFT($I$3,4),进货台账!$C$3:$C$1869,LEFT(I$4,LEN(I$4)-1)),"")</f>
        <v>0</v>
      </c>
      <c r="K9" s="64">
        <f t="shared" si="18"/>
        <v>0</v>
      </c>
      <c r="L9" s="64">
        <f t="shared" si="19"/>
        <v>0</v>
      </c>
      <c r="M9" s="64">
        <f>IF($B9&lt;&gt;"",SUMIFS(销售台账!$I$3:$I$2654,销售台账!$E$3:$E$2654,$B9,销售台账!$B$3:$B$2654,LEFT($I$3,4),销售台账!$C$3:$C$2654,LEFT(I$4,LEN(I$4)-1)),"")</f>
        <v>0</v>
      </c>
      <c r="N9" s="64">
        <f>IF($B9&lt;&gt;"",IFERROR(SUMIFS(销售台账!$K$3:$K$2654,销售台账!$E$3:$E$2654,$B9,销售台账!$B$3:$B$2654,LEFT($I$3,4),销售台账!$C$3:$C$2654,LEFT(I$4,LEN(I$4)-1))/M9,0),"")</f>
        <v>0</v>
      </c>
      <c r="O9" s="64">
        <f>IF($B9&lt;&gt;"",SUMIFS(损耗登记!$I$3:$I$4999,损耗登记!$E$3:$E$4999,$B9,损耗登记!$B$3:$B$4999,LEFT($I$3,4),损耗登记!$C$3:$C$4999,LEFT(I$4,LEN(I$4)-1)),"")</f>
        <v>0</v>
      </c>
      <c r="P9" s="64">
        <f t="shared" si="20"/>
        <v>0</v>
      </c>
      <c r="Q9" s="64">
        <f t="shared" si="21"/>
        <v>0</v>
      </c>
      <c r="R9" s="64">
        <f t="shared" si="22"/>
        <v>0</v>
      </c>
      <c r="S9" s="64">
        <f t="shared" ref="S9:S72" si="87">IF($B9&lt;&gt;"",L9*R9,"")</f>
        <v>0</v>
      </c>
      <c r="T9" s="64">
        <f>IF($B9&lt;&gt;"",SUMIFS(进货台账!$I$3:$I$1869,进货台账!$E$3:$E$1869,$B9,进货台账!$B$3:$B$1869,LEFT($I$3,4),进货台账!$C$3:$C$1869,LEFT(T$4,LEN(T$4)-1)),"")</f>
        <v>0</v>
      </c>
      <c r="U9" s="64">
        <f>IF($B9&lt;&gt;"",SUMIFS(进货台账!$K$3:$K$1869,进货台账!$E$3:$E$1869,$B9,进货台账!$B$3:$B$1869,LEFT($I$3,4),进货台账!$C$3:$C$1869,LEFT(T$4,LEN(T$4)-1)),"")</f>
        <v>0</v>
      </c>
      <c r="V9" s="64">
        <f t="shared" ref="V9:V72" si="88">IF($B9&lt;&gt;"",IFERROR(U9/T9,0),"")</f>
        <v>0</v>
      </c>
      <c r="W9" s="64">
        <f t="shared" ref="W9:W72" si="89">IF($B9&lt;&gt;"",IFERROR((S9+U9)/(R9+T9),0),"")</f>
        <v>0</v>
      </c>
      <c r="X9" s="64">
        <f>IF($B9&lt;&gt;"",SUMIFS(销售台账!$I$3:$I$2654,销售台账!$E$3:$E$2654,$B9,销售台账!$B$3:$B$2654,LEFT($I$3,4),销售台账!$C$3:$C$2654,LEFT(T$4,LEN(T$4)-1)),"")</f>
        <v>0</v>
      </c>
      <c r="Y9" s="64">
        <f>IF($B9&lt;&gt;"",IFERROR(SUMIFS(销售台账!$K$3:$K$2654,销售台账!$E$3:$E$2654,$B9,销售台账!$B$3:$B$2654,LEFT($I$3,4),销售台账!$C$3:$C$2654,LEFT(T$4,LEN(T$4)-1))/X9,0),"")</f>
        <v>0</v>
      </c>
      <c r="Z9" s="64">
        <f>IF($B9&lt;&gt;"",SUMIFS(损耗登记!$I$3:$I$4999,损耗登记!$E$3:$E$4999,$B9,损耗登记!$B$3:$B$4999,LEFT($I$3,4),损耗登记!$C$3:$C$4999,LEFT(T$4,LEN(T$4)-1)),"")</f>
        <v>0</v>
      </c>
      <c r="AA9" s="64">
        <f t="shared" ref="AA9:AA72" si="90">IF($B9&lt;&gt;"",W9*Z9,"")</f>
        <v>0</v>
      </c>
      <c r="AB9" s="64">
        <f t="shared" ref="AB9:AB72" si="91">IF($B9&lt;&gt;"",(Y9-W9)*X9,"")</f>
        <v>0</v>
      </c>
      <c r="AC9" s="64">
        <f t="shared" ref="AC9:AC72" si="92">IF($B9&lt;&gt;"",R9+T9-X9-Z9,"")</f>
        <v>0</v>
      </c>
      <c r="AD9" s="64">
        <f t="shared" ref="AD9:AD72" si="93">IF($B9&lt;&gt;"",W9*AC9,"")</f>
        <v>0</v>
      </c>
      <c r="AE9" s="64">
        <f>IF($B9&lt;&gt;"",SUMIFS(进货台账!$I$3:$I$1869,进货台账!$E$3:$E$1869,$B9,进货台账!$B$3:$B$1869,LEFT($I$3,4),进货台账!$C$3:$C$1869,LEFT(AE$4,LEN(AE$4)-1)),"")</f>
        <v>21</v>
      </c>
      <c r="AF9" s="64">
        <f>IF($B9&lt;&gt;"",SUMIFS(进货台账!$K$3:$K$1869,进货台账!$E$3:$E$1869,$B9,进货台账!$B$3:$B$1869,LEFT($I$3,4),进货台账!$C$3:$C$1869,LEFT(AE$4,LEN(AE$4)-1)),"")</f>
        <v>2898</v>
      </c>
      <c r="AG9" s="64">
        <f t="shared" si="26"/>
        <v>138</v>
      </c>
      <c r="AH9" s="64">
        <f t="shared" si="27"/>
        <v>138</v>
      </c>
      <c r="AI9" s="64">
        <f>IF($B9&lt;&gt;"",SUMIFS(销售台账!$I$3:$I$2654,销售台账!$E$3:$E$2654,$B9,销售台账!$B$3:$B$2654,LEFT($I$3,4),销售台账!$C$3:$C$2654,LEFT(AE$4,LEN(AE$4)-1)),"")</f>
        <v>8</v>
      </c>
      <c r="AJ9" s="64">
        <f>IF($B9&lt;&gt;"",IFERROR(SUMIFS(销售台账!$K$3:$K$2654,销售台账!$E$3:$E$2654,$B9,销售台账!$B$3:$B$2654,LEFT($I$3,4),销售台账!$C$3:$C$2654,LEFT(AE$4,LEN(AE$4)-1))/AI9,0),"")</f>
        <v>149</v>
      </c>
      <c r="AK9" s="64">
        <f>IF($B9&lt;&gt;"",SUMIFS(损耗登记!$I$3:$I$4999,损耗登记!$E$3:$E$4999,$B9,损耗登记!$B$3:$B$4999,LEFT($I$3,4),损耗登记!$C$3:$C$4999,LEFT(AE$4,LEN(AE$4)-1)),"")</f>
        <v>0</v>
      </c>
      <c r="AL9" s="64">
        <f t="shared" si="28"/>
        <v>0</v>
      </c>
      <c r="AM9" s="64">
        <f t="shared" si="29"/>
        <v>88</v>
      </c>
      <c r="AN9" s="64">
        <f t="shared" si="30"/>
        <v>13</v>
      </c>
      <c r="AO9" s="64">
        <f t="shared" si="31"/>
        <v>1794</v>
      </c>
      <c r="AP9" s="64">
        <f>IF($B9&lt;&gt;"",SUMIFS(进货台账!$I$3:$I$1869,进货台账!$E$3:$E$1869,$B9,进货台账!$B$3:$B$1869,LEFT($I$3,4),进货台账!$C$3:$C$1869,LEFT(AP$4,LEN(AP$4)-1)),"")</f>
        <v>0</v>
      </c>
      <c r="AQ9" s="64">
        <f>IF($B9&lt;&gt;"",SUMIFS(进货台账!$K$3:$K$1869,进货台账!$E$3:$E$1869,$B9,进货台账!$B$3:$B$1869,LEFT($I$3,4),进货台账!$C$3:$C$1869,LEFT(AP$4,LEN(AP$4)-1)),"")</f>
        <v>0</v>
      </c>
      <c r="AR9" s="64">
        <f t="shared" si="32"/>
        <v>0</v>
      </c>
      <c r="AS9" s="64">
        <f t="shared" si="33"/>
        <v>138</v>
      </c>
      <c r="AT9" s="64">
        <f>IF($B9&lt;&gt;"",SUMIFS(销售台账!$I$3:$I$2654,销售台账!$E$3:$E$2654,$B9,销售台账!$B$3:$B$2654,LEFT($I$3,4),销售台账!$C$3:$C$2654,LEFT(AP$4,LEN(AP$4)-1)),"")</f>
        <v>0</v>
      </c>
      <c r="AU9" s="64">
        <f>IF($B9&lt;&gt;"",IFERROR(SUMIFS(销售台账!$K$3:$K$2654,销售台账!$E$3:$E$2654,$B9,销售台账!$B$3:$B$2654,LEFT($I$3,4),销售台账!$C$3:$C$2654,LEFT(AP$4,LEN(AP$4)-1))/AT9,0),"")</f>
        <v>0</v>
      </c>
      <c r="AV9" s="64">
        <f>IF($B9&lt;&gt;"",SUMIFS(损耗登记!$I$3:$I$4999,损耗登记!$E$3:$E$4999,$B9,损耗登记!$B$3:$B$4999,LEFT($I$3,4),损耗登记!$C$3:$C$4999,LEFT(AP$4,LEN(AP$4)-1)),"")</f>
        <v>0</v>
      </c>
      <c r="AW9" s="64">
        <f t="shared" si="34"/>
        <v>0</v>
      </c>
      <c r="AX9" s="64">
        <f t="shared" si="35"/>
        <v>0</v>
      </c>
      <c r="AY9" s="64">
        <f t="shared" si="36"/>
        <v>13</v>
      </c>
      <c r="AZ9" s="64">
        <f t="shared" si="37"/>
        <v>1794</v>
      </c>
      <c r="BA9" s="64">
        <f>IF($B9&lt;&gt;"",SUMIFS(进货台账!$I$3:$I$1869,进货台账!$E$3:$E$1869,$B9,进货台账!$B$3:$B$1869,LEFT($I$3,4),进货台账!$C$3:$C$1869,LEFT(BA$4,LEN(BA$4)-1)),"")</f>
        <v>0</v>
      </c>
      <c r="BB9" s="64">
        <f>IF($B9&lt;&gt;"",SUMIFS(进货台账!$K$3:$K$1869,进货台账!$E$3:$E$1869,$B9,进货台账!$B$3:$B$1869,LEFT($I$3,4),进货台账!$C$3:$C$1869,LEFT(BA$4,LEN(BA$4)-1)),"")</f>
        <v>0</v>
      </c>
      <c r="BC9" s="64">
        <f t="shared" si="38"/>
        <v>0</v>
      </c>
      <c r="BD9" s="64">
        <f t="shared" si="39"/>
        <v>138</v>
      </c>
      <c r="BE9" s="64">
        <f>IF($B9&lt;&gt;"",SUMIFS(销售台账!$I$3:$I$2654,销售台账!$E$3:$E$2654,$B9,销售台账!$B$3:$B$2654,LEFT($I$3,4),销售台账!$C$3:$C$2654,LEFT(BA$4,LEN(BA$4)-1)),"")</f>
        <v>0</v>
      </c>
      <c r="BF9" s="64">
        <f>IF($B9&lt;&gt;"",IFERROR(SUMIFS(销售台账!$K$3:$K$2654,销售台账!$E$3:$E$2654,$B9,销售台账!$B$3:$B$2654,LEFT($I$3,4),销售台账!$C$3:$C$2654,LEFT(BA$4,LEN(BA$4)-1))/BE9,0),"")</f>
        <v>0</v>
      </c>
      <c r="BG9" s="64">
        <f>IF($B9&lt;&gt;"",SUMIFS(损耗登记!$I$3:$I$4999,损耗登记!$E$3:$E$4999,$B9,损耗登记!$B$3:$B$4999,LEFT($I$3,4),损耗登记!$C$3:$C$4999,LEFT(BA$4,LEN(BA$4)-1)),"")</f>
        <v>0</v>
      </c>
      <c r="BH9" s="64">
        <f t="shared" si="40"/>
        <v>0</v>
      </c>
      <c r="BI9" s="64">
        <f t="shared" si="41"/>
        <v>0</v>
      </c>
      <c r="BJ9" s="64">
        <f t="shared" si="42"/>
        <v>13</v>
      </c>
      <c r="BK9" s="64">
        <f t="shared" si="43"/>
        <v>1794</v>
      </c>
      <c r="BL9" s="64">
        <f>IF($B9&lt;&gt;"",SUMIFS(进货台账!$I$3:$I$1869,进货台账!$E$3:$E$1869,$B9,进货台账!$B$3:$B$1869,LEFT($I$3,4),进货台账!$C$3:$C$1869,LEFT(BL$4,LEN(BL$4)-1)),"")</f>
        <v>0</v>
      </c>
      <c r="BM9" s="64">
        <f>IF($B9&lt;&gt;"",SUMIFS(进货台账!$K$3:$K$1869,进货台账!$E$3:$E$1869,$B9,进货台账!$B$3:$B$1869,LEFT($I$3,4),进货台账!$C$3:$C$1869,LEFT(BL$4,LEN(BL$4)-1)),"")</f>
        <v>0</v>
      </c>
      <c r="BN9" s="64">
        <f t="shared" si="44"/>
        <v>0</v>
      </c>
      <c r="BO9" s="64">
        <f t="shared" si="45"/>
        <v>138</v>
      </c>
      <c r="BP9" s="64">
        <f>IF($B9&lt;&gt;"",SUMIFS(销售台账!$I$3:$I$2654,销售台账!$E$3:$E$2654,$B9,销售台账!$B$3:$B$2654,LEFT($I$3,4),销售台账!$C$3:$C$2654,LEFT(BL$4,LEN(BL$4)-1)),"")</f>
        <v>0</v>
      </c>
      <c r="BQ9" s="64">
        <f>IF($B9&lt;&gt;"",IFERROR(SUMIFS(销售台账!$K$3:$K$2654,销售台账!$E$3:$E$2654,$B9,销售台账!$B$3:$B$2654,LEFT($I$3,4),销售台账!$C$3:$C$2654,LEFT(BL$4,LEN(BL$4)-1))/BP9,0),"")</f>
        <v>0</v>
      </c>
      <c r="BR9" s="64">
        <f>IF($B9&lt;&gt;"",SUMIFS(损耗登记!$I$3:$I$4999,损耗登记!$E$3:$E$4999,$B9,损耗登记!$B$3:$B$4999,LEFT($I$3,4),损耗登记!$C$3:$C$4999,LEFT(BL$4,LEN(BL$4)-1)),"")</f>
        <v>0</v>
      </c>
      <c r="BS9" s="64">
        <f t="shared" si="46"/>
        <v>0</v>
      </c>
      <c r="BT9" s="64">
        <f t="shared" si="47"/>
        <v>0</v>
      </c>
      <c r="BU9" s="64">
        <f t="shared" si="48"/>
        <v>13</v>
      </c>
      <c r="BV9" s="64">
        <f t="shared" si="49"/>
        <v>1794</v>
      </c>
      <c r="BW9" s="64">
        <f>IF($B9&lt;&gt;"",SUMIFS(进货台账!$I$3:$I$1869,进货台账!$E$3:$E$1869,$B9,进货台账!$B$3:$B$1869,LEFT($I$3,4),进货台账!$C$3:$C$1869,LEFT(BW$4,LEN(BW$4)-1)),"")</f>
        <v>0</v>
      </c>
      <c r="BX9" s="64">
        <f>IF($B9&lt;&gt;"",SUMIFS(进货台账!$K$3:$K$1869,进货台账!$E$3:$E$1869,$B9,进货台账!$B$3:$B$1869,LEFT($I$3,4),进货台账!$C$3:$C$1869,LEFT(BW$4,LEN(BW$4)-1)),"")</f>
        <v>0</v>
      </c>
      <c r="BY9" s="64">
        <f t="shared" si="50"/>
        <v>0</v>
      </c>
      <c r="BZ9" s="64">
        <f t="shared" si="51"/>
        <v>138</v>
      </c>
      <c r="CA9" s="64">
        <f>IF($B9&lt;&gt;"",SUMIFS(销售台账!$I$3:$I$2654,销售台账!$E$3:$E$2654,$B9,销售台账!$B$3:$B$2654,LEFT($I$3,4),销售台账!$C$3:$C$2654,LEFT(BW$4,LEN(BW$4)-1)),"")</f>
        <v>0</v>
      </c>
      <c r="CB9" s="64">
        <f>IF($B9&lt;&gt;"",IFERROR(SUMIFS(销售台账!$K$3:$K$2654,销售台账!$E$3:$E$2654,$B9,销售台账!$B$3:$B$2654,LEFT($I$3,4),销售台账!$C$3:$C$2654,LEFT(BW$4,LEN(BW$4)-1))/CA9,0),"")</f>
        <v>0</v>
      </c>
      <c r="CC9" s="64">
        <f>IF($B9&lt;&gt;"",SUMIFS(损耗登记!$I$3:$I$4999,损耗登记!$E$3:$E$4999,$B9,损耗登记!$B$3:$B$4999,LEFT($I$3,4),损耗登记!$C$3:$C$4999,LEFT(BW$4,LEN(BW$4)-1)),"")</f>
        <v>0</v>
      </c>
      <c r="CD9" s="64">
        <f t="shared" si="52"/>
        <v>0</v>
      </c>
      <c r="CE9" s="64">
        <f t="shared" si="53"/>
        <v>0</v>
      </c>
      <c r="CF9" s="64">
        <f t="shared" si="54"/>
        <v>13</v>
      </c>
      <c r="CG9" s="64">
        <f t="shared" si="55"/>
        <v>1794</v>
      </c>
      <c r="CH9" s="64">
        <f>IF($B9&lt;&gt;"",SUMIFS(进货台账!$I$3:$I$1869,进货台账!$E$3:$E$1869,$B9,进货台账!$B$3:$B$1869,LEFT($I$3,4),进货台账!$C$3:$C$1869,LEFT(CH$4,LEN(CH$4)-1)),"")</f>
        <v>0</v>
      </c>
      <c r="CI9" s="64">
        <f>IF($B9&lt;&gt;"",SUMIFS(进货台账!$K$3:$K$1869,进货台账!$E$3:$E$1869,$B9,进货台账!$B$3:$B$1869,LEFT($I$3,4),进货台账!$C$3:$C$1869,LEFT(CH$4,LEN(CH$4)-1)),"")</f>
        <v>0</v>
      </c>
      <c r="CJ9" s="64">
        <f t="shared" si="56"/>
        <v>0</v>
      </c>
      <c r="CK9" s="64">
        <f t="shared" si="57"/>
        <v>138</v>
      </c>
      <c r="CL9" s="64">
        <f>IF($B9&lt;&gt;"",SUMIFS(销售台账!$I$3:$I$2654,销售台账!$E$3:$E$2654,$B9,销售台账!$B$3:$B$2654,LEFT($I$3,4),销售台账!$C$3:$C$2654,LEFT(CH$4,LEN(CH$4)-1)),"")</f>
        <v>0</v>
      </c>
      <c r="CM9" s="64">
        <f>IF($B9&lt;&gt;"",IFERROR(SUMIFS(销售台账!$K$3:$K$2654,销售台账!$E$3:$E$2654,$B9,销售台账!$B$3:$B$2654,LEFT($I$3,4),销售台账!$C$3:$C$2654,LEFT(CH$4,LEN(CH$4)-1))/CL9,0),"")</f>
        <v>0</v>
      </c>
      <c r="CN9" s="64">
        <f>IF($B9&lt;&gt;"",SUMIFS(损耗登记!$I$3:$I$4999,损耗登记!$E$3:$E$4999,$B9,损耗登记!$B$3:$B$4999,LEFT($I$3,4),损耗登记!$C$3:$C$4999,LEFT(CH$4,LEN(CH$4)-1)),"")</f>
        <v>0</v>
      </c>
      <c r="CO9" s="64">
        <f t="shared" si="58"/>
        <v>0</v>
      </c>
      <c r="CP9" s="64">
        <f t="shared" si="59"/>
        <v>0</v>
      </c>
      <c r="CQ9" s="64">
        <f t="shared" si="60"/>
        <v>13</v>
      </c>
      <c r="CR9" s="64">
        <f t="shared" si="61"/>
        <v>1794</v>
      </c>
      <c r="CS9" s="64">
        <f>IF($B9&lt;&gt;"",SUMIFS(进货台账!$I$3:$I$1869,进货台账!$E$3:$E$1869,$B9,进货台账!$B$3:$B$1869,LEFT($I$3,4),进货台账!$C$3:$C$1869,LEFT(CS$4,LEN(CS$4)-1)),"")</f>
        <v>0</v>
      </c>
      <c r="CT9" s="64">
        <f>IF($B9&lt;&gt;"",SUMIFS(进货台账!$K$3:$K$1869,进货台账!$E$3:$E$1869,$B9,进货台账!$B$3:$B$1869,LEFT($I$3,4),进货台账!$C$3:$C$1869,LEFT(CS$4,LEN(CS$4)-1)),"")</f>
        <v>0</v>
      </c>
      <c r="CU9" s="64">
        <f t="shared" si="62"/>
        <v>0</v>
      </c>
      <c r="CV9" s="64">
        <f t="shared" si="63"/>
        <v>138</v>
      </c>
      <c r="CW9" s="64">
        <f>IF($B9&lt;&gt;"",SUMIFS(销售台账!$I$3:$I$2654,销售台账!$E$3:$E$2654,$B9,销售台账!$B$3:$B$2654,LEFT($I$3,4),销售台账!$C$3:$C$2654,LEFT(CS$4,LEN(CS$4)-1)),"")</f>
        <v>0</v>
      </c>
      <c r="CX9" s="64">
        <f>IF($B9&lt;&gt;"",IFERROR(SUMIFS(销售台账!$K$3:$K$2654,销售台账!$E$3:$E$2654,$B9,销售台账!$B$3:$B$2654,LEFT($I$3,4),销售台账!$C$3:$C$2654,LEFT(CS$4,LEN(CS$4)-1))/CW9,0),"")</f>
        <v>0</v>
      </c>
      <c r="CY9" s="64">
        <f>IF($B9&lt;&gt;"",SUMIFS(损耗登记!$I$3:$I$4999,损耗登记!$E$3:$E$4999,$B9,损耗登记!$B$3:$B$4999,LEFT($I$3,4),损耗登记!$C$3:$C$4999,LEFT(CS$4,LEN(CS$4)-1)),"")</f>
        <v>0</v>
      </c>
      <c r="CZ9" s="64">
        <f t="shared" si="64"/>
        <v>0</v>
      </c>
      <c r="DA9" s="64">
        <f t="shared" si="65"/>
        <v>0</v>
      </c>
      <c r="DB9" s="64">
        <f t="shared" si="66"/>
        <v>13</v>
      </c>
      <c r="DC9" s="64">
        <f t="shared" si="67"/>
        <v>1794</v>
      </c>
      <c r="DD9" s="64">
        <f>IF($B9&lt;&gt;"",SUMIFS(进货台账!$I$3:$I$1869,进货台账!$E$3:$E$1869,$B9,进货台账!$B$3:$B$1869,LEFT($I$3,4),进货台账!$C$3:$C$1869,LEFT(DD$4,LEN(DD$4)-1)),"")</f>
        <v>0</v>
      </c>
      <c r="DE9" s="64">
        <f>IF($B9&lt;&gt;"",SUMIFS(进货台账!$K$3:$K$1869,进货台账!$E$3:$E$1869,$B9,进货台账!$B$3:$B$1869,LEFT($I$3,4),进货台账!$C$3:$C$1869,LEFT(DD$4,LEN(DD$4)-1)),"")</f>
        <v>0</v>
      </c>
      <c r="DF9" s="64">
        <f t="shared" si="68"/>
        <v>0</v>
      </c>
      <c r="DG9" s="64">
        <f t="shared" si="69"/>
        <v>138</v>
      </c>
      <c r="DH9" s="64">
        <f>IF($B9&lt;&gt;"",SUMIFS(销售台账!$I$3:$I$2654,销售台账!$E$3:$E$2654,$B9,销售台账!$B$3:$B$2654,LEFT($I$3,4),销售台账!$C$3:$C$2654,LEFT(DD$4,LEN(DD$4)-1)),"")</f>
        <v>0</v>
      </c>
      <c r="DI9" s="64">
        <f>IF($B9&lt;&gt;"",IFERROR(SUMIFS(销售台账!$K$3:$K$2654,销售台账!$E$3:$E$2654,$B9,销售台账!$B$3:$B$2654,LEFT($I$3,4),销售台账!$C$3:$C$2654,LEFT(DD$4,LEN(DD$4)-1))/DH9,0),"")</f>
        <v>0</v>
      </c>
      <c r="DJ9" s="64">
        <f>IF($B9&lt;&gt;"",SUMIFS(损耗登记!$I$3:$I$4999,损耗登记!$E$3:$E$4999,$B9,损耗登记!$B$3:$B$4999,LEFT($I$3,4),损耗登记!$C$3:$C$4999,LEFT(DD$4,LEN(DD$4)-1)),"")</f>
        <v>0</v>
      </c>
      <c r="DK9" s="64">
        <f t="shared" si="70"/>
        <v>0</v>
      </c>
      <c r="DL9" s="64">
        <f t="shared" si="71"/>
        <v>0</v>
      </c>
      <c r="DM9" s="64">
        <f t="shared" si="72"/>
        <v>13</v>
      </c>
      <c r="DN9" s="64">
        <f t="shared" si="73"/>
        <v>1794</v>
      </c>
      <c r="DO9" s="64">
        <f>IF($B9&lt;&gt;"",SUMIFS(进货台账!$I$3:$I$1869,进货台账!$E$3:$E$1869,$B9,进货台账!$B$3:$B$1869,LEFT($I$3,4),进货台账!$C$3:$C$1869,LEFT(DO$4,LEN(DO$4)-1)),"")</f>
        <v>0</v>
      </c>
      <c r="DP9" s="64">
        <f>IF($B9&lt;&gt;"",SUMIFS(进货台账!$K$3:$K$1869,进货台账!$E$3:$E$1869,$B9,进货台账!$B$3:$B$1869,LEFT($I$3,4),进货台账!$C$3:$C$1869,LEFT(DO$4,LEN(DO$4)-1)),"")</f>
        <v>0</v>
      </c>
      <c r="DQ9" s="64">
        <f t="shared" si="74"/>
        <v>0</v>
      </c>
      <c r="DR9" s="64">
        <f t="shared" si="75"/>
        <v>138</v>
      </c>
      <c r="DS9" s="64">
        <f>IF($B9&lt;&gt;"",SUMIFS(销售台账!$I$3:$I$2654,销售台账!$E$3:$E$2654,$B9,销售台账!$B$3:$B$2654,LEFT($I$3,4),销售台账!$C$3:$C$2654,LEFT(DO$4,LEN(DO$4)-1)),"")</f>
        <v>0</v>
      </c>
      <c r="DT9" s="64">
        <f>IF($B9&lt;&gt;"",IFERROR(SUMIFS(销售台账!$K$3:$K$2654,销售台账!$E$3:$E$2654,$B9,销售台账!$B$3:$B$2654,LEFT($I$3,4),销售台账!$C$3:$C$2654,LEFT(DO$4,LEN(DO$4)-1))/DS9,0),"")</f>
        <v>0</v>
      </c>
      <c r="DU9" s="64">
        <f>IF($B9&lt;&gt;"",SUMIFS(损耗登记!$I$3:$I$4999,损耗登记!$E$3:$E$4999,$B9,损耗登记!$B$3:$B$4999,LEFT($I$3,4),损耗登记!$C$3:$C$4999,LEFT(DO$4,LEN(DO$4)-1)),"")</f>
        <v>0</v>
      </c>
      <c r="DV9" s="64">
        <f t="shared" si="76"/>
        <v>0</v>
      </c>
      <c r="DW9" s="64">
        <f t="shared" si="77"/>
        <v>0</v>
      </c>
      <c r="DX9" s="64">
        <f t="shared" si="78"/>
        <v>13</v>
      </c>
      <c r="DY9" s="64">
        <f t="shared" si="79"/>
        <v>1794</v>
      </c>
      <c r="DZ9" s="64">
        <f>IF($B9&lt;&gt;"",SUMIFS(进货台账!$I$3:$I$1869,进货台账!$E$3:$E$1869,$B9,进货台账!$B$3:$B$1869,LEFT($I$3,4),进货台账!$C$3:$C$1869,LEFT(DZ$4,LEN(DZ$4)-1)),"")</f>
        <v>0</v>
      </c>
      <c r="EA9" s="64">
        <f>IF($B9&lt;&gt;"",SUMIFS(进货台账!$K$3:$K$1869,进货台账!$E$3:$E$1869,$B9,进货台账!$B$3:$B$1869,LEFT($I$3,4),进货台账!$C$3:$C$1869,LEFT(DZ$4,LEN(DZ$4)-1)),"")</f>
        <v>0</v>
      </c>
      <c r="EB9" s="64">
        <f t="shared" si="80"/>
        <v>0</v>
      </c>
      <c r="EC9" s="64">
        <f t="shared" si="81"/>
        <v>138</v>
      </c>
      <c r="ED9" s="64">
        <f>IF($B9&lt;&gt;"",SUMIFS(销售台账!$I$3:$I$2654,销售台账!$E$3:$E$2654,$B9,销售台账!$B$3:$B$2654,LEFT($I$3,4),销售台账!$C$3:$C$2654,LEFT(DZ$4,LEN(DZ$4)-1)),"")</f>
        <v>0</v>
      </c>
      <c r="EE9" s="64">
        <f>IF($B9&lt;&gt;"",IFERROR(SUMIFS(销售台账!$K$3:$K$2654,销售台账!$E$3:$E$2654,$B9,销售台账!$B$3:$B$2654,LEFT($I$3,4),销售台账!$C$3:$C$2654,LEFT(DZ$4,LEN(DZ$4)-1))/ED9,0),"")</f>
        <v>0</v>
      </c>
      <c r="EF9" s="64">
        <f>IF($B9&lt;&gt;"",SUMIFS(损耗登记!$I$3:$I$4999,损耗登记!$E$3:$E$4999,$B9,损耗登记!$B$3:$B$4999,LEFT($I$3,4),损耗登记!$C$3:$C$4999,LEFT(DZ$4,LEN(DZ$4)-1)),"")</f>
        <v>0</v>
      </c>
      <c r="EG9" s="64">
        <f t="shared" si="82"/>
        <v>0</v>
      </c>
      <c r="EH9" s="64">
        <f t="shared" si="83"/>
        <v>0</v>
      </c>
      <c r="EI9" s="64">
        <f t="shared" si="84"/>
        <v>13</v>
      </c>
      <c r="EJ9" s="64">
        <f t="shared" si="85"/>
        <v>1794</v>
      </c>
    </row>
    <row r="10" s="44" customFormat="1" ht="22" customHeight="1" spans="1:140">
      <c r="A10" s="63">
        <f t="shared" si="86"/>
        <v>4</v>
      </c>
      <c r="B10" s="63">
        <f>IF(商品参数!A6&lt;&gt;"",商品参数!A6,"")</f>
        <v>1004</v>
      </c>
      <c r="C10" s="64" t="str">
        <f>IFERROR(VLOOKUP(B10,商品参数!A:E,2,FALSE),"")</f>
        <v>哈尔滨啤酒</v>
      </c>
      <c r="D10" s="64" t="str">
        <f>IFERROR(VLOOKUP(B10,商品参数!A:E,3,FALSE),"")</f>
        <v>500ml</v>
      </c>
      <c r="E10" s="64" t="str">
        <f>IFERROR(VLOOKUP(B10,商品参数!A:E,4,FALSE),"")</f>
        <v>箱</v>
      </c>
      <c r="F10" s="64">
        <f>IF(E10&lt;&gt;"",IFERROR(VLOOKUP(B10,商品参数!$A$3:$D$499,6,0),0),"")</f>
        <v>0</v>
      </c>
      <c r="G10" s="64">
        <f>IF(E10&lt;&gt;"",IFERROR(VLOOKUP(B10,商品参数!$A$3:$E$499,7,0),0),"")</f>
        <v>0</v>
      </c>
      <c r="H10" s="64">
        <f t="shared" si="17"/>
        <v>0</v>
      </c>
      <c r="I10" s="64">
        <f>IF($B10&lt;&gt;"",SUMIFS(进货台账!$I$3:$I$1869,进货台账!$E$3:$E$1869,$B10,进货台账!$B$3:$B$1869,LEFT($I$3,4),进货台账!$C$3:$C$1869,LEFT(I$4,LEN(I$4)-1)),"")</f>
        <v>0</v>
      </c>
      <c r="J10" s="64">
        <f>IF($B10&lt;&gt;"",SUMIFS(进货台账!$K$3:$K$1869,进货台账!$E$3:$E$1869,$B10,进货台账!$B$3:$B$1869,LEFT($I$3,4),进货台账!$C$3:$C$1869,LEFT(I$4,LEN(I$4)-1)),"")</f>
        <v>0</v>
      </c>
      <c r="K10" s="64">
        <f t="shared" si="18"/>
        <v>0</v>
      </c>
      <c r="L10" s="64">
        <f t="shared" si="19"/>
        <v>0</v>
      </c>
      <c r="M10" s="64">
        <f>IF($B10&lt;&gt;"",SUMIFS(销售台账!$I$3:$I$2654,销售台账!$E$3:$E$2654,$B10,销售台账!$B$3:$B$2654,LEFT($I$3,4),销售台账!$C$3:$C$2654,LEFT(I$4,LEN(I$4)-1)),"")</f>
        <v>0</v>
      </c>
      <c r="N10" s="64">
        <f>IF($B10&lt;&gt;"",IFERROR(SUMIFS(销售台账!$K$3:$K$2654,销售台账!$E$3:$E$2654,$B10,销售台账!$B$3:$B$2654,LEFT($I$3,4),销售台账!$C$3:$C$2654,LEFT(I$4,LEN(I$4)-1))/M10,0),"")</f>
        <v>0</v>
      </c>
      <c r="O10" s="64">
        <f>IF($B10&lt;&gt;"",SUMIFS(损耗登记!$I$3:$I$4999,损耗登记!$E$3:$E$4999,$B10,损耗登记!$B$3:$B$4999,LEFT($I$3,4),损耗登记!$C$3:$C$4999,LEFT(I$4,LEN(I$4)-1)),"")</f>
        <v>0</v>
      </c>
      <c r="P10" s="64">
        <f t="shared" si="20"/>
        <v>0</v>
      </c>
      <c r="Q10" s="64">
        <f t="shared" si="21"/>
        <v>0</v>
      </c>
      <c r="R10" s="64">
        <f t="shared" si="22"/>
        <v>0</v>
      </c>
      <c r="S10" s="64">
        <f t="shared" si="87"/>
        <v>0</v>
      </c>
      <c r="T10" s="64">
        <f>IF($B10&lt;&gt;"",SUMIFS(进货台账!$I$3:$I$1869,进货台账!$E$3:$E$1869,$B10,进货台账!$B$3:$B$1869,LEFT($I$3,4),进货台账!$C$3:$C$1869,LEFT(T$4,LEN(T$4)-1)),"")</f>
        <v>0</v>
      </c>
      <c r="U10" s="64">
        <f>IF($B10&lt;&gt;"",SUMIFS(进货台账!$K$3:$K$1869,进货台账!$E$3:$E$1869,$B10,进货台账!$B$3:$B$1869,LEFT($I$3,4),进货台账!$C$3:$C$1869,LEFT(T$4,LEN(T$4)-1)),"")</f>
        <v>0</v>
      </c>
      <c r="V10" s="64">
        <f t="shared" si="88"/>
        <v>0</v>
      </c>
      <c r="W10" s="64">
        <f t="shared" si="89"/>
        <v>0</v>
      </c>
      <c r="X10" s="64">
        <f>IF($B10&lt;&gt;"",SUMIFS(销售台账!$I$3:$I$2654,销售台账!$E$3:$E$2654,$B10,销售台账!$B$3:$B$2654,LEFT($I$3,4),销售台账!$C$3:$C$2654,LEFT(T$4,LEN(T$4)-1)),"")</f>
        <v>0</v>
      </c>
      <c r="Y10" s="64">
        <f>IF($B10&lt;&gt;"",IFERROR(SUMIFS(销售台账!$K$3:$K$2654,销售台账!$E$3:$E$2654,$B10,销售台账!$B$3:$B$2654,LEFT($I$3,4),销售台账!$C$3:$C$2654,LEFT(T$4,LEN(T$4)-1))/X10,0),"")</f>
        <v>0</v>
      </c>
      <c r="Z10" s="64">
        <f>IF($B10&lt;&gt;"",SUMIFS(损耗登记!$I$3:$I$4999,损耗登记!$E$3:$E$4999,$B10,损耗登记!$B$3:$B$4999,LEFT($I$3,4),损耗登记!$C$3:$C$4999,LEFT(T$4,LEN(T$4)-1)),"")</f>
        <v>0</v>
      </c>
      <c r="AA10" s="64">
        <f t="shared" si="90"/>
        <v>0</v>
      </c>
      <c r="AB10" s="64">
        <f t="shared" si="91"/>
        <v>0</v>
      </c>
      <c r="AC10" s="64">
        <f t="shared" si="92"/>
        <v>0</v>
      </c>
      <c r="AD10" s="64">
        <f t="shared" si="93"/>
        <v>0</v>
      </c>
      <c r="AE10" s="64">
        <f>IF($B10&lt;&gt;"",SUMIFS(进货台账!$I$3:$I$1869,进货台账!$E$3:$E$1869,$B10,进货台账!$B$3:$B$1869,LEFT($I$3,4),进货台账!$C$3:$C$1869,LEFT(AE$4,LEN(AE$4)-1)),"")</f>
        <v>15</v>
      </c>
      <c r="AF10" s="64">
        <f>IF($B10&lt;&gt;"",SUMIFS(进货台账!$K$3:$K$1869,进货台账!$E$3:$E$1869,$B10,进货台账!$B$3:$B$1869,LEFT($I$3,4),进货台账!$C$3:$C$1869,LEFT(AE$4,LEN(AE$4)-1)),"")</f>
        <v>885</v>
      </c>
      <c r="AG10" s="64">
        <f t="shared" si="26"/>
        <v>59</v>
      </c>
      <c r="AH10" s="64">
        <f t="shared" si="27"/>
        <v>59</v>
      </c>
      <c r="AI10" s="64">
        <f>IF($B10&lt;&gt;"",SUMIFS(销售台账!$I$3:$I$2654,销售台账!$E$3:$E$2654,$B10,销售台账!$B$3:$B$2654,LEFT($I$3,4),销售台账!$C$3:$C$2654,LEFT(AE$4,LEN(AE$4)-1)),"")</f>
        <v>9</v>
      </c>
      <c r="AJ10" s="64">
        <f>IF($B10&lt;&gt;"",IFERROR(SUMIFS(销售台账!$K$3:$K$2654,销售台账!$E$3:$E$2654,$B10,销售台账!$B$3:$B$2654,LEFT($I$3,4),销售台账!$C$3:$C$2654,LEFT(AE$4,LEN(AE$4)-1))/AI10,0),"")</f>
        <v>69</v>
      </c>
      <c r="AK10" s="64">
        <f>IF($B10&lt;&gt;"",SUMIFS(损耗登记!$I$3:$I$4999,损耗登记!$E$3:$E$4999,$B10,损耗登记!$B$3:$B$4999,LEFT($I$3,4),损耗登记!$C$3:$C$4999,LEFT(AE$4,LEN(AE$4)-1)),"")</f>
        <v>0</v>
      </c>
      <c r="AL10" s="64">
        <f t="shared" si="28"/>
        <v>0</v>
      </c>
      <c r="AM10" s="64">
        <f t="shared" si="29"/>
        <v>90</v>
      </c>
      <c r="AN10" s="64">
        <f t="shared" si="30"/>
        <v>6</v>
      </c>
      <c r="AO10" s="64">
        <f t="shared" si="31"/>
        <v>354</v>
      </c>
      <c r="AP10" s="64">
        <f>IF($B10&lt;&gt;"",SUMIFS(进货台账!$I$3:$I$1869,进货台账!$E$3:$E$1869,$B10,进货台账!$B$3:$B$1869,LEFT($I$3,4),进货台账!$C$3:$C$1869,LEFT(AP$4,LEN(AP$4)-1)),"")</f>
        <v>0</v>
      </c>
      <c r="AQ10" s="64">
        <f>IF($B10&lt;&gt;"",SUMIFS(进货台账!$K$3:$K$1869,进货台账!$E$3:$E$1869,$B10,进货台账!$B$3:$B$1869,LEFT($I$3,4),进货台账!$C$3:$C$1869,LEFT(AP$4,LEN(AP$4)-1)),"")</f>
        <v>0</v>
      </c>
      <c r="AR10" s="64">
        <f t="shared" si="32"/>
        <v>0</v>
      </c>
      <c r="AS10" s="64">
        <f t="shared" si="33"/>
        <v>59</v>
      </c>
      <c r="AT10" s="64">
        <f>IF($B10&lt;&gt;"",SUMIFS(销售台账!$I$3:$I$2654,销售台账!$E$3:$E$2654,$B10,销售台账!$B$3:$B$2654,LEFT($I$3,4),销售台账!$C$3:$C$2654,LEFT(AP$4,LEN(AP$4)-1)),"")</f>
        <v>0</v>
      </c>
      <c r="AU10" s="64">
        <f>IF($B10&lt;&gt;"",IFERROR(SUMIFS(销售台账!$K$3:$K$2654,销售台账!$E$3:$E$2654,$B10,销售台账!$B$3:$B$2654,LEFT($I$3,4),销售台账!$C$3:$C$2654,LEFT(AP$4,LEN(AP$4)-1))/AT10,0),"")</f>
        <v>0</v>
      </c>
      <c r="AV10" s="64">
        <f>IF($B10&lt;&gt;"",SUMIFS(损耗登记!$I$3:$I$4999,损耗登记!$E$3:$E$4999,$B10,损耗登记!$B$3:$B$4999,LEFT($I$3,4),损耗登记!$C$3:$C$4999,LEFT(AP$4,LEN(AP$4)-1)),"")</f>
        <v>0</v>
      </c>
      <c r="AW10" s="64">
        <f t="shared" si="34"/>
        <v>0</v>
      </c>
      <c r="AX10" s="64">
        <f t="shared" si="35"/>
        <v>0</v>
      </c>
      <c r="AY10" s="64">
        <f t="shared" si="36"/>
        <v>6</v>
      </c>
      <c r="AZ10" s="64">
        <f t="shared" si="37"/>
        <v>354</v>
      </c>
      <c r="BA10" s="64">
        <f>IF($B10&lt;&gt;"",SUMIFS(进货台账!$I$3:$I$1869,进货台账!$E$3:$E$1869,$B10,进货台账!$B$3:$B$1869,LEFT($I$3,4),进货台账!$C$3:$C$1869,LEFT(BA$4,LEN(BA$4)-1)),"")</f>
        <v>0</v>
      </c>
      <c r="BB10" s="64">
        <f>IF($B10&lt;&gt;"",SUMIFS(进货台账!$K$3:$K$1869,进货台账!$E$3:$E$1869,$B10,进货台账!$B$3:$B$1869,LEFT($I$3,4),进货台账!$C$3:$C$1869,LEFT(BA$4,LEN(BA$4)-1)),"")</f>
        <v>0</v>
      </c>
      <c r="BC10" s="64">
        <f t="shared" si="38"/>
        <v>0</v>
      </c>
      <c r="BD10" s="64">
        <f t="shared" si="39"/>
        <v>59</v>
      </c>
      <c r="BE10" s="64">
        <f>IF($B10&lt;&gt;"",SUMIFS(销售台账!$I$3:$I$2654,销售台账!$E$3:$E$2654,$B10,销售台账!$B$3:$B$2654,LEFT($I$3,4),销售台账!$C$3:$C$2654,LEFT(BA$4,LEN(BA$4)-1)),"")</f>
        <v>0</v>
      </c>
      <c r="BF10" s="64">
        <f>IF($B10&lt;&gt;"",IFERROR(SUMIFS(销售台账!$K$3:$K$2654,销售台账!$E$3:$E$2654,$B10,销售台账!$B$3:$B$2654,LEFT($I$3,4),销售台账!$C$3:$C$2654,LEFT(BA$4,LEN(BA$4)-1))/BE10,0),"")</f>
        <v>0</v>
      </c>
      <c r="BG10" s="64">
        <f>IF($B10&lt;&gt;"",SUMIFS(损耗登记!$I$3:$I$4999,损耗登记!$E$3:$E$4999,$B10,损耗登记!$B$3:$B$4999,LEFT($I$3,4),损耗登记!$C$3:$C$4999,LEFT(BA$4,LEN(BA$4)-1)),"")</f>
        <v>0</v>
      </c>
      <c r="BH10" s="64">
        <f t="shared" si="40"/>
        <v>0</v>
      </c>
      <c r="BI10" s="64">
        <f t="shared" si="41"/>
        <v>0</v>
      </c>
      <c r="BJ10" s="64">
        <f t="shared" si="42"/>
        <v>6</v>
      </c>
      <c r="BK10" s="64">
        <f t="shared" si="43"/>
        <v>354</v>
      </c>
      <c r="BL10" s="64">
        <f>IF($B10&lt;&gt;"",SUMIFS(进货台账!$I$3:$I$1869,进货台账!$E$3:$E$1869,$B10,进货台账!$B$3:$B$1869,LEFT($I$3,4),进货台账!$C$3:$C$1869,LEFT(BL$4,LEN(BL$4)-1)),"")</f>
        <v>0</v>
      </c>
      <c r="BM10" s="64">
        <f>IF($B10&lt;&gt;"",SUMIFS(进货台账!$K$3:$K$1869,进货台账!$E$3:$E$1869,$B10,进货台账!$B$3:$B$1869,LEFT($I$3,4),进货台账!$C$3:$C$1869,LEFT(BL$4,LEN(BL$4)-1)),"")</f>
        <v>0</v>
      </c>
      <c r="BN10" s="64">
        <f t="shared" si="44"/>
        <v>0</v>
      </c>
      <c r="BO10" s="64">
        <f t="shared" si="45"/>
        <v>59</v>
      </c>
      <c r="BP10" s="64">
        <f>IF($B10&lt;&gt;"",SUMIFS(销售台账!$I$3:$I$2654,销售台账!$E$3:$E$2654,$B10,销售台账!$B$3:$B$2654,LEFT($I$3,4),销售台账!$C$3:$C$2654,LEFT(BL$4,LEN(BL$4)-1)),"")</f>
        <v>0</v>
      </c>
      <c r="BQ10" s="64">
        <f>IF($B10&lt;&gt;"",IFERROR(SUMIFS(销售台账!$K$3:$K$2654,销售台账!$E$3:$E$2654,$B10,销售台账!$B$3:$B$2654,LEFT($I$3,4),销售台账!$C$3:$C$2654,LEFT(BL$4,LEN(BL$4)-1))/BP10,0),"")</f>
        <v>0</v>
      </c>
      <c r="BR10" s="64">
        <f>IF($B10&lt;&gt;"",SUMIFS(损耗登记!$I$3:$I$4999,损耗登记!$E$3:$E$4999,$B10,损耗登记!$B$3:$B$4999,LEFT($I$3,4),损耗登记!$C$3:$C$4999,LEFT(BL$4,LEN(BL$4)-1)),"")</f>
        <v>0</v>
      </c>
      <c r="BS10" s="64">
        <f t="shared" si="46"/>
        <v>0</v>
      </c>
      <c r="BT10" s="64">
        <f t="shared" si="47"/>
        <v>0</v>
      </c>
      <c r="BU10" s="64">
        <f t="shared" si="48"/>
        <v>6</v>
      </c>
      <c r="BV10" s="64">
        <f t="shared" si="49"/>
        <v>354</v>
      </c>
      <c r="BW10" s="64">
        <f>IF($B10&lt;&gt;"",SUMIFS(进货台账!$I$3:$I$1869,进货台账!$E$3:$E$1869,$B10,进货台账!$B$3:$B$1869,LEFT($I$3,4),进货台账!$C$3:$C$1869,LEFT(BW$4,LEN(BW$4)-1)),"")</f>
        <v>0</v>
      </c>
      <c r="BX10" s="64">
        <f>IF($B10&lt;&gt;"",SUMIFS(进货台账!$K$3:$K$1869,进货台账!$E$3:$E$1869,$B10,进货台账!$B$3:$B$1869,LEFT($I$3,4),进货台账!$C$3:$C$1869,LEFT(BW$4,LEN(BW$4)-1)),"")</f>
        <v>0</v>
      </c>
      <c r="BY10" s="64">
        <f t="shared" si="50"/>
        <v>0</v>
      </c>
      <c r="BZ10" s="64">
        <f t="shared" si="51"/>
        <v>59</v>
      </c>
      <c r="CA10" s="64">
        <f>IF($B10&lt;&gt;"",SUMIFS(销售台账!$I$3:$I$2654,销售台账!$E$3:$E$2654,$B10,销售台账!$B$3:$B$2654,LEFT($I$3,4),销售台账!$C$3:$C$2654,LEFT(BW$4,LEN(BW$4)-1)),"")</f>
        <v>0</v>
      </c>
      <c r="CB10" s="64">
        <f>IF($B10&lt;&gt;"",IFERROR(SUMIFS(销售台账!$K$3:$K$2654,销售台账!$E$3:$E$2654,$B10,销售台账!$B$3:$B$2654,LEFT($I$3,4),销售台账!$C$3:$C$2654,LEFT(BW$4,LEN(BW$4)-1))/CA10,0),"")</f>
        <v>0</v>
      </c>
      <c r="CC10" s="64">
        <f>IF($B10&lt;&gt;"",SUMIFS(损耗登记!$I$3:$I$4999,损耗登记!$E$3:$E$4999,$B10,损耗登记!$B$3:$B$4999,LEFT($I$3,4),损耗登记!$C$3:$C$4999,LEFT(BW$4,LEN(BW$4)-1)),"")</f>
        <v>0</v>
      </c>
      <c r="CD10" s="64">
        <f t="shared" si="52"/>
        <v>0</v>
      </c>
      <c r="CE10" s="64">
        <f t="shared" si="53"/>
        <v>0</v>
      </c>
      <c r="CF10" s="64">
        <f t="shared" si="54"/>
        <v>6</v>
      </c>
      <c r="CG10" s="64">
        <f t="shared" si="55"/>
        <v>354</v>
      </c>
      <c r="CH10" s="64">
        <f>IF($B10&lt;&gt;"",SUMIFS(进货台账!$I$3:$I$1869,进货台账!$E$3:$E$1869,$B10,进货台账!$B$3:$B$1869,LEFT($I$3,4),进货台账!$C$3:$C$1869,LEFT(CH$4,LEN(CH$4)-1)),"")</f>
        <v>0</v>
      </c>
      <c r="CI10" s="64">
        <f>IF($B10&lt;&gt;"",SUMIFS(进货台账!$K$3:$K$1869,进货台账!$E$3:$E$1869,$B10,进货台账!$B$3:$B$1869,LEFT($I$3,4),进货台账!$C$3:$C$1869,LEFT(CH$4,LEN(CH$4)-1)),"")</f>
        <v>0</v>
      </c>
      <c r="CJ10" s="64">
        <f t="shared" si="56"/>
        <v>0</v>
      </c>
      <c r="CK10" s="64">
        <f t="shared" si="57"/>
        <v>59</v>
      </c>
      <c r="CL10" s="64">
        <f>IF($B10&lt;&gt;"",SUMIFS(销售台账!$I$3:$I$2654,销售台账!$E$3:$E$2654,$B10,销售台账!$B$3:$B$2654,LEFT($I$3,4),销售台账!$C$3:$C$2654,LEFT(CH$4,LEN(CH$4)-1)),"")</f>
        <v>0</v>
      </c>
      <c r="CM10" s="64">
        <f>IF($B10&lt;&gt;"",IFERROR(SUMIFS(销售台账!$K$3:$K$2654,销售台账!$E$3:$E$2654,$B10,销售台账!$B$3:$B$2654,LEFT($I$3,4),销售台账!$C$3:$C$2654,LEFT(CH$4,LEN(CH$4)-1))/CL10,0),"")</f>
        <v>0</v>
      </c>
      <c r="CN10" s="64">
        <f>IF($B10&lt;&gt;"",SUMIFS(损耗登记!$I$3:$I$4999,损耗登记!$E$3:$E$4999,$B10,损耗登记!$B$3:$B$4999,LEFT($I$3,4),损耗登记!$C$3:$C$4999,LEFT(CH$4,LEN(CH$4)-1)),"")</f>
        <v>0</v>
      </c>
      <c r="CO10" s="64">
        <f t="shared" si="58"/>
        <v>0</v>
      </c>
      <c r="CP10" s="64">
        <f t="shared" si="59"/>
        <v>0</v>
      </c>
      <c r="CQ10" s="64">
        <f t="shared" si="60"/>
        <v>6</v>
      </c>
      <c r="CR10" s="64">
        <f t="shared" si="61"/>
        <v>354</v>
      </c>
      <c r="CS10" s="64">
        <f>IF($B10&lt;&gt;"",SUMIFS(进货台账!$I$3:$I$1869,进货台账!$E$3:$E$1869,$B10,进货台账!$B$3:$B$1869,LEFT($I$3,4),进货台账!$C$3:$C$1869,LEFT(CS$4,LEN(CS$4)-1)),"")</f>
        <v>0</v>
      </c>
      <c r="CT10" s="64">
        <f>IF($B10&lt;&gt;"",SUMIFS(进货台账!$K$3:$K$1869,进货台账!$E$3:$E$1869,$B10,进货台账!$B$3:$B$1869,LEFT($I$3,4),进货台账!$C$3:$C$1869,LEFT(CS$4,LEN(CS$4)-1)),"")</f>
        <v>0</v>
      </c>
      <c r="CU10" s="64">
        <f t="shared" si="62"/>
        <v>0</v>
      </c>
      <c r="CV10" s="64">
        <f t="shared" si="63"/>
        <v>59</v>
      </c>
      <c r="CW10" s="64">
        <f>IF($B10&lt;&gt;"",SUMIFS(销售台账!$I$3:$I$2654,销售台账!$E$3:$E$2654,$B10,销售台账!$B$3:$B$2654,LEFT($I$3,4),销售台账!$C$3:$C$2654,LEFT(CS$4,LEN(CS$4)-1)),"")</f>
        <v>0</v>
      </c>
      <c r="CX10" s="64">
        <f>IF($B10&lt;&gt;"",IFERROR(SUMIFS(销售台账!$K$3:$K$2654,销售台账!$E$3:$E$2654,$B10,销售台账!$B$3:$B$2654,LEFT($I$3,4),销售台账!$C$3:$C$2654,LEFT(CS$4,LEN(CS$4)-1))/CW10,0),"")</f>
        <v>0</v>
      </c>
      <c r="CY10" s="64">
        <f>IF($B10&lt;&gt;"",SUMIFS(损耗登记!$I$3:$I$4999,损耗登记!$E$3:$E$4999,$B10,损耗登记!$B$3:$B$4999,LEFT($I$3,4),损耗登记!$C$3:$C$4999,LEFT(CS$4,LEN(CS$4)-1)),"")</f>
        <v>0</v>
      </c>
      <c r="CZ10" s="64">
        <f t="shared" si="64"/>
        <v>0</v>
      </c>
      <c r="DA10" s="64">
        <f t="shared" si="65"/>
        <v>0</v>
      </c>
      <c r="DB10" s="64">
        <f t="shared" si="66"/>
        <v>6</v>
      </c>
      <c r="DC10" s="64">
        <f t="shared" si="67"/>
        <v>354</v>
      </c>
      <c r="DD10" s="64">
        <f>IF($B10&lt;&gt;"",SUMIFS(进货台账!$I$3:$I$1869,进货台账!$E$3:$E$1869,$B10,进货台账!$B$3:$B$1869,LEFT($I$3,4),进货台账!$C$3:$C$1869,LEFT(DD$4,LEN(DD$4)-1)),"")</f>
        <v>0</v>
      </c>
      <c r="DE10" s="64">
        <f>IF($B10&lt;&gt;"",SUMIFS(进货台账!$K$3:$K$1869,进货台账!$E$3:$E$1869,$B10,进货台账!$B$3:$B$1869,LEFT($I$3,4),进货台账!$C$3:$C$1869,LEFT(DD$4,LEN(DD$4)-1)),"")</f>
        <v>0</v>
      </c>
      <c r="DF10" s="64">
        <f t="shared" si="68"/>
        <v>0</v>
      </c>
      <c r="DG10" s="64">
        <f t="shared" si="69"/>
        <v>59</v>
      </c>
      <c r="DH10" s="64">
        <f>IF($B10&lt;&gt;"",SUMIFS(销售台账!$I$3:$I$2654,销售台账!$E$3:$E$2654,$B10,销售台账!$B$3:$B$2654,LEFT($I$3,4),销售台账!$C$3:$C$2654,LEFT(DD$4,LEN(DD$4)-1)),"")</f>
        <v>0</v>
      </c>
      <c r="DI10" s="64">
        <f>IF($B10&lt;&gt;"",IFERROR(SUMIFS(销售台账!$K$3:$K$2654,销售台账!$E$3:$E$2654,$B10,销售台账!$B$3:$B$2654,LEFT($I$3,4),销售台账!$C$3:$C$2654,LEFT(DD$4,LEN(DD$4)-1))/DH10,0),"")</f>
        <v>0</v>
      </c>
      <c r="DJ10" s="64">
        <f>IF($B10&lt;&gt;"",SUMIFS(损耗登记!$I$3:$I$4999,损耗登记!$E$3:$E$4999,$B10,损耗登记!$B$3:$B$4999,LEFT($I$3,4),损耗登记!$C$3:$C$4999,LEFT(DD$4,LEN(DD$4)-1)),"")</f>
        <v>0</v>
      </c>
      <c r="DK10" s="64">
        <f t="shared" si="70"/>
        <v>0</v>
      </c>
      <c r="DL10" s="64">
        <f t="shared" si="71"/>
        <v>0</v>
      </c>
      <c r="DM10" s="64">
        <f t="shared" si="72"/>
        <v>6</v>
      </c>
      <c r="DN10" s="64">
        <f t="shared" si="73"/>
        <v>354</v>
      </c>
      <c r="DO10" s="64">
        <f>IF($B10&lt;&gt;"",SUMIFS(进货台账!$I$3:$I$1869,进货台账!$E$3:$E$1869,$B10,进货台账!$B$3:$B$1869,LEFT($I$3,4),进货台账!$C$3:$C$1869,LEFT(DO$4,LEN(DO$4)-1)),"")</f>
        <v>0</v>
      </c>
      <c r="DP10" s="64">
        <f>IF($B10&lt;&gt;"",SUMIFS(进货台账!$K$3:$K$1869,进货台账!$E$3:$E$1869,$B10,进货台账!$B$3:$B$1869,LEFT($I$3,4),进货台账!$C$3:$C$1869,LEFT(DO$4,LEN(DO$4)-1)),"")</f>
        <v>0</v>
      </c>
      <c r="DQ10" s="64">
        <f t="shared" si="74"/>
        <v>0</v>
      </c>
      <c r="DR10" s="64">
        <f t="shared" si="75"/>
        <v>59</v>
      </c>
      <c r="DS10" s="64">
        <f>IF($B10&lt;&gt;"",SUMIFS(销售台账!$I$3:$I$2654,销售台账!$E$3:$E$2654,$B10,销售台账!$B$3:$B$2654,LEFT($I$3,4),销售台账!$C$3:$C$2654,LEFT(DO$4,LEN(DO$4)-1)),"")</f>
        <v>0</v>
      </c>
      <c r="DT10" s="64">
        <f>IF($B10&lt;&gt;"",IFERROR(SUMIFS(销售台账!$K$3:$K$2654,销售台账!$E$3:$E$2654,$B10,销售台账!$B$3:$B$2654,LEFT($I$3,4),销售台账!$C$3:$C$2654,LEFT(DO$4,LEN(DO$4)-1))/DS10,0),"")</f>
        <v>0</v>
      </c>
      <c r="DU10" s="64">
        <f>IF($B10&lt;&gt;"",SUMIFS(损耗登记!$I$3:$I$4999,损耗登记!$E$3:$E$4999,$B10,损耗登记!$B$3:$B$4999,LEFT($I$3,4),损耗登记!$C$3:$C$4999,LEFT(DO$4,LEN(DO$4)-1)),"")</f>
        <v>0</v>
      </c>
      <c r="DV10" s="64">
        <f t="shared" si="76"/>
        <v>0</v>
      </c>
      <c r="DW10" s="64">
        <f t="shared" si="77"/>
        <v>0</v>
      </c>
      <c r="DX10" s="64">
        <f t="shared" si="78"/>
        <v>6</v>
      </c>
      <c r="DY10" s="64">
        <f t="shared" si="79"/>
        <v>354</v>
      </c>
      <c r="DZ10" s="64">
        <f>IF($B10&lt;&gt;"",SUMIFS(进货台账!$I$3:$I$1869,进货台账!$E$3:$E$1869,$B10,进货台账!$B$3:$B$1869,LEFT($I$3,4),进货台账!$C$3:$C$1869,LEFT(DZ$4,LEN(DZ$4)-1)),"")</f>
        <v>0</v>
      </c>
      <c r="EA10" s="64">
        <f>IF($B10&lt;&gt;"",SUMIFS(进货台账!$K$3:$K$1869,进货台账!$E$3:$E$1869,$B10,进货台账!$B$3:$B$1869,LEFT($I$3,4),进货台账!$C$3:$C$1869,LEFT(DZ$4,LEN(DZ$4)-1)),"")</f>
        <v>0</v>
      </c>
      <c r="EB10" s="64">
        <f t="shared" si="80"/>
        <v>0</v>
      </c>
      <c r="EC10" s="64">
        <f t="shared" si="81"/>
        <v>59</v>
      </c>
      <c r="ED10" s="64">
        <f>IF($B10&lt;&gt;"",SUMIFS(销售台账!$I$3:$I$2654,销售台账!$E$3:$E$2654,$B10,销售台账!$B$3:$B$2654,LEFT($I$3,4),销售台账!$C$3:$C$2654,LEFT(DZ$4,LEN(DZ$4)-1)),"")</f>
        <v>0</v>
      </c>
      <c r="EE10" s="64">
        <f>IF($B10&lt;&gt;"",IFERROR(SUMIFS(销售台账!$K$3:$K$2654,销售台账!$E$3:$E$2654,$B10,销售台账!$B$3:$B$2654,LEFT($I$3,4),销售台账!$C$3:$C$2654,LEFT(DZ$4,LEN(DZ$4)-1))/ED10,0),"")</f>
        <v>0</v>
      </c>
      <c r="EF10" s="64">
        <f>IF($B10&lt;&gt;"",SUMIFS(损耗登记!$I$3:$I$4999,损耗登记!$E$3:$E$4999,$B10,损耗登记!$B$3:$B$4999,LEFT($I$3,4),损耗登记!$C$3:$C$4999,LEFT(DZ$4,LEN(DZ$4)-1)),"")</f>
        <v>0</v>
      </c>
      <c r="EG10" s="64">
        <f t="shared" si="82"/>
        <v>0</v>
      </c>
      <c r="EH10" s="64">
        <f t="shared" si="83"/>
        <v>0</v>
      </c>
      <c r="EI10" s="64">
        <f t="shared" si="84"/>
        <v>6</v>
      </c>
      <c r="EJ10" s="64">
        <f t="shared" si="85"/>
        <v>354</v>
      </c>
    </row>
    <row r="11" s="44" customFormat="1" ht="22" customHeight="1" spans="1:140">
      <c r="A11" s="63" t="str">
        <f t="shared" si="86"/>
        <v/>
      </c>
      <c r="B11" s="63" t="str">
        <f>IF(商品参数!A7&lt;&gt;"",商品参数!A7,"")</f>
        <v/>
      </c>
      <c r="C11" s="64" t="str">
        <f>IFERROR(VLOOKUP(B11,商品参数!A:E,2,FALSE),"")</f>
        <v/>
      </c>
      <c r="D11" s="64" t="str">
        <f>IFERROR(VLOOKUP(B11,商品参数!A:E,3,FALSE),"")</f>
        <v/>
      </c>
      <c r="E11" s="64" t="str">
        <f>IFERROR(VLOOKUP(B11,商品参数!A:E,4,FALSE),"")</f>
        <v/>
      </c>
      <c r="F11" s="64" t="str">
        <f>IF(E11&lt;&gt;"",IFERROR(VLOOKUP(B11,商品参数!$A$3:$D$499,6,0),0),"")</f>
        <v/>
      </c>
      <c r="G11" s="64" t="str">
        <f>IF(E11&lt;&gt;"",IFERROR(VLOOKUP(B11,商品参数!$A$3:$E$499,7,0),0),"")</f>
        <v/>
      </c>
      <c r="H11" s="64" t="str">
        <f t="shared" si="17"/>
        <v/>
      </c>
      <c r="I11" s="64" t="str">
        <f>IF($B11&lt;&gt;"",SUMIFS(进货台账!$I$3:$I$1869,进货台账!$E$3:$E$1869,$B11,进货台账!$B$3:$B$1869,LEFT($I$3,4),进货台账!$C$3:$C$1869,LEFT(I$4,LEN(I$4)-1)),"")</f>
        <v/>
      </c>
      <c r="J11" s="64" t="str">
        <f>IF($B11&lt;&gt;"",SUMIFS(进货台账!$K$3:$K$1869,进货台账!$E$3:$E$1869,$B11,进货台账!$B$3:$B$1869,LEFT($I$3,4),进货台账!$C$3:$C$1869,LEFT(I$4,LEN(I$4)-1)),"")</f>
        <v/>
      </c>
      <c r="K11" s="64" t="str">
        <f t="shared" si="18"/>
        <v/>
      </c>
      <c r="L11" s="64" t="str">
        <f t="shared" si="19"/>
        <v/>
      </c>
      <c r="M11" s="64" t="str">
        <f>IF($B11&lt;&gt;"",SUMIFS(销售台账!$I$3:$I$2654,销售台账!$E$3:$E$2654,$B11,销售台账!$B$3:$B$2654,LEFT($I$3,4),销售台账!$C$3:$C$2654,LEFT(I$4,LEN(I$4)-1)),"")</f>
        <v/>
      </c>
      <c r="N11" s="64" t="str">
        <f>IF($B11&lt;&gt;"",IFERROR(SUMIFS(销售台账!$K$3:$K$2654,销售台账!$E$3:$E$2654,$B11,销售台账!$B$3:$B$2654,LEFT($I$3,4),销售台账!$C$3:$C$2654,LEFT(I$4,LEN(I$4)-1))/M11,0),"")</f>
        <v/>
      </c>
      <c r="O11" s="64" t="str">
        <f>IF($B11&lt;&gt;"",SUMIFS(损耗登记!$I$3:$I$4999,损耗登记!$E$3:$E$4999,$B11,损耗登记!$B$3:$B$4999,LEFT($I$3,4),损耗登记!$C$3:$C$4999,LEFT(I$4,LEN(I$4)-1)),"")</f>
        <v/>
      </c>
      <c r="P11" s="64" t="str">
        <f t="shared" si="20"/>
        <v/>
      </c>
      <c r="Q11" s="64" t="str">
        <f t="shared" si="21"/>
        <v/>
      </c>
      <c r="R11" s="64" t="str">
        <f t="shared" si="22"/>
        <v/>
      </c>
      <c r="S11" s="64" t="str">
        <f t="shared" si="87"/>
        <v/>
      </c>
      <c r="T11" s="64" t="str">
        <f>IF($B11&lt;&gt;"",SUMIFS(进货台账!$I$3:$I$1869,进货台账!$E$3:$E$1869,$B11,进货台账!$B$3:$B$1869,LEFT($I$3,4),进货台账!$C$3:$C$1869,LEFT(T$4,LEN(T$4)-1)),"")</f>
        <v/>
      </c>
      <c r="U11" s="64" t="str">
        <f>IF($B11&lt;&gt;"",SUMIFS(进货台账!$K$3:$K$1869,进货台账!$E$3:$E$1869,$B11,进货台账!$B$3:$B$1869,LEFT($I$3,4),进货台账!$C$3:$C$1869,LEFT(T$4,LEN(T$4)-1)),"")</f>
        <v/>
      </c>
      <c r="V11" s="64" t="str">
        <f t="shared" si="88"/>
        <v/>
      </c>
      <c r="W11" s="64" t="str">
        <f t="shared" si="89"/>
        <v/>
      </c>
      <c r="X11" s="64" t="str">
        <f>IF($B11&lt;&gt;"",SUMIFS(销售台账!$I$3:$I$2654,销售台账!$E$3:$E$2654,$B11,销售台账!$B$3:$B$2654,LEFT($I$3,4),销售台账!$C$3:$C$2654,LEFT(T$4,LEN(T$4)-1)),"")</f>
        <v/>
      </c>
      <c r="Y11" s="64" t="str">
        <f>IF($B11&lt;&gt;"",IFERROR(SUMIFS(销售台账!$K$3:$K$2654,销售台账!$E$3:$E$2654,$B11,销售台账!$B$3:$B$2654,LEFT($I$3,4),销售台账!$C$3:$C$2654,LEFT(T$4,LEN(T$4)-1))/X11,0),"")</f>
        <v/>
      </c>
      <c r="Z11" s="64" t="str">
        <f>IF($B11&lt;&gt;"",SUMIFS(损耗登记!$I$3:$I$4999,损耗登记!$E$3:$E$4999,$B11,损耗登记!$B$3:$B$4999,LEFT($I$3,4),损耗登记!$C$3:$C$4999,LEFT(T$4,LEN(T$4)-1)),"")</f>
        <v/>
      </c>
      <c r="AA11" s="64" t="str">
        <f t="shared" si="90"/>
        <v/>
      </c>
      <c r="AB11" s="64" t="str">
        <f t="shared" si="91"/>
        <v/>
      </c>
      <c r="AC11" s="64" t="str">
        <f t="shared" si="92"/>
        <v/>
      </c>
      <c r="AD11" s="64" t="str">
        <f t="shared" si="93"/>
        <v/>
      </c>
      <c r="AE11" s="64" t="str">
        <f>IF($B11&lt;&gt;"",SUMIFS(进货台账!$I$3:$I$1869,进货台账!$E$3:$E$1869,$B11,进货台账!$B$3:$B$1869,LEFT($I$3,4),进货台账!$C$3:$C$1869,LEFT(AE$4,LEN(AE$4)-1)),"")</f>
        <v/>
      </c>
      <c r="AF11" s="64" t="str">
        <f>IF($B11&lt;&gt;"",SUMIFS(进货台账!$K$3:$K$1869,进货台账!$E$3:$E$1869,$B11,进货台账!$B$3:$B$1869,LEFT($I$3,4),进货台账!$C$3:$C$1869,LEFT(AE$4,LEN(AE$4)-1)),"")</f>
        <v/>
      </c>
      <c r="AG11" s="64" t="str">
        <f t="shared" si="26"/>
        <v/>
      </c>
      <c r="AH11" s="64" t="str">
        <f t="shared" si="27"/>
        <v/>
      </c>
      <c r="AI11" s="64" t="str">
        <f>IF($B11&lt;&gt;"",SUMIFS(销售台账!$I$3:$I$2654,销售台账!$E$3:$E$2654,$B11,销售台账!$B$3:$B$2654,LEFT($I$3,4),销售台账!$C$3:$C$2654,LEFT(AE$4,LEN(AE$4)-1)),"")</f>
        <v/>
      </c>
      <c r="AJ11" s="64" t="str">
        <f>IF($B11&lt;&gt;"",IFERROR(SUMIFS(销售台账!$K$3:$K$2654,销售台账!$E$3:$E$2654,$B11,销售台账!$B$3:$B$2654,LEFT($I$3,4),销售台账!$C$3:$C$2654,LEFT(AE$4,LEN(AE$4)-1))/AI11,0),"")</f>
        <v/>
      </c>
      <c r="AK11" s="64" t="str">
        <f>IF($B11&lt;&gt;"",SUMIFS(损耗登记!$I$3:$I$4999,损耗登记!$E$3:$E$4999,$B11,损耗登记!$B$3:$B$4999,LEFT($I$3,4),损耗登记!$C$3:$C$4999,LEFT(AE$4,LEN(AE$4)-1)),"")</f>
        <v/>
      </c>
      <c r="AL11" s="64" t="str">
        <f t="shared" si="28"/>
        <v/>
      </c>
      <c r="AM11" s="64" t="str">
        <f t="shared" si="29"/>
        <v/>
      </c>
      <c r="AN11" s="64" t="str">
        <f t="shared" si="30"/>
        <v/>
      </c>
      <c r="AO11" s="64" t="str">
        <f t="shared" si="31"/>
        <v/>
      </c>
      <c r="AP11" s="64" t="str">
        <f>IF($B11&lt;&gt;"",SUMIFS(进货台账!$I$3:$I$1869,进货台账!$E$3:$E$1869,$B11,进货台账!$B$3:$B$1869,LEFT($I$3,4),进货台账!$C$3:$C$1869,LEFT(AP$4,LEN(AP$4)-1)),"")</f>
        <v/>
      </c>
      <c r="AQ11" s="64" t="str">
        <f>IF($B11&lt;&gt;"",SUMIFS(进货台账!$K$3:$K$1869,进货台账!$E$3:$E$1869,$B11,进货台账!$B$3:$B$1869,LEFT($I$3,4),进货台账!$C$3:$C$1869,LEFT(AP$4,LEN(AP$4)-1)),"")</f>
        <v/>
      </c>
      <c r="AR11" s="64" t="str">
        <f t="shared" si="32"/>
        <v/>
      </c>
      <c r="AS11" s="64" t="str">
        <f t="shared" si="33"/>
        <v/>
      </c>
      <c r="AT11" s="64" t="str">
        <f>IF($B11&lt;&gt;"",SUMIFS(销售台账!$I$3:$I$2654,销售台账!$E$3:$E$2654,$B11,销售台账!$B$3:$B$2654,LEFT($I$3,4),销售台账!$C$3:$C$2654,LEFT(AP$4,LEN(AP$4)-1)),"")</f>
        <v/>
      </c>
      <c r="AU11" s="64" t="str">
        <f>IF($B11&lt;&gt;"",IFERROR(SUMIFS(销售台账!$K$3:$K$2654,销售台账!$E$3:$E$2654,$B11,销售台账!$B$3:$B$2654,LEFT($I$3,4),销售台账!$C$3:$C$2654,LEFT(AP$4,LEN(AP$4)-1))/AT11,0),"")</f>
        <v/>
      </c>
      <c r="AV11" s="64" t="str">
        <f>IF($B11&lt;&gt;"",SUMIFS(损耗登记!$I$3:$I$4999,损耗登记!$E$3:$E$4999,$B11,损耗登记!$B$3:$B$4999,LEFT($I$3,4),损耗登记!$C$3:$C$4999,LEFT(AP$4,LEN(AP$4)-1)),"")</f>
        <v/>
      </c>
      <c r="AW11" s="64" t="str">
        <f t="shared" si="34"/>
        <v/>
      </c>
      <c r="AX11" s="64" t="str">
        <f t="shared" si="35"/>
        <v/>
      </c>
      <c r="AY11" s="64" t="str">
        <f t="shared" si="36"/>
        <v/>
      </c>
      <c r="AZ11" s="64" t="str">
        <f t="shared" si="37"/>
        <v/>
      </c>
      <c r="BA11" s="64" t="str">
        <f>IF($B11&lt;&gt;"",SUMIFS(进货台账!$I$3:$I$1869,进货台账!$E$3:$E$1869,$B11,进货台账!$B$3:$B$1869,LEFT($I$3,4),进货台账!$C$3:$C$1869,LEFT(BA$4,LEN(BA$4)-1)),"")</f>
        <v/>
      </c>
      <c r="BB11" s="64" t="str">
        <f>IF($B11&lt;&gt;"",SUMIFS(进货台账!$K$3:$K$1869,进货台账!$E$3:$E$1869,$B11,进货台账!$B$3:$B$1869,LEFT($I$3,4),进货台账!$C$3:$C$1869,LEFT(BA$4,LEN(BA$4)-1)),"")</f>
        <v/>
      </c>
      <c r="BC11" s="64" t="str">
        <f t="shared" si="38"/>
        <v/>
      </c>
      <c r="BD11" s="64" t="str">
        <f t="shared" si="39"/>
        <v/>
      </c>
      <c r="BE11" s="64" t="str">
        <f>IF($B11&lt;&gt;"",SUMIFS(销售台账!$I$3:$I$2654,销售台账!$E$3:$E$2654,$B11,销售台账!$B$3:$B$2654,LEFT($I$3,4),销售台账!$C$3:$C$2654,LEFT(BA$4,LEN(BA$4)-1)),"")</f>
        <v/>
      </c>
      <c r="BF11" s="64" t="str">
        <f>IF($B11&lt;&gt;"",IFERROR(SUMIFS(销售台账!$K$3:$K$2654,销售台账!$E$3:$E$2654,$B11,销售台账!$B$3:$B$2654,LEFT($I$3,4),销售台账!$C$3:$C$2654,LEFT(BA$4,LEN(BA$4)-1))/BE11,0),"")</f>
        <v/>
      </c>
      <c r="BG11" s="64" t="str">
        <f>IF($B11&lt;&gt;"",SUMIFS(损耗登记!$I$3:$I$4999,损耗登记!$E$3:$E$4999,$B11,损耗登记!$B$3:$B$4999,LEFT($I$3,4),损耗登记!$C$3:$C$4999,LEFT(BA$4,LEN(BA$4)-1)),"")</f>
        <v/>
      </c>
      <c r="BH11" s="64" t="str">
        <f t="shared" si="40"/>
        <v/>
      </c>
      <c r="BI11" s="64" t="str">
        <f t="shared" si="41"/>
        <v/>
      </c>
      <c r="BJ11" s="64" t="str">
        <f t="shared" si="42"/>
        <v/>
      </c>
      <c r="BK11" s="64" t="str">
        <f t="shared" si="43"/>
        <v/>
      </c>
      <c r="BL11" s="64" t="str">
        <f>IF($B11&lt;&gt;"",SUMIFS(进货台账!$I$3:$I$1869,进货台账!$E$3:$E$1869,$B11,进货台账!$B$3:$B$1869,LEFT($I$3,4),进货台账!$C$3:$C$1869,LEFT(BL$4,LEN(BL$4)-1)),"")</f>
        <v/>
      </c>
      <c r="BM11" s="64" t="str">
        <f>IF($B11&lt;&gt;"",SUMIFS(进货台账!$K$3:$K$1869,进货台账!$E$3:$E$1869,$B11,进货台账!$B$3:$B$1869,LEFT($I$3,4),进货台账!$C$3:$C$1869,LEFT(BL$4,LEN(BL$4)-1)),"")</f>
        <v/>
      </c>
      <c r="BN11" s="64" t="str">
        <f t="shared" si="44"/>
        <v/>
      </c>
      <c r="BO11" s="64" t="str">
        <f t="shared" si="45"/>
        <v/>
      </c>
      <c r="BP11" s="64" t="str">
        <f>IF($B11&lt;&gt;"",SUMIFS(销售台账!$I$3:$I$2654,销售台账!$E$3:$E$2654,$B11,销售台账!$B$3:$B$2654,LEFT($I$3,4),销售台账!$C$3:$C$2654,LEFT(BL$4,LEN(BL$4)-1)),"")</f>
        <v/>
      </c>
      <c r="BQ11" s="64" t="str">
        <f>IF($B11&lt;&gt;"",IFERROR(SUMIFS(销售台账!$K$3:$K$2654,销售台账!$E$3:$E$2654,$B11,销售台账!$B$3:$B$2654,LEFT($I$3,4),销售台账!$C$3:$C$2654,LEFT(BL$4,LEN(BL$4)-1))/BP11,0),"")</f>
        <v/>
      </c>
      <c r="BR11" s="64" t="str">
        <f>IF($B11&lt;&gt;"",SUMIFS(损耗登记!$I$3:$I$4999,损耗登记!$E$3:$E$4999,$B11,损耗登记!$B$3:$B$4999,LEFT($I$3,4),损耗登记!$C$3:$C$4999,LEFT(BL$4,LEN(BL$4)-1)),"")</f>
        <v/>
      </c>
      <c r="BS11" s="64" t="str">
        <f t="shared" si="46"/>
        <v/>
      </c>
      <c r="BT11" s="64" t="str">
        <f t="shared" si="47"/>
        <v/>
      </c>
      <c r="BU11" s="64" t="str">
        <f t="shared" si="48"/>
        <v/>
      </c>
      <c r="BV11" s="64" t="str">
        <f t="shared" si="49"/>
        <v/>
      </c>
      <c r="BW11" s="64" t="str">
        <f>IF($B11&lt;&gt;"",SUMIFS(进货台账!$I$3:$I$1869,进货台账!$E$3:$E$1869,$B11,进货台账!$B$3:$B$1869,LEFT($I$3,4),进货台账!$C$3:$C$1869,LEFT(BW$4,LEN(BW$4)-1)),"")</f>
        <v/>
      </c>
      <c r="BX11" s="64" t="str">
        <f>IF($B11&lt;&gt;"",SUMIFS(进货台账!$K$3:$K$1869,进货台账!$E$3:$E$1869,$B11,进货台账!$B$3:$B$1869,LEFT($I$3,4),进货台账!$C$3:$C$1869,LEFT(BW$4,LEN(BW$4)-1)),"")</f>
        <v/>
      </c>
      <c r="BY11" s="64" t="str">
        <f t="shared" si="50"/>
        <v/>
      </c>
      <c r="BZ11" s="64" t="str">
        <f t="shared" si="51"/>
        <v/>
      </c>
      <c r="CA11" s="64" t="str">
        <f>IF($B11&lt;&gt;"",SUMIFS(销售台账!$I$3:$I$2654,销售台账!$E$3:$E$2654,$B11,销售台账!$B$3:$B$2654,LEFT($I$3,4),销售台账!$C$3:$C$2654,LEFT(BW$4,LEN(BW$4)-1)),"")</f>
        <v/>
      </c>
      <c r="CB11" s="64" t="str">
        <f>IF($B11&lt;&gt;"",IFERROR(SUMIFS(销售台账!$K$3:$K$2654,销售台账!$E$3:$E$2654,$B11,销售台账!$B$3:$B$2654,LEFT($I$3,4),销售台账!$C$3:$C$2654,LEFT(BW$4,LEN(BW$4)-1))/CA11,0),"")</f>
        <v/>
      </c>
      <c r="CC11" s="64" t="str">
        <f>IF($B11&lt;&gt;"",SUMIFS(损耗登记!$I$3:$I$4999,损耗登记!$E$3:$E$4999,$B11,损耗登记!$B$3:$B$4999,LEFT($I$3,4),损耗登记!$C$3:$C$4999,LEFT(BW$4,LEN(BW$4)-1)),"")</f>
        <v/>
      </c>
      <c r="CD11" s="64" t="str">
        <f t="shared" si="52"/>
        <v/>
      </c>
      <c r="CE11" s="64" t="str">
        <f t="shared" si="53"/>
        <v/>
      </c>
      <c r="CF11" s="64" t="str">
        <f t="shared" si="54"/>
        <v/>
      </c>
      <c r="CG11" s="64" t="str">
        <f t="shared" si="55"/>
        <v/>
      </c>
      <c r="CH11" s="64" t="str">
        <f>IF($B11&lt;&gt;"",SUMIFS(进货台账!$I$3:$I$1869,进货台账!$E$3:$E$1869,$B11,进货台账!$B$3:$B$1869,LEFT($I$3,4),进货台账!$C$3:$C$1869,LEFT(CH$4,LEN(CH$4)-1)),"")</f>
        <v/>
      </c>
      <c r="CI11" s="64" t="str">
        <f>IF($B11&lt;&gt;"",SUMIFS(进货台账!$K$3:$K$1869,进货台账!$E$3:$E$1869,$B11,进货台账!$B$3:$B$1869,LEFT($I$3,4),进货台账!$C$3:$C$1869,LEFT(CH$4,LEN(CH$4)-1)),"")</f>
        <v/>
      </c>
      <c r="CJ11" s="64" t="str">
        <f t="shared" si="56"/>
        <v/>
      </c>
      <c r="CK11" s="64" t="str">
        <f t="shared" si="57"/>
        <v/>
      </c>
      <c r="CL11" s="64" t="str">
        <f>IF($B11&lt;&gt;"",SUMIFS(销售台账!$I$3:$I$2654,销售台账!$E$3:$E$2654,$B11,销售台账!$B$3:$B$2654,LEFT($I$3,4),销售台账!$C$3:$C$2654,LEFT(CH$4,LEN(CH$4)-1)),"")</f>
        <v/>
      </c>
      <c r="CM11" s="64" t="str">
        <f>IF($B11&lt;&gt;"",IFERROR(SUMIFS(销售台账!$K$3:$K$2654,销售台账!$E$3:$E$2654,$B11,销售台账!$B$3:$B$2654,LEFT($I$3,4),销售台账!$C$3:$C$2654,LEFT(CH$4,LEN(CH$4)-1))/CL11,0),"")</f>
        <v/>
      </c>
      <c r="CN11" s="64" t="str">
        <f>IF($B11&lt;&gt;"",SUMIFS(损耗登记!$I$3:$I$4999,损耗登记!$E$3:$E$4999,$B11,损耗登记!$B$3:$B$4999,LEFT($I$3,4),损耗登记!$C$3:$C$4999,LEFT(CH$4,LEN(CH$4)-1)),"")</f>
        <v/>
      </c>
      <c r="CO11" s="64" t="str">
        <f t="shared" si="58"/>
        <v/>
      </c>
      <c r="CP11" s="64" t="str">
        <f t="shared" si="59"/>
        <v/>
      </c>
      <c r="CQ11" s="64" t="str">
        <f t="shared" si="60"/>
        <v/>
      </c>
      <c r="CR11" s="64" t="str">
        <f t="shared" si="61"/>
        <v/>
      </c>
      <c r="CS11" s="64" t="str">
        <f>IF($B11&lt;&gt;"",SUMIFS(进货台账!$I$3:$I$1869,进货台账!$E$3:$E$1869,$B11,进货台账!$B$3:$B$1869,LEFT($I$3,4),进货台账!$C$3:$C$1869,LEFT(CS$4,LEN(CS$4)-1)),"")</f>
        <v/>
      </c>
      <c r="CT11" s="64" t="str">
        <f>IF($B11&lt;&gt;"",SUMIFS(进货台账!$K$3:$K$1869,进货台账!$E$3:$E$1869,$B11,进货台账!$B$3:$B$1869,LEFT($I$3,4),进货台账!$C$3:$C$1869,LEFT(CS$4,LEN(CS$4)-1)),"")</f>
        <v/>
      </c>
      <c r="CU11" s="64" t="str">
        <f t="shared" si="62"/>
        <v/>
      </c>
      <c r="CV11" s="64" t="str">
        <f t="shared" si="63"/>
        <v/>
      </c>
      <c r="CW11" s="64" t="str">
        <f>IF($B11&lt;&gt;"",SUMIFS(销售台账!$I$3:$I$2654,销售台账!$E$3:$E$2654,$B11,销售台账!$B$3:$B$2654,LEFT($I$3,4),销售台账!$C$3:$C$2654,LEFT(CS$4,LEN(CS$4)-1)),"")</f>
        <v/>
      </c>
      <c r="CX11" s="64" t="str">
        <f>IF($B11&lt;&gt;"",IFERROR(SUMIFS(销售台账!$K$3:$K$2654,销售台账!$E$3:$E$2654,$B11,销售台账!$B$3:$B$2654,LEFT($I$3,4),销售台账!$C$3:$C$2654,LEFT(CS$4,LEN(CS$4)-1))/CW11,0),"")</f>
        <v/>
      </c>
      <c r="CY11" s="64" t="str">
        <f>IF($B11&lt;&gt;"",SUMIFS(损耗登记!$I$3:$I$4999,损耗登记!$E$3:$E$4999,$B11,损耗登记!$B$3:$B$4999,LEFT($I$3,4),损耗登记!$C$3:$C$4999,LEFT(CS$4,LEN(CS$4)-1)),"")</f>
        <v/>
      </c>
      <c r="CZ11" s="64" t="str">
        <f t="shared" si="64"/>
        <v/>
      </c>
      <c r="DA11" s="64" t="str">
        <f t="shared" si="65"/>
        <v/>
      </c>
      <c r="DB11" s="64" t="str">
        <f t="shared" si="66"/>
        <v/>
      </c>
      <c r="DC11" s="64" t="str">
        <f t="shared" si="67"/>
        <v/>
      </c>
      <c r="DD11" s="64" t="str">
        <f>IF($B11&lt;&gt;"",SUMIFS(进货台账!$I$3:$I$1869,进货台账!$E$3:$E$1869,$B11,进货台账!$B$3:$B$1869,LEFT($I$3,4),进货台账!$C$3:$C$1869,LEFT(DD$4,LEN(DD$4)-1)),"")</f>
        <v/>
      </c>
      <c r="DE11" s="64" t="str">
        <f>IF($B11&lt;&gt;"",SUMIFS(进货台账!$K$3:$K$1869,进货台账!$E$3:$E$1869,$B11,进货台账!$B$3:$B$1869,LEFT($I$3,4),进货台账!$C$3:$C$1869,LEFT(DD$4,LEN(DD$4)-1)),"")</f>
        <v/>
      </c>
      <c r="DF11" s="64" t="str">
        <f t="shared" si="68"/>
        <v/>
      </c>
      <c r="DG11" s="64" t="str">
        <f t="shared" si="69"/>
        <v/>
      </c>
      <c r="DH11" s="64" t="str">
        <f>IF($B11&lt;&gt;"",SUMIFS(销售台账!$I$3:$I$2654,销售台账!$E$3:$E$2654,$B11,销售台账!$B$3:$B$2654,LEFT($I$3,4),销售台账!$C$3:$C$2654,LEFT(DD$4,LEN(DD$4)-1)),"")</f>
        <v/>
      </c>
      <c r="DI11" s="64" t="str">
        <f>IF($B11&lt;&gt;"",IFERROR(SUMIFS(销售台账!$K$3:$K$2654,销售台账!$E$3:$E$2654,$B11,销售台账!$B$3:$B$2654,LEFT($I$3,4),销售台账!$C$3:$C$2654,LEFT(DD$4,LEN(DD$4)-1))/DH11,0),"")</f>
        <v/>
      </c>
      <c r="DJ11" s="64" t="str">
        <f>IF($B11&lt;&gt;"",SUMIFS(损耗登记!$I$3:$I$4999,损耗登记!$E$3:$E$4999,$B11,损耗登记!$B$3:$B$4999,LEFT($I$3,4),损耗登记!$C$3:$C$4999,LEFT(DD$4,LEN(DD$4)-1)),"")</f>
        <v/>
      </c>
      <c r="DK11" s="64" t="str">
        <f t="shared" si="70"/>
        <v/>
      </c>
      <c r="DL11" s="64" t="str">
        <f t="shared" si="71"/>
        <v/>
      </c>
      <c r="DM11" s="64" t="str">
        <f t="shared" si="72"/>
        <v/>
      </c>
      <c r="DN11" s="64" t="str">
        <f t="shared" si="73"/>
        <v/>
      </c>
      <c r="DO11" s="64" t="str">
        <f>IF($B11&lt;&gt;"",SUMIFS(进货台账!$I$3:$I$1869,进货台账!$E$3:$E$1869,$B11,进货台账!$B$3:$B$1869,LEFT($I$3,4),进货台账!$C$3:$C$1869,LEFT(DO$4,LEN(DO$4)-1)),"")</f>
        <v/>
      </c>
      <c r="DP11" s="64" t="str">
        <f>IF($B11&lt;&gt;"",SUMIFS(进货台账!$K$3:$K$1869,进货台账!$E$3:$E$1869,$B11,进货台账!$B$3:$B$1869,LEFT($I$3,4),进货台账!$C$3:$C$1869,LEFT(DO$4,LEN(DO$4)-1)),"")</f>
        <v/>
      </c>
      <c r="DQ11" s="64" t="str">
        <f t="shared" si="74"/>
        <v/>
      </c>
      <c r="DR11" s="64" t="str">
        <f t="shared" si="75"/>
        <v/>
      </c>
      <c r="DS11" s="64" t="str">
        <f>IF($B11&lt;&gt;"",SUMIFS(销售台账!$I$3:$I$2654,销售台账!$E$3:$E$2654,$B11,销售台账!$B$3:$B$2654,LEFT($I$3,4),销售台账!$C$3:$C$2654,LEFT(DO$4,LEN(DO$4)-1)),"")</f>
        <v/>
      </c>
      <c r="DT11" s="64" t="str">
        <f>IF($B11&lt;&gt;"",IFERROR(SUMIFS(销售台账!$K$3:$K$2654,销售台账!$E$3:$E$2654,$B11,销售台账!$B$3:$B$2654,LEFT($I$3,4),销售台账!$C$3:$C$2654,LEFT(DO$4,LEN(DO$4)-1))/DS11,0),"")</f>
        <v/>
      </c>
      <c r="DU11" s="64" t="str">
        <f>IF($B11&lt;&gt;"",SUMIFS(损耗登记!$I$3:$I$4999,损耗登记!$E$3:$E$4999,$B11,损耗登记!$B$3:$B$4999,LEFT($I$3,4),损耗登记!$C$3:$C$4999,LEFT(DO$4,LEN(DO$4)-1)),"")</f>
        <v/>
      </c>
      <c r="DV11" s="64" t="str">
        <f t="shared" si="76"/>
        <v/>
      </c>
      <c r="DW11" s="64" t="str">
        <f t="shared" si="77"/>
        <v/>
      </c>
      <c r="DX11" s="64" t="str">
        <f t="shared" si="78"/>
        <v/>
      </c>
      <c r="DY11" s="64" t="str">
        <f t="shared" si="79"/>
        <v/>
      </c>
      <c r="DZ11" s="64" t="str">
        <f>IF($B11&lt;&gt;"",SUMIFS(进货台账!$I$3:$I$1869,进货台账!$E$3:$E$1869,$B11,进货台账!$B$3:$B$1869,LEFT($I$3,4),进货台账!$C$3:$C$1869,LEFT(DZ$4,LEN(DZ$4)-1)),"")</f>
        <v/>
      </c>
      <c r="EA11" s="64" t="str">
        <f>IF($B11&lt;&gt;"",SUMIFS(进货台账!$K$3:$K$1869,进货台账!$E$3:$E$1869,$B11,进货台账!$B$3:$B$1869,LEFT($I$3,4),进货台账!$C$3:$C$1869,LEFT(DZ$4,LEN(DZ$4)-1)),"")</f>
        <v/>
      </c>
      <c r="EB11" s="64" t="str">
        <f t="shared" si="80"/>
        <v/>
      </c>
      <c r="EC11" s="64" t="str">
        <f t="shared" si="81"/>
        <v/>
      </c>
      <c r="ED11" s="64" t="str">
        <f>IF($B11&lt;&gt;"",SUMIFS(销售台账!$I$3:$I$2654,销售台账!$E$3:$E$2654,$B11,销售台账!$B$3:$B$2654,LEFT($I$3,4),销售台账!$C$3:$C$2654,LEFT(DZ$4,LEN(DZ$4)-1)),"")</f>
        <v/>
      </c>
      <c r="EE11" s="64" t="str">
        <f>IF($B11&lt;&gt;"",IFERROR(SUMIFS(销售台账!$K$3:$K$2654,销售台账!$E$3:$E$2654,$B11,销售台账!$B$3:$B$2654,LEFT($I$3,4),销售台账!$C$3:$C$2654,LEFT(DZ$4,LEN(DZ$4)-1))/ED11,0),"")</f>
        <v/>
      </c>
      <c r="EF11" s="64" t="str">
        <f>IF($B11&lt;&gt;"",SUMIFS(损耗登记!$I$3:$I$4999,损耗登记!$E$3:$E$4999,$B11,损耗登记!$B$3:$B$4999,LEFT($I$3,4),损耗登记!$C$3:$C$4999,LEFT(DZ$4,LEN(DZ$4)-1)),"")</f>
        <v/>
      </c>
      <c r="EG11" s="64" t="str">
        <f t="shared" si="82"/>
        <v/>
      </c>
      <c r="EH11" s="64" t="str">
        <f t="shared" si="83"/>
        <v/>
      </c>
      <c r="EI11" s="64" t="str">
        <f t="shared" si="84"/>
        <v/>
      </c>
      <c r="EJ11" s="64" t="str">
        <f t="shared" si="85"/>
        <v/>
      </c>
    </row>
    <row r="12" s="44" customFormat="1" ht="22" customHeight="1" spans="1:140">
      <c r="A12" s="63" t="str">
        <f t="shared" si="86"/>
        <v/>
      </c>
      <c r="B12" s="63" t="str">
        <f>IF(商品参数!A8&lt;&gt;"",商品参数!A8,"")</f>
        <v/>
      </c>
      <c r="C12" s="64" t="str">
        <f>IFERROR(VLOOKUP(B12,商品参数!A:E,2,FALSE),"")</f>
        <v/>
      </c>
      <c r="D12" s="64" t="str">
        <f>IFERROR(VLOOKUP(B12,商品参数!A:E,3,FALSE),"")</f>
        <v/>
      </c>
      <c r="E12" s="64" t="str">
        <f>IFERROR(VLOOKUP(B12,商品参数!A:E,4,FALSE),"")</f>
        <v/>
      </c>
      <c r="F12" s="64" t="str">
        <f>IF(E12&lt;&gt;"",IFERROR(VLOOKUP(B12,商品参数!$A$3:$D$499,6,0),0),"")</f>
        <v/>
      </c>
      <c r="G12" s="64" t="str">
        <f>IF(E12&lt;&gt;"",IFERROR(VLOOKUP(B12,商品参数!$A$3:$E$499,7,0),0),"")</f>
        <v/>
      </c>
      <c r="H12" s="64" t="str">
        <f t="shared" si="17"/>
        <v/>
      </c>
      <c r="I12" s="64" t="str">
        <f>IF($B12&lt;&gt;"",SUMIFS(进货台账!$I$3:$I$1869,进货台账!$E$3:$E$1869,$B12,进货台账!$B$3:$B$1869,LEFT($I$3,4),进货台账!$C$3:$C$1869,LEFT(I$4,LEN(I$4)-1)),"")</f>
        <v/>
      </c>
      <c r="J12" s="64" t="str">
        <f>IF($B12&lt;&gt;"",SUMIFS(进货台账!$K$3:$K$1869,进货台账!$E$3:$E$1869,$B12,进货台账!$B$3:$B$1869,LEFT($I$3,4),进货台账!$C$3:$C$1869,LEFT(I$4,LEN(I$4)-1)),"")</f>
        <v/>
      </c>
      <c r="K12" s="64" t="str">
        <f t="shared" si="18"/>
        <v/>
      </c>
      <c r="L12" s="64" t="str">
        <f t="shared" si="19"/>
        <v/>
      </c>
      <c r="M12" s="64" t="str">
        <f>IF($B12&lt;&gt;"",SUMIFS(销售台账!$I$3:$I$2654,销售台账!$E$3:$E$2654,$B12,销售台账!$B$3:$B$2654,LEFT($I$3,4),销售台账!$C$3:$C$2654,LEFT(I$4,LEN(I$4)-1)),"")</f>
        <v/>
      </c>
      <c r="N12" s="64" t="str">
        <f>IF($B12&lt;&gt;"",IFERROR(SUMIFS(销售台账!$K$3:$K$2654,销售台账!$E$3:$E$2654,$B12,销售台账!$B$3:$B$2654,LEFT($I$3,4),销售台账!$C$3:$C$2654,LEFT(I$4,LEN(I$4)-1))/M12,0),"")</f>
        <v/>
      </c>
      <c r="O12" s="64" t="str">
        <f>IF($B12&lt;&gt;"",SUMIFS(损耗登记!$I$3:$I$4999,损耗登记!$E$3:$E$4999,$B12,损耗登记!$B$3:$B$4999,LEFT($I$3,4),损耗登记!$C$3:$C$4999,LEFT(I$4,LEN(I$4)-1)),"")</f>
        <v/>
      </c>
      <c r="P12" s="64" t="str">
        <f t="shared" si="20"/>
        <v/>
      </c>
      <c r="Q12" s="64" t="str">
        <f t="shared" si="21"/>
        <v/>
      </c>
      <c r="R12" s="64" t="str">
        <f t="shared" si="22"/>
        <v/>
      </c>
      <c r="S12" s="64" t="str">
        <f t="shared" si="87"/>
        <v/>
      </c>
      <c r="T12" s="64" t="str">
        <f>IF($B12&lt;&gt;"",SUMIFS(进货台账!$I$3:$I$1869,进货台账!$E$3:$E$1869,$B12,进货台账!$B$3:$B$1869,LEFT($I$3,4),进货台账!$C$3:$C$1869,LEFT(T$4,LEN(T$4)-1)),"")</f>
        <v/>
      </c>
      <c r="U12" s="64" t="str">
        <f>IF($B12&lt;&gt;"",SUMIFS(进货台账!$K$3:$K$1869,进货台账!$E$3:$E$1869,$B12,进货台账!$B$3:$B$1869,LEFT($I$3,4),进货台账!$C$3:$C$1869,LEFT(T$4,LEN(T$4)-1)),"")</f>
        <v/>
      </c>
      <c r="V12" s="64" t="str">
        <f t="shared" si="88"/>
        <v/>
      </c>
      <c r="W12" s="64" t="str">
        <f t="shared" si="89"/>
        <v/>
      </c>
      <c r="X12" s="64" t="str">
        <f>IF($B12&lt;&gt;"",SUMIFS(销售台账!$I$3:$I$2654,销售台账!$E$3:$E$2654,$B12,销售台账!$B$3:$B$2654,LEFT($I$3,4),销售台账!$C$3:$C$2654,LEFT(T$4,LEN(T$4)-1)),"")</f>
        <v/>
      </c>
      <c r="Y12" s="64" t="str">
        <f>IF($B12&lt;&gt;"",IFERROR(SUMIFS(销售台账!$K$3:$K$2654,销售台账!$E$3:$E$2654,$B12,销售台账!$B$3:$B$2654,LEFT($I$3,4),销售台账!$C$3:$C$2654,LEFT(T$4,LEN(T$4)-1))/X12,0),"")</f>
        <v/>
      </c>
      <c r="Z12" s="64" t="str">
        <f>IF($B12&lt;&gt;"",SUMIFS(损耗登记!$I$3:$I$4999,损耗登记!$E$3:$E$4999,$B12,损耗登记!$B$3:$B$4999,LEFT($I$3,4),损耗登记!$C$3:$C$4999,LEFT(T$4,LEN(T$4)-1)),"")</f>
        <v/>
      </c>
      <c r="AA12" s="64" t="str">
        <f t="shared" si="90"/>
        <v/>
      </c>
      <c r="AB12" s="64" t="str">
        <f t="shared" si="91"/>
        <v/>
      </c>
      <c r="AC12" s="64" t="str">
        <f t="shared" si="92"/>
        <v/>
      </c>
      <c r="AD12" s="64" t="str">
        <f t="shared" si="93"/>
        <v/>
      </c>
      <c r="AE12" s="64" t="str">
        <f>IF($B12&lt;&gt;"",SUMIFS(进货台账!$I$3:$I$1869,进货台账!$E$3:$E$1869,$B12,进货台账!$B$3:$B$1869,LEFT($I$3,4),进货台账!$C$3:$C$1869,LEFT(AE$4,LEN(AE$4)-1)),"")</f>
        <v/>
      </c>
      <c r="AF12" s="64" t="str">
        <f>IF($B12&lt;&gt;"",SUMIFS(进货台账!$K$3:$K$1869,进货台账!$E$3:$E$1869,$B12,进货台账!$B$3:$B$1869,LEFT($I$3,4),进货台账!$C$3:$C$1869,LEFT(AE$4,LEN(AE$4)-1)),"")</f>
        <v/>
      </c>
      <c r="AG12" s="64" t="str">
        <f t="shared" si="26"/>
        <v/>
      </c>
      <c r="AH12" s="64" t="str">
        <f t="shared" si="27"/>
        <v/>
      </c>
      <c r="AI12" s="64" t="str">
        <f>IF($B12&lt;&gt;"",SUMIFS(销售台账!$I$3:$I$2654,销售台账!$E$3:$E$2654,$B12,销售台账!$B$3:$B$2654,LEFT($I$3,4),销售台账!$C$3:$C$2654,LEFT(AE$4,LEN(AE$4)-1)),"")</f>
        <v/>
      </c>
      <c r="AJ12" s="64" t="str">
        <f>IF($B12&lt;&gt;"",IFERROR(SUMIFS(销售台账!$K$3:$K$2654,销售台账!$E$3:$E$2654,$B12,销售台账!$B$3:$B$2654,LEFT($I$3,4),销售台账!$C$3:$C$2654,LEFT(AE$4,LEN(AE$4)-1))/AI12,0),"")</f>
        <v/>
      </c>
      <c r="AK12" s="64" t="str">
        <f>IF($B12&lt;&gt;"",SUMIFS(损耗登记!$I$3:$I$4999,损耗登记!$E$3:$E$4999,$B12,损耗登记!$B$3:$B$4999,LEFT($I$3,4),损耗登记!$C$3:$C$4999,LEFT(AE$4,LEN(AE$4)-1)),"")</f>
        <v/>
      </c>
      <c r="AL12" s="64" t="str">
        <f t="shared" si="28"/>
        <v/>
      </c>
      <c r="AM12" s="64" t="str">
        <f t="shared" si="29"/>
        <v/>
      </c>
      <c r="AN12" s="64" t="str">
        <f t="shared" si="30"/>
        <v/>
      </c>
      <c r="AO12" s="64" t="str">
        <f t="shared" si="31"/>
        <v/>
      </c>
      <c r="AP12" s="64" t="str">
        <f>IF($B12&lt;&gt;"",SUMIFS(进货台账!$I$3:$I$1869,进货台账!$E$3:$E$1869,$B12,进货台账!$B$3:$B$1869,LEFT($I$3,4),进货台账!$C$3:$C$1869,LEFT(AP$4,LEN(AP$4)-1)),"")</f>
        <v/>
      </c>
      <c r="AQ12" s="64" t="str">
        <f>IF($B12&lt;&gt;"",SUMIFS(进货台账!$K$3:$K$1869,进货台账!$E$3:$E$1869,$B12,进货台账!$B$3:$B$1869,LEFT($I$3,4),进货台账!$C$3:$C$1869,LEFT(AP$4,LEN(AP$4)-1)),"")</f>
        <v/>
      </c>
      <c r="AR12" s="64" t="str">
        <f t="shared" si="32"/>
        <v/>
      </c>
      <c r="AS12" s="64" t="str">
        <f t="shared" si="33"/>
        <v/>
      </c>
      <c r="AT12" s="64" t="str">
        <f>IF($B12&lt;&gt;"",SUMIFS(销售台账!$I$3:$I$2654,销售台账!$E$3:$E$2654,$B12,销售台账!$B$3:$B$2654,LEFT($I$3,4),销售台账!$C$3:$C$2654,LEFT(AP$4,LEN(AP$4)-1)),"")</f>
        <v/>
      </c>
      <c r="AU12" s="64" t="str">
        <f>IF($B12&lt;&gt;"",IFERROR(SUMIFS(销售台账!$K$3:$K$2654,销售台账!$E$3:$E$2654,$B12,销售台账!$B$3:$B$2654,LEFT($I$3,4),销售台账!$C$3:$C$2654,LEFT(AP$4,LEN(AP$4)-1))/AT12,0),"")</f>
        <v/>
      </c>
      <c r="AV12" s="64" t="str">
        <f>IF($B12&lt;&gt;"",SUMIFS(损耗登记!$I$3:$I$4999,损耗登记!$E$3:$E$4999,$B12,损耗登记!$B$3:$B$4999,LEFT($I$3,4),损耗登记!$C$3:$C$4999,LEFT(AP$4,LEN(AP$4)-1)),"")</f>
        <v/>
      </c>
      <c r="AW12" s="64" t="str">
        <f t="shared" si="34"/>
        <v/>
      </c>
      <c r="AX12" s="64" t="str">
        <f t="shared" si="35"/>
        <v/>
      </c>
      <c r="AY12" s="64" t="str">
        <f t="shared" si="36"/>
        <v/>
      </c>
      <c r="AZ12" s="64" t="str">
        <f t="shared" si="37"/>
        <v/>
      </c>
      <c r="BA12" s="64" t="str">
        <f>IF($B12&lt;&gt;"",SUMIFS(进货台账!$I$3:$I$1869,进货台账!$E$3:$E$1869,$B12,进货台账!$B$3:$B$1869,LEFT($I$3,4),进货台账!$C$3:$C$1869,LEFT(BA$4,LEN(BA$4)-1)),"")</f>
        <v/>
      </c>
      <c r="BB12" s="64" t="str">
        <f>IF($B12&lt;&gt;"",SUMIFS(进货台账!$K$3:$K$1869,进货台账!$E$3:$E$1869,$B12,进货台账!$B$3:$B$1869,LEFT($I$3,4),进货台账!$C$3:$C$1869,LEFT(BA$4,LEN(BA$4)-1)),"")</f>
        <v/>
      </c>
      <c r="BC12" s="64" t="str">
        <f t="shared" si="38"/>
        <v/>
      </c>
      <c r="BD12" s="64" t="str">
        <f t="shared" si="39"/>
        <v/>
      </c>
      <c r="BE12" s="64" t="str">
        <f>IF($B12&lt;&gt;"",SUMIFS(销售台账!$I$3:$I$2654,销售台账!$E$3:$E$2654,$B12,销售台账!$B$3:$B$2654,LEFT($I$3,4),销售台账!$C$3:$C$2654,LEFT(BA$4,LEN(BA$4)-1)),"")</f>
        <v/>
      </c>
      <c r="BF12" s="64" t="str">
        <f>IF($B12&lt;&gt;"",IFERROR(SUMIFS(销售台账!$K$3:$K$2654,销售台账!$E$3:$E$2654,$B12,销售台账!$B$3:$B$2654,LEFT($I$3,4),销售台账!$C$3:$C$2654,LEFT(BA$4,LEN(BA$4)-1))/BE12,0),"")</f>
        <v/>
      </c>
      <c r="BG12" s="64" t="str">
        <f>IF($B12&lt;&gt;"",SUMIFS(损耗登记!$I$3:$I$4999,损耗登记!$E$3:$E$4999,$B12,损耗登记!$B$3:$B$4999,LEFT($I$3,4),损耗登记!$C$3:$C$4999,LEFT(BA$4,LEN(BA$4)-1)),"")</f>
        <v/>
      </c>
      <c r="BH12" s="64" t="str">
        <f t="shared" si="40"/>
        <v/>
      </c>
      <c r="BI12" s="64" t="str">
        <f t="shared" si="41"/>
        <v/>
      </c>
      <c r="BJ12" s="64" t="str">
        <f t="shared" si="42"/>
        <v/>
      </c>
      <c r="BK12" s="64" t="str">
        <f t="shared" si="43"/>
        <v/>
      </c>
      <c r="BL12" s="64" t="str">
        <f>IF($B12&lt;&gt;"",SUMIFS(进货台账!$I$3:$I$1869,进货台账!$E$3:$E$1869,$B12,进货台账!$B$3:$B$1869,LEFT($I$3,4),进货台账!$C$3:$C$1869,LEFT(BL$4,LEN(BL$4)-1)),"")</f>
        <v/>
      </c>
      <c r="BM12" s="64" t="str">
        <f>IF($B12&lt;&gt;"",SUMIFS(进货台账!$K$3:$K$1869,进货台账!$E$3:$E$1869,$B12,进货台账!$B$3:$B$1869,LEFT($I$3,4),进货台账!$C$3:$C$1869,LEFT(BL$4,LEN(BL$4)-1)),"")</f>
        <v/>
      </c>
      <c r="BN12" s="64" t="str">
        <f t="shared" si="44"/>
        <v/>
      </c>
      <c r="BO12" s="64" t="str">
        <f t="shared" si="45"/>
        <v/>
      </c>
      <c r="BP12" s="64" t="str">
        <f>IF($B12&lt;&gt;"",SUMIFS(销售台账!$I$3:$I$2654,销售台账!$E$3:$E$2654,$B12,销售台账!$B$3:$B$2654,LEFT($I$3,4),销售台账!$C$3:$C$2654,LEFT(BL$4,LEN(BL$4)-1)),"")</f>
        <v/>
      </c>
      <c r="BQ12" s="64" t="str">
        <f>IF($B12&lt;&gt;"",IFERROR(SUMIFS(销售台账!$K$3:$K$2654,销售台账!$E$3:$E$2654,$B12,销售台账!$B$3:$B$2654,LEFT($I$3,4),销售台账!$C$3:$C$2654,LEFT(BL$4,LEN(BL$4)-1))/BP12,0),"")</f>
        <v/>
      </c>
      <c r="BR12" s="64" t="str">
        <f>IF($B12&lt;&gt;"",SUMIFS(损耗登记!$I$3:$I$4999,损耗登记!$E$3:$E$4999,$B12,损耗登记!$B$3:$B$4999,LEFT($I$3,4),损耗登记!$C$3:$C$4999,LEFT(BL$4,LEN(BL$4)-1)),"")</f>
        <v/>
      </c>
      <c r="BS12" s="64" t="str">
        <f t="shared" si="46"/>
        <v/>
      </c>
      <c r="BT12" s="64" t="str">
        <f t="shared" si="47"/>
        <v/>
      </c>
      <c r="BU12" s="64" t="str">
        <f t="shared" si="48"/>
        <v/>
      </c>
      <c r="BV12" s="64" t="str">
        <f t="shared" si="49"/>
        <v/>
      </c>
      <c r="BW12" s="64" t="str">
        <f>IF($B12&lt;&gt;"",SUMIFS(进货台账!$I$3:$I$1869,进货台账!$E$3:$E$1869,$B12,进货台账!$B$3:$B$1869,LEFT($I$3,4),进货台账!$C$3:$C$1869,LEFT(BW$4,LEN(BW$4)-1)),"")</f>
        <v/>
      </c>
      <c r="BX12" s="64" t="str">
        <f>IF($B12&lt;&gt;"",SUMIFS(进货台账!$K$3:$K$1869,进货台账!$E$3:$E$1869,$B12,进货台账!$B$3:$B$1869,LEFT($I$3,4),进货台账!$C$3:$C$1869,LEFT(BW$4,LEN(BW$4)-1)),"")</f>
        <v/>
      </c>
      <c r="BY12" s="64" t="str">
        <f t="shared" si="50"/>
        <v/>
      </c>
      <c r="BZ12" s="64" t="str">
        <f t="shared" si="51"/>
        <v/>
      </c>
      <c r="CA12" s="64" t="str">
        <f>IF($B12&lt;&gt;"",SUMIFS(销售台账!$I$3:$I$2654,销售台账!$E$3:$E$2654,$B12,销售台账!$B$3:$B$2654,LEFT($I$3,4),销售台账!$C$3:$C$2654,LEFT(BW$4,LEN(BW$4)-1)),"")</f>
        <v/>
      </c>
      <c r="CB12" s="64" t="str">
        <f>IF($B12&lt;&gt;"",IFERROR(SUMIFS(销售台账!$K$3:$K$2654,销售台账!$E$3:$E$2654,$B12,销售台账!$B$3:$B$2654,LEFT($I$3,4),销售台账!$C$3:$C$2654,LEFT(BW$4,LEN(BW$4)-1))/CA12,0),"")</f>
        <v/>
      </c>
      <c r="CC12" s="64" t="str">
        <f>IF($B12&lt;&gt;"",SUMIFS(损耗登记!$I$3:$I$4999,损耗登记!$E$3:$E$4999,$B12,损耗登记!$B$3:$B$4999,LEFT($I$3,4),损耗登记!$C$3:$C$4999,LEFT(BW$4,LEN(BW$4)-1)),"")</f>
        <v/>
      </c>
      <c r="CD12" s="64" t="str">
        <f t="shared" si="52"/>
        <v/>
      </c>
      <c r="CE12" s="64" t="str">
        <f t="shared" si="53"/>
        <v/>
      </c>
      <c r="CF12" s="64" t="str">
        <f t="shared" si="54"/>
        <v/>
      </c>
      <c r="CG12" s="64" t="str">
        <f t="shared" si="55"/>
        <v/>
      </c>
      <c r="CH12" s="64" t="str">
        <f>IF($B12&lt;&gt;"",SUMIFS(进货台账!$I$3:$I$1869,进货台账!$E$3:$E$1869,$B12,进货台账!$B$3:$B$1869,LEFT($I$3,4),进货台账!$C$3:$C$1869,LEFT(CH$4,LEN(CH$4)-1)),"")</f>
        <v/>
      </c>
      <c r="CI12" s="64" t="str">
        <f>IF($B12&lt;&gt;"",SUMIFS(进货台账!$K$3:$K$1869,进货台账!$E$3:$E$1869,$B12,进货台账!$B$3:$B$1869,LEFT($I$3,4),进货台账!$C$3:$C$1869,LEFT(CH$4,LEN(CH$4)-1)),"")</f>
        <v/>
      </c>
      <c r="CJ12" s="64" t="str">
        <f t="shared" si="56"/>
        <v/>
      </c>
      <c r="CK12" s="64" t="str">
        <f t="shared" si="57"/>
        <v/>
      </c>
      <c r="CL12" s="64" t="str">
        <f>IF($B12&lt;&gt;"",SUMIFS(销售台账!$I$3:$I$2654,销售台账!$E$3:$E$2654,$B12,销售台账!$B$3:$B$2654,LEFT($I$3,4),销售台账!$C$3:$C$2654,LEFT(CH$4,LEN(CH$4)-1)),"")</f>
        <v/>
      </c>
      <c r="CM12" s="64" t="str">
        <f>IF($B12&lt;&gt;"",IFERROR(SUMIFS(销售台账!$K$3:$K$2654,销售台账!$E$3:$E$2654,$B12,销售台账!$B$3:$B$2654,LEFT($I$3,4),销售台账!$C$3:$C$2654,LEFT(CH$4,LEN(CH$4)-1))/CL12,0),"")</f>
        <v/>
      </c>
      <c r="CN12" s="64" t="str">
        <f>IF($B12&lt;&gt;"",SUMIFS(损耗登记!$I$3:$I$4999,损耗登记!$E$3:$E$4999,$B12,损耗登记!$B$3:$B$4999,LEFT($I$3,4),损耗登记!$C$3:$C$4999,LEFT(CH$4,LEN(CH$4)-1)),"")</f>
        <v/>
      </c>
      <c r="CO12" s="64" t="str">
        <f t="shared" si="58"/>
        <v/>
      </c>
      <c r="CP12" s="64" t="str">
        <f t="shared" si="59"/>
        <v/>
      </c>
      <c r="CQ12" s="64" t="str">
        <f t="shared" si="60"/>
        <v/>
      </c>
      <c r="CR12" s="64" t="str">
        <f t="shared" si="61"/>
        <v/>
      </c>
      <c r="CS12" s="64" t="str">
        <f>IF($B12&lt;&gt;"",SUMIFS(进货台账!$I$3:$I$1869,进货台账!$E$3:$E$1869,$B12,进货台账!$B$3:$B$1869,LEFT($I$3,4),进货台账!$C$3:$C$1869,LEFT(CS$4,LEN(CS$4)-1)),"")</f>
        <v/>
      </c>
      <c r="CT12" s="64" t="str">
        <f>IF($B12&lt;&gt;"",SUMIFS(进货台账!$K$3:$K$1869,进货台账!$E$3:$E$1869,$B12,进货台账!$B$3:$B$1869,LEFT($I$3,4),进货台账!$C$3:$C$1869,LEFT(CS$4,LEN(CS$4)-1)),"")</f>
        <v/>
      </c>
      <c r="CU12" s="64" t="str">
        <f t="shared" si="62"/>
        <v/>
      </c>
      <c r="CV12" s="64" t="str">
        <f t="shared" si="63"/>
        <v/>
      </c>
      <c r="CW12" s="64" t="str">
        <f>IF($B12&lt;&gt;"",SUMIFS(销售台账!$I$3:$I$2654,销售台账!$E$3:$E$2654,$B12,销售台账!$B$3:$B$2654,LEFT($I$3,4),销售台账!$C$3:$C$2654,LEFT(CS$4,LEN(CS$4)-1)),"")</f>
        <v/>
      </c>
      <c r="CX12" s="64" t="str">
        <f>IF($B12&lt;&gt;"",IFERROR(SUMIFS(销售台账!$K$3:$K$2654,销售台账!$E$3:$E$2654,$B12,销售台账!$B$3:$B$2654,LEFT($I$3,4),销售台账!$C$3:$C$2654,LEFT(CS$4,LEN(CS$4)-1))/CW12,0),"")</f>
        <v/>
      </c>
      <c r="CY12" s="64" t="str">
        <f>IF($B12&lt;&gt;"",SUMIFS(损耗登记!$I$3:$I$4999,损耗登记!$E$3:$E$4999,$B12,损耗登记!$B$3:$B$4999,LEFT($I$3,4),损耗登记!$C$3:$C$4999,LEFT(CS$4,LEN(CS$4)-1)),"")</f>
        <v/>
      </c>
      <c r="CZ12" s="64" t="str">
        <f t="shared" si="64"/>
        <v/>
      </c>
      <c r="DA12" s="64" t="str">
        <f t="shared" si="65"/>
        <v/>
      </c>
      <c r="DB12" s="64" t="str">
        <f t="shared" si="66"/>
        <v/>
      </c>
      <c r="DC12" s="64" t="str">
        <f t="shared" si="67"/>
        <v/>
      </c>
      <c r="DD12" s="64" t="str">
        <f>IF($B12&lt;&gt;"",SUMIFS(进货台账!$I$3:$I$1869,进货台账!$E$3:$E$1869,$B12,进货台账!$B$3:$B$1869,LEFT($I$3,4),进货台账!$C$3:$C$1869,LEFT(DD$4,LEN(DD$4)-1)),"")</f>
        <v/>
      </c>
      <c r="DE12" s="64" t="str">
        <f>IF($B12&lt;&gt;"",SUMIFS(进货台账!$K$3:$K$1869,进货台账!$E$3:$E$1869,$B12,进货台账!$B$3:$B$1869,LEFT($I$3,4),进货台账!$C$3:$C$1869,LEFT(DD$4,LEN(DD$4)-1)),"")</f>
        <v/>
      </c>
      <c r="DF12" s="64" t="str">
        <f t="shared" si="68"/>
        <v/>
      </c>
      <c r="DG12" s="64" t="str">
        <f t="shared" si="69"/>
        <v/>
      </c>
      <c r="DH12" s="64" t="str">
        <f>IF($B12&lt;&gt;"",SUMIFS(销售台账!$I$3:$I$2654,销售台账!$E$3:$E$2654,$B12,销售台账!$B$3:$B$2654,LEFT($I$3,4),销售台账!$C$3:$C$2654,LEFT(DD$4,LEN(DD$4)-1)),"")</f>
        <v/>
      </c>
      <c r="DI12" s="64" t="str">
        <f>IF($B12&lt;&gt;"",IFERROR(SUMIFS(销售台账!$K$3:$K$2654,销售台账!$E$3:$E$2654,$B12,销售台账!$B$3:$B$2654,LEFT($I$3,4),销售台账!$C$3:$C$2654,LEFT(DD$4,LEN(DD$4)-1))/DH12,0),"")</f>
        <v/>
      </c>
      <c r="DJ12" s="64" t="str">
        <f>IF($B12&lt;&gt;"",SUMIFS(损耗登记!$I$3:$I$4999,损耗登记!$E$3:$E$4999,$B12,损耗登记!$B$3:$B$4999,LEFT($I$3,4),损耗登记!$C$3:$C$4999,LEFT(DD$4,LEN(DD$4)-1)),"")</f>
        <v/>
      </c>
      <c r="DK12" s="64" t="str">
        <f t="shared" si="70"/>
        <v/>
      </c>
      <c r="DL12" s="64" t="str">
        <f t="shared" si="71"/>
        <v/>
      </c>
      <c r="DM12" s="64" t="str">
        <f t="shared" si="72"/>
        <v/>
      </c>
      <c r="DN12" s="64" t="str">
        <f t="shared" si="73"/>
        <v/>
      </c>
      <c r="DO12" s="64" t="str">
        <f>IF($B12&lt;&gt;"",SUMIFS(进货台账!$I$3:$I$1869,进货台账!$E$3:$E$1869,$B12,进货台账!$B$3:$B$1869,LEFT($I$3,4),进货台账!$C$3:$C$1869,LEFT(DO$4,LEN(DO$4)-1)),"")</f>
        <v/>
      </c>
      <c r="DP12" s="64" t="str">
        <f>IF($B12&lt;&gt;"",SUMIFS(进货台账!$K$3:$K$1869,进货台账!$E$3:$E$1869,$B12,进货台账!$B$3:$B$1869,LEFT($I$3,4),进货台账!$C$3:$C$1869,LEFT(DO$4,LEN(DO$4)-1)),"")</f>
        <v/>
      </c>
      <c r="DQ12" s="64" t="str">
        <f t="shared" si="74"/>
        <v/>
      </c>
      <c r="DR12" s="64" t="str">
        <f t="shared" si="75"/>
        <v/>
      </c>
      <c r="DS12" s="64" t="str">
        <f>IF($B12&lt;&gt;"",SUMIFS(销售台账!$I$3:$I$2654,销售台账!$E$3:$E$2654,$B12,销售台账!$B$3:$B$2654,LEFT($I$3,4),销售台账!$C$3:$C$2654,LEFT(DO$4,LEN(DO$4)-1)),"")</f>
        <v/>
      </c>
      <c r="DT12" s="64" t="str">
        <f>IF($B12&lt;&gt;"",IFERROR(SUMIFS(销售台账!$K$3:$K$2654,销售台账!$E$3:$E$2654,$B12,销售台账!$B$3:$B$2654,LEFT($I$3,4),销售台账!$C$3:$C$2654,LEFT(DO$4,LEN(DO$4)-1))/DS12,0),"")</f>
        <v/>
      </c>
      <c r="DU12" s="64" t="str">
        <f>IF($B12&lt;&gt;"",SUMIFS(损耗登记!$I$3:$I$4999,损耗登记!$E$3:$E$4999,$B12,损耗登记!$B$3:$B$4999,LEFT($I$3,4),损耗登记!$C$3:$C$4999,LEFT(DO$4,LEN(DO$4)-1)),"")</f>
        <v/>
      </c>
      <c r="DV12" s="64" t="str">
        <f t="shared" si="76"/>
        <v/>
      </c>
      <c r="DW12" s="64" t="str">
        <f t="shared" si="77"/>
        <v/>
      </c>
      <c r="DX12" s="64" t="str">
        <f t="shared" si="78"/>
        <v/>
      </c>
      <c r="DY12" s="64" t="str">
        <f t="shared" si="79"/>
        <v/>
      </c>
      <c r="DZ12" s="64" t="str">
        <f>IF($B12&lt;&gt;"",SUMIFS(进货台账!$I$3:$I$1869,进货台账!$E$3:$E$1869,$B12,进货台账!$B$3:$B$1869,LEFT($I$3,4),进货台账!$C$3:$C$1869,LEFT(DZ$4,LEN(DZ$4)-1)),"")</f>
        <v/>
      </c>
      <c r="EA12" s="64" t="str">
        <f>IF($B12&lt;&gt;"",SUMIFS(进货台账!$K$3:$K$1869,进货台账!$E$3:$E$1869,$B12,进货台账!$B$3:$B$1869,LEFT($I$3,4),进货台账!$C$3:$C$1869,LEFT(DZ$4,LEN(DZ$4)-1)),"")</f>
        <v/>
      </c>
      <c r="EB12" s="64" t="str">
        <f t="shared" si="80"/>
        <v/>
      </c>
      <c r="EC12" s="64" t="str">
        <f t="shared" si="81"/>
        <v/>
      </c>
      <c r="ED12" s="64" t="str">
        <f>IF($B12&lt;&gt;"",SUMIFS(销售台账!$I$3:$I$2654,销售台账!$E$3:$E$2654,$B12,销售台账!$B$3:$B$2654,LEFT($I$3,4),销售台账!$C$3:$C$2654,LEFT(DZ$4,LEN(DZ$4)-1)),"")</f>
        <v/>
      </c>
      <c r="EE12" s="64" t="str">
        <f>IF($B12&lt;&gt;"",IFERROR(SUMIFS(销售台账!$K$3:$K$2654,销售台账!$E$3:$E$2654,$B12,销售台账!$B$3:$B$2654,LEFT($I$3,4),销售台账!$C$3:$C$2654,LEFT(DZ$4,LEN(DZ$4)-1))/ED12,0),"")</f>
        <v/>
      </c>
      <c r="EF12" s="64" t="str">
        <f>IF($B12&lt;&gt;"",SUMIFS(损耗登记!$I$3:$I$4999,损耗登记!$E$3:$E$4999,$B12,损耗登记!$B$3:$B$4999,LEFT($I$3,4),损耗登记!$C$3:$C$4999,LEFT(DZ$4,LEN(DZ$4)-1)),"")</f>
        <v/>
      </c>
      <c r="EG12" s="64" t="str">
        <f t="shared" si="82"/>
        <v/>
      </c>
      <c r="EH12" s="64" t="str">
        <f t="shared" si="83"/>
        <v/>
      </c>
      <c r="EI12" s="64" t="str">
        <f t="shared" si="84"/>
        <v/>
      </c>
      <c r="EJ12" s="64" t="str">
        <f t="shared" si="85"/>
        <v/>
      </c>
    </row>
    <row r="13" s="44" customFormat="1" ht="22" customHeight="1" spans="1:140">
      <c r="A13" s="63" t="str">
        <f t="shared" si="86"/>
        <v/>
      </c>
      <c r="B13" s="63" t="str">
        <f>IF(商品参数!A9&lt;&gt;"",商品参数!A9,"")</f>
        <v/>
      </c>
      <c r="C13" s="64" t="str">
        <f>IFERROR(VLOOKUP(B13,商品参数!A:E,2,FALSE),"")</f>
        <v/>
      </c>
      <c r="D13" s="64" t="str">
        <f>IFERROR(VLOOKUP(B13,商品参数!A:E,3,FALSE),"")</f>
        <v/>
      </c>
      <c r="E13" s="64" t="str">
        <f>IFERROR(VLOOKUP(B13,商品参数!A:E,4,FALSE),"")</f>
        <v/>
      </c>
      <c r="F13" s="64" t="str">
        <f>IF(E13&lt;&gt;"",IFERROR(VLOOKUP(B13,商品参数!$A$3:$D$499,6,0),0),"")</f>
        <v/>
      </c>
      <c r="G13" s="64" t="str">
        <f>IF(E13&lt;&gt;"",IFERROR(VLOOKUP(B13,商品参数!$A$3:$E$499,7,0),0),"")</f>
        <v/>
      </c>
      <c r="H13" s="64" t="str">
        <f t="shared" si="17"/>
        <v/>
      </c>
      <c r="I13" s="64" t="str">
        <f>IF($B13&lt;&gt;"",SUMIFS(进货台账!$I$3:$I$1869,进货台账!$E$3:$E$1869,$B13,进货台账!$B$3:$B$1869,LEFT($I$3,4),进货台账!$C$3:$C$1869,LEFT(I$4,LEN(I$4)-1)),"")</f>
        <v/>
      </c>
      <c r="J13" s="64" t="str">
        <f>IF($B13&lt;&gt;"",SUMIFS(进货台账!$K$3:$K$1869,进货台账!$E$3:$E$1869,$B13,进货台账!$B$3:$B$1869,LEFT($I$3,4),进货台账!$C$3:$C$1869,LEFT(I$4,LEN(I$4)-1)),"")</f>
        <v/>
      </c>
      <c r="K13" s="64" t="str">
        <f t="shared" si="18"/>
        <v/>
      </c>
      <c r="L13" s="64" t="str">
        <f t="shared" si="19"/>
        <v/>
      </c>
      <c r="M13" s="64" t="str">
        <f>IF($B13&lt;&gt;"",SUMIFS(销售台账!$I$3:$I$2654,销售台账!$E$3:$E$2654,$B13,销售台账!$B$3:$B$2654,LEFT($I$3,4),销售台账!$C$3:$C$2654,LEFT(I$4,LEN(I$4)-1)),"")</f>
        <v/>
      </c>
      <c r="N13" s="64" t="str">
        <f>IF($B13&lt;&gt;"",IFERROR(SUMIFS(销售台账!$K$3:$K$2654,销售台账!$E$3:$E$2654,$B13,销售台账!$B$3:$B$2654,LEFT($I$3,4),销售台账!$C$3:$C$2654,LEFT(I$4,LEN(I$4)-1))/M13,0),"")</f>
        <v/>
      </c>
      <c r="O13" s="64" t="str">
        <f>IF($B13&lt;&gt;"",SUMIFS(损耗登记!$I$3:$I$4999,损耗登记!$E$3:$E$4999,$B13,损耗登记!$B$3:$B$4999,LEFT($I$3,4),损耗登记!$C$3:$C$4999,LEFT(I$4,LEN(I$4)-1)),"")</f>
        <v/>
      </c>
      <c r="P13" s="64" t="str">
        <f t="shared" si="20"/>
        <v/>
      </c>
      <c r="Q13" s="64" t="str">
        <f t="shared" si="21"/>
        <v/>
      </c>
      <c r="R13" s="64" t="str">
        <f t="shared" si="22"/>
        <v/>
      </c>
      <c r="S13" s="64" t="str">
        <f t="shared" si="87"/>
        <v/>
      </c>
      <c r="T13" s="64" t="str">
        <f>IF($B13&lt;&gt;"",SUMIFS(进货台账!$I$3:$I$1869,进货台账!$E$3:$E$1869,$B13,进货台账!$B$3:$B$1869,LEFT($I$3,4),进货台账!$C$3:$C$1869,LEFT(T$4,LEN(T$4)-1)),"")</f>
        <v/>
      </c>
      <c r="U13" s="64" t="str">
        <f>IF($B13&lt;&gt;"",SUMIFS(进货台账!$K$3:$K$1869,进货台账!$E$3:$E$1869,$B13,进货台账!$B$3:$B$1869,LEFT($I$3,4),进货台账!$C$3:$C$1869,LEFT(T$4,LEN(T$4)-1)),"")</f>
        <v/>
      </c>
      <c r="V13" s="64" t="str">
        <f t="shared" si="88"/>
        <v/>
      </c>
      <c r="W13" s="64" t="str">
        <f t="shared" si="89"/>
        <v/>
      </c>
      <c r="X13" s="64" t="str">
        <f>IF($B13&lt;&gt;"",SUMIFS(销售台账!$I$3:$I$2654,销售台账!$E$3:$E$2654,$B13,销售台账!$B$3:$B$2654,LEFT($I$3,4),销售台账!$C$3:$C$2654,LEFT(T$4,LEN(T$4)-1)),"")</f>
        <v/>
      </c>
      <c r="Y13" s="64" t="str">
        <f>IF($B13&lt;&gt;"",IFERROR(SUMIFS(销售台账!$K$3:$K$2654,销售台账!$E$3:$E$2654,$B13,销售台账!$B$3:$B$2654,LEFT($I$3,4),销售台账!$C$3:$C$2654,LEFT(T$4,LEN(T$4)-1))/X13,0),"")</f>
        <v/>
      </c>
      <c r="Z13" s="64" t="str">
        <f>IF($B13&lt;&gt;"",SUMIFS(损耗登记!$I$3:$I$4999,损耗登记!$E$3:$E$4999,$B13,损耗登记!$B$3:$B$4999,LEFT($I$3,4),损耗登记!$C$3:$C$4999,LEFT(T$4,LEN(T$4)-1)),"")</f>
        <v/>
      </c>
      <c r="AA13" s="64" t="str">
        <f t="shared" si="90"/>
        <v/>
      </c>
      <c r="AB13" s="64" t="str">
        <f t="shared" si="91"/>
        <v/>
      </c>
      <c r="AC13" s="64" t="str">
        <f t="shared" si="92"/>
        <v/>
      </c>
      <c r="AD13" s="64" t="str">
        <f t="shared" si="93"/>
        <v/>
      </c>
      <c r="AE13" s="64" t="str">
        <f>IF($B13&lt;&gt;"",SUMIFS(进货台账!$I$3:$I$1869,进货台账!$E$3:$E$1869,$B13,进货台账!$B$3:$B$1869,LEFT($I$3,4),进货台账!$C$3:$C$1869,LEFT(AE$4,LEN(AE$4)-1)),"")</f>
        <v/>
      </c>
      <c r="AF13" s="64" t="str">
        <f>IF($B13&lt;&gt;"",SUMIFS(进货台账!$K$3:$K$1869,进货台账!$E$3:$E$1869,$B13,进货台账!$B$3:$B$1869,LEFT($I$3,4),进货台账!$C$3:$C$1869,LEFT(AE$4,LEN(AE$4)-1)),"")</f>
        <v/>
      </c>
      <c r="AG13" s="64" t="str">
        <f t="shared" si="26"/>
        <v/>
      </c>
      <c r="AH13" s="64" t="str">
        <f t="shared" si="27"/>
        <v/>
      </c>
      <c r="AI13" s="64" t="str">
        <f>IF($B13&lt;&gt;"",SUMIFS(销售台账!$I$3:$I$2654,销售台账!$E$3:$E$2654,$B13,销售台账!$B$3:$B$2654,LEFT($I$3,4),销售台账!$C$3:$C$2654,LEFT(AE$4,LEN(AE$4)-1)),"")</f>
        <v/>
      </c>
      <c r="AJ13" s="64" t="str">
        <f>IF($B13&lt;&gt;"",IFERROR(SUMIFS(销售台账!$K$3:$K$2654,销售台账!$E$3:$E$2654,$B13,销售台账!$B$3:$B$2654,LEFT($I$3,4),销售台账!$C$3:$C$2654,LEFT(AE$4,LEN(AE$4)-1))/AI13,0),"")</f>
        <v/>
      </c>
      <c r="AK13" s="64" t="str">
        <f>IF($B13&lt;&gt;"",SUMIFS(损耗登记!$I$3:$I$4999,损耗登记!$E$3:$E$4999,$B13,损耗登记!$B$3:$B$4999,LEFT($I$3,4),损耗登记!$C$3:$C$4999,LEFT(AE$4,LEN(AE$4)-1)),"")</f>
        <v/>
      </c>
      <c r="AL13" s="64" t="str">
        <f t="shared" si="28"/>
        <v/>
      </c>
      <c r="AM13" s="64" t="str">
        <f t="shared" si="29"/>
        <v/>
      </c>
      <c r="AN13" s="64" t="str">
        <f t="shared" si="30"/>
        <v/>
      </c>
      <c r="AO13" s="64" t="str">
        <f t="shared" si="31"/>
        <v/>
      </c>
      <c r="AP13" s="64" t="str">
        <f>IF($B13&lt;&gt;"",SUMIFS(进货台账!$I$3:$I$1869,进货台账!$E$3:$E$1869,$B13,进货台账!$B$3:$B$1869,LEFT($I$3,4),进货台账!$C$3:$C$1869,LEFT(AP$4,LEN(AP$4)-1)),"")</f>
        <v/>
      </c>
      <c r="AQ13" s="64" t="str">
        <f>IF($B13&lt;&gt;"",SUMIFS(进货台账!$K$3:$K$1869,进货台账!$E$3:$E$1869,$B13,进货台账!$B$3:$B$1869,LEFT($I$3,4),进货台账!$C$3:$C$1869,LEFT(AP$4,LEN(AP$4)-1)),"")</f>
        <v/>
      </c>
      <c r="AR13" s="64" t="str">
        <f t="shared" si="32"/>
        <v/>
      </c>
      <c r="AS13" s="64" t="str">
        <f t="shared" si="33"/>
        <v/>
      </c>
      <c r="AT13" s="64" t="str">
        <f>IF($B13&lt;&gt;"",SUMIFS(销售台账!$I$3:$I$2654,销售台账!$E$3:$E$2654,$B13,销售台账!$B$3:$B$2654,LEFT($I$3,4),销售台账!$C$3:$C$2654,LEFT(AP$4,LEN(AP$4)-1)),"")</f>
        <v/>
      </c>
      <c r="AU13" s="64" t="str">
        <f>IF($B13&lt;&gt;"",IFERROR(SUMIFS(销售台账!$K$3:$K$2654,销售台账!$E$3:$E$2654,$B13,销售台账!$B$3:$B$2654,LEFT($I$3,4),销售台账!$C$3:$C$2654,LEFT(AP$4,LEN(AP$4)-1))/AT13,0),"")</f>
        <v/>
      </c>
      <c r="AV13" s="64" t="str">
        <f>IF($B13&lt;&gt;"",SUMIFS(损耗登记!$I$3:$I$4999,损耗登记!$E$3:$E$4999,$B13,损耗登记!$B$3:$B$4999,LEFT($I$3,4),损耗登记!$C$3:$C$4999,LEFT(AP$4,LEN(AP$4)-1)),"")</f>
        <v/>
      </c>
      <c r="AW13" s="64" t="str">
        <f t="shared" si="34"/>
        <v/>
      </c>
      <c r="AX13" s="64" t="str">
        <f t="shared" si="35"/>
        <v/>
      </c>
      <c r="AY13" s="64" t="str">
        <f t="shared" si="36"/>
        <v/>
      </c>
      <c r="AZ13" s="64" t="str">
        <f t="shared" si="37"/>
        <v/>
      </c>
      <c r="BA13" s="64" t="str">
        <f>IF($B13&lt;&gt;"",SUMIFS(进货台账!$I$3:$I$1869,进货台账!$E$3:$E$1869,$B13,进货台账!$B$3:$B$1869,LEFT($I$3,4),进货台账!$C$3:$C$1869,LEFT(BA$4,LEN(BA$4)-1)),"")</f>
        <v/>
      </c>
      <c r="BB13" s="64" t="str">
        <f>IF($B13&lt;&gt;"",SUMIFS(进货台账!$K$3:$K$1869,进货台账!$E$3:$E$1869,$B13,进货台账!$B$3:$B$1869,LEFT($I$3,4),进货台账!$C$3:$C$1869,LEFT(BA$4,LEN(BA$4)-1)),"")</f>
        <v/>
      </c>
      <c r="BC13" s="64" t="str">
        <f t="shared" si="38"/>
        <v/>
      </c>
      <c r="BD13" s="64" t="str">
        <f t="shared" si="39"/>
        <v/>
      </c>
      <c r="BE13" s="64" t="str">
        <f>IF($B13&lt;&gt;"",SUMIFS(销售台账!$I$3:$I$2654,销售台账!$E$3:$E$2654,$B13,销售台账!$B$3:$B$2654,LEFT($I$3,4),销售台账!$C$3:$C$2654,LEFT(BA$4,LEN(BA$4)-1)),"")</f>
        <v/>
      </c>
      <c r="BF13" s="64" t="str">
        <f>IF($B13&lt;&gt;"",IFERROR(SUMIFS(销售台账!$K$3:$K$2654,销售台账!$E$3:$E$2654,$B13,销售台账!$B$3:$B$2654,LEFT($I$3,4),销售台账!$C$3:$C$2654,LEFT(BA$4,LEN(BA$4)-1))/BE13,0),"")</f>
        <v/>
      </c>
      <c r="BG13" s="64" t="str">
        <f>IF($B13&lt;&gt;"",SUMIFS(损耗登记!$I$3:$I$4999,损耗登记!$E$3:$E$4999,$B13,损耗登记!$B$3:$B$4999,LEFT($I$3,4),损耗登记!$C$3:$C$4999,LEFT(BA$4,LEN(BA$4)-1)),"")</f>
        <v/>
      </c>
      <c r="BH13" s="64" t="str">
        <f t="shared" si="40"/>
        <v/>
      </c>
      <c r="BI13" s="64" t="str">
        <f t="shared" si="41"/>
        <v/>
      </c>
      <c r="BJ13" s="64" t="str">
        <f t="shared" si="42"/>
        <v/>
      </c>
      <c r="BK13" s="64" t="str">
        <f t="shared" si="43"/>
        <v/>
      </c>
      <c r="BL13" s="64" t="str">
        <f>IF($B13&lt;&gt;"",SUMIFS(进货台账!$I$3:$I$1869,进货台账!$E$3:$E$1869,$B13,进货台账!$B$3:$B$1869,LEFT($I$3,4),进货台账!$C$3:$C$1869,LEFT(BL$4,LEN(BL$4)-1)),"")</f>
        <v/>
      </c>
      <c r="BM13" s="64" t="str">
        <f>IF($B13&lt;&gt;"",SUMIFS(进货台账!$K$3:$K$1869,进货台账!$E$3:$E$1869,$B13,进货台账!$B$3:$B$1869,LEFT($I$3,4),进货台账!$C$3:$C$1869,LEFT(BL$4,LEN(BL$4)-1)),"")</f>
        <v/>
      </c>
      <c r="BN13" s="64" t="str">
        <f t="shared" si="44"/>
        <v/>
      </c>
      <c r="BO13" s="64" t="str">
        <f t="shared" si="45"/>
        <v/>
      </c>
      <c r="BP13" s="64" t="str">
        <f>IF($B13&lt;&gt;"",SUMIFS(销售台账!$I$3:$I$2654,销售台账!$E$3:$E$2654,$B13,销售台账!$B$3:$B$2654,LEFT($I$3,4),销售台账!$C$3:$C$2654,LEFT(BL$4,LEN(BL$4)-1)),"")</f>
        <v/>
      </c>
      <c r="BQ13" s="64" t="str">
        <f>IF($B13&lt;&gt;"",IFERROR(SUMIFS(销售台账!$K$3:$K$2654,销售台账!$E$3:$E$2654,$B13,销售台账!$B$3:$B$2654,LEFT($I$3,4),销售台账!$C$3:$C$2654,LEFT(BL$4,LEN(BL$4)-1))/BP13,0),"")</f>
        <v/>
      </c>
      <c r="BR13" s="64" t="str">
        <f>IF($B13&lt;&gt;"",SUMIFS(损耗登记!$I$3:$I$4999,损耗登记!$E$3:$E$4999,$B13,损耗登记!$B$3:$B$4999,LEFT($I$3,4),损耗登记!$C$3:$C$4999,LEFT(BL$4,LEN(BL$4)-1)),"")</f>
        <v/>
      </c>
      <c r="BS13" s="64" t="str">
        <f t="shared" si="46"/>
        <v/>
      </c>
      <c r="BT13" s="64" t="str">
        <f t="shared" si="47"/>
        <v/>
      </c>
      <c r="BU13" s="64" t="str">
        <f t="shared" si="48"/>
        <v/>
      </c>
      <c r="BV13" s="64" t="str">
        <f t="shared" si="49"/>
        <v/>
      </c>
      <c r="BW13" s="64" t="str">
        <f>IF($B13&lt;&gt;"",SUMIFS(进货台账!$I$3:$I$1869,进货台账!$E$3:$E$1869,$B13,进货台账!$B$3:$B$1869,LEFT($I$3,4),进货台账!$C$3:$C$1869,LEFT(BW$4,LEN(BW$4)-1)),"")</f>
        <v/>
      </c>
      <c r="BX13" s="64" t="str">
        <f>IF($B13&lt;&gt;"",SUMIFS(进货台账!$K$3:$K$1869,进货台账!$E$3:$E$1869,$B13,进货台账!$B$3:$B$1869,LEFT($I$3,4),进货台账!$C$3:$C$1869,LEFT(BW$4,LEN(BW$4)-1)),"")</f>
        <v/>
      </c>
      <c r="BY13" s="64" t="str">
        <f t="shared" si="50"/>
        <v/>
      </c>
      <c r="BZ13" s="64" t="str">
        <f t="shared" si="51"/>
        <v/>
      </c>
      <c r="CA13" s="64" t="str">
        <f>IF($B13&lt;&gt;"",SUMIFS(销售台账!$I$3:$I$2654,销售台账!$E$3:$E$2654,$B13,销售台账!$B$3:$B$2654,LEFT($I$3,4),销售台账!$C$3:$C$2654,LEFT(BW$4,LEN(BW$4)-1)),"")</f>
        <v/>
      </c>
      <c r="CB13" s="64" t="str">
        <f>IF($B13&lt;&gt;"",IFERROR(SUMIFS(销售台账!$K$3:$K$2654,销售台账!$E$3:$E$2654,$B13,销售台账!$B$3:$B$2654,LEFT($I$3,4),销售台账!$C$3:$C$2654,LEFT(BW$4,LEN(BW$4)-1))/CA13,0),"")</f>
        <v/>
      </c>
      <c r="CC13" s="64" t="str">
        <f>IF($B13&lt;&gt;"",SUMIFS(损耗登记!$I$3:$I$4999,损耗登记!$E$3:$E$4999,$B13,损耗登记!$B$3:$B$4999,LEFT($I$3,4),损耗登记!$C$3:$C$4999,LEFT(BW$4,LEN(BW$4)-1)),"")</f>
        <v/>
      </c>
      <c r="CD13" s="64" t="str">
        <f t="shared" si="52"/>
        <v/>
      </c>
      <c r="CE13" s="64" t="str">
        <f t="shared" si="53"/>
        <v/>
      </c>
      <c r="CF13" s="64" t="str">
        <f t="shared" si="54"/>
        <v/>
      </c>
      <c r="CG13" s="64" t="str">
        <f t="shared" si="55"/>
        <v/>
      </c>
      <c r="CH13" s="64" t="str">
        <f>IF($B13&lt;&gt;"",SUMIFS(进货台账!$I$3:$I$1869,进货台账!$E$3:$E$1869,$B13,进货台账!$B$3:$B$1869,LEFT($I$3,4),进货台账!$C$3:$C$1869,LEFT(CH$4,LEN(CH$4)-1)),"")</f>
        <v/>
      </c>
      <c r="CI13" s="64" t="str">
        <f>IF($B13&lt;&gt;"",SUMIFS(进货台账!$K$3:$K$1869,进货台账!$E$3:$E$1869,$B13,进货台账!$B$3:$B$1869,LEFT($I$3,4),进货台账!$C$3:$C$1869,LEFT(CH$4,LEN(CH$4)-1)),"")</f>
        <v/>
      </c>
      <c r="CJ13" s="64" t="str">
        <f t="shared" si="56"/>
        <v/>
      </c>
      <c r="CK13" s="64" t="str">
        <f t="shared" si="57"/>
        <v/>
      </c>
      <c r="CL13" s="64" t="str">
        <f>IF($B13&lt;&gt;"",SUMIFS(销售台账!$I$3:$I$2654,销售台账!$E$3:$E$2654,$B13,销售台账!$B$3:$B$2654,LEFT($I$3,4),销售台账!$C$3:$C$2654,LEFT(CH$4,LEN(CH$4)-1)),"")</f>
        <v/>
      </c>
      <c r="CM13" s="64" t="str">
        <f>IF($B13&lt;&gt;"",IFERROR(SUMIFS(销售台账!$K$3:$K$2654,销售台账!$E$3:$E$2654,$B13,销售台账!$B$3:$B$2654,LEFT($I$3,4),销售台账!$C$3:$C$2654,LEFT(CH$4,LEN(CH$4)-1))/CL13,0),"")</f>
        <v/>
      </c>
      <c r="CN13" s="64" t="str">
        <f>IF($B13&lt;&gt;"",SUMIFS(损耗登记!$I$3:$I$4999,损耗登记!$E$3:$E$4999,$B13,损耗登记!$B$3:$B$4999,LEFT($I$3,4),损耗登记!$C$3:$C$4999,LEFT(CH$4,LEN(CH$4)-1)),"")</f>
        <v/>
      </c>
      <c r="CO13" s="64" t="str">
        <f t="shared" si="58"/>
        <v/>
      </c>
      <c r="CP13" s="64" t="str">
        <f t="shared" si="59"/>
        <v/>
      </c>
      <c r="CQ13" s="64" t="str">
        <f t="shared" si="60"/>
        <v/>
      </c>
      <c r="CR13" s="64" t="str">
        <f t="shared" si="61"/>
        <v/>
      </c>
      <c r="CS13" s="64" t="str">
        <f>IF($B13&lt;&gt;"",SUMIFS(进货台账!$I$3:$I$1869,进货台账!$E$3:$E$1869,$B13,进货台账!$B$3:$B$1869,LEFT($I$3,4),进货台账!$C$3:$C$1869,LEFT(CS$4,LEN(CS$4)-1)),"")</f>
        <v/>
      </c>
      <c r="CT13" s="64" t="str">
        <f>IF($B13&lt;&gt;"",SUMIFS(进货台账!$K$3:$K$1869,进货台账!$E$3:$E$1869,$B13,进货台账!$B$3:$B$1869,LEFT($I$3,4),进货台账!$C$3:$C$1869,LEFT(CS$4,LEN(CS$4)-1)),"")</f>
        <v/>
      </c>
      <c r="CU13" s="64" t="str">
        <f t="shared" si="62"/>
        <v/>
      </c>
      <c r="CV13" s="64" t="str">
        <f t="shared" si="63"/>
        <v/>
      </c>
      <c r="CW13" s="64" t="str">
        <f>IF($B13&lt;&gt;"",SUMIFS(销售台账!$I$3:$I$2654,销售台账!$E$3:$E$2654,$B13,销售台账!$B$3:$B$2654,LEFT($I$3,4),销售台账!$C$3:$C$2654,LEFT(CS$4,LEN(CS$4)-1)),"")</f>
        <v/>
      </c>
      <c r="CX13" s="64" t="str">
        <f>IF($B13&lt;&gt;"",IFERROR(SUMIFS(销售台账!$K$3:$K$2654,销售台账!$E$3:$E$2654,$B13,销售台账!$B$3:$B$2654,LEFT($I$3,4),销售台账!$C$3:$C$2654,LEFT(CS$4,LEN(CS$4)-1))/CW13,0),"")</f>
        <v/>
      </c>
      <c r="CY13" s="64" t="str">
        <f>IF($B13&lt;&gt;"",SUMIFS(损耗登记!$I$3:$I$4999,损耗登记!$E$3:$E$4999,$B13,损耗登记!$B$3:$B$4999,LEFT($I$3,4),损耗登记!$C$3:$C$4999,LEFT(CS$4,LEN(CS$4)-1)),"")</f>
        <v/>
      </c>
      <c r="CZ13" s="64" t="str">
        <f t="shared" si="64"/>
        <v/>
      </c>
      <c r="DA13" s="64" t="str">
        <f t="shared" si="65"/>
        <v/>
      </c>
      <c r="DB13" s="64" t="str">
        <f t="shared" si="66"/>
        <v/>
      </c>
      <c r="DC13" s="64" t="str">
        <f t="shared" si="67"/>
        <v/>
      </c>
      <c r="DD13" s="64" t="str">
        <f>IF($B13&lt;&gt;"",SUMIFS(进货台账!$I$3:$I$1869,进货台账!$E$3:$E$1869,$B13,进货台账!$B$3:$B$1869,LEFT($I$3,4),进货台账!$C$3:$C$1869,LEFT(DD$4,LEN(DD$4)-1)),"")</f>
        <v/>
      </c>
      <c r="DE13" s="64" t="str">
        <f>IF($B13&lt;&gt;"",SUMIFS(进货台账!$K$3:$K$1869,进货台账!$E$3:$E$1869,$B13,进货台账!$B$3:$B$1869,LEFT($I$3,4),进货台账!$C$3:$C$1869,LEFT(DD$4,LEN(DD$4)-1)),"")</f>
        <v/>
      </c>
      <c r="DF13" s="64" t="str">
        <f t="shared" si="68"/>
        <v/>
      </c>
      <c r="DG13" s="64" t="str">
        <f t="shared" si="69"/>
        <v/>
      </c>
      <c r="DH13" s="64" t="str">
        <f>IF($B13&lt;&gt;"",SUMIFS(销售台账!$I$3:$I$2654,销售台账!$E$3:$E$2654,$B13,销售台账!$B$3:$B$2654,LEFT($I$3,4),销售台账!$C$3:$C$2654,LEFT(DD$4,LEN(DD$4)-1)),"")</f>
        <v/>
      </c>
      <c r="DI13" s="64" t="str">
        <f>IF($B13&lt;&gt;"",IFERROR(SUMIFS(销售台账!$K$3:$K$2654,销售台账!$E$3:$E$2654,$B13,销售台账!$B$3:$B$2654,LEFT($I$3,4),销售台账!$C$3:$C$2654,LEFT(DD$4,LEN(DD$4)-1))/DH13,0),"")</f>
        <v/>
      </c>
      <c r="DJ13" s="64" t="str">
        <f>IF($B13&lt;&gt;"",SUMIFS(损耗登记!$I$3:$I$4999,损耗登记!$E$3:$E$4999,$B13,损耗登记!$B$3:$B$4999,LEFT($I$3,4),损耗登记!$C$3:$C$4999,LEFT(DD$4,LEN(DD$4)-1)),"")</f>
        <v/>
      </c>
      <c r="DK13" s="64" t="str">
        <f t="shared" si="70"/>
        <v/>
      </c>
      <c r="DL13" s="64" t="str">
        <f t="shared" si="71"/>
        <v/>
      </c>
      <c r="DM13" s="64" t="str">
        <f t="shared" si="72"/>
        <v/>
      </c>
      <c r="DN13" s="64" t="str">
        <f t="shared" si="73"/>
        <v/>
      </c>
      <c r="DO13" s="64" t="str">
        <f>IF($B13&lt;&gt;"",SUMIFS(进货台账!$I$3:$I$1869,进货台账!$E$3:$E$1869,$B13,进货台账!$B$3:$B$1869,LEFT($I$3,4),进货台账!$C$3:$C$1869,LEFT(DO$4,LEN(DO$4)-1)),"")</f>
        <v/>
      </c>
      <c r="DP13" s="64" t="str">
        <f>IF($B13&lt;&gt;"",SUMIFS(进货台账!$K$3:$K$1869,进货台账!$E$3:$E$1869,$B13,进货台账!$B$3:$B$1869,LEFT($I$3,4),进货台账!$C$3:$C$1869,LEFT(DO$4,LEN(DO$4)-1)),"")</f>
        <v/>
      </c>
      <c r="DQ13" s="64" t="str">
        <f t="shared" si="74"/>
        <v/>
      </c>
      <c r="DR13" s="64" t="str">
        <f t="shared" si="75"/>
        <v/>
      </c>
      <c r="DS13" s="64" t="str">
        <f>IF($B13&lt;&gt;"",SUMIFS(销售台账!$I$3:$I$2654,销售台账!$E$3:$E$2654,$B13,销售台账!$B$3:$B$2654,LEFT($I$3,4),销售台账!$C$3:$C$2654,LEFT(DO$4,LEN(DO$4)-1)),"")</f>
        <v/>
      </c>
      <c r="DT13" s="64" t="str">
        <f>IF($B13&lt;&gt;"",IFERROR(SUMIFS(销售台账!$K$3:$K$2654,销售台账!$E$3:$E$2654,$B13,销售台账!$B$3:$B$2654,LEFT($I$3,4),销售台账!$C$3:$C$2654,LEFT(DO$4,LEN(DO$4)-1))/DS13,0),"")</f>
        <v/>
      </c>
      <c r="DU13" s="64" t="str">
        <f>IF($B13&lt;&gt;"",SUMIFS(损耗登记!$I$3:$I$4999,损耗登记!$E$3:$E$4999,$B13,损耗登记!$B$3:$B$4999,LEFT($I$3,4),损耗登记!$C$3:$C$4999,LEFT(DO$4,LEN(DO$4)-1)),"")</f>
        <v/>
      </c>
      <c r="DV13" s="64" t="str">
        <f t="shared" si="76"/>
        <v/>
      </c>
      <c r="DW13" s="64" t="str">
        <f t="shared" si="77"/>
        <v/>
      </c>
      <c r="DX13" s="64" t="str">
        <f t="shared" si="78"/>
        <v/>
      </c>
      <c r="DY13" s="64" t="str">
        <f t="shared" si="79"/>
        <v/>
      </c>
      <c r="DZ13" s="64" t="str">
        <f>IF($B13&lt;&gt;"",SUMIFS(进货台账!$I$3:$I$1869,进货台账!$E$3:$E$1869,$B13,进货台账!$B$3:$B$1869,LEFT($I$3,4),进货台账!$C$3:$C$1869,LEFT(DZ$4,LEN(DZ$4)-1)),"")</f>
        <v/>
      </c>
      <c r="EA13" s="64" t="str">
        <f>IF($B13&lt;&gt;"",SUMIFS(进货台账!$K$3:$K$1869,进货台账!$E$3:$E$1869,$B13,进货台账!$B$3:$B$1869,LEFT($I$3,4),进货台账!$C$3:$C$1869,LEFT(DZ$4,LEN(DZ$4)-1)),"")</f>
        <v/>
      </c>
      <c r="EB13" s="64" t="str">
        <f t="shared" si="80"/>
        <v/>
      </c>
      <c r="EC13" s="64" t="str">
        <f t="shared" si="81"/>
        <v/>
      </c>
      <c r="ED13" s="64" t="str">
        <f>IF($B13&lt;&gt;"",SUMIFS(销售台账!$I$3:$I$2654,销售台账!$E$3:$E$2654,$B13,销售台账!$B$3:$B$2654,LEFT($I$3,4),销售台账!$C$3:$C$2654,LEFT(DZ$4,LEN(DZ$4)-1)),"")</f>
        <v/>
      </c>
      <c r="EE13" s="64" t="str">
        <f>IF($B13&lt;&gt;"",IFERROR(SUMIFS(销售台账!$K$3:$K$2654,销售台账!$E$3:$E$2654,$B13,销售台账!$B$3:$B$2654,LEFT($I$3,4),销售台账!$C$3:$C$2654,LEFT(DZ$4,LEN(DZ$4)-1))/ED13,0),"")</f>
        <v/>
      </c>
      <c r="EF13" s="64" t="str">
        <f>IF($B13&lt;&gt;"",SUMIFS(损耗登记!$I$3:$I$4999,损耗登记!$E$3:$E$4999,$B13,损耗登记!$B$3:$B$4999,LEFT($I$3,4),损耗登记!$C$3:$C$4999,LEFT(DZ$4,LEN(DZ$4)-1)),"")</f>
        <v/>
      </c>
      <c r="EG13" s="64" t="str">
        <f t="shared" si="82"/>
        <v/>
      </c>
      <c r="EH13" s="64" t="str">
        <f t="shared" si="83"/>
        <v/>
      </c>
      <c r="EI13" s="64" t="str">
        <f t="shared" si="84"/>
        <v/>
      </c>
      <c r="EJ13" s="64" t="str">
        <f t="shared" si="85"/>
        <v/>
      </c>
    </row>
    <row r="14" s="44" customFormat="1" ht="22" customHeight="1" spans="1:140">
      <c r="A14" s="63" t="str">
        <f t="shared" si="86"/>
        <v/>
      </c>
      <c r="B14" s="63" t="str">
        <f>IF(商品参数!A10&lt;&gt;"",商品参数!A10,"")</f>
        <v/>
      </c>
      <c r="C14" s="64" t="str">
        <f>IFERROR(VLOOKUP(B14,商品参数!A:E,2,FALSE),"")</f>
        <v/>
      </c>
      <c r="D14" s="64" t="str">
        <f>IFERROR(VLOOKUP(B14,商品参数!A:E,3,FALSE),"")</f>
        <v/>
      </c>
      <c r="E14" s="64" t="str">
        <f>IFERROR(VLOOKUP(B14,商品参数!A:E,4,FALSE),"")</f>
        <v/>
      </c>
      <c r="F14" s="64" t="str">
        <f>IF(E14&lt;&gt;"",IFERROR(VLOOKUP(B14,商品参数!$A$3:$D$499,6,0),0),"")</f>
        <v/>
      </c>
      <c r="G14" s="64" t="str">
        <f>IF(E14&lt;&gt;"",IFERROR(VLOOKUP(B14,商品参数!$A$3:$E$499,7,0),0),"")</f>
        <v/>
      </c>
      <c r="H14" s="64" t="str">
        <f t="shared" si="17"/>
        <v/>
      </c>
      <c r="I14" s="64" t="str">
        <f>IF($B14&lt;&gt;"",SUMIFS(进货台账!$I$3:$I$1869,进货台账!$E$3:$E$1869,$B14,进货台账!$B$3:$B$1869,LEFT($I$3,4),进货台账!$C$3:$C$1869,LEFT(I$4,LEN(I$4)-1)),"")</f>
        <v/>
      </c>
      <c r="J14" s="64" t="str">
        <f>IF($B14&lt;&gt;"",SUMIFS(进货台账!$K$3:$K$1869,进货台账!$E$3:$E$1869,$B14,进货台账!$B$3:$B$1869,LEFT($I$3,4),进货台账!$C$3:$C$1869,LEFT(I$4,LEN(I$4)-1)),"")</f>
        <v/>
      </c>
      <c r="K14" s="64" t="str">
        <f t="shared" si="18"/>
        <v/>
      </c>
      <c r="L14" s="64" t="str">
        <f t="shared" si="19"/>
        <v/>
      </c>
      <c r="M14" s="64" t="str">
        <f>IF($B14&lt;&gt;"",SUMIFS(销售台账!$I$3:$I$2654,销售台账!$E$3:$E$2654,$B14,销售台账!$B$3:$B$2654,LEFT($I$3,4),销售台账!$C$3:$C$2654,LEFT(I$4,LEN(I$4)-1)),"")</f>
        <v/>
      </c>
      <c r="N14" s="64" t="str">
        <f>IF($B14&lt;&gt;"",IFERROR(SUMIFS(销售台账!$K$3:$K$2654,销售台账!$E$3:$E$2654,$B14,销售台账!$B$3:$B$2654,LEFT($I$3,4),销售台账!$C$3:$C$2654,LEFT(I$4,LEN(I$4)-1))/M14,0),"")</f>
        <v/>
      </c>
      <c r="O14" s="64" t="str">
        <f>IF($B14&lt;&gt;"",SUMIFS(损耗登记!$I$3:$I$4999,损耗登记!$E$3:$E$4999,$B14,损耗登记!$B$3:$B$4999,LEFT($I$3,4),损耗登记!$C$3:$C$4999,LEFT(I$4,LEN(I$4)-1)),"")</f>
        <v/>
      </c>
      <c r="P14" s="64" t="str">
        <f t="shared" si="20"/>
        <v/>
      </c>
      <c r="Q14" s="64" t="str">
        <f t="shared" si="21"/>
        <v/>
      </c>
      <c r="R14" s="64" t="str">
        <f t="shared" si="22"/>
        <v/>
      </c>
      <c r="S14" s="64" t="str">
        <f t="shared" si="87"/>
        <v/>
      </c>
      <c r="T14" s="64" t="str">
        <f>IF($B14&lt;&gt;"",SUMIFS(进货台账!$I$3:$I$1869,进货台账!$E$3:$E$1869,$B14,进货台账!$B$3:$B$1869,LEFT($I$3,4),进货台账!$C$3:$C$1869,LEFT(T$4,LEN(T$4)-1)),"")</f>
        <v/>
      </c>
      <c r="U14" s="64" t="str">
        <f>IF($B14&lt;&gt;"",SUMIFS(进货台账!$K$3:$K$1869,进货台账!$E$3:$E$1869,$B14,进货台账!$B$3:$B$1869,LEFT($I$3,4),进货台账!$C$3:$C$1869,LEFT(T$4,LEN(T$4)-1)),"")</f>
        <v/>
      </c>
      <c r="V14" s="64" t="str">
        <f t="shared" si="88"/>
        <v/>
      </c>
      <c r="W14" s="64" t="str">
        <f t="shared" si="89"/>
        <v/>
      </c>
      <c r="X14" s="64" t="str">
        <f>IF($B14&lt;&gt;"",SUMIFS(销售台账!$I$3:$I$2654,销售台账!$E$3:$E$2654,$B14,销售台账!$B$3:$B$2654,LEFT($I$3,4),销售台账!$C$3:$C$2654,LEFT(T$4,LEN(T$4)-1)),"")</f>
        <v/>
      </c>
      <c r="Y14" s="64" t="str">
        <f>IF($B14&lt;&gt;"",IFERROR(SUMIFS(销售台账!$K$3:$K$2654,销售台账!$E$3:$E$2654,$B14,销售台账!$B$3:$B$2654,LEFT($I$3,4),销售台账!$C$3:$C$2654,LEFT(T$4,LEN(T$4)-1))/X14,0),"")</f>
        <v/>
      </c>
      <c r="Z14" s="64" t="str">
        <f>IF($B14&lt;&gt;"",SUMIFS(损耗登记!$I$3:$I$4999,损耗登记!$E$3:$E$4999,$B14,损耗登记!$B$3:$B$4999,LEFT($I$3,4),损耗登记!$C$3:$C$4999,LEFT(T$4,LEN(T$4)-1)),"")</f>
        <v/>
      </c>
      <c r="AA14" s="64" t="str">
        <f t="shared" si="90"/>
        <v/>
      </c>
      <c r="AB14" s="64" t="str">
        <f t="shared" si="91"/>
        <v/>
      </c>
      <c r="AC14" s="64" t="str">
        <f t="shared" si="92"/>
        <v/>
      </c>
      <c r="AD14" s="64" t="str">
        <f t="shared" si="93"/>
        <v/>
      </c>
      <c r="AE14" s="64" t="str">
        <f>IF($B14&lt;&gt;"",SUMIFS(进货台账!$I$3:$I$1869,进货台账!$E$3:$E$1869,$B14,进货台账!$B$3:$B$1869,LEFT($I$3,4),进货台账!$C$3:$C$1869,LEFT(AE$4,LEN(AE$4)-1)),"")</f>
        <v/>
      </c>
      <c r="AF14" s="64" t="str">
        <f>IF($B14&lt;&gt;"",SUMIFS(进货台账!$K$3:$K$1869,进货台账!$E$3:$E$1869,$B14,进货台账!$B$3:$B$1869,LEFT($I$3,4),进货台账!$C$3:$C$1869,LEFT(AE$4,LEN(AE$4)-1)),"")</f>
        <v/>
      </c>
      <c r="AG14" s="64" t="str">
        <f t="shared" si="26"/>
        <v/>
      </c>
      <c r="AH14" s="64" t="str">
        <f t="shared" si="27"/>
        <v/>
      </c>
      <c r="AI14" s="64" t="str">
        <f>IF($B14&lt;&gt;"",SUMIFS(销售台账!$I$3:$I$2654,销售台账!$E$3:$E$2654,$B14,销售台账!$B$3:$B$2654,LEFT($I$3,4),销售台账!$C$3:$C$2654,LEFT(AE$4,LEN(AE$4)-1)),"")</f>
        <v/>
      </c>
      <c r="AJ14" s="64" t="str">
        <f>IF($B14&lt;&gt;"",IFERROR(SUMIFS(销售台账!$K$3:$K$2654,销售台账!$E$3:$E$2654,$B14,销售台账!$B$3:$B$2654,LEFT($I$3,4),销售台账!$C$3:$C$2654,LEFT(AE$4,LEN(AE$4)-1))/AI14,0),"")</f>
        <v/>
      </c>
      <c r="AK14" s="64" t="str">
        <f>IF($B14&lt;&gt;"",SUMIFS(损耗登记!$I$3:$I$4999,损耗登记!$E$3:$E$4999,$B14,损耗登记!$B$3:$B$4999,LEFT($I$3,4),损耗登记!$C$3:$C$4999,LEFT(AE$4,LEN(AE$4)-1)),"")</f>
        <v/>
      </c>
      <c r="AL14" s="64" t="str">
        <f t="shared" si="28"/>
        <v/>
      </c>
      <c r="AM14" s="64" t="str">
        <f t="shared" si="29"/>
        <v/>
      </c>
      <c r="AN14" s="64" t="str">
        <f t="shared" si="30"/>
        <v/>
      </c>
      <c r="AO14" s="64" t="str">
        <f t="shared" si="31"/>
        <v/>
      </c>
      <c r="AP14" s="64" t="str">
        <f>IF($B14&lt;&gt;"",SUMIFS(进货台账!$I$3:$I$1869,进货台账!$E$3:$E$1869,$B14,进货台账!$B$3:$B$1869,LEFT($I$3,4),进货台账!$C$3:$C$1869,LEFT(AP$4,LEN(AP$4)-1)),"")</f>
        <v/>
      </c>
      <c r="AQ14" s="64" t="str">
        <f>IF($B14&lt;&gt;"",SUMIFS(进货台账!$K$3:$K$1869,进货台账!$E$3:$E$1869,$B14,进货台账!$B$3:$B$1869,LEFT($I$3,4),进货台账!$C$3:$C$1869,LEFT(AP$4,LEN(AP$4)-1)),"")</f>
        <v/>
      </c>
      <c r="AR14" s="64" t="str">
        <f t="shared" si="32"/>
        <v/>
      </c>
      <c r="AS14" s="64" t="str">
        <f t="shared" si="33"/>
        <v/>
      </c>
      <c r="AT14" s="64" t="str">
        <f>IF($B14&lt;&gt;"",SUMIFS(销售台账!$I$3:$I$2654,销售台账!$E$3:$E$2654,$B14,销售台账!$B$3:$B$2654,LEFT($I$3,4),销售台账!$C$3:$C$2654,LEFT(AP$4,LEN(AP$4)-1)),"")</f>
        <v/>
      </c>
      <c r="AU14" s="64" t="str">
        <f>IF($B14&lt;&gt;"",IFERROR(SUMIFS(销售台账!$K$3:$K$2654,销售台账!$E$3:$E$2654,$B14,销售台账!$B$3:$B$2654,LEFT($I$3,4),销售台账!$C$3:$C$2654,LEFT(AP$4,LEN(AP$4)-1))/AT14,0),"")</f>
        <v/>
      </c>
      <c r="AV14" s="64" t="str">
        <f>IF($B14&lt;&gt;"",SUMIFS(损耗登记!$I$3:$I$4999,损耗登记!$E$3:$E$4999,$B14,损耗登记!$B$3:$B$4999,LEFT($I$3,4),损耗登记!$C$3:$C$4999,LEFT(AP$4,LEN(AP$4)-1)),"")</f>
        <v/>
      </c>
      <c r="AW14" s="64" t="str">
        <f t="shared" si="34"/>
        <v/>
      </c>
      <c r="AX14" s="64" t="str">
        <f t="shared" si="35"/>
        <v/>
      </c>
      <c r="AY14" s="64" t="str">
        <f t="shared" si="36"/>
        <v/>
      </c>
      <c r="AZ14" s="64" t="str">
        <f t="shared" si="37"/>
        <v/>
      </c>
      <c r="BA14" s="64" t="str">
        <f>IF($B14&lt;&gt;"",SUMIFS(进货台账!$I$3:$I$1869,进货台账!$E$3:$E$1869,$B14,进货台账!$B$3:$B$1869,LEFT($I$3,4),进货台账!$C$3:$C$1869,LEFT(BA$4,LEN(BA$4)-1)),"")</f>
        <v/>
      </c>
      <c r="BB14" s="64" t="str">
        <f>IF($B14&lt;&gt;"",SUMIFS(进货台账!$K$3:$K$1869,进货台账!$E$3:$E$1869,$B14,进货台账!$B$3:$B$1869,LEFT($I$3,4),进货台账!$C$3:$C$1869,LEFT(BA$4,LEN(BA$4)-1)),"")</f>
        <v/>
      </c>
      <c r="BC14" s="64" t="str">
        <f t="shared" si="38"/>
        <v/>
      </c>
      <c r="BD14" s="64" t="str">
        <f t="shared" si="39"/>
        <v/>
      </c>
      <c r="BE14" s="64" t="str">
        <f>IF($B14&lt;&gt;"",SUMIFS(销售台账!$I$3:$I$2654,销售台账!$E$3:$E$2654,$B14,销售台账!$B$3:$B$2654,LEFT($I$3,4),销售台账!$C$3:$C$2654,LEFT(BA$4,LEN(BA$4)-1)),"")</f>
        <v/>
      </c>
      <c r="BF14" s="64" t="str">
        <f>IF($B14&lt;&gt;"",IFERROR(SUMIFS(销售台账!$K$3:$K$2654,销售台账!$E$3:$E$2654,$B14,销售台账!$B$3:$B$2654,LEFT($I$3,4),销售台账!$C$3:$C$2654,LEFT(BA$4,LEN(BA$4)-1))/BE14,0),"")</f>
        <v/>
      </c>
      <c r="BG14" s="64" t="str">
        <f>IF($B14&lt;&gt;"",SUMIFS(损耗登记!$I$3:$I$4999,损耗登记!$E$3:$E$4999,$B14,损耗登记!$B$3:$B$4999,LEFT($I$3,4),损耗登记!$C$3:$C$4999,LEFT(BA$4,LEN(BA$4)-1)),"")</f>
        <v/>
      </c>
      <c r="BH14" s="64" t="str">
        <f t="shared" si="40"/>
        <v/>
      </c>
      <c r="BI14" s="64" t="str">
        <f t="shared" si="41"/>
        <v/>
      </c>
      <c r="BJ14" s="64" t="str">
        <f t="shared" si="42"/>
        <v/>
      </c>
      <c r="BK14" s="64" t="str">
        <f t="shared" si="43"/>
        <v/>
      </c>
      <c r="BL14" s="64" t="str">
        <f>IF($B14&lt;&gt;"",SUMIFS(进货台账!$I$3:$I$1869,进货台账!$E$3:$E$1869,$B14,进货台账!$B$3:$B$1869,LEFT($I$3,4),进货台账!$C$3:$C$1869,LEFT(BL$4,LEN(BL$4)-1)),"")</f>
        <v/>
      </c>
      <c r="BM14" s="64" t="str">
        <f>IF($B14&lt;&gt;"",SUMIFS(进货台账!$K$3:$K$1869,进货台账!$E$3:$E$1869,$B14,进货台账!$B$3:$B$1869,LEFT($I$3,4),进货台账!$C$3:$C$1869,LEFT(BL$4,LEN(BL$4)-1)),"")</f>
        <v/>
      </c>
      <c r="BN14" s="64" t="str">
        <f t="shared" si="44"/>
        <v/>
      </c>
      <c r="BO14" s="64" t="str">
        <f t="shared" si="45"/>
        <v/>
      </c>
      <c r="BP14" s="64" t="str">
        <f>IF($B14&lt;&gt;"",SUMIFS(销售台账!$I$3:$I$2654,销售台账!$E$3:$E$2654,$B14,销售台账!$B$3:$B$2654,LEFT($I$3,4),销售台账!$C$3:$C$2654,LEFT(BL$4,LEN(BL$4)-1)),"")</f>
        <v/>
      </c>
      <c r="BQ14" s="64" t="str">
        <f>IF($B14&lt;&gt;"",IFERROR(SUMIFS(销售台账!$K$3:$K$2654,销售台账!$E$3:$E$2654,$B14,销售台账!$B$3:$B$2654,LEFT($I$3,4),销售台账!$C$3:$C$2654,LEFT(BL$4,LEN(BL$4)-1))/BP14,0),"")</f>
        <v/>
      </c>
      <c r="BR14" s="64" t="str">
        <f>IF($B14&lt;&gt;"",SUMIFS(损耗登记!$I$3:$I$4999,损耗登记!$E$3:$E$4999,$B14,损耗登记!$B$3:$B$4999,LEFT($I$3,4),损耗登记!$C$3:$C$4999,LEFT(BL$4,LEN(BL$4)-1)),"")</f>
        <v/>
      </c>
      <c r="BS14" s="64" t="str">
        <f t="shared" si="46"/>
        <v/>
      </c>
      <c r="BT14" s="64" t="str">
        <f t="shared" si="47"/>
        <v/>
      </c>
      <c r="BU14" s="64" t="str">
        <f t="shared" si="48"/>
        <v/>
      </c>
      <c r="BV14" s="64" t="str">
        <f t="shared" si="49"/>
        <v/>
      </c>
      <c r="BW14" s="64" t="str">
        <f>IF($B14&lt;&gt;"",SUMIFS(进货台账!$I$3:$I$1869,进货台账!$E$3:$E$1869,$B14,进货台账!$B$3:$B$1869,LEFT($I$3,4),进货台账!$C$3:$C$1869,LEFT(BW$4,LEN(BW$4)-1)),"")</f>
        <v/>
      </c>
      <c r="BX14" s="64" t="str">
        <f>IF($B14&lt;&gt;"",SUMIFS(进货台账!$K$3:$K$1869,进货台账!$E$3:$E$1869,$B14,进货台账!$B$3:$B$1869,LEFT($I$3,4),进货台账!$C$3:$C$1869,LEFT(BW$4,LEN(BW$4)-1)),"")</f>
        <v/>
      </c>
      <c r="BY14" s="64" t="str">
        <f t="shared" si="50"/>
        <v/>
      </c>
      <c r="BZ14" s="64" t="str">
        <f t="shared" si="51"/>
        <v/>
      </c>
      <c r="CA14" s="64" t="str">
        <f>IF($B14&lt;&gt;"",SUMIFS(销售台账!$I$3:$I$2654,销售台账!$E$3:$E$2654,$B14,销售台账!$B$3:$B$2654,LEFT($I$3,4),销售台账!$C$3:$C$2654,LEFT(BW$4,LEN(BW$4)-1)),"")</f>
        <v/>
      </c>
      <c r="CB14" s="64" t="str">
        <f>IF($B14&lt;&gt;"",IFERROR(SUMIFS(销售台账!$K$3:$K$2654,销售台账!$E$3:$E$2654,$B14,销售台账!$B$3:$B$2654,LEFT($I$3,4),销售台账!$C$3:$C$2654,LEFT(BW$4,LEN(BW$4)-1))/CA14,0),"")</f>
        <v/>
      </c>
      <c r="CC14" s="64" t="str">
        <f>IF($B14&lt;&gt;"",SUMIFS(损耗登记!$I$3:$I$4999,损耗登记!$E$3:$E$4999,$B14,损耗登记!$B$3:$B$4999,LEFT($I$3,4),损耗登记!$C$3:$C$4999,LEFT(BW$4,LEN(BW$4)-1)),"")</f>
        <v/>
      </c>
      <c r="CD14" s="64" t="str">
        <f t="shared" si="52"/>
        <v/>
      </c>
      <c r="CE14" s="64" t="str">
        <f t="shared" si="53"/>
        <v/>
      </c>
      <c r="CF14" s="64" t="str">
        <f t="shared" si="54"/>
        <v/>
      </c>
      <c r="CG14" s="64" t="str">
        <f t="shared" si="55"/>
        <v/>
      </c>
      <c r="CH14" s="64" t="str">
        <f>IF($B14&lt;&gt;"",SUMIFS(进货台账!$I$3:$I$1869,进货台账!$E$3:$E$1869,$B14,进货台账!$B$3:$B$1869,LEFT($I$3,4),进货台账!$C$3:$C$1869,LEFT(CH$4,LEN(CH$4)-1)),"")</f>
        <v/>
      </c>
      <c r="CI14" s="64" t="str">
        <f>IF($B14&lt;&gt;"",SUMIFS(进货台账!$K$3:$K$1869,进货台账!$E$3:$E$1869,$B14,进货台账!$B$3:$B$1869,LEFT($I$3,4),进货台账!$C$3:$C$1869,LEFT(CH$4,LEN(CH$4)-1)),"")</f>
        <v/>
      </c>
      <c r="CJ14" s="64" t="str">
        <f t="shared" si="56"/>
        <v/>
      </c>
      <c r="CK14" s="64" t="str">
        <f t="shared" si="57"/>
        <v/>
      </c>
      <c r="CL14" s="64" t="str">
        <f>IF($B14&lt;&gt;"",SUMIFS(销售台账!$I$3:$I$2654,销售台账!$E$3:$E$2654,$B14,销售台账!$B$3:$B$2654,LEFT($I$3,4),销售台账!$C$3:$C$2654,LEFT(CH$4,LEN(CH$4)-1)),"")</f>
        <v/>
      </c>
      <c r="CM14" s="64" t="str">
        <f>IF($B14&lt;&gt;"",IFERROR(SUMIFS(销售台账!$K$3:$K$2654,销售台账!$E$3:$E$2654,$B14,销售台账!$B$3:$B$2654,LEFT($I$3,4),销售台账!$C$3:$C$2654,LEFT(CH$4,LEN(CH$4)-1))/CL14,0),"")</f>
        <v/>
      </c>
      <c r="CN14" s="64" t="str">
        <f>IF($B14&lt;&gt;"",SUMIFS(损耗登记!$I$3:$I$4999,损耗登记!$E$3:$E$4999,$B14,损耗登记!$B$3:$B$4999,LEFT($I$3,4),损耗登记!$C$3:$C$4999,LEFT(CH$4,LEN(CH$4)-1)),"")</f>
        <v/>
      </c>
      <c r="CO14" s="64" t="str">
        <f t="shared" si="58"/>
        <v/>
      </c>
      <c r="CP14" s="64" t="str">
        <f t="shared" si="59"/>
        <v/>
      </c>
      <c r="CQ14" s="64" t="str">
        <f t="shared" si="60"/>
        <v/>
      </c>
      <c r="CR14" s="64" t="str">
        <f t="shared" si="61"/>
        <v/>
      </c>
      <c r="CS14" s="64" t="str">
        <f>IF($B14&lt;&gt;"",SUMIFS(进货台账!$I$3:$I$1869,进货台账!$E$3:$E$1869,$B14,进货台账!$B$3:$B$1869,LEFT($I$3,4),进货台账!$C$3:$C$1869,LEFT(CS$4,LEN(CS$4)-1)),"")</f>
        <v/>
      </c>
      <c r="CT14" s="64" t="str">
        <f>IF($B14&lt;&gt;"",SUMIFS(进货台账!$K$3:$K$1869,进货台账!$E$3:$E$1869,$B14,进货台账!$B$3:$B$1869,LEFT($I$3,4),进货台账!$C$3:$C$1869,LEFT(CS$4,LEN(CS$4)-1)),"")</f>
        <v/>
      </c>
      <c r="CU14" s="64" t="str">
        <f t="shared" si="62"/>
        <v/>
      </c>
      <c r="CV14" s="64" t="str">
        <f t="shared" si="63"/>
        <v/>
      </c>
      <c r="CW14" s="64" t="str">
        <f>IF($B14&lt;&gt;"",SUMIFS(销售台账!$I$3:$I$2654,销售台账!$E$3:$E$2654,$B14,销售台账!$B$3:$B$2654,LEFT($I$3,4),销售台账!$C$3:$C$2654,LEFT(CS$4,LEN(CS$4)-1)),"")</f>
        <v/>
      </c>
      <c r="CX14" s="64" t="str">
        <f>IF($B14&lt;&gt;"",IFERROR(SUMIFS(销售台账!$K$3:$K$2654,销售台账!$E$3:$E$2654,$B14,销售台账!$B$3:$B$2654,LEFT($I$3,4),销售台账!$C$3:$C$2654,LEFT(CS$4,LEN(CS$4)-1))/CW14,0),"")</f>
        <v/>
      </c>
      <c r="CY14" s="64" t="str">
        <f>IF($B14&lt;&gt;"",SUMIFS(损耗登记!$I$3:$I$4999,损耗登记!$E$3:$E$4999,$B14,损耗登记!$B$3:$B$4999,LEFT($I$3,4),损耗登记!$C$3:$C$4999,LEFT(CS$4,LEN(CS$4)-1)),"")</f>
        <v/>
      </c>
      <c r="CZ14" s="64" t="str">
        <f t="shared" si="64"/>
        <v/>
      </c>
      <c r="DA14" s="64" t="str">
        <f t="shared" si="65"/>
        <v/>
      </c>
      <c r="DB14" s="64" t="str">
        <f t="shared" si="66"/>
        <v/>
      </c>
      <c r="DC14" s="64" t="str">
        <f t="shared" si="67"/>
        <v/>
      </c>
      <c r="DD14" s="64" t="str">
        <f>IF($B14&lt;&gt;"",SUMIFS(进货台账!$I$3:$I$1869,进货台账!$E$3:$E$1869,$B14,进货台账!$B$3:$B$1869,LEFT($I$3,4),进货台账!$C$3:$C$1869,LEFT(DD$4,LEN(DD$4)-1)),"")</f>
        <v/>
      </c>
      <c r="DE14" s="64" t="str">
        <f>IF($B14&lt;&gt;"",SUMIFS(进货台账!$K$3:$K$1869,进货台账!$E$3:$E$1869,$B14,进货台账!$B$3:$B$1869,LEFT($I$3,4),进货台账!$C$3:$C$1869,LEFT(DD$4,LEN(DD$4)-1)),"")</f>
        <v/>
      </c>
      <c r="DF14" s="64" t="str">
        <f t="shared" si="68"/>
        <v/>
      </c>
      <c r="DG14" s="64" t="str">
        <f t="shared" si="69"/>
        <v/>
      </c>
      <c r="DH14" s="64" t="str">
        <f>IF($B14&lt;&gt;"",SUMIFS(销售台账!$I$3:$I$2654,销售台账!$E$3:$E$2654,$B14,销售台账!$B$3:$B$2654,LEFT($I$3,4),销售台账!$C$3:$C$2654,LEFT(DD$4,LEN(DD$4)-1)),"")</f>
        <v/>
      </c>
      <c r="DI14" s="64" t="str">
        <f>IF($B14&lt;&gt;"",IFERROR(SUMIFS(销售台账!$K$3:$K$2654,销售台账!$E$3:$E$2654,$B14,销售台账!$B$3:$B$2654,LEFT($I$3,4),销售台账!$C$3:$C$2654,LEFT(DD$4,LEN(DD$4)-1))/DH14,0),"")</f>
        <v/>
      </c>
      <c r="DJ14" s="64" t="str">
        <f>IF($B14&lt;&gt;"",SUMIFS(损耗登记!$I$3:$I$4999,损耗登记!$E$3:$E$4999,$B14,损耗登记!$B$3:$B$4999,LEFT($I$3,4),损耗登记!$C$3:$C$4999,LEFT(DD$4,LEN(DD$4)-1)),"")</f>
        <v/>
      </c>
      <c r="DK14" s="64" t="str">
        <f t="shared" si="70"/>
        <v/>
      </c>
      <c r="DL14" s="64" t="str">
        <f t="shared" si="71"/>
        <v/>
      </c>
      <c r="DM14" s="64" t="str">
        <f t="shared" si="72"/>
        <v/>
      </c>
      <c r="DN14" s="64" t="str">
        <f t="shared" si="73"/>
        <v/>
      </c>
      <c r="DO14" s="64" t="str">
        <f>IF($B14&lt;&gt;"",SUMIFS(进货台账!$I$3:$I$1869,进货台账!$E$3:$E$1869,$B14,进货台账!$B$3:$B$1869,LEFT($I$3,4),进货台账!$C$3:$C$1869,LEFT(DO$4,LEN(DO$4)-1)),"")</f>
        <v/>
      </c>
      <c r="DP14" s="64" t="str">
        <f>IF($B14&lt;&gt;"",SUMIFS(进货台账!$K$3:$K$1869,进货台账!$E$3:$E$1869,$B14,进货台账!$B$3:$B$1869,LEFT($I$3,4),进货台账!$C$3:$C$1869,LEFT(DO$4,LEN(DO$4)-1)),"")</f>
        <v/>
      </c>
      <c r="DQ14" s="64" t="str">
        <f t="shared" si="74"/>
        <v/>
      </c>
      <c r="DR14" s="64" t="str">
        <f t="shared" si="75"/>
        <v/>
      </c>
      <c r="DS14" s="64" t="str">
        <f>IF($B14&lt;&gt;"",SUMIFS(销售台账!$I$3:$I$2654,销售台账!$E$3:$E$2654,$B14,销售台账!$B$3:$B$2654,LEFT($I$3,4),销售台账!$C$3:$C$2654,LEFT(DO$4,LEN(DO$4)-1)),"")</f>
        <v/>
      </c>
      <c r="DT14" s="64" t="str">
        <f>IF($B14&lt;&gt;"",IFERROR(SUMIFS(销售台账!$K$3:$K$2654,销售台账!$E$3:$E$2654,$B14,销售台账!$B$3:$B$2654,LEFT($I$3,4),销售台账!$C$3:$C$2654,LEFT(DO$4,LEN(DO$4)-1))/DS14,0),"")</f>
        <v/>
      </c>
      <c r="DU14" s="64" t="str">
        <f>IF($B14&lt;&gt;"",SUMIFS(损耗登记!$I$3:$I$4999,损耗登记!$E$3:$E$4999,$B14,损耗登记!$B$3:$B$4999,LEFT($I$3,4),损耗登记!$C$3:$C$4999,LEFT(DO$4,LEN(DO$4)-1)),"")</f>
        <v/>
      </c>
      <c r="DV14" s="64" t="str">
        <f t="shared" si="76"/>
        <v/>
      </c>
      <c r="DW14" s="64" t="str">
        <f t="shared" si="77"/>
        <v/>
      </c>
      <c r="DX14" s="64" t="str">
        <f t="shared" si="78"/>
        <v/>
      </c>
      <c r="DY14" s="64" t="str">
        <f t="shared" si="79"/>
        <v/>
      </c>
      <c r="DZ14" s="64" t="str">
        <f>IF($B14&lt;&gt;"",SUMIFS(进货台账!$I$3:$I$1869,进货台账!$E$3:$E$1869,$B14,进货台账!$B$3:$B$1869,LEFT($I$3,4),进货台账!$C$3:$C$1869,LEFT(DZ$4,LEN(DZ$4)-1)),"")</f>
        <v/>
      </c>
      <c r="EA14" s="64" t="str">
        <f>IF($B14&lt;&gt;"",SUMIFS(进货台账!$K$3:$K$1869,进货台账!$E$3:$E$1869,$B14,进货台账!$B$3:$B$1869,LEFT($I$3,4),进货台账!$C$3:$C$1869,LEFT(DZ$4,LEN(DZ$4)-1)),"")</f>
        <v/>
      </c>
      <c r="EB14" s="64" t="str">
        <f t="shared" si="80"/>
        <v/>
      </c>
      <c r="EC14" s="64" t="str">
        <f t="shared" si="81"/>
        <v/>
      </c>
      <c r="ED14" s="64" t="str">
        <f>IF($B14&lt;&gt;"",SUMIFS(销售台账!$I$3:$I$2654,销售台账!$E$3:$E$2654,$B14,销售台账!$B$3:$B$2654,LEFT($I$3,4),销售台账!$C$3:$C$2654,LEFT(DZ$4,LEN(DZ$4)-1)),"")</f>
        <v/>
      </c>
      <c r="EE14" s="64" t="str">
        <f>IF($B14&lt;&gt;"",IFERROR(SUMIFS(销售台账!$K$3:$K$2654,销售台账!$E$3:$E$2654,$B14,销售台账!$B$3:$B$2654,LEFT($I$3,4),销售台账!$C$3:$C$2654,LEFT(DZ$4,LEN(DZ$4)-1))/ED14,0),"")</f>
        <v/>
      </c>
      <c r="EF14" s="64" t="str">
        <f>IF($B14&lt;&gt;"",SUMIFS(损耗登记!$I$3:$I$4999,损耗登记!$E$3:$E$4999,$B14,损耗登记!$B$3:$B$4999,LEFT($I$3,4),损耗登记!$C$3:$C$4999,LEFT(DZ$4,LEN(DZ$4)-1)),"")</f>
        <v/>
      </c>
      <c r="EG14" s="64" t="str">
        <f t="shared" si="82"/>
        <v/>
      </c>
      <c r="EH14" s="64" t="str">
        <f t="shared" si="83"/>
        <v/>
      </c>
      <c r="EI14" s="64" t="str">
        <f t="shared" si="84"/>
        <v/>
      </c>
      <c r="EJ14" s="64" t="str">
        <f t="shared" si="85"/>
        <v/>
      </c>
    </row>
    <row r="15" s="44" customFormat="1" ht="22" customHeight="1" spans="1:140">
      <c r="A15" s="63" t="str">
        <f t="shared" si="86"/>
        <v/>
      </c>
      <c r="B15" s="63" t="str">
        <f>IF(商品参数!A11&lt;&gt;"",商品参数!A11,"")</f>
        <v/>
      </c>
      <c r="C15" s="64" t="str">
        <f>IFERROR(VLOOKUP(B15,商品参数!A:E,2,FALSE),"")</f>
        <v/>
      </c>
      <c r="D15" s="64" t="str">
        <f>IFERROR(VLOOKUP(B15,商品参数!A:E,3,FALSE),"")</f>
        <v/>
      </c>
      <c r="E15" s="64" t="str">
        <f>IFERROR(VLOOKUP(B15,商品参数!A:E,4,FALSE),"")</f>
        <v/>
      </c>
      <c r="F15" s="64" t="str">
        <f>IF(E15&lt;&gt;"",IFERROR(VLOOKUP(B15,商品参数!$A$3:$D$499,6,0),0),"")</f>
        <v/>
      </c>
      <c r="G15" s="64" t="str">
        <f>IF(E15&lt;&gt;"",IFERROR(VLOOKUP(B15,商品参数!$A$3:$E$499,7,0),0),"")</f>
        <v/>
      </c>
      <c r="H15" s="64" t="str">
        <f t="shared" si="17"/>
        <v/>
      </c>
      <c r="I15" s="64" t="str">
        <f>IF($B15&lt;&gt;"",SUMIFS(进货台账!$I$3:$I$1869,进货台账!$E$3:$E$1869,$B15,进货台账!$B$3:$B$1869,LEFT($I$3,4),进货台账!$C$3:$C$1869,LEFT(I$4,LEN(I$4)-1)),"")</f>
        <v/>
      </c>
      <c r="J15" s="64" t="str">
        <f>IF($B15&lt;&gt;"",SUMIFS(进货台账!$K$3:$K$1869,进货台账!$E$3:$E$1869,$B15,进货台账!$B$3:$B$1869,LEFT($I$3,4),进货台账!$C$3:$C$1869,LEFT(I$4,LEN(I$4)-1)),"")</f>
        <v/>
      </c>
      <c r="K15" s="64" t="str">
        <f t="shared" si="18"/>
        <v/>
      </c>
      <c r="L15" s="64" t="str">
        <f t="shared" si="19"/>
        <v/>
      </c>
      <c r="M15" s="64" t="str">
        <f>IF($B15&lt;&gt;"",SUMIFS(销售台账!$I$3:$I$2654,销售台账!$E$3:$E$2654,$B15,销售台账!$B$3:$B$2654,LEFT($I$3,4),销售台账!$C$3:$C$2654,LEFT(I$4,LEN(I$4)-1)),"")</f>
        <v/>
      </c>
      <c r="N15" s="64" t="str">
        <f>IF($B15&lt;&gt;"",IFERROR(SUMIFS(销售台账!$K$3:$K$2654,销售台账!$E$3:$E$2654,$B15,销售台账!$B$3:$B$2654,LEFT($I$3,4),销售台账!$C$3:$C$2654,LEFT(I$4,LEN(I$4)-1))/M15,0),"")</f>
        <v/>
      </c>
      <c r="O15" s="64" t="str">
        <f>IF($B15&lt;&gt;"",SUMIFS(损耗登记!$I$3:$I$4999,损耗登记!$E$3:$E$4999,$B15,损耗登记!$B$3:$B$4999,LEFT($I$3,4),损耗登记!$C$3:$C$4999,LEFT(I$4,LEN(I$4)-1)),"")</f>
        <v/>
      </c>
      <c r="P15" s="64" t="str">
        <f t="shared" si="20"/>
        <v/>
      </c>
      <c r="Q15" s="64" t="str">
        <f t="shared" si="21"/>
        <v/>
      </c>
      <c r="R15" s="64" t="str">
        <f t="shared" si="22"/>
        <v/>
      </c>
      <c r="S15" s="64" t="str">
        <f t="shared" si="87"/>
        <v/>
      </c>
      <c r="T15" s="64" t="str">
        <f>IF($B15&lt;&gt;"",SUMIFS(进货台账!$I$3:$I$1869,进货台账!$E$3:$E$1869,$B15,进货台账!$B$3:$B$1869,LEFT($I$3,4),进货台账!$C$3:$C$1869,LEFT(T$4,LEN(T$4)-1)),"")</f>
        <v/>
      </c>
      <c r="U15" s="64" t="str">
        <f>IF($B15&lt;&gt;"",SUMIFS(进货台账!$K$3:$K$1869,进货台账!$E$3:$E$1869,$B15,进货台账!$B$3:$B$1869,LEFT($I$3,4),进货台账!$C$3:$C$1869,LEFT(T$4,LEN(T$4)-1)),"")</f>
        <v/>
      </c>
      <c r="V15" s="64" t="str">
        <f t="shared" si="88"/>
        <v/>
      </c>
      <c r="W15" s="64" t="str">
        <f t="shared" si="89"/>
        <v/>
      </c>
      <c r="X15" s="64" t="str">
        <f>IF($B15&lt;&gt;"",SUMIFS(销售台账!$I$3:$I$2654,销售台账!$E$3:$E$2654,$B15,销售台账!$B$3:$B$2654,LEFT($I$3,4),销售台账!$C$3:$C$2654,LEFT(T$4,LEN(T$4)-1)),"")</f>
        <v/>
      </c>
      <c r="Y15" s="64" t="str">
        <f>IF($B15&lt;&gt;"",IFERROR(SUMIFS(销售台账!$K$3:$K$2654,销售台账!$E$3:$E$2654,$B15,销售台账!$B$3:$B$2654,LEFT($I$3,4),销售台账!$C$3:$C$2654,LEFT(T$4,LEN(T$4)-1))/X15,0),"")</f>
        <v/>
      </c>
      <c r="Z15" s="64" t="str">
        <f>IF($B15&lt;&gt;"",SUMIFS(损耗登记!$I$3:$I$4999,损耗登记!$E$3:$E$4999,$B15,损耗登记!$B$3:$B$4999,LEFT($I$3,4),损耗登记!$C$3:$C$4999,LEFT(T$4,LEN(T$4)-1)),"")</f>
        <v/>
      </c>
      <c r="AA15" s="64" t="str">
        <f t="shared" si="90"/>
        <v/>
      </c>
      <c r="AB15" s="64" t="str">
        <f t="shared" si="91"/>
        <v/>
      </c>
      <c r="AC15" s="64" t="str">
        <f t="shared" si="92"/>
        <v/>
      </c>
      <c r="AD15" s="64" t="str">
        <f t="shared" si="93"/>
        <v/>
      </c>
      <c r="AE15" s="64" t="str">
        <f>IF($B15&lt;&gt;"",SUMIFS(进货台账!$I$3:$I$1869,进货台账!$E$3:$E$1869,$B15,进货台账!$B$3:$B$1869,LEFT($I$3,4),进货台账!$C$3:$C$1869,LEFT(AE$4,LEN(AE$4)-1)),"")</f>
        <v/>
      </c>
      <c r="AF15" s="64" t="str">
        <f>IF($B15&lt;&gt;"",SUMIFS(进货台账!$K$3:$K$1869,进货台账!$E$3:$E$1869,$B15,进货台账!$B$3:$B$1869,LEFT($I$3,4),进货台账!$C$3:$C$1869,LEFT(AE$4,LEN(AE$4)-1)),"")</f>
        <v/>
      </c>
      <c r="AG15" s="64" t="str">
        <f t="shared" si="26"/>
        <v/>
      </c>
      <c r="AH15" s="64" t="str">
        <f t="shared" si="27"/>
        <v/>
      </c>
      <c r="AI15" s="64" t="str">
        <f>IF($B15&lt;&gt;"",SUMIFS(销售台账!$I$3:$I$2654,销售台账!$E$3:$E$2654,$B15,销售台账!$B$3:$B$2654,LEFT($I$3,4),销售台账!$C$3:$C$2654,LEFT(AE$4,LEN(AE$4)-1)),"")</f>
        <v/>
      </c>
      <c r="AJ15" s="64" t="str">
        <f>IF($B15&lt;&gt;"",IFERROR(SUMIFS(销售台账!$K$3:$K$2654,销售台账!$E$3:$E$2654,$B15,销售台账!$B$3:$B$2654,LEFT($I$3,4),销售台账!$C$3:$C$2654,LEFT(AE$4,LEN(AE$4)-1))/AI15,0),"")</f>
        <v/>
      </c>
      <c r="AK15" s="64" t="str">
        <f>IF($B15&lt;&gt;"",SUMIFS(损耗登记!$I$3:$I$4999,损耗登记!$E$3:$E$4999,$B15,损耗登记!$B$3:$B$4999,LEFT($I$3,4),损耗登记!$C$3:$C$4999,LEFT(AE$4,LEN(AE$4)-1)),"")</f>
        <v/>
      </c>
      <c r="AL15" s="64" t="str">
        <f t="shared" si="28"/>
        <v/>
      </c>
      <c r="AM15" s="64" t="str">
        <f t="shared" si="29"/>
        <v/>
      </c>
      <c r="AN15" s="64" t="str">
        <f t="shared" si="30"/>
        <v/>
      </c>
      <c r="AO15" s="64" t="str">
        <f t="shared" si="31"/>
        <v/>
      </c>
      <c r="AP15" s="64" t="str">
        <f>IF($B15&lt;&gt;"",SUMIFS(进货台账!$I$3:$I$1869,进货台账!$E$3:$E$1869,$B15,进货台账!$B$3:$B$1869,LEFT($I$3,4),进货台账!$C$3:$C$1869,LEFT(AP$4,LEN(AP$4)-1)),"")</f>
        <v/>
      </c>
      <c r="AQ15" s="64" t="str">
        <f>IF($B15&lt;&gt;"",SUMIFS(进货台账!$K$3:$K$1869,进货台账!$E$3:$E$1869,$B15,进货台账!$B$3:$B$1869,LEFT($I$3,4),进货台账!$C$3:$C$1869,LEFT(AP$4,LEN(AP$4)-1)),"")</f>
        <v/>
      </c>
      <c r="AR15" s="64" t="str">
        <f t="shared" si="32"/>
        <v/>
      </c>
      <c r="AS15" s="64" t="str">
        <f t="shared" si="33"/>
        <v/>
      </c>
      <c r="AT15" s="64" t="str">
        <f>IF($B15&lt;&gt;"",SUMIFS(销售台账!$I$3:$I$2654,销售台账!$E$3:$E$2654,$B15,销售台账!$B$3:$B$2654,LEFT($I$3,4),销售台账!$C$3:$C$2654,LEFT(AP$4,LEN(AP$4)-1)),"")</f>
        <v/>
      </c>
      <c r="AU15" s="64" t="str">
        <f>IF($B15&lt;&gt;"",IFERROR(SUMIFS(销售台账!$K$3:$K$2654,销售台账!$E$3:$E$2654,$B15,销售台账!$B$3:$B$2654,LEFT($I$3,4),销售台账!$C$3:$C$2654,LEFT(AP$4,LEN(AP$4)-1))/AT15,0),"")</f>
        <v/>
      </c>
      <c r="AV15" s="64" t="str">
        <f>IF($B15&lt;&gt;"",SUMIFS(损耗登记!$I$3:$I$4999,损耗登记!$E$3:$E$4999,$B15,损耗登记!$B$3:$B$4999,LEFT($I$3,4),损耗登记!$C$3:$C$4999,LEFT(AP$4,LEN(AP$4)-1)),"")</f>
        <v/>
      </c>
      <c r="AW15" s="64" t="str">
        <f t="shared" si="34"/>
        <v/>
      </c>
      <c r="AX15" s="64" t="str">
        <f t="shared" si="35"/>
        <v/>
      </c>
      <c r="AY15" s="64" t="str">
        <f t="shared" si="36"/>
        <v/>
      </c>
      <c r="AZ15" s="64" t="str">
        <f t="shared" si="37"/>
        <v/>
      </c>
      <c r="BA15" s="64" t="str">
        <f>IF($B15&lt;&gt;"",SUMIFS(进货台账!$I$3:$I$1869,进货台账!$E$3:$E$1869,$B15,进货台账!$B$3:$B$1869,LEFT($I$3,4),进货台账!$C$3:$C$1869,LEFT(BA$4,LEN(BA$4)-1)),"")</f>
        <v/>
      </c>
      <c r="BB15" s="64" t="str">
        <f>IF($B15&lt;&gt;"",SUMIFS(进货台账!$K$3:$K$1869,进货台账!$E$3:$E$1869,$B15,进货台账!$B$3:$B$1869,LEFT($I$3,4),进货台账!$C$3:$C$1869,LEFT(BA$4,LEN(BA$4)-1)),"")</f>
        <v/>
      </c>
      <c r="BC15" s="64" t="str">
        <f t="shared" si="38"/>
        <v/>
      </c>
      <c r="BD15" s="64" t="str">
        <f t="shared" si="39"/>
        <v/>
      </c>
      <c r="BE15" s="64" t="str">
        <f>IF($B15&lt;&gt;"",SUMIFS(销售台账!$I$3:$I$2654,销售台账!$E$3:$E$2654,$B15,销售台账!$B$3:$B$2654,LEFT($I$3,4),销售台账!$C$3:$C$2654,LEFT(BA$4,LEN(BA$4)-1)),"")</f>
        <v/>
      </c>
      <c r="BF15" s="64" t="str">
        <f>IF($B15&lt;&gt;"",IFERROR(SUMIFS(销售台账!$K$3:$K$2654,销售台账!$E$3:$E$2654,$B15,销售台账!$B$3:$B$2654,LEFT($I$3,4),销售台账!$C$3:$C$2654,LEFT(BA$4,LEN(BA$4)-1))/BE15,0),"")</f>
        <v/>
      </c>
      <c r="BG15" s="64" t="str">
        <f>IF($B15&lt;&gt;"",SUMIFS(损耗登记!$I$3:$I$4999,损耗登记!$E$3:$E$4999,$B15,损耗登记!$B$3:$B$4999,LEFT($I$3,4),损耗登记!$C$3:$C$4999,LEFT(BA$4,LEN(BA$4)-1)),"")</f>
        <v/>
      </c>
      <c r="BH15" s="64" t="str">
        <f t="shared" si="40"/>
        <v/>
      </c>
      <c r="BI15" s="64" t="str">
        <f t="shared" si="41"/>
        <v/>
      </c>
      <c r="BJ15" s="64" t="str">
        <f t="shared" si="42"/>
        <v/>
      </c>
      <c r="BK15" s="64" t="str">
        <f t="shared" si="43"/>
        <v/>
      </c>
      <c r="BL15" s="64" t="str">
        <f>IF($B15&lt;&gt;"",SUMIFS(进货台账!$I$3:$I$1869,进货台账!$E$3:$E$1869,$B15,进货台账!$B$3:$B$1869,LEFT($I$3,4),进货台账!$C$3:$C$1869,LEFT(BL$4,LEN(BL$4)-1)),"")</f>
        <v/>
      </c>
      <c r="BM15" s="64" t="str">
        <f>IF($B15&lt;&gt;"",SUMIFS(进货台账!$K$3:$K$1869,进货台账!$E$3:$E$1869,$B15,进货台账!$B$3:$B$1869,LEFT($I$3,4),进货台账!$C$3:$C$1869,LEFT(BL$4,LEN(BL$4)-1)),"")</f>
        <v/>
      </c>
      <c r="BN15" s="64" t="str">
        <f t="shared" si="44"/>
        <v/>
      </c>
      <c r="BO15" s="64" t="str">
        <f t="shared" si="45"/>
        <v/>
      </c>
      <c r="BP15" s="64" t="str">
        <f>IF($B15&lt;&gt;"",SUMIFS(销售台账!$I$3:$I$2654,销售台账!$E$3:$E$2654,$B15,销售台账!$B$3:$B$2654,LEFT($I$3,4),销售台账!$C$3:$C$2654,LEFT(BL$4,LEN(BL$4)-1)),"")</f>
        <v/>
      </c>
      <c r="BQ15" s="64" t="str">
        <f>IF($B15&lt;&gt;"",IFERROR(SUMIFS(销售台账!$K$3:$K$2654,销售台账!$E$3:$E$2654,$B15,销售台账!$B$3:$B$2654,LEFT($I$3,4),销售台账!$C$3:$C$2654,LEFT(BL$4,LEN(BL$4)-1))/BP15,0),"")</f>
        <v/>
      </c>
      <c r="BR15" s="64" t="str">
        <f>IF($B15&lt;&gt;"",SUMIFS(损耗登记!$I$3:$I$4999,损耗登记!$E$3:$E$4999,$B15,损耗登记!$B$3:$B$4999,LEFT($I$3,4),损耗登记!$C$3:$C$4999,LEFT(BL$4,LEN(BL$4)-1)),"")</f>
        <v/>
      </c>
      <c r="BS15" s="64" t="str">
        <f t="shared" si="46"/>
        <v/>
      </c>
      <c r="BT15" s="64" t="str">
        <f t="shared" si="47"/>
        <v/>
      </c>
      <c r="BU15" s="64" t="str">
        <f t="shared" si="48"/>
        <v/>
      </c>
      <c r="BV15" s="64" t="str">
        <f t="shared" si="49"/>
        <v/>
      </c>
      <c r="BW15" s="64" t="str">
        <f>IF($B15&lt;&gt;"",SUMIFS(进货台账!$I$3:$I$1869,进货台账!$E$3:$E$1869,$B15,进货台账!$B$3:$B$1869,LEFT($I$3,4),进货台账!$C$3:$C$1869,LEFT(BW$4,LEN(BW$4)-1)),"")</f>
        <v/>
      </c>
      <c r="BX15" s="64" t="str">
        <f>IF($B15&lt;&gt;"",SUMIFS(进货台账!$K$3:$K$1869,进货台账!$E$3:$E$1869,$B15,进货台账!$B$3:$B$1869,LEFT($I$3,4),进货台账!$C$3:$C$1869,LEFT(BW$4,LEN(BW$4)-1)),"")</f>
        <v/>
      </c>
      <c r="BY15" s="64" t="str">
        <f t="shared" si="50"/>
        <v/>
      </c>
      <c r="BZ15" s="64" t="str">
        <f t="shared" si="51"/>
        <v/>
      </c>
      <c r="CA15" s="64" t="str">
        <f>IF($B15&lt;&gt;"",SUMIFS(销售台账!$I$3:$I$2654,销售台账!$E$3:$E$2654,$B15,销售台账!$B$3:$B$2654,LEFT($I$3,4),销售台账!$C$3:$C$2654,LEFT(BW$4,LEN(BW$4)-1)),"")</f>
        <v/>
      </c>
      <c r="CB15" s="64" t="str">
        <f>IF($B15&lt;&gt;"",IFERROR(SUMIFS(销售台账!$K$3:$K$2654,销售台账!$E$3:$E$2654,$B15,销售台账!$B$3:$B$2654,LEFT($I$3,4),销售台账!$C$3:$C$2654,LEFT(BW$4,LEN(BW$4)-1))/CA15,0),"")</f>
        <v/>
      </c>
      <c r="CC15" s="64" t="str">
        <f>IF($B15&lt;&gt;"",SUMIFS(损耗登记!$I$3:$I$4999,损耗登记!$E$3:$E$4999,$B15,损耗登记!$B$3:$B$4999,LEFT($I$3,4),损耗登记!$C$3:$C$4999,LEFT(BW$4,LEN(BW$4)-1)),"")</f>
        <v/>
      </c>
      <c r="CD15" s="64" t="str">
        <f t="shared" si="52"/>
        <v/>
      </c>
      <c r="CE15" s="64" t="str">
        <f t="shared" si="53"/>
        <v/>
      </c>
      <c r="CF15" s="64" t="str">
        <f t="shared" si="54"/>
        <v/>
      </c>
      <c r="CG15" s="64" t="str">
        <f t="shared" si="55"/>
        <v/>
      </c>
      <c r="CH15" s="64" t="str">
        <f>IF($B15&lt;&gt;"",SUMIFS(进货台账!$I$3:$I$1869,进货台账!$E$3:$E$1869,$B15,进货台账!$B$3:$B$1869,LEFT($I$3,4),进货台账!$C$3:$C$1869,LEFT(CH$4,LEN(CH$4)-1)),"")</f>
        <v/>
      </c>
      <c r="CI15" s="64" t="str">
        <f>IF($B15&lt;&gt;"",SUMIFS(进货台账!$K$3:$K$1869,进货台账!$E$3:$E$1869,$B15,进货台账!$B$3:$B$1869,LEFT($I$3,4),进货台账!$C$3:$C$1869,LEFT(CH$4,LEN(CH$4)-1)),"")</f>
        <v/>
      </c>
      <c r="CJ15" s="64" t="str">
        <f t="shared" si="56"/>
        <v/>
      </c>
      <c r="CK15" s="64" t="str">
        <f t="shared" si="57"/>
        <v/>
      </c>
      <c r="CL15" s="64" t="str">
        <f>IF($B15&lt;&gt;"",SUMIFS(销售台账!$I$3:$I$2654,销售台账!$E$3:$E$2654,$B15,销售台账!$B$3:$B$2654,LEFT($I$3,4),销售台账!$C$3:$C$2654,LEFT(CH$4,LEN(CH$4)-1)),"")</f>
        <v/>
      </c>
      <c r="CM15" s="64" t="str">
        <f>IF($B15&lt;&gt;"",IFERROR(SUMIFS(销售台账!$K$3:$K$2654,销售台账!$E$3:$E$2654,$B15,销售台账!$B$3:$B$2654,LEFT($I$3,4),销售台账!$C$3:$C$2654,LEFT(CH$4,LEN(CH$4)-1))/CL15,0),"")</f>
        <v/>
      </c>
      <c r="CN15" s="64" t="str">
        <f>IF($B15&lt;&gt;"",SUMIFS(损耗登记!$I$3:$I$4999,损耗登记!$E$3:$E$4999,$B15,损耗登记!$B$3:$B$4999,LEFT($I$3,4),损耗登记!$C$3:$C$4999,LEFT(CH$4,LEN(CH$4)-1)),"")</f>
        <v/>
      </c>
      <c r="CO15" s="64" t="str">
        <f t="shared" si="58"/>
        <v/>
      </c>
      <c r="CP15" s="64" t="str">
        <f t="shared" si="59"/>
        <v/>
      </c>
      <c r="CQ15" s="64" t="str">
        <f t="shared" si="60"/>
        <v/>
      </c>
      <c r="CR15" s="64" t="str">
        <f t="shared" si="61"/>
        <v/>
      </c>
      <c r="CS15" s="64" t="str">
        <f>IF($B15&lt;&gt;"",SUMIFS(进货台账!$I$3:$I$1869,进货台账!$E$3:$E$1869,$B15,进货台账!$B$3:$B$1869,LEFT($I$3,4),进货台账!$C$3:$C$1869,LEFT(CS$4,LEN(CS$4)-1)),"")</f>
        <v/>
      </c>
      <c r="CT15" s="64" t="str">
        <f>IF($B15&lt;&gt;"",SUMIFS(进货台账!$K$3:$K$1869,进货台账!$E$3:$E$1869,$B15,进货台账!$B$3:$B$1869,LEFT($I$3,4),进货台账!$C$3:$C$1869,LEFT(CS$4,LEN(CS$4)-1)),"")</f>
        <v/>
      </c>
      <c r="CU15" s="64" t="str">
        <f t="shared" si="62"/>
        <v/>
      </c>
      <c r="CV15" s="64" t="str">
        <f t="shared" si="63"/>
        <v/>
      </c>
      <c r="CW15" s="64" t="str">
        <f>IF($B15&lt;&gt;"",SUMIFS(销售台账!$I$3:$I$2654,销售台账!$E$3:$E$2654,$B15,销售台账!$B$3:$B$2654,LEFT($I$3,4),销售台账!$C$3:$C$2654,LEFT(CS$4,LEN(CS$4)-1)),"")</f>
        <v/>
      </c>
      <c r="CX15" s="64" t="str">
        <f>IF($B15&lt;&gt;"",IFERROR(SUMIFS(销售台账!$K$3:$K$2654,销售台账!$E$3:$E$2654,$B15,销售台账!$B$3:$B$2654,LEFT($I$3,4),销售台账!$C$3:$C$2654,LEFT(CS$4,LEN(CS$4)-1))/CW15,0),"")</f>
        <v/>
      </c>
      <c r="CY15" s="64" t="str">
        <f>IF($B15&lt;&gt;"",SUMIFS(损耗登记!$I$3:$I$4999,损耗登记!$E$3:$E$4999,$B15,损耗登记!$B$3:$B$4999,LEFT($I$3,4),损耗登记!$C$3:$C$4999,LEFT(CS$4,LEN(CS$4)-1)),"")</f>
        <v/>
      </c>
      <c r="CZ15" s="64" t="str">
        <f t="shared" si="64"/>
        <v/>
      </c>
      <c r="DA15" s="64" t="str">
        <f t="shared" si="65"/>
        <v/>
      </c>
      <c r="DB15" s="64" t="str">
        <f t="shared" si="66"/>
        <v/>
      </c>
      <c r="DC15" s="64" t="str">
        <f t="shared" si="67"/>
        <v/>
      </c>
      <c r="DD15" s="64" t="str">
        <f>IF($B15&lt;&gt;"",SUMIFS(进货台账!$I$3:$I$1869,进货台账!$E$3:$E$1869,$B15,进货台账!$B$3:$B$1869,LEFT($I$3,4),进货台账!$C$3:$C$1869,LEFT(DD$4,LEN(DD$4)-1)),"")</f>
        <v/>
      </c>
      <c r="DE15" s="64" t="str">
        <f>IF($B15&lt;&gt;"",SUMIFS(进货台账!$K$3:$K$1869,进货台账!$E$3:$E$1869,$B15,进货台账!$B$3:$B$1869,LEFT($I$3,4),进货台账!$C$3:$C$1869,LEFT(DD$4,LEN(DD$4)-1)),"")</f>
        <v/>
      </c>
      <c r="DF15" s="64" t="str">
        <f t="shared" si="68"/>
        <v/>
      </c>
      <c r="DG15" s="64" t="str">
        <f t="shared" si="69"/>
        <v/>
      </c>
      <c r="DH15" s="64" t="str">
        <f>IF($B15&lt;&gt;"",SUMIFS(销售台账!$I$3:$I$2654,销售台账!$E$3:$E$2654,$B15,销售台账!$B$3:$B$2654,LEFT($I$3,4),销售台账!$C$3:$C$2654,LEFT(DD$4,LEN(DD$4)-1)),"")</f>
        <v/>
      </c>
      <c r="DI15" s="64" t="str">
        <f>IF($B15&lt;&gt;"",IFERROR(SUMIFS(销售台账!$K$3:$K$2654,销售台账!$E$3:$E$2654,$B15,销售台账!$B$3:$B$2654,LEFT($I$3,4),销售台账!$C$3:$C$2654,LEFT(DD$4,LEN(DD$4)-1))/DH15,0),"")</f>
        <v/>
      </c>
      <c r="DJ15" s="64" t="str">
        <f>IF($B15&lt;&gt;"",SUMIFS(损耗登记!$I$3:$I$4999,损耗登记!$E$3:$E$4999,$B15,损耗登记!$B$3:$B$4999,LEFT($I$3,4),损耗登记!$C$3:$C$4999,LEFT(DD$4,LEN(DD$4)-1)),"")</f>
        <v/>
      </c>
      <c r="DK15" s="64" t="str">
        <f t="shared" si="70"/>
        <v/>
      </c>
      <c r="DL15" s="64" t="str">
        <f t="shared" si="71"/>
        <v/>
      </c>
      <c r="DM15" s="64" t="str">
        <f t="shared" si="72"/>
        <v/>
      </c>
      <c r="DN15" s="64" t="str">
        <f t="shared" si="73"/>
        <v/>
      </c>
      <c r="DO15" s="64" t="str">
        <f>IF($B15&lt;&gt;"",SUMIFS(进货台账!$I$3:$I$1869,进货台账!$E$3:$E$1869,$B15,进货台账!$B$3:$B$1869,LEFT($I$3,4),进货台账!$C$3:$C$1869,LEFT(DO$4,LEN(DO$4)-1)),"")</f>
        <v/>
      </c>
      <c r="DP15" s="64" t="str">
        <f>IF($B15&lt;&gt;"",SUMIFS(进货台账!$K$3:$K$1869,进货台账!$E$3:$E$1869,$B15,进货台账!$B$3:$B$1869,LEFT($I$3,4),进货台账!$C$3:$C$1869,LEFT(DO$4,LEN(DO$4)-1)),"")</f>
        <v/>
      </c>
      <c r="DQ15" s="64" t="str">
        <f t="shared" si="74"/>
        <v/>
      </c>
      <c r="DR15" s="64" t="str">
        <f t="shared" si="75"/>
        <v/>
      </c>
      <c r="DS15" s="64" t="str">
        <f>IF($B15&lt;&gt;"",SUMIFS(销售台账!$I$3:$I$2654,销售台账!$E$3:$E$2654,$B15,销售台账!$B$3:$B$2654,LEFT($I$3,4),销售台账!$C$3:$C$2654,LEFT(DO$4,LEN(DO$4)-1)),"")</f>
        <v/>
      </c>
      <c r="DT15" s="64" t="str">
        <f>IF($B15&lt;&gt;"",IFERROR(SUMIFS(销售台账!$K$3:$K$2654,销售台账!$E$3:$E$2654,$B15,销售台账!$B$3:$B$2654,LEFT($I$3,4),销售台账!$C$3:$C$2654,LEFT(DO$4,LEN(DO$4)-1))/DS15,0),"")</f>
        <v/>
      </c>
      <c r="DU15" s="64" t="str">
        <f>IF($B15&lt;&gt;"",SUMIFS(损耗登记!$I$3:$I$4999,损耗登记!$E$3:$E$4999,$B15,损耗登记!$B$3:$B$4999,LEFT($I$3,4),损耗登记!$C$3:$C$4999,LEFT(DO$4,LEN(DO$4)-1)),"")</f>
        <v/>
      </c>
      <c r="DV15" s="64" t="str">
        <f t="shared" si="76"/>
        <v/>
      </c>
      <c r="DW15" s="64" t="str">
        <f t="shared" si="77"/>
        <v/>
      </c>
      <c r="DX15" s="64" t="str">
        <f t="shared" si="78"/>
        <v/>
      </c>
      <c r="DY15" s="64" t="str">
        <f t="shared" si="79"/>
        <v/>
      </c>
      <c r="DZ15" s="64" t="str">
        <f>IF($B15&lt;&gt;"",SUMIFS(进货台账!$I$3:$I$1869,进货台账!$E$3:$E$1869,$B15,进货台账!$B$3:$B$1869,LEFT($I$3,4),进货台账!$C$3:$C$1869,LEFT(DZ$4,LEN(DZ$4)-1)),"")</f>
        <v/>
      </c>
      <c r="EA15" s="64" t="str">
        <f>IF($B15&lt;&gt;"",SUMIFS(进货台账!$K$3:$K$1869,进货台账!$E$3:$E$1869,$B15,进货台账!$B$3:$B$1869,LEFT($I$3,4),进货台账!$C$3:$C$1869,LEFT(DZ$4,LEN(DZ$4)-1)),"")</f>
        <v/>
      </c>
      <c r="EB15" s="64" t="str">
        <f t="shared" si="80"/>
        <v/>
      </c>
      <c r="EC15" s="64" t="str">
        <f t="shared" si="81"/>
        <v/>
      </c>
      <c r="ED15" s="64" t="str">
        <f>IF($B15&lt;&gt;"",SUMIFS(销售台账!$I$3:$I$2654,销售台账!$E$3:$E$2654,$B15,销售台账!$B$3:$B$2654,LEFT($I$3,4),销售台账!$C$3:$C$2654,LEFT(DZ$4,LEN(DZ$4)-1)),"")</f>
        <v/>
      </c>
      <c r="EE15" s="64" t="str">
        <f>IF($B15&lt;&gt;"",IFERROR(SUMIFS(销售台账!$K$3:$K$2654,销售台账!$E$3:$E$2654,$B15,销售台账!$B$3:$B$2654,LEFT($I$3,4),销售台账!$C$3:$C$2654,LEFT(DZ$4,LEN(DZ$4)-1))/ED15,0),"")</f>
        <v/>
      </c>
      <c r="EF15" s="64" t="str">
        <f>IF($B15&lt;&gt;"",SUMIFS(损耗登记!$I$3:$I$4999,损耗登记!$E$3:$E$4999,$B15,损耗登记!$B$3:$B$4999,LEFT($I$3,4),损耗登记!$C$3:$C$4999,LEFT(DZ$4,LEN(DZ$4)-1)),"")</f>
        <v/>
      </c>
      <c r="EG15" s="64" t="str">
        <f t="shared" si="82"/>
        <v/>
      </c>
      <c r="EH15" s="64" t="str">
        <f t="shared" si="83"/>
        <v/>
      </c>
      <c r="EI15" s="64" t="str">
        <f t="shared" si="84"/>
        <v/>
      </c>
      <c r="EJ15" s="64" t="str">
        <f t="shared" si="85"/>
        <v/>
      </c>
    </row>
    <row r="16" s="44" customFormat="1" ht="22" customHeight="1" spans="1:140">
      <c r="A16" s="63" t="str">
        <f t="shared" si="86"/>
        <v/>
      </c>
      <c r="B16" s="63" t="str">
        <f>IF(商品参数!A12&lt;&gt;"",商品参数!A12,"")</f>
        <v/>
      </c>
      <c r="C16" s="64" t="str">
        <f>IFERROR(VLOOKUP(B16,商品参数!A:E,2,FALSE),"")</f>
        <v/>
      </c>
      <c r="D16" s="64" t="str">
        <f>IFERROR(VLOOKUP(B16,商品参数!A:E,3,FALSE),"")</f>
        <v/>
      </c>
      <c r="E16" s="64" t="str">
        <f>IFERROR(VLOOKUP(B16,商品参数!A:E,4,FALSE),"")</f>
        <v/>
      </c>
      <c r="F16" s="64" t="str">
        <f>IF(E16&lt;&gt;"",IFERROR(VLOOKUP(B16,商品参数!$A$3:$D$499,6,0),0),"")</f>
        <v/>
      </c>
      <c r="G16" s="64" t="str">
        <f>IF(E16&lt;&gt;"",IFERROR(VLOOKUP(B16,商品参数!$A$3:$E$499,7,0),0),"")</f>
        <v/>
      </c>
      <c r="H16" s="64" t="str">
        <f t="shared" si="17"/>
        <v/>
      </c>
      <c r="I16" s="64" t="str">
        <f>IF($B16&lt;&gt;"",SUMIFS(进货台账!$I$3:$I$1869,进货台账!$E$3:$E$1869,$B16,进货台账!$B$3:$B$1869,LEFT($I$3,4),进货台账!$C$3:$C$1869,LEFT(I$4,LEN(I$4)-1)),"")</f>
        <v/>
      </c>
      <c r="J16" s="64" t="str">
        <f>IF($B16&lt;&gt;"",SUMIFS(进货台账!$K$3:$K$1869,进货台账!$E$3:$E$1869,$B16,进货台账!$B$3:$B$1869,LEFT($I$3,4),进货台账!$C$3:$C$1869,LEFT(I$4,LEN(I$4)-1)),"")</f>
        <v/>
      </c>
      <c r="K16" s="64" t="str">
        <f t="shared" si="18"/>
        <v/>
      </c>
      <c r="L16" s="64" t="str">
        <f t="shared" si="19"/>
        <v/>
      </c>
      <c r="M16" s="64" t="str">
        <f>IF($B16&lt;&gt;"",SUMIFS(销售台账!$I$3:$I$2654,销售台账!$E$3:$E$2654,$B16,销售台账!$B$3:$B$2654,LEFT($I$3,4),销售台账!$C$3:$C$2654,LEFT(I$4,LEN(I$4)-1)),"")</f>
        <v/>
      </c>
      <c r="N16" s="64" t="str">
        <f>IF($B16&lt;&gt;"",IFERROR(SUMIFS(销售台账!$K$3:$K$2654,销售台账!$E$3:$E$2654,$B16,销售台账!$B$3:$B$2654,LEFT($I$3,4),销售台账!$C$3:$C$2654,LEFT(I$4,LEN(I$4)-1))/M16,0),"")</f>
        <v/>
      </c>
      <c r="O16" s="64" t="str">
        <f>IF($B16&lt;&gt;"",SUMIFS(损耗登记!$I$3:$I$4999,损耗登记!$E$3:$E$4999,$B16,损耗登记!$B$3:$B$4999,LEFT($I$3,4),损耗登记!$C$3:$C$4999,LEFT(I$4,LEN(I$4)-1)),"")</f>
        <v/>
      </c>
      <c r="P16" s="64" t="str">
        <f t="shared" si="20"/>
        <v/>
      </c>
      <c r="Q16" s="64" t="str">
        <f t="shared" si="21"/>
        <v/>
      </c>
      <c r="R16" s="64" t="str">
        <f t="shared" si="22"/>
        <v/>
      </c>
      <c r="S16" s="64" t="str">
        <f t="shared" si="87"/>
        <v/>
      </c>
      <c r="T16" s="64" t="str">
        <f>IF($B16&lt;&gt;"",SUMIFS(进货台账!$I$3:$I$1869,进货台账!$E$3:$E$1869,$B16,进货台账!$B$3:$B$1869,LEFT($I$3,4),进货台账!$C$3:$C$1869,LEFT(T$4,LEN(T$4)-1)),"")</f>
        <v/>
      </c>
      <c r="U16" s="64" t="str">
        <f>IF($B16&lt;&gt;"",SUMIFS(进货台账!$K$3:$K$1869,进货台账!$E$3:$E$1869,$B16,进货台账!$B$3:$B$1869,LEFT($I$3,4),进货台账!$C$3:$C$1869,LEFT(T$4,LEN(T$4)-1)),"")</f>
        <v/>
      </c>
      <c r="V16" s="64" t="str">
        <f t="shared" si="88"/>
        <v/>
      </c>
      <c r="W16" s="64" t="str">
        <f t="shared" si="89"/>
        <v/>
      </c>
      <c r="X16" s="64" t="str">
        <f>IF($B16&lt;&gt;"",SUMIFS(销售台账!$I$3:$I$2654,销售台账!$E$3:$E$2654,$B16,销售台账!$B$3:$B$2654,LEFT($I$3,4),销售台账!$C$3:$C$2654,LEFT(T$4,LEN(T$4)-1)),"")</f>
        <v/>
      </c>
      <c r="Y16" s="64" t="str">
        <f>IF($B16&lt;&gt;"",IFERROR(SUMIFS(销售台账!$K$3:$K$2654,销售台账!$E$3:$E$2654,$B16,销售台账!$B$3:$B$2654,LEFT($I$3,4),销售台账!$C$3:$C$2654,LEFT(T$4,LEN(T$4)-1))/X16,0),"")</f>
        <v/>
      </c>
      <c r="Z16" s="64" t="str">
        <f>IF($B16&lt;&gt;"",SUMIFS(损耗登记!$I$3:$I$4999,损耗登记!$E$3:$E$4999,$B16,损耗登记!$B$3:$B$4999,LEFT($I$3,4),损耗登记!$C$3:$C$4999,LEFT(T$4,LEN(T$4)-1)),"")</f>
        <v/>
      </c>
      <c r="AA16" s="64" t="str">
        <f t="shared" si="90"/>
        <v/>
      </c>
      <c r="AB16" s="64" t="str">
        <f t="shared" si="91"/>
        <v/>
      </c>
      <c r="AC16" s="64" t="str">
        <f t="shared" si="92"/>
        <v/>
      </c>
      <c r="AD16" s="64" t="str">
        <f t="shared" si="93"/>
        <v/>
      </c>
      <c r="AE16" s="64" t="str">
        <f>IF($B16&lt;&gt;"",SUMIFS(进货台账!$I$3:$I$1869,进货台账!$E$3:$E$1869,$B16,进货台账!$B$3:$B$1869,LEFT($I$3,4),进货台账!$C$3:$C$1869,LEFT(AE$4,LEN(AE$4)-1)),"")</f>
        <v/>
      </c>
      <c r="AF16" s="64" t="str">
        <f>IF($B16&lt;&gt;"",SUMIFS(进货台账!$K$3:$K$1869,进货台账!$E$3:$E$1869,$B16,进货台账!$B$3:$B$1869,LEFT($I$3,4),进货台账!$C$3:$C$1869,LEFT(AE$4,LEN(AE$4)-1)),"")</f>
        <v/>
      </c>
      <c r="AG16" s="64" t="str">
        <f t="shared" si="26"/>
        <v/>
      </c>
      <c r="AH16" s="64" t="str">
        <f t="shared" si="27"/>
        <v/>
      </c>
      <c r="AI16" s="64" t="str">
        <f>IF($B16&lt;&gt;"",SUMIFS(销售台账!$I$3:$I$2654,销售台账!$E$3:$E$2654,$B16,销售台账!$B$3:$B$2654,LEFT($I$3,4),销售台账!$C$3:$C$2654,LEFT(AE$4,LEN(AE$4)-1)),"")</f>
        <v/>
      </c>
      <c r="AJ16" s="64" t="str">
        <f>IF($B16&lt;&gt;"",IFERROR(SUMIFS(销售台账!$K$3:$K$2654,销售台账!$E$3:$E$2654,$B16,销售台账!$B$3:$B$2654,LEFT($I$3,4),销售台账!$C$3:$C$2654,LEFT(AE$4,LEN(AE$4)-1))/AI16,0),"")</f>
        <v/>
      </c>
      <c r="AK16" s="64" t="str">
        <f>IF($B16&lt;&gt;"",SUMIFS(损耗登记!$I$3:$I$4999,损耗登记!$E$3:$E$4999,$B16,损耗登记!$B$3:$B$4999,LEFT($I$3,4),损耗登记!$C$3:$C$4999,LEFT(AE$4,LEN(AE$4)-1)),"")</f>
        <v/>
      </c>
      <c r="AL16" s="64" t="str">
        <f t="shared" si="28"/>
        <v/>
      </c>
      <c r="AM16" s="64" t="str">
        <f t="shared" si="29"/>
        <v/>
      </c>
      <c r="AN16" s="64" t="str">
        <f t="shared" si="30"/>
        <v/>
      </c>
      <c r="AO16" s="64" t="str">
        <f t="shared" si="31"/>
        <v/>
      </c>
      <c r="AP16" s="64" t="str">
        <f>IF($B16&lt;&gt;"",SUMIFS(进货台账!$I$3:$I$1869,进货台账!$E$3:$E$1869,$B16,进货台账!$B$3:$B$1869,LEFT($I$3,4),进货台账!$C$3:$C$1869,LEFT(AP$4,LEN(AP$4)-1)),"")</f>
        <v/>
      </c>
      <c r="AQ16" s="64" t="str">
        <f>IF($B16&lt;&gt;"",SUMIFS(进货台账!$K$3:$K$1869,进货台账!$E$3:$E$1869,$B16,进货台账!$B$3:$B$1869,LEFT($I$3,4),进货台账!$C$3:$C$1869,LEFT(AP$4,LEN(AP$4)-1)),"")</f>
        <v/>
      </c>
      <c r="AR16" s="64" t="str">
        <f t="shared" si="32"/>
        <v/>
      </c>
      <c r="AS16" s="64" t="str">
        <f t="shared" si="33"/>
        <v/>
      </c>
      <c r="AT16" s="64" t="str">
        <f>IF($B16&lt;&gt;"",SUMIFS(销售台账!$I$3:$I$2654,销售台账!$E$3:$E$2654,$B16,销售台账!$B$3:$B$2654,LEFT($I$3,4),销售台账!$C$3:$C$2654,LEFT(AP$4,LEN(AP$4)-1)),"")</f>
        <v/>
      </c>
      <c r="AU16" s="64" t="str">
        <f>IF($B16&lt;&gt;"",IFERROR(SUMIFS(销售台账!$K$3:$K$2654,销售台账!$E$3:$E$2654,$B16,销售台账!$B$3:$B$2654,LEFT($I$3,4),销售台账!$C$3:$C$2654,LEFT(AP$4,LEN(AP$4)-1))/AT16,0),"")</f>
        <v/>
      </c>
      <c r="AV16" s="64" t="str">
        <f>IF($B16&lt;&gt;"",SUMIFS(损耗登记!$I$3:$I$4999,损耗登记!$E$3:$E$4999,$B16,损耗登记!$B$3:$B$4999,LEFT($I$3,4),损耗登记!$C$3:$C$4999,LEFT(AP$4,LEN(AP$4)-1)),"")</f>
        <v/>
      </c>
      <c r="AW16" s="64" t="str">
        <f t="shared" si="34"/>
        <v/>
      </c>
      <c r="AX16" s="64" t="str">
        <f t="shared" si="35"/>
        <v/>
      </c>
      <c r="AY16" s="64" t="str">
        <f t="shared" si="36"/>
        <v/>
      </c>
      <c r="AZ16" s="64" t="str">
        <f t="shared" si="37"/>
        <v/>
      </c>
      <c r="BA16" s="64" t="str">
        <f>IF($B16&lt;&gt;"",SUMIFS(进货台账!$I$3:$I$1869,进货台账!$E$3:$E$1869,$B16,进货台账!$B$3:$B$1869,LEFT($I$3,4),进货台账!$C$3:$C$1869,LEFT(BA$4,LEN(BA$4)-1)),"")</f>
        <v/>
      </c>
      <c r="BB16" s="64" t="str">
        <f>IF($B16&lt;&gt;"",SUMIFS(进货台账!$K$3:$K$1869,进货台账!$E$3:$E$1869,$B16,进货台账!$B$3:$B$1869,LEFT($I$3,4),进货台账!$C$3:$C$1869,LEFT(BA$4,LEN(BA$4)-1)),"")</f>
        <v/>
      </c>
      <c r="BC16" s="64" t="str">
        <f t="shared" si="38"/>
        <v/>
      </c>
      <c r="BD16" s="64" t="str">
        <f t="shared" si="39"/>
        <v/>
      </c>
      <c r="BE16" s="64" t="str">
        <f>IF($B16&lt;&gt;"",SUMIFS(销售台账!$I$3:$I$2654,销售台账!$E$3:$E$2654,$B16,销售台账!$B$3:$B$2654,LEFT($I$3,4),销售台账!$C$3:$C$2654,LEFT(BA$4,LEN(BA$4)-1)),"")</f>
        <v/>
      </c>
      <c r="BF16" s="64" t="str">
        <f>IF($B16&lt;&gt;"",IFERROR(SUMIFS(销售台账!$K$3:$K$2654,销售台账!$E$3:$E$2654,$B16,销售台账!$B$3:$B$2654,LEFT($I$3,4),销售台账!$C$3:$C$2654,LEFT(BA$4,LEN(BA$4)-1))/BE16,0),"")</f>
        <v/>
      </c>
      <c r="BG16" s="64" t="str">
        <f>IF($B16&lt;&gt;"",SUMIFS(损耗登记!$I$3:$I$4999,损耗登记!$E$3:$E$4999,$B16,损耗登记!$B$3:$B$4999,LEFT($I$3,4),损耗登记!$C$3:$C$4999,LEFT(BA$4,LEN(BA$4)-1)),"")</f>
        <v/>
      </c>
      <c r="BH16" s="64" t="str">
        <f t="shared" si="40"/>
        <v/>
      </c>
      <c r="BI16" s="64" t="str">
        <f t="shared" si="41"/>
        <v/>
      </c>
      <c r="BJ16" s="64" t="str">
        <f t="shared" si="42"/>
        <v/>
      </c>
      <c r="BK16" s="64" t="str">
        <f t="shared" si="43"/>
        <v/>
      </c>
      <c r="BL16" s="64" t="str">
        <f>IF($B16&lt;&gt;"",SUMIFS(进货台账!$I$3:$I$1869,进货台账!$E$3:$E$1869,$B16,进货台账!$B$3:$B$1869,LEFT($I$3,4),进货台账!$C$3:$C$1869,LEFT(BL$4,LEN(BL$4)-1)),"")</f>
        <v/>
      </c>
      <c r="BM16" s="64" t="str">
        <f>IF($B16&lt;&gt;"",SUMIFS(进货台账!$K$3:$K$1869,进货台账!$E$3:$E$1869,$B16,进货台账!$B$3:$B$1869,LEFT($I$3,4),进货台账!$C$3:$C$1869,LEFT(BL$4,LEN(BL$4)-1)),"")</f>
        <v/>
      </c>
      <c r="BN16" s="64" t="str">
        <f t="shared" si="44"/>
        <v/>
      </c>
      <c r="BO16" s="64" t="str">
        <f t="shared" si="45"/>
        <v/>
      </c>
      <c r="BP16" s="64" t="str">
        <f>IF($B16&lt;&gt;"",SUMIFS(销售台账!$I$3:$I$2654,销售台账!$E$3:$E$2654,$B16,销售台账!$B$3:$B$2654,LEFT($I$3,4),销售台账!$C$3:$C$2654,LEFT(BL$4,LEN(BL$4)-1)),"")</f>
        <v/>
      </c>
      <c r="BQ16" s="64" t="str">
        <f>IF($B16&lt;&gt;"",IFERROR(SUMIFS(销售台账!$K$3:$K$2654,销售台账!$E$3:$E$2654,$B16,销售台账!$B$3:$B$2654,LEFT($I$3,4),销售台账!$C$3:$C$2654,LEFT(BL$4,LEN(BL$4)-1))/BP16,0),"")</f>
        <v/>
      </c>
      <c r="BR16" s="64" t="str">
        <f>IF($B16&lt;&gt;"",SUMIFS(损耗登记!$I$3:$I$4999,损耗登记!$E$3:$E$4999,$B16,损耗登记!$B$3:$B$4999,LEFT($I$3,4),损耗登记!$C$3:$C$4999,LEFT(BL$4,LEN(BL$4)-1)),"")</f>
        <v/>
      </c>
      <c r="BS16" s="64" t="str">
        <f t="shared" si="46"/>
        <v/>
      </c>
      <c r="BT16" s="64" t="str">
        <f t="shared" si="47"/>
        <v/>
      </c>
      <c r="BU16" s="64" t="str">
        <f t="shared" si="48"/>
        <v/>
      </c>
      <c r="BV16" s="64" t="str">
        <f t="shared" si="49"/>
        <v/>
      </c>
      <c r="BW16" s="64" t="str">
        <f>IF($B16&lt;&gt;"",SUMIFS(进货台账!$I$3:$I$1869,进货台账!$E$3:$E$1869,$B16,进货台账!$B$3:$B$1869,LEFT($I$3,4),进货台账!$C$3:$C$1869,LEFT(BW$4,LEN(BW$4)-1)),"")</f>
        <v/>
      </c>
      <c r="BX16" s="64" t="str">
        <f>IF($B16&lt;&gt;"",SUMIFS(进货台账!$K$3:$K$1869,进货台账!$E$3:$E$1869,$B16,进货台账!$B$3:$B$1869,LEFT($I$3,4),进货台账!$C$3:$C$1869,LEFT(BW$4,LEN(BW$4)-1)),"")</f>
        <v/>
      </c>
      <c r="BY16" s="64" t="str">
        <f t="shared" si="50"/>
        <v/>
      </c>
      <c r="BZ16" s="64" t="str">
        <f t="shared" si="51"/>
        <v/>
      </c>
      <c r="CA16" s="64" t="str">
        <f>IF($B16&lt;&gt;"",SUMIFS(销售台账!$I$3:$I$2654,销售台账!$E$3:$E$2654,$B16,销售台账!$B$3:$B$2654,LEFT($I$3,4),销售台账!$C$3:$C$2654,LEFT(BW$4,LEN(BW$4)-1)),"")</f>
        <v/>
      </c>
      <c r="CB16" s="64" t="str">
        <f>IF($B16&lt;&gt;"",IFERROR(SUMIFS(销售台账!$K$3:$K$2654,销售台账!$E$3:$E$2654,$B16,销售台账!$B$3:$B$2654,LEFT($I$3,4),销售台账!$C$3:$C$2654,LEFT(BW$4,LEN(BW$4)-1))/CA16,0),"")</f>
        <v/>
      </c>
      <c r="CC16" s="64" t="str">
        <f>IF($B16&lt;&gt;"",SUMIFS(损耗登记!$I$3:$I$4999,损耗登记!$E$3:$E$4999,$B16,损耗登记!$B$3:$B$4999,LEFT($I$3,4),损耗登记!$C$3:$C$4999,LEFT(BW$4,LEN(BW$4)-1)),"")</f>
        <v/>
      </c>
      <c r="CD16" s="64" t="str">
        <f t="shared" si="52"/>
        <v/>
      </c>
      <c r="CE16" s="64" t="str">
        <f t="shared" si="53"/>
        <v/>
      </c>
      <c r="CF16" s="64" t="str">
        <f t="shared" si="54"/>
        <v/>
      </c>
      <c r="CG16" s="64" t="str">
        <f t="shared" si="55"/>
        <v/>
      </c>
      <c r="CH16" s="64" t="str">
        <f>IF($B16&lt;&gt;"",SUMIFS(进货台账!$I$3:$I$1869,进货台账!$E$3:$E$1869,$B16,进货台账!$B$3:$B$1869,LEFT($I$3,4),进货台账!$C$3:$C$1869,LEFT(CH$4,LEN(CH$4)-1)),"")</f>
        <v/>
      </c>
      <c r="CI16" s="64" t="str">
        <f>IF($B16&lt;&gt;"",SUMIFS(进货台账!$K$3:$K$1869,进货台账!$E$3:$E$1869,$B16,进货台账!$B$3:$B$1869,LEFT($I$3,4),进货台账!$C$3:$C$1869,LEFT(CH$4,LEN(CH$4)-1)),"")</f>
        <v/>
      </c>
      <c r="CJ16" s="64" t="str">
        <f t="shared" si="56"/>
        <v/>
      </c>
      <c r="CK16" s="64" t="str">
        <f t="shared" si="57"/>
        <v/>
      </c>
      <c r="CL16" s="64" t="str">
        <f>IF($B16&lt;&gt;"",SUMIFS(销售台账!$I$3:$I$2654,销售台账!$E$3:$E$2654,$B16,销售台账!$B$3:$B$2654,LEFT($I$3,4),销售台账!$C$3:$C$2654,LEFT(CH$4,LEN(CH$4)-1)),"")</f>
        <v/>
      </c>
      <c r="CM16" s="64" t="str">
        <f>IF($B16&lt;&gt;"",IFERROR(SUMIFS(销售台账!$K$3:$K$2654,销售台账!$E$3:$E$2654,$B16,销售台账!$B$3:$B$2654,LEFT($I$3,4),销售台账!$C$3:$C$2654,LEFT(CH$4,LEN(CH$4)-1))/CL16,0),"")</f>
        <v/>
      </c>
      <c r="CN16" s="64" t="str">
        <f>IF($B16&lt;&gt;"",SUMIFS(损耗登记!$I$3:$I$4999,损耗登记!$E$3:$E$4999,$B16,损耗登记!$B$3:$B$4999,LEFT($I$3,4),损耗登记!$C$3:$C$4999,LEFT(CH$4,LEN(CH$4)-1)),"")</f>
        <v/>
      </c>
      <c r="CO16" s="64" t="str">
        <f t="shared" si="58"/>
        <v/>
      </c>
      <c r="CP16" s="64" t="str">
        <f t="shared" si="59"/>
        <v/>
      </c>
      <c r="CQ16" s="64" t="str">
        <f t="shared" si="60"/>
        <v/>
      </c>
      <c r="CR16" s="64" t="str">
        <f t="shared" si="61"/>
        <v/>
      </c>
      <c r="CS16" s="64" t="str">
        <f>IF($B16&lt;&gt;"",SUMIFS(进货台账!$I$3:$I$1869,进货台账!$E$3:$E$1869,$B16,进货台账!$B$3:$B$1869,LEFT($I$3,4),进货台账!$C$3:$C$1869,LEFT(CS$4,LEN(CS$4)-1)),"")</f>
        <v/>
      </c>
      <c r="CT16" s="64" t="str">
        <f>IF($B16&lt;&gt;"",SUMIFS(进货台账!$K$3:$K$1869,进货台账!$E$3:$E$1869,$B16,进货台账!$B$3:$B$1869,LEFT($I$3,4),进货台账!$C$3:$C$1869,LEFT(CS$4,LEN(CS$4)-1)),"")</f>
        <v/>
      </c>
      <c r="CU16" s="64" t="str">
        <f t="shared" si="62"/>
        <v/>
      </c>
      <c r="CV16" s="64" t="str">
        <f t="shared" si="63"/>
        <v/>
      </c>
      <c r="CW16" s="64" t="str">
        <f>IF($B16&lt;&gt;"",SUMIFS(销售台账!$I$3:$I$2654,销售台账!$E$3:$E$2654,$B16,销售台账!$B$3:$B$2654,LEFT($I$3,4),销售台账!$C$3:$C$2654,LEFT(CS$4,LEN(CS$4)-1)),"")</f>
        <v/>
      </c>
      <c r="CX16" s="64" t="str">
        <f>IF($B16&lt;&gt;"",IFERROR(SUMIFS(销售台账!$K$3:$K$2654,销售台账!$E$3:$E$2654,$B16,销售台账!$B$3:$B$2654,LEFT($I$3,4),销售台账!$C$3:$C$2654,LEFT(CS$4,LEN(CS$4)-1))/CW16,0),"")</f>
        <v/>
      </c>
      <c r="CY16" s="64" t="str">
        <f>IF($B16&lt;&gt;"",SUMIFS(损耗登记!$I$3:$I$4999,损耗登记!$E$3:$E$4999,$B16,损耗登记!$B$3:$B$4999,LEFT($I$3,4),损耗登记!$C$3:$C$4999,LEFT(CS$4,LEN(CS$4)-1)),"")</f>
        <v/>
      </c>
      <c r="CZ16" s="64" t="str">
        <f t="shared" si="64"/>
        <v/>
      </c>
      <c r="DA16" s="64" t="str">
        <f t="shared" si="65"/>
        <v/>
      </c>
      <c r="DB16" s="64" t="str">
        <f t="shared" si="66"/>
        <v/>
      </c>
      <c r="DC16" s="64" t="str">
        <f t="shared" si="67"/>
        <v/>
      </c>
      <c r="DD16" s="64" t="str">
        <f>IF($B16&lt;&gt;"",SUMIFS(进货台账!$I$3:$I$1869,进货台账!$E$3:$E$1869,$B16,进货台账!$B$3:$B$1869,LEFT($I$3,4),进货台账!$C$3:$C$1869,LEFT(DD$4,LEN(DD$4)-1)),"")</f>
        <v/>
      </c>
      <c r="DE16" s="64" t="str">
        <f>IF($B16&lt;&gt;"",SUMIFS(进货台账!$K$3:$K$1869,进货台账!$E$3:$E$1869,$B16,进货台账!$B$3:$B$1869,LEFT($I$3,4),进货台账!$C$3:$C$1869,LEFT(DD$4,LEN(DD$4)-1)),"")</f>
        <v/>
      </c>
      <c r="DF16" s="64" t="str">
        <f t="shared" si="68"/>
        <v/>
      </c>
      <c r="DG16" s="64" t="str">
        <f t="shared" si="69"/>
        <v/>
      </c>
      <c r="DH16" s="64" t="str">
        <f>IF($B16&lt;&gt;"",SUMIFS(销售台账!$I$3:$I$2654,销售台账!$E$3:$E$2654,$B16,销售台账!$B$3:$B$2654,LEFT($I$3,4),销售台账!$C$3:$C$2654,LEFT(DD$4,LEN(DD$4)-1)),"")</f>
        <v/>
      </c>
      <c r="DI16" s="64" t="str">
        <f>IF($B16&lt;&gt;"",IFERROR(SUMIFS(销售台账!$K$3:$K$2654,销售台账!$E$3:$E$2654,$B16,销售台账!$B$3:$B$2654,LEFT($I$3,4),销售台账!$C$3:$C$2654,LEFT(DD$4,LEN(DD$4)-1))/DH16,0),"")</f>
        <v/>
      </c>
      <c r="DJ16" s="64" t="str">
        <f>IF($B16&lt;&gt;"",SUMIFS(损耗登记!$I$3:$I$4999,损耗登记!$E$3:$E$4999,$B16,损耗登记!$B$3:$B$4999,LEFT($I$3,4),损耗登记!$C$3:$C$4999,LEFT(DD$4,LEN(DD$4)-1)),"")</f>
        <v/>
      </c>
      <c r="DK16" s="64" t="str">
        <f t="shared" si="70"/>
        <v/>
      </c>
      <c r="DL16" s="64" t="str">
        <f t="shared" si="71"/>
        <v/>
      </c>
      <c r="DM16" s="64" t="str">
        <f t="shared" si="72"/>
        <v/>
      </c>
      <c r="DN16" s="64" t="str">
        <f t="shared" si="73"/>
        <v/>
      </c>
      <c r="DO16" s="64" t="str">
        <f>IF($B16&lt;&gt;"",SUMIFS(进货台账!$I$3:$I$1869,进货台账!$E$3:$E$1869,$B16,进货台账!$B$3:$B$1869,LEFT($I$3,4),进货台账!$C$3:$C$1869,LEFT(DO$4,LEN(DO$4)-1)),"")</f>
        <v/>
      </c>
      <c r="DP16" s="64" t="str">
        <f>IF($B16&lt;&gt;"",SUMIFS(进货台账!$K$3:$K$1869,进货台账!$E$3:$E$1869,$B16,进货台账!$B$3:$B$1869,LEFT($I$3,4),进货台账!$C$3:$C$1869,LEFT(DO$4,LEN(DO$4)-1)),"")</f>
        <v/>
      </c>
      <c r="DQ16" s="64" t="str">
        <f t="shared" si="74"/>
        <v/>
      </c>
      <c r="DR16" s="64" t="str">
        <f t="shared" si="75"/>
        <v/>
      </c>
      <c r="DS16" s="64" t="str">
        <f>IF($B16&lt;&gt;"",SUMIFS(销售台账!$I$3:$I$2654,销售台账!$E$3:$E$2654,$B16,销售台账!$B$3:$B$2654,LEFT($I$3,4),销售台账!$C$3:$C$2654,LEFT(DO$4,LEN(DO$4)-1)),"")</f>
        <v/>
      </c>
      <c r="DT16" s="64" t="str">
        <f>IF($B16&lt;&gt;"",IFERROR(SUMIFS(销售台账!$K$3:$K$2654,销售台账!$E$3:$E$2654,$B16,销售台账!$B$3:$B$2654,LEFT($I$3,4),销售台账!$C$3:$C$2654,LEFT(DO$4,LEN(DO$4)-1))/DS16,0),"")</f>
        <v/>
      </c>
      <c r="DU16" s="64" t="str">
        <f>IF($B16&lt;&gt;"",SUMIFS(损耗登记!$I$3:$I$4999,损耗登记!$E$3:$E$4999,$B16,损耗登记!$B$3:$B$4999,LEFT($I$3,4),损耗登记!$C$3:$C$4999,LEFT(DO$4,LEN(DO$4)-1)),"")</f>
        <v/>
      </c>
      <c r="DV16" s="64" t="str">
        <f t="shared" si="76"/>
        <v/>
      </c>
      <c r="DW16" s="64" t="str">
        <f t="shared" si="77"/>
        <v/>
      </c>
      <c r="DX16" s="64" t="str">
        <f t="shared" si="78"/>
        <v/>
      </c>
      <c r="DY16" s="64" t="str">
        <f t="shared" si="79"/>
        <v/>
      </c>
      <c r="DZ16" s="64" t="str">
        <f>IF($B16&lt;&gt;"",SUMIFS(进货台账!$I$3:$I$1869,进货台账!$E$3:$E$1869,$B16,进货台账!$B$3:$B$1869,LEFT($I$3,4),进货台账!$C$3:$C$1869,LEFT(DZ$4,LEN(DZ$4)-1)),"")</f>
        <v/>
      </c>
      <c r="EA16" s="64" t="str">
        <f>IF($B16&lt;&gt;"",SUMIFS(进货台账!$K$3:$K$1869,进货台账!$E$3:$E$1869,$B16,进货台账!$B$3:$B$1869,LEFT($I$3,4),进货台账!$C$3:$C$1869,LEFT(DZ$4,LEN(DZ$4)-1)),"")</f>
        <v/>
      </c>
      <c r="EB16" s="64" t="str">
        <f t="shared" si="80"/>
        <v/>
      </c>
      <c r="EC16" s="64" t="str">
        <f t="shared" si="81"/>
        <v/>
      </c>
      <c r="ED16" s="64" t="str">
        <f>IF($B16&lt;&gt;"",SUMIFS(销售台账!$I$3:$I$2654,销售台账!$E$3:$E$2654,$B16,销售台账!$B$3:$B$2654,LEFT($I$3,4),销售台账!$C$3:$C$2654,LEFT(DZ$4,LEN(DZ$4)-1)),"")</f>
        <v/>
      </c>
      <c r="EE16" s="64" t="str">
        <f>IF($B16&lt;&gt;"",IFERROR(SUMIFS(销售台账!$K$3:$K$2654,销售台账!$E$3:$E$2654,$B16,销售台账!$B$3:$B$2654,LEFT($I$3,4),销售台账!$C$3:$C$2654,LEFT(DZ$4,LEN(DZ$4)-1))/ED16,0),"")</f>
        <v/>
      </c>
      <c r="EF16" s="64" t="str">
        <f>IF($B16&lt;&gt;"",SUMIFS(损耗登记!$I$3:$I$4999,损耗登记!$E$3:$E$4999,$B16,损耗登记!$B$3:$B$4999,LEFT($I$3,4),损耗登记!$C$3:$C$4999,LEFT(DZ$4,LEN(DZ$4)-1)),"")</f>
        <v/>
      </c>
      <c r="EG16" s="64" t="str">
        <f t="shared" si="82"/>
        <v/>
      </c>
      <c r="EH16" s="64" t="str">
        <f t="shared" si="83"/>
        <v/>
      </c>
      <c r="EI16" s="64" t="str">
        <f t="shared" si="84"/>
        <v/>
      </c>
      <c r="EJ16" s="64" t="str">
        <f t="shared" si="85"/>
        <v/>
      </c>
    </row>
    <row r="17" s="44" customFormat="1" ht="22" customHeight="1" spans="1:140">
      <c r="A17" s="63" t="str">
        <f t="shared" si="86"/>
        <v/>
      </c>
      <c r="B17" s="63" t="str">
        <f>IF(商品参数!A13&lt;&gt;"",商品参数!A13,"")</f>
        <v/>
      </c>
      <c r="C17" s="64" t="str">
        <f>IFERROR(VLOOKUP(B17,商品参数!A:E,2,FALSE),"")</f>
        <v/>
      </c>
      <c r="D17" s="64" t="str">
        <f>IFERROR(VLOOKUP(B17,商品参数!A:E,3,FALSE),"")</f>
        <v/>
      </c>
      <c r="E17" s="64" t="str">
        <f>IFERROR(VLOOKUP(B17,商品参数!A:E,4,FALSE),"")</f>
        <v/>
      </c>
      <c r="F17" s="64" t="str">
        <f>IF(E17&lt;&gt;"",IFERROR(VLOOKUP(B17,商品参数!$A$3:$D$499,6,0),0),"")</f>
        <v/>
      </c>
      <c r="G17" s="64" t="str">
        <f>IF(E17&lt;&gt;"",IFERROR(VLOOKUP(B17,商品参数!$A$3:$E$499,7,0),0),"")</f>
        <v/>
      </c>
      <c r="H17" s="64" t="str">
        <f t="shared" si="17"/>
        <v/>
      </c>
      <c r="I17" s="64" t="str">
        <f>IF($B17&lt;&gt;"",SUMIFS(进货台账!$I$3:$I$1869,进货台账!$E$3:$E$1869,$B17,进货台账!$B$3:$B$1869,LEFT($I$3,4),进货台账!$C$3:$C$1869,LEFT(I$4,LEN(I$4)-1)),"")</f>
        <v/>
      </c>
      <c r="J17" s="64" t="str">
        <f>IF($B17&lt;&gt;"",SUMIFS(进货台账!$K$3:$K$1869,进货台账!$E$3:$E$1869,$B17,进货台账!$B$3:$B$1869,LEFT($I$3,4),进货台账!$C$3:$C$1869,LEFT(I$4,LEN(I$4)-1)),"")</f>
        <v/>
      </c>
      <c r="K17" s="64" t="str">
        <f t="shared" si="18"/>
        <v/>
      </c>
      <c r="L17" s="64" t="str">
        <f t="shared" si="19"/>
        <v/>
      </c>
      <c r="M17" s="64" t="str">
        <f>IF($B17&lt;&gt;"",SUMIFS(销售台账!$I$3:$I$2654,销售台账!$E$3:$E$2654,$B17,销售台账!$B$3:$B$2654,LEFT($I$3,4),销售台账!$C$3:$C$2654,LEFT(I$4,LEN(I$4)-1)),"")</f>
        <v/>
      </c>
      <c r="N17" s="64" t="str">
        <f>IF($B17&lt;&gt;"",IFERROR(SUMIFS(销售台账!$K$3:$K$2654,销售台账!$E$3:$E$2654,$B17,销售台账!$B$3:$B$2654,LEFT($I$3,4),销售台账!$C$3:$C$2654,LEFT(I$4,LEN(I$4)-1))/M17,0),"")</f>
        <v/>
      </c>
      <c r="O17" s="64" t="str">
        <f>IF($B17&lt;&gt;"",SUMIFS(损耗登记!$I$3:$I$4999,损耗登记!$E$3:$E$4999,$B17,损耗登记!$B$3:$B$4999,LEFT($I$3,4),损耗登记!$C$3:$C$4999,LEFT(I$4,LEN(I$4)-1)),"")</f>
        <v/>
      </c>
      <c r="P17" s="64" t="str">
        <f t="shared" si="20"/>
        <v/>
      </c>
      <c r="Q17" s="64" t="str">
        <f t="shared" si="21"/>
        <v/>
      </c>
      <c r="R17" s="64" t="str">
        <f t="shared" si="22"/>
        <v/>
      </c>
      <c r="S17" s="64" t="str">
        <f t="shared" si="87"/>
        <v/>
      </c>
      <c r="T17" s="64" t="str">
        <f>IF($B17&lt;&gt;"",SUMIFS(进货台账!$I$3:$I$1869,进货台账!$E$3:$E$1869,$B17,进货台账!$B$3:$B$1869,LEFT($I$3,4),进货台账!$C$3:$C$1869,LEFT(T$4,LEN(T$4)-1)),"")</f>
        <v/>
      </c>
      <c r="U17" s="64" t="str">
        <f>IF($B17&lt;&gt;"",SUMIFS(进货台账!$K$3:$K$1869,进货台账!$E$3:$E$1869,$B17,进货台账!$B$3:$B$1869,LEFT($I$3,4),进货台账!$C$3:$C$1869,LEFT(T$4,LEN(T$4)-1)),"")</f>
        <v/>
      </c>
      <c r="V17" s="64" t="str">
        <f t="shared" si="88"/>
        <v/>
      </c>
      <c r="W17" s="64" t="str">
        <f t="shared" si="89"/>
        <v/>
      </c>
      <c r="X17" s="64" t="str">
        <f>IF($B17&lt;&gt;"",SUMIFS(销售台账!$I$3:$I$2654,销售台账!$E$3:$E$2654,$B17,销售台账!$B$3:$B$2654,LEFT($I$3,4),销售台账!$C$3:$C$2654,LEFT(T$4,LEN(T$4)-1)),"")</f>
        <v/>
      </c>
      <c r="Y17" s="64" t="str">
        <f>IF($B17&lt;&gt;"",IFERROR(SUMIFS(销售台账!$K$3:$K$2654,销售台账!$E$3:$E$2654,$B17,销售台账!$B$3:$B$2654,LEFT($I$3,4),销售台账!$C$3:$C$2654,LEFT(T$4,LEN(T$4)-1))/X17,0),"")</f>
        <v/>
      </c>
      <c r="Z17" s="64" t="str">
        <f>IF($B17&lt;&gt;"",SUMIFS(损耗登记!$I$3:$I$4999,损耗登记!$E$3:$E$4999,$B17,损耗登记!$B$3:$B$4999,LEFT($I$3,4),损耗登记!$C$3:$C$4999,LEFT(T$4,LEN(T$4)-1)),"")</f>
        <v/>
      </c>
      <c r="AA17" s="64" t="str">
        <f t="shared" si="90"/>
        <v/>
      </c>
      <c r="AB17" s="64" t="str">
        <f t="shared" si="91"/>
        <v/>
      </c>
      <c r="AC17" s="64" t="str">
        <f t="shared" si="92"/>
        <v/>
      </c>
      <c r="AD17" s="64" t="str">
        <f t="shared" si="93"/>
        <v/>
      </c>
      <c r="AE17" s="64" t="str">
        <f>IF($B17&lt;&gt;"",SUMIFS(进货台账!$I$3:$I$1869,进货台账!$E$3:$E$1869,$B17,进货台账!$B$3:$B$1869,LEFT($I$3,4),进货台账!$C$3:$C$1869,LEFT(AE$4,LEN(AE$4)-1)),"")</f>
        <v/>
      </c>
      <c r="AF17" s="64" t="str">
        <f>IF($B17&lt;&gt;"",SUMIFS(进货台账!$K$3:$K$1869,进货台账!$E$3:$E$1869,$B17,进货台账!$B$3:$B$1869,LEFT($I$3,4),进货台账!$C$3:$C$1869,LEFT(AE$4,LEN(AE$4)-1)),"")</f>
        <v/>
      </c>
      <c r="AG17" s="64" t="str">
        <f t="shared" si="26"/>
        <v/>
      </c>
      <c r="AH17" s="64" t="str">
        <f t="shared" si="27"/>
        <v/>
      </c>
      <c r="AI17" s="64" t="str">
        <f>IF($B17&lt;&gt;"",SUMIFS(销售台账!$I$3:$I$2654,销售台账!$E$3:$E$2654,$B17,销售台账!$B$3:$B$2654,LEFT($I$3,4),销售台账!$C$3:$C$2654,LEFT(AE$4,LEN(AE$4)-1)),"")</f>
        <v/>
      </c>
      <c r="AJ17" s="64" t="str">
        <f>IF($B17&lt;&gt;"",IFERROR(SUMIFS(销售台账!$K$3:$K$2654,销售台账!$E$3:$E$2654,$B17,销售台账!$B$3:$B$2654,LEFT($I$3,4),销售台账!$C$3:$C$2654,LEFT(AE$4,LEN(AE$4)-1))/AI17,0),"")</f>
        <v/>
      </c>
      <c r="AK17" s="64" t="str">
        <f>IF($B17&lt;&gt;"",SUMIFS(损耗登记!$I$3:$I$4999,损耗登记!$E$3:$E$4999,$B17,损耗登记!$B$3:$B$4999,LEFT($I$3,4),损耗登记!$C$3:$C$4999,LEFT(AE$4,LEN(AE$4)-1)),"")</f>
        <v/>
      </c>
      <c r="AL17" s="64" t="str">
        <f t="shared" si="28"/>
        <v/>
      </c>
      <c r="AM17" s="64" t="str">
        <f t="shared" si="29"/>
        <v/>
      </c>
      <c r="AN17" s="64" t="str">
        <f t="shared" si="30"/>
        <v/>
      </c>
      <c r="AO17" s="64" t="str">
        <f t="shared" si="31"/>
        <v/>
      </c>
      <c r="AP17" s="64" t="str">
        <f>IF($B17&lt;&gt;"",SUMIFS(进货台账!$I$3:$I$1869,进货台账!$E$3:$E$1869,$B17,进货台账!$B$3:$B$1869,LEFT($I$3,4),进货台账!$C$3:$C$1869,LEFT(AP$4,LEN(AP$4)-1)),"")</f>
        <v/>
      </c>
      <c r="AQ17" s="64" t="str">
        <f>IF($B17&lt;&gt;"",SUMIFS(进货台账!$K$3:$K$1869,进货台账!$E$3:$E$1869,$B17,进货台账!$B$3:$B$1869,LEFT($I$3,4),进货台账!$C$3:$C$1869,LEFT(AP$4,LEN(AP$4)-1)),"")</f>
        <v/>
      </c>
      <c r="AR17" s="64" t="str">
        <f t="shared" si="32"/>
        <v/>
      </c>
      <c r="AS17" s="64" t="str">
        <f t="shared" si="33"/>
        <v/>
      </c>
      <c r="AT17" s="64" t="str">
        <f>IF($B17&lt;&gt;"",SUMIFS(销售台账!$I$3:$I$2654,销售台账!$E$3:$E$2654,$B17,销售台账!$B$3:$B$2654,LEFT($I$3,4),销售台账!$C$3:$C$2654,LEFT(AP$4,LEN(AP$4)-1)),"")</f>
        <v/>
      </c>
      <c r="AU17" s="64" t="str">
        <f>IF($B17&lt;&gt;"",IFERROR(SUMIFS(销售台账!$K$3:$K$2654,销售台账!$E$3:$E$2654,$B17,销售台账!$B$3:$B$2654,LEFT($I$3,4),销售台账!$C$3:$C$2654,LEFT(AP$4,LEN(AP$4)-1))/AT17,0),"")</f>
        <v/>
      </c>
      <c r="AV17" s="64" t="str">
        <f>IF($B17&lt;&gt;"",SUMIFS(损耗登记!$I$3:$I$4999,损耗登记!$E$3:$E$4999,$B17,损耗登记!$B$3:$B$4999,LEFT($I$3,4),损耗登记!$C$3:$C$4999,LEFT(AP$4,LEN(AP$4)-1)),"")</f>
        <v/>
      </c>
      <c r="AW17" s="64" t="str">
        <f t="shared" si="34"/>
        <v/>
      </c>
      <c r="AX17" s="64" t="str">
        <f t="shared" si="35"/>
        <v/>
      </c>
      <c r="AY17" s="64" t="str">
        <f t="shared" si="36"/>
        <v/>
      </c>
      <c r="AZ17" s="64" t="str">
        <f t="shared" si="37"/>
        <v/>
      </c>
      <c r="BA17" s="64" t="str">
        <f>IF($B17&lt;&gt;"",SUMIFS(进货台账!$I$3:$I$1869,进货台账!$E$3:$E$1869,$B17,进货台账!$B$3:$B$1869,LEFT($I$3,4),进货台账!$C$3:$C$1869,LEFT(BA$4,LEN(BA$4)-1)),"")</f>
        <v/>
      </c>
      <c r="BB17" s="64" t="str">
        <f>IF($B17&lt;&gt;"",SUMIFS(进货台账!$K$3:$K$1869,进货台账!$E$3:$E$1869,$B17,进货台账!$B$3:$B$1869,LEFT($I$3,4),进货台账!$C$3:$C$1869,LEFT(BA$4,LEN(BA$4)-1)),"")</f>
        <v/>
      </c>
      <c r="BC17" s="64" t="str">
        <f t="shared" si="38"/>
        <v/>
      </c>
      <c r="BD17" s="64" t="str">
        <f t="shared" si="39"/>
        <v/>
      </c>
      <c r="BE17" s="64" t="str">
        <f>IF($B17&lt;&gt;"",SUMIFS(销售台账!$I$3:$I$2654,销售台账!$E$3:$E$2654,$B17,销售台账!$B$3:$B$2654,LEFT($I$3,4),销售台账!$C$3:$C$2654,LEFT(BA$4,LEN(BA$4)-1)),"")</f>
        <v/>
      </c>
      <c r="BF17" s="64" t="str">
        <f>IF($B17&lt;&gt;"",IFERROR(SUMIFS(销售台账!$K$3:$K$2654,销售台账!$E$3:$E$2654,$B17,销售台账!$B$3:$B$2654,LEFT($I$3,4),销售台账!$C$3:$C$2654,LEFT(BA$4,LEN(BA$4)-1))/BE17,0),"")</f>
        <v/>
      </c>
      <c r="BG17" s="64" t="str">
        <f>IF($B17&lt;&gt;"",SUMIFS(损耗登记!$I$3:$I$4999,损耗登记!$E$3:$E$4999,$B17,损耗登记!$B$3:$B$4999,LEFT($I$3,4),损耗登记!$C$3:$C$4999,LEFT(BA$4,LEN(BA$4)-1)),"")</f>
        <v/>
      </c>
      <c r="BH17" s="64" t="str">
        <f t="shared" si="40"/>
        <v/>
      </c>
      <c r="BI17" s="64" t="str">
        <f t="shared" si="41"/>
        <v/>
      </c>
      <c r="BJ17" s="64" t="str">
        <f t="shared" si="42"/>
        <v/>
      </c>
      <c r="BK17" s="64" t="str">
        <f t="shared" si="43"/>
        <v/>
      </c>
      <c r="BL17" s="64" t="str">
        <f>IF($B17&lt;&gt;"",SUMIFS(进货台账!$I$3:$I$1869,进货台账!$E$3:$E$1869,$B17,进货台账!$B$3:$B$1869,LEFT($I$3,4),进货台账!$C$3:$C$1869,LEFT(BL$4,LEN(BL$4)-1)),"")</f>
        <v/>
      </c>
      <c r="BM17" s="64" t="str">
        <f>IF($B17&lt;&gt;"",SUMIFS(进货台账!$K$3:$K$1869,进货台账!$E$3:$E$1869,$B17,进货台账!$B$3:$B$1869,LEFT($I$3,4),进货台账!$C$3:$C$1869,LEFT(BL$4,LEN(BL$4)-1)),"")</f>
        <v/>
      </c>
      <c r="BN17" s="64" t="str">
        <f t="shared" si="44"/>
        <v/>
      </c>
      <c r="BO17" s="64" t="str">
        <f t="shared" si="45"/>
        <v/>
      </c>
      <c r="BP17" s="64" t="str">
        <f>IF($B17&lt;&gt;"",SUMIFS(销售台账!$I$3:$I$2654,销售台账!$E$3:$E$2654,$B17,销售台账!$B$3:$B$2654,LEFT($I$3,4),销售台账!$C$3:$C$2654,LEFT(BL$4,LEN(BL$4)-1)),"")</f>
        <v/>
      </c>
      <c r="BQ17" s="64" t="str">
        <f>IF($B17&lt;&gt;"",IFERROR(SUMIFS(销售台账!$K$3:$K$2654,销售台账!$E$3:$E$2654,$B17,销售台账!$B$3:$B$2654,LEFT($I$3,4),销售台账!$C$3:$C$2654,LEFT(BL$4,LEN(BL$4)-1))/BP17,0),"")</f>
        <v/>
      </c>
      <c r="BR17" s="64" t="str">
        <f>IF($B17&lt;&gt;"",SUMIFS(损耗登记!$I$3:$I$4999,损耗登记!$E$3:$E$4999,$B17,损耗登记!$B$3:$B$4999,LEFT($I$3,4),损耗登记!$C$3:$C$4999,LEFT(BL$4,LEN(BL$4)-1)),"")</f>
        <v/>
      </c>
      <c r="BS17" s="64" t="str">
        <f t="shared" si="46"/>
        <v/>
      </c>
      <c r="BT17" s="64" t="str">
        <f t="shared" si="47"/>
        <v/>
      </c>
      <c r="BU17" s="64" t="str">
        <f t="shared" si="48"/>
        <v/>
      </c>
      <c r="BV17" s="64" t="str">
        <f t="shared" si="49"/>
        <v/>
      </c>
      <c r="BW17" s="64" t="str">
        <f>IF($B17&lt;&gt;"",SUMIFS(进货台账!$I$3:$I$1869,进货台账!$E$3:$E$1869,$B17,进货台账!$B$3:$B$1869,LEFT($I$3,4),进货台账!$C$3:$C$1869,LEFT(BW$4,LEN(BW$4)-1)),"")</f>
        <v/>
      </c>
      <c r="BX17" s="64" t="str">
        <f>IF($B17&lt;&gt;"",SUMIFS(进货台账!$K$3:$K$1869,进货台账!$E$3:$E$1869,$B17,进货台账!$B$3:$B$1869,LEFT($I$3,4),进货台账!$C$3:$C$1869,LEFT(BW$4,LEN(BW$4)-1)),"")</f>
        <v/>
      </c>
      <c r="BY17" s="64" t="str">
        <f t="shared" si="50"/>
        <v/>
      </c>
      <c r="BZ17" s="64" t="str">
        <f t="shared" si="51"/>
        <v/>
      </c>
      <c r="CA17" s="64" t="str">
        <f>IF($B17&lt;&gt;"",SUMIFS(销售台账!$I$3:$I$2654,销售台账!$E$3:$E$2654,$B17,销售台账!$B$3:$B$2654,LEFT($I$3,4),销售台账!$C$3:$C$2654,LEFT(BW$4,LEN(BW$4)-1)),"")</f>
        <v/>
      </c>
      <c r="CB17" s="64" t="str">
        <f>IF($B17&lt;&gt;"",IFERROR(SUMIFS(销售台账!$K$3:$K$2654,销售台账!$E$3:$E$2654,$B17,销售台账!$B$3:$B$2654,LEFT($I$3,4),销售台账!$C$3:$C$2654,LEFT(BW$4,LEN(BW$4)-1))/CA17,0),"")</f>
        <v/>
      </c>
      <c r="CC17" s="64" t="str">
        <f>IF($B17&lt;&gt;"",SUMIFS(损耗登记!$I$3:$I$4999,损耗登记!$E$3:$E$4999,$B17,损耗登记!$B$3:$B$4999,LEFT($I$3,4),损耗登记!$C$3:$C$4999,LEFT(BW$4,LEN(BW$4)-1)),"")</f>
        <v/>
      </c>
      <c r="CD17" s="64" t="str">
        <f t="shared" si="52"/>
        <v/>
      </c>
      <c r="CE17" s="64" t="str">
        <f t="shared" si="53"/>
        <v/>
      </c>
      <c r="CF17" s="64" t="str">
        <f t="shared" si="54"/>
        <v/>
      </c>
      <c r="CG17" s="64" t="str">
        <f t="shared" si="55"/>
        <v/>
      </c>
      <c r="CH17" s="64" t="str">
        <f>IF($B17&lt;&gt;"",SUMIFS(进货台账!$I$3:$I$1869,进货台账!$E$3:$E$1869,$B17,进货台账!$B$3:$B$1869,LEFT($I$3,4),进货台账!$C$3:$C$1869,LEFT(CH$4,LEN(CH$4)-1)),"")</f>
        <v/>
      </c>
      <c r="CI17" s="64" t="str">
        <f>IF($B17&lt;&gt;"",SUMIFS(进货台账!$K$3:$K$1869,进货台账!$E$3:$E$1869,$B17,进货台账!$B$3:$B$1869,LEFT($I$3,4),进货台账!$C$3:$C$1869,LEFT(CH$4,LEN(CH$4)-1)),"")</f>
        <v/>
      </c>
      <c r="CJ17" s="64" t="str">
        <f t="shared" si="56"/>
        <v/>
      </c>
      <c r="CK17" s="64" t="str">
        <f t="shared" si="57"/>
        <v/>
      </c>
      <c r="CL17" s="64" t="str">
        <f>IF($B17&lt;&gt;"",SUMIFS(销售台账!$I$3:$I$2654,销售台账!$E$3:$E$2654,$B17,销售台账!$B$3:$B$2654,LEFT($I$3,4),销售台账!$C$3:$C$2654,LEFT(CH$4,LEN(CH$4)-1)),"")</f>
        <v/>
      </c>
      <c r="CM17" s="64" t="str">
        <f>IF($B17&lt;&gt;"",IFERROR(SUMIFS(销售台账!$K$3:$K$2654,销售台账!$E$3:$E$2654,$B17,销售台账!$B$3:$B$2654,LEFT($I$3,4),销售台账!$C$3:$C$2654,LEFT(CH$4,LEN(CH$4)-1))/CL17,0),"")</f>
        <v/>
      </c>
      <c r="CN17" s="64" t="str">
        <f>IF($B17&lt;&gt;"",SUMIFS(损耗登记!$I$3:$I$4999,损耗登记!$E$3:$E$4999,$B17,损耗登记!$B$3:$B$4999,LEFT($I$3,4),损耗登记!$C$3:$C$4999,LEFT(CH$4,LEN(CH$4)-1)),"")</f>
        <v/>
      </c>
      <c r="CO17" s="64" t="str">
        <f t="shared" si="58"/>
        <v/>
      </c>
      <c r="CP17" s="64" t="str">
        <f t="shared" si="59"/>
        <v/>
      </c>
      <c r="CQ17" s="64" t="str">
        <f t="shared" si="60"/>
        <v/>
      </c>
      <c r="CR17" s="64" t="str">
        <f t="shared" si="61"/>
        <v/>
      </c>
      <c r="CS17" s="64" t="str">
        <f>IF($B17&lt;&gt;"",SUMIFS(进货台账!$I$3:$I$1869,进货台账!$E$3:$E$1869,$B17,进货台账!$B$3:$B$1869,LEFT($I$3,4),进货台账!$C$3:$C$1869,LEFT(CS$4,LEN(CS$4)-1)),"")</f>
        <v/>
      </c>
      <c r="CT17" s="64" t="str">
        <f>IF($B17&lt;&gt;"",SUMIFS(进货台账!$K$3:$K$1869,进货台账!$E$3:$E$1869,$B17,进货台账!$B$3:$B$1869,LEFT($I$3,4),进货台账!$C$3:$C$1869,LEFT(CS$4,LEN(CS$4)-1)),"")</f>
        <v/>
      </c>
      <c r="CU17" s="64" t="str">
        <f t="shared" si="62"/>
        <v/>
      </c>
      <c r="CV17" s="64" t="str">
        <f t="shared" si="63"/>
        <v/>
      </c>
      <c r="CW17" s="64" t="str">
        <f>IF($B17&lt;&gt;"",SUMIFS(销售台账!$I$3:$I$2654,销售台账!$E$3:$E$2654,$B17,销售台账!$B$3:$B$2654,LEFT($I$3,4),销售台账!$C$3:$C$2654,LEFT(CS$4,LEN(CS$4)-1)),"")</f>
        <v/>
      </c>
      <c r="CX17" s="64" t="str">
        <f>IF($B17&lt;&gt;"",IFERROR(SUMIFS(销售台账!$K$3:$K$2654,销售台账!$E$3:$E$2654,$B17,销售台账!$B$3:$B$2654,LEFT($I$3,4),销售台账!$C$3:$C$2654,LEFT(CS$4,LEN(CS$4)-1))/CW17,0),"")</f>
        <v/>
      </c>
      <c r="CY17" s="64" t="str">
        <f>IF($B17&lt;&gt;"",SUMIFS(损耗登记!$I$3:$I$4999,损耗登记!$E$3:$E$4999,$B17,损耗登记!$B$3:$B$4999,LEFT($I$3,4),损耗登记!$C$3:$C$4999,LEFT(CS$4,LEN(CS$4)-1)),"")</f>
        <v/>
      </c>
      <c r="CZ17" s="64" t="str">
        <f t="shared" si="64"/>
        <v/>
      </c>
      <c r="DA17" s="64" t="str">
        <f t="shared" si="65"/>
        <v/>
      </c>
      <c r="DB17" s="64" t="str">
        <f t="shared" si="66"/>
        <v/>
      </c>
      <c r="DC17" s="64" t="str">
        <f t="shared" si="67"/>
        <v/>
      </c>
      <c r="DD17" s="64" t="str">
        <f>IF($B17&lt;&gt;"",SUMIFS(进货台账!$I$3:$I$1869,进货台账!$E$3:$E$1869,$B17,进货台账!$B$3:$B$1869,LEFT($I$3,4),进货台账!$C$3:$C$1869,LEFT(DD$4,LEN(DD$4)-1)),"")</f>
        <v/>
      </c>
      <c r="DE17" s="64" t="str">
        <f>IF($B17&lt;&gt;"",SUMIFS(进货台账!$K$3:$K$1869,进货台账!$E$3:$E$1869,$B17,进货台账!$B$3:$B$1869,LEFT($I$3,4),进货台账!$C$3:$C$1869,LEFT(DD$4,LEN(DD$4)-1)),"")</f>
        <v/>
      </c>
      <c r="DF17" s="64" t="str">
        <f t="shared" si="68"/>
        <v/>
      </c>
      <c r="DG17" s="64" t="str">
        <f t="shared" si="69"/>
        <v/>
      </c>
      <c r="DH17" s="64" t="str">
        <f>IF($B17&lt;&gt;"",SUMIFS(销售台账!$I$3:$I$2654,销售台账!$E$3:$E$2654,$B17,销售台账!$B$3:$B$2654,LEFT($I$3,4),销售台账!$C$3:$C$2654,LEFT(DD$4,LEN(DD$4)-1)),"")</f>
        <v/>
      </c>
      <c r="DI17" s="64" t="str">
        <f>IF($B17&lt;&gt;"",IFERROR(SUMIFS(销售台账!$K$3:$K$2654,销售台账!$E$3:$E$2654,$B17,销售台账!$B$3:$B$2654,LEFT($I$3,4),销售台账!$C$3:$C$2654,LEFT(DD$4,LEN(DD$4)-1))/DH17,0),"")</f>
        <v/>
      </c>
      <c r="DJ17" s="64" t="str">
        <f>IF($B17&lt;&gt;"",SUMIFS(损耗登记!$I$3:$I$4999,损耗登记!$E$3:$E$4999,$B17,损耗登记!$B$3:$B$4999,LEFT($I$3,4),损耗登记!$C$3:$C$4999,LEFT(DD$4,LEN(DD$4)-1)),"")</f>
        <v/>
      </c>
      <c r="DK17" s="64" t="str">
        <f t="shared" si="70"/>
        <v/>
      </c>
      <c r="DL17" s="64" t="str">
        <f t="shared" si="71"/>
        <v/>
      </c>
      <c r="DM17" s="64" t="str">
        <f t="shared" si="72"/>
        <v/>
      </c>
      <c r="DN17" s="64" t="str">
        <f t="shared" si="73"/>
        <v/>
      </c>
      <c r="DO17" s="64" t="str">
        <f>IF($B17&lt;&gt;"",SUMIFS(进货台账!$I$3:$I$1869,进货台账!$E$3:$E$1869,$B17,进货台账!$B$3:$B$1869,LEFT($I$3,4),进货台账!$C$3:$C$1869,LEFT(DO$4,LEN(DO$4)-1)),"")</f>
        <v/>
      </c>
      <c r="DP17" s="64" t="str">
        <f>IF($B17&lt;&gt;"",SUMIFS(进货台账!$K$3:$K$1869,进货台账!$E$3:$E$1869,$B17,进货台账!$B$3:$B$1869,LEFT($I$3,4),进货台账!$C$3:$C$1869,LEFT(DO$4,LEN(DO$4)-1)),"")</f>
        <v/>
      </c>
      <c r="DQ17" s="64" t="str">
        <f t="shared" si="74"/>
        <v/>
      </c>
      <c r="DR17" s="64" t="str">
        <f t="shared" si="75"/>
        <v/>
      </c>
      <c r="DS17" s="64" t="str">
        <f>IF($B17&lt;&gt;"",SUMIFS(销售台账!$I$3:$I$2654,销售台账!$E$3:$E$2654,$B17,销售台账!$B$3:$B$2654,LEFT($I$3,4),销售台账!$C$3:$C$2654,LEFT(DO$4,LEN(DO$4)-1)),"")</f>
        <v/>
      </c>
      <c r="DT17" s="64" t="str">
        <f>IF($B17&lt;&gt;"",IFERROR(SUMIFS(销售台账!$K$3:$K$2654,销售台账!$E$3:$E$2654,$B17,销售台账!$B$3:$B$2654,LEFT($I$3,4),销售台账!$C$3:$C$2654,LEFT(DO$4,LEN(DO$4)-1))/DS17,0),"")</f>
        <v/>
      </c>
      <c r="DU17" s="64" t="str">
        <f>IF($B17&lt;&gt;"",SUMIFS(损耗登记!$I$3:$I$4999,损耗登记!$E$3:$E$4999,$B17,损耗登记!$B$3:$B$4999,LEFT($I$3,4),损耗登记!$C$3:$C$4999,LEFT(DO$4,LEN(DO$4)-1)),"")</f>
        <v/>
      </c>
      <c r="DV17" s="64" t="str">
        <f t="shared" si="76"/>
        <v/>
      </c>
      <c r="DW17" s="64" t="str">
        <f t="shared" si="77"/>
        <v/>
      </c>
      <c r="DX17" s="64" t="str">
        <f t="shared" si="78"/>
        <v/>
      </c>
      <c r="DY17" s="64" t="str">
        <f t="shared" si="79"/>
        <v/>
      </c>
      <c r="DZ17" s="64" t="str">
        <f>IF($B17&lt;&gt;"",SUMIFS(进货台账!$I$3:$I$1869,进货台账!$E$3:$E$1869,$B17,进货台账!$B$3:$B$1869,LEFT($I$3,4),进货台账!$C$3:$C$1869,LEFT(DZ$4,LEN(DZ$4)-1)),"")</f>
        <v/>
      </c>
      <c r="EA17" s="64" t="str">
        <f>IF($B17&lt;&gt;"",SUMIFS(进货台账!$K$3:$K$1869,进货台账!$E$3:$E$1869,$B17,进货台账!$B$3:$B$1869,LEFT($I$3,4),进货台账!$C$3:$C$1869,LEFT(DZ$4,LEN(DZ$4)-1)),"")</f>
        <v/>
      </c>
      <c r="EB17" s="64" t="str">
        <f t="shared" si="80"/>
        <v/>
      </c>
      <c r="EC17" s="64" t="str">
        <f t="shared" si="81"/>
        <v/>
      </c>
      <c r="ED17" s="64" t="str">
        <f>IF($B17&lt;&gt;"",SUMIFS(销售台账!$I$3:$I$2654,销售台账!$E$3:$E$2654,$B17,销售台账!$B$3:$B$2654,LEFT($I$3,4),销售台账!$C$3:$C$2654,LEFT(DZ$4,LEN(DZ$4)-1)),"")</f>
        <v/>
      </c>
      <c r="EE17" s="64" t="str">
        <f>IF($B17&lt;&gt;"",IFERROR(SUMIFS(销售台账!$K$3:$K$2654,销售台账!$E$3:$E$2654,$B17,销售台账!$B$3:$B$2654,LEFT($I$3,4),销售台账!$C$3:$C$2654,LEFT(DZ$4,LEN(DZ$4)-1))/ED17,0),"")</f>
        <v/>
      </c>
      <c r="EF17" s="64" t="str">
        <f>IF($B17&lt;&gt;"",SUMIFS(损耗登记!$I$3:$I$4999,损耗登记!$E$3:$E$4999,$B17,损耗登记!$B$3:$B$4999,LEFT($I$3,4),损耗登记!$C$3:$C$4999,LEFT(DZ$4,LEN(DZ$4)-1)),"")</f>
        <v/>
      </c>
      <c r="EG17" s="64" t="str">
        <f t="shared" si="82"/>
        <v/>
      </c>
      <c r="EH17" s="64" t="str">
        <f t="shared" si="83"/>
        <v/>
      </c>
      <c r="EI17" s="64" t="str">
        <f t="shared" si="84"/>
        <v/>
      </c>
      <c r="EJ17" s="64" t="str">
        <f t="shared" si="85"/>
        <v/>
      </c>
    </row>
    <row r="18" s="44" customFormat="1" ht="22" customHeight="1" spans="1:140">
      <c r="A18" s="63" t="str">
        <f t="shared" si="86"/>
        <v/>
      </c>
      <c r="B18" s="63" t="str">
        <f>IF(商品参数!A14&lt;&gt;"",商品参数!A14,"")</f>
        <v/>
      </c>
      <c r="C18" s="64" t="str">
        <f>IFERROR(VLOOKUP(B18,商品参数!A:E,2,FALSE),"")</f>
        <v/>
      </c>
      <c r="D18" s="64" t="str">
        <f>IFERROR(VLOOKUP(B18,商品参数!A:E,3,FALSE),"")</f>
        <v/>
      </c>
      <c r="E18" s="64" t="str">
        <f>IFERROR(VLOOKUP(B18,商品参数!A:E,4,FALSE),"")</f>
        <v/>
      </c>
      <c r="F18" s="64" t="str">
        <f>IF(E18&lt;&gt;"",IFERROR(VLOOKUP(B18,商品参数!$A$3:$D$499,6,0),0),"")</f>
        <v/>
      </c>
      <c r="G18" s="64" t="str">
        <f>IF(E18&lt;&gt;"",IFERROR(VLOOKUP(B18,商品参数!$A$3:$E$499,7,0),0),"")</f>
        <v/>
      </c>
      <c r="H18" s="64" t="str">
        <f t="shared" si="17"/>
        <v/>
      </c>
      <c r="I18" s="64" t="str">
        <f>IF($B18&lt;&gt;"",SUMIFS(进货台账!$I$3:$I$1869,进货台账!$E$3:$E$1869,$B18,进货台账!$B$3:$B$1869,LEFT($I$3,4),进货台账!$C$3:$C$1869,LEFT(I$4,LEN(I$4)-1)),"")</f>
        <v/>
      </c>
      <c r="J18" s="64" t="str">
        <f>IF($B18&lt;&gt;"",SUMIFS(进货台账!$K$3:$K$1869,进货台账!$E$3:$E$1869,$B18,进货台账!$B$3:$B$1869,LEFT($I$3,4),进货台账!$C$3:$C$1869,LEFT(I$4,LEN(I$4)-1)),"")</f>
        <v/>
      </c>
      <c r="K18" s="64" t="str">
        <f t="shared" si="18"/>
        <v/>
      </c>
      <c r="L18" s="64" t="str">
        <f t="shared" si="19"/>
        <v/>
      </c>
      <c r="M18" s="64" t="str">
        <f>IF($B18&lt;&gt;"",SUMIFS(销售台账!$I$3:$I$2654,销售台账!$E$3:$E$2654,$B18,销售台账!$B$3:$B$2654,LEFT($I$3,4),销售台账!$C$3:$C$2654,LEFT(I$4,LEN(I$4)-1)),"")</f>
        <v/>
      </c>
      <c r="N18" s="64" t="str">
        <f>IF($B18&lt;&gt;"",IFERROR(SUMIFS(销售台账!$K$3:$K$2654,销售台账!$E$3:$E$2654,$B18,销售台账!$B$3:$B$2654,LEFT($I$3,4),销售台账!$C$3:$C$2654,LEFT(I$4,LEN(I$4)-1))/M18,0),"")</f>
        <v/>
      </c>
      <c r="O18" s="64" t="str">
        <f>IF($B18&lt;&gt;"",SUMIFS(损耗登记!$I$3:$I$4999,损耗登记!$E$3:$E$4999,$B18,损耗登记!$B$3:$B$4999,LEFT($I$3,4),损耗登记!$C$3:$C$4999,LEFT(I$4,LEN(I$4)-1)),"")</f>
        <v/>
      </c>
      <c r="P18" s="64" t="str">
        <f t="shared" si="20"/>
        <v/>
      </c>
      <c r="Q18" s="64" t="str">
        <f t="shared" si="21"/>
        <v/>
      </c>
      <c r="R18" s="64" t="str">
        <f t="shared" si="22"/>
        <v/>
      </c>
      <c r="S18" s="64" t="str">
        <f t="shared" si="87"/>
        <v/>
      </c>
      <c r="T18" s="64" t="str">
        <f>IF($B18&lt;&gt;"",SUMIFS(进货台账!$I$3:$I$1869,进货台账!$E$3:$E$1869,$B18,进货台账!$B$3:$B$1869,LEFT($I$3,4),进货台账!$C$3:$C$1869,LEFT(T$4,LEN(T$4)-1)),"")</f>
        <v/>
      </c>
      <c r="U18" s="64" t="str">
        <f>IF($B18&lt;&gt;"",SUMIFS(进货台账!$K$3:$K$1869,进货台账!$E$3:$E$1869,$B18,进货台账!$B$3:$B$1869,LEFT($I$3,4),进货台账!$C$3:$C$1869,LEFT(T$4,LEN(T$4)-1)),"")</f>
        <v/>
      </c>
      <c r="V18" s="64" t="str">
        <f t="shared" si="88"/>
        <v/>
      </c>
      <c r="W18" s="64" t="str">
        <f t="shared" si="89"/>
        <v/>
      </c>
      <c r="X18" s="64" t="str">
        <f>IF($B18&lt;&gt;"",SUMIFS(销售台账!$I$3:$I$2654,销售台账!$E$3:$E$2654,$B18,销售台账!$B$3:$B$2654,LEFT($I$3,4),销售台账!$C$3:$C$2654,LEFT(T$4,LEN(T$4)-1)),"")</f>
        <v/>
      </c>
      <c r="Y18" s="64" t="str">
        <f>IF($B18&lt;&gt;"",IFERROR(SUMIFS(销售台账!$K$3:$K$2654,销售台账!$E$3:$E$2654,$B18,销售台账!$B$3:$B$2654,LEFT($I$3,4),销售台账!$C$3:$C$2654,LEFT(T$4,LEN(T$4)-1))/X18,0),"")</f>
        <v/>
      </c>
      <c r="Z18" s="64" t="str">
        <f>IF($B18&lt;&gt;"",SUMIFS(损耗登记!$I$3:$I$4999,损耗登记!$E$3:$E$4999,$B18,损耗登记!$B$3:$B$4999,LEFT($I$3,4),损耗登记!$C$3:$C$4999,LEFT(T$4,LEN(T$4)-1)),"")</f>
        <v/>
      </c>
      <c r="AA18" s="64" t="str">
        <f t="shared" si="90"/>
        <v/>
      </c>
      <c r="AB18" s="64" t="str">
        <f t="shared" si="91"/>
        <v/>
      </c>
      <c r="AC18" s="64" t="str">
        <f t="shared" si="92"/>
        <v/>
      </c>
      <c r="AD18" s="64" t="str">
        <f t="shared" si="93"/>
        <v/>
      </c>
      <c r="AE18" s="64" t="str">
        <f>IF($B18&lt;&gt;"",SUMIFS(进货台账!$I$3:$I$1869,进货台账!$E$3:$E$1869,$B18,进货台账!$B$3:$B$1869,LEFT($I$3,4),进货台账!$C$3:$C$1869,LEFT(AE$4,LEN(AE$4)-1)),"")</f>
        <v/>
      </c>
      <c r="AF18" s="64" t="str">
        <f>IF($B18&lt;&gt;"",SUMIFS(进货台账!$K$3:$K$1869,进货台账!$E$3:$E$1869,$B18,进货台账!$B$3:$B$1869,LEFT($I$3,4),进货台账!$C$3:$C$1869,LEFT(AE$4,LEN(AE$4)-1)),"")</f>
        <v/>
      </c>
      <c r="AG18" s="64" t="str">
        <f t="shared" si="26"/>
        <v/>
      </c>
      <c r="AH18" s="64" t="str">
        <f t="shared" si="27"/>
        <v/>
      </c>
      <c r="AI18" s="64" t="str">
        <f>IF($B18&lt;&gt;"",SUMIFS(销售台账!$I$3:$I$2654,销售台账!$E$3:$E$2654,$B18,销售台账!$B$3:$B$2654,LEFT($I$3,4),销售台账!$C$3:$C$2654,LEFT(AE$4,LEN(AE$4)-1)),"")</f>
        <v/>
      </c>
      <c r="AJ18" s="64" t="str">
        <f>IF($B18&lt;&gt;"",IFERROR(SUMIFS(销售台账!$K$3:$K$2654,销售台账!$E$3:$E$2654,$B18,销售台账!$B$3:$B$2654,LEFT($I$3,4),销售台账!$C$3:$C$2654,LEFT(AE$4,LEN(AE$4)-1))/AI18,0),"")</f>
        <v/>
      </c>
      <c r="AK18" s="64" t="str">
        <f>IF($B18&lt;&gt;"",SUMIFS(损耗登记!$I$3:$I$4999,损耗登记!$E$3:$E$4999,$B18,损耗登记!$B$3:$B$4999,LEFT($I$3,4),损耗登记!$C$3:$C$4999,LEFT(AE$4,LEN(AE$4)-1)),"")</f>
        <v/>
      </c>
      <c r="AL18" s="64" t="str">
        <f t="shared" si="28"/>
        <v/>
      </c>
      <c r="AM18" s="64" t="str">
        <f t="shared" si="29"/>
        <v/>
      </c>
      <c r="AN18" s="64" t="str">
        <f t="shared" si="30"/>
        <v/>
      </c>
      <c r="AO18" s="64" t="str">
        <f t="shared" si="31"/>
        <v/>
      </c>
      <c r="AP18" s="64" t="str">
        <f>IF($B18&lt;&gt;"",SUMIFS(进货台账!$I$3:$I$1869,进货台账!$E$3:$E$1869,$B18,进货台账!$B$3:$B$1869,LEFT($I$3,4),进货台账!$C$3:$C$1869,LEFT(AP$4,LEN(AP$4)-1)),"")</f>
        <v/>
      </c>
      <c r="AQ18" s="64" t="str">
        <f>IF($B18&lt;&gt;"",SUMIFS(进货台账!$K$3:$K$1869,进货台账!$E$3:$E$1869,$B18,进货台账!$B$3:$B$1869,LEFT($I$3,4),进货台账!$C$3:$C$1869,LEFT(AP$4,LEN(AP$4)-1)),"")</f>
        <v/>
      </c>
      <c r="AR18" s="64" t="str">
        <f t="shared" si="32"/>
        <v/>
      </c>
      <c r="AS18" s="64" t="str">
        <f t="shared" si="33"/>
        <v/>
      </c>
      <c r="AT18" s="64" t="str">
        <f>IF($B18&lt;&gt;"",SUMIFS(销售台账!$I$3:$I$2654,销售台账!$E$3:$E$2654,$B18,销售台账!$B$3:$B$2654,LEFT($I$3,4),销售台账!$C$3:$C$2654,LEFT(AP$4,LEN(AP$4)-1)),"")</f>
        <v/>
      </c>
      <c r="AU18" s="64" t="str">
        <f>IF($B18&lt;&gt;"",IFERROR(SUMIFS(销售台账!$K$3:$K$2654,销售台账!$E$3:$E$2654,$B18,销售台账!$B$3:$B$2654,LEFT($I$3,4),销售台账!$C$3:$C$2654,LEFT(AP$4,LEN(AP$4)-1))/AT18,0),"")</f>
        <v/>
      </c>
      <c r="AV18" s="64" t="str">
        <f>IF($B18&lt;&gt;"",SUMIFS(损耗登记!$I$3:$I$4999,损耗登记!$E$3:$E$4999,$B18,损耗登记!$B$3:$B$4999,LEFT($I$3,4),损耗登记!$C$3:$C$4999,LEFT(AP$4,LEN(AP$4)-1)),"")</f>
        <v/>
      </c>
      <c r="AW18" s="64" t="str">
        <f t="shared" si="34"/>
        <v/>
      </c>
      <c r="AX18" s="64" t="str">
        <f t="shared" si="35"/>
        <v/>
      </c>
      <c r="AY18" s="64" t="str">
        <f t="shared" si="36"/>
        <v/>
      </c>
      <c r="AZ18" s="64" t="str">
        <f t="shared" si="37"/>
        <v/>
      </c>
      <c r="BA18" s="64" t="str">
        <f>IF($B18&lt;&gt;"",SUMIFS(进货台账!$I$3:$I$1869,进货台账!$E$3:$E$1869,$B18,进货台账!$B$3:$B$1869,LEFT($I$3,4),进货台账!$C$3:$C$1869,LEFT(BA$4,LEN(BA$4)-1)),"")</f>
        <v/>
      </c>
      <c r="BB18" s="64" t="str">
        <f>IF($B18&lt;&gt;"",SUMIFS(进货台账!$K$3:$K$1869,进货台账!$E$3:$E$1869,$B18,进货台账!$B$3:$B$1869,LEFT($I$3,4),进货台账!$C$3:$C$1869,LEFT(BA$4,LEN(BA$4)-1)),"")</f>
        <v/>
      </c>
      <c r="BC18" s="64" t="str">
        <f t="shared" si="38"/>
        <v/>
      </c>
      <c r="BD18" s="64" t="str">
        <f t="shared" si="39"/>
        <v/>
      </c>
      <c r="BE18" s="64" t="str">
        <f>IF($B18&lt;&gt;"",SUMIFS(销售台账!$I$3:$I$2654,销售台账!$E$3:$E$2654,$B18,销售台账!$B$3:$B$2654,LEFT($I$3,4),销售台账!$C$3:$C$2654,LEFT(BA$4,LEN(BA$4)-1)),"")</f>
        <v/>
      </c>
      <c r="BF18" s="64" t="str">
        <f>IF($B18&lt;&gt;"",IFERROR(SUMIFS(销售台账!$K$3:$K$2654,销售台账!$E$3:$E$2654,$B18,销售台账!$B$3:$B$2654,LEFT($I$3,4),销售台账!$C$3:$C$2654,LEFT(BA$4,LEN(BA$4)-1))/BE18,0),"")</f>
        <v/>
      </c>
      <c r="BG18" s="64" t="str">
        <f>IF($B18&lt;&gt;"",SUMIFS(损耗登记!$I$3:$I$4999,损耗登记!$E$3:$E$4999,$B18,损耗登记!$B$3:$B$4999,LEFT($I$3,4),损耗登记!$C$3:$C$4999,LEFT(BA$4,LEN(BA$4)-1)),"")</f>
        <v/>
      </c>
      <c r="BH18" s="64" t="str">
        <f t="shared" si="40"/>
        <v/>
      </c>
      <c r="BI18" s="64" t="str">
        <f t="shared" si="41"/>
        <v/>
      </c>
      <c r="BJ18" s="64" t="str">
        <f t="shared" si="42"/>
        <v/>
      </c>
      <c r="BK18" s="64" t="str">
        <f t="shared" si="43"/>
        <v/>
      </c>
      <c r="BL18" s="64" t="str">
        <f>IF($B18&lt;&gt;"",SUMIFS(进货台账!$I$3:$I$1869,进货台账!$E$3:$E$1869,$B18,进货台账!$B$3:$B$1869,LEFT($I$3,4),进货台账!$C$3:$C$1869,LEFT(BL$4,LEN(BL$4)-1)),"")</f>
        <v/>
      </c>
      <c r="BM18" s="64" t="str">
        <f>IF($B18&lt;&gt;"",SUMIFS(进货台账!$K$3:$K$1869,进货台账!$E$3:$E$1869,$B18,进货台账!$B$3:$B$1869,LEFT($I$3,4),进货台账!$C$3:$C$1869,LEFT(BL$4,LEN(BL$4)-1)),"")</f>
        <v/>
      </c>
      <c r="BN18" s="64" t="str">
        <f t="shared" si="44"/>
        <v/>
      </c>
      <c r="BO18" s="64" t="str">
        <f t="shared" si="45"/>
        <v/>
      </c>
      <c r="BP18" s="64" t="str">
        <f>IF($B18&lt;&gt;"",SUMIFS(销售台账!$I$3:$I$2654,销售台账!$E$3:$E$2654,$B18,销售台账!$B$3:$B$2654,LEFT($I$3,4),销售台账!$C$3:$C$2654,LEFT(BL$4,LEN(BL$4)-1)),"")</f>
        <v/>
      </c>
      <c r="BQ18" s="64" t="str">
        <f>IF($B18&lt;&gt;"",IFERROR(SUMIFS(销售台账!$K$3:$K$2654,销售台账!$E$3:$E$2654,$B18,销售台账!$B$3:$B$2654,LEFT($I$3,4),销售台账!$C$3:$C$2654,LEFT(BL$4,LEN(BL$4)-1))/BP18,0),"")</f>
        <v/>
      </c>
      <c r="BR18" s="64" t="str">
        <f>IF($B18&lt;&gt;"",SUMIFS(损耗登记!$I$3:$I$4999,损耗登记!$E$3:$E$4999,$B18,损耗登记!$B$3:$B$4999,LEFT($I$3,4),损耗登记!$C$3:$C$4999,LEFT(BL$4,LEN(BL$4)-1)),"")</f>
        <v/>
      </c>
      <c r="BS18" s="64" t="str">
        <f t="shared" si="46"/>
        <v/>
      </c>
      <c r="BT18" s="64" t="str">
        <f t="shared" si="47"/>
        <v/>
      </c>
      <c r="BU18" s="64" t="str">
        <f t="shared" si="48"/>
        <v/>
      </c>
      <c r="BV18" s="64" t="str">
        <f t="shared" si="49"/>
        <v/>
      </c>
      <c r="BW18" s="64" t="str">
        <f>IF($B18&lt;&gt;"",SUMIFS(进货台账!$I$3:$I$1869,进货台账!$E$3:$E$1869,$B18,进货台账!$B$3:$B$1869,LEFT($I$3,4),进货台账!$C$3:$C$1869,LEFT(BW$4,LEN(BW$4)-1)),"")</f>
        <v/>
      </c>
      <c r="BX18" s="64" t="str">
        <f>IF($B18&lt;&gt;"",SUMIFS(进货台账!$K$3:$K$1869,进货台账!$E$3:$E$1869,$B18,进货台账!$B$3:$B$1869,LEFT($I$3,4),进货台账!$C$3:$C$1869,LEFT(BW$4,LEN(BW$4)-1)),"")</f>
        <v/>
      </c>
      <c r="BY18" s="64" t="str">
        <f t="shared" si="50"/>
        <v/>
      </c>
      <c r="BZ18" s="64" t="str">
        <f t="shared" si="51"/>
        <v/>
      </c>
      <c r="CA18" s="64" t="str">
        <f>IF($B18&lt;&gt;"",SUMIFS(销售台账!$I$3:$I$2654,销售台账!$E$3:$E$2654,$B18,销售台账!$B$3:$B$2654,LEFT($I$3,4),销售台账!$C$3:$C$2654,LEFT(BW$4,LEN(BW$4)-1)),"")</f>
        <v/>
      </c>
      <c r="CB18" s="64" t="str">
        <f>IF($B18&lt;&gt;"",IFERROR(SUMIFS(销售台账!$K$3:$K$2654,销售台账!$E$3:$E$2654,$B18,销售台账!$B$3:$B$2654,LEFT($I$3,4),销售台账!$C$3:$C$2654,LEFT(BW$4,LEN(BW$4)-1))/CA18,0),"")</f>
        <v/>
      </c>
      <c r="CC18" s="64" t="str">
        <f>IF($B18&lt;&gt;"",SUMIFS(损耗登记!$I$3:$I$4999,损耗登记!$E$3:$E$4999,$B18,损耗登记!$B$3:$B$4999,LEFT($I$3,4),损耗登记!$C$3:$C$4999,LEFT(BW$4,LEN(BW$4)-1)),"")</f>
        <v/>
      </c>
      <c r="CD18" s="64" t="str">
        <f t="shared" si="52"/>
        <v/>
      </c>
      <c r="CE18" s="64" t="str">
        <f t="shared" si="53"/>
        <v/>
      </c>
      <c r="CF18" s="64" t="str">
        <f t="shared" si="54"/>
        <v/>
      </c>
      <c r="CG18" s="64" t="str">
        <f t="shared" si="55"/>
        <v/>
      </c>
      <c r="CH18" s="64" t="str">
        <f>IF($B18&lt;&gt;"",SUMIFS(进货台账!$I$3:$I$1869,进货台账!$E$3:$E$1869,$B18,进货台账!$B$3:$B$1869,LEFT($I$3,4),进货台账!$C$3:$C$1869,LEFT(CH$4,LEN(CH$4)-1)),"")</f>
        <v/>
      </c>
      <c r="CI18" s="64" t="str">
        <f>IF($B18&lt;&gt;"",SUMIFS(进货台账!$K$3:$K$1869,进货台账!$E$3:$E$1869,$B18,进货台账!$B$3:$B$1869,LEFT($I$3,4),进货台账!$C$3:$C$1869,LEFT(CH$4,LEN(CH$4)-1)),"")</f>
        <v/>
      </c>
      <c r="CJ18" s="64" t="str">
        <f t="shared" si="56"/>
        <v/>
      </c>
      <c r="CK18" s="64" t="str">
        <f t="shared" si="57"/>
        <v/>
      </c>
      <c r="CL18" s="64" t="str">
        <f>IF($B18&lt;&gt;"",SUMIFS(销售台账!$I$3:$I$2654,销售台账!$E$3:$E$2654,$B18,销售台账!$B$3:$B$2654,LEFT($I$3,4),销售台账!$C$3:$C$2654,LEFT(CH$4,LEN(CH$4)-1)),"")</f>
        <v/>
      </c>
      <c r="CM18" s="64" t="str">
        <f>IF($B18&lt;&gt;"",IFERROR(SUMIFS(销售台账!$K$3:$K$2654,销售台账!$E$3:$E$2654,$B18,销售台账!$B$3:$B$2654,LEFT($I$3,4),销售台账!$C$3:$C$2654,LEFT(CH$4,LEN(CH$4)-1))/CL18,0),"")</f>
        <v/>
      </c>
      <c r="CN18" s="64" t="str">
        <f>IF($B18&lt;&gt;"",SUMIFS(损耗登记!$I$3:$I$4999,损耗登记!$E$3:$E$4999,$B18,损耗登记!$B$3:$B$4999,LEFT($I$3,4),损耗登记!$C$3:$C$4999,LEFT(CH$4,LEN(CH$4)-1)),"")</f>
        <v/>
      </c>
      <c r="CO18" s="64" t="str">
        <f t="shared" si="58"/>
        <v/>
      </c>
      <c r="CP18" s="64" t="str">
        <f t="shared" si="59"/>
        <v/>
      </c>
      <c r="CQ18" s="64" t="str">
        <f t="shared" si="60"/>
        <v/>
      </c>
      <c r="CR18" s="64" t="str">
        <f t="shared" si="61"/>
        <v/>
      </c>
      <c r="CS18" s="64" t="str">
        <f>IF($B18&lt;&gt;"",SUMIFS(进货台账!$I$3:$I$1869,进货台账!$E$3:$E$1869,$B18,进货台账!$B$3:$B$1869,LEFT($I$3,4),进货台账!$C$3:$C$1869,LEFT(CS$4,LEN(CS$4)-1)),"")</f>
        <v/>
      </c>
      <c r="CT18" s="64" t="str">
        <f>IF($B18&lt;&gt;"",SUMIFS(进货台账!$K$3:$K$1869,进货台账!$E$3:$E$1869,$B18,进货台账!$B$3:$B$1869,LEFT($I$3,4),进货台账!$C$3:$C$1869,LEFT(CS$4,LEN(CS$4)-1)),"")</f>
        <v/>
      </c>
      <c r="CU18" s="64" t="str">
        <f t="shared" si="62"/>
        <v/>
      </c>
      <c r="CV18" s="64" t="str">
        <f t="shared" si="63"/>
        <v/>
      </c>
      <c r="CW18" s="64" t="str">
        <f>IF($B18&lt;&gt;"",SUMIFS(销售台账!$I$3:$I$2654,销售台账!$E$3:$E$2654,$B18,销售台账!$B$3:$B$2654,LEFT($I$3,4),销售台账!$C$3:$C$2654,LEFT(CS$4,LEN(CS$4)-1)),"")</f>
        <v/>
      </c>
      <c r="CX18" s="64" t="str">
        <f>IF($B18&lt;&gt;"",IFERROR(SUMIFS(销售台账!$K$3:$K$2654,销售台账!$E$3:$E$2654,$B18,销售台账!$B$3:$B$2654,LEFT($I$3,4),销售台账!$C$3:$C$2654,LEFT(CS$4,LEN(CS$4)-1))/CW18,0),"")</f>
        <v/>
      </c>
      <c r="CY18" s="64" t="str">
        <f>IF($B18&lt;&gt;"",SUMIFS(损耗登记!$I$3:$I$4999,损耗登记!$E$3:$E$4999,$B18,损耗登记!$B$3:$B$4999,LEFT($I$3,4),损耗登记!$C$3:$C$4999,LEFT(CS$4,LEN(CS$4)-1)),"")</f>
        <v/>
      </c>
      <c r="CZ18" s="64" t="str">
        <f t="shared" si="64"/>
        <v/>
      </c>
      <c r="DA18" s="64" t="str">
        <f t="shared" si="65"/>
        <v/>
      </c>
      <c r="DB18" s="64" t="str">
        <f t="shared" si="66"/>
        <v/>
      </c>
      <c r="DC18" s="64" t="str">
        <f t="shared" si="67"/>
        <v/>
      </c>
      <c r="DD18" s="64" t="str">
        <f>IF($B18&lt;&gt;"",SUMIFS(进货台账!$I$3:$I$1869,进货台账!$E$3:$E$1869,$B18,进货台账!$B$3:$B$1869,LEFT($I$3,4),进货台账!$C$3:$C$1869,LEFT(DD$4,LEN(DD$4)-1)),"")</f>
        <v/>
      </c>
      <c r="DE18" s="64" t="str">
        <f>IF($B18&lt;&gt;"",SUMIFS(进货台账!$K$3:$K$1869,进货台账!$E$3:$E$1869,$B18,进货台账!$B$3:$B$1869,LEFT($I$3,4),进货台账!$C$3:$C$1869,LEFT(DD$4,LEN(DD$4)-1)),"")</f>
        <v/>
      </c>
      <c r="DF18" s="64" t="str">
        <f t="shared" si="68"/>
        <v/>
      </c>
      <c r="DG18" s="64" t="str">
        <f t="shared" si="69"/>
        <v/>
      </c>
      <c r="DH18" s="64" t="str">
        <f>IF($B18&lt;&gt;"",SUMIFS(销售台账!$I$3:$I$2654,销售台账!$E$3:$E$2654,$B18,销售台账!$B$3:$B$2654,LEFT($I$3,4),销售台账!$C$3:$C$2654,LEFT(DD$4,LEN(DD$4)-1)),"")</f>
        <v/>
      </c>
      <c r="DI18" s="64" t="str">
        <f>IF($B18&lt;&gt;"",IFERROR(SUMIFS(销售台账!$K$3:$K$2654,销售台账!$E$3:$E$2654,$B18,销售台账!$B$3:$B$2654,LEFT($I$3,4),销售台账!$C$3:$C$2654,LEFT(DD$4,LEN(DD$4)-1))/DH18,0),"")</f>
        <v/>
      </c>
      <c r="DJ18" s="64" t="str">
        <f>IF($B18&lt;&gt;"",SUMIFS(损耗登记!$I$3:$I$4999,损耗登记!$E$3:$E$4999,$B18,损耗登记!$B$3:$B$4999,LEFT($I$3,4),损耗登记!$C$3:$C$4999,LEFT(DD$4,LEN(DD$4)-1)),"")</f>
        <v/>
      </c>
      <c r="DK18" s="64" t="str">
        <f t="shared" si="70"/>
        <v/>
      </c>
      <c r="DL18" s="64" t="str">
        <f t="shared" si="71"/>
        <v/>
      </c>
      <c r="DM18" s="64" t="str">
        <f t="shared" si="72"/>
        <v/>
      </c>
      <c r="DN18" s="64" t="str">
        <f t="shared" si="73"/>
        <v/>
      </c>
      <c r="DO18" s="64" t="str">
        <f>IF($B18&lt;&gt;"",SUMIFS(进货台账!$I$3:$I$1869,进货台账!$E$3:$E$1869,$B18,进货台账!$B$3:$B$1869,LEFT($I$3,4),进货台账!$C$3:$C$1869,LEFT(DO$4,LEN(DO$4)-1)),"")</f>
        <v/>
      </c>
      <c r="DP18" s="64" t="str">
        <f>IF($B18&lt;&gt;"",SUMIFS(进货台账!$K$3:$K$1869,进货台账!$E$3:$E$1869,$B18,进货台账!$B$3:$B$1869,LEFT($I$3,4),进货台账!$C$3:$C$1869,LEFT(DO$4,LEN(DO$4)-1)),"")</f>
        <v/>
      </c>
      <c r="DQ18" s="64" t="str">
        <f t="shared" si="74"/>
        <v/>
      </c>
      <c r="DR18" s="64" t="str">
        <f t="shared" si="75"/>
        <v/>
      </c>
      <c r="DS18" s="64" t="str">
        <f>IF($B18&lt;&gt;"",SUMIFS(销售台账!$I$3:$I$2654,销售台账!$E$3:$E$2654,$B18,销售台账!$B$3:$B$2654,LEFT($I$3,4),销售台账!$C$3:$C$2654,LEFT(DO$4,LEN(DO$4)-1)),"")</f>
        <v/>
      </c>
      <c r="DT18" s="64" t="str">
        <f>IF($B18&lt;&gt;"",IFERROR(SUMIFS(销售台账!$K$3:$K$2654,销售台账!$E$3:$E$2654,$B18,销售台账!$B$3:$B$2654,LEFT($I$3,4),销售台账!$C$3:$C$2654,LEFT(DO$4,LEN(DO$4)-1))/DS18,0),"")</f>
        <v/>
      </c>
      <c r="DU18" s="64" t="str">
        <f>IF($B18&lt;&gt;"",SUMIFS(损耗登记!$I$3:$I$4999,损耗登记!$E$3:$E$4999,$B18,损耗登记!$B$3:$B$4999,LEFT($I$3,4),损耗登记!$C$3:$C$4999,LEFT(DO$4,LEN(DO$4)-1)),"")</f>
        <v/>
      </c>
      <c r="DV18" s="64" t="str">
        <f t="shared" si="76"/>
        <v/>
      </c>
      <c r="DW18" s="64" t="str">
        <f t="shared" si="77"/>
        <v/>
      </c>
      <c r="DX18" s="64" t="str">
        <f t="shared" si="78"/>
        <v/>
      </c>
      <c r="DY18" s="64" t="str">
        <f t="shared" si="79"/>
        <v/>
      </c>
      <c r="DZ18" s="64" t="str">
        <f>IF($B18&lt;&gt;"",SUMIFS(进货台账!$I$3:$I$1869,进货台账!$E$3:$E$1869,$B18,进货台账!$B$3:$B$1869,LEFT($I$3,4),进货台账!$C$3:$C$1869,LEFT(DZ$4,LEN(DZ$4)-1)),"")</f>
        <v/>
      </c>
      <c r="EA18" s="64" t="str">
        <f>IF($B18&lt;&gt;"",SUMIFS(进货台账!$K$3:$K$1869,进货台账!$E$3:$E$1869,$B18,进货台账!$B$3:$B$1869,LEFT($I$3,4),进货台账!$C$3:$C$1869,LEFT(DZ$4,LEN(DZ$4)-1)),"")</f>
        <v/>
      </c>
      <c r="EB18" s="64" t="str">
        <f t="shared" si="80"/>
        <v/>
      </c>
      <c r="EC18" s="64" t="str">
        <f t="shared" si="81"/>
        <v/>
      </c>
      <c r="ED18" s="64" t="str">
        <f>IF($B18&lt;&gt;"",SUMIFS(销售台账!$I$3:$I$2654,销售台账!$E$3:$E$2654,$B18,销售台账!$B$3:$B$2654,LEFT($I$3,4),销售台账!$C$3:$C$2654,LEFT(DZ$4,LEN(DZ$4)-1)),"")</f>
        <v/>
      </c>
      <c r="EE18" s="64" t="str">
        <f>IF($B18&lt;&gt;"",IFERROR(SUMIFS(销售台账!$K$3:$K$2654,销售台账!$E$3:$E$2654,$B18,销售台账!$B$3:$B$2654,LEFT($I$3,4),销售台账!$C$3:$C$2654,LEFT(DZ$4,LEN(DZ$4)-1))/ED18,0),"")</f>
        <v/>
      </c>
      <c r="EF18" s="64" t="str">
        <f>IF($B18&lt;&gt;"",SUMIFS(损耗登记!$I$3:$I$4999,损耗登记!$E$3:$E$4999,$B18,损耗登记!$B$3:$B$4999,LEFT($I$3,4),损耗登记!$C$3:$C$4999,LEFT(DZ$4,LEN(DZ$4)-1)),"")</f>
        <v/>
      </c>
      <c r="EG18" s="64" t="str">
        <f t="shared" si="82"/>
        <v/>
      </c>
      <c r="EH18" s="64" t="str">
        <f t="shared" si="83"/>
        <v/>
      </c>
      <c r="EI18" s="64" t="str">
        <f t="shared" si="84"/>
        <v/>
      </c>
      <c r="EJ18" s="64" t="str">
        <f t="shared" si="85"/>
        <v/>
      </c>
    </row>
    <row r="19" s="44" customFormat="1" ht="22" customHeight="1" spans="1:140">
      <c r="A19" s="63" t="str">
        <f t="shared" si="86"/>
        <v/>
      </c>
      <c r="B19" s="63" t="str">
        <f>IF(商品参数!A15&lt;&gt;"",商品参数!A15,"")</f>
        <v/>
      </c>
      <c r="C19" s="64" t="str">
        <f>IFERROR(VLOOKUP(B19,商品参数!A:E,2,FALSE),"")</f>
        <v/>
      </c>
      <c r="D19" s="64" t="str">
        <f>IFERROR(VLOOKUP(B19,商品参数!A:E,3,FALSE),"")</f>
        <v/>
      </c>
      <c r="E19" s="64" t="str">
        <f>IFERROR(VLOOKUP(B19,商品参数!A:E,4,FALSE),"")</f>
        <v/>
      </c>
      <c r="F19" s="64" t="str">
        <f>IF(E19&lt;&gt;"",IFERROR(VLOOKUP(B19,商品参数!$A$3:$D$499,6,0),0),"")</f>
        <v/>
      </c>
      <c r="G19" s="64" t="str">
        <f>IF(E19&lt;&gt;"",IFERROR(VLOOKUP(B19,商品参数!$A$3:$E$499,7,0),0),"")</f>
        <v/>
      </c>
      <c r="H19" s="64" t="str">
        <f t="shared" si="17"/>
        <v/>
      </c>
      <c r="I19" s="64" t="str">
        <f>IF($B19&lt;&gt;"",SUMIFS(进货台账!$I$3:$I$1869,进货台账!$E$3:$E$1869,$B19,进货台账!$B$3:$B$1869,LEFT($I$3,4),进货台账!$C$3:$C$1869,LEFT(I$4,LEN(I$4)-1)),"")</f>
        <v/>
      </c>
      <c r="J19" s="64" t="str">
        <f>IF($B19&lt;&gt;"",SUMIFS(进货台账!$K$3:$K$1869,进货台账!$E$3:$E$1869,$B19,进货台账!$B$3:$B$1869,LEFT($I$3,4),进货台账!$C$3:$C$1869,LEFT(I$4,LEN(I$4)-1)),"")</f>
        <v/>
      </c>
      <c r="K19" s="64" t="str">
        <f t="shared" si="18"/>
        <v/>
      </c>
      <c r="L19" s="64" t="str">
        <f t="shared" si="19"/>
        <v/>
      </c>
      <c r="M19" s="64" t="str">
        <f>IF($B19&lt;&gt;"",SUMIFS(销售台账!$I$3:$I$2654,销售台账!$E$3:$E$2654,$B19,销售台账!$B$3:$B$2654,LEFT($I$3,4),销售台账!$C$3:$C$2654,LEFT(I$4,LEN(I$4)-1)),"")</f>
        <v/>
      </c>
      <c r="N19" s="64" t="str">
        <f>IF($B19&lt;&gt;"",IFERROR(SUMIFS(销售台账!$K$3:$K$2654,销售台账!$E$3:$E$2654,$B19,销售台账!$B$3:$B$2654,LEFT($I$3,4),销售台账!$C$3:$C$2654,LEFT(I$4,LEN(I$4)-1))/M19,0),"")</f>
        <v/>
      </c>
      <c r="O19" s="64" t="str">
        <f>IF($B19&lt;&gt;"",SUMIFS(损耗登记!$I$3:$I$4999,损耗登记!$E$3:$E$4999,$B19,损耗登记!$B$3:$B$4999,LEFT($I$3,4),损耗登记!$C$3:$C$4999,LEFT(I$4,LEN(I$4)-1)),"")</f>
        <v/>
      </c>
      <c r="P19" s="64" t="str">
        <f t="shared" si="20"/>
        <v/>
      </c>
      <c r="Q19" s="64" t="str">
        <f t="shared" si="21"/>
        <v/>
      </c>
      <c r="R19" s="64" t="str">
        <f t="shared" si="22"/>
        <v/>
      </c>
      <c r="S19" s="64" t="str">
        <f t="shared" si="87"/>
        <v/>
      </c>
      <c r="T19" s="64" t="str">
        <f>IF($B19&lt;&gt;"",SUMIFS(进货台账!$I$3:$I$1869,进货台账!$E$3:$E$1869,$B19,进货台账!$B$3:$B$1869,LEFT($I$3,4),进货台账!$C$3:$C$1869,LEFT(T$4,LEN(T$4)-1)),"")</f>
        <v/>
      </c>
      <c r="U19" s="64" t="str">
        <f>IF($B19&lt;&gt;"",SUMIFS(进货台账!$K$3:$K$1869,进货台账!$E$3:$E$1869,$B19,进货台账!$B$3:$B$1869,LEFT($I$3,4),进货台账!$C$3:$C$1869,LEFT(T$4,LEN(T$4)-1)),"")</f>
        <v/>
      </c>
      <c r="V19" s="64" t="str">
        <f t="shared" si="88"/>
        <v/>
      </c>
      <c r="W19" s="64" t="str">
        <f t="shared" si="89"/>
        <v/>
      </c>
      <c r="X19" s="64" t="str">
        <f>IF($B19&lt;&gt;"",SUMIFS(销售台账!$I$3:$I$2654,销售台账!$E$3:$E$2654,$B19,销售台账!$B$3:$B$2654,LEFT($I$3,4),销售台账!$C$3:$C$2654,LEFT(T$4,LEN(T$4)-1)),"")</f>
        <v/>
      </c>
      <c r="Y19" s="64" t="str">
        <f>IF($B19&lt;&gt;"",IFERROR(SUMIFS(销售台账!$K$3:$K$2654,销售台账!$E$3:$E$2654,$B19,销售台账!$B$3:$B$2654,LEFT($I$3,4),销售台账!$C$3:$C$2654,LEFT(T$4,LEN(T$4)-1))/X19,0),"")</f>
        <v/>
      </c>
      <c r="Z19" s="64" t="str">
        <f>IF($B19&lt;&gt;"",SUMIFS(损耗登记!$I$3:$I$4999,损耗登记!$E$3:$E$4999,$B19,损耗登记!$B$3:$B$4999,LEFT($I$3,4),损耗登记!$C$3:$C$4999,LEFT(T$4,LEN(T$4)-1)),"")</f>
        <v/>
      </c>
      <c r="AA19" s="64" t="str">
        <f t="shared" si="90"/>
        <v/>
      </c>
      <c r="AB19" s="64" t="str">
        <f t="shared" si="91"/>
        <v/>
      </c>
      <c r="AC19" s="64" t="str">
        <f t="shared" si="92"/>
        <v/>
      </c>
      <c r="AD19" s="64" t="str">
        <f t="shared" si="93"/>
        <v/>
      </c>
      <c r="AE19" s="64" t="str">
        <f>IF($B19&lt;&gt;"",SUMIFS(进货台账!$I$3:$I$1869,进货台账!$E$3:$E$1869,$B19,进货台账!$B$3:$B$1869,LEFT($I$3,4),进货台账!$C$3:$C$1869,LEFT(AE$4,LEN(AE$4)-1)),"")</f>
        <v/>
      </c>
      <c r="AF19" s="64" t="str">
        <f>IF($B19&lt;&gt;"",SUMIFS(进货台账!$K$3:$K$1869,进货台账!$E$3:$E$1869,$B19,进货台账!$B$3:$B$1869,LEFT($I$3,4),进货台账!$C$3:$C$1869,LEFT(AE$4,LEN(AE$4)-1)),"")</f>
        <v/>
      </c>
      <c r="AG19" s="64" t="str">
        <f t="shared" si="26"/>
        <v/>
      </c>
      <c r="AH19" s="64" t="str">
        <f t="shared" si="27"/>
        <v/>
      </c>
      <c r="AI19" s="64" t="str">
        <f>IF($B19&lt;&gt;"",SUMIFS(销售台账!$I$3:$I$2654,销售台账!$E$3:$E$2654,$B19,销售台账!$B$3:$B$2654,LEFT($I$3,4),销售台账!$C$3:$C$2654,LEFT(AE$4,LEN(AE$4)-1)),"")</f>
        <v/>
      </c>
      <c r="AJ19" s="64" t="str">
        <f>IF($B19&lt;&gt;"",IFERROR(SUMIFS(销售台账!$K$3:$K$2654,销售台账!$E$3:$E$2654,$B19,销售台账!$B$3:$B$2654,LEFT($I$3,4),销售台账!$C$3:$C$2654,LEFT(AE$4,LEN(AE$4)-1))/AI19,0),"")</f>
        <v/>
      </c>
      <c r="AK19" s="64" t="str">
        <f>IF($B19&lt;&gt;"",SUMIFS(损耗登记!$I$3:$I$4999,损耗登记!$E$3:$E$4999,$B19,损耗登记!$B$3:$B$4999,LEFT($I$3,4),损耗登记!$C$3:$C$4999,LEFT(AE$4,LEN(AE$4)-1)),"")</f>
        <v/>
      </c>
      <c r="AL19" s="64" t="str">
        <f t="shared" si="28"/>
        <v/>
      </c>
      <c r="AM19" s="64" t="str">
        <f t="shared" si="29"/>
        <v/>
      </c>
      <c r="AN19" s="64" t="str">
        <f t="shared" si="30"/>
        <v/>
      </c>
      <c r="AO19" s="64" t="str">
        <f t="shared" si="31"/>
        <v/>
      </c>
      <c r="AP19" s="64" t="str">
        <f>IF($B19&lt;&gt;"",SUMIFS(进货台账!$I$3:$I$1869,进货台账!$E$3:$E$1869,$B19,进货台账!$B$3:$B$1869,LEFT($I$3,4),进货台账!$C$3:$C$1869,LEFT(AP$4,LEN(AP$4)-1)),"")</f>
        <v/>
      </c>
      <c r="AQ19" s="64" t="str">
        <f>IF($B19&lt;&gt;"",SUMIFS(进货台账!$K$3:$K$1869,进货台账!$E$3:$E$1869,$B19,进货台账!$B$3:$B$1869,LEFT($I$3,4),进货台账!$C$3:$C$1869,LEFT(AP$4,LEN(AP$4)-1)),"")</f>
        <v/>
      </c>
      <c r="AR19" s="64" t="str">
        <f t="shared" si="32"/>
        <v/>
      </c>
      <c r="AS19" s="64" t="str">
        <f t="shared" si="33"/>
        <v/>
      </c>
      <c r="AT19" s="64" t="str">
        <f>IF($B19&lt;&gt;"",SUMIFS(销售台账!$I$3:$I$2654,销售台账!$E$3:$E$2654,$B19,销售台账!$B$3:$B$2654,LEFT($I$3,4),销售台账!$C$3:$C$2654,LEFT(AP$4,LEN(AP$4)-1)),"")</f>
        <v/>
      </c>
      <c r="AU19" s="64" t="str">
        <f>IF($B19&lt;&gt;"",IFERROR(SUMIFS(销售台账!$K$3:$K$2654,销售台账!$E$3:$E$2654,$B19,销售台账!$B$3:$B$2654,LEFT($I$3,4),销售台账!$C$3:$C$2654,LEFT(AP$4,LEN(AP$4)-1))/AT19,0),"")</f>
        <v/>
      </c>
      <c r="AV19" s="64" t="str">
        <f>IF($B19&lt;&gt;"",SUMIFS(损耗登记!$I$3:$I$4999,损耗登记!$E$3:$E$4999,$B19,损耗登记!$B$3:$B$4999,LEFT($I$3,4),损耗登记!$C$3:$C$4999,LEFT(AP$4,LEN(AP$4)-1)),"")</f>
        <v/>
      </c>
      <c r="AW19" s="64" t="str">
        <f t="shared" si="34"/>
        <v/>
      </c>
      <c r="AX19" s="64" t="str">
        <f t="shared" si="35"/>
        <v/>
      </c>
      <c r="AY19" s="64" t="str">
        <f t="shared" si="36"/>
        <v/>
      </c>
      <c r="AZ19" s="64" t="str">
        <f t="shared" si="37"/>
        <v/>
      </c>
      <c r="BA19" s="64" t="str">
        <f>IF($B19&lt;&gt;"",SUMIFS(进货台账!$I$3:$I$1869,进货台账!$E$3:$E$1869,$B19,进货台账!$B$3:$B$1869,LEFT($I$3,4),进货台账!$C$3:$C$1869,LEFT(BA$4,LEN(BA$4)-1)),"")</f>
        <v/>
      </c>
      <c r="BB19" s="64" t="str">
        <f>IF($B19&lt;&gt;"",SUMIFS(进货台账!$K$3:$K$1869,进货台账!$E$3:$E$1869,$B19,进货台账!$B$3:$B$1869,LEFT($I$3,4),进货台账!$C$3:$C$1869,LEFT(BA$4,LEN(BA$4)-1)),"")</f>
        <v/>
      </c>
      <c r="BC19" s="64" t="str">
        <f t="shared" si="38"/>
        <v/>
      </c>
      <c r="BD19" s="64" t="str">
        <f t="shared" si="39"/>
        <v/>
      </c>
      <c r="BE19" s="64" t="str">
        <f>IF($B19&lt;&gt;"",SUMIFS(销售台账!$I$3:$I$2654,销售台账!$E$3:$E$2654,$B19,销售台账!$B$3:$B$2654,LEFT($I$3,4),销售台账!$C$3:$C$2654,LEFT(BA$4,LEN(BA$4)-1)),"")</f>
        <v/>
      </c>
      <c r="BF19" s="64" t="str">
        <f>IF($B19&lt;&gt;"",IFERROR(SUMIFS(销售台账!$K$3:$K$2654,销售台账!$E$3:$E$2654,$B19,销售台账!$B$3:$B$2654,LEFT($I$3,4),销售台账!$C$3:$C$2654,LEFT(BA$4,LEN(BA$4)-1))/BE19,0),"")</f>
        <v/>
      </c>
      <c r="BG19" s="64" t="str">
        <f>IF($B19&lt;&gt;"",SUMIFS(损耗登记!$I$3:$I$4999,损耗登记!$E$3:$E$4999,$B19,损耗登记!$B$3:$B$4999,LEFT($I$3,4),损耗登记!$C$3:$C$4999,LEFT(BA$4,LEN(BA$4)-1)),"")</f>
        <v/>
      </c>
      <c r="BH19" s="64" t="str">
        <f t="shared" si="40"/>
        <v/>
      </c>
      <c r="BI19" s="64" t="str">
        <f t="shared" si="41"/>
        <v/>
      </c>
      <c r="BJ19" s="64" t="str">
        <f t="shared" si="42"/>
        <v/>
      </c>
      <c r="BK19" s="64" t="str">
        <f t="shared" si="43"/>
        <v/>
      </c>
      <c r="BL19" s="64" t="str">
        <f>IF($B19&lt;&gt;"",SUMIFS(进货台账!$I$3:$I$1869,进货台账!$E$3:$E$1869,$B19,进货台账!$B$3:$B$1869,LEFT($I$3,4),进货台账!$C$3:$C$1869,LEFT(BL$4,LEN(BL$4)-1)),"")</f>
        <v/>
      </c>
      <c r="BM19" s="64" t="str">
        <f>IF($B19&lt;&gt;"",SUMIFS(进货台账!$K$3:$K$1869,进货台账!$E$3:$E$1869,$B19,进货台账!$B$3:$B$1869,LEFT($I$3,4),进货台账!$C$3:$C$1869,LEFT(BL$4,LEN(BL$4)-1)),"")</f>
        <v/>
      </c>
      <c r="BN19" s="64" t="str">
        <f t="shared" si="44"/>
        <v/>
      </c>
      <c r="BO19" s="64" t="str">
        <f t="shared" si="45"/>
        <v/>
      </c>
      <c r="BP19" s="64" t="str">
        <f>IF($B19&lt;&gt;"",SUMIFS(销售台账!$I$3:$I$2654,销售台账!$E$3:$E$2654,$B19,销售台账!$B$3:$B$2654,LEFT($I$3,4),销售台账!$C$3:$C$2654,LEFT(BL$4,LEN(BL$4)-1)),"")</f>
        <v/>
      </c>
      <c r="BQ19" s="64" t="str">
        <f>IF($B19&lt;&gt;"",IFERROR(SUMIFS(销售台账!$K$3:$K$2654,销售台账!$E$3:$E$2654,$B19,销售台账!$B$3:$B$2654,LEFT($I$3,4),销售台账!$C$3:$C$2654,LEFT(BL$4,LEN(BL$4)-1))/BP19,0),"")</f>
        <v/>
      </c>
      <c r="BR19" s="64" t="str">
        <f>IF($B19&lt;&gt;"",SUMIFS(损耗登记!$I$3:$I$4999,损耗登记!$E$3:$E$4999,$B19,损耗登记!$B$3:$B$4999,LEFT($I$3,4),损耗登记!$C$3:$C$4999,LEFT(BL$4,LEN(BL$4)-1)),"")</f>
        <v/>
      </c>
      <c r="BS19" s="64" t="str">
        <f t="shared" si="46"/>
        <v/>
      </c>
      <c r="BT19" s="64" t="str">
        <f t="shared" si="47"/>
        <v/>
      </c>
      <c r="BU19" s="64" t="str">
        <f t="shared" si="48"/>
        <v/>
      </c>
      <c r="BV19" s="64" t="str">
        <f t="shared" si="49"/>
        <v/>
      </c>
      <c r="BW19" s="64" t="str">
        <f>IF($B19&lt;&gt;"",SUMIFS(进货台账!$I$3:$I$1869,进货台账!$E$3:$E$1869,$B19,进货台账!$B$3:$B$1869,LEFT($I$3,4),进货台账!$C$3:$C$1869,LEFT(BW$4,LEN(BW$4)-1)),"")</f>
        <v/>
      </c>
      <c r="BX19" s="64" t="str">
        <f>IF($B19&lt;&gt;"",SUMIFS(进货台账!$K$3:$K$1869,进货台账!$E$3:$E$1869,$B19,进货台账!$B$3:$B$1869,LEFT($I$3,4),进货台账!$C$3:$C$1869,LEFT(BW$4,LEN(BW$4)-1)),"")</f>
        <v/>
      </c>
      <c r="BY19" s="64" t="str">
        <f t="shared" si="50"/>
        <v/>
      </c>
      <c r="BZ19" s="64" t="str">
        <f t="shared" si="51"/>
        <v/>
      </c>
      <c r="CA19" s="64" t="str">
        <f>IF($B19&lt;&gt;"",SUMIFS(销售台账!$I$3:$I$2654,销售台账!$E$3:$E$2654,$B19,销售台账!$B$3:$B$2654,LEFT($I$3,4),销售台账!$C$3:$C$2654,LEFT(BW$4,LEN(BW$4)-1)),"")</f>
        <v/>
      </c>
      <c r="CB19" s="64" t="str">
        <f>IF($B19&lt;&gt;"",IFERROR(SUMIFS(销售台账!$K$3:$K$2654,销售台账!$E$3:$E$2654,$B19,销售台账!$B$3:$B$2654,LEFT($I$3,4),销售台账!$C$3:$C$2654,LEFT(BW$4,LEN(BW$4)-1))/CA19,0),"")</f>
        <v/>
      </c>
      <c r="CC19" s="64" t="str">
        <f>IF($B19&lt;&gt;"",SUMIFS(损耗登记!$I$3:$I$4999,损耗登记!$E$3:$E$4999,$B19,损耗登记!$B$3:$B$4999,LEFT($I$3,4),损耗登记!$C$3:$C$4999,LEFT(BW$4,LEN(BW$4)-1)),"")</f>
        <v/>
      </c>
      <c r="CD19" s="64" t="str">
        <f t="shared" si="52"/>
        <v/>
      </c>
      <c r="CE19" s="64" t="str">
        <f t="shared" si="53"/>
        <v/>
      </c>
      <c r="CF19" s="64" t="str">
        <f t="shared" si="54"/>
        <v/>
      </c>
      <c r="CG19" s="64" t="str">
        <f t="shared" si="55"/>
        <v/>
      </c>
      <c r="CH19" s="64" t="str">
        <f>IF($B19&lt;&gt;"",SUMIFS(进货台账!$I$3:$I$1869,进货台账!$E$3:$E$1869,$B19,进货台账!$B$3:$B$1869,LEFT($I$3,4),进货台账!$C$3:$C$1869,LEFT(CH$4,LEN(CH$4)-1)),"")</f>
        <v/>
      </c>
      <c r="CI19" s="64" t="str">
        <f>IF($B19&lt;&gt;"",SUMIFS(进货台账!$K$3:$K$1869,进货台账!$E$3:$E$1869,$B19,进货台账!$B$3:$B$1869,LEFT($I$3,4),进货台账!$C$3:$C$1869,LEFT(CH$4,LEN(CH$4)-1)),"")</f>
        <v/>
      </c>
      <c r="CJ19" s="64" t="str">
        <f t="shared" si="56"/>
        <v/>
      </c>
      <c r="CK19" s="64" t="str">
        <f t="shared" si="57"/>
        <v/>
      </c>
      <c r="CL19" s="64" t="str">
        <f>IF($B19&lt;&gt;"",SUMIFS(销售台账!$I$3:$I$2654,销售台账!$E$3:$E$2654,$B19,销售台账!$B$3:$B$2654,LEFT($I$3,4),销售台账!$C$3:$C$2654,LEFT(CH$4,LEN(CH$4)-1)),"")</f>
        <v/>
      </c>
      <c r="CM19" s="64" t="str">
        <f>IF($B19&lt;&gt;"",IFERROR(SUMIFS(销售台账!$K$3:$K$2654,销售台账!$E$3:$E$2654,$B19,销售台账!$B$3:$B$2654,LEFT($I$3,4),销售台账!$C$3:$C$2654,LEFT(CH$4,LEN(CH$4)-1))/CL19,0),"")</f>
        <v/>
      </c>
      <c r="CN19" s="64" t="str">
        <f>IF($B19&lt;&gt;"",SUMIFS(损耗登记!$I$3:$I$4999,损耗登记!$E$3:$E$4999,$B19,损耗登记!$B$3:$B$4999,LEFT($I$3,4),损耗登记!$C$3:$C$4999,LEFT(CH$4,LEN(CH$4)-1)),"")</f>
        <v/>
      </c>
      <c r="CO19" s="64" t="str">
        <f t="shared" si="58"/>
        <v/>
      </c>
      <c r="CP19" s="64" t="str">
        <f t="shared" si="59"/>
        <v/>
      </c>
      <c r="CQ19" s="64" t="str">
        <f t="shared" si="60"/>
        <v/>
      </c>
      <c r="CR19" s="64" t="str">
        <f t="shared" si="61"/>
        <v/>
      </c>
      <c r="CS19" s="64" t="str">
        <f>IF($B19&lt;&gt;"",SUMIFS(进货台账!$I$3:$I$1869,进货台账!$E$3:$E$1869,$B19,进货台账!$B$3:$B$1869,LEFT($I$3,4),进货台账!$C$3:$C$1869,LEFT(CS$4,LEN(CS$4)-1)),"")</f>
        <v/>
      </c>
      <c r="CT19" s="64" t="str">
        <f>IF($B19&lt;&gt;"",SUMIFS(进货台账!$K$3:$K$1869,进货台账!$E$3:$E$1869,$B19,进货台账!$B$3:$B$1869,LEFT($I$3,4),进货台账!$C$3:$C$1869,LEFT(CS$4,LEN(CS$4)-1)),"")</f>
        <v/>
      </c>
      <c r="CU19" s="64" t="str">
        <f t="shared" si="62"/>
        <v/>
      </c>
      <c r="CV19" s="64" t="str">
        <f t="shared" si="63"/>
        <v/>
      </c>
      <c r="CW19" s="64" t="str">
        <f>IF($B19&lt;&gt;"",SUMIFS(销售台账!$I$3:$I$2654,销售台账!$E$3:$E$2654,$B19,销售台账!$B$3:$B$2654,LEFT($I$3,4),销售台账!$C$3:$C$2654,LEFT(CS$4,LEN(CS$4)-1)),"")</f>
        <v/>
      </c>
      <c r="CX19" s="64" t="str">
        <f>IF($B19&lt;&gt;"",IFERROR(SUMIFS(销售台账!$K$3:$K$2654,销售台账!$E$3:$E$2654,$B19,销售台账!$B$3:$B$2654,LEFT($I$3,4),销售台账!$C$3:$C$2654,LEFT(CS$4,LEN(CS$4)-1))/CW19,0),"")</f>
        <v/>
      </c>
      <c r="CY19" s="64" t="str">
        <f>IF($B19&lt;&gt;"",SUMIFS(损耗登记!$I$3:$I$4999,损耗登记!$E$3:$E$4999,$B19,损耗登记!$B$3:$B$4999,LEFT($I$3,4),损耗登记!$C$3:$C$4999,LEFT(CS$4,LEN(CS$4)-1)),"")</f>
        <v/>
      </c>
      <c r="CZ19" s="64" t="str">
        <f t="shared" si="64"/>
        <v/>
      </c>
      <c r="DA19" s="64" t="str">
        <f t="shared" si="65"/>
        <v/>
      </c>
      <c r="DB19" s="64" t="str">
        <f t="shared" si="66"/>
        <v/>
      </c>
      <c r="DC19" s="64" t="str">
        <f t="shared" si="67"/>
        <v/>
      </c>
      <c r="DD19" s="64" t="str">
        <f>IF($B19&lt;&gt;"",SUMIFS(进货台账!$I$3:$I$1869,进货台账!$E$3:$E$1869,$B19,进货台账!$B$3:$B$1869,LEFT($I$3,4),进货台账!$C$3:$C$1869,LEFT(DD$4,LEN(DD$4)-1)),"")</f>
        <v/>
      </c>
      <c r="DE19" s="64" t="str">
        <f>IF($B19&lt;&gt;"",SUMIFS(进货台账!$K$3:$K$1869,进货台账!$E$3:$E$1869,$B19,进货台账!$B$3:$B$1869,LEFT($I$3,4),进货台账!$C$3:$C$1869,LEFT(DD$4,LEN(DD$4)-1)),"")</f>
        <v/>
      </c>
      <c r="DF19" s="64" t="str">
        <f t="shared" si="68"/>
        <v/>
      </c>
      <c r="DG19" s="64" t="str">
        <f t="shared" si="69"/>
        <v/>
      </c>
      <c r="DH19" s="64" t="str">
        <f>IF($B19&lt;&gt;"",SUMIFS(销售台账!$I$3:$I$2654,销售台账!$E$3:$E$2654,$B19,销售台账!$B$3:$B$2654,LEFT($I$3,4),销售台账!$C$3:$C$2654,LEFT(DD$4,LEN(DD$4)-1)),"")</f>
        <v/>
      </c>
      <c r="DI19" s="64" t="str">
        <f>IF($B19&lt;&gt;"",IFERROR(SUMIFS(销售台账!$K$3:$K$2654,销售台账!$E$3:$E$2654,$B19,销售台账!$B$3:$B$2654,LEFT($I$3,4),销售台账!$C$3:$C$2654,LEFT(DD$4,LEN(DD$4)-1))/DH19,0),"")</f>
        <v/>
      </c>
      <c r="DJ19" s="64" t="str">
        <f>IF($B19&lt;&gt;"",SUMIFS(损耗登记!$I$3:$I$4999,损耗登记!$E$3:$E$4999,$B19,损耗登记!$B$3:$B$4999,LEFT($I$3,4),损耗登记!$C$3:$C$4999,LEFT(DD$4,LEN(DD$4)-1)),"")</f>
        <v/>
      </c>
      <c r="DK19" s="64" t="str">
        <f t="shared" si="70"/>
        <v/>
      </c>
      <c r="DL19" s="64" t="str">
        <f t="shared" si="71"/>
        <v/>
      </c>
      <c r="DM19" s="64" t="str">
        <f t="shared" si="72"/>
        <v/>
      </c>
      <c r="DN19" s="64" t="str">
        <f t="shared" si="73"/>
        <v/>
      </c>
      <c r="DO19" s="64" t="str">
        <f>IF($B19&lt;&gt;"",SUMIFS(进货台账!$I$3:$I$1869,进货台账!$E$3:$E$1869,$B19,进货台账!$B$3:$B$1869,LEFT($I$3,4),进货台账!$C$3:$C$1869,LEFT(DO$4,LEN(DO$4)-1)),"")</f>
        <v/>
      </c>
      <c r="DP19" s="64" t="str">
        <f>IF($B19&lt;&gt;"",SUMIFS(进货台账!$K$3:$K$1869,进货台账!$E$3:$E$1869,$B19,进货台账!$B$3:$B$1869,LEFT($I$3,4),进货台账!$C$3:$C$1869,LEFT(DO$4,LEN(DO$4)-1)),"")</f>
        <v/>
      </c>
      <c r="DQ19" s="64" t="str">
        <f t="shared" si="74"/>
        <v/>
      </c>
      <c r="DR19" s="64" t="str">
        <f t="shared" si="75"/>
        <v/>
      </c>
      <c r="DS19" s="64" t="str">
        <f>IF($B19&lt;&gt;"",SUMIFS(销售台账!$I$3:$I$2654,销售台账!$E$3:$E$2654,$B19,销售台账!$B$3:$B$2654,LEFT($I$3,4),销售台账!$C$3:$C$2654,LEFT(DO$4,LEN(DO$4)-1)),"")</f>
        <v/>
      </c>
      <c r="DT19" s="64" t="str">
        <f>IF($B19&lt;&gt;"",IFERROR(SUMIFS(销售台账!$K$3:$K$2654,销售台账!$E$3:$E$2654,$B19,销售台账!$B$3:$B$2654,LEFT($I$3,4),销售台账!$C$3:$C$2654,LEFT(DO$4,LEN(DO$4)-1))/DS19,0),"")</f>
        <v/>
      </c>
      <c r="DU19" s="64" t="str">
        <f>IF($B19&lt;&gt;"",SUMIFS(损耗登记!$I$3:$I$4999,损耗登记!$E$3:$E$4999,$B19,损耗登记!$B$3:$B$4999,LEFT($I$3,4),损耗登记!$C$3:$C$4999,LEFT(DO$4,LEN(DO$4)-1)),"")</f>
        <v/>
      </c>
      <c r="DV19" s="64" t="str">
        <f t="shared" si="76"/>
        <v/>
      </c>
      <c r="DW19" s="64" t="str">
        <f t="shared" si="77"/>
        <v/>
      </c>
      <c r="DX19" s="64" t="str">
        <f t="shared" si="78"/>
        <v/>
      </c>
      <c r="DY19" s="64" t="str">
        <f t="shared" si="79"/>
        <v/>
      </c>
      <c r="DZ19" s="64" t="str">
        <f>IF($B19&lt;&gt;"",SUMIFS(进货台账!$I$3:$I$1869,进货台账!$E$3:$E$1869,$B19,进货台账!$B$3:$B$1869,LEFT($I$3,4),进货台账!$C$3:$C$1869,LEFT(DZ$4,LEN(DZ$4)-1)),"")</f>
        <v/>
      </c>
      <c r="EA19" s="64" t="str">
        <f>IF($B19&lt;&gt;"",SUMIFS(进货台账!$K$3:$K$1869,进货台账!$E$3:$E$1869,$B19,进货台账!$B$3:$B$1869,LEFT($I$3,4),进货台账!$C$3:$C$1869,LEFT(DZ$4,LEN(DZ$4)-1)),"")</f>
        <v/>
      </c>
      <c r="EB19" s="64" t="str">
        <f t="shared" si="80"/>
        <v/>
      </c>
      <c r="EC19" s="64" t="str">
        <f t="shared" si="81"/>
        <v/>
      </c>
      <c r="ED19" s="64" t="str">
        <f>IF($B19&lt;&gt;"",SUMIFS(销售台账!$I$3:$I$2654,销售台账!$E$3:$E$2654,$B19,销售台账!$B$3:$B$2654,LEFT($I$3,4),销售台账!$C$3:$C$2654,LEFT(DZ$4,LEN(DZ$4)-1)),"")</f>
        <v/>
      </c>
      <c r="EE19" s="64" t="str">
        <f>IF($B19&lt;&gt;"",IFERROR(SUMIFS(销售台账!$K$3:$K$2654,销售台账!$E$3:$E$2654,$B19,销售台账!$B$3:$B$2654,LEFT($I$3,4),销售台账!$C$3:$C$2654,LEFT(DZ$4,LEN(DZ$4)-1))/ED19,0),"")</f>
        <v/>
      </c>
      <c r="EF19" s="64" t="str">
        <f>IF($B19&lt;&gt;"",SUMIFS(损耗登记!$I$3:$I$4999,损耗登记!$E$3:$E$4999,$B19,损耗登记!$B$3:$B$4999,LEFT($I$3,4),损耗登记!$C$3:$C$4999,LEFT(DZ$4,LEN(DZ$4)-1)),"")</f>
        <v/>
      </c>
      <c r="EG19" s="64" t="str">
        <f t="shared" si="82"/>
        <v/>
      </c>
      <c r="EH19" s="64" t="str">
        <f t="shared" si="83"/>
        <v/>
      </c>
      <c r="EI19" s="64" t="str">
        <f t="shared" si="84"/>
        <v/>
      </c>
      <c r="EJ19" s="64" t="str">
        <f t="shared" si="85"/>
        <v/>
      </c>
    </row>
    <row r="20" s="44" customFormat="1" ht="22" customHeight="1" spans="1:140">
      <c r="A20" s="63" t="str">
        <f t="shared" si="86"/>
        <v/>
      </c>
      <c r="B20" s="63" t="str">
        <f>IF(商品参数!A16&lt;&gt;"",商品参数!A16,"")</f>
        <v/>
      </c>
      <c r="C20" s="64" t="str">
        <f>IFERROR(VLOOKUP(B20,商品参数!A:E,2,FALSE),"")</f>
        <v/>
      </c>
      <c r="D20" s="64" t="str">
        <f>IFERROR(VLOOKUP(B20,商品参数!A:E,3,FALSE),"")</f>
        <v/>
      </c>
      <c r="E20" s="64" t="str">
        <f>IFERROR(VLOOKUP(B20,商品参数!A:E,4,FALSE),"")</f>
        <v/>
      </c>
      <c r="F20" s="64" t="str">
        <f>IF(E20&lt;&gt;"",IFERROR(VLOOKUP(B20,商品参数!$A$3:$D$499,6,0),0),"")</f>
        <v/>
      </c>
      <c r="G20" s="64" t="str">
        <f>IF(E20&lt;&gt;"",IFERROR(VLOOKUP(B20,商品参数!$A$3:$E$499,7,0),0),"")</f>
        <v/>
      </c>
      <c r="H20" s="64" t="str">
        <f t="shared" si="17"/>
        <v/>
      </c>
      <c r="I20" s="64" t="str">
        <f>IF($B20&lt;&gt;"",SUMIFS(进货台账!$I$3:$I$1869,进货台账!$E$3:$E$1869,$B20,进货台账!$B$3:$B$1869,LEFT($I$3,4),进货台账!$C$3:$C$1869,LEFT(I$4,LEN(I$4)-1)),"")</f>
        <v/>
      </c>
      <c r="J20" s="64" t="str">
        <f>IF($B20&lt;&gt;"",SUMIFS(进货台账!$K$3:$K$1869,进货台账!$E$3:$E$1869,$B20,进货台账!$B$3:$B$1869,LEFT($I$3,4),进货台账!$C$3:$C$1869,LEFT(I$4,LEN(I$4)-1)),"")</f>
        <v/>
      </c>
      <c r="K20" s="64" t="str">
        <f t="shared" si="18"/>
        <v/>
      </c>
      <c r="L20" s="64" t="str">
        <f t="shared" si="19"/>
        <v/>
      </c>
      <c r="M20" s="64" t="str">
        <f>IF($B20&lt;&gt;"",SUMIFS(销售台账!$I$3:$I$2654,销售台账!$E$3:$E$2654,$B20,销售台账!$B$3:$B$2654,LEFT($I$3,4),销售台账!$C$3:$C$2654,LEFT(I$4,LEN(I$4)-1)),"")</f>
        <v/>
      </c>
      <c r="N20" s="64" t="str">
        <f>IF($B20&lt;&gt;"",IFERROR(SUMIFS(销售台账!$K$3:$K$2654,销售台账!$E$3:$E$2654,$B20,销售台账!$B$3:$B$2654,LEFT($I$3,4),销售台账!$C$3:$C$2654,LEFT(I$4,LEN(I$4)-1))/M20,0),"")</f>
        <v/>
      </c>
      <c r="O20" s="64" t="str">
        <f>IF($B20&lt;&gt;"",SUMIFS(损耗登记!$I$3:$I$4999,损耗登记!$E$3:$E$4999,$B20,损耗登记!$B$3:$B$4999,LEFT($I$3,4),损耗登记!$C$3:$C$4999,LEFT(I$4,LEN(I$4)-1)),"")</f>
        <v/>
      </c>
      <c r="P20" s="64" t="str">
        <f t="shared" si="20"/>
        <v/>
      </c>
      <c r="Q20" s="64" t="str">
        <f t="shared" si="21"/>
        <v/>
      </c>
      <c r="R20" s="64" t="str">
        <f t="shared" si="22"/>
        <v/>
      </c>
      <c r="S20" s="64" t="str">
        <f t="shared" si="87"/>
        <v/>
      </c>
      <c r="T20" s="64" t="str">
        <f>IF($B20&lt;&gt;"",SUMIFS(进货台账!$I$3:$I$1869,进货台账!$E$3:$E$1869,$B20,进货台账!$B$3:$B$1869,LEFT($I$3,4),进货台账!$C$3:$C$1869,LEFT(T$4,LEN(T$4)-1)),"")</f>
        <v/>
      </c>
      <c r="U20" s="64" t="str">
        <f>IF($B20&lt;&gt;"",SUMIFS(进货台账!$K$3:$K$1869,进货台账!$E$3:$E$1869,$B20,进货台账!$B$3:$B$1869,LEFT($I$3,4),进货台账!$C$3:$C$1869,LEFT(T$4,LEN(T$4)-1)),"")</f>
        <v/>
      </c>
      <c r="V20" s="64" t="str">
        <f t="shared" si="88"/>
        <v/>
      </c>
      <c r="W20" s="64" t="str">
        <f t="shared" si="89"/>
        <v/>
      </c>
      <c r="X20" s="64" t="str">
        <f>IF($B20&lt;&gt;"",SUMIFS(销售台账!$I$3:$I$2654,销售台账!$E$3:$E$2654,$B20,销售台账!$B$3:$B$2654,LEFT($I$3,4),销售台账!$C$3:$C$2654,LEFT(T$4,LEN(T$4)-1)),"")</f>
        <v/>
      </c>
      <c r="Y20" s="64" t="str">
        <f>IF($B20&lt;&gt;"",IFERROR(SUMIFS(销售台账!$K$3:$K$2654,销售台账!$E$3:$E$2654,$B20,销售台账!$B$3:$B$2654,LEFT($I$3,4),销售台账!$C$3:$C$2654,LEFT(T$4,LEN(T$4)-1))/X20,0),"")</f>
        <v/>
      </c>
      <c r="Z20" s="64" t="str">
        <f>IF($B20&lt;&gt;"",SUMIFS(损耗登记!$I$3:$I$4999,损耗登记!$E$3:$E$4999,$B20,损耗登记!$B$3:$B$4999,LEFT($I$3,4),损耗登记!$C$3:$C$4999,LEFT(T$4,LEN(T$4)-1)),"")</f>
        <v/>
      </c>
      <c r="AA20" s="64" t="str">
        <f t="shared" si="90"/>
        <v/>
      </c>
      <c r="AB20" s="64" t="str">
        <f t="shared" si="91"/>
        <v/>
      </c>
      <c r="AC20" s="64" t="str">
        <f t="shared" si="92"/>
        <v/>
      </c>
      <c r="AD20" s="64" t="str">
        <f t="shared" si="93"/>
        <v/>
      </c>
      <c r="AE20" s="64" t="str">
        <f>IF($B20&lt;&gt;"",SUMIFS(进货台账!$I$3:$I$1869,进货台账!$E$3:$E$1869,$B20,进货台账!$B$3:$B$1869,LEFT($I$3,4),进货台账!$C$3:$C$1869,LEFT(AE$4,LEN(AE$4)-1)),"")</f>
        <v/>
      </c>
      <c r="AF20" s="64" t="str">
        <f>IF($B20&lt;&gt;"",SUMIFS(进货台账!$K$3:$K$1869,进货台账!$E$3:$E$1869,$B20,进货台账!$B$3:$B$1869,LEFT($I$3,4),进货台账!$C$3:$C$1869,LEFT(AE$4,LEN(AE$4)-1)),"")</f>
        <v/>
      </c>
      <c r="AG20" s="64" t="str">
        <f t="shared" si="26"/>
        <v/>
      </c>
      <c r="AH20" s="64" t="str">
        <f t="shared" si="27"/>
        <v/>
      </c>
      <c r="AI20" s="64" t="str">
        <f>IF($B20&lt;&gt;"",SUMIFS(销售台账!$I$3:$I$2654,销售台账!$E$3:$E$2654,$B20,销售台账!$B$3:$B$2654,LEFT($I$3,4),销售台账!$C$3:$C$2654,LEFT(AE$4,LEN(AE$4)-1)),"")</f>
        <v/>
      </c>
      <c r="AJ20" s="64" t="str">
        <f>IF($B20&lt;&gt;"",IFERROR(SUMIFS(销售台账!$K$3:$K$2654,销售台账!$E$3:$E$2654,$B20,销售台账!$B$3:$B$2654,LEFT($I$3,4),销售台账!$C$3:$C$2654,LEFT(AE$4,LEN(AE$4)-1))/AI20,0),"")</f>
        <v/>
      </c>
      <c r="AK20" s="64" t="str">
        <f>IF($B20&lt;&gt;"",SUMIFS(损耗登记!$I$3:$I$4999,损耗登记!$E$3:$E$4999,$B20,损耗登记!$B$3:$B$4999,LEFT($I$3,4),损耗登记!$C$3:$C$4999,LEFT(AE$4,LEN(AE$4)-1)),"")</f>
        <v/>
      </c>
      <c r="AL20" s="64" t="str">
        <f t="shared" si="28"/>
        <v/>
      </c>
      <c r="AM20" s="64" t="str">
        <f t="shared" si="29"/>
        <v/>
      </c>
      <c r="AN20" s="64" t="str">
        <f t="shared" si="30"/>
        <v/>
      </c>
      <c r="AO20" s="64" t="str">
        <f t="shared" si="31"/>
        <v/>
      </c>
      <c r="AP20" s="64" t="str">
        <f>IF($B20&lt;&gt;"",SUMIFS(进货台账!$I$3:$I$1869,进货台账!$E$3:$E$1869,$B20,进货台账!$B$3:$B$1869,LEFT($I$3,4),进货台账!$C$3:$C$1869,LEFT(AP$4,LEN(AP$4)-1)),"")</f>
        <v/>
      </c>
      <c r="AQ20" s="64" t="str">
        <f>IF($B20&lt;&gt;"",SUMIFS(进货台账!$K$3:$K$1869,进货台账!$E$3:$E$1869,$B20,进货台账!$B$3:$B$1869,LEFT($I$3,4),进货台账!$C$3:$C$1869,LEFT(AP$4,LEN(AP$4)-1)),"")</f>
        <v/>
      </c>
      <c r="AR20" s="64" t="str">
        <f t="shared" si="32"/>
        <v/>
      </c>
      <c r="AS20" s="64" t="str">
        <f t="shared" si="33"/>
        <v/>
      </c>
      <c r="AT20" s="64" t="str">
        <f>IF($B20&lt;&gt;"",SUMIFS(销售台账!$I$3:$I$2654,销售台账!$E$3:$E$2654,$B20,销售台账!$B$3:$B$2654,LEFT($I$3,4),销售台账!$C$3:$C$2654,LEFT(AP$4,LEN(AP$4)-1)),"")</f>
        <v/>
      </c>
      <c r="AU20" s="64" t="str">
        <f>IF($B20&lt;&gt;"",IFERROR(SUMIFS(销售台账!$K$3:$K$2654,销售台账!$E$3:$E$2654,$B20,销售台账!$B$3:$B$2654,LEFT($I$3,4),销售台账!$C$3:$C$2654,LEFT(AP$4,LEN(AP$4)-1))/AT20,0),"")</f>
        <v/>
      </c>
      <c r="AV20" s="64" t="str">
        <f>IF($B20&lt;&gt;"",SUMIFS(损耗登记!$I$3:$I$4999,损耗登记!$E$3:$E$4999,$B20,损耗登记!$B$3:$B$4999,LEFT($I$3,4),损耗登记!$C$3:$C$4999,LEFT(AP$4,LEN(AP$4)-1)),"")</f>
        <v/>
      </c>
      <c r="AW20" s="64" t="str">
        <f t="shared" si="34"/>
        <v/>
      </c>
      <c r="AX20" s="64" t="str">
        <f t="shared" si="35"/>
        <v/>
      </c>
      <c r="AY20" s="64" t="str">
        <f t="shared" si="36"/>
        <v/>
      </c>
      <c r="AZ20" s="64" t="str">
        <f t="shared" si="37"/>
        <v/>
      </c>
      <c r="BA20" s="64" t="str">
        <f>IF($B20&lt;&gt;"",SUMIFS(进货台账!$I$3:$I$1869,进货台账!$E$3:$E$1869,$B20,进货台账!$B$3:$B$1869,LEFT($I$3,4),进货台账!$C$3:$C$1869,LEFT(BA$4,LEN(BA$4)-1)),"")</f>
        <v/>
      </c>
      <c r="BB20" s="64" t="str">
        <f>IF($B20&lt;&gt;"",SUMIFS(进货台账!$K$3:$K$1869,进货台账!$E$3:$E$1869,$B20,进货台账!$B$3:$B$1869,LEFT($I$3,4),进货台账!$C$3:$C$1869,LEFT(BA$4,LEN(BA$4)-1)),"")</f>
        <v/>
      </c>
      <c r="BC20" s="64" t="str">
        <f t="shared" si="38"/>
        <v/>
      </c>
      <c r="BD20" s="64" t="str">
        <f t="shared" si="39"/>
        <v/>
      </c>
      <c r="BE20" s="64" t="str">
        <f>IF($B20&lt;&gt;"",SUMIFS(销售台账!$I$3:$I$2654,销售台账!$E$3:$E$2654,$B20,销售台账!$B$3:$B$2654,LEFT($I$3,4),销售台账!$C$3:$C$2654,LEFT(BA$4,LEN(BA$4)-1)),"")</f>
        <v/>
      </c>
      <c r="BF20" s="64" t="str">
        <f>IF($B20&lt;&gt;"",IFERROR(SUMIFS(销售台账!$K$3:$K$2654,销售台账!$E$3:$E$2654,$B20,销售台账!$B$3:$B$2654,LEFT($I$3,4),销售台账!$C$3:$C$2654,LEFT(BA$4,LEN(BA$4)-1))/BE20,0),"")</f>
        <v/>
      </c>
      <c r="BG20" s="64" t="str">
        <f>IF($B20&lt;&gt;"",SUMIFS(损耗登记!$I$3:$I$4999,损耗登记!$E$3:$E$4999,$B20,损耗登记!$B$3:$B$4999,LEFT($I$3,4),损耗登记!$C$3:$C$4999,LEFT(BA$4,LEN(BA$4)-1)),"")</f>
        <v/>
      </c>
      <c r="BH20" s="64" t="str">
        <f t="shared" si="40"/>
        <v/>
      </c>
      <c r="BI20" s="64" t="str">
        <f t="shared" si="41"/>
        <v/>
      </c>
      <c r="BJ20" s="64" t="str">
        <f t="shared" si="42"/>
        <v/>
      </c>
      <c r="BK20" s="64" t="str">
        <f t="shared" si="43"/>
        <v/>
      </c>
      <c r="BL20" s="64" t="str">
        <f>IF($B20&lt;&gt;"",SUMIFS(进货台账!$I$3:$I$1869,进货台账!$E$3:$E$1869,$B20,进货台账!$B$3:$B$1869,LEFT($I$3,4),进货台账!$C$3:$C$1869,LEFT(BL$4,LEN(BL$4)-1)),"")</f>
        <v/>
      </c>
      <c r="BM20" s="64" t="str">
        <f>IF($B20&lt;&gt;"",SUMIFS(进货台账!$K$3:$K$1869,进货台账!$E$3:$E$1869,$B20,进货台账!$B$3:$B$1869,LEFT($I$3,4),进货台账!$C$3:$C$1869,LEFT(BL$4,LEN(BL$4)-1)),"")</f>
        <v/>
      </c>
      <c r="BN20" s="64" t="str">
        <f t="shared" si="44"/>
        <v/>
      </c>
      <c r="BO20" s="64" t="str">
        <f t="shared" si="45"/>
        <v/>
      </c>
      <c r="BP20" s="64" t="str">
        <f>IF($B20&lt;&gt;"",SUMIFS(销售台账!$I$3:$I$2654,销售台账!$E$3:$E$2654,$B20,销售台账!$B$3:$B$2654,LEFT($I$3,4),销售台账!$C$3:$C$2654,LEFT(BL$4,LEN(BL$4)-1)),"")</f>
        <v/>
      </c>
      <c r="BQ20" s="64" t="str">
        <f>IF($B20&lt;&gt;"",IFERROR(SUMIFS(销售台账!$K$3:$K$2654,销售台账!$E$3:$E$2654,$B20,销售台账!$B$3:$B$2654,LEFT($I$3,4),销售台账!$C$3:$C$2654,LEFT(BL$4,LEN(BL$4)-1))/BP20,0),"")</f>
        <v/>
      </c>
      <c r="BR20" s="64" t="str">
        <f>IF($B20&lt;&gt;"",SUMIFS(损耗登记!$I$3:$I$4999,损耗登记!$E$3:$E$4999,$B20,损耗登记!$B$3:$B$4999,LEFT($I$3,4),损耗登记!$C$3:$C$4999,LEFT(BL$4,LEN(BL$4)-1)),"")</f>
        <v/>
      </c>
      <c r="BS20" s="64" t="str">
        <f t="shared" si="46"/>
        <v/>
      </c>
      <c r="BT20" s="64" t="str">
        <f t="shared" si="47"/>
        <v/>
      </c>
      <c r="BU20" s="64" t="str">
        <f t="shared" si="48"/>
        <v/>
      </c>
      <c r="BV20" s="64" t="str">
        <f t="shared" si="49"/>
        <v/>
      </c>
      <c r="BW20" s="64" t="str">
        <f>IF($B20&lt;&gt;"",SUMIFS(进货台账!$I$3:$I$1869,进货台账!$E$3:$E$1869,$B20,进货台账!$B$3:$B$1869,LEFT($I$3,4),进货台账!$C$3:$C$1869,LEFT(BW$4,LEN(BW$4)-1)),"")</f>
        <v/>
      </c>
      <c r="BX20" s="64" t="str">
        <f>IF($B20&lt;&gt;"",SUMIFS(进货台账!$K$3:$K$1869,进货台账!$E$3:$E$1869,$B20,进货台账!$B$3:$B$1869,LEFT($I$3,4),进货台账!$C$3:$C$1869,LEFT(BW$4,LEN(BW$4)-1)),"")</f>
        <v/>
      </c>
      <c r="BY20" s="64" t="str">
        <f t="shared" si="50"/>
        <v/>
      </c>
      <c r="BZ20" s="64" t="str">
        <f t="shared" si="51"/>
        <v/>
      </c>
      <c r="CA20" s="64" t="str">
        <f>IF($B20&lt;&gt;"",SUMIFS(销售台账!$I$3:$I$2654,销售台账!$E$3:$E$2654,$B20,销售台账!$B$3:$B$2654,LEFT($I$3,4),销售台账!$C$3:$C$2654,LEFT(BW$4,LEN(BW$4)-1)),"")</f>
        <v/>
      </c>
      <c r="CB20" s="64" t="str">
        <f>IF($B20&lt;&gt;"",IFERROR(SUMIFS(销售台账!$K$3:$K$2654,销售台账!$E$3:$E$2654,$B20,销售台账!$B$3:$B$2654,LEFT($I$3,4),销售台账!$C$3:$C$2654,LEFT(BW$4,LEN(BW$4)-1))/CA20,0),"")</f>
        <v/>
      </c>
      <c r="CC20" s="64" t="str">
        <f>IF($B20&lt;&gt;"",SUMIFS(损耗登记!$I$3:$I$4999,损耗登记!$E$3:$E$4999,$B20,损耗登记!$B$3:$B$4999,LEFT($I$3,4),损耗登记!$C$3:$C$4999,LEFT(BW$4,LEN(BW$4)-1)),"")</f>
        <v/>
      </c>
      <c r="CD20" s="64" t="str">
        <f t="shared" si="52"/>
        <v/>
      </c>
      <c r="CE20" s="64" t="str">
        <f t="shared" si="53"/>
        <v/>
      </c>
      <c r="CF20" s="64" t="str">
        <f t="shared" si="54"/>
        <v/>
      </c>
      <c r="CG20" s="64" t="str">
        <f t="shared" si="55"/>
        <v/>
      </c>
      <c r="CH20" s="64" t="str">
        <f>IF($B20&lt;&gt;"",SUMIFS(进货台账!$I$3:$I$1869,进货台账!$E$3:$E$1869,$B20,进货台账!$B$3:$B$1869,LEFT($I$3,4),进货台账!$C$3:$C$1869,LEFT(CH$4,LEN(CH$4)-1)),"")</f>
        <v/>
      </c>
      <c r="CI20" s="64" t="str">
        <f>IF($B20&lt;&gt;"",SUMIFS(进货台账!$K$3:$K$1869,进货台账!$E$3:$E$1869,$B20,进货台账!$B$3:$B$1869,LEFT($I$3,4),进货台账!$C$3:$C$1869,LEFT(CH$4,LEN(CH$4)-1)),"")</f>
        <v/>
      </c>
      <c r="CJ20" s="64" t="str">
        <f t="shared" si="56"/>
        <v/>
      </c>
      <c r="CK20" s="64" t="str">
        <f t="shared" si="57"/>
        <v/>
      </c>
      <c r="CL20" s="64" t="str">
        <f>IF($B20&lt;&gt;"",SUMIFS(销售台账!$I$3:$I$2654,销售台账!$E$3:$E$2654,$B20,销售台账!$B$3:$B$2654,LEFT($I$3,4),销售台账!$C$3:$C$2654,LEFT(CH$4,LEN(CH$4)-1)),"")</f>
        <v/>
      </c>
      <c r="CM20" s="64" t="str">
        <f>IF($B20&lt;&gt;"",IFERROR(SUMIFS(销售台账!$K$3:$K$2654,销售台账!$E$3:$E$2654,$B20,销售台账!$B$3:$B$2654,LEFT($I$3,4),销售台账!$C$3:$C$2654,LEFT(CH$4,LEN(CH$4)-1))/CL20,0),"")</f>
        <v/>
      </c>
      <c r="CN20" s="64" t="str">
        <f>IF($B20&lt;&gt;"",SUMIFS(损耗登记!$I$3:$I$4999,损耗登记!$E$3:$E$4999,$B20,损耗登记!$B$3:$B$4999,LEFT($I$3,4),损耗登记!$C$3:$C$4999,LEFT(CH$4,LEN(CH$4)-1)),"")</f>
        <v/>
      </c>
      <c r="CO20" s="64" t="str">
        <f t="shared" si="58"/>
        <v/>
      </c>
      <c r="CP20" s="64" t="str">
        <f t="shared" si="59"/>
        <v/>
      </c>
      <c r="CQ20" s="64" t="str">
        <f t="shared" si="60"/>
        <v/>
      </c>
      <c r="CR20" s="64" t="str">
        <f t="shared" si="61"/>
        <v/>
      </c>
      <c r="CS20" s="64" t="str">
        <f>IF($B20&lt;&gt;"",SUMIFS(进货台账!$I$3:$I$1869,进货台账!$E$3:$E$1869,$B20,进货台账!$B$3:$B$1869,LEFT($I$3,4),进货台账!$C$3:$C$1869,LEFT(CS$4,LEN(CS$4)-1)),"")</f>
        <v/>
      </c>
      <c r="CT20" s="64" t="str">
        <f>IF($B20&lt;&gt;"",SUMIFS(进货台账!$K$3:$K$1869,进货台账!$E$3:$E$1869,$B20,进货台账!$B$3:$B$1869,LEFT($I$3,4),进货台账!$C$3:$C$1869,LEFT(CS$4,LEN(CS$4)-1)),"")</f>
        <v/>
      </c>
      <c r="CU20" s="64" t="str">
        <f t="shared" si="62"/>
        <v/>
      </c>
      <c r="CV20" s="64" t="str">
        <f t="shared" si="63"/>
        <v/>
      </c>
      <c r="CW20" s="64" t="str">
        <f>IF($B20&lt;&gt;"",SUMIFS(销售台账!$I$3:$I$2654,销售台账!$E$3:$E$2654,$B20,销售台账!$B$3:$B$2654,LEFT($I$3,4),销售台账!$C$3:$C$2654,LEFT(CS$4,LEN(CS$4)-1)),"")</f>
        <v/>
      </c>
      <c r="CX20" s="64" t="str">
        <f>IF($B20&lt;&gt;"",IFERROR(SUMIFS(销售台账!$K$3:$K$2654,销售台账!$E$3:$E$2654,$B20,销售台账!$B$3:$B$2654,LEFT($I$3,4),销售台账!$C$3:$C$2654,LEFT(CS$4,LEN(CS$4)-1))/CW20,0),"")</f>
        <v/>
      </c>
      <c r="CY20" s="64" t="str">
        <f>IF($B20&lt;&gt;"",SUMIFS(损耗登记!$I$3:$I$4999,损耗登记!$E$3:$E$4999,$B20,损耗登记!$B$3:$B$4999,LEFT($I$3,4),损耗登记!$C$3:$C$4999,LEFT(CS$4,LEN(CS$4)-1)),"")</f>
        <v/>
      </c>
      <c r="CZ20" s="64" t="str">
        <f t="shared" si="64"/>
        <v/>
      </c>
      <c r="DA20" s="64" t="str">
        <f t="shared" si="65"/>
        <v/>
      </c>
      <c r="DB20" s="64" t="str">
        <f t="shared" si="66"/>
        <v/>
      </c>
      <c r="DC20" s="64" t="str">
        <f t="shared" si="67"/>
        <v/>
      </c>
      <c r="DD20" s="64" t="str">
        <f>IF($B20&lt;&gt;"",SUMIFS(进货台账!$I$3:$I$1869,进货台账!$E$3:$E$1869,$B20,进货台账!$B$3:$B$1869,LEFT($I$3,4),进货台账!$C$3:$C$1869,LEFT(DD$4,LEN(DD$4)-1)),"")</f>
        <v/>
      </c>
      <c r="DE20" s="64" t="str">
        <f>IF($B20&lt;&gt;"",SUMIFS(进货台账!$K$3:$K$1869,进货台账!$E$3:$E$1869,$B20,进货台账!$B$3:$B$1869,LEFT($I$3,4),进货台账!$C$3:$C$1869,LEFT(DD$4,LEN(DD$4)-1)),"")</f>
        <v/>
      </c>
      <c r="DF20" s="64" t="str">
        <f t="shared" si="68"/>
        <v/>
      </c>
      <c r="DG20" s="64" t="str">
        <f t="shared" si="69"/>
        <v/>
      </c>
      <c r="DH20" s="64" t="str">
        <f>IF($B20&lt;&gt;"",SUMIFS(销售台账!$I$3:$I$2654,销售台账!$E$3:$E$2654,$B20,销售台账!$B$3:$B$2654,LEFT($I$3,4),销售台账!$C$3:$C$2654,LEFT(DD$4,LEN(DD$4)-1)),"")</f>
        <v/>
      </c>
      <c r="DI20" s="64" t="str">
        <f>IF($B20&lt;&gt;"",IFERROR(SUMIFS(销售台账!$K$3:$K$2654,销售台账!$E$3:$E$2654,$B20,销售台账!$B$3:$B$2654,LEFT($I$3,4),销售台账!$C$3:$C$2654,LEFT(DD$4,LEN(DD$4)-1))/DH20,0),"")</f>
        <v/>
      </c>
      <c r="DJ20" s="64" t="str">
        <f>IF($B20&lt;&gt;"",SUMIFS(损耗登记!$I$3:$I$4999,损耗登记!$E$3:$E$4999,$B20,损耗登记!$B$3:$B$4999,LEFT($I$3,4),损耗登记!$C$3:$C$4999,LEFT(DD$4,LEN(DD$4)-1)),"")</f>
        <v/>
      </c>
      <c r="DK20" s="64" t="str">
        <f t="shared" si="70"/>
        <v/>
      </c>
      <c r="DL20" s="64" t="str">
        <f t="shared" si="71"/>
        <v/>
      </c>
      <c r="DM20" s="64" t="str">
        <f t="shared" si="72"/>
        <v/>
      </c>
      <c r="DN20" s="64" t="str">
        <f t="shared" si="73"/>
        <v/>
      </c>
      <c r="DO20" s="64" t="str">
        <f>IF($B20&lt;&gt;"",SUMIFS(进货台账!$I$3:$I$1869,进货台账!$E$3:$E$1869,$B20,进货台账!$B$3:$B$1869,LEFT($I$3,4),进货台账!$C$3:$C$1869,LEFT(DO$4,LEN(DO$4)-1)),"")</f>
        <v/>
      </c>
      <c r="DP20" s="64" t="str">
        <f>IF($B20&lt;&gt;"",SUMIFS(进货台账!$K$3:$K$1869,进货台账!$E$3:$E$1869,$B20,进货台账!$B$3:$B$1869,LEFT($I$3,4),进货台账!$C$3:$C$1869,LEFT(DO$4,LEN(DO$4)-1)),"")</f>
        <v/>
      </c>
      <c r="DQ20" s="64" t="str">
        <f t="shared" si="74"/>
        <v/>
      </c>
      <c r="DR20" s="64" t="str">
        <f t="shared" si="75"/>
        <v/>
      </c>
      <c r="DS20" s="64" t="str">
        <f>IF($B20&lt;&gt;"",SUMIFS(销售台账!$I$3:$I$2654,销售台账!$E$3:$E$2654,$B20,销售台账!$B$3:$B$2654,LEFT($I$3,4),销售台账!$C$3:$C$2654,LEFT(DO$4,LEN(DO$4)-1)),"")</f>
        <v/>
      </c>
      <c r="DT20" s="64" t="str">
        <f>IF($B20&lt;&gt;"",IFERROR(SUMIFS(销售台账!$K$3:$K$2654,销售台账!$E$3:$E$2654,$B20,销售台账!$B$3:$B$2654,LEFT($I$3,4),销售台账!$C$3:$C$2654,LEFT(DO$4,LEN(DO$4)-1))/DS20,0),"")</f>
        <v/>
      </c>
      <c r="DU20" s="64" t="str">
        <f>IF($B20&lt;&gt;"",SUMIFS(损耗登记!$I$3:$I$4999,损耗登记!$E$3:$E$4999,$B20,损耗登记!$B$3:$B$4999,LEFT($I$3,4),损耗登记!$C$3:$C$4999,LEFT(DO$4,LEN(DO$4)-1)),"")</f>
        <v/>
      </c>
      <c r="DV20" s="64" t="str">
        <f t="shared" si="76"/>
        <v/>
      </c>
      <c r="DW20" s="64" t="str">
        <f t="shared" si="77"/>
        <v/>
      </c>
      <c r="DX20" s="64" t="str">
        <f t="shared" si="78"/>
        <v/>
      </c>
      <c r="DY20" s="64" t="str">
        <f t="shared" si="79"/>
        <v/>
      </c>
      <c r="DZ20" s="64" t="str">
        <f>IF($B20&lt;&gt;"",SUMIFS(进货台账!$I$3:$I$1869,进货台账!$E$3:$E$1869,$B20,进货台账!$B$3:$B$1869,LEFT($I$3,4),进货台账!$C$3:$C$1869,LEFT(DZ$4,LEN(DZ$4)-1)),"")</f>
        <v/>
      </c>
      <c r="EA20" s="64" t="str">
        <f>IF($B20&lt;&gt;"",SUMIFS(进货台账!$K$3:$K$1869,进货台账!$E$3:$E$1869,$B20,进货台账!$B$3:$B$1869,LEFT($I$3,4),进货台账!$C$3:$C$1869,LEFT(DZ$4,LEN(DZ$4)-1)),"")</f>
        <v/>
      </c>
      <c r="EB20" s="64" t="str">
        <f t="shared" si="80"/>
        <v/>
      </c>
      <c r="EC20" s="64" t="str">
        <f t="shared" si="81"/>
        <v/>
      </c>
      <c r="ED20" s="64" t="str">
        <f>IF($B20&lt;&gt;"",SUMIFS(销售台账!$I$3:$I$2654,销售台账!$E$3:$E$2654,$B20,销售台账!$B$3:$B$2654,LEFT($I$3,4),销售台账!$C$3:$C$2654,LEFT(DZ$4,LEN(DZ$4)-1)),"")</f>
        <v/>
      </c>
      <c r="EE20" s="64" t="str">
        <f>IF($B20&lt;&gt;"",IFERROR(SUMIFS(销售台账!$K$3:$K$2654,销售台账!$E$3:$E$2654,$B20,销售台账!$B$3:$B$2654,LEFT($I$3,4),销售台账!$C$3:$C$2654,LEFT(DZ$4,LEN(DZ$4)-1))/ED20,0),"")</f>
        <v/>
      </c>
      <c r="EF20" s="64" t="str">
        <f>IF($B20&lt;&gt;"",SUMIFS(损耗登记!$I$3:$I$4999,损耗登记!$E$3:$E$4999,$B20,损耗登记!$B$3:$B$4999,LEFT($I$3,4),损耗登记!$C$3:$C$4999,LEFT(DZ$4,LEN(DZ$4)-1)),"")</f>
        <v/>
      </c>
      <c r="EG20" s="64" t="str">
        <f t="shared" si="82"/>
        <v/>
      </c>
      <c r="EH20" s="64" t="str">
        <f t="shared" si="83"/>
        <v/>
      </c>
      <c r="EI20" s="64" t="str">
        <f t="shared" si="84"/>
        <v/>
      </c>
      <c r="EJ20" s="64" t="str">
        <f t="shared" si="85"/>
        <v/>
      </c>
    </row>
    <row r="21" s="44" customFormat="1" ht="22" customHeight="1" spans="1:140">
      <c r="A21" s="63" t="str">
        <f t="shared" si="86"/>
        <v/>
      </c>
      <c r="B21" s="63" t="str">
        <f>IF(商品参数!A17&lt;&gt;"",商品参数!A17,"")</f>
        <v/>
      </c>
      <c r="C21" s="64" t="str">
        <f>IFERROR(VLOOKUP(B21,商品参数!A:E,2,FALSE),"")</f>
        <v/>
      </c>
      <c r="D21" s="64" t="str">
        <f>IFERROR(VLOOKUP(B21,商品参数!A:E,3,FALSE),"")</f>
        <v/>
      </c>
      <c r="E21" s="64" t="str">
        <f>IFERROR(VLOOKUP(B21,商品参数!A:E,4,FALSE),"")</f>
        <v/>
      </c>
      <c r="F21" s="64" t="str">
        <f>IF(E21&lt;&gt;"",IFERROR(VLOOKUP(B21,商品参数!$A$3:$D$499,6,0),0),"")</f>
        <v/>
      </c>
      <c r="G21" s="64" t="str">
        <f>IF(E21&lt;&gt;"",IFERROR(VLOOKUP(B21,商品参数!$A$3:$E$499,7,0),0),"")</f>
        <v/>
      </c>
      <c r="H21" s="64" t="str">
        <f t="shared" si="17"/>
        <v/>
      </c>
      <c r="I21" s="64" t="str">
        <f>IF($B21&lt;&gt;"",SUMIFS(进货台账!$I$3:$I$1869,进货台账!$E$3:$E$1869,$B21,进货台账!$B$3:$B$1869,LEFT($I$3,4),进货台账!$C$3:$C$1869,LEFT(I$4,LEN(I$4)-1)),"")</f>
        <v/>
      </c>
      <c r="J21" s="64" t="str">
        <f>IF($B21&lt;&gt;"",SUMIFS(进货台账!$K$3:$K$1869,进货台账!$E$3:$E$1869,$B21,进货台账!$B$3:$B$1869,LEFT($I$3,4),进货台账!$C$3:$C$1869,LEFT(I$4,LEN(I$4)-1)),"")</f>
        <v/>
      </c>
      <c r="K21" s="64" t="str">
        <f t="shared" si="18"/>
        <v/>
      </c>
      <c r="L21" s="64" t="str">
        <f t="shared" si="19"/>
        <v/>
      </c>
      <c r="M21" s="64" t="str">
        <f>IF($B21&lt;&gt;"",SUMIFS(销售台账!$I$3:$I$2654,销售台账!$E$3:$E$2654,$B21,销售台账!$B$3:$B$2654,LEFT($I$3,4),销售台账!$C$3:$C$2654,LEFT(I$4,LEN(I$4)-1)),"")</f>
        <v/>
      </c>
      <c r="N21" s="64" t="str">
        <f>IF($B21&lt;&gt;"",IFERROR(SUMIFS(销售台账!$K$3:$K$2654,销售台账!$E$3:$E$2654,$B21,销售台账!$B$3:$B$2654,LEFT($I$3,4),销售台账!$C$3:$C$2654,LEFT(I$4,LEN(I$4)-1))/M21,0),"")</f>
        <v/>
      </c>
      <c r="O21" s="64" t="str">
        <f>IF($B21&lt;&gt;"",SUMIFS(损耗登记!$I$3:$I$4999,损耗登记!$E$3:$E$4999,$B21,损耗登记!$B$3:$B$4999,LEFT($I$3,4),损耗登记!$C$3:$C$4999,LEFT(I$4,LEN(I$4)-1)),"")</f>
        <v/>
      </c>
      <c r="P21" s="64" t="str">
        <f t="shared" si="20"/>
        <v/>
      </c>
      <c r="Q21" s="64" t="str">
        <f t="shared" si="21"/>
        <v/>
      </c>
      <c r="R21" s="64" t="str">
        <f t="shared" si="22"/>
        <v/>
      </c>
      <c r="S21" s="64" t="str">
        <f t="shared" si="87"/>
        <v/>
      </c>
      <c r="T21" s="64" t="str">
        <f>IF($B21&lt;&gt;"",SUMIFS(进货台账!$I$3:$I$1869,进货台账!$E$3:$E$1869,$B21,进货台账!$B$3:$B$1869,LEFT($I$3,4),进货台账!$C$3:$C$1869,LEFT(T$4,LEN(T$4)-1)),"")</f>
        <v/>
      </c>
      <c r="U21" s="64" t="str">
        <f>IF($B21&lt;&gt;"",SUMIFS(进货台账!$K$3:$K$1869,进货台账!$E$3:$E$1869,$B21,进货台账!$B$3:$B$1869,LEFT($I$3,4),进货台账!$C$3:$C$1869,LEFT(T$4,LEN(T$4)-1)),"")</f>
        <v/>
      </c>
      <c r="V21" s="64" t="str">
        <f t="shared" si="88"/>
        <v/>
      </c>
      <c r="W21" s="64" t="str">
        <f t="shared" si="89"/>
        <v/>
      </c>
      <c r="X21" s="64" t="str">
        <f>IF($B21&lt;&gt;"",SUMIFS(销售台账!$I$3:$I$2654,销售台账!$E$3:$E$2654,$B21,销售台账!$B$3:$B$2654,LEFT($I$3,4),销售台账!$C$3:$C$2654,LEFT(T$4,LEN(T$4)-1)),"")</f>
        <v/>
      </c>
      <c r="Y21" s="64" t="str">
        <f>IF($B21&lt;&gt;"",IFERROR(SUMIFS(销售台账!$K$3:$K$2654,销售台账!$E$3:$E$2654,$B21,销售台账!$B$3:$B$2654,LEFT($I$3,4),销售台账!$C$3:$C$2654,LEFT(T$4,LEN(T$4)-1))/X21,0),"")</f>
        <v/>
      </c>
      <c r="Z21" s="64" t="str">
        <f>IF($B21&lt;&gt;"",SUMIFS(损耗登记!$I$3:$I$4999,损耗登记!$E$3:$E$4999,$B21,损耗登记!$B$3:$B$4999,LEFT($I$3,4),损耗登记!$C$3:$C$4999,LEFT(T$4,LEN(T$4)-1)),"")</f>
        <v/>
      </c>
      <c r="AA21" s="64" t="str">
        <f t="shared" si="90"/>
        <v/>
      </c>
      <c r="AB21" s="64" t="str">
        <f t="shared" si="91"/>
        <v/>
      </c>
      <c r="AC21" s="64" t="str">
        <f t="shared" si="92"/>
        <v/>
      </c>
      <c r="AD21" s="64" t="str">
        <f t="shared" si="93"/>
        <v/>
      </c>
      <c r="AE21" s="64" t="str">
        <f>IF($B21&lt;&gt;"",SUMIFS(进货台账!$I$3:$I$1869,进货台账!$E$3:$E$1869,$B21,进货台账!$B$3:$B$1869,LEFT($I$3,4),进货台账!$C$3:$C$1869,LEFT(AE$4,LEN(AE$4)-1)),"")</f>
        <v/>
      </c>
      <c r="AF21" s="64" t="str">
        <f>IF($B21&lt;&gt;"",SUMIFS(进货台账!$K$3:$K$1869,进货台账!$E$3:$E$1869,$B21,进货台账!$B$3:$B$1869,LEFT($I$3,4),进货台账!$C$3:$C$1869,LEFT(AE$4,LEN(AE$4)-1)),"")</f>
        <v/>
      </c>
      <c r="AG21" s="64" t="str">
        <f t="shared" si="26"/>
        <v/>
      </c>
      <c r="AH21" s="64" t="str">
        <f t="shared" si="27"/>
        <v/>
      </c>
      <c r="AI21" s="64" t="str">
        <f>IF($B21&lt;&gt;"",SUMIFS(销售台账!$I$3:$I$2654,销售台账!$E$3:$E$2654,$B21,销售台账!$B$3:$B$2654,LEFT($I$3,4),销售台账!$C$3:$C$2654,LEFT(AE$4,LEN(AE$4)-1)),"")</f>
        <v/>
      </c>
      <c r="AJ21" s="64" t="str">
        <f>IF($B21&lt;&gt;"",IFERROR(SUMIFS(销售台账!$K$3:$K$2654,销售台账!$E$3:$E$2654,$B21,销售台账!$B$3:$B$2654,LEFT($I$3,4),销售台账!$C$3:$C$2654,LEFT(AE$4,LEN(AE$4)-1))/AI21,0),"")</f>
        <v/>
      </c>
      <c r="AK21" s="64" t="str">
        <f>IF($B21&lt;&gt;"",SUMIFS(损耗登记!$I$3:$I$4999,损耗登记!$E$3:$E$4999,$B21,损耗登记!$B$3:$B$4999,LEFT($I$3,4),损耗登记!$C$3:$C$4999,LEFT(AE$4,LEN(AE$4)-1)),"")</f>
        <v/>
      </c>
      <c r="AL21" s="64" t="str">
        <f t="shared" si="28"/>
        <v/>
      </c>
      <c r="AM21" s="64" t="str">
        <f t="shared" si="29"/>
        <v/>
      </c>
      <c r="AN21" s="64" t="str">
        <f t="shared" si="30"/>
        <v/>
      </c>
      <c r="AO21" s="64" t="str">
        <f t="shared" si="31"/>
        <v/>
      </c>
      <c r="AP21" s="64" t="str">
        <f>IF($B21&lt;&gt;"",SUMIFS(进货台账!$I$3:$I$1869,进货台账!$E$3:$E$1869,$B21,进货台账!$B$3:$B$1869,LEFT($I$3,4),进货台账!$C$3:$C$1869,LEFT(AP$4,LEN(AP$4)-1)),"")</f>
        <v/>
      </c>
      <c r="AQ21" s="64" t="str">
        <f>IF($B21&lt;&gt;"",SUMIFS(进货台账!$K$3:$K$1869,进货台账!$E$3:$E$1869,$B21,进货台账!$B$3:$B$1869,LEFT($I$3,4),进货台账!$C$3:$C$1869,LEFT(AP$4,LEN(AP$4)-1)),"")</f>
        <v/>
      </c>
      <c r="AR21" s="64" t="str">
        <f t="shared" si="32"/>
        <v/>
      </c>
      <c r="AS21" s="64" t="str">
        <f t="shared" si="33"/>
        <v/>
      </c>
      <c r="AT21" s="64" t="str">
        <f>IF($B21&lt;&gt;"",SUMIFS(销售台账!$I$3:$I$2654,销售台账!$E$3:$E$2654,$B21,销售台账!$B$3:$B$2654,LEFT($I$3,4),销售台账!$C$3:$C$2654,LEFT(AP$4,LEN(AP$4)-1)),"")</f>
        <v/>
      </c>
      <c r="AU21" s="64" t="str">
        <f>IF($B21&lt;&gt;"",IFERROR(SUMIFS(销售台账!$K$3:$K$2654,销售台账!$E$3:$E$2654,$B21,销售台账!$B$3:$B$2654,LEFT($I$3,4),销售台账!$C$3:$C$2654,LEFT(AP$4,LEN(AP$4)-1))/AT21,0),"")</f>
        <v/>
      </c>
      <c r="AV21" s="64" t="str">
        <f>IF($B21&lt;&gt;"",SUMIFS(损耗登记!$I$3:$I$4999,损耗登记!$E$3:$E$4999,$B21,损耗登记!$B$3:$B$4999,LEFT($I$3,4),损耗登记!$C$3:$C$4999,LEFT(AP$4,LEN(AP$4)-1)),"")</f>
        <v/>
      </c>
      <c r="AW21" s="64" t="str">
        <f t="shared" si="34"/>
        <v/>
      </c>
      <c r="AX21" s="64" t="str">
        <f t="shared" si="35"/>
        <v/>
      </c>
      <c r="AY21" s="64" t="str">
        <f t="shared" si="36"/>
        <v/>
      </c>
      <c r="AZ21" s="64" t="str">
        <f t="shared" si="37"/>
        <v/>
      </c>
      <c r="BA21" s="64" t="str">
        <f>IF($B21&lt;&gt;"",SUMIFS(进货台账!$I$3:$I$1869,进货台账!$E$3:$E$1869,$B21,进货台账!$B$3:$B$1869,LEFT($I$3,4),进货台账!$C$3:$C$1869,LEFT(BA$4,LEN(BA$4)-1)),"")</f>
        <v/>
      </c>
      <c r="BB21" s="64" t="str">
        <f>IF($B21&lt;&gt;"",SUMIFS(进货台账!$K$3:$K$1869,进货台账!$E$3:$E$1869,$B21,进货台账!$B$3:$B$1869,LEFT($I$3,4),进货台账!$C$3:$C$1869,LEFT(BA$4,LEN(BA$4)-1)),"")</f>
        <v/>
      </c>
      <c r="BC21" s="64" t="str">
        <f t="shared" si="38"/>
        <v/>
      </c>
      <c r="BD21" s="64" t="str">
        <f t="shared" si="39"/>
        <v/>
      </c>
      <c r="BE21" s="64" t="str">
        <f>IF($B21&lt;&gt;"",SUMIFS(销售台账!$I$3:$I$2654,销售台账!$E$3:$E$2654,$B21,销售台账!$B$3:$B$2654,LEFT($I$3,4),销售台账!$C$3:$C$2654,LEFT(BA$4,LEN(BA$4)-1)),"")</f>
        <v/>
      </c>
      <c r="BF21" s="64" t="str">
        <f>IF($B21&lt;&gt;"",IFERROR(SUMIFS(销售台账!$K$3:$K$2654,销售台账!$E$3:$E$2654,$B21,销售台账!$B$3:$B$2654,LEFT($I$3,4),销售台账!$C$3:$C$2654,LEFT(BA$4,LEN(BA$4)-1))/BE21,0),"")</f>
        <v/>
      </c>
      <c r="BG21" s="64" t="str">
        <f>IF($B21&lt;&gt;"",SUMIFS(损耗登记!$I$3:$I$4999,损耗登记!$E$3:$E$4999,$B21,损耗登记!$B$3:$B$4999,LEFT($I$3,4),损耗登记!$C$3:$C$4999,LEFT(BA$4,LEN(BA$4)-1)),"")</f>
        <v/>
      </c>
      <c r="BH21" s="64" t="str">
        <f t="shared" si="40"/>
        <v/>
      </c>
      <c r="BI21" s="64" t="str">
        <f t="shared" si="41"/>
        <v/>
      </c>
      <c r="BJ21" s="64" t="str">
        <f t="shared" si="42"/>
        <v/>
      </c>
      <c r="BK21" s="64" t="str">
        <f t="shared" si="43"/>
        <v/>
      </c>
      <c r="BL21" s="64" t="str">
        <f>IF($B21&lt;&gt;"",SUMIFS(进货台账!$I$3:$I$1869,进货台账!$E$3:$E$1869,$B21,进货台账!$B$3:$B$1869,LEFT($I$3,4),进货台账!$C$3:$C$1869,LEFT(BL$4,LEN(BL$4)-1)),"")</f>
        <v/>
      </c>
      <c r="BM21" s="64" t="str">
        <f>IF($B21&lt;&gt;"",SUMIFS(进货台账!$K$3:$K$1869,进货台账!$E$3:$E$1869,$B21,进货台账!$B$3:$B$1869,LEFT($I$3,4),进货台账!$C$3:$C$1869,LEFT(BL$4,LEN(BL$4)-1)),"")</f>
        <v/>
      </c>
      <c r="BN21" s="64" t="str">
        <f t="shared" si="44"/>
        <v/>
      </c>
      <c r="BO21" s="64" t="str">
        <f t="shared" si="45"/>
        <v/>
      </c>
      <c r="BP21" s="64" t="str">
        <f>IF($B21&lt;&gt;"",SUMIFS(销售台账!$I$3:$I$2654,销售台账!$E$3:$E$2654,$B21,销售台账!$B$3:$B$2654,LEFT($I$3,4),销售台账!$C$3:$C$2654,LEFT(BL$4,LEN(BL$4)-1)),"")</f>
        <v/>
      </c>
      <c r="BQ21" s="64" t="str">
        <f>IF($B21&lt;&gt;"",IFERROR(SUMIFS(销售台账!$K$3:$K$2654,销售台账!$E$3:$E$2654,$B21,销售台账!$B$3:$B$2654,LEFT($I$3,4),销售台账!$C$3:$C$2654,LEFT(BL$4,LEN(BL$4)-1))/BP21,0),"")</f>
        <v/>
      </c>
      <c r="BR21" s="64" t="str">
        <f>IF($B21&lt;&gt;"",SUMIFS(损耗登记!$I$3:$I$4999,损耗登记!$E$3:$E$4999,$B21,损耗登记!$B$3:$B$4999,LEFT($I$3,4),损耗登记!$C$3:$C$4999,LEFT(BL$4,LEN(BL$4)-1)),"")</f>
        <v/>
      </c>
      <c r="BS21" s="64" t="str">
        <f t="shared" si="46"/>
        <v/>
      </c>
      <c r="BT21" s="64" t="str">
        <f t="shared" si="47"/>
        <v/>
      </c>
      <c r="BU21" s="64" t="str">
        <f t="shared" si="48"/>
        <v/>
      </c>
      <c r="BV21" s="64" t="str">
        <f t="shared" si="49"/>
        <v/>
      </c>
      <c r="BW21" s="64" t="str">
        <f>IF($B21&lt;&gt;"",SUMIFS(进货台账!$I$3:$I$1869,进货台账!$E$3:$E$1869,$B21,进货台账!$B$3:$B$1869,LEFT($I$3,4),进货台账!$C$3:$C$1869,LEFT(BW$4,LEN(BW$4)-1)),"")</f>
        <v/>
      </c>
      <c r="BX21" s="64" t="str">
        <f>IF($B21&lt;&gt;"",SUMIFS(进货台账!$K$3:$K$1869,进货台账!$E$3:$E$1869,$B21,进货台账!$B$3:$B$1869,LEFT($I$3,4),进货台账!$C$3:$C$1869,LEFT(BW$4,LEN(BW$4)-1)),"")</f>
        <v/>
      </c>
      <c r="BY21" s="64" t="str">
        <f t="shared" si="50"/>
        <v/>
      </c>
      <c r="BZ21" s="64" t="str">
        <f t="shared" si="51"/>
        <v/>
      </c>
      <c r="CA21" s="64" t="str">
        <f>IF($B21&lt;&gt;"",SUMIFS(销售台账!$I$3:$I$2654,销售台账!$E$3:$E$2654,$B21,销售台账!$B$3:$B$2654,LEFT($I$3,4),销售台账!$C$3:$C$2654,LEFT(BW$4,LEN(BW$4)-1)),"")</f>
        <v/>
      </c>
      <c r="CB21" s="64" t="str">
        <f>IF($B21&lt;&gt;"",IFERROR(SUMIFS(销售台账!$K$3:$K$2654,销售台账!$E$3:$E$2654,$B21,销售台账!$B$3:$B$2654,LEFT($I$3,4),销售台账!$C$3:$C$2654,LEFT(BW$4,LEN(BW$4)-1))/CA21,0),"")</f>
        <v/>
      </c>
      <c r="CC21" s="64" t="str">
        <f>IF($B21&lt;&gt;"",SUMIFS(损耗登记!$I$3:$I$4999,损耗登记!$E$3:$E$4999,$B21,损耗登记!$B$3:$B$4999,LEFT($I$3,4),损耗登记!$C$3:$C$4999,LEFT(BW$4,LEN(BW$4)-1)),"")</f>
        <v/>
      </c>
      <c r="CD21" s="64" t="str">
        <f t="shared" si="52"/>
        <v/>
      </c>
      <c r="CE21" s="64" t="str">
        <f t="shared" si="53"/>
        <v/>
      </c>
      <c r="CF21" s="64" t="str">
        <f t="shared" si="54"/>
        <v/>
      </c>
      <c r="CG21" s="64" t="str">
        <f t="shared" si="55"/>
        <v/>
      </c>
      <c r="CH21" s="64" t="str">
        <f>IF($B21&lt;&gt;"",SUMIFS(进货台账!$I$3:$I$1869,进货台账!$E$3:$E$1869,$B21,进货台账!$B$3:$B$1869,LEFT($I$3,4),进货台账!$C$3:$C$1869,LEFT(CH$4,LEN(CH$4)-1)),"")</f>
        <v/>
      </c>
      <c r="CI21" s="64" t="str">
        <f>IF($B21&lt;&gt;"",SUMIFS(进货台账!$K$3:$K$1869,进货台账!$E$3:$E$1869,$B21,进货台账!$B$3:$B$1869,LEFT($I$3,4),进货台账!$C$3:$C$1869,LEFT(CH$4,LEN(CH$4)-1)),"")</f>
        <v/>
      </c>
      <c r="CJ21" s="64" t="str">
        <f t="shared" si="56"/>
        <v/>
      </c>
      <c r="CK21" s="64" t="str">
        <f t="shared" si="57"/>
        <v/>
      </c>
      <c r="CL21" s="64" t="str">
        <f>IF($B21&lt;&gt;"",SUMIFS(销售台账!$I$3:$I$2654,销售台账!$E$3:$E$2654,$B21,销售台账!$B$3:$B$2654,LEFT($I$3,4),销售台账!$C$3:$C$2654,LEFT(CH$4,LEN(CH$4)-1)),"")</f>
        <v/>
      </c>
      <c r="CM21" s="64" t="str">
        <f>IF($B21&lt;&gt;"",IFERROR(SUMIFS(销售台账!$K$3:$K$2654,销售台账!$E$3:$E$2654,$B21,销售台账!$B$3:$B$2654,LEFT($I$3,4),销售台账!$C$3:$C$2654,LEFT(CH$4,LEN(CH$4)-1))/CL21,0),"")</f>
        <v/>
      </c>
      <c r="CN21" s="64" t="str">
        <f>IF($B21&lt;&gt;"",SUMIFS(损耗登记!$I$3:$I$4999,损耗登记!$E$3:$E$4999,$B21,损耗登记!$B$3:$B$4999,LEFT($I$3,4),损耗登记!$C$3:$C$4999,LEFT(CH$4,LEN(CH$4)-1)),"")</f>
        <v/>
      </c>
      <c r="CO21" s="64" t="str">
        <f t="shared" si="58"/>
        <v/>
      </c>
      <c r="CP21" s="64" t="str">
        <f t="shared" si="59"/>
        <v/>
      </c>
      <c r="CQ21" s="64" t="str">
        <f t="shared" si="60"/>
        <v/>
      </c>
      <c r="CR21" s="64" t="str">
        <f t="shared" si="61"/>
        <v/>
      </c>
      <c r="CS21" s="64" t="str">
        <f>IF($B21&lt;&gt;"",SUMIFS(进货台账!$I$3:$I$1869,进货台账!$E$3:$E$1869,$B21,进货台账!$B$3:$B$1869,LEFT($I$3,4),进货台账!$C$3:$C$1869,LEFT(CS$4,LEN(CS$4)-1)),"")</f>
        <v/>
      </c>
      <c r="CT21" s="64" t="str">
        <f>IF($B21&lt;&gt;"",SUMIFS(进货台账!$K$3:$K$1869,进货台账!$E$3:$E$1869,$B21,进货台账!$B$3:$B$1869,LEFT($I$3,4),进货台账!$C$3:$C$1869,LEFT(CS$4,LEN(CS$4)-1)),"")</f>
        <v/>
      </c>
      <c r="CU21" s="64" t="str">
        <f t="shared" si="62"/>
        <v/>
      </c>
      <c r="CV21" s="64" t="str">
        <f t="shared" si="63"/>
        <v/>
      </c>
      <c r="CW21" s="64" t="str">
        <f>IF($B21&lt;&gt;"",SUMIFS(销售台账!$I$3:$I$2654,销售台账!$E$3:$E$2654,$B21,销售台账!$B$3:$B$2654,LEFT($I$3,4),销售台账!$C$3:$C$2654,LEFT(CS$4,LEN(CS$4)-1)),"")</f>
        <v/>
      </c>
      <c r="CX21" s="64" t="str">
        <f>IF($B21&lt;&gt;"",IFERROR(SUMIFS(销售台账!$K$3:$K$2654,销售台账!$E$3:$E$2654,$B21,销售台账!$B$3:$B$2654,LEFT($I$3,4),销售台账!$C$3:$C$2654,LEFT(CS$4,LEN(CS$4)-1))/CW21,0),"")</f>
        <v/>
      </c>
      <c r="CY21" s="64" t="str">
        <f>IF($B21&lt;&gt;"",SUMIFS(损耗登记!$I$3:$I$4999,损耗登记!$E$3:$E$4999,$B21,损耗登记!$B$3:$B$4999,LEFT($I$3,4),损耗登记!$C$3:$C$4999,LEFT(CS$4,LEN(CS$4)-1)),"")</f>
        <v/>
      </c>
      <c r="CZ21" s="64" t="str">
        <f t="shared" si="64"/>
        <v/>
      </c>
      <c r="DA21" s="64" t="str">
        <f t="shared" si="65"/>
        <v/>
      </c>
      <c r="DB21" s="64" t="str">
        <f t="shared" si="66"/>
        <v/>
      </c>
      <c r="DC21" s="64" t="str">
        <f t="shared" si="67"/>
        <v/>
      </c>
      <c r="DD21" s="64" t="str">
        <f>IF($B21&lt;&gt;"",SUMIFS(进货台账!$I$3:$I$1869,进货台账!$E$3:$E$1869,$B21,进货台账!$B$3:$B$1869,LEFT($I$3,4),进货台账!$C$3:$C$1869,LEFT(DD$4,LEN(DD$4)-1)),"")</f>
        <v/>
      </c>
      <c r="DE21" s="64" t="str">
        <f>IF($B21&lt;&gt;"",SUMIFS(进货台账!$K$3:$K$1869,进货台账!$E$3:$E$1869,$B21,进货台账!$B$3:$B$1869,LEFT($I$3,4),进货台账!$C$3:$C$1869,LEFT(DD$4,LEN(DD$4)-1)),"")</f>
        <v/>
      </c>
      <c r="DF21" s="64" t="str">
        <f t="shared" si="68"/>
        <v/>
      </c>
      <c r="DG21" s="64" t="str">
        <f t="shared" si="69"/>
        <v/>
      </c>
      <c r="DH21" s="64" t="str">
        <f>IF($B21&lt;&gt;"",SUMIFS(销售台账!$I$3:$I$2654,销售台账!$E$3:$E$2654,$B21,销售台账!$B$3:$B$2654,LEFT($I$3,4),销售台账!$C$3:$C$2654,LEFT(DD$4,LEN(DD$4)-1)),"")</f>
        <v/>
      </c>
      <c r="DI21" s="64" t="str">
        <f>IF($B21&lt;&gt;"",IFERROR(SUMIFS(销售台账!$K$3:$K$2654,销售台账!$E$3:$E$2654,$B21,销售台账!$B$3:$B$2654,LEFT($I$3,4),销售台账!$C$3:$C$2654,LEFT(DD$4,LEN(DD$4)-1))/DH21,0),"")</f>
        <v/>
      </c>
      <c r="DJ21" s="64" t="str">
        <f>IF($B21&lt;&gt;"",SUMIFS(损耗登记!$I$3:$I$4999,损耗登记!$E$3:$E$4999,$B21,损耗登记!$B$3:$B$4999,LEFT($I$3,4),损耗登记!$C$3:$C$4999,LEFT(DD$4,LEN(DD$4)-1)),"")</f>
        <v/>
      </c>
      <c r="DK21" s="64" t="str">
        <f t="shared" si="70"/>
        <v/>
      </c>
      <c r="DL21" s="64" t="str">
        <f t="shared" si="71"/>
        <v/>
      </c>
      <c r="DM21" s="64" t="str">
        <f t="shared" si="72"/>
        <v/>
      </c>
      <c r="DN21" s="64" t="str">
        <f t="shared" si="73"/>
        <v/>
      </c>
      <c r="DO21" s="64" t="str">
        <f>IF($B21&lt;&gt;"",SUMIFS(进货台账!$I$3:$I$1869,进货台账!$E$3:$E$1869,$B21,进货台账!$B$3:$B$1869,LEFT($I$3,4),进货台账!$C$3:$C$1869,LEFT(DO$4,LEN(DO$4)-1)),"")</f>
        <v/>
      </c>
      <c r="DP21" s="64" t="str">
        <f>IF($B21&lt;&gt;"",SUMIFS(进货台账!$K$3:$K$1869,进货台账!$E$3:$E$1869,$B21,进货台账!$B$3:$B$1869,LEFT($I$3,4),进货台账!$C$3:$C$1869,LEFT(DO$4,LEN(DO$4)-1)),"")</f>
        <v/>
      </c>
      <c r="DQ21" s="64" t="str">
        <f t="shared" si="74"/>
        <v/>
      </c>
      <c r="DR21" s="64" t="str">
        <f t="shared" si="75"/>
        <v/>
      </c>
      <c r="DS21" s="64" t="str">
        <f>IF($B21&lt;&gt;"",SUMIFS(销售台账!$I$3:$I$2654,销售台账!$E$3:$E$2654,$B21,销售台账!$B$3:$B$2654,LEFT($I$3,4),销售台账!$C$3:$C$2654,LEFT(DO$4,LEN(DO$4)-1)),"")</f>
        <v/>
      </c>
      <c r="DT21" s="64" t="str">
        <f>IF($B21&lt;&gt;"",IFERROR(SUMIFS(销售台账!$K$3:$K$2654,销售台账!$E$3:$E$2654,$B21,销售台账!$B$3:$B$2654,LEFT($I$3,4),销售台账!$C$3:$C$2654,LEFT(DO$4,LEN(DO$4)-1))/DS21,0),"")</f>
        <v/>
      </c>
      <c r="DU21" s="64" t="str">
        <f>IF($B21&lt;&gt;"",SUMIFS(损耗登记!$I$3:$I$4999,损耗登记!$E$3:$E$4999,$B21,损耗登记!$B$3:$B$4999,LEFT($I$3,4),损耗登记!$C$3:$C$4999,LEFT(DO$4,LEN(DO$4)-1)),"")</f>
        <v/>
      </c>
      <c r="DV21" s="64" t="str">
        <f t="shared" si="76"/>
        <v/>
      </c>
      <c r="DW21" s="64" t="str">
        <f t="shared" si="77"/>
        <v/>
      </c>
      <c r="DX21" s="64" t="str">
        <f t="shared" si="78"/>
        <v/>
      </c>
      <c r="DY21" s="64" t="str">
        <f t="shared" si="79"/>
        <v/>
      </c>
      <c r="DZ21" s="64" t="str">
        <f>IF($B21&lt;&gt;"",SUMIFS(进货台账!$I$3:$I$1869,进货台账!$E$3:$E$1869,$B21,进货台账!$B$3:$B$1869,LEFT($I$3,4),进货台账!$C$3:$C$1869,LEFT(DZ$4,LEN(DZ$4)-1)),"")</f>
        <v/>
      </c>
      <c r="EA21" s="64" t="str">
        <f>IF($B21&lt;&gt;"",SUMIFS(进货台账!$K$3:$K$1869,进货台账!$E$3:$E$1869,$B21,进货台账!$B$3:$B$1869,LEFT($I$3,4),进货台账!$C$3:$C$1869,LEFT(DZ$4,LEN(DZ$4)-1)),"")</f>
        <v/>
      </c>
      <c r="EB21" s="64" t="str">
        <f t="shared" si="80"/>
        <v/>
      </c>
      <c r="EC21" s="64" t="str">
        <f t="shared" si="81"/>
        <v/>
      </c>
      <c r="ED21" s="64" t="str">
        <f>IF($B21&lt;&gt;"",SUMIFS(销售台账!$I$3:$I$2654,销售台账!$E$3:$E$2654,$B21,销售台账!$B$3:$B$2654,LEFT($I$3,4),销售台账!$C$3:$C$2654,LEFT(DZ$4,LEN(DZ$4)-1)),"")</f>
        <v/>
      </c>
      <c r="EE21" s="64" t="str">
        <f>IF($B21&lt;&gt;"",IFERROR(SUMIFS(销售台账!$K$3:$K$2654,销售台账!$E$3:$E$2654,$B21,销售台账!$B$3:$B$2654,LEFT($I$3,4),销售台账!$C$3:$C$2654,LEFT(DZ$4,LEN(DZ$4)-1))/ED21,0),"")</f>
        <v/>
      </c>
      <c r="EF21" s="64" t="str">
        <f>IF($B21&lt;&gt;"",SUMIFS(损耗登记!$I$3:$I$4999,损耗登记!$E$3:$E$4999,$B21,损耗登记!$B$3:$B$4999,LEFT($I$3,4),损耗登记!$C$3:$C$4999,LEFT(DZ$4,LEN(DZ$4)-1)),"")</f>
        <v/>
      </c>
      <c r="EG21" s="64" t="str">
        <f t="shared" si="82"/>
        <v/>
      </c>
      <c r="EH21" s="64" t="str">
        <f t="shared" si="83"/>
        <v/>
      </c>
      <c r="EI21" s="64" t="str">
        <f t="shared" si="84"/>
        <v/>
      </c>
      <c r="EJ21" s="64" t="str">
        <f t="shared" si="85"/>
        <v/>
      </c>
    </row>
    <row r="22" s="44" customFormat="1" ht="22" customHeight="1" spans="1:140">
      <c r="A22" s="63" t="str">
        <f t="shared" si="86"/>
        <v/>
      </c>
      <c r="B22" s="63" t="str">
        <f>IF(商品参数!A18&lt;&gt;"",商品参数!A18,"")</f>
        <v/>
      </c>
      <c r="C22" s="64" t="str">
        <f>IFERROR(VLOOKUP(B22,商品参数!A:E,2,FALSE),"")</f>
        <v/>
      </c>
      <c r="D22" s="64" t="str">
        <f>IFERROR(VLOOKUP(B22,商品参数!A:E,3,FALSE),"")</f>
        <v/>
      </c>
      <c r="E22" s="64" t="str">
        <f>IFERROR(VLOOKUP(B22,商品参数!A:E,4,FALSE),"")</f>
        <v/>
      </c>
      <c r="F22" s="64" t="str">
        <f>IF(E22&lt;&gt;"",IFERROR(VLOOKUP(B22,商品参数!$A$3:$D$499,6,0),0),"")</f>
        <v/>
      </c>
      <c r="G22" s="64" t="str">
        <f>IF(E22&lt;&gt;"",IFERROR(VLOOKUP(B22,商品参数!$A$3:$E$499,7,0),0),"")</f>
        <v/>
      </c>
      <c r="H22" s="64" t="str">
        <f t="shared" si="17"/>
        <v/>
      </c>
      <c r="I22" s="64" t="str">
        <f>IF($B22&lt;&gt;"",SUMIFS(进货台账!$I$3:$I$1869,进货台账!$E$3:$E$1869,$B22,进货台账!$B$3:$B$1869,LEFT($I$3,4),进货台账!$C$3:$C$1869,LEFT(I$4,LEN(I$4)-1)),"")</f>
        <v/>
      </c>
      <c r="J22" s="64" t="str">
        <f>IF($B22&lt;&gt;"",SUMIFS(进货台账!$K$3:$K$1869,进货台账!$E$3:$E$1869,$B22,进货台账!$B$3:$B$1869,LEFT($I$3,4),进货台账!$C$3:$C$1869,LEFT(I$4,LEN(I$4)-1)),"")</f>
        <v/>
      </c>
      <c r="K22" s="64" t="str">
        <f t="shared" si="18"/>
        <v/>
      </c>
      <c r="L22" s="64" t="str">
        <f t="shared" si="19"/>
        <v/>
      </c>
      <c r="M22" s="64" t="str">
        <f>IF($B22&lt;&gt;"",SUMIFS(销售台账!$I$3:$I$2654,销售台账!$E$3:$E$2654,$B22,销售台账!$B$3:$B$2654,LEFT($I$3,4),销售台账!$C$3:$C$2654,LEFT(I$4,LEN(I$4)-1)),"")</f>
        <v/>
      </c>
      <c r="N22" s="64" t="str">
        <f>IF($B22&lt;&gt;"",IFERROR(SUMIFS(销售台账!$K$3:$K$2654,销售台账!$E$3:$E$2654,$B22,销售台账!$B$3:$B$2654,LEFT($I$3,4),销售台账!$C$3:$C$2654,LEFT(I$4,LEN(I$4)-1))/M22,0),"")</f>
        <v/>
      </c>
      <c r="O22" s="64" t="str">
        <f>IF($B22&lt;&gt;"",SUMIFS(损耗登记!$I$3:$I$4999,损耗登记!$E$3:$E$4999,$B22,损耗登记!$B$3:$B$4999,LEFT($I$3,4),损耗登记!$C$3:$C$4999,LEFT(I$4,LEN(I$4)-1)),"")</f>
        <v/>
      </c>
      <c r="P22" s="64" t="str">
        <f t="shared" si="20"/>
        <v/>
      </c>
      <c r="Q22" s="64" t="str">
        <f t="shared" si="21"/>
        <v/>
      </c>
      <c r="R22" s="64" t="str">
        <f t="shared" si="22"/>
        <v/>
      </c>
      <c r="S22" s="64" t="str">
        <f t="shared" si="87"/>
        <v/>
      </c>
      <c r="T22" s="64" t="str">
        <f>IF($B22&lt;&gt;"",SUMIFS(进货台账!$I$3:$I$1869,进货台账!$E$3:$E$1869,$B22,进货台账!$B$3:$B$1869,LEFT($I$3,4),进货台账!$C$3:$C$1869,LEFT(T$4,LEN(T$4)-1)),"")</f>
        <v/>
      </c>
      <c r="U22" s="64" t="str">
        <f>IF($B22&lt;&gt;"",SUMIFS(进货台账!$K$3:$K$1869,进货台账!$E$3:$E$1869,$B22,进货台账!$B$3:$B$1869,LEFT($I$3,4),进货台账!$C$3:$C$1869,LEFT(T$4,LEN(T$4)-1)),"")</f>
        <v/>
      </c>
      <c r="V22" s="64" t="str">
        <f t="shared" si="88"/>
        <v/>
      </c>
      <c r="W22" s="64" t="str">
        <f t="shared" si="89"/>
        <v/>
      </c>
      <c r="X22" s="64" t="str">
        <f>IF($B22&lt;&gt;"",SUMIFS(销售台账!$I$3:$I$2654,销售台账!$E$3:$E$2654,$B22,销售台账!$B$3:$B$2654,LEFT($I$3,4),销售台账!$C$3:$C$2654,LEFT(T$4,LEN(T$4)-1)),"")</f>
        <v/>
      </c>
      <c r="Y22" s="64" t="str">
        <f>IF($B22&lt;&gt;"",IFERROR(SUMIFS(销售台账!$K$3:$K$2654,销售台账!$E$3:$E$2654,$B22,销售台账!$B$3:$B$2654,LEFT($I$3,4),销售台账!$C$3:$C$2654,LEFT(T$4,LEN(T$4)-1))/X22,0),"")</f>
        <v/>
      </c>
      <c r="Z22" s="64" t="str">
        <f>IF($B22&lt;&gt;"",SUMIFS(损耗登记!$I$3:$I$4999,损耗登记!$E$3:$E$4999,$B22,损耗登记!$B$3:$B$4999,LEFT($I$3,4),损耗登记!$C$3:$C$4999,LEFT(T$4,LEN(T$4)-1)),"")</f>
        <v/>
      </c>
      <c r="AA22" s="64" t="str">
        <f t="shared" si="90"/>
        <v/>
      </c>
      <c r="AB22" s="64" t="str">
        <f t="shared" si="91"/>
        <v/>
      </c>
      <c r="AC22" s="64" t="str">
        <f t="shared" si="92"/>
        <v/>
      </c>
      <c r="AD22" s="64" t="str">
        <f t="shared" si="93"/>
        <v/>
      </c>
      <c r="AE22" s="64" t="str">
        <f>IF($B22&lt;&gt;"",SUMIFS(进货台账!$I$3:$I$1869,进货台账!$E$3:$E$1869,$B22,进货台账!$B$3:$B$1869,LEFT($I$3,4),进货台账!$C$3:$C$1869,LEFT(AE$4,LEN(AE$4)-1)),"")</f>
        <v/>
      </c>
      <c r="AF22" s="64" t="str">
        <f>IF($B22&lt;&gt;"",SUMIFS(进货台账!$K$3:$K$1869,进货台账!$E$3:$E$1869,$B22,进货台账!$B$3:$B$1869,LEFT($I$3,4),进货台账!$C$3:$C$1869,LEFT(AE$4,LEN(AE$4)-1)),"")</f>
        <v/>
      </c>
      <c r="AG22" s="64" t="str">
        <f t="shared" si="26"/>
        <v/>
      </c>
      <c r="AH22" s="64" t="str">
        <f t="shared" si="27"/>
        <v/>
      </c>
      <c r="AI22" s="64" t="str">
        <f>IF($B22&lt;&gt;"",SUMIFS(销售台账!$I$3:$I$2654,销售台账!$E$3:$E$2654,$B22,销售台账!$B$3:$B$2654,LEFT($I$3,4),销售台账!$C$3:$C$2654,LEFT(AE$4,LEN(AE$4)-1)),"")</f>
        <v/>
      </c>
      <c r="AJ22" s="64" t="str">
        <f>IF($B22&lt;&gt;"",IFERROR(SUMIFS(销售台账!$K$3:$K$2654,销售台账!$E$3:$E$2654,$B22,销售台账!$B$3:$B$2654,LEFT($I$3,4),销售台账!$C$3:$C$2654,LEFT(AE$4,LEN(AE$4)-1))/AI22,0),"")</f>
        <v/>
      </c>
      <c r="AK22" s="64" t="str">
        <f>IF($B22&lt;&gt;"",SUMIFS(损耗登记!$I$3:$I$4999,损耗登记!$E$3:$E$4999,$B22,损耗登记!$B$3:$B$4999,LEFT($I$3,4),损耗登记!$C$3:$C$4999,LEFT(AE$4,LEN(AE$4)-1)),"")</f>
        <v/>
      </c>
      <c r="AL22" s="64" t="str">
        <f t="shared" si="28"/>
        <v/>
      </c>
      <c r="AM22" s="64" t="str">
        <f t="shared" si="29"/>
        <v/>
      </c>
      <c r="AN22" s="64" t="str">
        <f t="shared" si="30"/>
        <v/>
      </c>
      <c r="AO22" s="64" t="str">
        <f t="shared" si="31"/>
        <v/>
      </c>
      <c r="AP22" s="64" t="str">
        <f>IF($B22&lt;&gt;"",SUMIFS(进货台账!$I$3:$I$1869,进货台账!$E$3:$E$1869,$B22,进货台账!$B$3:$B$1869,LEFT($I$3,4),进货台账!$C$3:$C$1869,LEFT(AP$4,LEN(AP$4)-1)),"")</f>
        <v/>
      </c>
      <c r="AQ22" s="64" t="str">
        <f>IF($B22&lt;&gt;"",SUMIFS(进货台账!$K$3:$K$1869,进货台账!$E$3:$E$1869,$B22,进货台账!$B$3:$B$1869,LEFT($I$3,4),进货台账!$C$3:$C$1869,LEFT(AP$4,LEN(AP$4)-1)),"")</f>
        <v/>
      </c>
      <c r="AR22" s="64" t="str">
        <f t="shared" si="32"/>
        <v/>
      </c>
      <c r="AS22" s="64" t="str">
        <f t="shared" si="33"/>
        <v/>
      </c>
      <c r="AT22" s="64" t="str">
        <f>IF($B22&lt;&gt;"",SUMIFS(销售台账!$I$3:$I$2654,销售台账!$E$3:$E$2654,$B22,销售台账!$B$3:$B$2654,LEFT($I$3,4),销售台账!$C$3:$C$2654,LEFT(AP$4,LEN(AP$4)-1)),"")</f>
        <v/>
      </c>
      <c r="AU22" s="64" t="str">
        <f>IF($B22&lt;&gt;"",IFERROR(SUMIFS(销售台账!$K$3:$K$2654,销售台账!$E$3:$E$2654,$B22,销售台账!$B$3:$B$2654,LEFT($I$3,4),销售台账!$C$3:$C$2654,LEFT(AP$4,LEN(AP$4)-1))/AT22,0),"")</f>
        <v/>
      </c>
      <c r="AV22" s="64" t="str">
        <f>IF($B22&lt;&gt;"",SUMIFS(损耗登记!$I$3:$I$4999,损耗登记!$E$3:$E$4999,$B22,损耗登记!$B$3:$B$4999,LEFT($I$3,4),损耗登记!$C$3:$C$4999,LEFT(AP$4,LEN(AP$4)-1)),"")</f>
        <v/>
      </c>
      <c r="AW22" s="64" t="str">
        <f t="shared" si="34"/>
        <v/>
      </c>
      <c r="AX22" s="64" t="str">
        <f t="shared" si="35"/>
        <v/>
      </c>
      <c r="AY22" s="64" t="str">
        <f t="shared" si="36"/>
        <v/>
      </c>
      <c r="AZ22" s="64" t="str">
        <f t="shared" si="37"/>
        <v/>
      </c>
      <c r="BA22" s="64" t="str">
        <f>IF($B22&lt;&gt;"",SUMIFS(进货台账!$I$3:$I$1869,进货台账!$E$3:$E$1869,$B22,进货台账!$B$3:$B$1869,LEFT($I$3,4),进货台账!$C$3:$C$1869,LEFT(BA$4,LEN(BA$4)-1)),"")</f>
        <v/>
      </c>
      <c r="BB22" s="64" t="str">
        <f>IF($B22&lt;&gt;"",SUMIFS(进货台账!$K$3:$K$1869,进货台账!$E$3:$E$1869,$B22,进货台账!$B$3:$B$1869,LEFT($I$3,4),进货台账!$C$3:$C$1869,LEFT(BA$4,LEN(BA$4)-1)),"")</f>
        <v/>
      </c>
      <c r="BC22" s="64" t="str">
        <f t="shared" si="38"/>
        <v/>
      </c>
      <c r="BD22" s="64" t="str">
        <f t="shared" si="39"/>
        <v/>
      </c>
      <c r="BE22" s="64" t="str">
        <f>IF($B22&lt;&gt;"",SUMIFS(销售台账!$I$3:$I$2654,销售台账!$E$3:$E$2654,$B22,销售台账!$B$3:$B$2654,LEFT($I$3,4),销售台账!$C$3:$C$2654,LEFT(BA$4,LEN(BA$4)-1)),"")</f>
        <v/>
      </c>
      <c r="BF22" s="64" t="str">
        <f>IF($B22&lt;&gt;"",IFERROR(SUMIFS(销售台账!$K$3:$K$2654,销售台账!$E$3:$E$2654,$B22,销售台账!$B$3:$B$2654,LEFT($I$3,4),销售台账!$C$3:$C$2654,LEFT(BA$4,LEN(BA$4)-1))/BE22,0),"")</f>
        <v/>
      </c>
      <c r="BG22" s="64" t="str">
        <f>IF($B22&lt;&gt;"",SUMIFS(损耗登记!$I$3:$I$4999,损耗登记!$E$3:$E$4999,$B22,损耗登记!$B$3:$B$4999,LEFT($I$3,4),损耗登记!$C$3:$C$4999,LEFT(BA$4,LEN(BA$4)-1)),"")</f>
        <v/>
      </c>
      <c r="BH22" s="64" t="str">
        <f t="shared" si="40"/>
        <v/>
      </c>
      <c r="BI22" s="64" t="str">
        <f t="shared" si="41"/>
        <v/>
      </c>
      <c r="BJ22" s="64" t="str">
        <f t="shared" si="42"/>
        <v/>
      </c>
      <c r="BK22" s="64" t="str">
        <f t="shared" si="43"/>
        <v/>
      </c>
      <c r="BL22" s="64" t="str">
        <f>IF($B22&lt;&gt;"",SUMIFS(进货台账!$I$3:$I$1869,进货台账!$E$3:$E$1869,$B22,进货台账!$B$3:$B$1869,LEFT($I$3,4),进货台账!$C$3:$C$1869,LEFT(BL$4,LEN(BL$4)-1)),"")</f>
        <v/>
      </c>
      <c r="BM22" s="64" t="str">
        <f>IF($B22&lt;&gt;"",SUMIFS(进货台账!$K$3:$K$1869,进货台账!$E$3:$E$1869,$B22,进货台账!$B$3:$B$1869,LEFT($I$3,4),进货台账!$C$3:$C$1869,LEFT(BL$4,LEN(BL$4)-1)),"")</f>
        <v/>
      </c>
      <c r="BN22" s="64" t="str">
        <f t="shared" si="44"/>
        <v/>
      </c>
      <c r="BO22" s="64" t="str">
        <f t="shared" si="45"/>
        <v/>
      </c>
      <c r="BP22" s="64" t="str">
        <f>IF($B22&lt;&gt;"",SUMIFS(销售台账!$I$3:$I$2654,销售台账!$E$3:$E$2654,$B22,销售台账!$B$3:$B$2654,LEFT($I$3,4),销售台账!$C$3:$C$2654,LEFT(BL$4,LEN(BL$4)-1)),"")</f>
        <v/>
      </c>
      <c r="BQ22" s="64" t="str">
        <f>IF($B22&lt;&gt;"",IFERROR(SUMIFS(销售台账!$K$3:$K$2654,销售台账!$E$3:$E$2654,$B22,销售台账!$B$3:$B$2654,LEFT($I$3,4),销售台账!$C$3:$C$2654,LEFT(BL$4,LEN(BL$4)-1))/BP22,0),"")</f>
        <v/>
      </c>
      <c r="BR22" s="64" t="str">
        <f>IF($B22&lt;&gt;"",SUMIFS(损耗登记!$I$3:$I$4999,损耗登记!$E$3:$E$4999,$B22,损耗登记!$B$3:$B$4999,LEFT($I$3,4),损耗登记!$C$3:$C$4999,LEFT(BL$4,LEN(BL$4)-1)),"")</f>
        <v/>
      </c>
      <c r="BS22" s="64" t="str">
        <f t="shared" si="46"/>
        <v/>
      </c>
      <c r="BT22" s="64" t="str">
        <f t="shared" si="47"/>
        <v/>
      </c>
      <c r="BU22" s="64" t="str">
        <f t="shared" si="48"/>
        <v/>
      </c>
      <c r="BV22" s="64" t="str">
        <f t="shared" si="49"/>
        <v/>
      </c>
      <c r="BW22" s="64" t="str">
        <f>IF($B22&lt;&gt;"",SUMIFS(进货台账!$I$3:$I$1869,进货台账!$E$3:$E$1869,$B22,进货台账!$B$3:$B$1869,LEFT($I$3,4),进货台账!$C$3:$C$1869,LEFT(BW$4,LEN(BW$4)-1)),"")</f>
        <v/>
      </c>
      <c r="BX22" s="64" t="str">
        <f>IF($B22&lt;&gt;"",SUMIFS(进货台账!$K$3:$K$1869,进货台账!$E$3:$E$1869,$B22,进货台账!$B$3:$B$1869,LEFT($I$3,4),进货台账!$C$3:$C$1869,LEFT(BW$4,LEN(BW$4)-1)),"")</f>
        <v/>
      </c>
      <c r="BY22" s="64" t="str">
        <f t="shared" si="50"/>
        <v/>
      </c>
      <c r="BZ22" s="64" t="str">
        <f t="shared" si="51"/>
        <v/>
      </c>
      <c r="CA22" s="64" t="str">
        <f>IF($B22&lt;&gt;"",SUMIFS(销售台账!$I$3:$I$2654,销售台账!$E$3:$E$2654,$B22,销售台账!$B$3:$B$2654,LEFT($I$3,4),销售台账!$C$3:$C$2654,LEFT(BW$4,LEN(BW$4)-1)),"")</f>
        <v/>
      </c>
      <c r="CB22" s="64" t="str">
        <f>IF($B22&lt;&gt;"",IFERROR(SUMIFS(销售台账!$K$3:$K$2654,销售台账!$E$3:$E$2654,$B22,销售台账!$B$3:$B$2654,LEFT($I$3,4),销售台账!$C$3:$C$2654,LEFT(BW$4,LEN(BW$4)-1))/CA22,0),"")</f>
        <v/>
      </c>
      <c r="CC22" s="64" t="str">
        <f>IF($B22&lt;&gt;"",SUMIFS(损耗登记!$I$3:$I$4999,损耗登记!$E$3:$E$4999,$B22,损耗登记!$B$3:$B$4999,LEFT($I$3,4),损耗登记!$C$3:$C$4999,LEFT(BW$4,LEN(BW$4)-1)),"")</f>
        <v/>
      </c>
      <c r="CD22" s="64" t="str">
        <f t="shared" si="52"/>
        <v/>
      </c>
      <c r="CE22" s="64" t="str">
        <f t="shared" si="53"/>
        <v/>
      </c>
      <c r="CF22" s="64" t="str">
        <f t="shared" si="54"/>
        <v/>
      </c>
      <c r="CG22" s="64" t="str">
        <f t="shared" si="55"/>
        <v/>
      </c>
      <c r="CH22" s="64" t="str">
        <f>IF($B22&lt;&gt;"",SUMIFS(进货台账!$I$3:$I$1869,进货台账!$E$3:$E$1869,$B22,进货台账!$B$3:$B$1869,LEFT($I$3,4),进货台账!$C$3:$C$1869,LEFT(CH$4,LEN(CH$4)-1)),"")</f>
        <v/>
      </c>
      <c r="CI22" s="64" t="str">
        <f>IF($B22&lt;&gt;"",SUMIFS(进货台账!$K$3:$K$1869,进货台账!$E$3:$E$1869,$B22,进货台账!$B$3:$B$1869,LEFT($I$3,4),进货台账!$C$3:$C$1869,LEFT(CH$4,LEN(CH$4)-1)),"")</f>
        <v/>
      </c>
      <c r="CJ22" s="64" t="str">
        <f t="shared" si="56"/>
        <v/>
      </c>
      <c r="CK22" s="64" t="str">
        <f t="shared" si="57"/>
        <v/>
      </c>
      <c r="CL22" s="64" t="str">
        <f>IF($B22&lt;&gt;"",SUMIFS(销售台账!$I$3:$I$2654,销售台账!$E$3:$E$2654,$B22,销售台账!$B$3:$B$2654,LEFT($I$3,4),销售台账!$C$3:$C$2654,LEFT(CH$4,LEN(CH$4)-1)),"")</f>
        <v/>
      </c>
      <c r="CM22" s="64" t="str">
        <f>IF($B22&lt;&gt;"",IFERROR(SUMIFS(销售台账!$K$3:$K$2654,销售台账!$E$3:$E$2654,$B22,销售台账!$B$3:$B$2654,LEFT($I$3,4),销售台账!$C$3:$C$2654,LEFT(CH$4,LEN(CH$4)-1))/CL22,0),"")</f>
        <v/>
      </c>
      <c r="CN22" s="64" t="str">
        <f>IF($B22&lt;&gt;"",SUMIFS(损耗登记!$I$3:$I$4999,损耗登记!$E$3:$E$4999,$B22,损耗登记!$B$3:$B$4999,LEFT($I$3,4),损耗登记!$C$3:$C$4999,LEFT(CH$4,LEN(CH$4)-1)),"")</f>
        <v/>
      </c>
      <c r="CO22" s="64" t="str">
        <f t="shared" si="58"/>
        <v/>
      </c>
      <c r="CP22" s="64" t="str">
        <f t="shared" si="59"/>
        <v/>
      </c>
      <c r="CQ22" s="64" t="str">
        <f t="shared" si="60"/>
        <v/>
      </c>
      <c r="CR22" s="64" t="str">
        <f t="shared" si="61"/>
        <v/>
      </c>
      <c r="CS22" s="64" t="str">
        <f>IF($B22&lt;&gt;"",SUMIFS(进货台账!$I$3:$I$1869,进货台账!$E$3:$E$1869,$B22,进货台账!$B$3:$B$1869,LEFT($I$3,4),进货台账!$C$3:$C$1869,LEFT(CS$4,LEN(CS$4)-1)),"")</f>
        <v/>
      </c>
      <c r="CT22" s="64" t="str">
        <f>IF($B22&lt;&gt;"",SUMIFS(进货台账!$K$3:$K$1869,进货台账!$E$3:$E$1869,$B22,进货台账!$B$3:$B$1869,LEFT($I$3,4),进货台账!$C$3:$C$1869,LEFT(CS$4,LEN(CS$4)-1)),"")</f>
        <v/>
      </c>
      <c r="CU22" s="64" t="str">
        <f t="shared" si="62"/>
        <v/>
      </c>
      <c r="CV22" s="64" t="str">
        <f t="shared" si="63"/>
        <v/>
      </c>
      <c r="CW22" s="64" t="str">
        <f>IF($B22&lt;&gt;"",SUMIFS(销售台账!$I$3:$I$2654,销售台账!$E$3:$E$2654,$B22,销售台账!$B$3:$B$2654,LEFT($I$3,4),销售台账!$C$3:$C$2654,LEFT(CS$4,LEN(CS$4)-1)),"")</f>
        <v/>
      </c>
      <c r="CX22" s="64" t="str">
        <f>IF($B22&lt;&gt;"",IFERROR(SUMIFS(销售台账!$K$3:$K$2654,销售台账!$E$3:$E$2654,$B22,销售台账!$B$3:$B$2654,LEFT($I$3,4),销售台账!$C$3:$C$2654,LEFT(CS$4,LEN(CS$4)-1))/CW22,0),"")</f>
        <v/>
      </c>
      <c r="CY22" s="64" t="str">
        <f>IF($B22&lt;&gt;"",SUMIFS(损耗登记!$I$3:$I$4999,损耗登记!$E$3:$E$4999,$B22,损耗登记!$B$3:$B$4999,LEFT($I$3,4),损耗登记!$C$3:$C$4999,LEFT(CS$4,LEN(CS$4)-1)),"")</f>
        <v/>
      </c>
      <c r="CZ22" s="64" t="str">
        <f t="shared" si="64"/>
        <v/>
      </c>
      <c r="DA22" s="64" t="str">
        <f t="shared" si="65"/>
        <v/>
      </c>
      <c r="DB22" s="64" t="str">
        <f t="shared" si="66"/>
        <v/>
      </c>
      <c r="DC22" s="64" t="str">
        <f t="shared" si="67"/>
        <v/>
      </c>
      <c r="DD22" s="64" t="str">
        <f>IF($B22&lt;&gt;"",SUMIFS(进货台账!$I$3:$I$1869,进货台账!$E$3:$E$1869,$B22,进货台账!$B$3:$B$1869,LEFT($I$3,4),进货台账!$C$3:$C$1869,LEFT(DD$4,LEN(DD$4)-1)),"")</f>
        <v/>
      </c>
      <c r="DE22" s="64" t="str">
        <f>IF($B22&lt;&gt;"",SUMIFS(进货台账!$K$3:$K$1869,进货台账!$E$3:$E$1869,$B22,进货台账!$B$3:$B$1869,LEFT($I$3,4),进货台账!$C$3:$C$1869,LEFT(DD$4,LEN(DD$4)-1)),"")</f>
        <v/>
      </c>
      <c r="DF22" s="64" t="str">
        <f t="shared" si="68"/>
        <v/>
      </c>
      <c r="DG22" s="64" t="str">
        <f t="shared" si="69"/>
        <v/>
      </c>
      <c r="DH22" s="64" t="str">
        <f>IF($B22&lt;&gt;"",SUMIFS(销售台账!$I$3:$I$2654,销售台账!$E$3:$E$2654,$B22,销售台账!$B$3:$B$2654,LEFT($I$3,4),销售台账!$C$3:$C$2654,LEFT(DD$4,LEN(DD$4)-1)),"")</f>
        <v/>
      </c>
      <c r="DI22" s="64" t="str">
        <f>IF($B22&lt;&gt;"",IFERROR(SUMIFS(销售台账!$K$3:$K$2654,销售台账!$E$3:$E$2654,$B22,销售台账!$B$3:$B$2654,LEFT($I$3,4),销售台账!$C$3:$C$2654,LEFT(DD$4,LEN(DD$4)-1))/DH22,0),"")</f>
        <v/>
      </c>
      <c r="DJ22" s="64" t="str">
        <f>IF($B22&lt;&gt;"",SUMIFS(损耗登记!$I$3:$I$4999,损耗登记!$E$3:$E$4999,$B22,损耗登记!$B$3:$B$4999,LEFT($I$3,4),损耗登记!$C$3:$C$4999,LEFT(DD$4,LEN(DD$4)-1)),"")</f>
        <v/>
      </c>
      <c r="DK22" s="64" t="str">
        <f t="shared" si="70"/>
        <v/>
      </c>
      <c r="DL22" s="64" t="str">
        <f t="shared" si="71"/>
        <v/>
      </c>
      <c r="DM22" s="64" t="str">
        <f t="shared" si="72"/>
        <v/>
      </c>
      <c r="DN22" s="64" t="str">
        <f t="shared" si="73"/>
        <v/>
      </c>
      <c r="DO22" s="64" t="str">
        <f>IF($B22&lt;&gt;"",SUMIFS(进货台账!$I$3:$I$1869,进货台账!$E$3:$E$1869,$B22,进货台账!$B$3:$B$1869,LEFT($I$3,4),进货台账!$C$3:$C$1869,LEFT(DO$4,LEN(DO$4)-1)),"")</f>
        <v/>
      </c>
      <c r="DP22" s="64" t="str">
        <f>IF($B22&lt;&gt;"",SUMIFS(进货台账!$K$3:$K$1869,进货台账!$E$3:$E$1869,$B22,进货台账!$B$3:$B$1869,LEFT($I$3,4),进货台账!$C$3:$C$1869,LEFT(DO$4,LEN(DO$4)-1)),"")</f>
        <v/>
      </c>
      <c r="DQ22" s="64" t="str">
        <f t="shared" si="74"/>
        <v/>
      </c>
      <c r="DR22" s="64" t="str">
        <f t="shared" si="75"/>
        <v/>
      </c>
      <c r="DS22" s="64" t="str">
        <f>IF($B22&lt;&gt;"",SUMIFS(销售台账!$I$3:$I$2654,销售台账!$E$3:$E$2654,$B22,销售台账!$B$3:$B$2654,LEFT($I$3,4),销售台账!$C$3:$C$2654,LEFT(DO$4,LEN(DO$4)-1)),"")</f>
        <v/>
      </c>
      <c r="DT22" s="64" t="str">
        <f>IF($B22&lt;&gt;"",IFERROR(SUMIFS(销售台账!$K$3:$K$2654,销售台账!$E$3:$E$2654,$B22,销售台账!$B$3:$B$2654,LEFT($I$3,4),销售台账!$C$3:$C$2654,LEFT(DO$4,LEN(DO$4)-1))/DS22,0),"")</f>
        <v/>
      </c>
      <c r="DU22" s="64" t="str">
        <f>IF($B22&lt;&gt;"",SUMIFS(损耗登记!$I$3:$I$4999,损耗登记!$E$3:$E$4999,$B22,损耗登记!$B$3:$B$4999,LEFT($I$3,4),损耗登记!$C$3:$C$4999,LEFT(DO$4,LEN(DO$4)-1)),"")</f>
        <v/>
      </c>
      <c r="DV22" s="64" t="str">
        <f t="shared" si="76"/>
        <v/>
      </c>
      <c r="DW22" s="64" t="str">
        <f t="shared" si="77"/>
        <v/>
      </c>
      <c r="DX22" s="64" t="str">
        <f t="shared" si="78"/>
        <v/>
      </c>
      <c r="DY22" s="64" t="str">
        <f t="shared" si="79"/>
        <v/>
      </c>
      <c r="DZ22" s="64" t="str">
        <f>IF($B22&lt;&gt;"",SUMIFS(进货台账!$I$3:$I$1869,进货台账!$E$3:$E$1869,$B22,进货台账!$B$3:$B$1869,LEFT($I$3,4),进货台账!$C$3:$C$1869,LEFT(DZ$4,LEN(DZ$4)-1)),"")</f>
        <v/>
      </c>
      <c r="EA22" s="64" t="str">
        <f>IF($B22&lt;&gt;"",SUMIFS(进货台账!$K$3:$K$1869,进货台账!$E$3:$E$1869,$B22,进货台账!$B$3:$B$1869,LEFT($I$3,4),进货台账!$C$3:$C$1869,LEFT(DZ$4,LEN(DZ$4)-1)),"")</f>
        <v/>
      </c>
      <c r="EB22" s="64" t="str">
        <f t="shared" si="80"/>
        <v/>
      </c>
      <c r="EC22" s="64" t="str">
        <f t="shared" si="81"/>
        <v/>
      </c>
      <c r="ED22" s="64" t="str">
        <f>IF($B22&lt;&gt;"",SUMIFS(销售台账!$I$3:$I$2654,销售台账!$E$3:$E$2654,$B22,销售台账!$B$3:$B$2654,LEFT($I$3,4),销售台账!$C$3:$C$2654,LEFT(DZ$4,LEN(DZ$4)-1)),"")</f>
        <v/>
      </c>
      <c r="EE22" s="64" t="str">
        <f>IF($B22&lt;&gt;"",IFERROR(SUMIFS(销售台账!$K$3:$K$2654,销售台账!$E$3:$E$2654,$B22,销售台账!$B$3:$B$2654,LEFT($I$3,4),销售台账!$C$3:$C$2654,LEFT(DZ$4,LEN(DZ$4)-1))/ED22,0),"")</f>
        <v/>
      </c>
      <c r="EF22" s="64" t="str">
        <f>IF($B22&lt;&gt;"",SUMIFS(损耗登记!$I$3:$I$4999,损耗登记!$E$3:$E$4999,$B22,损耗登记!$B$3:$B$4999,LEFT($I$3,4),损耗登记!$C$3:$C$4999,LEFT(DZ$4,LEN(DZ$4)-1)),"")</f>
        <v/>
      </c>
      <c r="EG22" s="64" t="str">
        <f t="shared" si="82"/>
        <v/>
      </c>
      <c r="EH22" s="64" t="str">
        <f t="shared" si="83"/>
        <v/>
      </c>
      <c r="EI22" s="64" t="str">
        <f t="shared" si="84"/>
        <v/>
      </c>
      <c r="EJ22" s="64" t="str">
        <f t="shared" si="85"/>
        <v/>
      </c>
    </row>
    <row r="23" s="44" customFormat="1" ht="22" customHeight="1" spans="1:140">
      <c r="A23" s="63" t="str">
        <f t="shared" si="86"/>
        <v/>
      </c>
      <c r="B23" s="63" t="str">
        <f>IF(商品参数!A19&lt;&gt;"",商品参数!A19,"")</f>
        <v/>
      </c>
      <c r="C23" s="64" t="str">
        <f>IFERROR(VLOOKUP(B23,商品参数!A:E,2,FALSE),"")</f>
        <v/>
      </c>
      <c r="D23" s="64" t="str">
        <f>IFERROR(VLOOKUP(B23,商品参数!A:E,3,FALSE),"")</f>
        <v/>
      </c>
      <c r="E23" s="64" t="str">
        <f>IFERROR(VLOOKUP(B23,商品参数!A:E,4,FALSE),"")</f>
        <v/>
      </c>
      <c r="F23" s="64" t="str">
        <f>IF(E23&lt;&gt;"",IFERROR(VLOOKUP(B23,商品参数!$A$3:$D$499,6,0),0),"")</f>
        <v/>
      </c>
      <c r="G23" s="64" t="str">
        <f>IF(E23&lt;&gt;"",IFERROR(VLOOKUP(B23,商品参数!$A$3:$E$499,7,0),0),"")</f>
        <v/>
      </c>
      <c r="H23" s="64" t="str">
        <f t="shared" si="17"/>
        <v/>
      </c>
      <c r="I23" s="64" t="str">
        <f>IF($B23&lt;&gt;"",SUMIFS(进货台账!$I$3:$I$1869,进货台账!$E$3:$E$1869,$B23,进货台账!$B$3:$B$1869,LEFT($I$3,4),进货台账!$C$3:$C$1869,LEFT(I$4,LEN(I$4)-1)),"")</f>
        <v/>
      </c>
      <c r="J23" s="64" t="str">
        <f>IF($B23&lt;&gt;"",SUMIFS(进货台账!$K$3:$K$1869,进货台账!$E$3:$E$1869,$B23,进货台账!$B$3:$B$1869,LEFT($I$3,4),进货台账!$C$3:$C$1869,LEFT(I$4,LEN(I$4)-1)),"")</f>
        <v/>
      </c>
      <c r="K23" s="64" t="str">
        <f t="shared" si="18"/>
        <v/>
      </c>
      <c r="L23" s="64" t="str">
        <f t="shared" si="19"/>
        <v/>
      </c>
      <c r="M23" s="64" t="str">
        <f>IF($B23&lt;&gt;"",SUMIFS(销售台账!$I$3:$I$2654,销售台账!$E$3:$E$2654,$B23,销售台账!$B$3:$B$2654,LEFT($I$3,4),销售台账!$C$3:$C$2654,LEFT(I$4,LEN(I$4)-1)),"")</f>
        <v/>
      </c>
      <c r="N23" s="64" t="str">
        <f>IF($B23&lt;&gt;"",IFERROR(SUMIFS(销售台账!$K$3:$K$2654,销售台账!$E$3:$E$2654,$B23,销售台账!$B$3:$B$2654,LEFT($I$3,4),销售台账!$C$3:$C$2654,LEFT(I$4,LEN(I$4)-1))/M23,0),"")</f>
        <v/>
      </c>
      <c r="O23" s="64" t="str">
        <f>IF($B23&lt;&gt;"",SUMIFS(损耗登记!$I$3:$I$4999,损耗登记!$E$3:$E$4999,$B23,损耗登记!$B$3:$B$4999,LEFT($I$3,4),损耗登记!$C$3:$C$4999,LEFT(I$4,LEN(I$4)-1)),"")</f>
        <v/>
      </c>
      <c r="P23" s="64" t="str">
        <f t="shared" si="20"/>
        <v/>
      </c>
      <c r="Q23" s="64" t="str">
        <f t="shared" si="21"/>
        <v/>
      </c>
      <c r="R23" s="64" t="str">
        <f t="shared" si="22"/>
        <v/>
      </c>
      <c r="S23" s="64" t="str">
        <f t="shared" si="87"/>
        <v/>
      </c>
      <c r="T23" s="64" t="str">
        <f>IF($B23&lt;&gt;"",SUMIFS(进货台账!$I$3:$I$1869,进货台账!$E$3:$E$1869,$B23,进货台账!$B$3:$B$1869,LEFT($I$3,4),进货台账!$C$3:$C$1869,LEFT(T$4,LEN(T$4)-1)),"")</f>
        <v/>
      </c>
      <c r="U23" s="64" t="str">
        <f>IF($B23&lt;&gt;"",SUMIFS(进货台账!$K$3:$K$1869,进货台账!$E$3:$E$1869,$B23,进货台账!$B$3:$B$1869,LEFT($I$3,4),进货台账!$C$3:$C$1869,LEFT(T$4,LEN(T$4)-1)),"")</f>
        <v/>
      </c>
      <c r="V23" s="64" t="str">
        <f t="shared" si="88"/>
        <v/>
      </c>
      <c r="W23" s="64" t="str">
        <f t="shared" si="89"/>
        <v/>
      </c>
      <c r="X23" s="64" t="str">
        <f>IF($B23&lt;&gt;"",SUMIFS(销售台账!$I$3:$I$2654,销售台账!$E$3:$E$2654,$B23,销售台账!$B$3:$B$2654,LEFT($I$3,4),销售台账!$C$3:$C$2654,LEFT(T$4,LEN(T$4)-1)),"")</f>
        <v/>
      </c>
      <c r="Y23" s="64" t="str">
        <f>IF($B23&lt;&gt;"",IFERROR(SUMIFS(销售台账!$K$3:$K$2654,销售台账!$E$3:$E$2654,$B23,销售台账!$B$3:$B$2654,LEFT($I$3,4),销售台账!$C$3:$C$2654,LEFT(T$4,LEN(T$4)-1))/X23,0),"")</f>
        <v/>
      </c>
      <c r="Z23" s="64" t="str">
        <f>IF($B23&lt;&gt;"",SUMIFS(损耗登记!$I$3:$I$4999,损耗登记!$E$3:$E$4999,$B23,损耗登记!$B$3:$B$4999,LEFT($I$3,4),损耗登记!$C$3:$C$4999,LEFT(T$4,LEN(T$4)-1)),"")</f>
        <v/>
      </c>
      <c r="AA23" s="64" t="str">
        <f t="shared" si="90"/>
        <v/>
      </c>
      <c r="AB23" s="64" t="str">
        <f t="shared" si="91"/>
        <v/>
      </c>
      <c r="AC23" s="64" t="str">
        <f t="shared" si="92"/>
        <v/>
      </c>
      <c r="AD23" s="64" t="str">
        <f t="shared" si="93"/>
        <v/>
      </c>
      <c r="AE23" s="64" t="str">
        <f>IF($B23&lt;&gt;"",SUMIFS(进货台账!$I$3:$I$1869,进货台账!$E$3:$E$1869,$B23,进货台账!$B$3:$B$1869,LEFT($I$3,4),进货台账!$C$3:$C$1869,LEFT(AE$4,LEN(AE$4)-1)),"")</f>
        <v/>
      </c>
      <c r="AF23" s="64" t="str">
        <f>IF($B23&lt;&gt;"",SUMIFS(进货台账!$K$3:$K$1869,进货台账!$E$3:$E$1869,$B23,进货台账!$B$3:$B$1869,LEFT($I$3,4),进货台账!$C$3:$C$1869,LEFT(AE$4,LEN(AE$4)-1)),"")</f>
        <v/>
      </c>
      <c r="AG23" s="64" t="str">
        <f t="shared" si="26"/>
        <v/>
      </c>
      <c r="AH23" s="64" t="str">
        <f t="shared" si="27"/>
        <v/>
      </c>
      <c r="AI23" s="64" t="str">
        <f>IF($B23&lt;&gt;"",SUMIFS(销售台账!$I$3:$I$2654,销售台账!$E$3:$E$2654,$B23,销售台账!$B$3:$B$2654,LEFT($I$3,4),销售台账!$C$3:$C$2654,LEFT(AE$4,LEN(AE$4)-1)),"")</f>
        <v/>
      </c>
      <c r="AJ23" s="64" t="str">
        <f>IF($B23&lt;&gt;"",IFERROR(SUMIFS(销售台账!$K$3:$K$2654,销售台账!$E$3:$E$2654,$B23,销售台账!$B$3:$B$2654,LEFT($I$3,4),销售台账!$C$3:$C$2654,LEFT(AE$4,LEN(AE$4)-1))/AI23,0),"")</f>
        <v/>
      </c>
      <c r="AK23" s="64" t="str">
        <f>IF($B23&lt;&gt;"",SUMIFS(损耗登记!$I$3:$I$4999,损耗登记!$E$3:$E$4999,$B23,损耗登记!$B$3:$B$4999,LEFT($I$3,4),损耗登记!$C$3:$C$4999,LEFT(AE$4,LEN(AE$4)-1)),"")</f>
        <v/>
      </c>
      <c r="AL23" s="64" t="str">
        <f t="shared" si="28"/>
        <v/>
      </c>
      <c r="AM23" s="64" t="str">
        <f t="shared" si="29"/>
        <v/>
      </c>
      <c r="AN23" s="64" t="str">
        <f t="shared" si="30"/>
        <v/>
      </c>
      <c r="AO23" s="64" t="str">
        <f t="shared" si="31"/>
        <v/>
      </c>
      <c r="AP23" s="64" t="str">
        <f>IF($B23&lt;&gt;"",SUMIFS(进货台账!$I$3:$I$1869,进货台账!$E$3:$E$1869,$B23,进货台账!$B$3:$B$1869,LEFT($I$3,4),进货台账!$C$3:$C$1869,LEFT(AP$4,LEN(AP$4)-1)),"")</f>
        <v/>
      </c>
      <c r="AQ23" s="64" t="str">
        <f>IF($B23&lt;&gt;"",SUMIFS(进货台账!$K$3:$K$1869,进货台账!$E$3:$E$1869,$B23,进货台账!$B$3:$B$1869,LEFT($I$3,4),进货台账!$C$3:$C$1869,LEFT(AP$4,LEN(AP$4)-1)),"")</f>
        <v/>
      </c>
      <c r="AR23" s="64" t="str">
        <f t="shared" si="32"/>
        <v/>
      </c>
      <c r="AS23" s="64" t="str">
        <f t="shared" si="33"/>
        <v/>
      </c>
      <c r="AT23" s="64" t="str">
        <f>IF($B23&lt;&gt;"",SUMIFS(销售台账!$I$3:$I$2654,销售台账!$E$3:$E$2654,$B23,销售台账!$B$3:$B$2654,LEFT($I$3,4),销售台账!$C$3:$C$2654,LEFT(AP$4,LEN(AP$4)-1)),"")</f>
        <v/>
      </c>
      <c r="AU23" s="64" t="str">
        <f>IF($B23&lt;&gt;"",IFERROR(SUMIFS(销售台账!$K$3:$K$2654,销售台账!$E$3:$E$2654,$B23,销售台账!$B$3:$B$2654,LEFT($I$3,4),销售台账!$C$3:$C$2654,LEFT(AP$4,LEN(AP$4)-1))/AT23,0),"")</f>
        <v/>
      </c>
      <c r="AV23" s="64" t="str">
        <f>IF($B23&lt;&gt;"",SUMIFS(损耗登记!$I$3:$I$4999,损耗登记!$E$3:$E$4999,$B23,损耗登记!$B$3:$B$4999,LEFT($I$3,4),损耗登记!$C$3:$C$4999,LEFT(AP$4,LEN(AP$4)-1)),"")</f>
        <v/>
      </c>
      <c r="AW23" s="64" t="str">
        <f t="shared" si="34"/>
        <v/>
      </c>
      <c r="AX23" s="64" t="str">
        <f t="shared" si="35"/>
        <v/>
      </c>
      <c r="AY23" s="64" t="str">
        <f t="shared" si="36"/>
        <v/>
      </c>
      <c r="AZ23" s="64" t="str">
        <f t="shared" si="37"/>
        <v/>
      </c>
      <c r="BA23" s="64" t="str">
        <f>IF($B23&lt;&gt;"",SUMIFS(进货台账!$I$3:$I$1869,进货台账!$E$3:$E$1869,$B23,进货台账!$B$3:$B$1869,LEFT($I$3,4),进货台账!$C$3:$C$1869,LEFT(BA$4,LEN(BA$4)-1)),"")</f>
        <v/>
      </c>
      <c r="BB23" s="64" t="str">
        <f>IF($B23&lt;&gt;"",SUMIFS(进货台账!$K$3:$K$1869,进货台账!$E$3:$E$1869,$B23,进货台账!$B$3:$B$1869,LEFT($I$3,4),进货台账!$C$3:$C$1869,LEFT(BA$4,LEN(BA$4)-1)),"")</f>
        <v/>
      </c>
      <c r="BC23" s="64" t="str">
        <f t="shared" si="38"/>
        <v/>
      </c>
      <c r="BD23" s="64" t="str">
        <f t="shared" si="39"/>
        <v/>
      </c>
      <c r="BE23" s="64" t="str">
        <f>IF($B23&lt;&gt;"",SUMIFS(销售台账!$I$3:$I$2654,销售台账!$E$3:$E$2654,$B23,销售台账!$B$3:$B$2654,LEFT($I$3,4),销售台账!$C$3:$C$2654,LEFT(BA$4,LEN(BA$4)-1)),"")</f>
        <v/>
      </c>
      <c r="BF23" s="64" t="str">
        <f>IF($B23&lt;&gt;"",IFERROR(SUMIFS(销售台账!$K$3:$K$2654,销售台账!$E$3:$E$2654,$B23,销售台账!$B$3:$B$2654,LEFT($I$3,4),销售台账!$C$3:$C$2654,LEFT(BA$4,LEN(BA$4)-1))/BE23,0),"")</f>
        <v/>
      </c>
      <c r="BG23" s="64" t="str">
        <f>IF($B23&lt;&gt;"",SUMIFS(损耗登记!$I$3:$I$4999,损耗登记!$E$3:$E$4999,$B23,损耗登记!$B$3:$B$4999,LEFT($I$3,4),损耗登记!$C$3:$C$4999,LEFT(BA$4,LEN(BA$4)-1)),"")</f>
        <v/>
      </c>
      <c r="BH23" s="64" t="str">
        <f t="shared" si="40"/>
        <v/>
      </c>
      <c r="BI23" s="64" t="str">
        <f t="shared" si="41"/>
        <v/>
      </c>
      <c r="BJ23" s="64" t="str">
        <f t="shared" si="42"/>
        <v/>
      </c>
      <c r="BK23" s="64" t="str">
        <f t="shared" si="43"/>
        <v/>
      </c>
      <c r="BL23" s="64" t="str">
        <f>IF($B23&lt;&gt;"",SUMIFS(进货台账!$I$3:$I$1869,进货台账!$E$3:$E$1869,$B23,进货台账!$B$3:$B$1869,LEFT($I$3,4),进货台账!$C$3:$C$1869,LEFT(BL$4,LEN(BL$4)-1)),"")</f>
        <v/>
      </c>
      <c r="BM23" s="64" t="str">
        <f>IF($B23&lt;&gt;"",SUMIFS(进货台账!$K$3:$K$1869,进货台账!$E$3:$E$1869,$B23,进货台账!$B$3:$B$1869,LEFT($I$3,4),进货台账!$C$3:$C$1869,LEFT(BL$4,LEN(BL$4)-1)),"")</f>
        <v/>
      </c>
      <c r="BN23" s="64" t="str">
        <f t="shared" si="44"/>
        <v/>
      </c>
      <c r="BO23" s="64" t="str">
        <f t="shared" si="45"/>
        <v/>
      </c>
      <c r="BP23" s="64" t="str">
        <f>IF($B23&lt;&gt;"",SUMIFS(销售台账!$I$3:$I$2654,销售台账!$E$3:$E$2654,$B23,销售台账!$B$3:$B$2654,LEFT($I$3,4),销售台账!$C$3:$C$2654,LEFT(BL$4,LEN(BL$4)-1)),"")</f>
        <v/>
      </c>
      <c r="BQ23" s="64" t="str">
        <f>IF($B23&lt;&gt;"",IFERROR(SUMIFS(销售台账!$K$3:$K$2654,销售台账!$E$3:$E$2654,$B23,销售台账!$B$3:$B$2654,LEFT($I$3,4),销售台账!$C$3:$C$2654,LEFT(BL$4,LEN(BL$4)-1))/BP23,0),"")</f>
        <v/>
      </c>
      <c r="BR23" s="64" t="str">
        <f>IF($B23&lt;&gt;"",SUMIFS(损耗登记!$I$3:$I$4999,损耗登记!$E$3:$E$4999,$B23,损耗登记!$B$3:$B$4999,LEFT($I$3,4),损耗登记!$C$3:$C$4999,LEFT(BL$4,LEN(BL$4)-1)),"")</f>
        <v/>
      </c>
      <c r="BS23" s="64" t="str">
        <f t="shared" si="46"/>
        <v/>
      </c>
      <c r="BT23" s="64" t="str">
        <f t="shared" si="47"/>
        <v/>
      </c>
      <c r="BU23" s="64" t="str">
        <f t="shared" si="48"/>
        <v/>
      </c>
      <c r="BV23" s="64" t="str">
        <f t="shared" si="49"/>
        <v/>
      </c>
      <c r="BW23" s="64" t="str">
        <f>IF($B23&lt;&gt;"",SUMIFS(进货台账!$I$3:$I$1869,进货台账!$E$3:$E$1869,$B23,进货台账!$B$3:$B$1869,LEFT($I$3,4),进货台账!$C$3:$C$1869,LEFT(BW$4,LEN(BW$4)-1)),"")</f>
        <v/>
      </c>
      <c r="BX23" s="64" t="str">
        <f>IF($B23&lt;&gt;"",SUMIFS(进货台账!$K$3:$K$1869,进货台账!$E$3:$E$1869,$B23,进货台账!$B$3:$B$1869,LEFT($I$3,4),进货台账!$C$3:$C$1869,LEFT(BW$4,LEN(BW$4)-1)),"")</f>
        <v/>
      </c>
      <c r="BY23" s="64" t="str">
        <f t="shared" si="50"/>
        <v/>
      </c>
      <c r="BZ23" s="64" t="str">
        <f t="shared" si="51"/>
        <v/>
      </c>
      <c r="CA23" s="64" t="str">
        <f>IF($B23&lt;&gt;"",SUMIFS(销售台账!$I$3:$I$2654,销售台账!$E$3:$E$2654,$B23,销售台账!$B$3:$B$2654,LEFT($I$3,4),销售台账!$C$3:$C$2654,LEFT(BW$4,LEN(BW$4)-1)),"")</f>
        <v/>
      </c>
      <c r="CB23" s="64" t="str">
        <f>IF($B23&lt;&gt;"",IFERROR(SUMIFS(销售台账!$K$3:$K$2654,销售台账!$E$3:$E$2654,$B23,销售台账!$B$3:$B$2654,LEFT($I$3,4),销售台账!$C$3:$C$2654,LEFT(BW$4,LEN(BW$4)-1))/CA23,0),"")</f>
        <v/>
      </c>
      <c r="CC23" s="64" t="str">
        <f>IF($B23&lt;&gt;"",SUMIFS(损耗登记!$I$3:$I$4999,损耗登记!$E$3:$E$4999,$B23,损耗登记!$B$3:$B$4999,LEFT($I$3,4),损耗登记!$C$3:$C$4999,LEFT(BW$4,LEN(BW$4)-1)),"")</f>
        <v/>
      </c>
      <c r="CD23" s="64" t="str">
        <f t="shared" si="52"/>
        <v/>
      </c>
      <c r="CE23" s="64" t="str">
        <f t="shared" si="53"/>
        <v/>
      </c>
      <c r="CF23" s="64" t="str">
        <f t="shared" si="54"/>
        <v/>
      </c>
      <c r="CG23" s="64" t="str">
        <f t="shared" si="55"/>
        <v/>
      </c>
      <c r="CH23" s="64" t="str">
        <f>IF($B23&lt;&gt;"",SUMIFS(进货台账!$I$3:$I$1869,进货台账!$E$3:$E$1869,$B23,进货台账!$B$3:$B$1869,LEFT($I$3,4),进货台账!$C$3:$C$1869,LEFT(CH$4,LEN(CH$4)-1)),"")</f>
        <v/>
      </c>
      <c r="CI23" s="64" t="str">
        <f>IF($B23&lt;&gt;"",SUMIFS(进货台账!$K$3:$K$1869,进货台账!$E$3:$E$1869,$B23,进货台账!$B$3:$B$1869,LEFT($I$3,4),进货台账!$C$3:$C$1869,LEFT(CH$4,LEN(CH$4)-1)),"")</f>
        <v/>
      </c>
      <c r="CJ23" s="64" t="str">
        <f t="shared" si="56"/>
        <v/>
      </c>
      <c r="CK23" s="64" t="str">
        <f t="shared" si="57"/>
        <v/>
      </c>
      <c r="CL23" s="64" t="str">
        <f>IF($B23&lt;&gt;"",SUMIFS(销售台账!$I$3:$I$2654,销售台账!$E$3:$E$2654,$B23,销售台账!$B$3:$B$2654,LEFT($I$3,4),销售台账!$C$3:$C$2654,LEFT(CH$4,LEN(CH$4)-1)),"")</f>
        <v/>
      </c>
      <c r="CM23" s="64" t="str">
        <f>IF($B23&lt;&gt;"",IFERROR(SUMIFS(销售台账!$K$3:$K$2654,销售台账!$E$3:$E$2654,$B23,销售台账!$B$3:$B$2654,LEFT($I$3,4),销售台账!$C$3:$C$2654,LEFT(CH$4,LEN(CH$4)-1))/CL23,0),"")</f>
        <v/>
      </c>
      <c r="CN23" s="64" t="str">
        <f>IF($B23&lt;&gt;"",SUMIFS(损耗登记!$I$3:$I$4999,损耗登记!$E$3:$E$4999,$B23,损耗登记!$B$3:$B$4999,LEFT($I$3,4),损耗登记!$C$3:$C$4999,LEFT(CH$4,LEN(CH$4)-1)),"")</f>
        <v/>
      </c>
      <c r="CO23" s="64" t="str">
        <f t="shared" si="58"/>
        <v/>
      </c>
      <c r="CP23" s="64" t="str">
        <f t="shared" si="59"/>
        <v/>
      </c>
      <c r="CQ23" s="64" t="str">
        <f t="shared" si="60"/>
        <v/>
      </c>
      <c r="CR23" s="64" t="str">
        <f t="shared" si="61"/>
        <v/>
      </c>
      <c r="CS23" s="64" t="str">
        <f>IF($B23&lt;&gt;"",SUMIFS(进货台账!$I$3:$I$1869,进货台账!$E$3:$E$1869,$B23,进货台账!$B$3:$B$1869,LEFT($I$3,4),进货台账!$C$3:$C$1869,LEFT(CS$4,LEN(CS$4)-1)),"")</f>
        <v/>
      </c>
      <c r="CT23" s="64" t="str">
        <f>IF($B23&lt;&gt;"",SUMIFS(进货台账!$K$3:$K$1869,进货台账!$E$3:$E$1869,$B23,进货台账!$B$3:$B$1869,LEFT($I$3,4),进货台账!$C$3:$C$1869,LEFT(CS$4,LEN(CS$4)-1)),"")</f>
        <v/>
      </c>
      <c r="CU23" s="64" t="str">
        <f t="shared" si="62"/>
        <v/>
      </c>
      <c r="CV23" s="64" t="str">
        <f t="shared" si="63"/>
        <v/>
      </c>
      <c r="CW23" s="64" t="str">
        <f>IF($B23&lt;&gt;"",SUMIFS(销售台账!$I$3:$I$2654,销售台账!$E$3:$E$2654,$B23,销售台账!$B$3:$B$2654,LEFT($I$3,4),销售台账!$C$3:$C$2654,LEFT(CS$4,LEN(CS$4)-1)),"")</f>
        <v/>
      </c>
      <c r="CX23" s="64" t="str">
        <f>IF($B23&lt;&gt;"",IFERROR(SUMIFS(销售台账!$K$3:$K$2654,销售台账!$E$3:$E$2654,$B23,销售台账!$B$3:$B$2654,LEFT($I$3,4),销售台账!$C$3:$C$2654,LEFT(CS$4,LEN(CS$4)-1))/CW23,0),"")</f>
        <v/>
      </c>
      <c r="CY23" s="64" t="str">
        <f>IF($B23&lt;&gt;"",SUMIFS(损耗登记!$I$3:$I$4999,损耗登记!$E$3:$E$4999,$B23,损耗登记!$B$3:$B$4999,LEFT($I$3,4),损耗登记!$C$3:$C$4999,LEFT(CS$4,LEN(CS$4)-1)),"")</f>
        <v/>
      </c>
      <c r="CZ23" s="64" t="str">
        <f t="shared" si="64"/>
        <v/>
      </c>
      <c r="DA23" s="64" t="str">
        <f t="shared" si="65"/>
        <v/>
      </c>
      <c r="DB23" s="64" t="str">
        <f t="shared" si="66"/>
        <v/>
      </c>
      <c r="DC23" s="64" t="str">
        <f t="shared" si="67"/>
        <v/>
      </c>
      <c r="DD23" s="64" t="str">
        <f>IF($B23&lt;&gt;"",SUMIFS(进货台账!$I$3:$I$1869,进货台账!$E$3:$E$1869,$B23,进货台账!$B$3:$B$1869,LEFT($I$3,4),进货台账!$C$3:$C$1869,LEFT(DD$4,LEN(DD$4)-1)),"")</f>
        <v/>
      </c>
      <c r="DE23" s="64" t="str">
        <f>IF($B23&lt;&gt;"",SUMIFS(进货台账!$K$3:$K$1869,进货台账!$E$3:$E$1869,$B23,进货台账!$B$3:$B$1869,LEFT($I$3,4),进货台账!$C$3:$C$1869,LEFT(DD$4,LEN(DD$4)-1)),"")</f>
        <v/>
      </c>
      <c r="DF23" s="64" t="str">
        <f t="shared" si="68"/>
        <v/>
      </c>
      <c r="DG23" s="64" t="str">
        <f t="shared" si="69"/>
        <v/>
      </c>
      <c r="DH23" s="64" t="str">
        <f>IF($B23&lt;&gt;"",SUMIFS(销售台账!$I$3:$I$2654,销售台账!$E$3:$E$2654,$B23,销售台账!$B$3:$B$2654,LEFT($I$3,4),销售台账!$C$3:$C$2654,LEFT(DD$4,LEN(DD$4)-1)),"")</f>
        <v/>
      </c>
      <c r="DI23" s="64" t="str">
        <f>IF($B23&lt;&gt;"",IFERROR(SUMIFS(销售台账!$K$3:$K$2654,销售台账!$E$3:$E$2654,$B23,销售台账!$B$3:$B$2654,LEFT($I$3,4),销售台账!$C$3:$C$2654,LEFT(DD$4,LEN(DD$4)-1))/DH23,0),"")</f>
        <v/>
      </c>
      <c r="DJ23" s="64" t="str">
        <f>IF($B23&lt;&gt;"",SUMIFS(损耗登记!$I$3:$I$4999,损耗登记!$E$3:$E$4999,$B23,损耗登记!$B$3:$B$4999,LEFT($I$3,4),损耗登记!$C$3:$C$4999,LEFT(DD$4,LEN(DD$4)-1)),"")</f>
        <v/>
      </c>
      <c r="DK23" s="64" t="str">
        <f t="shared" si="70"/>
        <v/>
      </c>
      <c r="DL23" s="64" t="str">
        <f t="shared" si="71"/>
        <v/>
      </c>
      <c r="DM23" s="64" t="str">
        <f t="shared" si="72"/>
        <v/>
      </c>
      <c r="DN23" s="64" t="str">
        <f t="shared" si="73"/>
        <v/>
      </c>
      <c r="DO23" s="64" t="str">
        <f>IF($B23&lt;&gt;"",SUMIFS(进货台账!$I$3:$I$1869,进货台账!$E$3:$E$1869,$B23,进货台账!$B$3:$B$1869,LEFT($I$3,4),进货台账!$C$3:$C$1869,LEFT(DO$4,LEN(DO$4)-1)),"")</f>
        <v/>
      </c>
      <c r="DP23" s="64" t="str">
        <f>IF($B23&lt;&gt;"",SUMIFS(进货台账!$K$3:$K$1869,进货台账!$E$3:$E$1869,$B23,进货台账!$B$3:$B$1869,LEFT($I$3,4),进货台账!$C$3:$C$1869,LEFT(DO$4,LEN(DO$4)-1)),"")</f>
        <v/>
      </c>
      <c r="DQ23" s="64" t="str">
        <f t="shared" si="74"/>
        <v/>
      </c>
      <c r="DR23" s="64" t="str">
        <f t="shared" si="75"/>
        <v/>
      </c>
      <c r="DS23" s="64" t="str">
        <f>IF($B23&lt;&gt;"",SUMIFS(销售台账!$I$3:$I$2654,销售台账!$E$3:$E$2654,$B23,销售台账!$B$3:$B$2654,LEFT($I$3,4),销售台账!$C$3:$C$2654,LEFT(DO$4,LEN(DO$4)-1)),"")</f>
        <v/>
      </c>
      <c r="DT23" s="64" t="str">
        <f>IF($B23&lt;&gt;"",IFERROR(SUMIFS(销售台账!$K$3:$K$2654,销售台账!$E$3:$E$2654,$B23,销售台账!$B$3:$B$2654,LEFT($I$3,4),销售台账!$C$3:$C$2654,LEFT(DO$4,LEN(DO$4)-1))/DS23,0),"")</f>
        <v/>
      </c>
      <c r="DU23" s="64" t="str">
        <f>IF($B23&lt;&gt;"",SUMIFS(损耗登记!$I$3:$I$4999,损耗登记!$E$3:$E$4999,$B23,损耗登记!$B$3:$B$4999,LEFT($I$3,4),损耗登记!$C$3:$C$4999,LEFT(DO$4,LEN(DO$4)-1)),"")</f>
        <v/>
      </c>
      <c r="DV23" s="64" t="str">
        <f t="shared" si="76"/>
        <v/>
      </c>
      <c r="DW23" s="64" t="str">
        <f t="shared" si="77"/>
        <v/>
      </c>
      <c r="DX23" s="64" t="str">
        <f t="shared" si="78"/>
        <v/>
      </c>
      <c r="DY23" s="64" t="str">
        <f t="shared" si="79"/>
        <v/>
      </c>
      <c r="DZ23" s="64" t="str">
        <f>IF($B23&lt;&gt;"",SUMIFS(进货台账!$I$3:$I$1869,进货台账!$E$3:$E$1869,$B23,进货台账!$B$3:$B$1869,LEFT($I$3,4),进货台账!$C$3:$C$1869,LEFT(DZ$4,LEN(DZ$4)-1)),"")</f>
        <v/>
      </c>
      <c r="EA23" s="64" t="str">
        <f>IF($B23&lt;&gt;"",SUMIFS(进货台账!$K$3:$K$1869,进货台账!$E$3:$E$1869,$B23,进货台账!$B$3:$B$1869,LEFT($I$3,4),进货台账!$C$3:$C$1869,LEFT(DZ$4,LEN(DZ$4)-1)),"")</f>
        <v/>
      </c>
      <c r="EB23" s="64" t="str">
        <f t="shared" si="80"/>
        <v/>
      </c>
      <c r="EC23" s="64" t="str">
        <f t="shared" si="81"/>
        <v/>
      </c>
      <c r="ED23" s="64" t="str">
        <f>IF($B23&lt;&gt;"",SUMIFS(销售台账!$I$3:$I$2654,销售台账!$E$3:$E$2654,$B23,销售台账!$B$3:$B$2654,LEFT($I$3,4),销售台账!$C$3:$C$2654,LEFT(DZ$4,LEN(DZ$4)-1)),"")</f>
        <v/>
      </c>
      <c r="EE23" s="64" t="str">
        <f>IF($B23&lt;&gt;"",IFERROR(SUMIFS(销售台账!$K$3:$K$2654,销售台账!$E$3:$E$2654,$B23,销售台账!$B$3:$B$2654,LEFT($I$3,4),销售台账!$C$3:$C$2654,LEFT(DZ$4,LEN(DZ$4)-1))/ED23,0),"")</f>
        <v/>
      </c>
      <c r="EF23" s="64" t="str">
        <f>IF($B23&lt;&gt;"",SUMIFS(损耗登记!$I$3:$I$4999,损耗登记!$E$3:$E$4999,$B23,损耗登记!$B$3:$B$4999,LEFT($I$3,4),损耗登记!$C$3:$C$4999,LEFT(DZ$4,LEN(DZ$4)-1)),"")</f>
        <v/>
      </c>
      <c r="EG23" s="64" t="str">
        <f t="shared" si="82"/>
        <v/>
      </c>
      <c r="EH23" s="64" t="str">
        <f t="shared" si="83"/>
        <v/>
      </c>
      <c r="EI23" s="64" t="str">
        <f t="shared" si="84"/>
        <v/>
      </c>
      <c r="EJ23" s="64" t="str">
        <f t="shared" si="85"/>
        <v/>
      </c>
    </row>
    <row r="24" s="44" customFormat="1" ht="22" customHeight="1" spans="1:140">
      <c r="A24" s="63" t="str">
        <f t="shared" si="86"/>
        <v/>
      </c>
      <c r="B24" s="63" t="str">
        <f>IF(商品参数!A20&lt;&gt;"",商品参数!A20,"")</f>
        <v/>
      </c>
      <c r="C24" s="64" t="str">
        <f>IFERROR(VLOOKUP(B24,商品参数!A:E,2,FALSE),"")</f>
        <v/>
      </c>
      <c r="D24" s="64" t="str">
        <f>IFERROR(VLOOKUP(B24,商品参数!A:E,3,FALSE),"")</f>
        <v/>
      </c>
      <c r="E24" s="64" t="str">
        <f>IFERROR(VLOOKUP(B24,商品参数!A:E,4,FALSE),"")</f>
        <v/>
      </c>
      <c r="F24" s="64" t="str">
        <f>IF(E24&lt;&gt;"",IFERROR(VLOOKUP(B24,商品参数!$A$3:$D$499,6,0),0),"")</f>
        <v/>
      </c>
      <c r="G24" s="64" t="str">
        <f>IF(E24&lt;&gt;"",IFERROR(VLOOKUP(B24,商品参数!$A$3:$E$499,7,0),0),"")</f>
        <v/>
      </c>
      <c r="H24" s="64" t="str">
        <f t="shared" si="17"/>
        <v/>
      </c>
      <c r="I24" s="64" t="str">
        <f>IF($B24&lt;&gt;"",SUMIFS(进货台账!$I$3:$I$1869,进货台账!$E$3:$E$1869,$B24,进货台账!$B$3:$B$1869,LEFT($I$3,4),进货台账!$C$3:$C$1869,LEFT(I$4,LEN(I$4)-1)),"")</f>
        <v/>
      </c>
      <c r="J24" s="64" t="str">
        <f>IF($B24&lt;&gt;"",SUMIFS(进货台账!$K$3:$K$1869,进货台账!$E$3:$E$1869,$B24,进货台账!$B$3:$B$1869,LEFT($I$3,4),进货台账!$C$3:$C$1869,LEFT(I$4,LEN(I$4)-1)),"")</f>
        <v/>
      </c>
      <c r="K24" s="64" t="str">
        <f t="shared" si="18"/>
        <v/>
      </c>
      <c r="L24" s="64" t="str">
        <f t="shared" si="19"/>
        <v/>
      </c>
      <c r="M24" s="64" t="str">
        <f>IF($B24&lt;&gt;"",SUMIFS(销售台账!$I$3:$I$2654,销售台账!$E$3:$E$2654,$B24,销售台账!$B$3:$B$2654,LEFT($I$3,4),销售台账!$C$3:$C$2654,LEFT(I$4,LEN(I$4)-1)),"")</f>
        <v/>
      </c>
      <c r="N24" s="64" t="str">
        <f>IF($B24&lt;&gt;"",IFERROR(SUMIFS(销售台账!$K$3:$K$2654,销售台账!$E$3:$E$2654,$B24,销售台账!$B$3:$B$2654,LEFT($I$3,4),销售台账!$C$3:$C$2654,LEFT(I$4,LEN(I$4)-1))/M24,0),"")</f>
        <v/>
      </c>
      <c r="O24" s="64" t="str">
        <f>IF($B24&lt;&gt;"",SUMIFS(损耗登记!$I$3:$I$4999,损耗登记!$E$3:$E$4999,$B24,损耗登记!$B$3:$B$4999,LEFT($I$3,4),损耗登记!$C$3:$C$4999,LEFT(I$4,LEN(I$4)-1)),"")</f>
        <v/>
      </c>
      <c r="P24" s="64" t="str">
        <f t="shared" si="20"/>
        <v/>
      </c>
      <c r="Q24" s="64" t="str">
        <f t="shared" si="21"/>
        <v/>
      </c>
      <c r="R24" s="64" t="str">
        <f t="shared" si="22"/>
        <v/>
      </c>
      <c r="S24" s="64" t="str">
        <f t="shared" si="87"/>
        <v/>
      </c>
      <c r="T24" s="64" t="str">
        <f>IF($B24&lt;&gt;"",SUMIFS(进货台账!$I$3:$I$1869,进货台账!$E$3:$E$1869,$B24,进货台账!$B$3:$B$1869,LEFT($I$3,4),进货台账!$C$3:$C$1869,LEFT(T$4,LEN(T$4)-1)),"")</f>
        <v/>
      </c>
      <c r="U24" s="64" t="str">
        <f>IF($B24&lt;&gt;"",SUMIFS(进货台账!$K$3:$K$1869,进货台账!$E$3:$E$1869,$B24,进货台账!$B$3:$B$1869,LEFT($I$3,4),进货台账!$C$3:$C$1869,LEFT(T$4,LEN(T$4)-1)),"")</f>
        <v/>
      </c>
      <c r="V24" s="64" t="str">
        <f t="shared" si="88"/>
        <v/>
      </c>
      <c r="W24" s="64" t="str">
        <f t="shared" si="89"/>
        <v/>
      </c>
      <c r="X24" s="64" t="str">
        <f>IF($B24&lt;&gt;"",SUMIFS(销售台账!$I$3:$I$2654,销售台账!$E$3:$E$2654,$B24,销售台账!$B$3:$B$2654,LEFT($I$3,4),销售台账!$C$3:$C$2654,LEFT(T$4,LEN(T$4)-1)),"")</f>
        <v/>
      </c>
      <c r="Y24" s="64" t="str">
        <f>IF($B24&lt;&gt;"",IFERROR(SUMIFS(销售台账!$K$3:$K$2654,销售台账!$E$3:$E$2654,$B24,销售台账!$B$3:$B$2654,LEFT($I$3,4),销售台账!$C$3:$C$2654,LEFT(T$4,LEN(T$4)-1))/X24,0),"")</f>
        <v/>
      </c>
      <c r="Z24" s="64" t="str">
        <f>IF($B24&lt;&gt;"",SUMIFS(损耗登记!$I$3:$I$4999,损耗登记!$E$3:$E$4999,$B24,损耗登记!$B$3:$B$4999,LEFT($I$3,4),损耗登记!$C$3:$C$4999,LEFT(T$4,LEN(T$4)-1)),"")</f>
        <v/>
      </c>
      <c r="AA24" s="64" t="str">
        <f t="shared" si="90"/>
        <v/>
      </c>
      <c r="AB24" s="64" t="str">
        <f t="shared" si="91"/>
        <v/>
      </c>
      <c r="AC24" s="64" t="str">
        <f t="shared" si="92"/>
        <v/>
      </c>
      <c r="AD24" s="64" t="str">
        <f t="shared" si="93"/>
        <v/>
      </c>
      <c r="AE24" s="64" t="str">
        <f>IF($B24&lt;&gt;"",SUMIFS(进货台账!$I$3:$I$1869,进货台账!$E$3:$E$1869,$B24,进货台账!$B$3:$B$1869,LEFT($I$3,4),进货台账!$C$3:$C$1869,LEFT(AE$4,LEN(AE$4)-1)),"")</f>
        <v/>
      </c>
      <c r="AF24" s="64" t="str">
        <f>IF($B24&lt;&gt;"",SUMIFS(进货台账!$K$3:$K$1869,进货台账!$E$3:$E$1869,$B24,进货台账!$B$3:$B$1869,LEFT($I$3,4),进货台账!$C$3:$C$1869,LEFT(AE$4,LEN(AE$4)-1)),"")</f>
        <v/>
      </c>
      <c r="AG24" s="64" t="str">
        <f t="shared" si="26"/>
        <v/>
      </c>
      <c r="AH24" s="64" t="str">
        <f t="shared" si="27"/>
        <v/>
      </c>
      <c r="AI24" s="64" t="str">
        <f>IF($B24&lt;&gt;"",SUMIFS(销售台账!$I$3:$I$2654,销售台账!$E$3:$E$2654,$B24,销售台账!$B$3:$B$2654,LEFT($I$3,4),销售台账!$C$3:$C$2654,LEFT(AE$4,LEN(AE$4)-1)),"")</f>
        <v/>
      </c>
      <c r="AJ24" s="64" t="str">
        <f>IF($B24&lt;&gt;"",IFERROR(SUMIFS(销售台账!$K$3:$K$2654,销售台账!$E$3:$E$2654,$B24,销售台账!$B$3:$B$2654,LEFT($I$3,4),销售台账!$C$3:$C$2654,LEFT(AE$4,LEN(AE$4)-1))/AI24,0),"")</f>
        <v/>
      </c>
      <c r="AK24" s="64" t="str">
        <f>IF($B24&lt;&gt;"",SUMIFS(损耗登记!$I$3:$I$4999,损耗登记!$E$3:$E$4999,$B24,损耗登记!$B$3:$B$4999,LEFT($I$3,4),损耗登记!$C$3:$C$4999,LEFT(AE$4,LEN(AE$4)-1)),"")</f>
        <v/>
      </c>
      <c r="AL24" s="64" t="str">
        <f t="shared" si="28"/>
        <v/>
      </c>
      <c r="AM24" s="64" t="str">
        <f t="shared" si="29"/>
        <v/>
      </c>
      <c r="AN24" s="64" t="str">
        <f t="shared" si="30"/>
        <v/>
      </c>
      <c r="AO24" s="64" t="str">
        <f t="shared" si="31"/>
        <v/>
      </c>
      <c r="AP24" s="64" t="str">
        <f>IF($B24&lt;&gt;"",SUMIFS(进货台账!$I$3:$I$1869,进货台账!$E$3:$E$1869,$B24,进货台账!$B$3:$B$1869,LEFT($I$3,4),进货台账!$C$3:$C$1869,LEFT(AP$4,LEN(AP$4)-1)),"")</f>
        <v/>
      </c>
      <c r="AQ24" s="64" t="str">
        <f>IF($B24&lt;&gt;"",SUMIFS(进货台账!$K$3:$K$1869,进货台账!$E$3:$E$1869,$B24,进货台账!$B$3:$B$1869,LEFT($I$3,4),进货台账!$C$3:$C$1869,LEFT(AP$4,LEN(AP$4)-1)),"")</f>
        <v/>
      </c>
      <c r="AR24" s="64" t="str">
        <f t="shared" si="32"/>
        <v/>
      </c>
      <c r="AS24" s="64" t="str">
        <f t="shared" si="33"/>
        <v/>
      </c>
      <c r="AT24" s="64" t="str">
        <f>IF($B24&lt;&gt;"",SUMIFS(销售台账!$I$3:$I$2654,销售台账!$E$3:$E$2654,$B24,销售台账!$B$3:$B$2654,LEFT($I$3,4),销售台账!$C$3:$C$2654,LEFT(AP$4,LEN(AP$4)-1)),"")</f>
        <v/>
      </c>
      <c r="AU24" s="64" t="str">
        <f>IF($B24&lt;&gt;"",IFERROR(SUMIFS(销售台账!$K$3:$K$2654,销售台账!$E$3:$E$2654,$B24,销售台账!$B$3:$B$2654,LEFT($I$3,4),销售台账!$C$3:$C$2654,LEFT(AP$4,LEN(AP$4)-1))/AT24,0),"")</f>
        <v/>
      </c>
      <c r="AV24" s="64" t="str">
        <f>IF($B24&lt;&gt;"",SUMIFS(损耗登记!$I$3:$I$4999,损耗登记!$E$3:$E$4999,$B24,损耗登记!$B$3:$B$4999,LEFT($I$3,4),损耗登记!$C$3:$C$4999,LEFT(AP$4,LEN(AP$4)-1)),"")</f>
        <v/>
      </c>
      <c r="AW24" s="64" t="str">
        <f t="shared" si="34"/>
        <v/>
      </c>
      <c r="AX24" s="64" t="str">
        <f t="shared" si="35"/>
        <v/>
      </c>
      <c r="AY24" s="64" t="str">
        <f t="shared" si="36"/>
        <v/>
      </c>
      <c r="AZ24" s="64" t="str">
        <f t="shared" si="37"/>
        <v/>
      </c>
      <c r="BA24" s="64" t="str">
        <f>IF($B24&lt;&gt;"",SUMIFS(进货台账!$I$3:$I$1869,进货台账!$E$3:$E$1869,$B24,进货台账!$B$3:$B$1869,LEFT($I$3,4),进货台账!$C$3:$C$1869,LEFT(BA$4,LEN(BA$4)-1)),"")</f>
        <v/>
      </c>
      <c r="BB24" s="64" t="str">
        <f>IF($B24&lt;&gt;"",SUMIFS(进货台账!$K$3:$K$1869,进货台账!$E$3:$E$1869,$B24,进货台账!$B$3:$B$1869,LEFT($I$3,4),进货台账!$C$3:$C$1869,LEFT(BA$4,LEN(BA$4)-1)),"")</f>
        <v/>
      </c>
      <c r="BC24" s="64" t="str">
        <f t="shared" si="38"/>
        <v/>
      </c>
      <c r="BD24" s="64" t="str">
        <f t="shared" si="39"/>
        <v/>
      </c>
      <c r="BE24" s="64" t="str">
        <f>IF($B24&lt;&gt;"",SUMIFS(销售台账!$I$3:$I$2654,销售台账!$E$3:$E$2654,$B24,销售台账!$B$3:$B$2654,LEFT($I$3,4),销售台账!$C$3:$C$2654,LEFT(BA$4,LEN(BA$4)-1)),"")</f>
        <v/>
      </c>
      <c r="BF24" s="64" t="str">
        <f>IF($B24&lt;&gt;"",IFERROR(SUMIFS(销售台账!$K$3:$K$2654,销售台账!$E$3:$E$2654,$B24,销售台账!$B$3:$B$2654,LEFT($I$3,4),销售台账!$C$3:$C$2654,LEFT(BA$4,LEN(BA$4)-1))/BE24,0),"")</f>
        <v/>
      </c>
      <c r="BG24" s="64" t="str">
        <f>IF($B24&lt;&gt;"",SUMIFS(损耗登记!$I$3:$I$4999,损耗登记!$E$3:$E$4999,$B24,损耗登记!$B$3:$B$4999,LEFT($I$3,4),损耗登记!$C$3:$C$4999,LEFT(BA$4,LEN(BA$4)-1)),"")</f>
        <v/>
      </c>
      <c r="BH24" s="64" t="str">
        <f t="shared" si="40"/>
        <v/>
      </c>
      <c r="BI24" s="64" t="str">
        <f t="shared" si="41"/>
        <v/>
      </c>
      <c r="BJ24" s="64" t="str">
        <f t="shared" si="42"/>
        <v/>
      </c>
      <c r="BK24" s="64" t="str">
        <f t="shared" si="43"/>
        <v/>
      </c>
      <c r="BL24" s="64" t="str">
        <f>IF($B24&lt;&gt;"",SUMIFS(进货台账!$I$3:$I$1869,进货台账!$E$3:$E$1869,$B24,进货台账!$B$3:$B$1869,LEFT($I$3,4),进货台账!$C$3:$C$1869,LEFT(BL$4,LEN(BL$4)-1)),"")</f>
        <v/>
      </c>
      <c r="BM24" s="64" t="str">
        <f>IF($B24&lt;&gt;"",SUMIFS(进货台账!$K$3:$K$1869,进货台账!$E$3:$E$1869,$B24,进货台账!$B$3:$B$1869,LEFT($I$3,4),进货台账!$C$3:$C$1869,LEFT(BL$4,LEN(BL$4)-1)),"")</f>
        <v/>
      </c>
      <c r="BN24" s="64" t="str">
        <f t="shared" si="44"/>
        <v/>
      </c>
      <c r="BO24" s="64" t="str">
        <f t="shared" si="45"/>
        <v/>
      </c>
      <c r="BP24" s="64" t="str">
        <f>IF($B24&lt;&gt;"",SUMIFS(销售台账!$I$3:$I$2654,销售台账!$E$3:$E$2654,$B24,销售台账!$B$3:$B$2654,LEFT($I$3,4),销售台账!$C$3:$C$2654,LEFT(BL$4,LEN(BL$4)-1)),"")</f>
        <v/>
      </c>
      <c r="BQ24" s="64" t="str">
        <f>IF($B24&lt;&gt;"",IFERROR(SUMIFS(销售台账!$K$3:$K$2654,销售台账!$E$3:$E$2654,$B24,销售台账!$B$3:$B$2654,LEFT($I$3,4),销售台账!$C$3:$C$2654,LEFT(BL$4,LEN(BL$4)-1))/BP24,0),"")</f>
        <v/>
      </c>
      <c r="BR24" s="64" t="str">
        <f>IF($B24&lt;&gt;"",SUMIFS(损耗登记!$I$3:$I$4999,损耗登记!$E$3:$E$4999,$B24,损耗登记!$B$3:$B$4999,LEFT($I$3,4),损耗登记!$C$3:$C$4999,LEFT(BL$4,LEN(BL$4)-1)),"")</f>
        <v/>
      </c>
      <c r="BS24" s="64" t="str">
        <f t="shared" si="46"/>
        <v/>
      </c>
      <c r="BT24" s="64" t="str">
        <f t="shared" si="47"/>
        <v/>
      </c>
      <c r="BU24" s="64" t="str">
        <f t="shared" si="48"/>
        <v/>
      </c>
      <c r="BV24" s="64" t="str">
        <f t="shared" si="49"/>
        <v/>
      </c>
      <c r="BW24" s="64" t="str">
        <f>IF($B24&lt;&gt;"",SUMIFS(进货台账!$I$3:$I$1869,进货台账!$E$3:$E$1869,$B24,进货台账!$B$3:$B$1869,LEFT($I$3,4),进货台账!$C$3:$C$1869,LEFT(BW$4,LEN(BW$4)-1)),"")</f>
        <v/>
      </c>
      <c r="BX24" s="64" t="str">
        <f>IF($B24&lt;&gt;"",SUMIFS(进货台账!$K$3:$K$1869,进货台账!$E$3:$E$1869,$B24,进货台账!$B$3:$B$1869,LEFT($I$3,4),进货台账!$C$3:$C$1869,LEFT(BW$4,LEN(BW$4)-1)),"")</f>
        <v/>
      </c>
      <c r="BY24" s="64" t="str">
        <f t="shared" si="50"/>
        <v/>
      </c>
      <c r="BZ24" s="64" t="str">
        <f t="shared" si="51"/>
        <v/>
      </c>
      <c r="CA24" s="64" t="str">
        <f>IF($B24&lt;&gt;"",SUMIFS(销售台账!$I$3:$I$2654,销售台账!$E$3:$E$2654,$B24,销售台账!$B$3:$B$2654,LEFT($I$3,4),销售台账!$C$3:$C$2654,LEFT(BW$4,LEN(BW$4)-1)),"")</f>
        <v/>
      </c>
      <c r="CB24" s="64" t="str">
        <f>IF($B24&lt;&gt;"",IFERROR(SUMIFS(销售台账!$K$3:$K$2654,销售台账!$E$3:$E$2654,$B24,销售台账!$B$3:$B$2654,LEFT($I$3,4),销售台账!$C$3:$C$2654,LEFT(BW$4,LEN(BW$4)-1))/CA24,0),"")</f>
        <v/>
      </c>
      <c r="CC24" s="64" t="str">
        <f>IF($B24&lt;&gt;"",SUMIFS(损耗登记!$I$3:$I$4999,损耗登记!$E$3:$E$4999,$B24,损耗登记!$B$3:$B$4999,LEFT($I$3,4),损耗登记!$C$3:$C$4999,LEFT(BW$4,LEN(BW$4)-1)),"")</f>
        <v/>
      </c>
      <c r="CD24" s="64" t="str">
        <f t="shared" si="52"/>
        <v/>
      </c>
      <c r="CE24" s="64" t="str">
        <f t="shared" si="53"/>
        <v/>
      </c>
      <c r="CF24" s="64" t="str">
        <f t="shared" si="54"/>
        <v/>
      </c>
      <c r="CG24" s="64" t="str">
        <f t="shared" si="55"/>
        <v/>
      </c>
      <c r="CH24" s="64" t="str">
        <f>IF($B24&lt;&gt;"",SUMIFS(进货台账!$I$3:$I$1869,进货台账!$E$3:$E$1869,$B24,进货台账!$B$3:$B$1869,LEFT($I$3,4),进货台账!$C$3:$C$1869,LEFT(CH$4,LEN(CH$4)-1)),"")</f>
        <v/>
      </c>
      <c r="CI24" s="64" t="str">
        <f>IF($B24&lt;&gt;"",SUMIFS(进货台账!$K$3:$K$1869,进货台账!$E$3:$E$1869,$B24,进货台账!$B$3:$B$1869,LEFT($I$3,4),进货台账!$C$3:$C$1869,LEFT(CH$4,LEN(CH$4)-1)),"")</f>
        <v/>
      </c>
      <c r="CJ24" s="64" t="str">
        <f t="shared" si="56"/>
        <v/>
      </c>
      <c r="CK24" s="64" t="str">
        <f t="shared" si="57"/>
        <v/>
      </c>
      <c r="CL24" s="64" t="str">
        <f>IF($B24&lt;&gt;"",SUMIFS(销售台账!$I$3:$I$2654,销售台账!$E$3:$E$2654,$B24,销售台账!$B$3:$B$2654,LEFT($I$3,4),销售台账!$C$3:$C$2654,LEFT(CH$4,LEN(CH$4)-1)),"")</f>
        <v/>
      </c>
      <c r="CM24" s="64" t="str">
        <f>IF($B24&lt;&gt;"",IFERROR(SUMIFS(销售台账!$K$3:$K$2654,销售台账!$E$3:$E$2654,$B24,销售台账!$B$3:$B$2654,LEFT($I$3,4),销售台账!$C$3:$C$2654,LEFT(CH$4,LEN(CH$4)-1))/CL24,0),"")</f>
        <v/>
      </c>
      <c r="CN24" s="64" t="str">
        <f>IF($B24&lt;&gt;"",SUMIFS(损耗登记!$I$3:$I$4999,损耗登记!$E$3:$E$4999,$B24,损耗登记!$B$3:$B$4999,LEFT($I$3,4),损耗登记!$C$3:$C$4999,LEFT(CH$4,LEN(CH$4)-1)),"")</f>
        <v/>
      </c>
      <c r="CO24" s="64" t="str">
        <f t="shared" si="58"/>
        <v/>
      </c>
      <c r="CP24" s="64" t="str">
        <f t="shared" si="59"/>
        <v/>
      </c>
      <c r="CQ24" s="64" t="str">
        <f t="shared" si="60"/>
        <v/>
      </c>
      <c r="CR24" s="64" t="str">
        <f t="shared" si="61"/>
        <v/>
      </c>
      <c r="CS24" s="64" t="str">
        <f>IF($B24&lt;&gt;"",SUMIFS(进货台账!$I$3:$I$1869,进货台账!$E$3:$E$1869,$B24,进货台账!$B$3:$B$1869,LEFT($I$3,4),进货台账!$C$3:$C$1869,LEFT(CS$4,LEN(CS$4)-1)),"")</f>
        <v/>
      </c>
      <c r="CT24" s="64" t="str">
        <f>IF($B24&lt;&gt;"",SUMIFS(进货台账!$K$3:$K$1869,进货台账!$E$3:$E$1869,$B24,进货台账!$B$3:$B$1869,LEFT($I$3,4),进货台账!$C$3:$C$1869,LEFT(CS$4,LEN(CS$4)-1)),"")</f>
        <v/>
      </c>
      <c r="CU24" s="64" t="str">
        <f t="shared" si="62"/>
        <v/>
      </c>
      <c r="CV24" s="64" t="str">
        <f t="shared" si="63"/>
        <v/>
      </c>
      <c r="CW24" s="64" t="str">
        <f>IF($B24&lt;&gt;"",SUMIFS(销售台账!$I$3:$I$2654,销售台账!$E$3:$E$2654,$B24,销售台账!$B$3:$B$2654,LEFT($I$3,4),销售台账!$C$3:$C$2654,LEFT(CS$4,LEN(CS$4)-1)),"")</f>
        <v/>
      </c>
      <c r="CX24" s="64" t="str">
        <f>IF($B24&lt;&gt;"",IFERROR(SUMIFS(销售台账!$K$3:$K$2654,销售台账!$E$3:$E$2654,$B24,销售台账!$B$3:$B$2654,LEFT($I$3,4),销售台账!$C$3:$C$2654,LEFT(CS$4,LEN(CS$4)-1))/CW24,0),"")</f>
        <v/>
      </c>
      <c r="CY24" s="64" t="str">
        <f>IF($B24&lt;&gt;"",SUMIFS(损耗登记!$I$3:$I$4999,损耗登记!$E$3:$E$4999,$B24,损耗登记!$B$3:$B$4999,LEFT($I$3,4),损耗登记!$C$3:$C$4999,LEFT(CS$4,LEN(CS$4)-1)),"")</f>
        <v/>
      </c>
      <c r="CZ24" s="64" t="str">
        <f t="shared" si="64"/>
        <v/>
      </c>
      <c r="DA24" s="64" t="str">
        <f t="shared" si="65"/>
        <v/>
      </c>
      <c r="DB24" s="64" t="str">
        <f t="shared" si="66"/>
        <v/>
      </c>
      <c r="DC24" s="64" t="str">
        <f t="shared" si="67"/>
        <v/>
      </c>
      <c r="DD24" s="64" t="str">
        <f>IF($B24&lt;&gt;"",SUMIFS(进货台账!$I$3:$I$1869,进货台账!$E$3:$E$1869,$B24,进货台账!$B$3:$B$1869,LEFT($I$3,4),进货台账!$C$3:$C$1869,LEFT(DD$4,LEN(DD$4)-1)),"")</f>
        <v/>
      </c>
      <c r="DE24" s="64" t="str">
        <f>IF($B24&lt;&gt;"",SUMIFS(进货台账!$K$3:$K$1869,进货台账!$E$3:$E$1869,$B24,进货台账!$B$3:$B$1869,LEFT($I$3,4),进货台账!$C$3:$C$1869,LEFT(DD$4,LEN(DD$4)-1)),"")</f>
        <v/>
      </c>
      <c r="DF24" s="64" t="str">
        <f t="shared" si="68"/>
        <v/>
      </c>
      <c r="DG24" s="64" t="str">
        <f t="shared" si="69"/>
        <v/>
      </c>
      <c r="DH24" s="64" t="str">
        <f>IF($B24&lt;&gt;"",SUMIFS(销售台账!$I$3:$I$2654,销售台账!$E$3:$E$2654,$B24,销售台账!$B$3:$B$2654,LEFT($I$3,4),销售台账!$C$3:$C$2654,LEFT(DD$4,LEN(DD$4)-1)),"")</f>
        <v/>
      </c>
      <c r="DI24" s="64" t="str">
        <f>IF($B24&lt;&gt;"",IFERROR(SUMIFS(销售台账!$K$3:$K$2654,销售台账!$E$3:$E$2654,$B24,销售台账!$B$3:$B$2654,LEFT($I$3,4),销售台账!$C$3:$C$2654,LEFT(DD$4,LEN(DD$4)-1))/DH24,0),"")</f>
        <v/>
      </c>
      <c r="DJ24" s="64" t="str">
        <f>IF($B24&lt;&gt;"",SUMIFS(损耗登记!$I$3:$I$4999,损耗登记!$E$3:$E$4999,$B24,损耗登记!$B$3:$B$4999,LEFT($I$3,4),损耗登记!$C$3:$C$4999,LEFT(DD$4,LEN(DD$4)-1)),"")</f>
        <v/>
      </c>
      <c r="DK24" s="64" t="str">
        <f t="shared" si="70"/>
        <v/>
      </c>
      <c r="DL24" s="64" t="str">
        <f t="shared" si="71"/>
        <v/>
      </c>
      <c r="DM24" s="64" t="str">
        <f t="shared" si="72"/>
        <v/>
      </c>
      <c r="DN24" s="64" t="str">
        <f t="shared" si="73"/>
        <v/>
      </c>
      <c r="DO24" s="64" t="str">
        <f>IF($B24&lt;&gt;"",SUMIFS(进货台账!$I$3:$I$1869,进货台账!$E$3:$E$1869,$B24,进货台账!$B$3:$B$1869,LEFT($I$3,4),进货台账!$C$3:$C$1869,LEFT(DO$4,LEN(DO$4)-1)),"")</f>
        <v/>
      </c>
      <c r="DP24" s="64" t="str">
        <f>IF($B24&lt;&gt;"",SUMIFS(进货台账!$K$3:$K$1869,进货台账!$E$3:$E$1869,$B24,进货台账!$B$3:$B$1869,LEFT($I$3,4),进货台账!$C$3:$C$1869,LEFT(DO$4,LEN(DO$4)-1)),"")</f>
        <v/>
      </c>
      <c r="DQ24" s="64" t="str">
        <f t="shared" si="74"/>
        <v/>
      </c>
      <c r="DR24" s="64" t="str">
        <f t="shared" si="75"/>
        <v/>
      </c>
      <c r="DS24" s="64" t="str">
        <f>IF($B24&lt;&gt;"",SUMIFS(销售台账!$I$3:$I$2654,销售台账!$E$3:$E$2654,$B24,销售台账!$B$3:$B$2654,LEFT($I$3,4),销售台账!$C$3:$C$2654,LEFT(DO$4,LEN(DO$4)-1)),"")</f>
        <v/>
      </c>
      <c r="DT24" s="64" t="str">
        <f>IF($B24&lt;&gt;"",IFERROR(SUMIFS(销售台账!$K$3:$K$2654,销售台账!$E$3:$E$2654,$B24,销售台账!$B$3:$B$2654,LEFT($I$3,4),销售台账!$C$3:$C$2654,LEFT(DO$4,LEN(DO$4)-1))/DS24,0),"")</f>
        <v/>
      </c>
      <c r="DU24" s="64" t="str">
        <f>IF($B24&lt;&gt;"",SUMIFS(损耗登记!$I$3:$I$4999,损耗登记!$E$3:$E$4999,$B24,损耗登记!$B$3:$B$4999,LEFT($I$3,4),损耗登记!$C$3:$C$4999,LEFT(DO$4,LEN(DO$4)-1)),"")</f>
        <v/>
      </c>
      <c r="DV24" s="64" t="str">
        <f t="shared" si="76"/>
        <v/>
      </c>
      <c r="DW24" s="64" t="str">
        <f t="shared" si="77"/>
        <v/>
      </c>
      <c r="DX24" s="64" t="str">
        <f t="shared" si="78"/>
        <v/>
      </c>
      <c r="DY24" s="64" t="str">
        <f t="shared" si="79"/>
        <v/>
      </c>
      <c r="DZ24" s="64" t="str">
        <f>IF($B24&lt;&gt;"",SUMIFS(进货台账!$I$3:$I$1869,进货台账!$E$3:$E$1869,$B24,进货台账!$B$3:$B$1869,LEFT($I$3,4),进货台账!$C$3:$C$1869,LEFT(DZ$4,LEN(DZ$4)-1)),"")</f>
        <v/>
      </c>
      <c r="EA24" s="64" t="str">
        <f>IF($B24&lt;&gt;"",SUMIFS(进货台账!$K$3:$K$1869,进货台账!$E$3:$E$1869,$B24,进货台账!$B$3:$B$1869,LEFT($I$3,4),进货台账!$C$3:$C$1869,LEFT(DZ$4,LEN(DZ$4)-1)),"")</f>
        <v/>
      </c>
      <c r="EB24" s="64" t="str">
        <f t="shared" si="80"/>
        <v/>
      </c>
      <c r="EC24" s="64" t="str">
        <f t="shared" si="81"/>
        <v/>
      </c>
      <c r="ED24" s="64" t="str">
        <f>IF($B24&lt;&gt;"",SUMIFS(销售台账!$I$3:$I$2654,销售台账!$E$3:$E$2654,$B24,销售台账!$B$3:$B$2654,LEFT($I$3,4),销售台账!$C$3:$C$2654,LEFT(DZ$4,LEN(DZ$4)-1)),"")</f>
        <v/>
      </c>
      <c r="EE24" s="64" t="str">
        <f>IF($B24&lt;&gt;"",IFERROR(SUMIFS(销售台账!$K$3:$K$2654,销售台账!$E$3:$E$2654,$B24,销售台账!$B$3:$B$2654,LEFT($I$3,4),销售台账!$C$3:$C$2654,LEFT(DZ$4,LEN(DZ$4)-1))/ED24,0),"")</f>
        <v/>
      </c>
      <c r="EF24" s="64" t="str">
        <f>IF($B24&lt;&gt;"",SUMIFS(损耗登记!$I$3:$I$4999,损耗登记!$E$3:$E$4999,$B24,损耗登记!$B$3:$B$4999,LEFT($I$3,4),损耗登记!$C$3:$C$4999,LEFT(DZ$4,LEN(DZ$4)-1)),"")</f>
        <v/>
      </c>
      <c r="EG24" s="64" t="str">
        <f t="shared" si="82"/>
        <v/>
      </c>
      <c r="EH24" s="64" t="str">
        <f t="shared" si="83"/>
        <v/>
      </c>
      <c r="EI24" s="64" t="str">
        <f t="shared" si="84"/>
        <v/>
      </c>
      <c r="EJ24" s="64" t="str">
        <f t="shared" si="85"/>
        <v/>
      </c>
    </row>
    <row r="25" s="44" customFormat="1" ht="22" customHeight="1" spans="1:140">
      <c r="A25" s="63" t="str">
        <f t="shared" si="86"/>
        <v/>
      </c>
      <c r="B25" s="63" t="str">
        <f>IF(商品参数!A21&lt;&gt;"",商品参数!A21,"")</f>
        <v/>
      </c>
      <c r="C25" s="64" t="str">
        <f>IFERROR(VLOOKUP(B25,商品参数!A:E,2,FALSE),"")</f>
        <v/>
      </c>
      <c r="D25" s="64" t="str">
        <f>IFERROR(VLOOKUP(B25,商品参数!A:E,3,FALSE),"")</f>
        <v/>
      </c>
      <c r="E25" s="64" t="str">
        <f>IFERROR(VLOOKUP(B25,商品参数!A:E,4,FALSE),"")</f>
        <v/>
      </c>
      <c r="F25" s="64" t="str">
        <f>IF(E25&lt;&gt;"",IFERROR(VLOOKUP(B25,商品参数!$A$3:$D$499,6,0),0),"")</f>
        <v/>
      </c>
      <c r="G25" s="64" t="str">
        <f>IF(E25&lt;&gt;"",IFERROR(VLOOKUP(B25,商品参数!$A$3:$E$499,7,0),0),"")</f>
        <v/>
      </c>
      <c r="H25" s="64" t="str">
        <f t="shared" si="17"/>
        <v/>
      </c>
      <c r="I25" s="64" t="str">
        <f>IF($B25&lt;&gt;"",SUMIFS(进货台账!$I$3:$I$1869,进货台账!$E$3:$E$1869,$B25,进货台账!$B$3:$B$1869,LEFT($I$3,4),进货台账!$C$3:$C$1869,LEFT(I$4,LEN(I$4)-1)),"")</f>
        <v/>
      </c>
      <c r="J25" s="64" t="str">
        <f>IF($B25&lt;&gt;"",SUMIFS(进货台账!$K$3:$K$1869,进货台账!$E$3:$E$1869,$B25,进货台账!$B$3:$B$1869,LEFT($I$3,4),进货台账!$C$3:$C$1869,LEFT(I$4,LEN(I$4)-1)),"")</f>
        <v/>
      </c>
      <c r="K25" s="64" t="str">
        <f t="shared" si="18"/>
        <v/>
      </c>
      <c r="L25" s="64" t="str">
        <f t="shared" si="19"/>
        <v/>
      </c>
      <c r="M25" s="64" t="str">
        <f>IF($B25&lt;&gt;"",SUMIFS(销售台账!$I$3:$I$2654,销售台账!$E$3:$E$2654,$B25,销售台账!$B$3:$B$2654,LEFT($I$3,4),销售台账!$C$3:$C$2654,LEFT(I$4,LEN(I$4)-1)),"")</f>
        <v/>
      </c>
      <c r="N25" s="64" t="str">
        <f>IF($B25&lt;&gt;"",IFERROR(SUMIFS(销售台账!$K$3:$K$2654,销售台账!$E$3:$E$2654,$B25,销售台账!$B$3:$B$2654,LEFT($I$3,4),销售台账!$C$3:$C$2654,LEFT(I$4,LEN(I$4)-1))/M25,0),"")</f>
        <v/>
      </c>
      <c r="O25" s="64" t="str">
        <f>IF($B25&lt;&gt;"",SUMIFS(损耗登记!$I$3:$I$4999,损耗登记!$E$3:$E$4999,$B25,损耗登记!$B$3:$B$4999,LEFT($I$3,4),损耗登记!$C$3:$C$4999,LEFT(I$4,LEN(I$4)-1)),"")</f>
        <v/>
      </c>
      <c r="P25" s="64" t="str">
        <f t="shared" si="20"/>
        <v/>
      </c>
      <c r="Q25" s="64" t="str">
        <f t="shared" si="21"/>
        <v/>
      </c>
      <c r="R25" s="64" t="str">
        <f t="shared" si="22"/>
        <v/>
      </c>
      <c r="S25" s="64" t="str">
        <f t="shared" si="87"/>
        <v/>
      </c>
      <c r="T25" s="64" t="str">
        <f>IF($B25&lt;&gt;"",SUMIFS(进货台账!$I$3:$I$1869,进货台账!$E$3:$E$1869,$B25,进货台账!$B$3:$B$1869,LEFT($I$3,4),进货台账!$C$3:$C$1869,LEFT(T$4,LEN(T$4)-1)),"")</f>
        <v/>
      </c>
      <c r="U25" s="64" t="str">
        <f>IF($B25&lt;&gt;"",SUMIFS(进货台账!$K$3:$K$1869,进货台账!$E$3:$E$1869,$B25,进货台账!$B$3:$B$1869,LEFT($I$3,4),进货台账!$C$3:$C$1869,LEFT(T$4,LEN(T$4)-1)),"")</f>
        <v/>
      </c>
      <c r="V25" s="64" t="str">
        <f t="shared" si="88"/>
        <v/>
      </c>
      <c r="W25" s="64" t="str">
        <f t="shared" si="89"/>
        <v/>
      </c>
      <c r="X25" s="64" t="str">
        <f>IF($B25&lt;&gt;"",SUMIFS(销售台账!$I$3:$I$2654,销售台账!$E$3:$E$2654,$B25,销售台账!$B$3:$B$2654,LEFT($I$3,4),销售台账!$C$3:$C$2654,LEFT(T$4,LEN(T$4)-1)),"")</f>
        <v/>
      </c>
      <c r="Y25" s="64" t="str">
        <f>IF($B25&lt;&gt;"",IFERROR(SUMIFS(销售台账!$K$3:$K$2654,销售台账!$E$3:$E$2654,$B25,销售台账!$B$3:$B$2654,LEFT($I$3,4),销售台账!$C$3:$C$2654,LEFT(T$4,LEN(T$4)-1))/X25,0),"")</f>
        <v/>
      </c>
      <c r="Z25" s="64" t="str">
        <f>IF($B25&lt;&gt;"",SUMIFS(损耗登记!$I$3:$I$4999,损耗登记!$E$3:$E$4999,$B25,损耗登记!$B$3:$B$4999,LEFT($I$3,4),损耗登记!$C$3:$C$4999,LEFT(T$4,LEN(T$4)-1)),"")</f>
        <v/>
      </c>
      <c r="AA25" s="64" t="str">
        <f t="shared" si="90"/>
        <v/>
      </c>
      <c r="AB25" s="64" t="str">
        <f t="shared" si="91"/>
        <v/>
      </c>
      <c r="AC25" s="64" t="str">
        <f t="shared" si="92"/>
        <v/>
      </c>
      <c r="AD25" s="64" t="str">
        <f t="shared" si="93"/>
        <v/>
      </c>
      <c r="AE25" s="64" t="str">
        <f>IF($B25&lt;&gt;"",SUMIFS(进货台账!$I$3:$I$1869,进货台账!$E$3:$E$1869,$B25,进货台账!$B$3:$B$1869,LEFT($I$3,4),进货台账!$C$3:$C$1869,LEFT(AE$4,LEN(AE$4)-1)),"")</f>
        <v/>
      </c>
      <c r="AF25" s="64" t="str">
        <f>IF($B25&lt;&gt;"",SUMIFS(进货台账!$K$3:$K$1869,进货台账!$E$3:$E$1869,$B25,进货台账!$B$3:$B$1869,LEFT($I$3,4),进货台账!$C$3:$C$1869,LEFT(AE$4,LEN(AE$4)-1)),"")</f>
        <v/>
      </c>
      <c r="AG25" s="64" t="str">
        <f t="shared" si="26"/>
        <v/>
      </c>
      <c r="AH25" s="64" t="str">
        <f t="shared" si="27"/>
        <v/>
      </c>
      <c r="AI25" s="64" t="str">
        <f>IF($B25&lt;&gt;"",SUMIFS(销售台账!$I$3:$I$2654,销售台账!$E$3:$E$2654,$B25,销售台账!$B$3:$B$2654,LEFT($I$3,4),销售台账!$C$3:$C$2654,LEFT(AE$4,LEN(AE$4)-1)),"")</f>
        <v/>
      </c>
      <c r="AJ25" s="64" t="str">
        <f>IF($B25&lt;&gt;"",IFERROR(SUMIFS(销售台账!$K$3:$K$2654,销售台账!$E$3:$E$2654,$B25,销售台账!$B$3:$B$2654,LEFT($I$3,4),销售台账!$C$3:$C$2654,LEFT(AE$4,LEN(AE$4)-1))/AI25,0),"")</f>
        <v/>
      </c>
      <c r="AK25" s="64" t="str">
        <f>IF($B25&lt;&gt;"",SUMIFS(损耗登记!$I$3:$I$4999,损耗登记!$E$3:$E$4999,$B25,损耗登记!$B$3:$B$4999,LEFT($I$3,4),损耗登记!$C$3:$C$4999,LEFT(AE$4,LEN(AE$4)-1)),"")</f>
        <v/>
      </c>
      <c r="AL25" s="64" t="str">
        <f t="shared" si="28"/>
        <v/>
      </c>
      <c r="AM25" s="64" t="str">
        <f t="shared" si="29"/>
        <v/>
      </c>
      <c r="AN25" s="64" t="str">
        <f t="shared" si="30"/>
        <v/>
      </c>
      <c r="AO25" s="64" t="str">
        <f t="shared" si="31"/>
        <v/>
      </c>
      <c r="AP25" s="64" t="str">
        <f>IF($B25&lt;&gt;"",SUMIFS(进货台账!$I$3:$I$1869,进货台账!$E$3:$E$1869,$B25,进货台账!$B$3:$B$1869,LEFT($I$3,4),进货台账!$C$3:$C$1869,LEFT(AP$4,LEN(AP$4)-1)),"")</f>
        <v/>
      </c>
      <c r="AQ25" s="64" t="str">
        <f>IF($B25&lt;&gt;"",SUMIFS(进货台账!$K$3:$K$1869,进货台账!$E$3:$E$1869,$B25,进货台账!$B$3:$B$1869,LEFT($I$3,4),进货台账!$C$3:$C$1869,LEFT(AP$4,LEN(AP$4)-1)),"")</f>
        <v/>
      </c>
      <c r="AR25" s="64" t="str">
        <f t="shared" si="32"/>
        <v/>
      </c>
      <c r="AS25" s="64" t="str">
        <f t="shared" si="33"/>
        <v/>
      </c>
      <c r="AT25" s="64" t="str">
        <f>IF($B25&lt;&gt;"",SUMIFS(销售台账!$I$3:$I$2654,销售台账!$E$3:$E$2654,$B25,销售台账!$B$3:$B$2654,LEFT($I$3,4),销售台账!$C$3:$C$2654,LEFT(AP$4,LEN(AP$4)-1)),"")</f>
        <v/>
      </c>
      <c r="AU25" s="64" t="str">
        <f>IF($B25&lt;&gt;"",IFERROR(SUMIFS(销售台账!$K$3:$K$2654,销售台账!$E$3:$E$2654,$B25,销售台账!$B$3:$B$2654,LEFT($I$3,4),销售台账!$C$3:$C$2654,LEFT(AP$4,LEN(AP$4)-1))/AT25,0),"")</f>
        <v/>
      </c>
      <c r="AV25" s="64" t="str">
        <f>IF($B25&lt;&gt;"",SUMIFS(损耗登记!$I$3:$I$4999,损耗登记!$E$3:$E$4999,$B25,损耗登记!$B$3:$B$4999,LEFT($I$3,4),损耗登记!$C$3:$C$4999,LEFT(AP$4,LEN(AP$4)-1)),"")</f>
        <v/>
      </c>
      <c r="AW25" s="64" t="str">
        <f t="shared" si="34"/>
        <v/>
      </c>
      <c r="AX25" s="64" t="str">
        <f t="shared" si="35"/>
        <v/>
      </c>
      <c r="AY25" s="64" t="str">
        <f t="shared" si="36"/>
        <v/>
      </c>
      <c r="AZ25" s="64" t="str">
        <f t="shared" si="37"/>
        <v/>
      </c>
      <c r="BA25" s="64" t="str">
        <f>IF($B25&lt;&gt;"",SUMIFS(进货台账!$I$3:$I$1869,进货台账!$E$3:$E$1869,$B25,进货台账!$B$3:$B$1869,LEFT($I$3,4),进货台账!$C$3:$C$1869,LEFT(BA$4,LEN(BA$4)-1)),"")</f>
        <v/>
      </c>
      <c r="BB25" s="64" t="str">
        <f>IF($B25&lt;&gt;"",SUMIFS(进货台账!$K$3:$K$1869,进货台账!$E$3:$E$1869,$B25,进货台账!$B$3:$B$1869,LEFT($I$3,4),进货台账!$C$3:$C$1869,LEFT(BA$4,LEN(BA$4)-1)),"")</f>
        <v/>
      </c>
      <c r="BC25" s="64" t="str">
        <f t="shared" si="38"/>
        <v/>
      </c>
      <c r="BD25" s="64" t="str">
        <f t="shared" si="39"/>
        <v/>
      </c>
      <c r="BE25" s="64" t="str">
        <f>IF($B25&lt;&gt;"",SUMIFS(销售台账!$I$3:$I$2654,销售台账!$E$3:$E$2654,$B25,销售台账!$B$3:$B$2654,LEFT($I$3,4),销售台账!$C$3:$C$2654,LEFT(BA$4,LEN(BA$4)-1)),"")</f>
        <v/>
      </c>
      <c r="BF25" s="64" t="str">
        <f>IF($B25&lt;&gt;"",IFERROR(SUMIFS(销售台账!$K$3:$K$2654,销售台账!$E$3:$E$2654,$B25,销售台账!$B$3:$B$2654,LEFT($I$3,4),销售台账!$C$3:$C$2654,LEFT(BA$4,LEN(BA$4)-1))/BE25,0),"")</f>
        <v/>
      </c>
      <c r="BG25" s="64" t="str">
        <f>IF($B25&lt;&gt;"",SUMIFS(损耗登记!$I$3:$I$4999,损耗登记!$E$3:$E$4999,$B25,损耗登记!$B$3:$B$4999,LEFT($I$3,4),损耗登记!$C$3:$C$4999,LEFT(BA$4,LEN(BA$4)-1)),"")</f>
        <v/>
      </c>
      <c r="BH25" s="64" t="str">
        <f t="shared" si="40"/>
        <v/>
      </c>
      <c r="BI25" s="64" t="str">
        <f t="shared" si="41"/>
        <v/>
      </c>
      <c r="BJ25" s="64" t="str">
        <f t="shared" si="42"/>
        <v/>
      </c>
      <c r="BK25" s="64" t="str">
        <f t="shared" si="43"/>
        <v/>
      </c>
      <c r="BL25" s="64" t="str">
        <f>IF($B25&lt;&gt;"",SUMIFS(进货台账!$I$3:$I$1869,进货台账!$E$3:$E$1869,$B25,进货台账!$B$3:$B$1869,LEFT($I$3,4),进货台账!$C$3:$C$1869,LEFT(BL$4,LEN(BL$4)-1)),"")</f>
        <v/>
      </c>
      <c r="BM25" s="64" t="str">
        <f>IF($B25&lt;&gt;"",SUMIFS(进货台账!$K$3:$K$1869,进货台账!$E$3:$E$1869,$B25,进货台账!$B$3:$B$1869,LEFT($I$3,4),进货台账!$C$3:$C$1869,LEFT(BL$4,LEN(BL$4)-1)),"")</f>
        <v/>
      </c>
      <c r="BN25" s="64" t="str">
        <f t="shared" si="44"/>
        <v/>
      </c>
      <c r="BO25" s="64" t="str">
        <f t="shared" si="45"/>
        <v/>
      </c>
      <c r="BP25" s="64" t="str">
        <f>IF($B25&lt;&gt;"",SUMIFS(销售台账!$I$3:$I$2654,销售台账!$E$3:$E$2654,$B25,销售台账!$B$3:$B$2654,LEFT($I$3,4),销售台账!$C$3:$C$2654,LEFT(BL$4,LEN(BL$4)-1)),"")</f>
        <v/>
      </c>
      <c r="BQ25" s="64" t="str">
        <f>IF($B25&lt;&gt;"",IFERROR(SUMIFS(销售台账!$K$3:$K$2654,销售台账!$E$3:$E$2654,$B25,销售台账!$B$3:$B$2654,LEFT($I$3,4),销售台账!$C$3:$C$2654,LEFT(BL$4,LEN(BL$4)-1))/BP25,0),"")</f>
        <v/>
      </c>
      <c r="BR25" s="64" t="str">
        <f>IF($B25&lt;&gt;"",SUMIFS(损耗登记!$I$3:$I$4999,损耗登记!$E$3:$E$4999,$B25,损耗登记!$B$3:$B$4999,LEFT($I$3,4),损耗登记!$C$3:$C$4999,LEFT(BL$4,LEN(BL$4)-1)),"")</f>
        <v/>
      </c>
      <c r="BS25" s="64" t="str">
        <f t="shared" si="46"/>
        <v/>
      </c>
      <c r="BT25" s="64" t="str">
        <f t="shared" si="47"/>
        <v/>
      </c>
      <c r="BU25" s="64" t="str">
        <f t="shared" si="48"/>
        <v/>
      </c>
      <c r="BV25" s="64" t="str">
        <f t="shared" si="49"/>
        <v/>
      </c>
      <c r="BW25" s="64" t="str">
        <f>IF($B25&lt;&gt;"",SUMIFS(进货台账!$I$3:$I$1869,进货台账!$E$3:$E$1869,$B25,进货台账!$B$3:$B$1869,LEFT($I$3,4),进货台账!$C$3:$C$1869,LEFT(BW$4,LEN(BW$4)-1)),"")</f>
        <v/>
      </c>
      <c r="BX25" s="64" t="str">
        <f>IF($B25&lt;&gt;"",SUMIFS(进货台账!$K$3:$K$1869,进货台账!$E$3:$E$1869,$B25,进货台账!$B$3:$B$1869,LEFT($I$3,4),进货台账!$C$3:$C$1869,LEFT(BW$4,LEN(BW$4)-1)),"")</f>
        <v/>
      </c>
      <c r="BY25" s="64" t="str">
        <f t="shared" si="50"/>
        <v/>
      </c>
      <c r="BZ25" s="64" t="str">
        <f t="shared" si="51"/>
        <v/>
      </c>
      <c r="CA25" s="64" t="str">
        <f>IF($B25&lt;&gt;"",SUMIFS(销售台账!$I$3:$I$2654,销售台账!$E$3:$E$2654,$B25,销售台账!$B$3:$B$2654,LEFT($I$3,4),销售台账!$C$3:$C$2654,LEFT(BW$4,LEN(BW$4)-1)),"")</f>
        <v/>
      </c>
      <c r="CB25" s="64" t="str">
        <f>IF($B25&lt;&gt;"",IFERROR(SUMIFS(销售台账!$K$3:$K$2654,销售台账!$E$3:$E$2654,$B25,销售台账!$B$3:$B$2654,LEFT($I$3,4),销售台账!$C$3:$C$2654,LEFT(BW$4,LEN(BW$4)-1))/CA25,0),"")</f>
        <v/>
      </c>
      <c r="CC25" s="64" t="str">
        <f>IF($B25&lt;&gt;"",SUMIFS(损耗登记!$I$3:$I$4999,损耗登记!$E$3:$E$4999,$B25,损耗登记!$B$3:$B$4999,LEFT($I$3,4),损耗登记!$C$3:$C$4999,LEFT(BW$4,LEN(BW$4)-1)),"")</f>
        <v/>
      </c>
      <c r="CD25" s="64" t="str">
        <f t="shared" si="52"/>
        <v/>
      </c>
      <c r="CE25" s="64" t="str">
        <f t="shared" si="53"/>
        <v/>
      </c>
      <c r="CF25" s="64" t="str">
        <f t="shared" si="54"/>
        <v/>
      </c>
      <c r="CG25" s="64" t="str">
        <f t="shared" si="55"/>
        <v/>
      </c>
      <c r="CH25" s="64" t="str">
        <f>IF($B25&lt;&gt;"",SUMIFS(进货台账!$I$3:$I$1869,进货台账!$E$3:$E$1869,$B25,进货台账!$B$3:$B$1869,LEFT($I$3,4),进货台账!$C$3:$C$1869,LEFT(CH$4,LEN(CH$4)-1)),"")</f>
        <v/>
      </c>
      <c r="CI25" s="64" t="str">
        <f>IF($B25&lt;&gt;"",SUMIFS(进货台账!$K$3:$K$1869,进货台账!$E$3:$E$1869,$B25,进货台账!$B$3:$B$1869,LEFT($I$3,4),进货台账!$C$3:$C$1869,LEFT(CH$4,LEN(CH$4)-1)),"")</f>
        <v/>
      </c>
      <c r="CJ25" s="64" t="str">
        <f t="shared" si="56"/>
        <v/>
      </c>
      <c r="CK25" s="64" t="str">
        <f t="shared" si="57"/>
        <v/>
      </c>
      <c r="CL25" s="64" t="str">
        <f>IF($B25&lt;&gt;"",SUMIFS(销售台账!$I$3:$I$2654,销售台账!$E$3:$E$2654,$B25,销售台账!$B$3:$B$2654,LEFT($I$3,4),销售台账!$C$3:$C$2654,LEFT(CH$4,LEN(CH$4)-1)),"")</f>
        <v/>
      </c>
      <c r="CM25" s="64" t="str">
        <f>IF($B25&lt;&gt;"",IFERROR(SUMIFS(销售台账!$K$3:$K$2654,销售台账!$E$3:$E$2654,$B25,销售台账!$B$3:$B$2654,LEFT($I$3,4),销售台账!$C$3:$C$2654,LEFT(CH$4,LEN(CH$4)-1))/CL25,0),"")</f>
        <v/>
      </c>
      <c r="CN25" s="64" t="str">
        <f>IF($B25&lt;&gt;"",SUMIFS(损耗登记!$I$3:$I$4999,损耗登记!$E$3:$E$4999,$B25,损耗登记!$B$3:$B$4999,LEFT($I$3,4),损耗登记!$C$3:$C$4999,LEFT(CH$4,LEN(CH$4)-1)),"")</f>
        <v/>
      </c>
      <c r="CO25" s="64" t="str">
        <f t="shared" si="58"/>
        <v/>
      </c>
      <c r="CP25" s="64" t="str">
        <f t="shared" si="59"/>
        <v/>
      </c>
      <c r="CQ25" s="64" t="str">
        <f t="shared" si="60"/>
        <v/>
      </c>
      <c r="CR25" s="64" t="str">
        <f t="shared" si="61"/>
        <v/>
      </c>
      <c r="CS25" s="64" t="str">
        <f>IF($B25&lt;&gt;"",SUMIFS(进货台账!$I$3:$I$1869,进货台账!$E$3:$E$1869,$B25,进货台账!$B$3:$B$1869,LEFT($I$3,4),进货台账!$C$3:$C$1869,LEFT(CS$4,LEN(CS$4)-1)),"")</f>
        <v/>
      </c>
      <c r="CT25" s="64" t="str">
        <f>IF($B25&lt;&gt;"",SUMIFS(进货台账!$K$3:$K$1869,进货台账!$E$3:$E$1869,$B25,进货台账!$B$3:$B$1869,LEFT($I$3,4),进货台账!$C$3:$C$1869,LEFT(CS$4,LEN(CS$4)-1)),"")</f>
        <v/>
      </c>
      <c r="CU25" s="64" t="str">
        <f t="shared" si="62"/>
        <v/>
      </c>
      <c r="CV25" s="64" t="str">
        <f t="shared" si="63"/>
        <v/>
      </c>
      <c r="CW25" s="64" t="str">
        <f>IF($B25&lt;&gt;"",SUMIFS(销售台账!$I$3:$I$2654,销售台账!$E$3:$E$2654,$B25,销售台账!$B$3:$B$2654,LEFT($I$3,4),销售台账!$C$3:$C$2654,LEFT(CS$4,LEN(CS$4)-1)),"")</f>
        <v/>
      </c>
      <c r="CX25" s="64" t="str">
        <f>IF($B25&lt;&gt;"",IFERROR(SUMIFS(销售台账!$K$3:$K$2654,销售台账!$E$3:$E$2654,$B25,销售台账!$B$3:$B$2654,LEFT($I$3,4),销售台账!$C$3:$C$2654,LEFT(CS$4,LEN(CS$4)-1))/CW25,0),"")</f>
        <v/>
      </c>
      <c r="CY25" s="64" t="str">
        <f>IF($B25&lt;&gt;"",SUMIFS(损耗登记!$I$3:$I$4999,损耗登记!$E$3:$E$4999,$B25,损耗登记!$B$3:$B$4999,LEFT($I$3,4),损耗登记!$C$3:$C$4999,LEFT(CS$4,LEN(CS$4)-1)),"")</f>
        <v/>
      </c>
      <c r="CZ25" s="64" t="str">
        <f t="shared" si="64"/>
        <v/>
      </c>
      <c r="DA25" s="64" t="str">
        <f t="shared" si="65"/>
        <v/>
      </c>
      <c r="DB25" s="64" t="str">
        <f t="shared" si="66"/>
        <v/>
      </c>
      <c r="DC25" s="64" t="str">
        <f t="shared" si="67"/>
        <v/>
      </c>
      <c r="DD25" s="64" t="str">
        <f>IF($B25&lt;&gt;"",SUMIFS(进货台账!$I$3:$I$1869,进货台账!$E$3:$E$1869,$B25,进货台账!$B$3:$B$1869,LEFT($I$3,4),进货台账!$C$3:$C$1869,LEFT(DD$4,LEN(DD$4)-1)),"")</f>
        <v/>
      </c>
      <c r="DE25" s="64" t="str">
        <f>IF($B25&lt;&gt;"",SUMIFS(进货台账!$K$3:$K$1869,进货台账!$E$3:$E$1869,$B25,进货台账!$B$3:$B$1869,LEFT($I$3,4),进货台账!$C$3:$C$1869,LEFT(DD$4,LEN(DD$4)-1)),"")</f>
        <v/>
      </c>
      <c r="DF25" s="64" t="str">
        <f t="shared" si="68"/>
        <v/>
      </c>
      <c r="DG25" s="64" t="str">
        <f t="shared" si="69"/>
        <v/>
      </c>
      <c r="DH25" s="64" t="str">
        <f>IF($B25&lt;&gt;"",SUMIFS(销售台账!$I$3:$I$2654,销售台账!$E$3:$E$2654,$B25,销售台账!$B$3:$B$2654,LEFT($I$3,4),销售台账!$C$3:$C$2654,LEFT(DD$4,LEN(DD$4)-1)),"")</f>
        <v/>
      </c>
      <c r="DI25" s="64" t="str">
        <f>IF($B25&lt;&gt;"",IFERROR(SUMIFS(销售台账!$K$3:$K$2654,销售台账!$E$3:$E$2654,$B25,销售台账!$B$3:$B$2654,LEFT($I$3,4),销售台账!$C$3:$C$2654,LEFT(DD$4,LEN(DD$4)-1))/DH25,0),"")</f>
        <v/>
      </c>
      <c r="DJ25" s="64" t="str">
        <f>IF($B25&lt;&gt;"",SUMIFS(损耗登记!$I$3:$I$4999,损耗登记!$E$3:$E$4999,$B25,损耗登记!$B$3:$B$4999,LEFT($I$3,4),损耗登记!$C$3:$C$4999,LEFT(DD$4,LEN(DD$4)-1)),"")</f>
        <v/>
      </c>
      <c r="DK25" s="64" t="str">
        <f t="shared" si="70"/>
        <v/>
      </c>
      <c r="DL25" s="64" t="str">
        <f t="shared" si="71"/>
        <v/>
      </c>
      <c r="DM25" s="64" t="str">
        <f t="shared" si="72"/>
        <v/>
      </c>
      <c r="DN25" s="64" t="str">
        <f t="shared" si="73"/>
        <v/>
      </c>
      <c r="DO25" s="64" t="str">
        <f>IF($B25&lt;&gt;"",SUMIFS(进货台账!$I$3:$I$1869,进货台账!$E$3:$E$1869,$B25,进货台账!$B$3:$B$1869,LEFT($I$3,4),进货台账!$C$3:$C$1869,LEFT(DO$4,LEN(DO$4)-1)),"")</f>
        <v/>
      </c>
      <c r="DP25" s="64" t="str">
        <f>IF($B25&lt;&gt;"",SUMIFS(进货台账!$K$3:$K$1869,进货台账!$E$3:$E$1869,$B25,进货台账!$B$3:$B$1869,LEFT($I$3,4),进货台账!$C$3:$C$1869,LEFT(DO$4,LEN(DO$4)-1)),"")</f>
        <v/>
      </c>
      <c r="DQ25" s="64" t="str">
        <f t="shared" si="74"/>
        <v/>
      </c>
      <c r="DR25" s="64" t="str">
        <f t="shared" si="75"/>
        <v/>
      </c>
      <c r="DS25" s="64" t="str">
        <f>IF($B25&lt;&gt;"",SUMIFS(销售台账!$I$3:$I$2654,销售台账!$E$3:$E$2654,$B25,销售台账!$B$3:$B$2654,LEFT($I$3,4),销售台账!$C$3:$C$2654,LEFT(DO$4,LEN(DO$4)-1)),"")</f>
        <v/>
      </c>
      <c r="DT25" s="64" t="str">
        <f>IF($B25&lt;&gt;"",IFERROR(SUMIFS(销售台账!$K$3:$K$2654,销售台账!$E$3:$E$2654,$B25,销售台账!$B$3:$B$2654,LEFT($I$3,4),销售台账!$C$3:$C$2654,LEFT(DO$4,LEN(DO$4)-1))/DS25,0),"")</f>
        <v/>
      </c>
      <c r="DU25" s="64" t="str">
        <f>IF($B25&lt;&gt;"",SUMIFS(损耗登记!$I$3:$I$4999,损耗登记!$E$3:$E$4999,$B25,损耗登记!$B$3:$B$4999,LEFT($I$3,4),损耗登记!$C$3:$C$4999,LEFT(DO$4,LEN(DO$4)-1)),"")</f>
        <v/>
      </c>
      <c r="DV25" s="64" t="str">
        <f t="shared" si="76"/>
        <v/>
      </c>
      <c r="DW25" s="64" t="str">
        <f t="shared" si="77"/>
        <v/>
      </c>
      <c r="DX25" s="64" t="str">
        <f t="shared" si="78"/>
        <v/>
      </c>
      <c r="DY25" s="64" t="str">
        <f t="shared" si="79"/>
        <v/>
      </c>
      <c r="DZ25" s="64" t="str">
        <f>IF($B25&lt;&gt;"",SUMIFS(进货台账!$I$3:$I$1869,进货台账!$E$3:$E$1869,$B25,进货台账!$B$3:$B$1869,LEFT($I$3,4),进货台账!$C$3:$C$1869,LEFT(DZ$4,LEN(DZ$4)-1)),"")</f>
        <v/>
      </c>
      <c r="EA25" s="64" t="str">
        <f>IF($B25&lt;&gt;"",SUMIFS(进货台账!$K$3:$K$1869,进货台账!$E$3:$E$1869,$B25,进货台账!$B$3:$B$1869,LEFT($I$3,4),进货台账!$C$3:$C$1869,LEFT(DZ$4,LEN(DZ$4)-1)),"")</f>
        <v/>
      </c>
      <c r="EB25" s="64" t="str">
        <f t="shared" si="80"/>
        <v/>
      </c>
      <c r="EC25" s="64" t="str">
        <f t="shared" si="81"/>
        <v/>
      </c>
      <c r="ED25" s="64" t="str">
        <f>IF($B25&lt;&gt;"",SUMIFS(销售台账!$I$3:$I$2654,销售台账!$E$3:$E$2654,$B25,销售台账!$B$3:$B$2654,LEFT($I$3,4),销售台账!$C$3:$C$2654,LEFT(DZ$4,LEN(DZ$4)-1)),"")</f>
        <v/>
      </c>
      <c r="EE25" s="64" t="str">
        <f>IF($B25&lt;&gt;"",IFERROR(SUMIFS(销售台账!$K$3:$K$2654,销售台账!$E$3:$E$2654,$B25,销售台账!$B$3:$B$2654,LEFT($I$3,4),销售台账!$C$3:$C$2654,LEFT(DZ$4,LEN(DZ$4)-1))/ED25,0),"")</f>
        <v/>
      </c>
      <c r="EF25" s="64" t="str">
        <f>IF($B25&lt;&gt;"",SUMIFS(损耗登记!$I$3:$I$4999,损耗登记!$E$3:$E$4999,$B25,损耗登记!$B$3:$B$4999,LEFT($I$3,4),损耗登记!$C$3:$C$4999,LEFT(DZ$4,LEN(DZ$4)-1)),"")</f>
        <v/>
      </c>
      <c r="EG25" s="64" t="str">
        <f t="shared" si="82"/>
        <v/>
      </c>
      <c r="EH25" s="64" t="str">
        <f t="shared" si="83"/>
        <v/>
      </c>
      <c r="EI25" s="64" t="str">
        <f t="shared" si="84"/>
        <v/>
      </c>
      <c r="EJ25" s="64" t="str">
        <f t="shared" si="85"/>
        <v/>
      </c>
    </row>
    <row r="26" s="44" customFormat="1" ht="22" customHeight="1" spans="1:140">
      <c r="A26" s="63" t="str">
        <f t="shared" si="86"/>
        <v/>
      </c>
      <c r="B26" s="63" t="str">
        <f>IF(商品参数!A22&lt;&gt;"",商品参数!A22,"")</f>
        <v/>
      </c>
      <c r="C26" s="64" t="str">
        <f>IFERROR(VLOOKUP(B26,商品参数!A:E,2,FALSE),"")</f>
        <v/>
      </c>
      <c r="D26" s="64" t="str">
        <f>IFERROR(VLOOKUP(B26,商品参数!A:E,3,FALSE),"")</f>
        <v/>
      </c>
      <c r="E26" s="64" t="str">
        <f>IFERROR(VLOOKUP(B26,商品参数!A:E,4,FALSE),"")</f>
        <v/>
      </c>
      <c r="F26" s="64" t="str">
        <f>IF(E26&lt;&gt;"",IFERROR(VLOOKUP(B26,商品参数!$A$3:$D$499,6,0),0),"")</f>
        <v/>
      </c>
      <c r="G26" s="64" t="str">
        <f>IF(E26&lt;&gt;"",IFERROR(VLOOKUP(B26,商品参数!$A$3:$E$499,7,0),0),"")</f>
        <v/>
      </c>
      <c r="H26" s="64" t="str">
        <f t="shared" si="17"/>
        <v/>
      </c>
      <c r="I26" s="64" t="str">
        <f>IF($B26&lt;&gt;"",SUMIFS(进货台账!$I$3:$I$1869,进货台账!$E$3:$E$1869,$B26,进货台账!$B$3:$B$1869,LEFT($I$3,4),进货台账!$C$3:$C$1869,LEFT(I$4,LEN(I$4)-1)),"")</f>
        <v/>
      </c>
      <c r="J26" s="64" t="str">
        <f>IF($B26&lt;&gt;"",SUMIFS(进货台账!$K$3:$K$1869,进货台账!$E$3:$E$1869,$B26,进货台账!$B$3:$B$1869,LEFT($I$3,4),进货台账!$C$3:$C$1869,LEFT(I$4,LEN(I$4)-1)),"")</f>
        <v/>
      </c>
      <c r="K26" s="64" t="str">
        <f t="shared" si="18"/>
        <v/>
      </c>
      <c r="L26" s="64" t="str">
        <f t="shared" si="19"/>
        <v/>
      </c>
      <c r="M26" s="64" t="str">
        <f>IF($B26&lt;&gt;"",SUMIFS(销售台账!$I$3:$I$2654,销售台账!$E$3:$E$2654,$B26,销售台账!$B$3:$B$2654,LEFT($I$3,4),销售台账!$C$3:$C$2654,LEFT(I$4,LEN(I$4)-1)),"")</f>
        <v/>
      </c>
      <c r="N26" s="64" t="str">
        <f>IF($B26&lt;&gt;"",IFERROR(SUMIFS(销售台账!$K$3:$K$2654,销售台账!$E$3:$E$2654,$B26,销售台账!$B$3:$B$2654,LEFT($I$3,4),销售台账!$C$3:$C$2654,LEFT(I$4,LEN(I$4)-1))/M26,0),"")</f>
        <v/>
      </c>
      <c r="O26" s="64" t="str">
        <f>IF($B26&lt;&gt;"",SUMIFS(损耗登记!$I$3:$I$4999,损耗登记!$E$3:$E$4999,$B26,损耗登记!$B$3:$B$4999,LEFT($I$3,4),损耗登记!$C$3:$C$4999,LEFT(I$4,LEN(I$4)-1)),"")</f>
        <v/>
      </c>
      <c r="P26" s="64" t="str">
        <f t="shared" si="20"/>
        <v/>
      </c>
      <c r="Q26" s="64" t="str">
        <f t="shared" si="21"/>
        <v/>
      </c>
      <c r="R26" s="64" t="str">
        <f t="shared" si="22"/>
        <v/>
      </c>
      <c r="S26" s="64" t="str">
        <f t="shared" si="87"/>
        <v/>
      </c>
      <c r="T26" s="64" t="str">
        <f>IF($B26&lt;&gt;"",SUMIFS(进货台账!$I$3:$I$1869,进货台账!$E$3:$E$1869,$B26,进货台账!$B$3:$B$1869,LEFT($I$3,4),进货台账!$C$3:$C$1869,LEFT(T$4,LEN(T$4)-1)),"")</f>
        <v/>
      </c>
      <c r="U26" s="64" t="str">
        <f>IF($B26&lt;&gt;"",SUMIFS(进货台账!$K$3:$K$1869,进货台账!$E$3:$E$1869,$B26,进货台账!$B$3:$B$1869,LEFT($I$3,4),进货台账!$C$3:$C$1869,LEFT(T$4,LEN(T$4)-1)),"")</f>
        <v/>
      </c>
      <c r="V26" s="64" t="str">
        <f t="shared" si="88"/>
        <v/>
      </c>
      <c r="W26" s="64" t="str">
        <f t="shared" si="89"/>
        <v/>
      </c>
      <c r="X26" s="64" t="str">
        <f>IF($B26&lt;&gt;"",SUMIFS(销售台账!$I$3:$I$2654,销售台账!$E$3:$E$2654,$B26,销售台账!$B$3:$B$2654,LEFT($I$3,4),销售台账!$C$3:$C$2654,LEFT(T$4,LEN(T$4)-1)),"")</f>
        <v/>
      </c>
      <c r="Y26" s="64" t="str">
        <f>IF($B26&lt;&gt;"",IFERROR(SUMIFS(销售台账!$K$3:$K$2654,销售台账!$E$3:$E$2654,$B26,销售台账!$B$3:$B$2654,LEFT($I$3,4),销售台账!$C$3:$C$2654,LEFT(T$4,LEN(T$4)-1))/X26,0),"")</f>
        <v/>
      </c>
      <c r="Z26" s="64" t="str">
        <f>IF($B26&lt;&gt;"",SUMIFS(损耗登记!$I$3:$I$4999,损耗登记!$E$3:$E$4999,$B26,损耗登记!$B$3:$B$4999,LEFT($I$3,4),损耗登记!$C$3:$C$4999,LEFT(T$4,LEN(T$4)-1)),"")</f>
        <v/>
      </c>
      <c r="AA26" s="64" t="str">
        <f t="shared" si="90"/>
        <v/>
      </c>
      <c r="AB26" s="64" t="str">
        <f t="shared" si="91"/>
        <v/>
      </c>
      <c r="AC26" s="64" t="str">
        <f t="shared" si="92"/>
        <v/>
      </c>
      <c r="AD26" s="64" t="str">
        <f t="shared" si="93"/>
        <v/>
      </c>
      <c r="AE26" s="64" t="str">
        <f>IF($B26&lt;&gt;"",SUMIFS(进货台账!$I$3:$I$1869,进货台账!$E$3:$E$1869,$B26,进货台账!$B$3:$B$1869,LEFT($I$3,4),进货台账!$C$3:$C$1869,LEFT(AE$4,LEN(AE$4)-1)),"")</f>
        <v/>
      </c>
      <c r="AF26" s="64" t="str">
        <f>IF($B26&lt;&gt;"",SUMIFS(进货台账!$K$3:$K$1869,进货台账!$E$3:$E$1869,$B26,进货台账!$B$3:$B$1869,LEFT($I$3,4),进货台账!$C$3:$C$1869,LEFT(AE$4,LEN(AE$4)-1)),"")</f>
        <v/>
      </c>
      <c r="AG26" s="64" t="str">
        <f t="shared" si="26"/>
        <v/>
      </c>
      <c r="AH26" s="64" t="str">
        <f t="shared" si="27"/>
        <v/>
      </c>
      <c r="AI26" s="64" t="str">
        <f>IF($B26&lt;&gt;"",SUMIFS(销售台账!$I$3:$I$2654,销售台账!$E$3:$E$2654,$B26,销售台账!$B$3:$B$2654,LEFT($I$3,4),销售台账!$C$3:$C$2654,LEFT(AE$4,LEN(AE$4)-1)),"")</f>
        <v/>
      </c>
      <c r="AJ26" s="64" t="str">
        <f>IF($B26&lt;&gt;"",IFERROR(SUMIFS(销售台账!$K$3:$K$2654,销售台账!$E$3:$E$2654,$B26,销售台账!$B$3:$B$2654,LEFT($I$3,4),销售台账!$C$3:$C$2654,LEFT(AE$4,LEN(AE$4)-1))/AI26,0),"")</f>
        <v/>
      </c>
      <c r="AK26" s="64" t="str">
        <f>IF($B26&lt;&gt;"",SUMIFS(损耗登记!$I$3:$I$4999,损耗登记!$E$3:$E$4999,$B26,损耗登记!$B$3:$B$4999,LEFT($I$3,4),损耗登记!$C$3:$C$4999,LEFT(AE$4,LEN(AE$4)-1)),"")</f>
        <v/>
      </c>
      <c r="AL26" s="64" t="str">
        <f t="shared" si="28"/>
        <v/>
      </c>
      <c r="AM26" s="64" t="str">
        <f t="shared" si="29"/>
        <v/>
      </c>
      <c r="AN26" s="64" t="str">
        <f t="shared" si="30"/>
        <v/>
      </c>
      <c r="AO26" s="64" t="str">
        <f t="shared" si="31"/>
        <v/>
      </c>
      <c r="AP26" s="64" t="str">
        <f>IF($B26&lt;&gt;"",SUMIFS(进货台账!$I$3:$I$1869,进货台账!$E$3:$E$1869,$B26,进货台账!$B$3:$B$1869,LEFT($I$3,4),进货台账!$C$3:$C$1869,LEFT(AP$4,LEN(AP$4)-1)),"")</f>
        <v/>
      </c>
      <c r="AQ26" s="64" t="str">
        <f>IF($B26&lt;&gt;"",SUMIFS(进货台账!$K$3:$K$1869,进货台账!$E$3:$E$1869,$B26,进货台账!$B$3:$B$1869,LEFT($I$3,4),进货台账!$C$3:$C$1869,LEFT(AP$4,LEN(AP$4)-1)),"")</f>
        <v/>
      </c>
      <c r="AR26" s="64" t="str">
        <f t="shared" si="32"/>
        <v/>
      </c>
      <c r="AS26" s="64" t="str">
        <f t="shared" si="33"/>
        <v/>
      </c>
      <c r="AT26" s="64" t="str">
        <f>IF($B26&lt;&gt;"",SUMIFS(销售台账!$I$3:$I$2654,销售台账!$E$3:$E$2654,$B26,销售台账!$B$3:$B$2654,LEFT($I$3,4),销售台账!$C$3:$C$2654,LEFT(AP$4,LEN(AP$4)-1)),"")</f>
        <v/>
      </c>
      <c r="AU26" s="64" t="str">
        <f>IF($B26&lt;&gt;"",IFERROR(SUMIFS(销售台账!$K$3:$K$2654,销售台账!$E$3:$E$2654,$B26,销售台账!$B$3:$B$2654,LEFT($I$3,4),销售台账!$C$3:$C$2654,LEFT(AP$4,LEN(AP$4)-1))/AT26,0),"")</f>
        <v/>
      </c>
      <c r="AV26" s="64" t="str">
        <f>IF($B26&lt;&gt;"",SUMIFS(损耗登记!$I$3:$I$4999,损耗登记!$E$3:$E$4999,$B26,损耗登记!$B$3:$B$4999,LEFT($I$3,4),损耗登记!$C$3:$C$4999,LEFT(AP$4,LEN(AP$4)-1)),"")</f>
        <v/>
      </c>
      <c r="AW26" s="64" t="str">
        <f t="shared" si="34"/>
        <v/>
      </c>
      <c r="AX26" s="64" t="str">
        <f t="shared" si="35"/>
        <v/>
      </c>
      <c r="AY26" s="64" t="str">
        <f t="shared" si="36"/>
        <v/>
      </c>
      <c r="AZ26" s="64" t="str">
        <f t="shared" si="37"/>
        <v/>
      </c>
      <c r="BA26" s="64" t="str">
        <f>IF($B26&lt;&gt;"",SUMIFS(进货台账!$I$3:$I$1869,进货台账!$E$3:$E$1869,$B26,进货台账!$B$3:$B$1869,LEFT($I$3,4),进货台账!$C$3:$C$1869,LEFT(BA$4,LEN(BA$4)-1)),"")</f>
        <v/>
      </c>
      <c r="BB26" s="64" t="str">
        <f>IF($B26&lt;&gt;"",SUMIFS(进货台账!$K$3:$K$1869,进货台账!$E$3:$E$1869,$B26,进货台账!$B$3:$B$1869,LEFT($I$3,4),进货台账!$C$3:$C$1869,LEFT(BA$4,LEN(BA$4)-1)),"")</f>
        <v/>
      </c>
      <c r="BC26" s="64" t="str">
        <f t="shared" si="38"/>
        <v/>
      </c>
      <c r="BD26" s="64" t="str">
        <f t="shared" si="39"/>
        <v/>
      </c>
      <c r="BE26" s="64" t="str">
        <f>IF($B26&lt;&gt;"",SUMIFS(销售台账!$I$3:$I$2654,销售台账!$E$3:$E$2654,$B26,销售台账!$B$3:$B$2654,LEFT($I$3,4),销售台账!$C$3:$C$2654,LEFT(BA$4,LEN(BA$4)-1)),"")</f>
        <v/>
      </c>
      <c r="BF26" s="64" t="str">
        <f>IF($B26&lt;&gt;"",IFERROR(SUMIFS(销售台账!$K$3:$K$2654,销售台账!$E$3:$E$2654,$B26,销售台账!$B$3:$B$2654,LEFT($I$3,4),销售台账!$C$3:$C$2654,LEFT(BA$4,LEN(BA$4)-1))/BE26,0),"")</f>
        <v/>
      </c>
      <c r="BG26" s="64" t="str">
        <f>IF($B26&lt;&gt;"",SUMIFS(损耗登记!$I$3:$I$4999,损耗登记!$E$3:$E$4999,$B26,损耗登记!$B$3:$B$4999,LEFT($I$3,4),损耗登记!$C$3:$C$4999,LEFT(BA$4,LEN(BA$4)-1)),"")</f>
        <v/>
      </c>
      <c r="BH26" s="64" t="str">
        <f t="shared" si="40"/>
        <v/>
      </c>
      <c r="BI26" s="64" t="str">
        <f t="shared" si="41"/>
        <v/>
      </c>
      <c r="BJ26" s="64" t="str">
        <f t="shared" si="42"/>
        <v/>
      </c>
      <c r="BK26" s="64" t="str">
        <f t="shared" si="43"/>
        <v/>
      </c>
      <c r="BL26" s="64" t="str">
        <f>IF($B26&lt;&gt;"",SUMIFS(进货台账!$I$3:$I$1869,进货台账!$E$3:$E$1869,$B26,进货台账!$B$3:$B$1869,LEFT($I$3,4),进货台账!$C$3:$C$1869,LEFT(BL$4,LEN(BL$4)-1)),"")</f>
        <v/>
      </c>
      <c r="BM26" s="64" t="str">
        <f>IF($B26&lt;&gt;"",SUMIFS(进货台账!$K$3:$K$1869,进货台账!$E$3:$E$1869,$B26,进货台账!$B$3:$B$1869,LEFT($I$3,4),进货台账!$C$3:$C$1869,LEFT(BL$4,LEN(BL$4)-1)),"")</f>
        <v/>
      </c>
      <c r="BN26" s="64" t="str">
        <f t="shared" si="44"/>
        <v/>
      </c>
      <c r="BO26" s="64" t="str">
        <f t="shared" si="45"/>
        <v/>
      </c>
      <c r="BP26" s="64" t="str">
        <f>IF($B26&lt;&gt;"",SUMIFS(销售台账!$I$3:$I$2654,销售台账!$E$3:$E$2654,$B26,销售台账!$B$3:$B$2654,LEFT($I$3,4),销售台账!$C$3:$C$2654,LEFT(BL$4,LEN(BL$4)-1)),"")</f>
        <v/>
      </c>
      <c r="BQ26" s="64" t="str">
        <f>IF($B26&lt;&gt;"",IFERROR(SUMIFS(销售台账!$K$3:$K$2654,销售台账!$E$3:$E$2654,$B26,销售台账!$B$3:$B$2654,LEFT($I$3,4),销售台账!$C$3:$C$2654,LEFT(BL$4,LEN(BL$4)-1))/BP26,0),"")</f>
        <v/>
      </c>
      <c r="BR26" s="64" t="str">
        <f>IF($B26&lt;&gt;"",SUMIFS(损耗登记!$I$3:$I$4999,损耗登记!$E$3:$E$4999,$B26,损耗登记!$B$3:$B$4999,LEFT($I$3,4),损耗登记!$C$3:$C$4999,LEFT(BL$4,LEN(BL$4)-1)),"")</f>
        <v/>
      </c>
      <c r="BS26" s="64" t="str">
        <f t="shared" si="46"/>
        <v/>
      </c>
      <c r="BT26" s="64" t="str">
        <f t="shared" si="47"/>
        <v/>
      </c>
      <c r="BU26" s="64" t="str">
        <f t="shared" si="48"/>
        <v/>
      </c>
      <c r="BV26" s="64" t="str">
        <f t="shared" si="49"/>
        <v/>
      </c>
      <c r="BW26" s="64" t="str">
        <f>IF($B26&lt;&gt;"",SUMIFS(进货台账!$I$3:$I$1869,进货台账!$E$3:$E$1869,$B26,进货台账!$B$3:$B$1869,LEFT($I$3,4),进货台账!$C$3:$C$1869,LEFT(BW$4,LEN(BW$4)-1)),"")</f>
        <v/>
      </c>
      <c r="BX26" s="64" t="str">
        <f>IF($B26&lt;&gt;"",SUMIFS(进货台账!$K$3:$K$1869,进货台账!$E$3:$E$1869,$B26,进货台账!$B$3:$B$1869,LEFT($I$3,4),进货台账!$C$3:$C$1869,LEFT(BW$4,LEN(BW$4)-1)),"")</f>
        <v/>
      </c>
      <c r="BY26" s="64" t="str">
        <f t="shared" si="50"/>
        <v/>
      </c>
      <c r="BZ26" s="64" t="str">
        <f t="shared" si="51"/>
        <v/>
      </c>
      <c r="CA26" s="64" t="str">
        <f>IF($B26&lt;&gt;"",SUMIFS(销售台账!$I$3:$I$2654,销售台账!$E$3:$E$2654,$B26,销售台账!$B$3:$B$2654,LEFT($I$3,4),销售台账!$C$3:$C$2654,LEFT(BW$4,LEN(BW$4)-1)),"")</f>
        <v/>
      </c>
      <c r="CB26" s="64" t="str">
        <f>IF($B26&lt;&gt;"",IFERROR(SUMIFS(销售台账!$K$3:$K$2654,销售台账!$E$3:$E$2654,$B26,销售台账!$B$3:$B$2654,LEFT($I$3,4),销售台账!$C$3:$C$2654,LEFT(BW$4,LEN(BW$4)-1))/CA26,0),"")</f>
        <v/>
      </c>
      <c r="CC26" s="64" t="str">
        <f>IF($B26&lt;&gt;"",SUMIFS(损耗登记!$I$3:$I$4999,损耗登记!$E$3:$E$4999,$B26,损耗登记!$B$3:$B$4999,LEFT($I$3,4),损耗登记!$C$3:$C$4999,LEFT(BW$4,LEN(BW$4)-1)),"")</f>
        <v/>
      </c>
      <c r="CD26" s="64" t="str">
        <f t="shared" si="52"/>
        <v/>
      </c>
      <c r="CE26" s="64" t="str">
        <f t="shared" si="53"/>
        <v/>
      </c>
      <c r="CF26" s="64" t="str">
        <f t="shared" si="54"/>
        <v/>
      </c>
      <c r="CG26" s="64" t="str">
        <f t="shared" si="55"/>
        <v/>
      </c>
      <c r="CH26" s="64" t="str">
        <f>IF($B26&lt;&gt;"",SUMIFS(进货台账!$I$3:$I$1869,进货台账!$E$3:$E$1869,$B26,进货台账!$B$3:$B$1869,LEFT($I$3,4),进货台账!$C$3:$C$1869,LEFT(CH$4,LEN(CH$4)-1)),"")</f>
        <v/>
      </c>
      <c r="CI26" s="64" t="str">
        <f>IF($B26&lt;&gt;"",SUMIFS(进货台账!$K$3:$K$1869,进货台账!$E$3:$E$1869,$B26,进货台账!$B$3:$B$1869,LEFT($I$3,4),进货台账!$C$3:$C$1869,LEFT(CH$4,LEN(CH$4)-1)),"")</f>
        <v/>
      </c>
      <c r="CJ26" s="64" t="str">
        <f t="shared" si="56"/>
        <v/>
      </c>
      <c r="CK26" s="64" t="str">
        <f t="shared" si="57"/>
        <v/>
      </c>
      <c r="CL26" s="64" t="str">
        <f>IF($B26&lt;&gt;"",SUMIFS(销售台账!$I$3:$I$2654,销售台账!$E$3:$E$2654,$B26,销售台账!$B$3:$B$2654,LEFT($I$3,4),销售台账!$C$3:$C$2654,LEFT(CH$4,LEN(CH$4)-1)),"")</f>
        <v/>
      </c>
      <c r="CM26" s="64" t="str">
        <f>IF($B26&lt;&gt;"",IFERROR(SUMIFS(销售台账!$K$3:$K$2654,销售台账!$E$3:$E$2654,$B26,销售台账!$B$3:$B$2654,LEFT($I$3,4),销售台账!$C$3:$C$2654,LEFT(CH$4,LEN(CH$4)-1))/CL26,0),"")</f>
        <v/>
      </c>
      <c r="CN26" s="64" t="str">
        <f>IF($B26&lt;&gt;"",SUMIFS(损耗登记!$I$3:$I$4999,损耗登记!$E$3:$E$4999,$B26,损耗登记!$B$3:$B$4999,LEFT($I$3,4),损耗登记!$C$3:$C$4999,LEFT(CH$4,LEN(CH$4)-1)),"")</f>
        <v/>
      </c>
      <c r="CO26" s="64" t="str">
        <f t="shared" si="58"/>
        <v/>
      </c>
      <c r="CP26" s="64" t="str">
        <f t="shared" si="59"/>
        <v/>
      </c>
      <c r="CQ26" s="64" t="str">
        <f t="shared" si="60"/>
        <v/>
      </c>
      <c r="CR26" s="64" t="str">
        <f t="shared" si="61"/>
        <v/>
      </c>
      <c r="CS26" s="64" t="str">
        <f>IF($B26&lt;&gt;"",SUMIFS(进货台账!$I$3:$I$1869,进货台账!$E$3:$E$1869,$B26,进货台账!$B$3:$B$1869,LEFT($I$3,4),进货台账!$C$3:$C$1869,LEFT(CS$4,LEN(CS$4)-1)),"")</f>
        <v/>
      </c>
      <c r="CT26" s="64" t="str">
        <f>IF($B26&lt;&gt;"",SUMIFS(进货台账!$K$3:$K$1869,进货台账!$E$3:$E$1869,$B26,进货台账!$B$3:$B$1869,LEFT($I$3,4),进货台账!$C$3:$C$1869,LEFT(CS$4,LEN(CS$4)-1)),"")</f>
        <v/>
      </c>
      <c r="CU26" s="64" t="str">
        <f t="shared" si="62"/>
        <v/>
      </c>
      <c r="CV26" s="64" t="str">
        <f t="shared" si="63"/>
        <v/>
      </c>
      <c r="CW26" s="64" t="str">
        <f>IF($B26&lt;&gt;"",SUMIFS(销售台账!$I$3:$I$2654,销售台账!$E$3:$E$2654,$B26,销售台账!$B$3:$B$2654,LEFT($I$3,4),销售台账!$C$3:$C$2654,LEFT(CS$4,LEN(CS$4)-1)),"")</f>
        <v/>
      </c>
      <c r="CX26" s="64" t="str">
        <f>IF($B26&lt;&gt;"",IFERROR(SUMIFS(销售台账!$K$3:$K$2654,销售台账!$E$3:$E$2654,$B26,销售台账!$B$3:$B$2654,LEFT($I$3,4),销售台账!$C$3:$C$2654,LEFT(CS$4,LEN(CS$4)-1))/CW26,0),"")</f>
        <v/>
      </c>
      <c r="CY26" s="64" t="str">
        <f>IF($B26&lt;&gt;"",SUMIFS(损耗登记!$I$3:$I$4999,损耗登记!$E$3:$E$4999,$B26,损耗登记!$B$3:$B$4999,LEFT($I$3,4),损耗登记!$C$3:$C$4999,LEFT(CS$4,LEN(CS$4)-1)),"")</f>
        <v/>
      </c>
      <c r="CZ26" s="64" t="str">
        <f t="shared" si="64"/>
        <v/>
      </c>
      <c r="DA26" s="64" t="str">
        <f t="shared" si="65"/>
        <v/>
      </c>
      <c r="DB26" s="64" t="str">
        <f t="shared" si="66"/>
        <v/>
      </c>
      <c r="DC26" s="64" t="str">
        <f t="shared" si="67"/>
        <v/>
      </c>
      <c r="DD26" s="64" t="str">
        <f>IF($B26&lt;&gt;"",SUMIFS(进货台账!$I$3:$I$1869,进货台账!$E$3:$E$1869,$B26,进货台账!$B$3:$B$1869,LEFT($I$3,4),进货台账!$C$3:$C$1869,LEFT(DD$4,LEN(DD$4)-1)),"")</f>
        <v/>
      </c>
      <c r="DE26" s="64" t="str">
        <f>IF($B26&lt;&gt;"",SUMIFS(进货台账!$K$3:$K$1869,进货台账!$E$3:$E$1869,$B26,进货台账!$B$3:$B$1869,LEFT($I$3,4),进货台账!$C$3:$C$1869,LEFT(DD$4,LEN(DD$4)-1)),"")</f>
        <v/>
      </c>
      <c r="DF26" s="64" t="str">
        <f t="shared" si="68"/>
        <v/>
      </c>
      <c r="DG26" s="64" t="str">
        <f t="shared" si="69"/>
        <v/>
      </c>
      <c r="DH26" s="64" t="str">
        <f>IF($B26&lt;&gt;"",SUMIFS(销售台账!$I$3:$I$2654,销售台账!$E$3:$E$2654,$B26,销售台账!$B$3:$B$2654,LEFT($I$3,4),销售台账!$C$3:$C$2654,LEFT(DD$4,LEN(DD$4)-1)),"")</f>
        <v/>
      </c>
      <c r="DI26" s="64" t="str">
        <f>IF($B26&lt;&gt;"",IFERROR(SUMIFS(销售台账!$K$3:$K$2654,销售台账!$E$3:$E$2654,$B26,销售台账!$B$3:$B$2654,LEFT($I$3,4),销售台账!$C$3:$C$2654,LEFT(DD$4,LEN(DD$4)-1))/DH26,0),"")</f>
        <v/>
      </c>
      <c r="DJ26" s="64" t="str">
        <f>IF($B26&lt;&gt;"",SUMIFS(损耗登记!$I$3:$I$4999,损耗登记!$E$3:$E$4999,$B26,损耗登记!$B$3:$B$4999,LEFT($I$3,4),损耗登记!$C$3:$C$4999,LEFT(DD$4,LEN(DD$4)-1)),"")</f>
        <v/>
      </c>
      <c r="DK26" s="64" t="str">
        <f t="shared" si="70"/>
        <v/>
      </c>
      <c r="DL26" s="64" t="str">
        <f t="shared" si="71"/>
        <v/>
      </c>
      <c r="DM26" s="64" t="str">
        <f t="shared" si="72"/>
        <v/>
      </c>
      <c r="DN26" s="64" t="str">
        <f t="shared" si="73"/>
        <v/>
      </c>
      <c r="DO26" s="64" t="str">
        <f>IF($B26&lt;&gt;"",SUMIFS(进货台账!$I$3:$I$1869,进货台账!$E$3:$E$1869,$B26,进货台账!$B$3:$B$1869,LEFT($I$3,4),进货台账!$C$3:$C$1869,LEFT(DO$4,LEN(DO$4)-1)),"")</f>
        <v/>
      </c>
      <c r="DP26" s="64" t="str">
        <f>IF($B26&lt;&gt;"",SUMIFS(进货台账!$K$3:$K$1869,进货台账!$E$3:$E$1869,$B26,进货台账!$B$3:$B$1869,LEFT($I$3,4),进货台账!$C$3:$C$1869,LEFT(DO$4,LEN(DO$4)-1)),"")</f>
        <v/>
      </c>
      <c r="DQ26" s="64" t="str">
        <f t="shared" si="74"/>
        <v/>
      </c>
      <c r="DR26" s="64" t="str">
        <f t="shared" si="75"/>
        <v/>
      </c>
      <c r="DS26" s="64" t="str">
        <f>IF($B26&lt;&gt;"",SUMIFS(销售台账!$I$3:$I$2654,销售台账!$E$3:$E$2654,$B26,销售台账!$B$3:$B$2654,LEFT($I$3,4),销售台账!$C$3:$C$2654,LEFT(DO$4,LEN(DO$4)-1)),"")</f>
        <v/>
      </c>
      <c r="DT26" s="64" t="str">
        <f>IF($B26&lt;&gt;"",IFERROR(SUMIFS(销售台账!$K$3:$K$2654,销售台账!$E$3:$E$2654,$B26,销售台账!$B$3:$B$2654,LEFT($I$3,4),销售台账!$C$3:$C$2654,LEFT(DO$4,LEN(DO$4)-1))/DS26,0),"")</f>
        <v/>
      </c>
      <c r="DU26" s="64" t="str">
        <f>IF($B26&lt;&gt;"",SUMIFS(损耗登记!$I$3:$I$4999,损耗登记!$E$3:$E$4999,$B26,损耗登记!$B$3:$B$4999,LEFT($I$3,4),损耗登记!$C$3:$C$4999,LEFT(DO$4,LEN(DO$4)-1)),"")</f>
        <v/>
      </c>
      <c r="DV26" s="64" t="str">
        <f t="shared" si="76"/>
        <v/>
      </c>
      <c r="DW26" s="64" t="str">
        <f t="shared" si="77"/>
        <v/>
      </c>
      <c r="DX26" s="64" t="str">
        <f t="shared" si="78"/>
        <v/>
      </c>
      <c r="DY26" s="64" t="str">
        <f t="shared" si="79"/>
        <v/>
      </c>
      <c r="DZ26" s="64" t="str">
        <f>IF($B26&lt;&gt;"",SUMIFS(进货台账!$I$3:$I$1869,进货台账!$E$3:$E$1869,$B26,进货台账!$B$3:$B$1869,LEFT($I$3,4),进货台账!$C$3:$C$1869,LEFT(DZ$4,LEN(DZ$4)-1)),"")</f>
        <v/>
      </c>
      <c r="EA26" s="64" t="str">
        <f>IF($B26&lt;&gt;"",SUMIFS(进货台账!$K$3:$K$1869,进货台账!$E$3:$E$1869,$B26,进货台账!$B$3:$B$1869,LEFT($I$3,4),进货台账!$C$3:$C$1869,LEFT(DZ$4,LEN(DZ$4)-1)),"")</f>
        <v/>
      </c>
      <c r="EB26" s="64" t="str">
        <f t="shared" si="80"/>
        <v/>
      </c>
      <c r="EC26" s="64" t="str">
        <f t="shared" si="81"/>
        <v/>
      </c>
      <c r="ED26" s="64" t="str">
        <f>IF($B26&lt;&gt;"",SUMIFS(销售台账!$I$3:$I$2654,销售台账!$E$3:$E$2654,$B26,销售台账!$B$3:$B$2654,LEFT($I$3,4),销售台账!$C$3:$C$2654,LEFT(DZ$4,LEN(DZ$4)-1)),"")</f>
        <v/>
      </c>
      <c r="EE26" s="64" t="str">
        <f>IF($B26&lt;&gt;"",IFERROR(SUMIFS(销售台账!$K$3:$K$2654,销售台账!$E$3:$E$2654,$B26,销售台账!$B$3:$B$2654,LEFT($I$3,4),销售台账!$C$3:$C$2654,LEFT(DZ$4,LEN(DZ$4)-1))/ED26,0),"")</f>
        <v/>
      </c>
      <c r="EF26" s="64" t="str">
        <f>IF($B26&lt;&gt;"",SUMIFS(损耗登记!$I$3:$I$4999,损耗登记!$E$3:$E$4999,$B26,损耗登记!$B$3:$B$4999,LEFT($I$3,4),损耗登记!$C$3:$C$4999,LEFT(DZ$4,LEN(DZ$4)-1)),"")</f>
        <v/>
      </c>
      <c r="EG26" s="64" t="str">
        <f t="shared" si="82"/>
        <v/>
      </c>
      <c r="EH26" s="64" t="str">
        <f t="shared" si="83"/>
        <v/>
      </c>
      <c r="EI26" s="64" t="str">
        <f t="shared" si="84"/>
        <v/>
      </c>
      <c r="EJ26" s="64" t="str">
        <f t="shared" si="85"/>
        <v/>
      </c>
    </row>
    <row r="27" s="44" customFormat="1" ht="22" customHeight="1" spans="1:140">
      <c r="A27" s="63" t="str">
        <f t="shared" si="86"/>
        <v/>
      </c>
      <c r="B27" s="63" t="str">
        <f>IF(商品参数!A23&lt;&gt;"",商品参数!A23,"")</f>
        <v/>
      </c>
      <c r="C27" s="64" t="str">
        <f>IFERROR(VLOOKUP(B27,商品参数!A:E,2,FALSE),"")</f>
        <v/>
      </c>
      <c r="D27" s="64" t="str">
        <f>IFERROR(VLOOKUP(B27,商品参数!A:E,3,FALSE),"")</f>
        <v/>
      </c>
      <c r="E27" s="64" t="str">
        <f>IFERROR(VLOOKUP(B27,商品参数!A:E,4,FALSE),"")</f>
        <v/>
      </c>
      <c r="F27" s="64" t="str">
        <f>IF(E27&lt;&gt;"",IFERROR(VLOOKUP(B27,商品参数!$A$3:$D$499,6,0),0),"")</f>
        <v/>
      </c>
      <c r="G27" s="64" t="str">
        <f>IF(E27&lt;&gt;"",IFERROR(VLOOKUP(B27,商品参数!$A$3:$E$499,7,0),0),"")</f>
        <v/>
      </c>
      <c r="H27" s="64" t="str">
        <f t="shared" si="17"/>
        <v/>
      </c>
      <c r="I27" s="64" t="str">
        <f>IF($B27&lt;&gt;"",SUMIFS(进货台账!$I$3:$I$1869,进货台账!$E$3:$E$1869,$B27,进货台账!$B$3:$B$1869,LEFT($I$3,4),进货台账!$C$3:$C$1869,LEFT(I$4,LEN(I$4)-1)),"")</f>
        <v/>
      </c>
      <c r="J27" s="64" t="str">
        <f>IF($B27&lt;&gt;"",SUMIFS(进货台账!$K$3:$K$1869,进货台账!$E$3:$E$1869,$B27,进货台账!$B$3:$B$1869,LEFT($I$3,4),进货台账!$C$3:$C$1869,LEFT(I$4,LEN(I$4)-1)),"")</f>
        <v/>
      </c>
      <c r="K27" s="64" t="str">
        <f t="shared" si="18"/>
        <v/>
      </c>
      <c r="L27" s="64" t="str">
        <f t="shared" si="19"/>
        <v/>
      </c>
      <c r="M27" s="64" t="str">
        <f>IF($B27&lt;&gt;"",SUMIFS(销售台账!$I$3:$I$2654,销售台账!$E$3:$E$2654,$B27,销售台账!$B$3:$B$2654,LEFT($I$3,4),销售台账!$C$3:$C$2654,LEFT(I$4,LEN(I$4)-1)),"")</f>
        <v/>
      </c>
      <c r="N27" s="64" t="str">
        <f>IF($B27&lt;&gt;"",IFERROR(SUMIFS(销售台账!$K$3:$K$2654,销售台账!$E$3:$E$2654,$B27,销售台账!$B$3:$B$2654,LEFT($I$3,4),销售台账!$C$3:$C$2654,LEFT(I$4,LEN(I$4)-1))/M27,0),"")</f>
        <v/>
      </c>
      <c r="O27" s="64" t="str">
        <f>IF($B27&lt;&gt;"",SUMIFS(损耗登记!$I$3:$I$4999,损耗登记!$E$3:$E$4999,$B27,损耗登记!$B$3:$B$4999,LEFT($I$3,4),损耗登记!$C$3:$C$4999,LEFT(I$4,LEN(I$4)-1)),"")</f>
        <v/>
      </c>
      <c r="P27" s="64" t="str">
        <f t="shared" si="20"/>
        <v/>
      </c>
      <c r="Q27" s="64" t="str">
        <f t="shared" si="21"/>
        <v/>
      </c>
      <c r="R27" s="64" t="str">
        <f t="shared" si="22"/>
        <v/>
      </c>
      <c r="S27" s="64" t="str">
        <f t="shared" si="87"/>
        <v/>
      </c>
      <c r="T27" s="64" t="str">
        <f>IF($B27&lt;&gt;"",SUMIFS(进货台账!$I$3:$I$1869,进货台账!$E$3:$E$1869,$B27,进货台账!$B$3:$B$1869,LEFT($I$3,4),进货台账!$C$3:$C$1869,LEFT(T$4,LEN(T$4)-1)),"")</f>
        <v/>
      </c>
      <c r="U27" s="64" t="str">
        <f>IF($B27&lt;&gt;"",SUMIFS(进货台账!$K$3:$K$1869,进货台账!$E$3:$E$1869,$B27,进货台账!$B$3:$B$1869,LEFT($I$3,4),进货台账!$C$3:$C$1869,LEFT(T$4,LEN(T$4)-1)),"")</f>
        <v/>
      </c>
      <c r="V27" s="64" t="str">
        <f t="shared" si="88"/>
        <v/>
      </c>
      <c r="W27" s="64" t="str">
        <f t="shared" si="89"/>
        <v/>
      </c>
      <c r="X27" s="64" t="str">
        <f>IF($B27&lt;&gt;"",SUMIFS(销售台账!$I$3:$I$2654,销售台账!$E$3:$E$2654,$B27,销售台账!$B$3:$B$2654,LEFT($I$3,4),销售台账!$C$3:$C$2654,LEFT(T$4,LEN(T$4)-1)),"")</f>
        <v/>
      </c>
      <c r="Y27" s="64" t="str">
        <f>IF($B27&lt;&gt;"",IFERROR(SUMIFS(销售台账!$K$3:$K$2654,销售台账!$E$3:$E$2654,$B27,销售台账!$B$3:$B$2654,LEFT($I$3,4),销售台账!$C$3:$C$2654,LEFT(T$4,LEN(T$4)-1))/X27,0),"")</f>
        <v/>
      </c>
      <c r="Z27" s="64" t="str">
        <f>IF($B27&lt;&gt;"",SUMIFS(损耗登记!$I$3:$I$4999,损耗登记!$E$3:$E$4999,$B27,损耗登记!$B$3:$B$4999,LEFT($I$3,4),损耗登记!$C$3:$C$4999,LEFT(T$4,LEN(T$4)-1)),"")</f>
        <v/>
      </c>
      <c r="AA27" s="64" t="str">
        <f t="shared" si="90"/>
        <v/>
      </c>
      <c r="AB27" s="64" t="str">
        <f t="shared" si="91"/>
        <v/>
      </c>
      <c r="AC27" s="64" t="str">
        <f t="shared" si="92"/>
        <v/>
      </c>
      <c r="AD27" s="64" t="str">
        <f t="shared" si="93"/>
        <v/>
      </c>
      <c r="AE27" s="64" t="str">
        <f>IF($B27&lt;&gt;"",SUMIFS(进货台账!$I$3:$I$1869,进货台账!$E$3:$E$1869,$B27,进货台账!$B$3:$B$1869,LEFT($I$3,4),进货台账!$C$3:$C$1869,LEFT(AE$4,LEN(AE$4)-1)),"")</f>
        <v/>
      </c>
      <c r="AF27" s="64" t="str">
        <f>IF($B27&lt;&gt;"",SUMIFS(进货台账!$K$3:$K$1869,进货台账!$E$3:$E$1869,$B27,进货台账!$B$3:$B$1869,LEFT($I$3,4),进货台账!$C$3:$C$1869,LEFT(AE$4,LEN(AE$4)-1)),"")</f>
        <v/>
      </c>
      <c r="AG27" s="64" t="str">
        <f t="shared" si="26"/>
        <v/>
      </c>
      <c r="AH27" s="64" t="str">
        <f t="shared" si="27"/>
        <v/>
      </c>
      <c r="AI27" s="64" t="str">
        <f>IF($B27&lt;&gt;"",SUMIFS(销售台账!$I$3:$I$2654,销售台账!$E$3:$E$2654,$B27,销售台账!$B$3:$B$2654,LEFT($I$3,4),销售台账!$C$3:$C$2654,LEFT(AE$4,LEN(AE$4)-1)),"")</f>
        <v/>
      </c>
      <c r="AJ27" s="64" t="str">
        <f>IF($B27&lt;&gt;"",IFERROR(SUMIFS(销售台账!$K$3:$K$2654,销售台账!$E$3:$E$2654,$B27,销售台账!$B$3:$B$2654,LEFT($I$3,4),销售台账!$C$3:$C$2654,LEFT(AE$4,LEN(AE$4)-1))/AI27,0),"")</f>
        <v/>
      </c>
      <c r="AK27" s="64" t="str">
        <f>IF($B27&lt;&gt;"",SUMIFS(损耗登记!$I$3:$I$4999,损耗登记!$E$3:$E$4999,$B27,损耗登记!$B$3:$B$4999,LEFT($I$3,4),损耗登记!$C$3:$C$4999,LEFT(AE$4,LEN(AE$4)-1)),"")</f>
        <v/>
      </c>
      <c r="AL27" s="64" t="str">
        <f t="shared" si="28"/>
        <v/>
      </c>
      <c r="AM27" s="64" t="str">
        <f t="shared" si="29"/>
        <v/>
      </c>
      <c r="AN27" s="64" t="str">
        <f t="shared" si="30"/>
        <v/>
      </c>
      <c r="AO27" s="64" t="str">
        <f t="shared" si="31"/>
        <v/>
      </c>
      <c r="AP27" s="64" t="str">
        <f>IF($B27&lt;&gt;"",SUMIFS(进货台账!$I$3:$I$1869,进货台账!$E$3:$E$1869,$B27,进货台账!$B$3:$B$1869,LEFT($I$3,4),进货台账!$C$3:$C$1869,LEFT(AP$4,LEN(AP$4)-1)),"")</f>
        <v/>
      </c>
      <c r="AQ27" s="64" t="str">
        <f>IF($B27&lt;&gt;"",SUMIFS(进货台账!$K$3:$K$1869,进货台账!$E$3:$E$1869,$B27,进货台账!$B$3:$B$1869,LEFT($I$3,4),进货台账!$C$3:$C$1869,LEFT(AP$4,LEN(AP$4)-1)),"")</f>
        <v/>
      </c>
      <c r="AR27" s="64" t="str">
        <f t="shared" si="32"/>
        <v/>
      </c>
      <c r="AS27" s="64" t="str">
        <f t="shared" si="33"/>
        <v/>
      </c>
      <c r="AT27" s="64" t="str">
        <f>IF($B27&lt;&gt;"",SUMIFS(销售台账!$I$3:$I$2654,销售台账!$E$3:$E$2654,$B27,销售台账!$B$3:$B$2654,LEFT($I$3,4),销售台账!$C$3:$C$2654,LEFT(AP$4,LEN(AP$4)-1)),"")</f>
        <v/>
      </c>
      <c r="AU27" s="64" t="str">
        <f>IF($B27&lt;&gt;"",IFERROR(SUMIFS(销售台账!$K$3:$K$2654,销售台账!$E$3:$E$2654,$B27,销售台账!$B$3:$B$2654,LEFT($I$3,4),销售台账!$C$3:$C$2654,LEFT(AP$4,LEN(AP$4)-1))/AT27,0),"")</f>
        <v/>
      </c>
      <c r="AV27" s="64" t="str">
        <f>IF($B27&lt;&gt;"",SUMIFS(损耗登记!$I$3:$I$4999,损耗登记!$E$3:$E$4999,$B27,损耗登记!$B$3:$B$4999,LEFT($I$3,4),损耗登记!$C$3:$C$4999,LEFT(AP$4,LEN(AP$4)-1)),"")</f>
        <v/>
      </c>
      <c r="AW27" s="64" t="str">
        <f t="shared" si="34"/>
        <v/>
      </c>
      <c r="AX27" s="64" t="str">
        <f t="shared" si="35"/>
        <v/>
      </c>
      <c r="AY27" s="64" t="str">
        <f t="shared" si="36"/>
        <v/>
      </c>
      <c r="AZ27" s="64" t="str">
        <f t="shared" si="37"/>
        <v/>
      </c>
      <c r="BA27" s="64" t="str">
        <f>IF($B27&lt;&gt;"",SUMIFS(进货台账!$I$3:$I$1869,进货台账!$E$3:$E$1869,$B27,进货台账!$B$3:$B$1869,LEFT($I$3,4),进货台账!$C$3:$C$1869,LEFT(BA$4,LEN(BA$4)-1)),"")</f>
        <v/>
      </c>
      <c r="BB27" s="64" t="str">
        <f>IF($B27&lt;&gt;"",SUMIFS(进货台账!$K$3:$K$1869,进货台账!$E$3:$E$1869,$B27,进货台账!$B$3:$B$1869,LEFT($I$3,4),进货台账!$C$3:$C$1869,LEFT(BA$4,LEN(BA$4)-1)),"")</f>
        <v/>
      </c>
      <c r="BC27" s="64" t="str">
        <f t="shared" si="38"/>
        <v/>
      </c>
      <c r="BD27" s="64" t="str">
        <f t="shared" si="39"/>
        <v/>
      </c>
      <c r="BE27" s="64" t="str">
        <f>IF($B27&lt;&gt;"",SUMIFS(销售台账!$I$3:$I$2654,销售台账!$E$3:$E$2654,$B27,销售台账!$B$3:$B$2654,LEFT($I$3,4),销售台账!$C$3:$C$2654,LEFT(BA$4,LEN(BA$4)-1)),"")</f>
        <v/>
      </c>
      <c r="BF27" s="64" t="str">
        <f>IF($B27&lt;&gt;"",IFERROR(SUMIFS(销售台账!$K$3:$K$2654,销售台账!$E$3:$E$2654,$B27,销售台账!$B$3:$B$2654,LEFT($I$3,4),销售台账!$C$3:$C$2654,LEFT(BA$4,LEN(BA$4)-1))/BE27,0),"")</f>
        <v/>
      </c>
      <c r="BG27" s="64" t="str">
        <f>IF($B27&lt;&gt;"",SUMIFS(损耗登记!$I$3:$I$4999,损耗登记!$E$3:$E$4999,$B27,损耗登记!$B$3:$B$4999,LEFT($I$3,4),损耗登记!$C$3:$C$4999,LEFT(BA$4,LEN(BA$4)-1)),"")</f>
        <v/>
      </c>
      <c r="BH27" s="64" t="str">
        <f t="shared" si="40"/>
        <v/>
      </c>
      <c r="BI27" s="64" t="str">
        <f t="shared" si="41"/>
        <v/>
      </c>
      <c r="BJ27" s="64" t="str">
        <f t="shared" si="42"/>
        <v/>
      </c>
      <c r="BK27" s="64" t="str">
        <f t="shared" si="43"/>
        <v/>
      </c>
      <c r="BL27" s="64" t="str">
        <f>IF($B27&lt;&gt;"",SUMIFS(进货台账!$I$3:$I$1869,进货台账!$E$3:$E$1869,$B27,进货台账!$B$3:$B$1869,LEFT($I$3,4),进货台账!$C$3:$C$1869,LEFT(BL$4,LEN(BL$4)-1)),"")</f>
        <v/>
      </c>
      <c r="BM27" s="64" t="str">
        <f>IF($B27&lt;&gt;"",SUMIFS(进货台账!$K$3:$K$1869,进货台账!$E$3:$E$1869,$B27,进货台账!$B$3:$B$1869,LEFT($I$3,4),进货台账!$C$3:$C$1869,LEFT(BL$4,LEN(BL$4)-1)),"")</f>
        <v/>
      </c>
      <c r="BN27" s="64" t="str">
        <f t="shared" si="44"/>
        <v/>
      </c>
      <c r="BO27" s="64" t="str">
        <f t="shared" si="45"/>
        <v/>
      </c>
      <c r="BP27" s="64" t="str">
        <f>IF($B27&lt;&gt;"",SUMIFS(销售台账!$I$3:$I$2654,销售台账!$E$3:$E$2654,$B27,销售台账!$B$3:$B$2654,LEFT($I$3,4),销售台账!$C$3:$C$2654,LEFT(BL$4,LEN(BL$4)-1)),"")</f>
        <v/>
      </c>
      <c r="BQ27" s="64" t="str">
        <f>IF($B27&lt;&gt;"",IFERROR(SUMIFS(销售台账!$K$3:$K$2654,销售台账!$E$3:$E$2654,$B27,销售台账!$B$3:$B$2654,LEFT($I$3,4),销售台账!$C$3:$C$2654,LEFT(BL$4,LEN(BL$4)-1))/BP27,0),"")</f>
        <v/>
      </c>
      <c r="BR27" s="64" t="str">
        <f>IF($B27&lt;&gt;"",SUMIFS(损耗登记!$I$3:$I$4999,损耗登记!$E$3:$E$4999,$B27,损耗登记!$B$3:$B$4999,LEFT($I$3,4),损耗登记!$C$3:$C$4999,LEFT(BL$4,LEN(BL$4)-1)),"")</f>
        <v/>
      </c>
      <c r="BS27" s="64" t="str">
        <f t="shared" si="46"/>
        <v/>
      </c>
      <c r="BT27" s="64" t="str">
        <f t="shared" si="47"/>
        <v/>
      </c>
      <c r="BU27" s="64" t="str">
        <f t="shared" si="48"/>
        <v/>
      </c>
      <c r="BV27" s="64" t="str">
        <f t="shared" si="49"/>
        <v/>
      </c>
      <c r="BW27" s="64" t="str">
        <f>IF($B27&lt;&gt;"",SUMIFS(进货台账!$I$3:$I$1869,进货台账!$E$3:$E$1869,$B27,进货台账!$B$3:$B$1869,LEFT($I$3,4),进货台账!$C$3:$C$1869,LEFT(BW$4,LEN(BW$4)-1)),"")</f>
        <v/>
      </c>
      <c r="BX27" s="64" t="str">
        <f>IF($B27&lt;&gt;"",SUMIFS(进货台账!$K$3:$K$1869,进货台账!$E$3:$E$1869,$B27,进货台账!$B$3:$B$1869,LEFT($I$3,4),进货台账!$C$3:$C$1869,LEFT(BW$4,LEN(BW$4)-1)),"")</f>
        <v/>
      </c>
      <c r="BY27" s="64" t="str">
        <f t="shared" si="50"/>
        <v/>
      </c>
      <c r="BZ27" s="64" t="str">
        <f t="shared" si="51"/>
        <v/>
      </c>
      <c r="CA27" s="64" t="str">
        <f>IF($B27&lt;&gt;"",SUMIFS(销售台账!$I$3:$I$2654,销售台账!$E$3:$E$2654,$B27,销售台账!$B$3:$B$2654,LEFT($I$3,4),销售台账!$C$3:$C$2654,LEFT(BW$4,LEN(BW$4)-1)),"")</f>
        <v/>
      </c>
      <c r="CB27" s="64" t="str">
        <f>IF($B27&lt;&gt;"",IFERROR(SUMIFS(销售台账!$K$3:$K$2654,销售台账!$E$3:$E$2654,$B27,销售台账!$B$3:$B$2654,LEFT($I$3,4),销售台账!$C$3:$C$2654,LEFT(BW$4,LEN(BW$4)-1))/CA27,0),"")</f>
        <v/>
      </c>
      <c r="CC27" s="64" t="str">
        <f>IF($B27&lt;&gt;"",SUMIFS(损耗登记!$I$3:$I$4999,损耗登记!$E$3:$E$4999,$B27,损耗登记!$B$3:$B$4999,LEFT($I$3,4),损耗登记!$C$3:$C$4999,LEFT(BW$4,LEN(BW$4)-1)),"")</f>
        <v/>
      </c>
      <c r="CD27" s="64" t="str">
        <f t="shared" si="52"/>
        <v/>
      </c>
      <c r="CE27" s="64" t="str">
        <f t="shared" si="53"/>
        <v/>
      </c>
      <c r="CF27" s="64" t="str">
        <f t="shared" si="54"/>
        <v/>
      </c>
      <c r="CG27" s="64" t="str">
        <f t="shared" si="55"/>
        <v/>
      </c>
      <c r="CH27" s="64" t="str">
        <f>IF($B27&lt;&gt;"",SUMIFS(进货台账!$I$3:$I$1869,进货台账!$E$3:$E$1869,$B27,进货台账!$B$3:$B$1869,LEFT($I$3,4),进货台账!$C$3:$C$1869,LEFT(CH$4,LEN(CH$4)-1)),"")</f>
        <v/>
      </c>
      <c r="CI27" s="64" t="str">
        <f>IF($B27&lt;&gt;"",SUMIFS(进货台账!$K$3:$K$1869,进货台账!$E$3:$E$1869,$B27,进货台账!$B$3:$B$1869,LEFT($I$3,4),进货台账!$C$3:$C$1869,LEFT(CH$4,LEN(CH$4)-1)),"")</f>
        <v/>
      </c>
      <c r="CJ27" s="64" t="str">
        <f t="shared" si="56"/>
        <v/>
      </c>
      <c r="CK27" s="64" t="str">
        <f t="shared" si="57"/>
        <v/>
      </c>
      <c r="CL27" s="64" t="str">
        <f>IF($B27&lt;&gt;"",SUMIFS(销售台账!$I$3:$I$2654,销售台账!$E$3:$E$2654,$B27,销售台账!$B$3:$B$2654,LEFT($I$3,4),销售台账!$C$3:$C$2654,LEFT(CH$4,LEN(CH$4)-1)),"")</f>
        <v/>
      </c>
      <c r="CM27" s="64" t="str">
        <f>IF($B27&lt;&gt;"",IFERROR(SUMIFS(销售台账!$K$3:$K$2654,销售台账!$E$3:$E$2654,$B27,销售台账!$B$3:$B$2654,LEFT($I$3,4),销售台账!$C$3:$C$2654,LEFT(CH$4,LEN(CH$4)-1))/CL27,0),"")</f>
        <v/>
      </c>
      <c r="CN27" s="64" t="str">
        <f>IF($B27&lt;&gt;"",SUMIFS(损耗登记!$I$3:$I$4999,损耗登记!$E$3:$E$4999,$B27,损耗登记!$B$3:$B$4999,LEFT($I$3,4),损耗登记!$C$3:$C$4999,LEFT(CH$4,LEN(CH$4)-1)),"")</f>
        <v/>
      </c>
      <c r="CO27" s="64" t="str">
        <f t="shared" si="58"/>
        <v/>
      </c>
      <c r="CP27" s="64" t="str">
        <f t="shared" si="59"/>
        <v/>
      </c>
      <c r="CQ27" s="64" t="str">
        <f t="shared" si="60"/>
        <v/>
      </c>
      <c r="CR27" s="64" t="str">
        <f t="shared" si="61"/>
        <v/>
      </c>
      <c r="CS27" s="64" t="str">
        <f>IF($B27&lt;&gt;"",SUMIFS(进货台账!$I$3:$I$1869,进货台账!$E$3:$E$1869,$B27,进货台账!$B$3:$B$1869,LEFT($I$3,4),进货台账!$C$3:$C$1869,LEFT(CS$4,LEN(CS$4)-1)),"")</f>
        <v/>
      </c>
      <c r="CT27" s="64" t="str">
        <f>IF($B27&lt;&gt;"",SUMIFS(进货台账!$K$3:$K$1869,进货台账!$E$3:$E$1869,$B27,进货台账!$B$3:$B$1869,LEFT($I$3,4),进货台账!$C$3:$C$1869,LEFT(CS$4,LEN(CS$4)-1)),"")</f>
        <v/>
      </c>
      <c r="CU27" s="64" t="str">
        <f t="shared" si="62"/>
        <v/>
      </c>
      <c r="CV27" s="64" t="str">
        <f t="shared" si="63"/>
        <v/>
      </c>
      <c r="CW27" s="64" t="str">
        <f>IF($B27&lt;&gt;"",SUMIFS(销售台账!$I$3:$I$2654,销售台账!$E$3:$E$2654,$B27,销售台账!$B$3:$B$2654,LEFT($I$3,4),销售台账!$C$3:$C$2654,LEFT(CS$4,LEN(CS$4)-1)),"")</f>
        <v/>
      </c>
      <c r="CX27" s="64" t="str">
        <f>IF($B27&lt;&gt;"",IFERROR(SUMIFS(销售台账!$K$3:$K$2654,销售台账!$E$3:$E$2654,$B27,销售台账!$B$3:$B$2654,LEFT($I$3,4),销售台账!$C$3:$C$2654,LEFT(CS$4,LEN(CS$4)-1))/CW27,0),"")</f>
        <v/>
      </c>
      <c r="CY27" s="64" t="str">
        <f>IF($B27&lt;&gt;"",SUMIFS(损耗登记!$I$3:$I$4999,损耗登记!$E$3:$E$4999,$B27,损耗登记!$B$3:$B$4999,LEFT($I$3,4),损耗登记!$C$3:$C$4999,LEFT(CS$4,LEN(CS$4)-1)),"")</f>
        <v/>
      </c>
      <c r="CZ27" s="64" t="str">
        <f t="shared" si="64"/>
        <v/>
      </c>
      <c r="DA27" s="64" t="str">
        <f t="shared" si="65"/>
        <v/>
      </c>
      <c r="DB27" s="64" t="str">
        <f t="shared" si="66"/>
        <v/>
      </c>
      <c r="DC27" s="64" t="str">
        <f t="shared" si="67"/>
        <v/>
      </c>
      <c r="DD27" s="64" t="str">
        <f>IF($B27&lt;&gt;"",SUMIFS(进货台账!$I$3:$I$1869,进货台账!$E$3:$E$1869,$B27,进货台账!$B$3:$B$1869,LEFT($I$3,4),进货台账!$C$3:$C$1869,LEFT(DD$4,LEN(DD$4)-1)),"")</f>
        <v/>
      </c>
      <c r="DE27" s="64" t="str">
        <f>IF($B27&lt;&gt;"",SUMIFS(进货台账!$K$3:$K$1869,进货台账!$E$3:$E$1869,$B27,进货台账!$B$3:$B$1869,LEFT($I$3,4),进货台账!$C$3:$C$1869,LEFT(DD$4,LEN(DD$4)-1)),"")</f>
        <v/>
      </c>
      <c r="DF27" s="64" t="str">
        <f t="shared" si="68"/>
        <v/>
      </c>
      <c r="DG27" s="64" t="str">
        <f t="shared" si="69"/>
        <v/>
      </c>
      <c r="DH27" s="64" t="str">
        <f>IF($B27&lt;&gt;"",SUMIFS(销售台账!$I$3:$I$2654,销售台账!$E$3:$E$2654,$B27,销售台账!$B$3:$B$2654,LEFT($I$3,4),销售台账!$C$3:$C$2654,LEFT(DD$4,LEN(DD$4)-1)),"")</f>
        <v/>
      </c>
      <c r="DI27" s="64" t="str">
        <f>IF($B27&lt;&gt;"",IFERROR(SUMIFS(销售台账!$K$3:$K$2654,销售台账!$E$3:$E$2654,$B27,销售台账!$B$3:$B$2654,LEFT($I$3,4),销售台账!$C$3:$C$2654,LEFT(DD$4,LEN(DD$4)-1))/DH27,0),"")</f>
        <v/>
      </c>
      <c r="DJ27" s="64" t="str">
        <f>IF($B27&lt;&gt;"",SUMIFS(损耗登记!$I$3:$I$4999,损耗登记!$E$3:$E$4999,$B27,损耗登记!$B$3:$B$4999,LEFT($I$3,4),损耗登记!$C$3:$C$4999,LEFT(DD$4,LEN(DD$4)-1)),"")</f>
        <v/>
      </c>
      <c r="DK27" s="64" t="str">
        <f t="shared" si="70"/>
        <v/>
      </c>
      <c r="DL27" s="64" t="str">
        <f t="shared" si="71"/>
        <v/>
      </c>
      <c r="DM27" s="64" t="str">
        <f t="shared" si="72"/>
        <v/>
      </c>
      <c r="DN27" s="64" t="str">
        <f t="shared" si="73"/>
        <v/>
      </c>
      <c r="DO27" s="64" t="str">
        <f>IF($B27&lt;&gt;"",SUMIFS(进货台账!$I$3:$I$1869,进货台账!$E$3:$E$1869,$B27,进货台账!$B$3:$B$1869,LEFT($I$3,4),进货台账!$C$3:$C$1869,LEFT(DO$4,LEN(DO$4)-1)),"")</f>
        <v/>
      </c>
      <c r="DP27" s="64" t="str">
        <f>IF($B27&lt;&gt;"",SUMIFS(进货台账!$K$3:$K$1869,进货台账!$E$3:$E$1869,$B27,进货台账!$B$3:$B$1869,LEFT($I$3,4),进货台账!$C$3:$C$1869,LEFT(DO$4,LEN(DO$4)-1)),"")</f>
        <v/>
      </c>
      <c r="DQ27" s="64" t="str">
        <f t="shared" si="74"/>
        <v/>
      </c>
      <c r="DR27" s="64" t="str">
        <f t="shared" si="75"/>
        <v/>
      </c>
      <c r="DS27" s="64" t="str">
        <f>IF($B27&lt;&gt;"",SUMIFS(销售台账!$I$3:$I$2654,销售台账!$E$3:$E$2654,$B27,销售台账!$B$3:$B$2654,LEFT($I$3,4),销售台账!$C$3:$C$2654,LEFT(DO$4,LEN(DO$4)-1)),"")</f>
        <v/>
      </c>
      <c r="DT27" s="64" t="str">
        <f>IF($B27&lt;&gt;"",IFERROR(SUMIFS(销售台账!$K$3:$K$2654,销售台账!$E$3:$E$2654,$B27,销售台账!$B$3:$B$2654,LEFT($I$3,4),销售台账!$C$3:$C$2654,LEFT(DO$4,LEN(DO$4)-1))/DS27,0),"")</f>
        <v/>
      </c>
      <c r="DU27" s="64" t="str">
        <f>IF($B27&lt;&gt;"",SUMIFS(损耗登记!$I$3:$I$4999,损耗登记!$E$3:$E$4999,$B27,损耗登记!$B$3:$B$4999,LEFT($I$3,4),损耗登记!$C$3:$C$4999,LEFT(DO$4,LEN(DO$4)-1)),"")</f>
        <v/>
      </c>
      <c r="DV27" s="64" t="str">
        <f t="shared" si="76"/>
        <v/>
      </c>
      <c r="DW27" s="64" t="str">
        <f t="shared" si="77"/>
        <v/>
      </c>
      <c r="DX27" s="64" t="str">
        <f t="shared" si="78"/>
        <v/>
      </c>
      <c r="DY27" s="64" t="str">
        <f t="shared" si="79"/>
        <v/>
      </c>
      <c r="DZ27" s="64" t="str">
        <f>IF($B27&lt;&gt;"",SUMIFS(进货台账!$I$3:$I$1869,进货台账!$E$3:$E$1869,$B27,进货台账!$B$3:$B$1869,LEFT($I$3,4),进货台账!$C$3:$C$1869,LEFT(DZ$4,LEN(DZ$4)-1)),"")</f>
        <v/>
      </c>
      <c r="EA27" s="64" t="str">
        <f>IF($B27&lt;&gt;"",SUMIFS(进货台账!$K$3:$K$1869,进货台账!$E$3:$E$1869,$B27,进货台账!$B$3:$B$1869,LEFT($I$3,4),进货台账!$C$3:$C$1869,LEFT(DZ$4,LEN(DZ$4)-1)),"")</f>
        <v/>
      </c>
      <c r="EB27" s="64" t="str">
        <f t="shared" si="80"/>
        <v/>
      </c>
      <c r="EC27" s="64" t="str">
        <f t="shared" si="81"/>
        <v/>
      </c>
      <c r="ED27" s="64" t="str">
        <f>IF($B27&lt;&gt;"",SUMIFS(销售台账!$I$3:$I$2654,销售台账!$E$3:$E$2654,$B27,销售台账!$B$3:$B$2654,LEFT($I$3,4),销售台账!$C$3:$C$2654,LEFT(DZ$4,LEN(DZ$4)-1)),"")</f>
        <v/>
      </c>
      <c r="EE27" s="64" t="str">
        <f>IF($B27&lt;&gt;"",IFERROR(SUMIFS(销售台账!$K$3:$K$2654,销售台账!$E$3:$E$2654,$B27,销售台账!$B$3:$B$2654,LEFT($I$3,4),销售台账!$C$3:$C$2654,LEFT(DZ$4,LEN(DZ$4)-1))/ED27,0),"")</f>
        <v/>
      </c>
      <c r="EF27" s="64" t="str">
        <f>IF($B27&lt;&gt;"",SUMIFS(损耗登记!$I$3:$I$4999,损耗登记!$E$3:$E$4999,$B27,损耗登记!$B$3:$B$4999,LEFT($I$3,4),损耗登记!$C$3:$C$4999,LEFT(DZ$4,LEN(DZ$4)-1)),"")</f>
        <v/>
      </c>
      <c r="EG27" s="64" t="str">
        <f t="shared" si="82"/>
        <v/>
      </c>
      <c r="EH27" s="64" t="str">
        <f t="shared" si="83"/>
        <v/>
      </c>
      <c r="EI27" s="64" t="str">
        <f t="shared" si="84"/>
        <v/>
      </c>
      <c r="EJ27" s="64" t="str">
        <f t="shared" si="85"/>
        <v/>
      </c>
    </row>
    <row r="28" s="44" customFormat="1" ht="22" customHeight="1" spans="1:140">
      <c r="A28" s="63" t="str">
        <f t="shared" si="86"/>
        <v/>
      </c>
      <c r="B28" s="63" t="str">
        <f>IF(商品参数!A24&lt;&gt;"",商品参数!A24,"")</f>
        <v/>
      </c>
      <c r="C28" s="64" t="str">
        <f>IFERROR(VLOOKUP(B28,商品参数!A:E,2,FALSE),"")</f>
        <v/>
      </c>
      <c r="D28" s="64" t="str">
        <f>IFERROR(VLOOKUP(B28,商品参数!A:E,3,FALSE),"")</f>
        <v/>
      </c>
      <c r="E28" s="64" t="str">
        <f>IFERROR(VLOOKUP(B28,商品参数!A:E,4,FALSE),"")</f>
        <v/>
      </c>
      <c r="F28" s="64" t="str">
        <f>IF(E28&lt;&gt;"",IFERROR(VLOOKUP(B28,商品参数!$A$3:$D$499,6,0),0),"")</f>
        <v/>
      </c>
      <c r="G28" s="64" t="str">
        <f>IF(E28&lt;&gt;"",IFERROR(VLOOKUP(B28,商品参数!$A$3:$E$499,7,0),0),"")</f>
        <v/>
      </c>
      <c r="H28" s="64" t="str">
        <f t="shared" si="17"/>
        <v/>
      </c>
      <c r="I28" s="64" t="str">
        <f>IF($B28&lt;&gt;"",SUMIFS(进货台账!$I$3:$I$1869,进货台账!$E$3:$E$1869,$B28,进货台账!$B$3:$B$1869,LEFT($I$3,4),进货台账!$C$3:$C$1869,LEFT(I$4,LEN(I$4)-1)),"")</f>
        <v/>
      </c>
      <c r="J28" s="64" t="str">
        <f>IF($B28&lt;&gt;"",SUMIFS(进货台账!$K$3:$K$1869,进货台账!$E$3:$E$1869,$B28,进货台账!$B$3:$B$1869,LEFT($I$3,4),进货台账!$C$3:$C$1869,LEFT(I$4,LEN(I$4)-1)),"")</f>
        <v/>
      </c>
      <c r="K28" s="64" t="str">
        <f t="shared" si="18"/>
        <v/>
      </c>
      <c r="L28" s="64" t="str">
        <f t="shared" si="19"/>
        <v/>
      </c>
      <c r="M28" s="64" t="str">
        <f>IF($B28&lt;&gt;"",SUMIFS(销售台账!$I$3:$I$2654,销售台账!$E$3:$E$2654,$B28,销售台账!$B$3:$B$2654,LEFT($I$3,4),销售台账!$C$3:$C$2654,LEFT(I$4,LEN(I$4)-1)),"")</f>
        <v/>
      </c>
      <c r="N28" s="64" t="str">
        <f>IF($B28&lt;&gt;"",IFERROR(SUMIFS(销售台账!$K$3:$K$2654,销售台账!$E$3:$E$2654,$B28,销售台账!$B$3:$B$2654,LEFT($I$3,4),销售台账!$C$3:$C$2654,LEFT(I$4,LEN(I$4)-1))/M28,0),"")</f>
        <v/>
      </c>
      <c r="O28" s="64" t="str">
        <f>IF($B28&lt;&gt;"",SUMIFS(损耗登记!$I$3:$I$4999,损耗登记!$E$3:$E$4999,$B28,损耗登记!$B$3:$B$4999,LEFT($I$3,4),损耗登记!$C$3:$C$4999,LEFT(I$4,LEN(I$4)-1)),"")</f>
        <v/>
      </c>
      <c r="P28" s="64" t="str">
        <f t="shared" si="20"/>
        <v/>
      </c>
      <c r="Q28" s="64" t="str">
        <f t="shared" si="21"/>
        <v/>
      </c>
      <c r="R28" s="64" t="str">
        <f t="shared" si="22"/>
        <v/>
      </c>
      <c r="S28" s="64" t="str">
        <f t="shared" si="87"/>
        <v/>
      </c>
      <c r="T28" s="64" t="str">
        <f>IF($B28&lt;&gt;"",SUMIFS(进货台账!$I$3:$I$1869,进货台账!$E$3:$E$1869,$B28,进货台账!$B$3:$B$1869,LEFT($I$3,4),进货台账!$C$3:$C$1869,LEFT(T$4,LEN(T$4)-1)),"")</f>
        <v/>
      </c>
      <c r="U28" s="64" t="str">
        <f>IF($B28&lt;&gt;"",SUMIFS(进货台账!$K$3:$K$1869,进货台账!$E$3:$E$1869,$B28,进货台账!$B$3:$B$1869,LEFT($I$3,4),进货台账!$C$3:$C$1869,LEFT(T$4,LEN(T$4)-1)),"")</f>
        <v/>
      </c>
      <c r="V28" s="64" t="str">
        <f t="shared" si="88"/>
        <v/>
      </c>
      <c r="W28" s="64" t="str">
        <f t="shared" si="89"/>
        <v/>
      </c>
      <c r="X28" s="64" t="str">
        <f>IF($B28&lt;&gt;"",SUMIFS(销售台账!$I$3:$I$2654,销售台账!$E$3:$E$2654,$B28,销售台账!$B$3:$B$2654,LEFT($I$3,4),销售台账!$C$3:$C$2654,LEFT(T$4,LEN(T$4)-1)),"")</f>
        <v/>
      </c>
      <c r="Y28" s="64" t="str">
        <f>IF($B28&lt;&gt;"",IFERROR(SUMIFS(销售台账!$K$3:$K$2654,销售台账!$E$3:$E$2654,$B28,销售台账!$B$3:$B$2654,LEFT($I$3,4),销售台账!$C$3:$C$2654,LEFT(T$4,LEN(T$4)-1))/X28,0),"")</f>
        <v/>
      </c>
      <c r="Z28" s="64" t="str">
        <f>IF($B28&lt;&gt;"",SUMIFS(损耗登记!$I$3:$I$4999,损耗登记!$E$3:$E$4999,$B28,损耗登记!$B$3:$B$4999,LEFT($I$3,4),损耗登记!$C$3:$C$4999,LEFT(T$4,LEN(T$4)-1)),"")</f>
        <v/>
      </c>
      <c r="AA28" s="64" t="str">
        <f t="shared" si="90"/>
        <v/>
      </c>
      <c r="AB28" s="64" t="str">
        <f t="shared" si="91"/>
        <v/>
      </c>
      <c r="AC28" s="64" t="str">
        <f t="shared" si="92"/>
        <v/>
      </c>
      <c r="AD28" s="64" t="str">
        <f t="shared" si="93"/>
        <v/>
      </c>
      <c r="AE28" s="64" t="str">
        <f>IF($B28&lt;&gt;"",SUMIFS(进货台账!$I$3:$I$1869,进货台账!$E$3:$E$1869,$B28,进货台账!$B$3:$B$1869,LEFT($I$3,4),进货台账!$C$3:$C$1869,LEFT(AE$4,LEN(AE$4)-1)),"")</f>
        <v/>
      </c>
      <c r="AF28" s="64" t="str">
        <f>IF($B28&lt;&gt;"",SUMIFS(进货台账!$K$3:$K$1869,进货台账!$E$3:$E$1869,$B28,进货台账!$B$3:$B$1869,LEFT($I$3,4),进货台账!$C$3:$C$1869,LEFT(AE$4,LEN(AE$4)-1)),"")</f>
        <v/>
      </c>
      <c r="AG28" s="64" t="str">
        <f t="shared" si="26"/>
        <v/>
      </c>
      <c r="AH28" s="64" t="str">
        <f t="shared" si="27"/>
        <v/>
      </c>
      <c r="AI28" s="64" t="str">
        <f>IF($B28&lt;&gt;"",SUMIFS(销售台账!$I$3:$I$2654,销售台账!$E$3:$E$2654,$B28,销售台账!$B$3:$B$2654,LEFT($I$3,4),销售台账!$C$3:$C$2654,LEFT(AE$4,LEN(AE$4)-1)),"")</f>
        <v/>
      </c>
      <c r="AJ28" s="64" t="str">
        <f>IF($B28&lt;&gt;"",IFERROR(SUMIFS(销售台账!$K$3:$K$2654,销售台账!$E$3:$E$2654,$B28,销售台账!$B$3:$B$2654,LEFT($I$3,4),销售台账!$C$3:$C$2654,LEFT(AE$4,LEN(AE$4)-1))/AI28,0),"")</f>
        <v/>
      </c>
      <c r="AK28" s="64" t="str">
        <f>IF($B28&lt;&gt;"",SUMIFS(损耗登记!$I$3:$I$4999,损耗登记!$E$3:$E$4999,$B28,损耗登记!$B$3:$B$4999,LEFT($I$3,4),损耗登记!$C$3:$C$4999,LEFT(AE$4,LEN(AE$4)-1)),"")</f>
        <v/>
      </c>
      <c r="AL28" s="64" t="str">
        <f t="shared" si="28"/>
        <v/>
      </c>
      <c r="AM28" s="64" t="str">
        <f t="shared" si="29"/>
        <v/>
      </c>
      <c r="AN28" s="64" t="str">
        <f t="shared" si="30"/>
        <v/>
      </c>
      <c r="AO28" s="64" t="str">
        <f t="shared" si="31"/>
        <v/>
      </c>
      <c r="AP28" s="64" t="str">
        <f>IF($B28&lt;&gt;"",SUMIFS(进货台账!$I$3:$I$1869,进货台账!$E$3:$E$1869,$B28,进货台账!$B$3:$B$1869,LEFT($I$3,4),进货台账!$C$3:$C$1869,LEFT(AP$4,LEN(AP$4)-1)),"")</f>
        <v/>
      </c>
      <c r="AQ28" s="64" t="str">
        <f>IF($B28&lt;&gt;"",SUMIFS(进货台账!$K$3:$K$1869,进货台账!$E$3:$E$1869,$B28,进货台账!$B$3:$B$1869,LEFT($I$3,4),进货台账!$C$3:$C$1869,LEFT(AP$4,LEN(AP$4)-1)),"")</f>
        <v/>
      </c>
      <c r="AR28" s="64" t="str">
        <f t="shared" si="32"/>
        <v/>
      </c>
      <c r="AS28" s="64" t="str">
        <f t="shared" si="33"/>
        <v/>
      </c>
      <c r="AT28" s="64" t="str">
        <f>IF($B28&lt;&gt;"",SUMIFS(销售台账!$I$3:$I$2654,销售台账!$E$3:$E$2654,$B28,销售台账!$B$3:$B$2654,LEFT($I$3,4),销售台账!$C$3:$C$2654,LEFT(AP$4,LEN(AP$4)-1)),"")</f>
        <v/>
      </c>
      <c r="AU28" s="64" t="str">
        <f>IF($B28&lt;&gt;"",IFERROR(SUMIFS(销售台账!$K$3:$K$2654,销售台账!$E$3:$E$2654,$B28,销售台账!$B$3:$B$2654,LEFT($I$3,4),销售台账!$C$3:$C$2654,LEFT(AP$4,LEN(AP$4)-1))/AT28,0),"")</f>
        <v/>
      </c>
      <c r="AV28" s="64" t="str">
        <f>IF($B28&lt;&gt;"",SUMIFS(损耗登记!$I$3:$I$4999,损耗登记!$E$3:$E$4999,$B28,损耗登记!$B$3:$B$4999,LEFT($I$3,4),损耗登记!$C$3:$C$4999,LEFT(AP$4,LEN(AP$4)-1)),"")</f>
        <v/>
      </c>
      <c r="AW28" s="64" t="str">
        <f t="shared" si="34"/>
        <v/>
      </c>
      <c r="AX28" s="64" t="str">
        <f t="shared" si="35"/>
        <v/>
      </c>
      <c r="AY28" s="64" t="str">
        <f t="shared" si="36"/>
        <v/>
      </c>
      <c r="AZ28" s="64" t="str">
        <f t="shared" si="37"/>
        <v/>
      </c>
      <c r="BA28" s="64" t="str">
        <f>IF($B28&lt;&gt;"",SUMIFS(进货台账!$I$3:$I$1869,进货台账!$E$3:$E$1869,$B28,进货台账!$B$3:$B$1869,LEFT($I$3,4),进货台账!$C$3:$C$1869,LEFT(BA$4,LEN(BA$4)-1)),"")</f>
        <v/>
      </c>
      <c r="BB28" s="64" t="str">
        <f>IF($B28&lt;&gt;"",SUMIFS(进货台账!$K$3:$K$1869,进货台账!$E$3:$E$1869,$B28,进货台账!$B$3:$B$1869,LEFT($I$3,4),进货台账!$C$3:$C$1869,LEFT(BA$4,LEN(BA$4)-1)),"")</f>
        <v/>
      </c>
      <c r="BC28" s="64" t="str">
        <f t="shared" si="38"/>
        <v/>
      </c>
      <c r="BD28" s="64" t="str">
        <f t="shared" si="39"/>
        <v/>
      </c>
      <c r="BE28" s="64" t="str">
        <f>IF($B28&lt;&gt;"",SUMIFS(销售台账!$I$3:$I$2654,销售台账!$E$3:$E$2654,$B28,销售台账!$B$3:$B$2654,LEFT($I$3,4),销售台账!$C$3:$C$2654,LEFT(BA$4,LEN(BA$4)-1)),"")</f>
        <v/>
      </c>
      <c r="BF28" s="64" t="str">
        <f>IF($B28&lt;&gt;"",IFERROR(SUMIFS(销售台账!$K$3:$K$2654,销售台账!$E$3:$E$2654,$B28,销售台账!$B$3:$B$2654,LEFT($I$3,4),销售台账!$C$3:$C$2654,LEFT(BA$4,LEN(BA$4)-1))/BE28,0),"")</f>
        <v/>
      </c>
      <c r="BG28" s="64" t="str">
        <f>IF($B28&lt;&gt;"",SUMIFS(损耗登记!$I$3:$I$4999,损耗登记!$E$3:$E$4999,$B28,损耗登记!$B$3:$B$4999,LEFT($I$3,4),损耗登记!$C$3:$C$4999,LEFT(BA$4,LEN(BA$4)-1)),"")</f>
        <v/>
      </c>
      <c r="BH28" s="64" t="str">
        <f t="shared" si="40"/>
        <v/>
      </c>
      <c r="BI28" s="64" t="str">
        <f t="shared" si="41"/>
        <v/>
      </c>
      <c r="BJ28" s="64" t="str">
        <f t="shared" si="42"/>
        <v/>
      </c>
      <c r="BK28" s="64" t="str">
        <f t="shared" si="43"/>
        <v/>
      </c>
      <c r="BL28" s="64" t="str">
        <f>IF($B28&lt;&gt;"",SUMIFS(进货台账!$I$3:$I$1869,进货台账!$E$3:$E$1869,$B28,进货台账!$B$3:$B$1869,LEFT($I$3,4),进货台账!$C$3:$C$1869,LEFT(BL$4,LEN(BL$4)-1)),"")</f>
        <v/>
      </c>
      <c r="BM28" s="64" t="str">
        <f>IF($B28&lt;&gt;"",SUMIFS(进货台账!$K$3:$K$1869,进货台账!$E$3:$E$1869,$B28,进货台账!$B$3:$B$1869,LEFT($I$3,4),进货台账!$C$3:$C$1869,LEFT(BL$4,LEN(BL$4)-1)),"")</f>
        <v/>
      </c>
      <c r="BN28" s="64" t="str">
        <f t="shared" si="44"/>
        <v/>
      </c>
      <c r="BO28" s="64" t="str">
        <f t="shared" si="45"/>
        <v/>
      </c>
      <c r="BP28" s="64" t="str">
        <f>IF($B28&lt;&gt;"",SUMIFS(销售台账!$I$3:$I$2654,销售台账!$E$3:$E$2654,$B28,销售台账!$B$3:$B$2654,LEFT($I$3,4),销售台账!$C$3:$C$2654,LEFT(BL$4,LEN(BL$4)-1)),"")</f>
        <v/>
      </c>
      <c r="BQ28" s="64" t="str">
        <f>IF($B28&lt;&gt;"",IFERROR(SUMIFS(销售台账!$K$3:$K$2654,销售台账!$E$3:$E$2654,$B28,销售台账!$B$3:$B$2654,LEFT($I$3,4),销售台账!$C$3:$C$2654,LEFT(BL$4,LEN(BL$4)-1))/BP28,0),"")</f>
        <v/>
      </c>
      <c r="BR28" s="64" t="str">
        <f>IF($B28&lt;&gt;"",SUMIFS(损耗登记!$I$3:$I$4999,损耗登记!$E$3:$E$4999,$B28,损耗登记!$B$3:$B$4999,LEFT($I$3,4),损耗登记!$C$3:$C$4999,LEFT(BL$4,LEN(BL$4)-1)),"")</f>
        <v/>
      </c>
      <c r="BS28" s="64" t="str">
        <f t="shared" si="46"/>
        <v/>
      </c>
      <c r="BT28" s="64" t="str">
        <f t="shared" si="47"/>
        <v/>
      </c>
      <c r="BU28" s="64" t="str">
        <f t="shared" si="48"/>
        <v/>
      </c>
      <c r="BV28" s="64" t="str">
        <f t="shared" si="49"/>
        <v/>
      </c>
      <c r="BW28" s="64" t="str">
        <f>IF($B28&lt;&gt;"",SUMIFS(进货台账!$I$3:$I$1869,进货台账!$E$3:$E$1869,$B28,进货台账!$B$3:$B$1869,LEFT($I$3,4),进货台账!$C$3:$C$1869,LEFT(BW$4,LEN(BW$4)-1)),"")</f>
        <v/>
      </c>
      <c r="BX28" s="64" t="str">
        <f>IF($B28&lt;&gt;"",SUMIFS(进货台账!$K$3:$K$1869,进货台账!$E$3:$E$1869,$B28,进货台账!$B$3:$B$1869,LEFT($I$3,4),进货台账!$C$3:$C$1869,LEFT(BW$4,LEN(BW$4)-1)),"")</f>
        <v/>
      </c>
      <c r="BY28" s="64" t="str">
        <f t="shared" si="50"/>
        <v/>
      </c>
      <c r="BZ28" s="64" t="str">
        <f t="shared" si="51"/>
        <v/>
      </c>
      <c r="CA28" s="64" t="str">
        <f>IF($B28&lt;&gt;"",SUMIFS(销售台账!$I$3:$I$2654,销售台账!$E$3:$E$2654,$B28,销售台账!$B$3:$B$2654,LEFT($I$3,4),销售台账!$C$3:$C$2654,LEFT(BW$4,LEN(BW$4)-1)),"")</f>
        <v/>
      </c>
      <c r="CB28" s="64" t="str">
        <f>IF($B28&lt;&gt;"",IFERROR(SUMIFS(销售台账!$K$3:$K$2654,销售台账!$E$3:$E$2654,$B28,销售台账!$B$3:$B$2654,LEFT($I$3,4),销售台账!$C$3:$C$2654,LEFT(BW$4,LEN(BW$4)-1))/CA28,0),"")</f>
        <v/>
      </c>
      <c r="CC28" s="64" t="str">
        <f>IF($B28&lt;&gt;"",SUMIFS(损耗登记!$I$3:$I$4999,损耗登记!$E$3:$E$4999,$B28,损耗登记!$B$3:$B$4999,LEFT($I$3,4),损耗登记!$C$3:$C$4999,LEFT(BW$4,LEN(BW$4)-1)),"")</f>
        <v/>
      </c>
      <c r="CD28" s="64" t="str">
        <f t="shared" si="52"/>
        <v/>
      </c>
      <c r="CE28" s="64" t="str">
        <f t="shared" si="53"/>
        <v/>
      </c>
      <c r="CF28" s="64" t="str">
        <f t="shared" si="54"/>
        <v/>
      </c>
      <c r="CG28" s="64" t="str">
        <f t="shared" si="55"/>
        <v/>
      </c>
      <c r="CH28" s="64" t="str">
        <f>IF($B28&lt;&gt;"",SUMIFS(进货台账!$I$3:$I$1869,进货台账!$E$3:$E$1869,$B28,进货台账!$B$3:$B$1869,LEFT($I$3,4),进货台账!$C$3:$C$1869,LEFT(CH$4,LEN(CH$4)-1)),"")</f>
        <v/>
      </c>
      <c r="CI28" s="64" t="str">
        <f>IF($B28&lt;&gt;"",SUMIFS(进货台账!$K$3:$K$1869,进货台账!$E$3:$E$1869,$B28,进货台账!$B$3:$B$1869,LEFT($I$3,4),进货台账!$C$3:$C$1869,LEFT(CH$4,LEN(CH$4)-1)),"")</f>
        <v/>
      </c>
      <c r="CJ28" s="64" t="str">
        <f t="shared" si="56"/>
        <v/>
      </c>
      <c r="CK28" s="64" t="str">
        <f t="shared" si="57"/>
        <v/>
      </c>
      <c r="CL28" s="64" t="str">
        <f>IF($B28&lt;&gt;"",SUMIFS(销售台账!$I$3:$I$2654,销售台账!$E$3:$E$2654,$B28,销售台账!$B$3:$B$2654,LEFT($I$3,4),销售台账!$C$3:$C$2654,LEFT(CH$4,LEN(CH$4)-1)),"")</f>
        <v/>
      </c>
      <c r="CM28" s="64" t="str">
        <f>IF($B28&lt;&gt;"",IFERROR(SUMIFS(销售台账!$K$3:$K$2654,销售台账!$E$3:$E$2654,$B28,销售台账!$B$3:$B$2654,LEFT($I$3,4),销售台账!$C$3:$C$2654,LEFT(CH$4,LEN(CH$4)-1))/CL28,0),"")</f>
        <v/>
      </c>
      <c r="CN28" s="64" t="str">
        <f>IF($B28&lt;&gt;"",SUMIFS(损耗登记!$I$3:$I$4999,损耗登记!$E$3:$E$4999,$B28,损耗登记!$B$3:$B$4999,LEFT($I$3,4),损耗登记!$C$3:$C$4999,LEFT(CH$4,LEN(CH$4)-1)),"")</f>
        <v/>
      </c>
      <c r="CO28" s="64" t="str">
        <f t="shared" si="58"/>
        <v/>
      </c>
      <c r="CP28" s="64" t="str">
        <f t="shared" si="59"/>
        <v/>
      </c>
      <c r="CQ28" s="64" t="str">
        <f t="shared" si="60"/>
        <v/>
      </c>
      <c r="CR28" s="64" t="str">
        <f t="shared" si="61"/>
        <v/>
      </c>
      <c r="CS28" s="64" t="str">
        <f>IF($B28&lt;&gt;"",SUMIFS(进货台账!$I$3:$I$1869,进货台账!$E$3:$E$1869,$B28,进货台账!$B$3:$B$1869,LEFT($I$3,4),进货台账!$C$3:$C$1869,LEFT(CS$4,LEN(CS$4)-1)),"")</f>
        <v/>
      </c>
      <c r="CT28" s="64" t="str">
        <f>IF($B28&lt;&gt;"",SUMIFS(进货台账!$K$3:$K$1869,进货台账!$E$3:$E$1869,$B28,进货台账!$B$3:$B$1869,LEFT($I$3,4),进货台账!$C$3:$C$1869,LEFT(CS$4,LEN(CS$4)-1)),"")</f>
        <v/>
      </c>
      <c r="CU28" s="64" t="str">
        <f t="shared" si="62"/>
        <v/>
      </c>
      <c r="CV28" s="64" t="str">
        <f t="shared" si="63"/>
        <v/>
      </c>
      <c r="CW28" s="64" t="str">
        <f>IF($B28&lt;&gt;"",SUMIFS(销售台账!$I$3:$I$2654,销售台账!$E$3:$E$2654,$B28,销售台账!$B$3:$B$2654,LEFT($I$3,4),销售台账!$C$3:$C$2654,LEFT(CS$4,LEN(CS$4)-1)),"")</f>
        <v/>
      </c>
      <c r="CX28" s="64" t="str">
        <f>IF($B28&lt;&gt;"",IFERROR(SUMIFS(销售台账!$K$3:$K$2654,销售台账!$E$3:$E$2654,$B28,销售台账!$B$3:$B$2654,LEFT($I$3,4),销售台账!$C$3:$C$2654,LEFT(CS$4,LEN(CS$4)-1))/CW28,0),"")</f>
        <v/>
      </c>
      <c r="CY28" s="64" t="str">
        <f>IF($B28&lt;&gt;"",SUMIFS(损耗登记!$I$3:$I$4999,损耗登记!$E$3:$E$4999,$B28,损耗登记!$B$3:$B$4999,LEFT($I$3,4),损耗登记!$C$3:$C$4999,LEFT(CS$4,LEN(CS$4)-1)),"")</f>
        <v/>
      </c>
      <c r="CZ28" s="64" t="str">
        <f t="shared" si="64"/>
        <v/>
      </c>
      <c r="DA28" s="64" t="str">
        <f t="shared" si="65"/>
        <v/>
      </c>
      <c r="DB28" s="64" t="str">
        <f t="shared" si="66"/>
        <v/>
      </c>
      <c r="DC28" s="64" t="str">
        <f t="shared" si="67"/>
        <v/>
      </c>
      <c r="DD28" s="64" t="str">
        <f>IF($B28&lt;&gt;"",SUMIFS(进货台账!$I$3:$I$1869,进货台账!$E$3:$E$1869,$B28,进货台账!$B$3:$B$1869,LEFT($I$3,4),进货台账!$C$3:$C$1869,LEFT(DD$4,LEN(DD$4)-1)),"")</f>
        <v/>
      </c>
      <c r="DE28" s="64" t="str">
        <f>IF($B28&lt;&gt;"",SUMIFS(进货台账!$K$3:$K$1869,进货台账!$E$3:$E$1869,$B28,进货台账!$B$3:$B$1869,LEFT($I$3,4),进货台账!$C$3:$C$1869,LEFT(DD$4,LEN(DD$4)-1)),"")</f>
        <v/>
      </c>
      <c r="DF28" s="64" t="str">
        <f t="shared" si="68"/>
        <v/>
      </c>
      <c r="DG28" s="64" t="str">
        <f t="shared" si="69"/>
        <v/>
      </c>
      <c r="DH28" s="64" t="str">
        <f>IF($B28&lt;&gt;"",SUMIFS(销售台账!$I$3:$I$2654,销售台账!$E$3:$E$2654,$B28,销售台账!$B$3:$B$2654,LEFT($I$3,4),销售台账!$C$3:$C$2654,LEFT(DD$4,LEN(DD$4)-1)),"")</f>
        <v/>
      </c>
      <c r="DI28" s="64" t="str">
        <f>IF($B28&lt;&gt;"",IFERROR(SUMIFS(销售台账!$K$3:$K$2654,销售台账!$E$3:$E$2654,$B28,销售台账!$B$3:$B$2654,LEFT($I$3,4),销售台账!$C$3:$C$2654,LEFT(DD$4,LEN(DD$4)-1))/DH28,0),"")</f>
        <v/>
      </c>
      <c r="DJ28" s="64" t="str">
        <f>IF($B28&lt;&gt;"",SUMIFS(损耗登记!$I$3:$I$4999,损耗登记!$E$3:$E$4999,$B28,损耗登记!$B$3:$B$4999,LEFT($I$3,4),损耗登记!$C$3:$C$4999,LEFT(DD$4,LEN(DD$4)-1)),"")</f>
        <v/>
      </c>
      <c r="DK28" s="64" t="str">
        <f t="shared" si="70"/>
        <v/>
      </c>
      <c r="DL28" s="64" t="str">
        <f t="shared" si="71"/>
        <v/>
      </c>
      <c r="DM28" s="64" t="str">
        <f t="shared" si="72"/>
        <v/>
      </c>
      <c r="DN28" s="64" t="str">
        <f t="shared" si="73"/>
        <v/>
      </c>
      <c r="DO28" s="64" t="str">
        <f>IF($B28&lt;&gt;"",SUMIFS(进货台账!$I$3:$I$1869,进货台账!$E$3:$E$1869,$B28,进货台账!$B$3:$B$1869,LEFT($I$3,4),进货台账!$C$3:$C$1869,LEFT(DO$4,LEN(DO$4)-1)),"")</f>
        <v/>
      </c>
      <c r="DP28" s="64" t="str">
        <f>IF($B28&lt;&gt;"",SUMIFS(进货台账!$K$3:$K$1869,进货台账!$E$3:$E$1869,$B28,进货台账!$B$3:$B$1869,LEFT($I$3,4),进货台账!$C$3:$C$1869,LEFT(DO$4,LEN(DO$4)-1)),"")</f>
        <v/>
      </c>
      <c r="DQ28" s="64" t="str">
        <f t="shared" si="74"/>
        <v/>
      </c>
      <c r="DR28" s="64" t="str">
        <f t="shared" si="75"/>
        <v/>
      </c>
      <c r="DS28" s="64" t="str">
        <f>IF($B28&lt;&gt;"",SUMIFS(销售台账!$I$3:$I$2654,销售台账!$E$3:$E$2654,$B28,销售台账!$B$3:$B$2654,LEFT($I$3,4),销售台账!$C$3:$C$2654,LEFT(DO$4,LEN(DO$4)-1)),"")</f>
        <v/>
      </c>
      <c r="DT28" s="64" t="str">
        <f>IF($B28&lt;&gt;"",IFERROR(SUMIFS(销售台账!$K$3:$K$2654,销售台账!$E$3:$E$2654,$B28,销售台账!$B$3:$B$2654,LEFT($I$3,4),销售台账!$C$3:$C$2654,LEFT(DO$4,LEN(DO$4)-1))/DS28,0),"")</f>
        <v/>
      </c>
      <c r="DU28" s="64" t="str">
        <f>IF($B28&lt;&gt;"",SUMIFS(损耗登记!$I$3:$I$4999,损耗登记!$E$3:$E$4999,$B28,损耗登记!$B$3:$B$4999,LEFT($I$3,4),损耗登记!$C$3:$C$4999,LEFT(DO$4,LEN(DO$4)-1)),"")</f>
        <v/>
      </c>
      <c r="DV28" s="64" t="str">
        <f t="shared" si="76"/>
        <v/>
      </c>
      <c r="DW28" s="64" t="str">
        <f t="shared" si="77"/>
        <v/>
      </c>
      <c r="DX28" s="64" t="str">
        <f t="shared" si="78"/>
        <v/>
      </c>
      <c r="DY28" s="64" t="str">
        <f t="shared" si="79"/>
        <v/>
      </c>
      <c r="DZ28" s="64" t="str">
        <f>IF($B28&lt;&gt;"",SUMIFS(进货台账!$I$3:$I$1869,进货台账!$E$3:$E$1869,$B28,进货台账!$B$3:$B$1869,LEFT($I$3,4),进货台账!$C$3:$C$1869,LEFT(DZ$4,LEN(DZ$4)-1)),"")</f>
        <v/>
      </c>
      <c r="EA28" s="64" t="str">
        <f>IF($B28&lt;&gt;"",SUMIFS(进货台账!$K$3:$K$1869,进货台账!$E$3:$E$1869,$B28,进货台账!$B$3:$B$1869,LEFT($I$3,4),进货台账!$C$3:$C$1869,LEFT(DZ$4,LEN(DZ$4)-1)),"")</f>
        <v/>
      </c>
      <c r="EB28" s="64" t="str">
        <f t="shared" si="80"/>
        <v/>
      </c>
      <c r="EC28" s="64" t="str">
        <f t="shared" si="81"/>
        <v/>
      </c>
      <c r="ED28" s="64" t="str">
        <f>IF($B28&lt;&gt;"",SUMIFS(销售台账!$I$3:$I$2654,销售台账!$E$3:$E$2654,$B28,销售台账!$B$3:$B$2654,LEFT($I$3,4),销售台账!$C$3:$C$2654,LEFT(DZ$4,LEN(DZ$4)-1)),"")</f>
        <v/>
      </c>
      <c r="EE28" s="64" t="str">
        <f>IF($B28&lt;&gt;"",IFERROR(SUMIFS(销售台账!$K$3:$K$2654,销售台账!$E$3:$E$2654,$B28,销售台账!$B$3:$B$2654,LEFT($I$3,4),销售台账!$C$3:$C$2654,LEFT(DZ$4,LEN(DZ$4)-1))/ED28,0),"")</f>
        <v/>
      </c>
      <c r="EF28" s="64" t="str">
        <f>IF($B28&lt;&gt;"",SUMIFS(损耗登记!$I$3:$I$4999,损耗登记!$E$3:$E$4999,$B28,损耗登记!$B$3:$B$4999,LEFT($I$3,4),损耗登记!$C$3:$C$4999,LEFT(DZ$4,LEN(DZ$4)-1)),"")</f>
        <v/>
      </c>
      <c r="EG28" s="64" t="str">
        <f t="shared" si="82"/>
        <v/>
      </c>
      <c r="EH28" s="64" t="str">
        <f t="shared" si="83"/>
        <v/>
      </c>
      <c r="EI28" s="64" t="str">
        <f t="shared" si="84"/>
        <v/>
      </c>
      <c r="EJ28" s="64" t="str">
        <f t="shared" si="85"/>
        <v/>
      </c>
    </row>
    <row r="29" s="44" customFormat="1" ht="22" customHeight="1" spans="1:140">
      <c r="A29" s="63" t="str">
        <f t="shared" si="86"/>
        <v/>
      </c>
      <c r="B29" s="63" t="str">
        <f>IF(商品参数!A25&lt;&gt;"",商品参数!A25,"")</f>
        <v/>
      </c>
      <c r="C29" s="64" t="str">
        <f>IFERROR(VLOOKUP(B29,商品参数!A:E,2,FALSE),"")</f>
        <v/>
      </c>
      <c r="D29" s="64" t="str">
        <f>IFERROR(VLOOKUP(B29,商品参数!A:E,3,FALSE),"")</f>
        <v/>
      </c>
      <c r="E29" s="64" t="str">
        <f>IFERROR(VLOOKUP(B29,商品参数!A:E,4,FALSE),"")</f>
        <v/>
      </c>
      <c r="F29" s="64" t="str">
        <f>IF(E29&lt;&gt;"",IFERROR(VLOOKUP(B29,商品参数!$A$3:$D$499,6,0),0),"")</f>
        <v/>
      </c>
      <c r="G29" s="64" t="str">
        <f>IF(E29&lt;&gt;"",IFERROR(VLOOKUP(B29,商品参数!$A$3:$E$499,7,0),0),"")</f>
        <v/>
      </c>
      <c r="H29" s="64" t="str">
        <f t="shared" si="17"/>
        <v/>
      </c>
      <c r="I29" s="64" t="str">
        <f>IF($B29&lt;&gt;"",SUMIFS(进货台账!$I$3:$I$1869,进货台账!$E$3:$E$1869,$B29,进货台账!$B$3:$B$1869,LEFT($I$3,4),进货台账!$C$3:$C$1869,LEFT(I$4,LEN(I$4)-1)),"")</f>
        <v/>
      </c>
      <c r="J29" s="64" t="str">
        <f>IF($B29&lt;&gt;"",SUMIFS(进货台账!$K$3:$K$1869,进货台账!$E$3:$E$1869,$B29,进货台账!$B$3:$B$1869,LEFT($I$3,4),进货台账!$C$3:$C$1869,LEFT(I$4,LEN(I$4)-1)),"")</f>
        <v/>
      </c>
      <c r="K29" s="64" t="str">
        <f t="shared" si="18"/>
        <v/>
      </c>
      <c r="L29" s="64" t="str">
        <f t="shared" si="19"/>
        <v/>
      </c>
      <c r="M29" s="64" t="str">
        <f>IF($B29&lt;&gt;"",SUMIFS(销售台账!$I$3:$I$2654,销售台账!$E$3:$E$2654,$B29,销售台账!$B$3:$B$2654,LEFT($I$3,4),销售台账!$C$3:$C$2654,LEFT(I$4,LEN(I$4)-1)),"")</f>
        <v/>
      </c>
      <c r="N29" s="64" t="str">
        <f>IF($B29&lt;&gt;"",IFERROR(SUMIFS(销售台账!$K$3:$K$2654,销售台账!$E$3:$E$2654,$B29,销售台账!$B$3:$B$2654,LEFT($I$3,4),销售台账!$C$3:$C$2654,LEFT(I$4,LEN(I$4)-1))/M29,0),"")</f>
        <v/>
      </c>
      <c r="O29" s="64" t="str">
        <f>IF($B29&lt;&gt;"",SUMIFS(损耗登记!$I$3:$I$4999,损耗登记!$E$3:$E$4999,$B29,损耗登记!$B$3:$B$4999,LEFT($I$3,4),损耗登记!$C$3:$C$4999,LEFT(I$4,LEN(I$4)-1)),"")</f>
        <v/>
      </c>
      <c r="P29" s="64" t="str">
        <f t="shared" si="20"/>
        <v/>
      </c>
      <c r="Q29" s="64" t="str">
        <f t="shared" si="21"/>
        <v/>
      </c>
      <c r="R29" s="64" t="str">
        <f t="shared" si="22"/>
        <v/>
      </c>
      <c r="S29" s="64" t="str">
        <f t="shared" si="87"/>
        <v/>
      </c>
      <c r="T29" s="64" t="str">
        <f>IF($B29&lt;&gt;"",SUMIFS(进货台账!$I$3:$I$1869,进货台账!$E$3:$E$1869,$B29,进货台账!$B$3:$B$1869,LEFT($I$3,4),进货台账!$C$3:$C$1869,LEFT(T$4,LEN(T$4)-1)),"")</f>
        <v/>
      </c>
      <c r="U29" s="64" t="str">
        <f>IF($B29&lt;&gt;"",SUMIFS(进货台账!$K$3:$K$1869,进货台账!$E$3:$E$1869,$B29,进货台账!$B$3:$B$1869,LEFT($I$3,4),进货台账!$C$3:$C$1869,LEFT(T$4,LEN(T$4)-1)),"")</f>
        <v/>
      </c>
      <c r="V29" s="64" t="str">
        <f t="shared" si="88"/>
        <v/>
      </c>
      <c r="W29" s="64" t="str">
        <f t="shared" si="89"/>
        <v/>
      </c>
      <c r="X29" s="64" t="str">
        <f>IF($B29&lt;&gt;"",SUMIFS(销售台账!$I$3:$I$2654,销售台账!$E$3:$E$2654,$B29,销售台账!$B$3:$B$2654,LEFT($I$3,4),销售台账!$C$3:$C$2654,LEFT(T$4,LEN(T$4)-1)),"")</f>
        <v/>
      </c>
      <c r="Y29" s="64" t="str">
        <f>IF($B29&lt;&gt;"",IFERROR(SUMIFS(销售台账!$K$3:$K$2654,销售台账!$E$3:$E$2654,$B29,销售台账!$B$3:$B$2654,LEFT($I$3,4),销售台账!$C$3:$C$2654,LEFT(T$4,LEN(T$4)-1))/X29,0),"")</f>
        <v/>
      </c>
      <c r="Z29" s="64" t="str">
        <f>IF($B29&lt;&gt;"",SUMIFS(损耗登记!$I$3:$I$4999,损耗登记!$E$3:$E$4999,$B29,损耗登记!$B$3:$B$4999,LEFT($I$3,4),损耗登记!$C$3:$C$4999,LEFT(T$4,LEN(T$4)-1)),"")</f>
        <v/>
      </c>
      <c r="AA29" s="64" t="str">
        <f t="shared" si="90"/>
        <v/>
      </c>
      <c r="AB29" s="64" t="str">
        <f t="shared" si="91"/>
        <v/>
      </c>
      <c r="AC29" s="64" t="str">
        <f t="shared" si="92"/>
        <v/>
      </c>
      <c r="AD29" s="64" t="str">
        <f t="shared" si="93"/>
        <v/>
      </c>
      <c r="AE29" s="64" t="str">
        <f>IF($B29&lt;&gt;"",SUMIFS(进货台账!$I$3:$I$1869,进货台账!$E$3:$E$1869,$B29,进货台账!$B$3:$B$1869,LEFT($I$3,4),进货台账!$C$3:$C$1869,LEFT(AE$4,LEN(AE$4)-1)),"")</f>
        <v/>
      </c>
      <c r="AF29" s="64" t="str">
        <f>IF($B29&lt;&gt;"",SUMIFS(进货台账!$K$3:$K$1869,进货台账!$E$3:$E$1869,$B29,进货台账!$B$3:$B$1869,LEFT($I$3,4),进货台账!$C$3:$C$1869,LEFT(AE$4,LEN(AE$4)-1)),"")</f>
        <v/>
      </c>
      <c r="AG29" s="64" t="str">
        <f t="shared" si="26"/>
        <v/>
      </c>
      <c r="AH29" s="64" t="str">
        <f t="shared" si="27"/>
        <v/>
      </c>
      <c r="AI29" s="64" t="str">
        <f>IF($B29&lt;&gt;"",SUMIFS(销售台账!$I$3:$I$2654,销售台账!$E$3:$E$2654,$B29,销售台账!$B$3:$B$2654,LEFT($I$3,4),销售台账!$C$3:$C$2654,LEFT(AE$4,LEN(AE$4)-1)),"")</f>
        <v/>
      </c>
      <c r="AJ29" s="64" t="str">
        <f>IF($B29&lt;&gt;"",IFERROR(SUMIFS(销售台账!$K$3:$K$2654,销售台账!$E$3:$E$2654,$B29,销售台账!$B$3:$B$2654,LEFT($I$3,4),销售台账!$C$3:$C$2654,LEFT(AE$4,LEN(AE$4)-1))/AI29,0),"")</f>
        <v/>
      </c>
      <c r="AK29" s="64" t="str">
        <f>IF($B29&lt;&gt;"",SUMIFS(损耗登记!$I$3:$I$4999,损耗登记!$E$3:$E$4999,$B29,损耗登记!$B$3:$B$4999,LEFT($I$3,4),损耗登记!$C$3:$C$4999,LEFT(AE$4,LEN(AE$4)-1)),"")</f>
        <v/>
      </c>
      <c r="AL29" s="64" t="str">
        <f t="shared" si="28"/>
        <v/>
      </c>
      <c r="AM29" s="64" t="str">
        <f t="shared" si="29"/>
        <v/>
      </c>
      <c r="AN29" s="64" t="str">
        <f t="shared" si="30"/>
        <v/>
      </c>
      <c r="AO29" s="64" t="str">
        <f t="shared" si="31"/>
        <v/>
      </c>
      <c r="AP29" s="64" t="str">
        <f>IF($B29&lt;&gt;"",SUMIFS(进货台账!$I$3:$I$1869,进货台账!$E$3:$E$1869,$B29,进货台账!$B$3:$B$1869,LEFT($I$3,4),进货台账!$C$3:$C$1869,LEFT(AP$4,LEN(AP$4)-1)),"")</f>
        <v/>
      </c>
      <c r="AQ29" s="64" t="str">
        <f>IF($B29&lt;&gt;"",SUMIFS(进货台账!$K$3:$K$1869,进货台账!$E$3:$E$1869,$B29,进货台账!$B$3:$B$1869,LEFT($I$3,4),进货台账!$C$3:$C$1869,LEFT(AP$4,LEN(AP$4)-1)),"")</f>
        <v/>
      </c>
      <c r="AR29" s="64" t="str">
        <f t="shared" si="32"/>
        <v/>
      </c>
      <c r="AS29" s="64" t="str">
        <f t="shared" si="33"/>
        <v/>
      </c>
      <c r="AT29" s="64" t="str">
        <f>IF($B29&lt;&gt;"",SUMIFS(销售台账!$I$3:$I$2654,销售台账!$E$3:$E$2654,$B29,销售台账!$B$3:$B$2654,LEFT($I$3,4),销售台账!$C$3:$C$2654,LEFT(AP$4,LEN(AP$4)-1)),"")</f>
        <v/>
      </c>
      <c r="AU29" s="64" t="str">
        <f>IF($B29&lt;&gt;"",IFERROR(SUMIFS(销售台账!$K$3:$K$2654,销售台账!$E$3:$E$2654,$B29,销售台账!$B$3:$B$2654,LEFT($I$3,4),销售台账!$C$3:$C$2654,LEFT(AP$4,LEN(AP$4)-1))/AT29,0),"")</f>
        <v/>
      </c>
      <c r="AV29" s="64" t="str">
        <f>IF($B29&lt;&gt;"",SUMIFS(损耗登记!$I$3:$I$4999,损耗登记!$E$3:$E$4999,$B29,损耗登记!$B$3:$B$4999,LEFT($I$3,4),损耗登记!$C$3:$C$4999,LEFT(AP$4,LEN(AP$4)-1)),"")</f>
        <v/>
      </c>
      <c r="AW29" s="64" t="str">
        <f t="shared" si="34"/>
        <v/>
      </c>
      <c r="AX29" s="64" t="str">
        <f t="shared" si="35"/>
        <v/>
      </c>
      <c r="AY29" s="64" t="str">
        <f t="shared" si="36"/>
        <v/>
      </c>
      <c r="AZ29" s="64" t="str">
        <f t="shared" si="37"/>
        <v/>
      </c>
      <c r="BA29" s="64" t="str">
        <f>IF($B29&lt;&gt;"",SUMIFS(进货台账!$I$3:$I$1869,进货台账!$E$3:$E$1869,$B29,进货台账!$B$3:$B$1869,LEFT($I$3,4),进货台账!$C$3:$C$1869,LEFT(BA$4,LEN(BA$4)-1)),"")</f>
        <v/>
      </c>
      <c r="BB29" s="64" t="str">
        <f>IF($B29&lt;&gt;"",SUMIFS(进货台账!$K$3:$K$1869,进货台账!$E$3:$E$1869,$B29,进货台账!$B$3:$B$1869,LEFT($I$3,4),进货台账!$C$3:$C$1869,LEFT(BA$4,LEN(BA$4)-1)),"")</f>
        <v/>
      </c>
      <c r="BC29" s="64" t="str">
        <f t="shared" si="38"/>
        <v/>
      </c>
      <c r="BD29" s="64" t="str">
        <f t="shared" si="39"/>
        <v/>
      </c>
      <c r="BE29" s="64" t="str">
        <f>IF($B29&lt;&gt;"",SUMIFS(销售台账!$I$3:$I$2654,销售台账!$E$3:$E$2654,$B29,销售台账!$B$3:$B$2654,LEFT($I$3,4),销售台账!$C$3:$C$2654,LEFT(BA$4,LEN(BA$4)-1)),"")</f>
        <v/>
      </c>
      <c r="BF29" s="64" t="str">
        <f>IF($B29&lt;&gt;"",IFERROR(SUMIFS(销售台账!$K$3:$K$2654,销售台账!$E$3:$E$2654,$B29,销售台账!$B$3:$B$2654,LEFT($I$3,4),销售台账!$C$3:$C$2654,LEFT(BA$4,LEN(BA$4)-1))/BE29,0),"")</f>
        <v/>
      </c>
      <c r="BG29" s="64" t="str">
        <f>IF($B29&lt;&gt;"",SUMIFS(损耗登记!$I$3:$I$4999,损耗登记!$E$3:$E$4999,$B29,损耗登记!$B$3:$B$4999,LEFT($I$3,4),损耗登记!$C$3:$C$4999,LEFT(BA$4,LEN(BA$4)-1)),"")</f>
        <v/>
      </c>
      <c r="BH29" s="64" t="str">
        <f t="shared" si="40"/>
        <v/>
      </c>
      <c r="BI29" s="64" t="str">
        <f t="shared" si="41"/>
        <v/>
      </c>
      <c r="BJ29" s="64" t="str">
        <f t="shared" si="42"/>
        <v/>
      </c>
      <c r="BK29" s="64" t="str">
        <f t="shared" si="43"/>
        <v/>
      </c>
      <c r="BL29" s="64" t="str">
        <f>IF($B29&lt;&gt;"",SUMIFS(进货台账!$I$3:$I$1869,进货台账!$E$3:$E$1869,$B29,进货台账!$B$3:$B$1869,LEFT($I$3,4),进货台账!$C$3:$C$1869,LEFT(BL$4,LEN(BL$4)-1)),"")</f>
        <v/>
      </c>
      <c r="BM29" s="64" t="str">
        <f>IF($B29&lt;&gt;"",SUMIFS(进货台账!$K$3:$K$1869,进货台账!$E$3:$E$1869,$B29,进货台账!$B$3:$B$1869,LEFT($I$3,4),进货台账!$C$3:$C$1869,LEFT(BL$4,LEN(BL$4)-1)),"")</f>
        <v/>
      </c>
      <c r="BN29" s="64" t="str">
        <f t="shared" si="44"/>
        <v/>
      </c>
      <c r="BO29" s="64" t="str">
        <f t="shared" si="45"/>
        <v/>
      </c>
      <c r="BP29" s="64" t="str">
        <f>IF($B29&lt;&gt;"",SUMIFS(销售台账!$I$3:$I$2654,销售台账!$E$3:$E$2654,$B29,销售台账!$B$3:$B$2654,LEFT($I$3,4),销售台账!$C$3:$C$2654,LEFT(BL$4,LEN(BL$4)-1)),"")</f>
        <v/>
      </c>
      <c r="BQ29" s="64" t="str">
        <f>IF($B29&lt;&gt;"",IFERROR(SUMIFS(销售台账!$K$3:$K$2654,销售台账!$E$3:$E$2654,$B29,销售台账!$B$3:$B$2654,LEFT($I$3,4),销售台账!$C$3:$C$2654,LEFT(BL$4,LEN(BL$4)-1))/BP29,0),"")</f>
        <v/>
      </c>
      <c r="BR29" s="64" t="str">
        <f>IF($B29&lt;&gt;"",SUMIFS(损耗登记!$I$3:$I$4999,损耗登记!$E$3:$E$4999,$B29,损耗登记!$B$3:$B$4999,LEFT($I$3,4),损耗登记!$C$3:$C$4999,LEFT(BL$4,LEN(BL$4)-1)),"")</f>
        <v/>
      </c>
      <c r="BS29" s="64" t="str">
        <f t="shared" si="46"/>
        <v/>
      </c>
      <c r="BT29" s="64" t="str">
        <f t="shared" si="47"/>
        <v/>
      </c>
      <c r="BU29" s="64" t="str">
        <f t="shared" si="48"/>
        <v/>
      </c>
      <c r="BV29" s="64" t="str">
        <f t="shared" si="49"/>
        <v/>
      </c>
      <c r="BW29" s="64" t="str">
        <f>IF($B29&lt;&gt;"",SUMIFS(进货台账!$I$3:$I$1869,进货台账!$E$3:$E$1869,$B29,进货台账!$B$3:$B$1869,LEFT($I$3,4),进货台账!$C$3:$C$1869,LEFT(BW$4,LEN(BW$4)-1)),"")</f>
        <v/>
      </c>
      <c r="BX29" s="64" t="str">
        <f>IF($B29&lt;&gt;"",SUMIFS(进货台账!$K$3:$K$1869,进货台账!$E$3:$E$1869,$B29,进货台账!$B$3:$B$1869,LEFT($I$3,4),进货台账!$C$3:$C$1869,LEFT(BW$4,LEN(BW$4)-1)),"")</f>
        <v/>
      </c>
      <c r="BY29" s="64" t="str">
        <f t="shared" si="50"/>
        <v/>
      </c>
      <c r="BZ29" s="64" t="str">
        <f t="shared" si="51"/>
        <v/>
      </c>
      <c r="CA29" s="64" t="str">
        <f>IF($B29&lt;&gt;"",SUMIFS(销售台账!$I$3:$I$2654,销售台账!$E$3:$E$2654,$B29,销售台账!$B$3:$B$2654,LEFT($I$3,4),销售台账!$C$3:$C$2654,LEFT(BW$4,LEN(BW$4)-1)),"")</f>
        <v/>
      </c>
      <c r="CB29" s="64" t="str">
        <f>IF($B29&lt;&gt;"",IFERROR(SUMIFS(销售台账!$K$3:$K$2654,销售台账!$E$3:$E$2654,$B29,销售台账!$B$3:$B$2654,LEFT($I$3,4),销售台账!$C$3:$C$2654,LEFT(BW$4,LEN(BW$4)-1))/CA29,0),"")</f>
        <v/>
      </c>
      <c r="CC29" s="64" t="str">
        <f>IF($B29&lt;&gt;"",SUMIFS(损耗登记!$I$3:$I$4999,损耗登记!$E$3:$E$4999,$B29,损耗登记!$B$3:$B$4999,LEFT($I$3,4),损耗登记!$C$3:$C$4999,LEFT(BW$4,LEN(BW$4)-1)),"")</f>
        <v/>
      </c>
      <c r="CD29" s="64" t="str">
        <f t="shared" si="52"/>
        <v/>
      </c>
      <c r="CE29" s="64" t="str">
        <f t="shared" si="53"/>
        <v/>
      </c>
      <c r="CF29" s="64" t="str">
        <f t="shared" si="54"/>
        <v/>
      </c>
      <c r="CG29" s="64" t="str">
        <f t="shared" si="55"/>
        <v/>
      </c>
      <c r="CH29" s="64" t="str">
        <f>IF($B29&lt;&gt;"",SUMIFS(进货台账!$I$3:$I$1869,进货台账!$E$3:$E$1869,$B29,进货台账!$B$3:$B$1869,LEFT($I$3,4),进货台账!$C$3:$C$1869,LEFT(CH$4,LEN(CH$4)-1)),"")</f>
        <v/>
      </c>
      <c r="CI29" s="64" t="str">
        <f>IF($B29&lt;&gt;"",SUMIFS(进货台账!$K$3:$K$1869,进货台账!$E$3:$E$1869,$B29,进货台账!$B$3:$B$1869,LEFT($I$3,4),进货台账!$C$3:$C$1869,LEFT(CH$4,LEN(CH$4)-1)),"")</f>
        <v/>
      </c>
      <c r="CJ29" s="64" t="str">
        <f t="shared" si="56"/>
        <v/>
      </c>
      <c r="CK29" s="64" t="str">
        <f t="shared" si="57"/>
        <v/>
      </c>
      <c r="CL29" s="64" t="str">
        <f>IF($B29&lt;&gt;"",SUMIFS(销售台账!$I$3:$I$2654,销售台账!$E$3:$E$2654,$B29,销售台账!$B$3:$B$2654,LEFT($I$3,4),销售台账!$C$3:$C$2654,LEFT(CH$4,LEN(CH$4)-1)),"")</f>
        <v/>
      </c>
      <c r="CM29" s="64" t="str">
        <f>IF($B29&lt;&gt;"",IFERROR(SUMIFS(销售台账!$K$3:$K$2654,销售台账!$E$3:$E$2654,$B29,销售台账!$B$3:$B$2654,LEFT($I$3,4),销售台账!$C$3:$C$2654,LEFT(CH$4,LEN(CH$4)-1))/CL29,0),"")</f>
        <v/>
      </c>
      <c r="CN29" s="64" t="str">
        <f>IF($B29&lt;&gt;"",SUMIFS(损耗登记!$I$3:$I$4999,损耗登记!$E$3:$E$4999,$B29,损耗登记!$B$3:$B$4999,LEFT($I$3,4),损耗登记!$C$3:$C$4999,LEFT(CH$4,LEN(CH$4)-1)),"")</f>
        <v/>
      </c>
      <c r="CO29" s="64" t="str">
        <f t="shared" si="58"/>
        <v/>
      </c>
      <c r="CP29" s="64" t="str">
        <f t="shared" si="59"/>
        <v/>
      </c>
      <c r="CQ29" s="64" t="str">
        <f t="shared" si="60"/>
        <v/>
      </c>
      <c r="CR29" s="64" t="str">
        <f t="shared" si="61"/>
        <v/>
      </c>
      <c r="CS29" s="64" t="str">
        <f>IF($B29&lt;&gt;"",SUMIFS(进货台账!$I$3:$I$1869,进货台账!$E$3:$E$1869,$B29,进货台账!$B$3:$B$1869,LEFT($I$3,4),进货台账!$C$3:$C$1869,LEFT(CS$4,LEN(CS$4)-1)),"")</f>
        <v/>
      </c>
      <c r="CT29" s="64" t="str">
        <f>IF($B29&lt;&gt;"",SUMIFS(进货台账!$K$3:$K$1869,进货台账!$E$3:$E$1869,$B29,进货台账!$B$3:$B$1869,LEFT($I$3,4),进货台账!$C$3:$C$1869,LEFT(CS$4,LEN(CS$4)-1)),"")</f>
        <v/>
      </c>
      <c r="CU29" s="64" t="str">
        <f t="shared" si="62"/>
        <v/>
      </c>
      <c r="CV29" s="64" t="str">
        <f t="shared" si="63"/>
        <v/>
      </c>
      <c r="CW29" s="64" t="str">
        <f>IF($B29&lt;&gt;"",SUMIFS(销售台账!$I$3:$I$2654,销售台账!$E$3:$E$2654,$B29,销售台账!$B$3:$B$2654,LEFT($I$3,4),销售台账!$C$3:$C$2654,LEFT(CS$4,LEN(CS$4)-1)),"")</f>
        <v/>
      </c>
      <c r="CX29" s="64" t="str">
        <f>IF($B29&lt;&gt;"",IFERROR(SUMIFS(销售台账!$K$3:$K$2654,销售台账!$E$3:$E$2654,$B29,销售台账!$B$3:$B$2654,LEFT($I$3,4),销售台账!$C$3:$C$2654,LEFT(CS$4,LEN(CS$4)-1))/CW29,0),"")</f>
        <v/>
      </c>
      <c r="CY29" s="64" t="str">
        <f>IF($B29&lt;&gt;"",SUMIFS(损耗登记!$I$3:$I$4999,损耗登记!$E$3:$E$4999,$B29,损耗登记!$B$3:$B$4999,LEFT($I$3,4),损耗登记!$C$3:$C$4999,LEFT(CS$4,LEN(CS$4)-1)),"")</f>
        <v/>
      </c>
      <c r="CZ29" s="64" t="str">
        <f t="shared" si="64"/>
        <v/>
      </c>
      <c r="DA29" s="64" t="str">
        <f t="shared" si="65"/>
        <v/>
      </c>
      <c r="DB29" s="64" t="str">
        <f t="shared" si="66"/>
        <v/>
      </c>
      <c r="DC29" s="64" t="str">
        <f t="shared" si="67"/>
        <v/>
      </c>
      <c r="DD29" s="64" t="str">
        <f>IF($B29&lt;&gt;"",SUMIFS(进货台账!$I$3:$I$1869,进货台账!$E$3:$E$1869,$B29,进货台账!$B$3:$B$1869,LEFT($I$3,4),进货台账!$C$3:$C$1869,LEFT(DD$4,LEN(DD$4)-1)),"")</f>
        <v/>
      </c>
      <c r="DE29" s="64" t="str">
        <f>IF($B29&lt;&gt;"",SUMIFS(进货台账!$K$3:$K$1869,进货台账!$E$3:$E$1869,$B29,进货台账!$B$3:$B$1869,LEFT($I$3,4),进货台账!$C$3:$C$1869,LEFT(DD$4,LEN(DD$4)-1)),"")</f>
        <v/>
      </c>
      <c r="DF29" s="64" t="str">
        <f t="shared" si="68"/>
        <v/>
      </c>
      <c r="DG29" s="64" t="str">
        <f t="shared" si="69"/>
        <v/>
      </c>
      <c r="DH29" s="64" t="str">
        <f>IF($B29&lt;&gt;"",SUMIFS(销售台账!$I$3:$I$2654,销售台账!$E$3:$E$2654,$B29,销售台账!$B$3:$B$2654,LEFT($I$3,4),销售台账!$C$3:$C$2654,LEFT(DD$4,LEN(DD$4)-1)),"")</f>
        <v/>
      </c>
      <c r="DI29" s="64" t="str">
        <f>IF($B29&lt;&gt;"",IFERROR(SUMIFS(销售台账!$K$3:$K$2654,销售台账!$E$3:$E$2654,$B29,销售台账!$B$3:$B$2654,LEFT($I$3,4),销售台账!$C$3:$C$2654,LEFT(DD$4,LEN(DD$4)-1))/DH29,0),"")</f>
        <v/>
      </c>
      <c r="DJ29" s="64" t="str">
        <f>IF($B29&lt;&gt;"",SUMIFS(损耗登记!$I$3:$I$4999,损耗登记!$E$3:$E$4999,$B29,损耗登记!$B$3:$B$4999,LEFT($I$3,4),损耗登记!$C$3:$C$4999,LEFT(DD$4,LEN(DD$4)-1)),"")</f>
        <v/>
      </c>
      <c r="DK29" s="64" t="str">
        <f t="shared" si="70"/>
        <v/>
      </c>
      <c r="DL29" s="64" t="str">
        <f t="shared" si="71"/>
        <v/>
      </c>
      <c r="DM29" s="64" t="str">
        <f t="shared" si="72"/>
        <v/>
      </c>
      <c r="DN29" s="64" t="str">
        <f t="shared" si="73"/>
        <v/>
      </c>
      <c r="DO29" s="64" t="str">
        <f>IF($B29&lt;&gt;"",SUMIFS(进货台账!$I$3:$I$1869,进货台账!$E$3:$E$1869,$B29,进货台账!$B$3:$B$1869,LEFT($I$3,4),进货台账!$C$3:$C$1869,LEFT(DO$4,LEN(DO$4)-1)),"")</f>
        <v/>
      </c>
      <c r="DP29" s="64" t="str">
        <f>IF($B29&lt;&gt;"",SUMIFS(进货台账!$K$3:$K$1869,进货台账!$E$3:$E$1869,$B29,进货台账!$B$3:$B$1869,LEFT($I$3,4),进货台账!$C$3:$C$1869,LEFT(DO$4,LEN(DO$4)-1)),"")</f>
        <v/>
      </c>
      <c r="DQ29" s="64" t="str">
        <f t="shared" si="74"/>
        <v/>
      </c>
      <c r="DR29" s="64" t="str">
        <f t="shared" si="75"/>
        <v/>
      </c>
      <c r="DS29" s="64" t="str">
        <f>IF($B29&lt;&gt;"",SUMIFS(销售台账!$I$3:$I$2654,销售台账!$E$3:$E$2654,$B29,销售台账!$B$3:$B$2654,LEFT($I$3,4),销售台账!$C$3:$C$2654,LEFT(DO$4,LEN(DO$4)-1)),"")</f>
        <v/>
      </c>
      <c r="DT29" s="64" t="str">
        <f>IF($B29&lt;&gt;"",IFERROR(SUMIFS(销售台账!$K$3:$K$2654,销售台账!$E$3:$E$2654,$B29,销售台账!$B$3:$B$2654,LEFT($I$3,4),销售台账!$C$3:$C$2654,LEFT(DO$4,LEN(DO$4)-1))/DS29,0),"")</f>
        <v/>
      </c>
      <c r="DU29" s="64" t="str">
        <f>IF($B29&lt;&gt;"",SUMIFS(损耗登记!$I$3:$I$4999,损耗登记!$E$3:$E$4999,$B29,损耗登记!$B$3:$B$4999,LEFT($I$3,4),损耗登记!$C$3:$C$4999,LEFT(DO$4,LEN(DO$4)-1)),"")</f>
        <v/>
      </c>
      <c r="DV29" s="64" t="str">
        <f t="shared" si="76"/>
        <v/>
      </c>
      <c r="DW29" s="64" t="str">
        <f t="shared" si="77"/>
        <v/>
      </c>
      <c r="DX29" s="64" t="str">
        <f t="shared" si="78"/>
        <v/>
      </c>
      <c r="DY29" s="64" t="str">
        <f t="shared" si="79"/>
        <v/>
      </c>
      <c r="DZ29" s="64" t="str">
        <f>IF($B29&lt;&gt;"",SUMIFS(进货台账!$I$3:$I$1869,进货台账!$E$3:$E$1869,$B29,进货台账!$B$3:$B$1869,LEFT($I$3,4),进货台账!$C$3:$C$1869,LEFT(DZ$4,LEN(DZ$4)-1)),"")</f>
        <v/>
      </c>
      <c r="EA29" s="64" t="str">
        <f>IF($B29&lt;&gt;"",SUMIFS(进货台账!$K$3:$K$1869,进货台账!$E$3:$E$1869,$B29,进货台账!$B$3:$B$1869,LEFT($I$3,4),进货台账!$C$3:$C$1869,LEFT(DZ$4,LEN(DZ$4)-1)),"")</f>
        <v/>
      </c>
      <c r="EB29" s="64" t="str">
        <f t="shared" si="80"/>
        <v/>
      </c>
      <c r="EC29" s="64" t="str">
        <f t="shared" si="81"/>
        <v/>
      </c>
      <c r="ED29" s="64" t="str">
        <f>IF($B29&lt;&gt;"",SUMIFS(销售台账!$I$3:$I$2654,销售台账!$E$3:$E$2654,$B29,销售台账!$B$3:$B$2654,LEFT($I$3,4),销售台账!$C$3:$C$2654,LEFT(DZ$4,LEN(DZ$4)-1)),"")</f>
        <v/>
      </c>
      <c r="EE29" s="64" t="str">
        <f>IF($B29&lt;&gt;"",IFERROR(SUMIFS(销售台账!$K$3:$K$2654,销售台账!$E$3:$E$2654,$B29,销售台账!$B$3:$B$2654,LEFT($I$3,4),销售台账!$C$3:$C$2654,LEFT(DZ$4,LEN(DZ$4)-1))/ED29,0),"")</f>
        <v/>
      </c>
      <c r="EF29" s="64" t="str">
        <f>IF($B29&lt;&gt;"",SUMIFS(损耗登记!$I$3:$I$4999,损耗登记!$E$3:$E$4999,$B29,损耗登记!$B$3:$B$4999,LEFT($I$3,4),损耗登记!$C$3:$C$4999,LEFT(DZ$4,LEN(DZ$4)-1)),"")</f>
        <v/>
      </c>
      <c r="EG29" s="64" t="str">
        <f t="shared" si="82"/>
        <v/>
      </c>
      <c r="EH29" s="64" t="str">
        <f t="shared" si="83"/>
        <v/>
      </c>
      <c r="EI29" s="64" t="str">
        <f t="shared" si="84"/>
        <v/>
      </c>
      <c r="EJ29" s="64" t="str">
        <f t="shared" si="85"/>
        <v/>
      </c>
    </row>
    <row r="30" s="44" customFormat="1" ht="22" customHeight="1" spans="1:140">
      <c r="A30" s="63" t="str">
        <f t="shared" si="86"/>
        <v/>
      </c>
      <c r="B30" s="63" t="str">
        <f>IF(商品参数!A26&lt;&gt;"",商品参数!A26,"")</f>
        <v/>
      </c>
      <c r="C30" s="64" t="str">
        <f>IFERROR(VLOOKUP(B30,商品参数!A:E,2,FALSE),"")</f>
        <v/>
      </c>
      <c r="D30" s="64" t="str">
        <f>IFERROR(VLOOKUP(B30,商品参数!A:E,3,FALSE),"")</f>
        <v/>
      </c>
      <c r="E30" s="64" t="str">
        <f>IFERROR(VLOOKUP(B30,商品参数!A:E,4,FALSE),"")</f>
        <v/>
      </c>
      <c r="F30" s="64" t="str">
        <f>IF(E30&lt;&gt;"",IFERROR(VLOOKUP(B30,商品参数!$A$3:$D$499,6,0),0),"")</f>
        <v/>
      </c>
      <c r="G30" s="64" t="str">
        <f>IF(E30&lt;&gt;"",IFERROR(VLOOKUP(B30,商品参数!$A$3:$E$499,7,0),0),"")</f>
        <v/>
      </c>
      <c r="H30" s="64" t="str">
        <f t="shared" si="17"/>
        <v/>
      </c>
      <c r="I30" s="64" t="str">
        <f>IF($B30&lt;&gt;"",SUMIFS(进货台账!$I$3:$I$1869,进货台账!$E$3:$E$1869,$B30,进货台账!$B$3:$B$1869,LEFT($I$3,4),进货台账!$C$3:$C$1869,LEFT(I$4,LEN(I$4)-1)),"")</f>
        <v/>
      </c>
      <c r="J30" s="64" t="str">
        <f>IF($B30&lt;&gt;"",SUMIFS(进货台账!$K$3:$K$1869,进货台账!$E$3:$E$1869,$B30,进货台账!$B$3:$B$1869,LEFT($I$3,4),进货台账!$C$3:$C$1869,LEFT(I$4,LEN(I$4)-1)),"")</f>
        <v/>
      </c>
      <c r="K30" s="64" t="str">
        <f t="shared" si="18"/>
        <v/>
      </c>
      <c r="L30" s="64" t="str">
        <f t="shared" si="19"/>
        <v/>
      </c>
      <c r="M30" s="64" t="str">
        <f>IF($B30&lt;&gt;"",SUMIFS(销售台账!$I$3:$I$2654,销售台账!$E$3:$E$2654,$B30,销售台账!$B$3:$B$2654,LEFT($I$3,4),销售台账!$C$3:$C$2654,LEFT(I$4,LEN(I$4)-1)),"")</f>
        <v/>
      </c>
      <c r="N30" s="64" t="str">
        <f>IF($B30&lt;&gt;"",IFERROR(SUMIFS(销售台账!$K$3:$K$2654,销售台账!$E$3:$E$2654,$B30,销售台账!$B$3:$B$2654,LEFT($I$3,4),销售台账!$C$3:$C$2654,LEFT(I$4,LEN(I$4)-1))/M30,0),"")</f>
        <v/>
      </c>
      <c r="O30" s="64" t="str">
        <f>IF($B30&lt;&gt;"",SUMIFS(损耗登记!$I$3:$I$4999,损耗登记!$E$3:$E$4999,$B30,损耗登记!$B$3:$B$4999,LEFT($I$3,4),损耗登记!$C$3:$C$4999,LEFT(I$4,LEN(I$4)-1)),"")</f>
        <v/>
      </c>
      <c r="P30" s="64" t="str">
        <f t="shared" si="20"/>
        <v/>
      </c>
      <c r="Q30" s="64" t="str">
        <f t="shared" si="21"/>
        <v/>
      </c>
      <c r="R30" s="64" t="str">
        <f t="shared" si="22"/>
        <v/>
      </c>
      <c r="S30" s="64" t="str">
        <f t="shared" si="87"/>
        <v/>
      </c>
      <c r="T30" s="64" t="str">
        <f>IF($B30&lt;&gt;"",SUMIFS(进货台账!$I$3:$I$1869,进货台账!$E$3:$E$1869,$B30,进货台账!$B$3:$B$1869,LEFT($I$3,4),进货台账!$C$3:$C$1869,LEFT(T$4,LEN(T$4)-1)),"")</f>
        <v/>
      </c>
      <c r="U30" s="64" t="str">
        <f>IF($B30&lt;&gt;"",SUMIFS(进货台账!$K$3:$K$1869,进货台账!$E$3:$E$1869,$B30,进货台账!$B$3:$B$1869,LEFT($I$3,4),进货台账!$C$3:$C$1869,LEFT(T$4,LEN(T$4)-1)),"")</f>
        <v/>
      </c>
      <c r="V30" s="64" t="str">
        <f t="shared" si="88"/>
        <v/>
      </c>
      <c r="W30" s="64" t="str">
        <f t="shared" si="89"/>
        <v/>
      </c>
      <c r="X30" s="64" t="str">
        <f>IF($B30&lt;&gt;"",SUMIFS(销售台账!$I$3:$I$2654,销售台账!$E$3:$E$2654,$B30,销售台账!$B$3:$B$2654,LEFT($I$3,4),销售台账!$C$3:$C$2654,LEFT(T$4,LEN(T$4)-1)),"")</f>
        <v/>
      </c>
      <c r="Y30" s="64" t="str">
        <f>IF($B30&lt;&gt;"",IFERROR(SUMIFS(销售台账!$K$3:$K$2654,销售台账!$E$3:$E$2654,$B30,销售台账!$B$3:$B$2654,LEFT($I$3,4),销售台账!$C$3:$C$2654,LEFT(T$4,LEN(T$4)-1))/X30,0),"")</f>
        <v/>
      </c>
      <c r="Z30" s="64" t="str">
        <f>IF($B30&lt;&gt;"",SUMIFS(损耗登记!$I$3:$I$4999,损耗登记!$E$3:$E$4999,$B30,损耗登记!$B$3:$B$4999,LEFT($I$3,4),损耗登记!$C$3:$C$4999,LEFT(T$4,LEN(T$4)-1)),"")</f>
        <v/>
      </c>
      <c r="AA30" s="64" t="str">
        <f t="shared" si="90"/>
        <v/>
      </c>
      <c r="AB30" s="64" t="str">
        <f t="shared" si="91"/>
        <v/>
      </c>
      <c r="AC30" s="64" t="str">
        <f t="shared" si="92"/>
        <v/>
      </c>
      <c r="AD30" s="64" t="str">
        <f t="shared" si="93"/>
        <v/>
      </c>
      <c r="AE30" s="64" t="str">
        <f>IF($B30&lt;&gt;"",SUMIFS(进货台账!$I$3:$I$1869,进货台账!$E$3:$E$1869,$B30,进货台账!$B$3:$B$1869,LEFT($I$3,4),进货台账!$C$3:$C$1869,LEFT(AE$4,LEN(AE$4)-1)),"")</f>
        <v/>
      </c>
      <c r="AF30" s="64" t="str">
        <f>IF($B30&lt;&gt;"",SUMIFS(进货台账!$K$3:$K$1869,进货台账!$E$3:$E$1869,$B30,进货台账!$B$3:$B$1869,LEFT($I$3,4),进货台账!$C$3:$C$1869,LEFT(AE$4,LEN(AE$4)-1)),"")</f>
        <v/>
      </c>
      <c r="AG30" s="64" t="str">
        <f t="shared" si="26"/>
        <v/>
      </c>
      <c r="AH30" s="64" t="str">
        <f t="shared" si="27"/>
        <v/>
      </c>
      <c r="AI30" s="64" t="str">
        <f>IF($B30&lt;&gt;"",SUMIFS(销售台账!$I$3:$I$2654,销售台账!$E$3:$E$2654,$B30,销售台账!$B$3:$B$2654,LEFT($I$3,4),销售台账!$C$3:$C$2654,LEFT(AE$4,LEN(AE$4)-1)),"")</f>
        <v/>
      </c>
      <c r="AJ30" s="64" t="str">
        <f>IF($B30&lt;&gt;"",IFERROR(SUMIFS(销售台账!$K$3:$K$2654,销售台账!$E$3:$E$2654,$B30,销售台账!$B$3:$B$2654,LEFT($I$3,4),销售台账!$C$3:$C$2654,LEFT(AE$4,LEN(AE$4)-1))/AI30,0),"")</f>
        <v/>
      </c>
      <c r="AK30" s="64" t="str">
        <f>IF($B30&lt;&gt;"",SUMIFS(损耗登记!$I$3:$I$4999,损耗登记!$E$3:$E$4999,$B30,损耗登记!$B$3:$B$4999,LEFT($I$3,4),损耗登记!$C$3:$C$4999,LEFT(AE$4,LEN(AE$4)-1)),"")</f>
        <v/>
      </c>
      <c r="AL30" s="64" t="str">
        <f t="shared" si="28"/>
        <v/>
      </c>
      <c r="AM30" s="64" t="str">
        <f t="shared" si="29"/>
        <v/>
      </c>
      <c r="AN30" s="64" t="str">
        <f t="shared" si="30"/>
        <v/>
      </c>
      <c r="AO30" s="64" t="str">
        <f t="shared" si="31"/>
        <v/>
      </c>
      <c r="AP30" s="64" t="str">
        <f>IF($B30&lt;&gt;"",SUMIFS(进货台账!$I$3:$I$1869,进货台账!$E$3:$E$1869,$B30,进货台账!$B$3:$B$1869,LEFT($I$3,4),进货台账!$C$3:$C$1869,LEFT(AP$4,LEN(AP$4)-1)),"")</f>
        <v/>
      </c>
      <c r="AQ30" s="64" t="str">
        <f>IF($B30&lt;&gt;"",SUMIFS(进货台账!$K$3:$K$1869,进货台账!$E$3:$E$1869,$B30,进货台账!$B$3:$B$1869,LEFT($I$3,4),进货台账!$C$3:$C$1869,LEFT(AP$4,LEN(AP$4)-1)),"")</f>
        <v/>
      </c>
      <c r="AR30" s="64" t="str">
        <f t="shared" si="32"/>
        <v/>
      </c>
      <c r="AS30" s="64" t="str">
        <f t="shared" si="33"/>
        <v/>
      </c>
      <c r="AT30" s="64" t="str">
        <f>IF($B30&lt;&gt;"",SUMIFS(销售台账!$I$3:$I$2654,销售台账!$E$3:$E$2654,$B30,销售台账!$B$3:$B$2654,LEFT($I$3,4),销售台账!$C$3:$C$2654,LEFT(AP$4,LEN(AP$4)-1)),"")</f>
        <v/>
      </c>
      <c r="AU30" s="64" t="str">
        <f>IF($B30&lt;&gt;"",IFERROR(SUMIFS(销售台账!$K$3:$K$2654,销售台账!$E$3:$E$2654,$B30,销售台账!$B$3:$B$2654,LEFT($I$3,4),销售台账!$C$3:$C$2654,LEFT(AP$4,LEN(AP$4)-1))/AT30,0),"")</f>
        <v/>
      </c>
      <c r="AV30" s="64" t="str">
        <f>IF($B30&lt;&gt;"",SUMIFS(损耗登记!$I$3:$I$4999,损耗登记!$E$3:$E$4999,$B30,损耗登记!$B$3:$B$4999,LEFT($I$3,4),损耗登记!$C$3:$C$4999,LEFT(AP$4,LEN(AP$4)-1)),"")</f>
        <v/>
      </c>
      <c r="AW30" s="64" t="str">
        <f t="shared" si="34"/>
        <v/>
      </c>
      <c r="AX30" s="64" t="str">
        <f t="shared" si="35"/>
        <v/>
      </c>
      <c r="AY30" s="64" t="str">
        <f t="shared" si="36"/>
        <v/>
      </c>
      <c r="AZ30" s="64" t="str">
        <f t="shared" si="37"/>
        <v/>
      </c>
      <c r="BA30" s="64" t="str">
        <f>IF($B30&lt;&gt;"",SUMIFS(进货台账!$I$3:$I$1869,进货台账!$E$3:$E$1869,$B30,进货台账!$B$3:$B$1869,LEFT($I$3,4),进货台账!$C$3:$C$1869,LEFT(BA$4,LEN(BA$4)-1)),"")</f>
        <v/>
      </c>
      <c r="BB30" s="64" t="str">
        <f>IF($B30&lt;&gt;"",SUMIFS(进货台账!$K$3:$K$1869,进货台账!$E$3:$E$1869,$B30,进货台账!$B$3:$B$1869,LEFT($I$3,4),进货台账!$C$3:$C$1869,LEFT(BA$4,LEN(BA$4)-1)),"")</f>
        <v/>
      </c>
      <c r="BC30" s="64" t="str">
        <f t="shared" si="38"/>
        <v/>
      </c>
      <c r="BD30" s="64" t="str">
        <f t="shared" si="39"/>
        <v/>
      </c>
      <c r="BE30" s="64" t="str">
        <f>IF($B30&lt;&gt;"",SUMIFS(销售台账!$I$3:$I$2654,销售台账!$E$3:$E$2654,$B30,销售台账!$B$3:$B$2654,LEFT($I$3,4),销售台账!$C$3:$C$2654,LEFT(BA$4,LEN(BA$4)-1)),"")</f>
        <v/>
      </c>
      <c r="BF30" s="64" t="str">
        <f>IF($B30&lt;&gt;"",IFERROR(SUMIFS(销售台账!$K$3:$K$2654,销售台账!$E$3:$E$2654,$B30,销售台账!$B$3:$B$2654,LEFT($I$3,4),销售台账!$C$3:$C$2654,LEFT(BA$4,LEN(BA$4)-1))/BE30,0),"")</f>
        <v/>
      </c>
      <c r="BG30" s="64" t="str">
        <f>IF($B30&lt;&gt;"",SUMIFS(损耗登记!$I$3:$I$4999,损耗登记!$E$3:$E$4999,$B30,损耗登记!$B$3:$B$4999,LEFT($I$3,4),损耗登记!$C$3:$C$4999,LEFT(BA$4,LEN(BA$4)-1)),"")</f>
        <v/>
      </c>
      <c r="BH30" s="64" t="str">
        <f t="shared" si="40"/>
        <v/>
      </c>
      <c r="BI30" s="64" t="str">
        <f t="shared" si="41"/>
        <v/>
      </c>
      <c r="BJ30" s="64" t="str">
        <f t="shared" si="42"/>
        <v/>
      </c>
      <c r="BK30" s="64" t="str">
        <f t="shared" si="43"/>
        <v/>
      </c>
      <c r="BL30" s="64" t="str">
        <f>IF($B30&lt;&gt;"",SUMIFS(进货台账!$I$3:$I$1869,进货台账!$E$3:$E$1869,$B30,进货台账!$B$3:$B$1869,LEFT($I$3,4),进货台账!$C$3:$C$1869,LEFT(BL$4,LEN(BL$4)-1)),"")</f>
        <v/>
      </c>
      <c r="BM30" s="64" t="str">
        <f>IF($B30&lt;&gt;"",SUMIFS(进货台账!$K$3:$K$1869,进货台账!$E$3:$E$1869,$B30,进货台账!$B$3:$B$1869,LEFT($I$3,4),进货台账!$C$3:$C$1869,LEFT(BL$4,LEN(BL$4)-1)),"")</f>
        <v/>
      </c>
      <c r="BN30" s="64" t="str">
        <f t="shared" si="44"/>
        <v/>
      </c>
      <c r="BO30" s="64" t="str">
        <f t="shared" si="45"/>
        <v/>
      </c>
      <c r="BP30" s="64" t="str">
        <f>IF($B30&lt;&gt;"",SUMIFS(销售台账!$I$3:$I$2654,销售台账!$E$3:$E$2654,$B30,销售台账!$B$3:$B$2654,LEFT($I$3,4),销售台账!$C$3:$C$2654,LEFT(BL$4,LEN(BL$4)-1)),"")</f>
        <v/>
      </c>
      <c r="BQ30" s="64" t="str">
        <f>IF($B30&lt;&gt;"",IFERROR(SUMIFS(销售台账!$K$3:$K$2654,销售台账!$E$3:$E$2654,$B30,销售台账!$B$3:$B$2654,LEFT($I$3,4),销售台账!$C$3:$C$2654,LEFT(BL$4,LEN(BL$4)-1))/BP30,0),"")</f>
        <v/>
      </c>
      <c r="BR30" s="64" t="str">
        <f>IF($B30&lt;&gt;"",SUMIFS(损耗登记!$I$3:$I$4999,损耗登记!$E$3:$E$4999,$B30,损耗登记!$B$3:$B$4999,LEFT($I$3,4),损耗登记!$C$3:$C$4999,LEFT(BL$4,LEN(BL$4)-1)),"")</f>
        <v/>
      </c>
      <c r="BS30" s="64" t="str">
        <f t="shared" si="46"/>
        <v/>
      </c>
      <c r="BT30" s="64" t="str">
        <f t="shared" si="47"/>
        <v/>
      </c>
      <c r="BU30" s="64" t="str">
        <f t="shared" si="48"/>
        <v/>
      </c>
      <c r="BV30" s="64" t="str">
        <f t="shared" si="49"/>
        <v/>
      </c>
      <c r="BW30" s="64" t="str">
        <f>IF($B30&lt;&gt;"",SUMIFS(进货台账!$I$3:$I$1869,进货台账!$E$3:$E$1869,$B30,进货台账!$B$3:$B$1869,LEFT($I$3,4),进货台账!$C$3:$C$1869,LEFT(BW$4,LEN(BW$4)-1)),"")</f>
        <v/>
      </c>
      <c r="BX30" s="64" t="str">
        <f>IF($B30&lt;&gt;"",SUMIFS(进货台账!$K$3:$K$1869,进货台账!$E$3:$E$1869,$B30,进货台账!$B$3:$B$1869,LEFT($I$3,4),进货台账!$C$3:$C$1869,LEFT(BW$4,LEN(BW$4)-1)),"")</f>
        <v/>
      </c>
      <c r="BY30" s="64" t="str">
        <f t="shared" si="50"/>
        <v/>
      </c>
      <c r="BZ30" s="64" t="str">
        <f t="shared" si="51"/>
        <v/>
      </c>
      <c r="CA30" s="64" t="str">
        <f>IF($B30&lt;&gt;"",SUMIFS(销售台账!$I$3:$I$2654,销售台账!$E$3:$E$2654,$B30,销售台账!$B$3:$B$2654,LEFT($I$3,4),销售台账!$C$3:$C$2654,LEFT(BW$4,LEN(BW$4)-1)),"")</f>
        <v/>
      </c>
      <c r="CB30" s="64" t="str">
        <f>IF($B30&lt;&gt;"",IFERROR(SUMIFS(销售台账!$K$3:$K$2654,销售台账!$E$3:$E$2654,$B30,销售台账!$B$3:$B$2654,LEFT($I$3,4),销售台账!$C$3:$C$2654,LEFT(BW$4,LEN(BW$4)-1))/CA30,0),"")</f>
        <v/>
      </c>
      <c r="CC30" s="64" t="str">
        <f>IF($B30&lt;&gt;"",SUMIFS(损耗登记!$I$3:$I$4999,损耗登记!$E$3:$E$4999,$B30,损耗登记!$B$3:$B$4999,LEFT($I$3,4),损耗登记!$C$3:$C$4999,LEFT(BW$4,LEN(BW$4)-1)),"")</f>
        <v/>
      </c>
      <c r="CD30" s="64" t="str">
        <f t="shared" si="52"/>
        <v/>
      </c>
      <c r="CE30" s="64" t="str">
        <f t="shared" si="53"/>
        <v/>
      </c>
      <c r="CF30" s="64" t="str">
        <f t="shared" si="54"/>
        <v/>
      </c>
      <c r="CG30" s="64" t="str">
        <f t="shared" si="55"/>
        <v/>
      </c>
      <c r="CH30" s="64" t="str">
        <f>IF($B30&lt;&gt;"",SUMIFS(进货台账!$I$3:$I$1869,进货台账!$E$3:$E$1869,$B30,进货台账!$B$3:$B$1869,LEFT($I$3,4),进货台账!$C$3:$C$1869,LEFT(CH$4,LEN(CH$4)-1)),"")</f>
        <v/>
      </c>
      <c r="CI30" s="64" t="str">
        <f>IF($B30&lt;&gt;"",SUMIFS(进货台账!$K$3:$K$1869,进货台账!$E$3:$E$1869,$B30,进货台账!$B$3:$B$1869,LEFT($I$3,4),进货台账!$C$3:$C$1869,LEFT(CH$4,LEN(CH$4)-1)),"")</f>
        <v/>
      </c>
      <c r="CJ30" s="64" t="str">
        <f t="shared" si="56"/>
        <v/>
      </c>
      <c r="CK30" s="64" t="str">
        <f t="shared" si="57"/>
        <v/>
      </c>
      <c r="CL30" s="64" t="str">
        <f>IF($B30&lt;&gt;"",SUMIFS(销售台账!$I$3:$I$2654,销售台账!$E$3:$E$2654,$B30,销售台账!$B$3:$B$2654,LEFT($I$3,4),销售台账!$C$3:$C$2654,LEFT(CH$4,LEN(CH$4)-1)),"")</f>
        <v/>
      </c>
      <c r="CM30" s="64" t="str">
        <f>IF($B30&lt;&gt;"",IFERROR(SUMIFS(销售台账!$K$3:$K$2654,销售台账!$E$3:$E$2654,$B30,销售台账!$B$3:$B$2654,LEFT($I$3,4),销售台账!$C$3:$C$2654,LEFT(CH$4,LEN(CH$4)-1))/CL30,0),"")</f>
        <v/>
      </c>
      <c r="CN30" s="64" t="str">
        <f>IF($B30&lt;&gt;"",SUMIFS(损耗登记!$I$3:$I$4999,损耗登记!$E$3:$E$4999,$B30,损耗登记!$B$3:$B$4999,LEFT($I$3,4),损耗登记!$C$3:$C$4999,LEFT(CH$4,LEN(CH$4)-1)),"")</f>
        <v/>
      </c>
      <c r="CO30" s="64" t="str">
        <f t="shared" si="58"/>
        <v/>
      </c>
      <c r="CP30" s="64" t="str">
        <f t="shared" si="59"/>
        <v/>
      </c>
      <c r="CQ30" s="64" t="str">
        <f t="shared" si="60"/>
        <v/>
      </c>
      <c r="CR30" s="64" t="str">
        <f t="shared" si="61"/>
        <v/>
      </c>
      <c r="CS30" s="64" t="str">
        <f>IF($B30&lt;&gt;"",SUMIFS(进货台账!$I$3:$I$1869,进货台账!$E$3:$E$1869,$B30,进货台账!$B$3:$B$1869,LEFT($I$3,4),进货台账!$C$3:$C$1869,LEFT(CS$4,LEN(CS$4)-1)),"")</f>
        <v/>
      </c>
      <c r="CT30" s="64" t="str">
        <f>IF($B30&lt;&gt;"",SUMIFS(进货台账!$K$3:$K$1869,进货台账!$E$3:$E$1869,$B30,进货台账!$B$3:$B$1869,LEFT($I$3,4),进货台账!$C$3:$C$1869,LEFT(CS$4,LEN(CS$4)-1)),"")</f>
        <v/>
      </c>
      <c r="CU30" s="64" t="str">
        <f t="shared" si="62"/>
        <v/>
      </c>
      <c r="CV30" s="64" t="str">
        <f t="shared" si="63"/>
        <v/>
      </c>
      <c r="CW30" s="64" t="str">
        <f>IF($B30&lt;&gt;"",SUMIFS(销售台账!$I$3:$I$2654,销售台账!$E$3:$E$2654,$B30,销售台账!$B$3:$B$2654,LEFT($I$3,4),销售台账!$C$3:$C$2654,LEFT(CS$4,LEN(CS$4)-1)),"")</f>
        <v/>
      </c>
      <c r="CX30" s="64" t="str">
        <f>IF($B30&lt;&gt;"",IFERROR(SUMIFS(销售台账!$K$3:$K$2654,销售台账!$E$3:$E$2654,$B30,销售台账!$B$3:$B$2654,LEFT($I$3,4),销售台账!$C$3:$C$2654,LEFT(CS$4,LEN(CS$4)-1))/CW30,0),"")</f>
        <v/>
      </c>
      <c r="CY30" s="64" t="str">
        <f>IF($B30&lt;&gt;"",SUMIFS(损耗登记!$I$3:$I$4999,损耗登记!$E$3:$E$4999,$B30,损耗登记!$B$3:$B$4999,LEFT($I$3,4),损耗登记!$C$3:$C$4999,LEFT(CS$4,LEN(CS$4)-1)),"")</f>
        <v/>
      </c>
      <c r="CZ30" s="64" t="str">
        <f t="shared" si="64"/>
        <v/>
      </c>
      <c r="DA30" s="64" t="str">
        <f t="shared" si="65"/>
        <v/>
      </c>
      <c r="DB30" s="64" t="str">
        <f t="shared" si="66"/>
        <v/>
      </c>
      <c r="DC30" s="64" t="str">
        <f t="shared" si="67"/>
        <v/>
      </c>
      <c r="DD30" s="64" t="str">
        <f>IF($B30&lt;&gt;"",SUMIFS(进货台账!$I$3:$I$1869,进货台账!$E$3:$E$1869,$B30,进货台账!$B$3:$B$1869,LEFT($I$3,4),进货台账!$C$3:$C$1869,LEFT(DD$4,LEN(DD$4)-1)),"")</f>
        <v/>
      </c>
      <c r="DE30" s="64" t="str">
        <f>IF($B30&lt;&gt;"",SUMIFS(进货台账!$K$3:$K$1869,进货台账!$E$3:$E$1869,$B30,进货台账!$B$3:$B$1869,LEFT($I$3,4),进货台账!$C$3:$C$1869,LEFT(DD$4,LEN(DD$4)-1)),"")</f>
        <v/>
      </c>
      <c r="DF30" s="64" t="str">
        <f t="shared" si="68"/>
        <v/>
      </c>
      <c r="DG30" s="64" t="str">
        <f t="shared" si="69"/>
        <v/>
      </c>
      <c r="DH30" s="64" t="str">
        <f>IF($B30&lt;&gt;"",SUMIFS(销售台账!$I$3:$I$2654,销售台账!$E$3:$E$2654,$B30,销售台账!$B$3:$B$2654,LEFT($I$3,4),销售台账!$C$3:$C$2654,LEFT(DD$4,LEN(DD$4)-1)),"")</f>
        <v/>
      </c>
      <c r="DI30" s="64" t="str">
        <f>IF($B30&lt;&gt;"",IFERROR(SUMIFS(销售台账!$K$3:$K$2654,销售台账!$E$3:$E$2654,$B30,销售台账!$B$3:$B$2654,LEFT($I$3,4),销售台账!$C$3:$C$2654,LEFT(DD$4,LEN(DD$4)-1))/DH30,0),"")</f>
        <v/>
      </c>
      <c r="DJ30" s="64" t="str">
        <f>IF($B30&lt;&gt;"",SUMIFS(损耗登记!$I$3:$I$4999,损耗登记!$E$3:$E$4999,$B30,损耗登记!$B$3:$B$4999,LEFT($I$3,4),损耗登记!$C$3:$C$4999,LEFT(DD$4,LEN(DD$4)-1)),"")</f>
        <v/>
      </c>
      <c r="DK30" s="64" t="str">
        <f t="shared" si="70"/>
        <v/>
      </c>
      <c r="DL30" s="64" t="str">
        <f t="shared" si="71"/>
        <v/>
      </c>
      <c r="DM30" s="64" t="str">
        <f t="shared" si="72"/>
        <v/>
      </c>
      <c r="DN30" s="64" t="str">
        <f t="shared" si="73"/>
        <v/>
      </c>
      <c r="DO30" s="64" t="str">
        <f>IF($B30&lt;&gt;"",SUMIFS(进货台账!$I$3:$I$1869,进货台账!$E$3:$E$1869,$B30,进货台账!$B$3:$B$1869,LEFT($I$3,4),进货台账!$C$3:$C$1869,LEFT(DO$4,LEN(DO$4)-1)),"")</f>
        <v/>
      </c>
      <c r="DP30" s="64" t="str">
        <f>IF($B30&lt;&gt;"",SUMIFS(进货台账!$K$3:$K$1869,进货台账!$E$3:$E$1869,$B30,进货台账!$B$3:$B$1869,LEFT($I$3,4),进货台账!$C$3:$C$1869,LEFT(DO$4,LEN(DO$4)-1)),"")</f>
        <v/>
      </c>
      <c r="DQ30" s="64" t="str">
        <f t="shared" si="74"/>
        <v/>
      </c>
      <c r="DR30" s="64" t="str">
        <f t="shared" si="75"/>
        <v/>
      </c>
      <c r="DS30" s="64" t="str">
        <f>IF($B30&lt;&gt;"",SUMIFS(销售台账!$I$3:$I$2654,销售台账!$E$3:$E$2654,$B30,销售台账!$B$3:$B$2654,LEFT($I$3,4),销售台账!$C$3:$C$2654,LEFT(DO$4,LEN(DO$4)-1)),"")</f>
        <v/>
      </c>
      <c r="DT30" s="64" t="str">
        <f>IF($B30&lt;&gt;"",IFERROR(SUMIFS(销售台账!$K$3:$K$2654,销售台账!$E$3:$E$2654,$B30,销售台账!$B$3:$B$2654,LEFT($I$3,4),销售台账!$C$3:$C$2654,LEFT(DO$4,LEN(DO$4)-1))/DS30,0),"")</f>
        <v/>
      </c>
      <c r="DU30" s="64" t="str">
        <f>IF($B30&lt;&gt;"",SUMIFS(损耗登记!$I$3:$I$4999,损耗登记!$E$3:$E$4999,$B30,损耗登记!$B$3:$B$4999,LEFT($I$3,4),损耗登记!$C$3:$C$4999,LEFT(DO$4,LEN(DO$4)-1)),"")</f>
        <v/>
      </c>
      <c r="DV30" s="64" t="str">
        <f t="shared" si="76"/>
        <v/>
      </c>
      <c r="DW30" s="64" t="str">
        <f t="shared" si="77"/>
        <v/>
      </c>
      <c r="DX30" s="64" t="str">
        <f t="shared" si="78"/>
        <v/>
      </c>
      <c r="DY30" s="64" t="str">
        <f t="shared" si="79"/>
        <v/>
      </c>
      <c r="DZ30" s="64" t="str">
        <f>IF($B30&lt;&gt;"",SUMIFS(进货台账!$I$3:$I$1869,进货台账!$E$3:$E$1869,$B30,进货台账!$B$3:$B$1869,LEFT($I$3,4),进货台账!$C$3:$C$1869,LEFT(DZ$4,LEN(DZ$4)-1)),"")</f>
        <v/>
      </c>
      <c r="EA30" s="64" t="str">
        <f>IF($B30&lt;&gt;"",SUMIFS(进货台账!$K$3:$K$1869,进货台账!$E$3:$E$1869,$B30,进货台账!$B$3:$B$1869,LEFT($I$3,4),进货台账!$C$3:$C$1869,LEFT(DZ$4,LEN(DZ$4)-1)),"")</f>
        <v/>
      </c>
      <c r="EB30" s="64" t="str">
        <f t="shared" si="80"/>
        <v/>
      </c>
      <c r="EC30" s="64" t="str">
        <f t="shared" si="81"/>
        <v/>
      </c>
      <c r="ED30" s="64" t="str">
        <f>IF($B30&lt;&gt;"",SUMIFS(销售台账!$I$3:$I$2654,销售台账!$E$3:$E$2654,$B30,销售台账!$B$3:$B$2654,LEFT($I$3,4),销售台账!$C$3:$C$2654,LEFT(DZ$4,LEN(DZ$4)-1)),"")</f>
        <v/>
      </c>
      <c r="EE30" s="64" t="str">
        <f>IF($B30&lt;&gt;"",IFERROR(SUMIFS(销售台账!$K$3:$K$2654,销售台账!$E$3:$E$2654,$B30,销售台账!$B$3:$B$2654,LEFT($I$3,4),销售台账!$C$3:$C$2654,LEFT(DZ$4,LEN(DZ$4)-1))/ED30,0),"")</f>
        <v/>
      </c>
      <c r="EF30" s="64" t="str">
        <f>IF($B30&lt;&gt;"",SUMIFS(损耗登记!$I$3:$I$4999,损耗登记!$E$3:$E$4999,$B30,损耗登记!$B$3:$B$4999,LEFT($I$3,4),损耗登记!$C$3:$C$4999,LEFT(DZ$4,LEN(DZ$4)-1)),"")</f>
        <v/>
      </c>
      <c r="EG30" s="64" t="str">
        <f t="shared" si="82"/>
        <v/>
      </c>
      <c r="EH30" s="64" t="str">
        <f t="shared" si="83"/>
        <v/>
      </c>
      <c r="EI30" s="64" t="str">
        <f t="shared" si="84"/>
        <v/>
      </c>
      <c r="EJ30" s="64" t="str">
        <f t="shared" si="85"/>
        <v/>
      </c>
    </row>
    <row r="31" s="44" customFormat="1" ht="22" customHeight="1" spans="1:140">
      <c r="A31" s="63" t="str">
        <f t="shared" si="86"/>
        <v/>
      </c>
      <c r="B31" s="63" t="str">
        <f>IF(商品参数!A27&lt;&gt;"",商品参数!A27,"")</f>
        <v/>
      </c>
      <c r="C31" s="64" t="str">
        <f>IFERROR(VLOOKUP(B31,商品参数!A:E,2,FALSE),"")</f>
        <v/>
      </c>
      <c r="D31" s="64" t="str">
        <f>IFERROR(VLOOKUP(B31,商品参数!A:E,3,FALSE),"")</f>
        <v/>
      </c>
      <c r="E31" s="64" t="str">
        <f>IFERROR(VLOOKUP(B31,商品参数!A:E,4,FALSE),"")</f>
        <v/>
      </c>
      <c r="F31" s="64" t="str">
        <f>IF(E31&lt;&gt;"",IFERROR(VLOOKUP(B31,商品参数!$A$3:$D$499,6,0),0),"")</f>
        <v/>
      </c>
      <c r="G31" s="64" t="str">
        <f>IF(E31&lt;&gt;"",IFERROR(VLOOKUP(B31,商品参数!$A$3:$E$499,7,0),0),"")</f>
        <v/>
      </c>
      <c r="H31" s="64" t="str">
        <f t="shared" si="17"/>
        <v/>
      </c>
      <c r="I31" s="64" t="str">
        <f>IF($B31&lt;&gt;"",SUMIFS(进货台账!$I$3:$I$1869,进货台账!$E$3:$E$1869,$B31,进货台账!$B$3:$B$1869,LEFT($I$3,4),进货台账!$C$3:$C$1869,LEFT(I$4,LEN(I$4)-1)),"")</f>
        <v/>
      </c>
      <c r="J31" s="64" t="str">
        <f>IF($B31&lt;&gt;"",SUMIFS(进货台账!$K$3:$K$1869,进货台账!$E$3:$E$1869,$B31,进货台账!$B$3:$B$1869,LEFT($I$3,4),进货台账!$C$3:$C$1869,LEFT(I$4,LEN(I$4)-1)),"")</f>
        <v/>
      </c>
      <c r="K31" s="64" t="str">
        <f t="shared" si="18"/>
        <v/>
      </c>
      <c r="L31" s="64" t="str">
        <f t="shared" si="19"/>
        <v/>
      </c>
      <c r="M31" s="64" t="str">
        <f>IF($B31&lt;&gt;"",SUMIFS(销售台账!$I$3:$I$2654,销售台账!$E$3:$E$2654,$B31,销售台账!$B$3:$B$2654,LEFT($I$3,4),销售台账!$C$3:$C$2654,LEFT(I$4,LEN(I$4)-1)),"")</f>
        <v/>
      </c>
      <c r="N31" s="64" t="str">
        <f>IF($B31&lt;&gt;"",IFERROR(SUMIFS(销售台账!$K$3:$K$2654,销售台账!$E$3:$E$2654,$B31,销售台账!$B$3:$B$2654,LEFT($I$3,4),销售台账!$C$3:$C$2654,LEFT(I$4,LEN(I$4)-1))/M31,0),"")</f>
        <v/>
      </c>
      <c r="O31" s="64" t="str">
        <f>IF($B31&lt;&gt;"",SUMIFS(损耗登记!$I$3:$I$4999,损耗登记!$E$3:$E$4999,$B31,损耗登记!$B$3:$B$4999,LEFT($I$3,4),损耗登记!$C$3:$C$4999,LEFT(I$4,LEN(I$4)-1)),"")</f>
        <v/>
      </c>
      <c r="P31" s="64" t="str">
        <f t="shared" si="20"/>
        <v/>
      </c>
      <c r="Q31" s="64" t="str">
        <f t="shared" si="21"/>
        <v/>
      </c>
      <c r="R31" s="64" t="str">
        <f t="shared" si="22"/>
        <v/>
      </c>
      <c r="S31" s="64" t="str">
        <f t="shared" si="87"/>
        <v/>
      </c>
      <c r="T31" s="64" t="str">
        <f>IF($B31&lt;&gt;"",SUMIFS(进货台账!$I$3:$I$1869,进货台账!$E$3:$E$1869,$B31,进货台账!$B$3:$B$1869,LEFT($I$3,4),进货台账!$C$3:$C$1869,LEFT(T$4,LEN(T$4)-1)),"")</f>
        <v/>
      </c>
      <c r="U31" s="64" t="str">
        <f>IF($B31&lt;&gt;"",SUMIFS(进货台账!$K$3:$K$1869,进货台账!$E$3:$E$1869,$B31,进货台账!$B$3:$B$1869,LEFT($I$3,4),进货台账!$C$3:$C$1869,LEFT(T$4,LEN(T$4)-1)),"")</f>
        <v/>
      </c>
      <c r="V31" s="64" t="str">
        <f t="shared" si="88"/>
        <v/>
      </c>
      <c r="W31" s="64" t="str">
        <f t="shared" si="89"/>
        <v/>
      </c>
      <c r="X31" s="64" t="str">
        <f>IF($B31&lt;&gt;"",SUMIFS(销售台账!$I$3:$I$2654,销售台账!$E$3:$E$2654,$B31,销售台账!$B$3:$B$2654,LEFT($I$3,4),销售台账!$C$3:$C$2654,LEFT(T$4,LEN(T$4)-1)),"")</f>
        <v/>
      </c>
      <c r="Y31" s="64" t="str">
        <f>IF($B31&lt;&gt;"",IFERROR(SUMIFS(销售台账!$K$3:$K$2654,销售台账!$E$3:$E$2654,$B31,销售台账!$B$3:$B$2654,LEFT($I$3,4),销售台账!$C$3:$C$2654,LEFT(T$4,LEN(T$4)-1))/X31,0),"")</f>
        <v/>
      </c>
      <c r="Z31" s="64" t="str">
        <f>IF($B31&lt;&gt;"",SUMIFS(损耗登记!$I$3:$I$4999,损耗登记!$E$3:$E$4999,$B31,损耗登记!$B$3:$B$4999,LEFT($I$3,4),损耗登记!$C$3:$C$4999,LEFT(T$4,LEN(T$4)-1)),"")</f>
        <v/>
      </c>
      <c r="AA31" s="64" t="str">
        <f t="shared" si="90"/>
        <v/>
      </c>
      <c r="AB31" s="64" t="str">
        <f t="shared" si="91"/>
        <v/>
      </c>
      <c r="AC31" s="64" t="str">
        <f t="shared" si="92"/>
        <v/>
      </c>
      <c r="AD31" s="64" t="str">
        <f t="shared" si="93"/>
        <v/>
      </c>
      <c r="AE31" s="64" t="str">
        <f>IF($B31&lt;&gt;"",SUMIFS(进货台账!$I$3:$I$1869,进货台账!$E$3:$E$1869,$B31,进货台账!$B$3:$B$1869,LEFT($I$3,4),进货台账!$C$3:$C$1869,LEFT(AE$4,LEN(AE$4)-1)),"")</f>
        <v/>
      </c>
      <c r="AF31" s="64" t="str">
        <f>IF($B31&lt;&gt;"",SUMIFS(进货台账!$K$3:$K$1869,进货台账!$E$3:$E$1869,$B31,进货台账!$B$3:$B$1869,LEFT($I$3,4),进货台账!$C$3:$C$1869,LEFT(AE$4,LEN(AE$4)-1)),"")</f>
        <v/>
      </c>
      <c r="AG31" s="64" t="str">
        <f t="shared" si="26"/>
        <v/>
      </c>
      <c r="AH31" s="64" t="str">
        <f t="shared" si="27"/>
        <v/>
      </c>
      <c r="AI31" s="64" t="str">
        <f>IF($B31&lt;&gt;"",SUMIFS(销售台账!$I$3:$I$2654,销售台账!$E$3:$E$2654,$B31,销售台账!$B$3:$B$2654,LEFT($I$3,4),销售台账!$C$3:$C$2654,LEFT(AE$4,LEN(AE$4)-1)),"")</f>
        <v/>
      </c>
      <c r="AJ31" s="64" t="str">
        <f>IF($B31&lt;&gt;"",IFERROR(SUMIFS(销售台账!$K$3:$K$2654,销售台账!$E$3:$E$2654,$B31,销售台账!$B$3:$B$2654,LEFT($I$3,4),销售台账!$C$3:$C$2654,LEFT(AE$4,LEN(AE$4)-1))/AI31,0),"")</f>
        <v/>
      </c>
      <c r="AK31" s="64" t="str">
        <f>IF($B31&lt;&gt;"",SUMIFS(损耗登记!$I$3:$I$4999,损耗登记!$E$3:$E$4999,$B31,损耗登记!$B$3:$B$4999,LEFT($I$3,4),损耗登记!$C$3:$C$4999,LEFT(AE$4,LEN(AE$4)-1)),"")</f>
        <v/>
      </c>
      <c r="AL31" s="64" t="str">
        <f t="shared" si="28"/>
        <v/>
      </c>
      <c r="AM31" s="64" t="str">
        <f t="shared" si="29"/>
        <v/>
      </c>
      <c r="AN31" s="64" t="str">
        <f t="shared" si="30"/>
        <v/>
      </c>
      <c r="AO31" s="64" t="str">
        <f t="shared" si="31"/>
        <v/>
      </c>
      <c r="AP31" s="64" t="str">
        <f>IF($B31&lt;&gt;"",SUMIFS(进货台账!$I$3:$I$1869,进货台账!$E$3:$E$1869,$B31,进货台账!$B$3:$B$1869,LEFT($I$3,4),进货台账!$C$3:$C$1869,LEFT(AP$4,LEN(AP$4)-1)),"")</f>
        <v/>
      </c>
      <c r="AQ31" s="64" t="str">
        <f>IF($B31&lt;&gt;"",SUMIFS(进货台账!$K$3:$K$1869,进货台账!$E$3:$E$1869,$B31,进货台账!$B$3:$B$1869,LEFT($I$3,4),进货台账!$C$3:$C$1869,LEFT(AP$4,LEN(AP$4)-1)),"")</f>
        <v/>
      </c>
      <c r="AR31" s="64" t="str">
        <f t="shared" si="32"/>
        <v/>
      </c>
      <c r="AS31" s="64" t="str">
        <f t="shared" si="33"/>
        <v/>
      </c>
      <c r="AT31" s="64" t="str">
        <f>IF($B31&lt;&gt;"",SUMIFS(销售台账!$I$3:$I$2654,销售台账!$E$3:$E$2654,$B31,销售台账!$B$3:$B$2654,LEFT($I$3,4),销售台账!$C$3:$C$2654,LEFT(AP$4,LEN(AP$4)-1)),"")</f>
        <v/>
      </c>
      <c r="AU31" s="64" t="str">
        <f>IF($B31&lt;&gt;"",IFERROR(SUMIFS(销售台账!$K$3:$K$2654,销售台账!$E$3:$E$2654,$B31,销售台账!$B$3:$B$2654,LEFT($I$3,4),销售台账!$C$3:$C$2654,LEFT(AP$4,LEN(AP$4)-1))/AT31,0),"")</f>
        <v/>
      </c>
      <c r="AV31" s="64" t="str">
        <f>IF($B31&lt;&gt;"",SUMIFS(损耗登记!$I$3:$I$4999,损耗登记!$E$3:$E$4999,$B31,损耗登记!$B$3:$B$4999,LEFT($I$3,4),损耗登记!$C$3:$C$4999,LEFT(AP$4,LEN(AP$4)-1)),"")</f>
        <v/>
      </c>
      <c r="AW31" s="64" t="str">
        <f t="shared" si="34"/>
        <v/>
      </c>
      <c r="AX31" s="64" t="str">
        <f t="shared" si="35"/>
        <v/>
      </c>
      <c r="AY31" s="64" t="str">
        <f t="shared" si="36"/>
        <v/>
      </c>
      <c r="AZ31" s="64" t="str">
        <f t="shared" si="37"/>
        <v/>
      </c>
      <c r="BA31" s="64" t="str">
        <f>IF($B31&lt;&gt;"",SUMIFS(进货台账!$I$3:$I$1869,进货台账!$E$3:$E$1869,$B31,进货台账!$B$3:$B$1869,LEFT($I$3,4),进货台账!$C$3:$C$1869,LEFT(BA$4,LEN(BA$4)-1)),"")</f>
        <v/>
      </c>
      <c r="BB31" s="64" t="str">
        <f>IF($B31&lt;&gt;"",SUMIFS(进货台账!$K$3:$K$1869,进货台账!$E$3:$E$1869,$B31,进货台账!$B$3:$B$1869,LEFT($I$3,4),进货台账!$C$3:$C$1869,LEFT(BA$4,LEN(BA$4)-1)),"")</f>
        <v/>
      </c>
      <c r="BC31" s="64" t="str">
        <f t="shared" si="38"/>
        <v/>
      </c>
      <c r="BD31" s="64" t="str">
        <f t="shared" si="39"/>
        <v/>
      </c>
      <c r="BE31" s="64" t="str">
        <f>IF($B31&lt;&gt;"",SUMIFS(销售台账!$I$3:$I$2654,销售台账!$E$3:$E$2654,$B31,销售台账!$B$3:$B$2654,LEFT($I$3,4),销售台账!$C$3:$C$2654,LEFT(BA$4,LEN(BA$4)-1)),"")</f>
        <v/>
      </c>
      <c r="BF31" s="64" t="str">
        <f>IF($B31&lt;&gt;"",IFERROR(SUMIFS(销售台账!$K$3:$K$2654,销售台账!$E$3:$E$2654,$B31,销售台账!$B$3:$B$2654,LEFT($I$3,4),销售台账!$C$3:$C$2654,LEFT(BA$4,LEN(BA$4)-1))/BE31,0),"")</f>
        <v/>
      </c>
      <c r="BG31" s="64" t="str">
        <f>IF($B31&lt;&gt;"",SUMIFS(损耗登记!$I$3:$I$4999,损耗登记!$E$3:$E$4999,$B31,损耗登记!$B$3:$B$4999,LEFT($I$3,4),损耗登记!$C$3:$C$4999,LEFT(BA$4,LEN(BA$4)-1)),"")</f>
        <v/>
      </c>
      <c r="BH31" s="64" t="str">
        <f t="shared" si="40"/>
        <v/>
      </c>
      <c r="BI31" s="64" t="str">
        <f t="shared" si="41"/>
        <v/>
      </c>
      <c r="BJ31" s="64" t="str">
        <f t="shared" si="42"/>
        <v/>
      </c>
      <c r="BK31" s="64" t="str">
        <f t="shared" si="43"/>
        <v/>
      </c>
      <c r="BL31" s="64" t="str">
        <f>IF($B31&lt;&gt;"",SUMIFS(进货台账!$I$3:$I$1869,进货台账!$E$3:$E$1869,$B31,进货台账!$B$3:$B$1869,LEFT($I$3,4),进货台账!$C$3:$C$1869,LEFT(BL$4,LEN(BL$4)-1)),"")</f>
        <v/>
      </c>
      <c r="BM31" s="64" t="str">
        <f>IF($B31&lt;&gt;"",SUMIFS(进货台账!$K$3:$K$1869,进货台账!$E$3:$E$1869,$B31,进货台账!$B$3:$B$1869,LEFT($I$3,4),进货台账!$C$3:$C$1869,LEFT(BL$4,LEN(BL$4)-1)),"")</f>
        <v/>
      </c>
      <c r="BN31" s="64" t="str">
        <f t="shared" si="44"/>
        <v/>
      </c>
      <c r="BO31" s="64" t="str">
        <f t="shared" si="45"/>
        <v/>
      </c>
      <c r="BP31" s="64" t="str">
        <f>IF($B31&lt;&gt;"",SUMIFS(销售台账!$I$3:$I$2654,销售台账!$E$3:$E$2654,$B31,销售台账!$B$3:$B$2654,LEFT($I$3,4),销售台账!$C$3:$C$2654,LEFT(BL$4,LEN(BL$4)-1)),"")</f>
        <v/>
      </c>
      <c r="BQ31" s="64" t="str">
        <f>IF($B31&lt;&gt;"",IFERROR(SUMIFS(销售台账!$K$3:$K$2654,销售台账!$E$3:$E$2654,$B31,销售台账!$B$3:$B$2654,LEFT($I$3,4),销售台账!$C$3:$C$2654,LEFT(BL$4,LEN(BL$4)-1))/BP31,0),"")</f>
        <v/>
      </c>
      <c r="BR31" s="64" t="str">
        <f>IF($B31&lt;&gt;"",SUMIFS(损耗登记!$I$3:$I$4999,损耗登记!$E$3:$E$4999,$B31,损耗登记!$B$3:$B$4999,LEFT($I$3,4),损耗登记!$C$3:$C$4999,LEFT(BL$4,LEN(BL$4)-1)),"")</f>
        <v/>
      </c>
      <c r="BS31" s="64" t="str">
        <f t="shared" si="46"/>
        <v/>
      </c>
      <c r="BT31" s="64" t="str">
        <f t="shared" si="47"/>
        <v/>
      </c>
      <c r="BU31" s="64" t="str">
        <f t="shared" si="48"/>
        <v/>
      </c>
      <c r="BV31" s="64" t="str">
        <f t="shared" si="49"/>
        <v/>
      </c>
      <c r="BW31" s="64" t="str">
        <f>IF($B31&lt;&gt;"",SUMIFS(进货台账!$I$3:$I$1869,进货台账!$E$3:$E$1869,$B31,进货台账!$B$3:$B$1869,LEFT($I$3,4),进货台账!$C$3:$C$1869,LEFT(BW$4,LEN(BW$4)-1)),"")</f>
        <v/>
      </c>
      <c r="BX31" s="64" t="str">
        <f>IF($B31&lt;&gt;"",SUMIFS(进货台账!$K$3:$K$1869,进货台账!$E$3:$E$1869,$B31,进货台账!$B$3:$B$1869,LEFT($I$3,4),进货台账!$C$3:$C$1869,LEFT(BW$4,LEN(BW$4)-1)),"")</f>
        <v/>
      </c>
      <c r="BY31" s="64" t="str">
        <f t="shared" si="50"/>
        <v/>
      </c>
      <c r="BZ31" s="64" t="str">
        <f t="shared" si="51"/>
        <v/>
      </c>
      <c r="CA31" s="64" t="str">
        <f>IF($B31&lt;&gt;"",SUMIFS(销售台账!$I$3:$I$2654,销售台账!$E$3:$E$2654,$B31,销售台账!$B$3:$B$2654,LEFT($I$3,4),销售台账!$C$3:$C$2654,LEFT(BW$4,LEN(BW$4)-1)),"")</f>
        <v/>
      </c>
      <c r="CB31" s="64" t="str">
        <f>IF($B31&lt;&gt;"",IFERROR(SUMIFS(销售台账!$K$3:$K$2654,销售台账!$E$3:$E$2654,$B31,销售台账!$B$3:$B$2654,LEFT($I$3,4),销售台账!$C$3:$C$2654,LEFT(BW$4,LEN(BW$4)-1))/CA31,0),"")</f>
        <v/>
      </c>
      <c r="CC31" s="64" t="str">
        <f>IF($B31&lt;&gt;"",SUMIFS(损耗登记!$I$3:$I$4999,损耗登记!$E$3:$E$4999,$B31,损耗登记!$B$3:$B$4999,LEFT($I$3,4),损耗登记!$C$3:$C$4999,LEFT(BW$4,LEN(BW$4)-1)),"")</f>
        <v/>
      </c>
      <c r="CD31" s="64" t="str">
        <f t="shared" si="52"/>
        <v/>
      </c>
      <c r="CE31" s="64" t="str">
        <f t="shared" si="53"/>
        <v/>
      </c>
      <c r="CF31" s="64" t="str">
        <f t="shared" si="54"/>
        <v/>
      </c>
      <c r="CG31" s="64" t="str">
        <f t="shared" si="55"/>
        <v/>
      </c>
      <c r="CH31" s="64" t="str">
        <f>IF($B31&lt;&gt;"",SUMIFS(进货台账!$I$3:$I$1869,进货台账!$E$3:$E$1869,$B31,进货台账!$B$3:$B$1869,LEFT($I$3,4),进货台账!$C$3:$C$1869,LEFT(CH$4,LEN(CH$4)-1)),"")</f>
        <v/>
      </c>
      <c r="CI31" s="64" t="str">
        <f>IF($B31&lt;&gt;"",SUMIFS(进货台账!$K$3:$K$1869,进货台账!$E$3:$E$1869,$B31,进货台账!$B$3:$B$1869,LEFT($I$3,4),进货台账!$C$3:$C$1869,LEFT(CH$4,LEN(CH$4)-1)),"")</f>
        <v/>
      </c>
      <c r="CJ31" s="64" t="str">
        <f t="shared" si="56"/>
        <v/>
      </c>
      <c r="CK31" s="64" t="str">
        <f t="shared" si="57"/>
        <v/>
      </c>
      <c r="CL31" s="64" t="str">
        <f>IF($B31&lt;&gt;"",SUMIFS(销售台账!$I$3:$I$2654,销售台账!$E$3:$E$2654,$B31,销售台账!$B$3:$B$2654,LEFT($I$3,4),销售台账!$C$3:$C$2654,LEFT(CH$4,LEN(CH$4)-1)),"")</f>
        <v/>
      </c>
      <c r="CM31" s="64" t="str">
        <f>IF($B31&lt;&gt;"",IFERROR(SUMIFS(销售台账!$K$3:$K$2654,销售台账!$E$3:$E$2654,$B31,销售台账!$B$3:$B$2654,LEFT($I$3,4),销售台账!$C$3:$C$2654,LEFT(CH$4,LEN(CH$4)-1))/CL31,0),"")</f>
        <v/>
      </c>
      <c r="CN31" s="64" t="str">
        <f>IF($B31&lt;&gt;"",SUMIFS(损耗登记!$I$3:$I$4999,损耗登记!$E$3:$E$4999,$B31,损耗登记!$B$3:$B$4999,LEFT($I$3,4),损耗登记!$C$3:$C$4999,LEFT(CH$4,LEN(CH$4)-1)),"")</f>
        <v/>
      </c>
      <c r="CO31" s="64" t="str">
        <f t="shared" si="58"/>
        <v/>
      </c>
      <c r="CP31" s="64" t="str">
        <f t="shared" si="59"/>
        <v/>
      </c>
      <c r="CQ31" s="64" t="str">
        <f t="shared" si="60"/>
        <v/>
      </c>
      <c r="CR31" s="64" t="str">
        <f t="shared" si="61"/>
        <v/>
      </c>
      <c r="CS31" s="64" t="str">
        <f>IF($B31&lt;&gt;"",SUMIFS(进货台账!$I$3:$I$1869,进货台账!$E$3:$E$1869,$B31,进货台账!$B$3:$B$1869,LEFT($I$3,4),进货台账!$C$3:$C$1869,LEFT(CS$4,LEN(CS$4)-1)),"")</f>
        <v/>
      </c>
      <c r="CT31" s="64" t="str">
        <f>IF($B31&lt;&gt;"",SUMIFS(进货台账!$K$3:$K$1869,进货台账!$E$3:$E$1869,$B31,进货台账!$B$3:$B$1869,LEFT($I$3,4),进货台账!$C$3:$C$1869,LEFT(CS$4,LEN(CS$4)-1)),"")</f>
        <v/>
      </c>
      <c r="CU31" s="64" t="str">
        <f t="shared" si="62"/>
        <v/>
      </c>
      <c r="CV31" s="64" t="str">
        <f t="shared" si="63"/>
        <v/>
      </c>
      <c r="CW31" s="64" t="str">
        <f>IF($B31&lt;&gt;"",SUMIFS(销售台账!$I$3:$I$2654,销售台账!$E$3:$E$2654,$B31,销售台账!$B$3:$B$2654,LEFT($I$3,4),销售台账!$C$3:$C$2654,LEFT(CS$4,LEN(CS$4)-1)),"")</f>
        <v/>
      </c>
      <c r="CX31" s="64" t="str">
        <f>IF($B31&lt;&gt;"",IFERROR(SUMIFS(销售台账!$K$3:$K$2654,销售台账!$E$3:$E$2654,$B31,销售台账!$B$3:$B$2654,LEFT($I$3,4),销售台账!$C$3:$C$2654,LEFT(CS$4,LEN(CS$4)-1))/CW31,0),"")</f>
        <v/>
      </c>
      <c r="CY31" s="64" t="str">
        <f>IF($B31&lt;&gt;"",SUMIFS(损耗登记!$I$3:$I$4999,损耗登记!$E$3:$E$4999,$B31,损耗登记!$B$3:$B$4999,LEFT($I$3,4),损耗登记!$C$3:$C$4999,LEFT(CS$4,LEN(CS$4)-1)),"")</f>
        <v/>
      </c>
      <c r="CZ31" s="64" t="str">
        <f t="shared" si="64"/>
        <v/>
      </c>
      <c r="DA31" s="64" t="str">
        <f t="shared" si="65"/>
        <v/>
      </c>
      <c r="DB31" s="64" t="str">
        <f t="shared" si="66"/>
        <v/>
      </c>
      <c r="DC31" s="64" t="str">
        <f t="shared" si="67"/>
        <v/>
      </c>
      <c r="DD31" s="64" t="str">
        <f>IF($B31&lt;&gt;"",SUMIFS(进货台账!$I$3:$I$1869,进货台账!$E$3:$E$1869,$B31,进货台账!$B$3:$B$1869,LEFT($I$3,4),进货台账!$C$3:$C$1869,LEFT(DD$4,LEN(DD$4)-1)),"")</f>
        <v/>
      </c>
      <c r="DE31" s="64" t="str">
        <f>IF($B31&lt;&gt;"",SUMIFS(进货台账!$K$3:$K$1869,进货台账!$E$3:$E$1869,$B31,进货台账!$B$3:$B$1869,LEFT($I$3,4),进货台账!$C$3:$C$1869,LEFT(DD$4,LEN(DD$4)-1)),"")</f>
        <v/>
      </c>
      <c r="DF31" s="64" t="str">
        <f t="shared" si="68"/>
        <v/>
      </c>
      <c r="DG31" s="64" t="str">
        <f t="shared" si="69"/>
        <v/>
      </c>
      <c r="DH31" s="64" t="str">
        <f>IF($B31&lt;&gt;"",SUMIFS(销售台账!$I$3:$I$2654,销售台账!$E$3:$E$2654,$B31,销售台账!$B$3:$B$2654,LEFT($I$3,4),销售台账!$C$3:$C$2654,LEFT(DD$4,LEN(DD$4)-1)),"")</f>
        <v/>
      </c>
      <c r="DI31" s="64" t="str">
        <f>IF($B31&lt;&gt;"",IFERROR(SUMIFS(销售台账!$K$3:$K$2654,销售台账!$E$3:$E$2654,$B31,销售台账!$B$3:$B$2654,LEFT($I$3,4),销售台账!$C$3:$C$2654,LEFT(DD$4,LEN(DD$4)-1))/DH31,0),"")</f>
        <v/>
      </c>
      <c r="DJ31" s="64" t="str">
        <f>IF($B31&lt;&gt;"",SUMIFS(损耗登记!$I$3:$I$4999,损耗登记!$E$3:$E$4999,$B31,损耗登记!$B$3:$B$4999,LEFT($I$3,4),损耗登记!$C$3:$C$4999,LEFT(DD$4,LEN(DD$4)-1)),"")</f>
        <v/>
      </c>
      <c r="DK31" s="64" t="str">
        <f t="shared" si="70"/>
        <v/>
      </c>
      <c r="DL31" s="64" t="str">
        <f t="shared" si="71"/>
        <v/>
      </c>
      <c r="DM31" s="64" t="str">
        <f t="shared" si="72"/>
        <v/>
      </c>
      <c r="DN31" s="64" t="str">
        <f t="shared" si="73"/>
        <v/>
      </c>
      <c r="DO31" s="64" t="str">
        <f>IF($B31&lt;&gt;"",SUMIFS(进货台账!$I$3:$I$1869,进货台账!$E$3:$E$1869,$B31,进货台账!$B$3:$B$1869,LEFT($I$3,4),进货台账!$C$3:$C$1869,LEFT(DO$4,LEN(DO$4)-1)),"")</f>
        <v/>
      </c>
      <c r="DP31" s="64" t="str">
        <f>IF($B31&lt;&gt;"",SUMIFS(进货台账!$K$3:$K$1869,进货台账!$E$3:$E$1869,$B31,进货台账!$B$3:$B$1869,LEFT($I$3,4),进货台账!$C$3:$C$1869,LEFT(DO$4,LEN(DO$4)-1)),"")</f>
        <v/>
      </c>
      <c r="DQ31" s="64" t="str">
        <f t="shared" si="74"/>
        <v/>
      </c>
      <c r="DR31" s="64" t="str">
        <f t="shared" si="75"/>
        <v/>
      </c>
      <c r="DS31" s="64" t="str">
        <f>IF($B31&lt;&gt;"",SUMIFS(销售台账!$I$3:$I$2654,销售台账!$E$3:$E$2654,$B31,销售台账!$B$3:$B$2654,LEFT($I$3,4),销售台账!$C$3:$C$2654,LEFT(DO$4,LEN(DO$4)-1)),"")</f>
        <v/>
      </c>
      <c r="DT31" s="64" t="str">
        <f>IF($B31&lt;&gt;"",IFERROR(SUMIFS(销售台账!$K$3:$K$2654,销售台账!$E$3:$E$2654,$B31,销售台账!$B$3:$B$2654,LEFT($I$3,4),销售台账!$C$3:$C$2654,LEFT(DO$4,LEN(DO$4)-1))/DS31,0),"")</f>
        <v/>
      </c>
      <c r="DU31" s="64" t="str">
        <f>IF($B31&lt;&gt;"",SUMIFS(损耗登记!$I$3:$I$4999,损耗登记!$E$3:$E$4999,$B31,损耗登记!$B$3:$B$4999,LEFT($I$3,4),损耗登记!$C$3:$C$4999,LEFT(DO$4,LEN(DO$4)-1)),"")</f>
        <v/>
      </c>
      <c r="DV31" s="64" t="str">
        <f t="shared" si="76"/>
        <v/>
      </c>
      <c r="DW31" s="64" t="str">
        <f t="shared" si="77"/>
        <v/>
      </c>
      <c r="DX31" s="64" t="str">
        <f t="shared" si="78"/>
        <v/>
      </c>
      <c r="DY31" s="64" t="str">
        <f t="shared" si="79"/>
        <v/>
      </c>
      <c r="DZ31" s="64" t="str">
        <f>IF($B31&lt;&gt;"",SUMIFS(进货台账!$I$3:$I$1869,进货台账!$E$3:$E$1869,$B31,进货台账!$B$3:$B$1869,LEFT($I$3,4),进货台账!$C$3:$C$1869,LEFT(DZ$4,LEN(DZ$4)-1)),"")</f>
        <v/>
      </c>
      <c r="EA31" s="64" t="str">
        <f>IF($B31&lt;&gt;"",SUMIFS(进货台账!$K$3:$K$1869,进货台账!$E$3:$E$1869,$B31,进货台账!$B$3:$B$1869,LEFT($I$3,4),进货台账!$C$3:$C$1869,LEFT(DZ$4,LEN(DZ$4)-1)),"")</f>
        <v/>
      </c>
      <c r="EB31" s="64" t="str">
        <f t="shared" si="80"/>
        <v/>
      </c>
      <c r="EC31" s="64" t="str">
        <f t="shared" si="81"/>
        <v/>
      </c>
      <c r="ED31" s="64" t="str">
        <f>IF($B31&lt;&gt;"",SUMIFS(销售台账!$I$3:$I$2654,销售台账!$E$3:$E$2654,$B31,销售台账!$B$3:$B$2654,LEFT($I$3,4),销售台账!$C$3:$C$2654,LEFT(DZ$4,LEN(DZ$4)-1)),"")</f>
        <v/>
      </c>
      <c r="EE31" s="64" t="str">
        <f>IF($B31&lt;&gt;"",IFERROR(SUMIFS(销售台账!$K$3:$K$2654,销售台账!$E$3:$E$2654,$B31,销售台账!$B$3:$B$2654,LEFT($I$3,4),销售台账!$C$3:$C$2654,LEFT(DZ$4,LEN(DZ$4)-1))/ED31,0),"")</f>
        <v/>
      </c>
      <c r="EF31" s="64" t="str">
        <f>IF($B31&lt;&gt;"",SUMIFS(损耗登记!$I$3:$I$4999,损耗登记!$E$3:$E$4999,$B31,损耗登记!$B$3:$B$4999,LEFT($I$3,4),损耗登记!$C$3:$C$4999,LEFT(DZ$4,LEN(DZ$4)-1)),"")</f>
        <v/>
      </c>
      <c r="EG31" s="64" t="str">
        <f t="shared" si="82"/>
        <v/>
      </c>
      <c r="EH31" s="64" t="str">
        <f t="shared" si="83"/>
        <v/>
      </c>
      <c r="EI31" s="64" t="str">
        <f t="shared" si="84"/>
        <v/>
      </c>
      <c r="EJ31" s="64" t="str">
        <f t="shared" si="85"/>
        <v/>
      </c>
    </row>
    <row r="32" s="44" customFormat="1" ht="22" customHeight="1" spans="1:140">
      <c r="A32" s="63" t="str">
        <f t="shared" si="86"/>
        <v/>
      </c>
      <c r="B32" s="63" t="str">
        <f>IF(商品参数!A28&lt;&gt;"",商品参数!A28,"")</f>
        <v/>
      </c>
      <c r="C32" s="64" t="str">
        <f>IFERROR(VLOOKUP(B32,商品参数!A:E,2,FALSE),"")</f>
        <v/>
      </c>
      <c r="D32" s="64" t="str">
        <f>IFERROR(VLOOKUP(B32,商品参数!A:E,3,FALSE),"")</f>
        <v/>
      </c>
      <c r="E32" s="64" t="str">
        <f>IFERROR(VLOOKUP(B32,商品参数!A:E,4,FALSE),"")</f>
        <v/>
      </c>
      <c r="F32" s="64" t="str">
        <f>IF(E32&lt;&gt;"",IFERROR(VLOOKUP(B32,商品参数!$A$3:$D$499,6,0),0),"")</f>
        <v/>
      </c>
      <c r="G32" s="64" t="str">
        <f>IF(E32&lt;&gt;"",IFERROR(VLOOKUP(B32,商品参数!$A$3:$E$499,7,0),0),"")</f>
        <v/>
      </c>
      <c r="H32" s="64" t="str">
        <f t="shared" si="17"/>
        <v/>
      </c>
      <c r="I32" s="64" t="str">
        <f>IF($B32&lt;&gt;"",SUMIFS(进货台账!$I$3:$I$1869,进货台账!$E$3:$E$1869,$B32,进货台账!$B$3:$B$1869,LEFT($I$3,4),进货台账!$C$3:$C$1869,LEFT(I$4,LEN(I$4)-1)),"")</f>
        <v/>
      </c>
      <c r="J32" s="64" t="str">
        <f>IF($B32&lt;&gt;"",SUMIFS(进货台账!$K$3:$K$1869,进货台账!$E$3:$E$1869,$B32,进货台账!$B$3:$B$1869,LEFT($I$3,4),进货台账!$C$3:$C$1869,LEFT(I$4,LEN(I$4)-1)),"")</f>
        <v/>
      </c>
      <c r="K32" s="64" t="str">
        <f t="shared" si="18"/>
        <v/>
      </c>
      <c r="L32" s="64" t="str">
        <f t="shared" si="19"/>
        <v/>
      </c>
      <c r="M32" s="64" t="str">
        <f>IF($B32&lt;&gt;"",SUMIFS(销售台账!$I$3:$I$2654,销售台账!$E$3:$E$2654,$B32,销售台账!$B$3:$B$2654,LEFT($I$3,4),销售台账!$C$3:$C$2654,LEFT(I$4,LEN(I$4)-1)),"")</f>
        <v/>
      </c>
      <c r="N32" s="64" t="str">
        <f>IF($B32&lt;&gt;"",IFERROR(SUMIFS(销售台账!$K$3:$K$2654,销售台账!$E$3:$E$2654,$B32,销售台账!$B$3:$B$2654,LEFT($I$3,4),销售台账!$C$3:$C$2654,LEFT(I$4,LEN(I$4)-1))/M32,0),"")</f>
        <v/>
      </c>
      <c r="O32" s="64" t="str">
        <f>IF($B32&lt;&gt;"",SUMIFS(损耗登记!$I$3:$I$4999,损耗登记!$E$3:$E$4999,$B32,损耗登记!$B$3:$B$4999,LEFT($I$3,4),损耗登记!$C$3:$C$4999,LEFT(I$4,LEN(I$4)-1)),"")</f>
        <v/>
      </c>
      <c r="P32" s="64" t="str">
        <f t="shared" si="20"/>
        <v/>
      </c>
      <c r="Q32" s="64" t="str">
        <f t="shared" si="21"/>
        <v/>
      </c>
      <c r="R32" s="64" t="str">
        <f t="shared" si="22"/>
        <v/>
      </c>
      <c r="S32" s="64" t="str">
        <f t="shared" si="87"/>
        <v/>
      </c>
      <c r="T32" s="64" t="str">
        <f>IF($B32&lt;&gt;"",SUMIFS(进货台账!$I$3:$I$1869,进货台账!$E$3:$E$1869,$B32,进货台账!$B$3:$B$1869,LEFT($I$3,4),进货台账!$C$3:$C$1869,LEFT(T$4,LEN(T$4)-1)),"")</f>
        <v/>
      </c>
      <c r="U32" s="64" t="str">
        <f>IF($B32&lt;&gt;"",SUMIFS(进货台账!$K$3:$K$1869,进货台账!$E$3:$E$1869,$B32,进货台账!$B$3:$B$1869,LEFT($I$3,4),进货台账!$C$3:$C$1869,LEFT(T$4,LEN(T$4)-1)),"")</f>
        <v/>
      </c>
      <c r="V32" s="64" t="str">
        <f t="shared" si="88"/>
        <v/>
      </c>
      <c r="W32" s="64" t="str">
        <f t="shared" si="89"/>
        <v/>
      </c>
      <c r="X32" s="64" t="str">
        <f>IF($B32&lt;&gt;"",SUMIFS(销售台账!$I$3:$I$2654,销售台账!$E$3:$E$2654,$B32,销售台账!$B$3:$B$2654,LEFT($I$3,4),销售台账!$C$3:$C$2654,LEFT(T$4,LEN(T$4)-1)),"")</f>
        <v/>
      </c>
      <c r="Y32" s="64" t="str">
        <f>IF($B32&lt;&gt;"",IFERROR(SUMIFS(销售台账!$K$3:$K$2654,销售台账!$E$3:$E$2654,$B32,销售台账!$B$3:$B$2654,LEFT($I$3,4),销售台账!$C$3:$C$2654,LEFT(T$4,LEN(T$4)-1))/X32,0),"")</f>
        <v/>
      </c>
      <c r="Z32" s="64" t="str">
        <f>IF($B32&lt;&gt;"",SUMIFS(损耗登记!$I$3:$I$4999,损耗登记!$E$3:$E$4999,$B32,损耗登记!$B$3:$B$4999,LEFT($I$3,4),损耗登记!$C$3:$C$4999,LEFT(T$4,LEN(T$4)-1)),"")</f>
        <v/>
      </c>
      <c r="AA32" s="64" t="str">
        <f t="shared" si="90"/>
        <v/>
      </c>
      <c r="AB32" s="64" t="str">
        <f t="shared" si="91"/>
        <v/>
      </c>
      <c r="AC32" s="64" t="str">
        <f t="shared" si="92"/>
        <v/>
      </c>
      <c r="AD32" s="64" t="str">
        <f t="shared" si="93"/>
        <v/>
      </c>
      <c r="AE32" s="64" t="str">
        <f>IF($B32&lt;&gt;"",SUMIFS(进货台账!$I$3:$I$1869,进货台账!$E$3:$E$1869,$B32,进货台账!$B$3:$B$1869,LEFT($I$3,4),进货台账!$C$3:$C$1869,LEFT(AE$4,LEN(AE$4)-1)),"")</f>
        <v/>
      </c>
      <c r="AF32" s="64" t="str">
        <f>IF($B32&lt;&gt;"",SUMIFS(进货台账!$K$3:$K$1869,进货台账!$E$3:$E$1869,$B32,进货台账!$B$3:$B$1869,LEFT($I$3,4),进货台账!$C$3:$C$1869,LEFT(AE$4,LEN(AE$4)-1)),"")</f>
        <v/>
      </c>
      <c r="AG32" s="64" t="str">
        <f t="shared" si="26"/>
        <v/>
      </c>
      <c r="AH32" s="64" t="str">
        <f t="shared" si="27"/>
        <v/>
      </c>
      <c r="AI32" s="64" t="str">
        <f>IF($B32&lt;&gt;"",SUMIFS(销售台账!$I$3:$I$2654,销售台账!$E$3:$E$2654,$B32,销售台账!$B$3:$B$2654,LEFT($I$3,4),销售台账!$C$3:$C$2654,LEFT(AE$4,LEN(AE$4)-1)),"")</f>
        <v/>
      </c>
      <c r="AJ32" s="64" t="str">
        <f>IF($B32&lt;&gt;"",IFERROR(SUMIFS(销售台账!$K$3:$K$2654,销售台账!$E$3:$E$2654,$B32,销售台账!$B$3:$B$2654,LEFT($I$3,4),销售台账!$C$3:$C$2654,LEFT(AE$4,LEN(AE$4)-1))/AI32,0),"")</f>
        <v/>
      </c>
      <c r="AK32" s="64" t="str">
        <f>IF($B32&lt;&gt;"",SUMIFS(损耗登记!$I$3:$I$4999,损耗登记!$E$3:$E$4999,$B32,损耗登记!$B$3:$B$4999,LEFT($I$3,4),损耗登记!$C$3:$C$4999,LEFT(AE$4,LEN(AE$4)-1)),"")</f>
        <v/>
      </c>
      <c r="AL32" s="64" t="str">
        <f t="shared" si="28"/>
        <v/>
      </c>
      <c r="AM32" s="64" t="str">
        <f t="shared" si="29"/>
        <v/>
      </c>
      <c r="AN32" s="64" t="str">
        <f t="shared" si="30"/>
        <v/>
      </c>
      <c r="AO32" s="64" t="str">
        <f t="shared" si="31"/>
        <v/>
      </c>
      <c r="AP32" s="64" t="str">
        <f>IF($B32&lt;&gt;"",SUMIFS(进货台账!$I$3:$I$1869,进货台账!$E$3:$E$1869,$B32,进货台账!$B$3:$B$1869,LEFT($I$3,4),进货台账!$C$3:$C$1869,LEFT(AP$4,LEN(AP$4)-1)),"")</f>
        <v/>
      </c>
      <c r="AQ32" s="64" t="str">
        <f>IF($B32&lt;&gt;"",SUMIFS(进货台账!$K$3:$K$1869,进货台账!$E$3:$E$1869,$B32,进货台账!$B$3:$B$1869,LEFT($I$3,4),进货台账!$C$3:$C$1869,LEFT(AP$4,LEN(AP$4)-1)),"")</f>
        <v/>
      </c>
      <c r="AR32" s="64" t="str">
        <f t="shared" si="32"/>
        <v/>
      </c>
      <c r="AS32" s="64" t="str">
        <f t="shared" si="33"/>
        <v/>
      </c>
      <c r="AT32" s="64" t="str">
        <f>IF($B32&lt;&gt;"",SUMIFS(销售台账!$I$3:$I$2654,销售台账!$E$3:$E$2654,$B32,销售台账!$B$3:$B$2654,LEFT($I$3,4),销售台账!$C$3:$C$2654,LEFT(AP$4,LEN(AP$4)-1)),"")</f>
        <v/>
      </c>
      <c r="AU32" s="64" t="str">
        <f>IF($B32&lt;&gt;"",IFERROR(SUMIFS(销售台账!$K$3:$K$2654,销售台账!$E$3:$E$2654,$B32,销售台账!$B$3:$B$2654,LEFT($I$3,4),销售台账!$C$3:$C$2654,LEFT(AP$4,LEN(AP$4)-1))/AT32,0),"")</f>
        <v/>
      </c>
      <c r="AV32" s="64" t="str">
        <f>IF($B32&lt;&gt;"",SUMIFS(损耗登记!$I$3:$I$4999,损耗登记!$E$3:$E$4999,$B32,损耗登记!$B$3:$B$4999,LEFT($I$3,4),损耗登记!$C$3:$C$4999,LEFT(AP$4,LEN(AP$4)-1)),"")</f>
        <v/>
      </c>
      <c r="AW32" s="64" t="str">
        <f t="shared" si="34"/>
        <v/>
      </c>
      <c r="AX32" s="64" t="str">
        <f t="shared" si="35"/>
        <v/>
      </c>
      <c r="AY32" s="64" t="str">
        <f t="shared" si="36"/>
        <v/>
      </c>
      <c r="AZ32" s="64" t="str">
        <f t="shared" si="37"/>
        <v/>
      </c>
      <c r="BA32" s="64" t="str">
        <f>IF($B32&lt;&gt;"",SUMIFS(进货台账!$I$3:$I$1869,进货台账!$E$3:$E$1869,$B32,进货台账!$B$3:$B$1869,LEFT($I$3,4),进货台账!$C$3:$C$1869,LEFT(BA$4,LEN(BA$4)-1)),"")</f>
        <v/>
      </c>
      <c r="BB32" s="64" t="str">
        <f>IF($B32&lt;&gt;"",SUMIFS(进货台账!$K$3:$K$1869,进货台账!$E$3:$E$1869,$B32,进货台账!$B$3:$B$1869,LEFT($I$3,4),进货台账!$C$3:$C$1869,LEFT(BA$4,LEN(BA$4)-1)),"")</f>
        <v/>
      </c>
      <c r="BC32" s="64" t="str">
        <f t="shared" si="38"/>
        <v/>
      </c>
      <c r="BD32" s="64" t="str">
        <f t="shared" si="39"/>
        <v/>
      </c>
      <c r="BE32" s="64" t="str">
        <f>IF($B32&lt;&gt;"",SUMIFS(销售台账!$I$3:$I$2654,销售台账!$E$3:$E$2654,$B32,销售台账!$B$3:$B$2654,LEFT($I$3,4),销售台账!$C$3:$C$2654,LEFT(BA$4,LEN(BA$4)-1)),"")</f>
        <v/>
      </c>
      <c r="BF32" s="64" t="str">
        <f>IF($B32&lt;&gt;"",IFERROR(SUMIFS(销售台账!$K$3:$K$2654,销售台账!$E$3:$E$2654,$B32,销售台账!$B$3:$B$2654,LEFT($I$3,4),销售台账!$C$3:$C$2654,LEFT(BA$4,LEN(BA$4)-1))/BE32,0),"")</f>
        <v/>
      </c>
      <c r="BG32" s="64" t="str">
        <f>IF($B32&lt;&gt;"",SUMIFS(损耗登记!$I$3:$I$4999,损耗登记!$E$3:$E$4999,$B32,损耗登记!$B$3:$B$4999,LEFT($I$3,4),损耗登记!$C$3:$C$4999,LEFT(BA$4,LEN(BA$4)-1)),"")</f>
        <v/>
      </c>
      <c r="BH32" s="64" t="str">
        <f t="shared" si="40"/>
        <v/>
      </c>
      <c r="BI32" s="64" t="str">
        <f t="shared" si="41"/>
        <v/>
      </c>
      <c r="BJ32" s="64" t="str">
        <f t="shared" si="42"/>
        <v/>
      </c>
      <c r="BK32" s="64" t="str">
        <f t="shared" si="43"/>
        <v/>
      </c>
      <c r="BL32" s="64" t="str">
        <f>IF($B32&lt;&gt;"",SUMIFS(进货台账!$I$3:$I$1869,进货台账!$E$3:$E$1869,$B32,进货台账!$B$3:$B$1869,LEFT($I$3,4),进货台账!$C$3:$C$1869,LEFT(BL$4,LEN(BL$4)-1)),"")</f>
        <v/>
      </c>
      <c r="BM32" s="64" t="str">
        <f>IF($B32&lt;&gt;"",SUMIFS(进货台账!$K$3:$K$1869,进货台账!$E$3:$E$1869,$B32,进货台账!$B$3:$B$1869,LEFT($I$3,4),进货台账!$C$3:$C$1869,LEFT(BL$4,LEN(BL$4)-1)),"")</f>
        <v/>
      </c>
      <c r="BN32" s="64" t="str">
        <f t="shared" si="44"/>
        <v/>
      </c>
      <c r="BO32" s="64" t="str">
        <f t="shared" si="45"/>
        <v/>
      </c>
      <c r="BP32" s="64" t="str">
        <f>IF($B32&lt;&gt;"",SUMIFS(销售台账!$I$3:$I$2654,销售台账!$E$3:$E$2654,$B32,销售台账!$B$3:$B$2654,LEFT($I$3,4),销售台账!$C$3:$C$2654,LEFT(BL$4,LEN(BL$4)-1)),"")</f>
        <v/>
      </c>
      <c r="BQ32" s="64" t="str">
        <f>IF($B32&lt;&gt;"",IFERROR(SUMIFS(销售台账!$K$3:$K$2654,销售台账!$E$3:$E$2654,$B32,销售台账!$B$3:$B$2654,LEFT($I$3,4),销售台账!$C$3:$C$2654,LEFT(BL$4,LEN(BL$4)-1))/BP32,0),"")</f>
        <v/>
      </c>
      <c r="BR32" s="64" t="str">
        <f>IF($B32&lt;&gt;"",SUMIFS(损耗登记!$I$3:$I$4999,损耗登记!$E$3:$E$4999,$B32,损耗登记!$B$3:$B$4999,LEFT($I$3,4),损耗登记!$C$3:$C$4999,LEFT(BL$4,LEN(BL$4)-1)),"")</f>
        <v/>
      </c>
      <c r="BS32" s="64" t="str">
        <f t="shared" si="46"/>
        <v/>
      </c>
      <c r="BT32" s="64" t="str">
        <f t="shared" si="47"/>
        <v/>
      </c>
      <c r="BU32" s="64" t="str">
        <f t="shared" si="48"/>
        <v/>
      </c>
      <c r="BV32" s="64" t="str">
        <f t="shared" si="49"/>
        <v/>
      </c>
      <c r="BW32" s="64" t="str">
        <f>IF($B32&lt;&gt;"",SUMIFS(进货台账!$I$3:$I$1869,进货台账!$E$3:$E$1869,$B32,进货台账!$B$3:$B$1869,LEFT($I$3,4),进货台账!$C$3:$C$1869,LEFT(BW$4,LEN(BW$4)-1)),"")</f>
        <v/>
      </c>
      <c r="BX32" s="64" t="str">
        <f>IF($B32&lt;&gt;"",SUMIFS(进货台账!$K$3:$K$1869,进货台账!$E$3:$E$1869,$B32,进货台账!$B$3:$B$1869,LEFT($I$3,4),进货台账!$C$3:$C$1869,LEFT(BW$4,LEN(BW$4)-1)),"")</f>
        <v/>
      </c>
      <c r="BY32" s="64" t="str">
        <f t="shared" si="50"/>
        <v/>
      </c>
      <c r="BZ32" s="64" t="str">
        <f t="shared" si="51"/>
        <v/>
      </c>
      <c r="CA32" s="64" t="str">
        <f>IF($B32&lt;&gt;"",SUMIFS(销售台账!$I$3:$I$2654,销售台账!$E$3:$E$2654,$B32,销售台账!$B$3:$B$2654,LEFT($I$3,4),销售台账!$C$3:$C$2654,LEFT(BW$4,LEN(BW$4)-1)),"")</f>
        <v/>
      </c>
      <c r="CB32" s="64" t="str">
        <f>IF($B32&lt;&gt;"",IFERROR(SUMIFS(销售台账!$K$3:$K$2654,销售台账!$E$3:$E$2654,$B32,销售台账!$B$3:$B$2654,LEFT($I$3,4),销售台账!$C$3:$C$2654,LEFT(BW$4,LEN(BW$4)-1))/CA32,0),"")</f>
        <v/>
      </c>
      <c r="CC32" s="64" t="str">
        <f>IF($B32&lt;&gt;"",SUMIFS(损耗登记!$I$3:$I$4999,损耗登记!$E$3:$E$4999,$B32,损耗登记!$B$3:$B$4999,LEFT($I$3,4),损耗登记!$C$3:$C$4999,LEFT(BW$4,LEN(BW$4)-1)),"")</f>
        <v/>
      </c>
      <c r="CD32" s="64" t="str">
        <f t="shared" si="52"/>
        <v/>
      </c>
      <c r="CE32" s="64" t="str">
        <f t="shared" si="53"/>
        <v/>
      </c>
      <c r="CF32" s="64" t="str">
        <f t="shared" si="54"/>
        <v/>
      </c>
      <c r="CG32" s="64" t="str">
        <f t="shared" si="55"/>
        <v/>
      </c>
      <c r="CH32" s="64" t="str">
        <f>IF($B32&lt;&gt;"",SUMIFS(进货台账!$I$3:$I$1869,进货台账!$E$3:$E$1869,$B32,进货台账!$B$3:$B$1869,LEFT($I$3,4),进货台账!$C$3:$C$1869,LEFT(CH$4,LEN(CH$4)-1)),"")</f>
        <v/>
      </c>
      <c r="CI32" s="64" t="str">
        <f>IF($B32&lt;&gt;"",SUMIFS(进货台账!$K$3:$K$1869,进货台账!$E$3:$E$1869,$B32,进货台账!$B$3:$B$1869,LEFT($I$3,4),进货台账!$C$3:$C$1869,LEFT(CH$4,LEN(CH$4)-1)),"")</f>
        <v/>
      </c>
      <c r="CJ32" s="64" t="str">
        <f t="shared" si="56"/>
        <v/>
      </c>
      <c r="CK32" s="64" t="str">
        <f t="shared" si="57"/>
        <v/>
      </c>
      <c r="CL32" s="64" t="str">
        <f>IF($B32&lt;&gt;"",SUMIFS(销售台账!$I$3:$I$2654,销售台账!$E$3:$E$2654,$B32,销售台账!$B$3:$B$2654,LEFT($I$3,4),销售台账!$C$3:$C$2654,LEFT(CH$4,LEN(CH$4)-1)),"")</f>
        <v/>
      </c>
      <c r="CM32" s="64" t="str">
        <f>IF($B32&lt;&gt;"",IFERROR(SUMIFS(销售台账!$K$3:$K$2654,销售台账!$E$3:$E$2654,$B32,销售台账!$B$3:$B$2654,LEFT($I$3,4),销售台账!$C$3:$C$2654,LEFT(CH$4,LEN(CH$4)-1))/CL32,0),"")</f>
        <v/>
      </c>
      <c r="CN32" s="64" t="str">
        <f>IF($B32&lt;&gt;"",SUMIFS(损耗登记!$I$3:$I$4999,损耗登记!$E$3:$E$4999,$B32,损耗登记!$B$3:$B$4999,LEFT($I$3,4),损耗登记!$C$3:$C$4999,LEFT(CH$4,LEN(CH$4)-1)),"")</f>
        <v/>
      </c>
      <c r="CO32" s="64" t="str">
        <f t="shared" si="58"/>
        <v/>
      </c>
      <c r="CP32" s="64" t="str">
        <f t="shared" si="59"/>
        <v/>
      </c>
      <c r="CQ32" s="64" t="str">
        <f t="shared" si="60"/>
        <v/>
      </c>
      <c r="CR32" s="64" t="str">
        <f t="shared" si="61"/>
        <v/>
      </c>
      <c r="CS32" s="64" t="str">
        <f>IF($B32&lt;&gt;"",SUMIFS(进货台账!$I$3:$I$1869,进货台账!$E$3:$E$1869,$B32,进货台账!$B$3:$B$1869,LEFT($I$3,4),进货台账!$C$3:$C$1869,LEFT(CS$4,LEN(CS$4)-1)),"")</f>
        <v/>
      </c>
      <c r="CT32" s="64" t="str">
        <f>IF($B32&lt;&gt;"",SUMIFS(进货台账!$K$3:$K$1869,进货台账!$E$3:$E$1869,$B32,进货台账!$B$3:$B$1869,LEFT($I$3,4),进货台账!$C$3:$C$1869,LEFT(CS$4,LEN(CS$4)-1)),"")</f>
        <v/>
      </c>
      <c r="CU32" s="64" t="str">
        <f t="shared" si="62"/>
        <v/>
      </c>
      <c r="CV32" s="64" t="str">
        <f t="shared" si="63"/>
        <v/>
      </c>
      <c r="CW32" s="64" t="str">
        <f>IF($B32&lt;&gt;"",SUMIFS(销售台账!$I$3:$I$2654,销售台账!$E$3:$E$2654,$B32,销售台账!$B$3:$B$2654,LEFT($I$3,4),销售台账!$C$3:$C$2654,LEFT(CS$4,LEN(CS$4)-1)),"")</f>
        <v/>
      </c>
      <c r="CX32" s="64" t="str">
        <f>IF($B32&lt;&gt;"",IFERROR(SUMIFS(销售台账!$K$3:$K$2654,销售台账!$E$3:$E$2654,$B32,销售台账!$B$3:$B$2654,LEFT($I$3,4),销售台账!$C$3:$C$2654,LEFT(CS$4,LEN(CS$4)-1))/CW32,0),"")</f>
        <v/>
      </c>
      <c r="CY32" s="64" t="str">
        <f>IF($B32&lt;&gt;"",SUMIFS(损耗登记!$I$3:$I$4999,损耗登记!$E$3:$E$4999,$B32,损耗登记!$B$3:$B$4999,LEFT($I$3,4),损耗登记!$C$3:$C$4999,LEFT(CS$4,LEN(CS$4)-1)),"")</f>
        <v/>
      </c>
      <c r="CZ32" s="64" t="str">
        <f t="shared" si="64"/>
        <v/>
      </c>
      <c r="DA32" s="64" t="str">
        <f t="shared" si="65"/>
        <v/>
      </c>
      <c r="DB32" s="64" t="str">
        <f t="shared" si="66"/>
        <v/>
      </c>
      <c r="DC32" s="64" t="str">
        <f t="shared" si="67"/>
        <v/>
      </c>
      <c r="DD32" s="64" t="str">
        <f>IF($B32&lt;&gt;"",SUMIFS(进货台账!$I$3:$I$1869,进货台账!$E$3:$E$1869,$B32,进货台账!$B$3:$B$1869,LEFT($I$3,4),进货台账!$C$3:$C$1869,LEFT(DD$4,LEN(DD$4)-1)),"")</f>
        <v/>
      </c>
      <c r="DE32" s="64" t="str">
        <f>IF($B32&lt;&gt;"",SUMIFS(进货台账!$K$3:$K$1869,进货台账!$E$3:$E$1869,$B32,进货台账!$B$3:$B$1869,LEFT($I$3,4),进货台账!$C$3:$C$1869,LEFT(DD$4,LEN(DD$4)-1)),"")</f>
        <v/>
      </c>
      <c r="DF32" s="64" t="str">
        <f t="shared" si="68"/>
        <v/>
      </c>
      <c r="DG32" s="64" t="str">
        <f t="shared" si="69"/>
        <v/>
      </c>
      <c r="DH32" s="64" t="str">
        <f>IF($B32&lt;&gt;"",SUMIFS(销售台账!$I$3:$I$2654,销售台账!$E$3:$E$2654,$B32,销售台账!$B$3:$B$2654,LEFT($I$3,4),销售台账!$C$3:$C$2654,LEFT(DD$4,LEN(DD$4)-1)),"")</f>
        <v/>
      </c>
      <c r="DI32" s="64" t="str">
        <f>IF($B32&lt;&gt;"",IFERROR(SUMIFS(销售台账!$K$3:$K$2654,销售台账!$E$3:$E$2654,$B32,销售台账!$B$3:$B$2654,LEFT($I$3,4),销售台账!$C$3:$C$2654,LEFT(DD$4,LEN(DD$4)-1))/DH32,0),"")</f>
        <v/>
      </c>
      <c r="DJ32" s="64" t="str">
        <f>IF($B32&lt;&gt;"",SUMIFS(损耗登记!$I$3:$I$4999,损耗登记!$E$3:$E$4999,$B32,损耗登记!$B$3:$B$4999,LEFT($I$3,4),损耗登记!$C$3:$C$4999,LEFT(DD$4,LEN(DD$4)-1)),"")</f>
        <v/>
      </c>
      <c r="DK32" s="64" t="str">
        <f t="shared" si="70"/>
        <v/>
      </c>
      <c r="DL32" s="64" t="str">
        <f t="shared" si="71"/>
        <v/>
      </c>
      <c r="DM32" s="64" t="str">
        <f t="shared" si="72"/>
        <v/>
      </c>
      <c r="DN32" s="64" t="str">
        <f t="shared" si="73"/>
        <v/>
      </c>
      <c r="DO32" s="64" t="str">
        <f>IF($B32&lt;&gt;"",SUMIFS(进货台账!$I$3:$I$1869,进货台账!$E$3:$E$1869,$B32,进货台账!$B$3:$B$1869,LEFT($I$3,4),进货台账!$C$3:$C$1869,LEFT(DO$4,LEN(DO$4)-1)),"")</f>
        <v/>
      </c>
      <c r="DP32" s="64" t="str">
        <f>IF($B32&lt;&gt;"",SUMIFS(进货台账!$K$3:$K$1869,进货台账!$E$3:$E$1869,$B32,进货台账!$B$3:$B$1869,LEFT($I$3,4),进货台账!$C$3:$C$1869,LEFT(DO$4,LEN(DO$4)-1)),"")</f>
        <v/>
      </c>
      <c r="DQ32" s="64" t="str">
        <f t="shared" si="74"/>
        <v/>
      </c>
      <c r="DR32" s="64" t="str">
        <f t="shared" si="75"/>
        <v/>
      </c>
      <c r="DS32" s="64" t="str">
        <f>IF($B32&lt;&gt;"",SUMIFS(销售台账!$I$3:$I$2654,销售台账!$E$3:$E$2654,$B32,销售台账!$B$3:$B$2654,LEFT($I$3,4),销售台账!$C$3:$C$2654,LEFT(DO$4,LEN(DO$4)-1)),"")</f>
        <v/>
      </c>
      <c r="DT32" s="64" t="str">
        <f>IF($B32&lt;&gt;"",IFERROR(SUMIFS(销售台账!$K$3:$K$2654,销售台账!$E$3:$E$2654,$B32,销售台账!$B$3:$B$2654,LEFT($I$3,4),销售台账!$C$3:$C$2654,LEFT(DO$4,LEN(DO$4)-1))/DS32,0),"")</f>
        <v/>
      </c>
      <c r="DU32" s="64" t="str">
        <f>IF($B32&lt;&gt;"",SUMIFS(损耗登记!$I$3:$I$4999,损耗登记!$E$3:$E$4999,$B32,损耗登记!$B$3:$B$4999,LEFT($I$3,4),损耗登记!$C$3:$C$4999,LEFT(DO$4,LEN(DO$4)-1)),"")</f>
        <v/>
      </c>
      <c r="DV32" s="64" t="str">
        <f t="shared" si="76"/>
        <v/>
      </c>
      <c r="DW32" s="64" t="str">
        <f t="shared" si="77"/>
        <v/>
      </c>
      <c r="DX32" s="64" t="str">
        <f t="shared" si="78"/>
        <v/>
      </c>
      <c r="DY32" s="64" t="str">
        <f t="shared" si="79"/>
        <v/>
      </c>
      <c r="DZ32" s="64" t="str">
        <f>IF($B32&lt;&gt;"",SUMIFS(进货台账!$I$3:$I$1869,进货台账!$E$3:$E$1869,$B32,进货台账!$B$3:$B$1869,LEFT($I$3,4),进货台账!$C$3:$C$1869,LEFT(DZ$4,LEN(DZ$4)-1)),"")</f>
        <v/>
      </c>
      <c r="EA32" s="64" t="str">
        <f>IF($B32&lt;&gt;"",SUMIFS(进货台账!$K$3:$K$1869,进货台账!$E$3:$E$1869,$B32,进货台账!$B$3:$B$1869,LEFT($I$3,4),进货台账!$C$3:$C$1869,LEFT(DZ$4,LEN(DZ$4)-1)),"")</f>
        <v/>
      </c>
      <c r="EB32" s="64" t="str">
        <f t="shared" si="80"/>
        <v/>
      </c>
      <c r="EC32" s="64" t="str">
        <f t="shared" si="81"/>
        <v/>
      </c>
      <c r="ED32" s="64" t="str">
        <f>IF($B32&lt;&gt;"",SUMIFS(销售台账!$I$3:$I$2654,销售台账!$E$3:$E$2654,$B32,销售台账!$B$3:$B$2654,LEFT($I$3,4),销售台账!$C$3:$C$2654,LEFT(DZ$4,LEN(DZ$4)-1)),"")</f>
        <v/>
      </c>
      <c r="EE32" s="64" t="str">
        <f>IF($B32&lt;&gt;"",IFERROR(SUMIFS(销售台账!$K$3:$K$2654,销售台账!$E$3:$E$2654,$B32,销售台账!$B$3:$B$2654,LEFT($I$3,4),销售台账!$C$3:$C$2654,LEFT(DZ$4,LEN(DZ$4)-1))/ED32,0),"")</f>
        <v/>
      </c>
      <c r="EF32" s="64" t="str">
        <f>IF($B32&lt;&gt;"",SUMIFS(损耗登记!$I$3:$I$4999,损耗登记!$E$3:$E$4999,$B32,损耗登记!$B$3:$B$4999,LEFT($I$3,4),损耗登记!$C$3:$C$4999,LEFT(DZ$4,LEN(DZ$4)-1)),"")</f>
        <v/>
      </c>
      <c r="EG32" s="64" t="str">
        <f t="shared" si="82"/>
        <v/>
      </c>
      <c r="EH32" s="64" t="str">
        <f t="shared" si="83"/>
        <v/>
      </c>
      <c r="EI32" s="64" t="str">
        <f t="shared" si="84"/>
        <v/>
      </c>
      <c r="EJ32" s="64" t="str">
        <f t="shared" si="85"/>
        <v/>
      </c>
    </row>
    <row r="33" s="44" customFormat="1" ht="22" customHeight="1" spans="1:140">
      <c r="A33" s="63" t="str">
        <f t="shared" si="86"/>
        <v/>
      </c>
      <c r="B33" s="63" t="str">
        <f>IF(商品参数!A29&lt;&gt;"",商品参数!A29,"")</f>
        <v/>
      </c>
      <c r="C33" s="64" t="str">
        <f>IFERROR(VLOOKUP(B33,商品参数!A:E,2,FALSE),"")</f>
        <v/>
      </c>
      <c r="D33" s="64" t="str">
        <f>IFERROR(VLOOKUP(B33,商品参数!A:E,3,FALSE),"")</f>
        <v/>
      </c>
      <c r="E33" s="64" t="str">
        <f>IFERROR(VLOOKUP(B33,商品参数!A:E,4,FALSE),"")</f>
        <v/>
      </c>
      <c r="F33" s="64" t="str">
        <f>IF(E33&lt;&gt;"",IFERROR(VLOOKUP(B33,商品参数!$A$3:$D$499,6,0),0),"")</f>
        <v/>
      </c>
      <c r="G33" s="64" t="str">
        <f>IF(E33&lt;&gt;"",IFERROR(VLOOKUP(B33,商品参数!$A$3:$E$499,7,0),0),"")</f>
        <v/>
      </c>
      <c r="H33" s="64" t="str">
        <f t="shared" si="17"/>
        <v/>
      </c>
      <c r="I33" s="64" t="str">
        <f>IF($B33&lt;&gt;"",SUMIFS(进货台账!$I$3:$I$1869,进货台账!$E$3:$E$1869,$B33,进货台账!$B$3:$B$1869,LEFT($I$3,4),进货台账!$C$3:$C$1869,LEFT(I$4,LEN(I$4)-1)),"")</f>
        <v/>
      </c>
      <c r="J33" s="64" t="str">
        <f>IF($B33&lt;&gt;"",SUMIFS(进货台账!$K$3:$K$1869,进货台账!$E$3:$E$1869,$B33,进货台账!$B$3:$B$1869,LEFT($I$3,4),进货台账!$C$3:$C$1869,LEFT(I$4,LEN(I$4)-1)),"")</f>
        <v/>
      </c>
      <c r="K33" s="64" t="str">
        <f t="shared" si="18"/>
        <v/>
      </c>
      <c r="L33" s="64" t="str">
        <f t="shared" si="19"/>
        <v/>
      </c>
      <c r="M33" s="64" t="str">
        <f>IF($B33&lt;&gt;"",SUMIFS(销售台账!$I$3:$I$2654,销售台账!$E$3:$E$2654,$B33,销售台账!$B$3:$B$2654,LEFT($I$3,4),销售台账!$C$3:$C$2654,LEFT(I$4,LEN(I$4)-1)),"")</f>
        <v/>
      </c>
      <c r="N33" s="64" t="str">
        <f>IF($B33&lt;&gt;"",IFERROR(SUMIFS(销售台账!$K$3:$K$2654,销售台账!$E$3:$E$2654,$B33,销售台账!$B$3:$B$2654,LEFT($I$3,4),销售台账!$C$3:$C$2654,LEFT(I$4,LEN(I$4)-1))/M33,0),"")</f>
        <v/>
      </c>
      <c r="O33" s="64" t="str">
        <f>IF($B33&lt;&gt;"",SUMIFS(损耗登记!$I$3:$I$4999,损耗登记!$E$3:$E$4999,$B33,损耗登记!$B$3:$B$4999,LEFT($I$3,4),损耗登记!$C$3:$C$4999,LEFT(I$4,LEN(I$4)-1)),"")</f>
        <v/>
      </c>
      <c r="P33" s="64" t="str">
        <f t="shared" si="20"/>
        <v/>
      </c>
      <c r="Q33" s="64" t="str">
        <f t="shared" si="21"/>
        <v/>
      </c>
      <c r="R33" s="64" t="str">
        <f t="shared" si="22"/>
        <v/>
      </c>
      <c r="S33" s="64" t="str">
        <f t="shared" si="87"/>
        <v/>
      </c>
      <c r="T33" s="64" t="str">
        <f>IF($B33&lt;&gt;"",SUMIFS(进货台账!$I$3:$I$1869,进货台账!$E$3:$E$1869,$B33,进货台账!$B$3:$B$1869,LEFT($I$3,4),进货台账!$C$3:$C$1869,LEFT(T$4,LEN(T$4)-1)),"")</f>
        <v/>
      </c>
      <c r="U33" s="64" t="str">
        <f>IF($B33&lt;&gt;"",SUMIFS(进货台账!$K$3:$K$1869,进货台账!$E$3:$E$1869,$B33,进货台账!$B$3:$B$1869,LEFT($I$3,4),进货台账!$C$3:$C$1869,LEFT(T$4,LEN(T$4)-1)),"")</f>
        <v/>
      </c>
      <c r="V33" s="64" t="str">
        <f t="shared" si="88"/>
        <v/>
      </c>
      <c r="W33" s="64" t="str">
        <f t="shared" si="89"/>
        <v/>
      </c>
      <c r="X33" s="64" t="str">
        <f>IF($B33&lt;&gt;"",SUMIFS(销售台账!$I$3:$I$2654,销售台账!$E$3:$E$2654,$B33,销售台账!$B$3:$B$2654,LEFT($I$3,4),销售台账!$C$3:$C$2654,LEFT(T$4,LEN(T$4)-1)),"")</f>
        <v/>
      </c>
      <c r="Y33" s="64" t="str">
        <f>IF($B33&lt;&gt;"",IFERROR(SUMIFS(销售台账!$K$3:$K$2654,销售台账!$E$3:$E$2654,$B33,销售台账!$B$3:$B$2654,LEFT($I$3,4),销售台账!$C$3:$C$2654,LEFT(T$4,LEN(T$4)-1))/X33,0),"")</f>
        <v/>
      </c>
      <c r="Z33" s="64" t="str">
        <f>IF($B33&lt;&gt;"",SUMIFS(损耗登记!$I$3:$I$4999,损耗登记!$E$3:$E$4999,$B33,损耗登记!$B$3:$B$4999,LEFT($I$3,4),损耗登记!$C$3:$C$4999,LEFT(T$4,LEN(T$4)-1)),"")</f>
        <v/>
      </c>
      <c r="AA33" s="64" t="str">
        <f t="shared" si="90"/>
        <v/>
      </c>
      <c r="AB33" s="64" t="str">
        <f t="shared" si="91"/>
        <v/>
      </c>
      <c r="AC33" s="64" t="str">
        <f t="shared" si="92"/>
        <v/>
      </c>
      <c r="AD33" s="64" t="str">
        <f t="shared" si="93"/>
        <v/>
      </c>
      <c r="AE33" s="64" t="str">
        <f>IF($B33&lt;&gt;"",SUMIFS(进货台账!$I$3:$I$1869,进货台账!$E$3:$E$1869,$B33,进货台账!$B$3:$B$1869,LEFT($I$3,4),进货台账!$C$3:$C$1869,LEFT(AE$4,LEN(AE$4)-1)),"")</f>
        <v/>
      </c>
      <c r="AF33" s="64" t="str">
        <f>IF($B33&lt;&gt;"",SUMIFS(进货台账!$K$3:$K$1869,进货台账!$E$3:$E$1869,$B33,进货台账!$B$3:$B$1869,LEFT($I$3,4),进货台账!$C$3:$C$1869,LEFT(AE$4,LEN(AE$4)-1)),"")</f>
        <v/>
      </c>
      <c r="AG33" s="64" t="str">
        <f t="shared" si="26"/>
        <v/>
      </c>
      <c r="AH33" s="64" t="str">
        <f t="shared" si="27"/>
        <v/>
      </c>
      <c r="AI33" s="64" t="str">
        <f>IF($B33&lt;&gt;"",SUMIFS(销售台账!$I$3:$I$2654,销售台账!$E$3:$E$2654,$B33,销售台账!$B$3:$B$2654,LEFT($I$3,4),销售台账!$C$3:$C$2654,LEFT(AE$4,LEN(AE$4)-1)),"")</f>
        <v/>
      </c>
      <c r="AJ33" s="64" t="str">
        <f>IF($B33&lt;&gt;"",IFERROR(SUMIFS(销售台账!$K$3:$K$2654,销售台账!$E$3:$E$2654,$B33,销售台账!$B$3:$B$2654,LEFT($I$3,4),销售台账!$C$3:$C$2654,LEFT(AE$4,LEN(AE$4)-1))/AI33,0),"")</f>
        <v/>
      </c>
      <c r="AK33" s="64" t="str">
        <f>IF($B33&lt;&gt;"",SUMIFS(损耗登记!$I$3:$I$4999,损耗登记!$E$3:$E$4999,$B33,损耗登记!$B$3:$B$4999,LEFT($I$3,4),损耗登记!$C$3:$C$4999,LEFT(AE$4,LEN(AE$4)-1)),"")</f>
        <v/>
      </c>
      <c r="AL33" s="64" t="str">
        <f t="shared" si="28"/>
        <v/>
      </c>
      <c r="AM33" s="64" t="str">
        <f t="shared" si="29"/>
        <v/>
      </c>
      <c r="AN33" s="64" t="str">
        <f t="shared" si="30"/>
        <v/>
      </c>
      <c r="AO33" s="64" t="str">
        <f t="shared" si="31"/>
        <v/>
      </c>
      <c r="AP33" s="64" t="str">
        <f>IF($B33&lt;&gt;"",SUMIFS(进货台账!$I$3:$I$1869,进货台账!$E$3:$E$1869,$B33,进货台账!$B$3:$B$1869,LEFT($I$3,4),进货台账!$C$3:$C$1869,LEFT(AP$4,LEN(AP$4)-1)),"")</f>
        <v/>
      </c>
      <c r="AQ33" s="64" t="str">
        <f>IF($B33&lt;&gt;"",SUMIFS(进货台账!$K$3:$K$1869,进货台账!$E$3:$E$1869,$B33,进货台账!$B$3:$B$1869,LEFT($I$3,4),进货台账!$C$3:$C$1869,LEFT(AP$4,LEN(AP$4)-1)),"")</f>
        <v/>
      </c>
      <c r="AR33" s="64" t="str">
        <f t="shared" si="32"/>
        <v/>
      </c>
      <c r="AS33" s="64" t="str">
        <f t="shared" si="33"/>
        <v/>
      </c>
      <c r="AT33" s="64" t="str">
        <f>IF($B33&lt;&gt;"",SUMIFS(销售台账!$I$3:$I$2654,销售台账!$E$3:$E$2654,$B33,销售台账!$B$3:$B$2654,LEFT($I$3,4),销售台账!$C$3:$C$2654,LEFT(AP$4,LEN(AP$4)-1)),"")</f>
        <v/>
      </c>
      <c r="AU33" s="64" t="str">
        <f>IF($B33&lt;&gt;"",IFERROR(SUMIFS(销售台账!$K$3:$K$2654,销售台账!$E$3:$E$2654,$B33,销售台账!$B$3:$B$2654,LEFT($I$3,4),销售台账!$C$3:$C$2654,LEFT(AP$4,LEN(AP$4)-1))/AT33,0),"")</f>
        <v/>
      </c>
      <c r="AV33" s="64" t="str">
        <f>IF($B33&lt;&gt;"",SUMIFS(损耗登记!$I$3:$I$4999,损耗登记!$E$3:$E$4999,$B33,损耗登记!$B$3:$B$4999,LEFT($I$3,4),损耗登记!$C$3:$C$4999,LEFT(AP$4,LEN(AP$4)-1)),"")</f>
        <v/>
      </c>
      <c r="AW33" s="64" t="str">
        <f t="shared" si="34"/>
        <v/>
      </c>
      <c r="AX33" s="64" t="str">
        <f t="shared" si="35"/>
        <v/>
      </c>
      <c r="AY33" s="64" t="str">
        <f t="shared" si="36"/>
        <v/>
      </c>
      <c r="AZ33" s="64" t="str">
        <f t="shared" si="37"/>
        <v/>
      </c>
      <c r="BA33" s="64" t="str">
        <f>IF($B33&lt;&gt;"",SUMIFS(进货台账!$I$3:$I$1869,进货台账!$E$3:$E$1869,$B33,进货台账!$B$3:$B$1869,LEFT($I$3,4),进货台账!$C$3:$C$1869,LEFT(BA$4,LEN(BA$4)-1)),"")</f>
        <v/>
      </c>
      <c r="BB33" s="64" t="str">
        <f>IF($B33&lt;&gt;"",SUMIFS(进货台账!$K$3:$K$1869,进货台账!$E$3:$E$1869,$B33,进货台账!$B$3:$B$1869,LEFT($I$3,4),进货台账!$C$3:$C$1869,LEFT(BA$4,LEN(BA$4)-1)),"")</f>
        <v/>
      </c>
      <c r="BC33" s="64" t="str">
        <f t="shared" si="38"/>
        <v/>
      </c>
      <c r="BD33" s="64" t="str">
        <f t="shared" si="39"/>
        <v/>
      </c>
      <c r="BE33" s="64" t="str">
        <f>IF($B33&lt;&gt;"",SUMIFS(销售台账!$I$3:$I$2654,销售台账!$E$3:$E$2654,$B33,销售台账!$B$3:$B$2654,LEFT($I$3,4),销售台账!$C$3:$C$2654,LEFT(BA$4,LEN(BA$4)-1)),"")</f>
        <v/>
      </c>
      <c r="BF33" s="64" t="str">
        <f>IF($B33&lt;&gt;"",IFERROR(SUMIFS(销售台账!$K$3:$K$2654,销售台账!$E$3:$E$2654,$B33,销售台账!$B$3:$B$2654,LEFT($I$3,4),销售台账!$C$3:$C$2654,LEFT(BA$4,LEN(BA$4)-1))/BE33,0),"")</f>
        <v/>
      </c>
      <c r="BG33" s="64" t="str">
        <f>IF($B33&lt;&gt;"",SUMIFS(损耗登记!$I$3:$I$4999,损耗登记!$E$3:$E$4999,$B33,损耗登记!$B$3:$B$4999,LEFT($I$3,4),损耗登记!$C$3:$C$4999,LEFT(BA$4,LEN(BA$4)-1)),"")</f>
        <v/>
      </c>
      <c r="BH33" s="64" t="str">
        <f t="shared" si="40"/>
        <v/>
      </c>
      <c r="BI33" s="64" t="str">
        <f t="shared" si="41"/>
        <v/>
      </c>
      <c r="BJ33" s="64" t="str">
        <f t="shared" si="42"/>
        <v/>
      </c>
      <c r="BK33" s="64" t="str">
        <f t="shared" si="43"/>
        <v/>
      </c>
      <c r="BL33" s="64" t="str">
        <f>IF($B33&lt;&gt;"",SUMIFS(进货台账!$I$3:$I$1869,进货台账!$E$3:$E$1869,$B33,进货台账!$B$3:$B$1869,LEFT($I$3,4),进货台账!$C$3:$C$1869,LEFT(BL$4,LEN(BL$4)-1)),"")</f>
        <v/>
      </c>
      <c r="BM33" s="64" t="str">
        <f>IF($B33&lt;&gt;"",SUMIFS(进货台账!$K$3:$K$1869,进货台账!$E$3:$E$1869,$B33,进货台账!$B$3:$B$1869,LEFT($I$3,4),进货台账!$C$3:$C$1869,LEFT(BL$4,LEN(BL$4)-1)),"")</f>
        <v/>
      </c>
      <c r="BN33" s="64" t="str">
        <f t="shared" si="44"/>
        <v/>
      </c>
      <c r="BO33" s="64" t="str">
        <f t="shared" si="45"/>
        <v/>
      </c>
      <c r="BP33" s="64" t="str">
        <f>IF($B33&lt;&gt;"",SUMIFS(销售台账!$I$3:$I$2654,销售台账!$E$3:$E$2654,$B33,销售台账!$B$3:$B$2654,LEFT($I$3,4),销售台账!$C$3:$C$2654,LEFT(BL$4,LEN(BL$4)-1)),"")</f>
        <v/>
      </c>
      <c r="BQ33" s="64" t="str">
        <f>IF($B33&lt;&gt;"",IFERROR(SUMIFS(销售台账!$K$3:$K$2654,销售台账!$E$3:$E$2654,$B33,销售台账!$B$3:$B$2654,LEFT($I$3,4),销售台账!$C$3:$C$2654,LEFT(BL$4,LEN(BL$4)-1))/BP33,0),"")</f>
        <v/>
      </c>
      <c r="BR33" s="64" t="str">
        <f>IF($B33&lt;&gt;"",SUMIFS(损耗登记!$I$3:$I$4999,损耗登记!$E$3:$E$4999,$B33,损耗登记!$B$3:$B$4999,LEFT($I$3,4),损耗登记!$C$3:$C$4999,LEFT(BL$4,LEN(BL$4)-1)),"")</f>
        <v/>
      </c>
      <c r="BS33" s="64" t="str">
        <f t="shared" si="46"/>
        <v/>
      </c>
      <c r="BT33" s="64" t="str">
        <f t="shared" si="47"/>
        <v/>
      </c>
      <c r="BU33" s="64" t="str">
        <f t="shared" si="48"/>
        <v/>
      </c>
      <c r="BV33" s="64" t="str">
        <f t="shared" si="49"/>
        <v/>
      </c>
      <c r="BW33" s="64" t="str">
        <f>IF($B33&lt;&gt;"",SUMIFS(进货台账!$I$3:$I$1869,进货台账!$E$3:$E$1869,$B33,进货台账!$B$3:$B$1869,LEFT($I$3,4),进货台账!$C$3:$C$1869,LEFT(BW$4,LEN(BW$4)-1)),"")</f>
        <v/>
      </c>
      <c r="BX33" s="64" t="str">
        <f>IF($B33&lt;&gt;"",SUMIFS(进货台账!$K$3:$K$1869,进货台账!$E$3:$E$1869,$B33,进货台账!$B$3:$B$1869,LEFT($I$3,4),进货台账!$C$3:$C$1869,LEFT(BW$4,LEN(BW$4)-1)),"")</f>
        <v/>
      </c>
      <c r="BY33" s="64" t="str">
        <f t="shared" si="50"/>
        <v/>
      </c>
      <c r="BZ33" s="64" t="str">
        <f t="shared" si="51"/>
        <v/>
      </c>
      <c r="CA33" s="64" t="str">
        <f>IF($B33&lt;&gt;"",SUMIFS(销售台账!$I$3:$I$2654,销售台账!$E$3:$E$2654,$B33,销售台账!$B$3:$B$2654,LEFT($I$3,4),销售台账!$C$3:$C$2654,LEFT(BW$4,LEN(BW$4)-1)),"")</f>
        <v/>
      </c>
      <c r="CB33" s="64" t="str">
        <f>IF($B33&lt;&gt;"",IFERROR(SUMIFS(销售台账!$K$3:$K$2654,销售台账!$E$3:$E$2654,$B33,销售台账!$B$3:$B$2654,LEFT($I$3,4),销售台账!$C$3:$C$2654,LEFT(BW$4,LEN(BW$4)-1))/CA33,0),"")</f>
        <v/>
      </c>
      <c r="CC33" s="64" t="str">
        <f>IF($B33&lt;&gt;"",SUMIFS(损耗登记!$I$3:$I$4999,损耗登记!$E$3:$E$4999,$B33,损耗登记!$B$3:$B$4999,LEFT($I$3,4),损耗登记!$C$3:$C$4999,LEFT(BW$4,LEN(BW$4)-1)),"")</f>
        <v/>
      </c>
      <c r="CD33" s="64" t="str">
        <f t="shared" si="52"/>
        <v/>
      </c>
      <c r="CE33" s="64" t="str">
        <f t="shared" si="53"/>
        <v/>
      </c>
      <c r="CF33" s="64" t="str">
        <f t="shared" si="54"/>
        <v/>
      </c>
      <c r="CG33" s="64" t="str">
        <f t="shared" si="55"/>
        <v/>
      </c>
      <c r="CH33" s="64" t="str">
        <f>IF($B33&lt;&gt;"",SUMIFS(进货台账!$I$3:$I$1869,进货台账!$E$3:$E$1869,$B33,进货台账!$B$3:$B$1869,LEFT($I$3,4),进货台账!$C$3:$C$1869,LEFT(CH$4,LEN(CH$4)-1)),"")</f>
        <v/>
      </c>
      <c r="CI33" s="64" t="str">
        <f>IF($B33&lt;&gt;"",SUMIFS(进货台账!$K$3:$K$1869,进货台账!$E$3:$E$1869,$B33,进货台账!$B$3:$B$1869,LEFT($I$3,4),进货台账!$C$3:$C$1869,LEFT(CH$4,LEN(CH$4)-1)),"")</f>
        <v/>
      </c>
      <c r="CJ33" s="64" t="str">
        <f t="shared" si="56"/>
        <v/>
      </c>
      <c r="CK33" s="64" t="str">
        <f t="shared" si="57"/>
        <v/>
      </c>
      <c r="CL33" s="64" t="str">
        <f>IF($B33&lt;&gt;"",SUMIFS(销售台账!$I$3:$I$2654,销售台账!$E$3:$E$2654,$B33,销售台账!$B$3:$B$2654,LEFT($I$3,4),销售台账!$C$3:$C$2654,LEFT(CH$4,LEN(CH$4)-1)),"")</f>
        <v/>
      </c>
      <c r="CM33" s="64" t="str">
        <f>IF($B33&lt;&gt;"",IFERROR(SUMIFS(销售台账!$K$3:$K$2654,销售台账!$E$3:$E$2654,$B33,销售台账!$B$3:$B$2654,LEFT($I$3,4),销售台账!$C$3:$C$2654,LEFT(CH$4,LEN(CH$4)-1))/CL33,0),"")</f>
        <v/>
      </c>
      <c r="CN33" s="64" t="str">
        <f>IF($B33&lt;&gt;"",SUMIFS(损耗登记!$I$3:$I$4999,损耗登记!$E$3:$E$4999,$B33,损耗登记!$B$3:$B$4999,LEFT($I$3,4),损耗登记!$C$3:$C$4999,LEFT(CH$4,LEN(CH$4)-1)),"")</f>
        <v/>
      </c>
      <c r="CO33" s="64" t="str">
        <f t="shared" si="58"/>
        <v/>
      </c>
      <c r="CP33" s="64" t="str">
        <f t="shared" si="59"/>
        <v/>
      </c>
      <c r="CQ33" s="64" t="str">
        <f t="shared" si="60"/>
        <v/>
      </c>
      <c r="CR33" s="64" t="str">
        <f t="shared" si="61"/>
        <v/>
      </c>
      <c r="CS33" s="64" t="str">
        <f>IF($B33&lt;&gt;"",SUMIFS(进货台账!$I$3:$I$1869,进货台账!$E$3:$E$1869,$B33,进货台账!$B$3:$B$1869,LEFT($I$3,4),进货台账!$C$3:$C$1869,LEFT(CS$4,LEN(CS$4)-1)),"")</f>
        <v/>
      </c>
      <c r="CT33" s="64" t="str">
        <f>IF($B33&lt;&gt;"",SUMIFS(进货台账!$K$3:$K$1869,进货台账!$E$3:$E$1869,$B33,进货台账!$B$3:$B$1869,LEFT($I$3,4),进货台账!$C$3:$C$1869,LEFT(CS$4,LEN(CS$4)-1)),"")</f>
        <v/>
      </c>
      <c r="CU33" s="64" t="str">
        <f t="shared" si="62"/>
        <v/>
      </c>
      <c r="CV33" s="64" t="str">
        <f t="shared" si="63"/>
        <v/>
      </c>
      <c r="CW33" s="64" t="str">
        <f>IF($B33&lt;&gt;"",SUMIFS(销售台账!$I$3:$I$2654,销售台账!$E$3:$E$2654,$B33,销售台账!$B$3:$B$2654,LEFT($I$3,4),销售台账!$C$3:$C$2654,LEFT(CS$4,LEN(CS$4)-1)),"")</f>
        <v/>
      </c>
      <c r="CX33" s="64" t="str">
        <f>IF($B33&lt;&gt;"",IFERROR(SUMIFS(销售台账!$K$3:$K$2654,销售台账!$E$3:$E$2654,$B33,销售台账!$B$3:$B$2654,LEFT($I$3,4),销售台账!$C$3:$C$2654,LEFT(CS$4,LEN(CS$4)-1))/CW33,0),"")</f>
        <v/>
      </c>
      <c r="CY33" s="64" t="str">
        <f>IF($B33&lt;&gt;"",SUMIFS(损耗登记!$I$3:$I$4999,损耗登记!$E$3:$E$4999,$B33,损耗登记!$B$3:$B$4999,LEFT($I$3,4),损耗登记!$C$3:$C$4999,LEFT(CS$4,LEN(CS$4)-1)),"")</f>
        <v/>
      </c>
      <c r="CZ33" s="64" t="str">
        <f t="shared" si="64"/>
        <v/>
      </c>
      <c r="DA33" s="64" t="str">
        <f t="shared" si="65"/>
        <v/>
      </c>
      <c r="DB33" s="64" t="str">
        <f t="shared" si="66"/>
        <v/>
      </c>
      <c r="DC33" s="64" t="str">
        <f t="shared" si="67"/>
        <v/>
      </c>
      <c r="DD33" s="64" t="str">
        <f>IF($B33&lt;&gt;"",SUMIFS(进货台账!$I$3:$I$1869,进货台账!$E$3:$E$1869,$B33,进货台账!$B$3:$B$1869,LEFT($I$3,4),进货台账!$C$3:$C$1869,LEFT(DD$4,LEN(DD$4)-1)),"")</f>
        <v/>
      </c>
      <c r="DE33" s="64" t="str">
        <f>IF($B33&lt;&gt;"",SUMIFS(进货台账!$K$3:$K$1869,进货台账!$E$3:$E$1869,$B33,进货台账!$B$3:$B$1869,LEFT($I$3,4),进货台账!$C$3:$C$1869,LEFT(DD$4,LEN(DD$4)-1)),"")</f>
        <v/>
      </c>
      <c r="DF33" s="64" t="str">
        <f t="shared" si="68"/>
        <v/>
      </c>
      <c r="DG33" s="64" t="str">
        <f t="shared" si="69"/>
        <v/>
      </c>
      <c r="DH33" s="64" t="str">
        <f>IF($B33&lt;&gt;"",SUMIFS(销售台账!$I$3:$I$2654,销售台账!$E$3:$E$2654,$B33,销售台账!$B$3:$B$2654,LEFT($I$3,4),销售台账!$C$3:$C$2654,LEFT(DD$4,LEN(DD$4)-1)),"")</f>
        <v/>
      </c>
      <c r="DI33" s="64" t="str">
        <f>IF($B33&lt;&gt;"",IFERROR(SUMIFS(销售台账!$K$3:$K$2654,销售台账!$E$3:$E$2654,$B33,销售台账!$B$3:$B$2654,LEFT($I$3,4),销售台账!$C$3:$C$2654,LEFT(DD$4,LEN(DD$4)-1))/DH33,0),"")</f>
        <v/>
      </c>
      <c r="DJ33" s="64" t="str">
        <f>IF($B33&lt;&gt;"",SUMIFS(损耗登记!$I$3:$I$4999,损耗登记!$E$3:$E$4999,$B33,损耗登记!$B$3:$B$4999,LEFT($I$3,4),损耗登记!$C$3:$C$4999,LEFT(DD$4,LEN(DD$4)-1)),"")</f>
        <v/>
      </c>
      <c r="DK33" s="64" t="str">
        <f t="shared" si="70"/>
        <v/>
      </c>
      <c r="DL33" s="64" t="str">
        <f t="shared" si="71"/>
        <v/>
      </c>
      <c r="DM33" s="64" t="str">
        <f t="shared" si="72"/>
        <v/>
      </c>
      <c r="DN33" s="64" t="str">
        <f t="shared" si="73"/>
        <v/>
      </c>
      <c r="DO33" s="64" t="str">
        <f>IF($B33&lt;&gt;"",SUMIFS(进货台账!$I$3:$I$1869,进货台账!$E$3:$E$1869,$B33,进货台账!$B$3:$B$1869,LEFT($I$3,4),进货台账!$C$3:$C$1869,LEFT(DO$4,LEN(DO$4)-1)),"")</f>
        <v/>
      </c>
      <c r="DP33" s="64" t="str">
        <f>IF($B33&lt;&gt;"",SUMIFS(进货台账!$K$3:$K$1869,进货台账!$E$3:$E$1869,$B33,进货台账!$B$3:$B$1869,LEFT($I$3,4),进货台账!$C$3:$C$1869,LEFT(DO$4,LEN(DO$4)-1)),"")</f>
        <v/>
      </c>
      <c r="DQ33" s="64" t="str">
        <f t="shared" si="74"/>
        <v/>
      </c>
      <c r="DR33" s="64" t="str">
        <f t="shared" si="75"/>
        <v/>
      </c>
      <c r="DS33" s="64" t="str">
        <f>IF($B33&lt;&gt;"",SUMIFS(销售台账!$I$3:$I$2654,销售台账!$E$3:$E$2654,$B33,销售台账!$B$3:$B$2654,LEFT($I$3,4),销售台账!$C$3:$C$2654,LEFT(DO$4,LEN(DO$4)-1)),"")</f>
        <v/>
      </c>
      <c r="DT33" s="64" t="str">
        <f>IF($B33&lt;&gt;"",IFERROR(SUMIFS(销售台账!$K$3:$K$2654,销售台账!$E$3:$E$2654,$B33,销售台账!$B$3:$B$2654,LEFT($I$3,4),销售台账!$C$3:$C$2654,LEFT(DO$4,LEN(DO$4)-1))/DS33,0),"")</f>
        <v/>
      </c>
      <c r="DU33" s="64" t="str">
        <f>IF($B33&lt;&gt;"",SUMIFS(损耗登记!$I$3:$I$4999,损耗登记!$E$3:$E$4999,$B33,损耗登记!$B$3:$B$4999,LEFT($I$3,4),损耗登记!$C$3:$C$4999,LEFT(DO$4,LEN(DO$4)-1)),"")</f>
        <v/>
      </c>
      <c r="DV33" s="64" t="str">
        <f t="shared" si="76"/>
        <v/>
      </c>
      <c r="DW33" s="64" t="str">
        <f t="shared" si="77"/>
        <v/>
      </c>
      <c r="DX33" s="64" t="str">
        <f t="shared" si="78"/>
        <v/>
      </c>
      <c r="DY33" s="64" t="str">
        <f t="shared" si="79"/>
        <v/>
      </c>
      <c r="DZ33" s="64" t="str">
        <f>IF($B33&lt;&gt;"",SUMIFS(进货台账!$I$3:$I$1869,进货台账!$E$3:$E$1869,$B33,进货台账!$B$3:$B$1869,LEFT($I$3,4),进货台账!$C$3:$C$1869,LEFT(DZ$4,LEN(DZ$4)-1)),"")</f>
        <v/>
      </c>
      <c r="EA33" s="64" t="str">
        <f>IF($B33&lt;&gt;"",SUMIFS(进货台账!$K$3:$K$1869,进货台账!$E$3:$E$1869,$B33,进货台账!$B$3:$B$1869,LEFT($I$3,4),进货台账!$C$3:$C$1869,LEFT(DZ$4,LEN(DZ$4)-1)),"")</f>
        <v/>
      </c>
      <c r="EB33" s="64" t="str">
        <f t="shared" si="80"/>
        <v/>
      </c>
      <c r="EC33" s="64" t="str">
        <f t="shared" si="81"/>
        <v/>
      </c>
      <c r="ED33" s="64" t="str">
        <f>IF($B33&lt;&gt;"",SUMIFS(销售台账!$I$3:$I$2654,销售台账!$E$3:$E$2654,$B33,销售台账!$B$3:$B$2654,LEFT($I$3,4),销售台账!$C$3:$C$2654,LEFT(DZ$4,LEN(DZ$4)-1)),"")</f>
        <v/>
      </c>
      <c r="EE33" s="64" t="str">
        <f>IF($B33&lt;&gt;"",IFERROR(SUMIFS(销售台账!$K$3:$K$2654,销售台账!$E$3:$E$2654,$B33,销售台账!$B$3:$B$2654,LEFT($I$3,4),销售台账!$C$3:$C$2654,LEFT(DZ$4,LEN(DZ$4)-1))/ED33,0),"")</f>
        <v/>
      </c>
      <c r="EF33" s="64" t="str">
        <f>IF($B33&lt;&gt;"",SUMIFS(损耗登记!$I$3:$I$4999,损耗登记!$E$3:$E$4999,$B33,损耗登记!$B$3:$B$4999,LEFT($I$3,4),损耗登记!$C$3:$C$4999,LEFT(DZ$4,LEN(DZ$4)-1)),"")</f>
        <v/>
      </c>
      <c r="EG33" s="64" t="str">
        <f t="shared" si="82"/>
        <v/>
      </c>
      <c r="EH33" s="64" t="str">
        <f t="shared" si="83"/>
        <v/>
      </c>
      <c r="EI33" s="64" t="str">
        <f t="shared" si="84"/>
        <v/>
      </c>
      <c r="EJ33" s="64" t="str">
        <f t="shared" si="85"/>
        <v/>
      </c>
    </row>
    <row r="34" s="44" customFormat="1" ht="22" customHeight="1" spans="1:140">
      <c r="A34" s="63" t="str">
        <f t="shared" si="86"/>
        <v/>
      </c>
      <c r="B34" s="63" t="str">
        <f>IF(商品参数!A30&lt;&gt;"",商品参数!A30,"")</f>
        <v/>
      </c>
      <c r="C34" s="64" t="str">
        <f>IFERROR(VLOOKUP(B34,商品参数!A:E,2,FALSE),"")</f>
        <v/>
      </c>
      <c r="D34" s="64" t="str">
        <f>IFERROR(VLOOKUP(B34,商品参数!A:E,3,FALSE),"")</f>
        <v/>
      </c>
      <c r="E34" s="64" t="str">
        <f>IFERROR(VLOOKUP(B34,商品参数!A:E,4,FALSE),"")</f>
        <v/>
      </c>
      <c r="F34" s="64" t="str">
        <f>IF(E34&lt;&gt;"",IFERROR(VLOOKUP(B34,商品参数!$A$3:$D$499,6,0),0),"")</f>
        <v/>
      </c>
      <c r="G34" s="64" t="str">
        <f>IF(E34&lt;&gt;"",IFERROR(VLOOKUP(B34,商品参数!$A$3:$E$499,7,0),0),"")</f>
        <v/>
      </c>
      <c r="H34" s="64" t="str">
        <f t="shared" si="17"/>
        <v/>
      </c>
      <c r="I34" s="64" t="str">
        <f>IF($B34&lt;&gt;"",SUMIFS(进货台账!$I$3:$I$1869,进货台账!$E$3:$E$1869,$B34,进货台账!$B$3:$B$1869,LEFT($I$3,4),进货台账!$C$3:$C$1869,LEFT(I$4,LEN(I$4)-1)),"")</f>
        <v/>
      </c>
      <c r="J34" s="64" t="str">
        <f>IF($B34&lt;&gt;"",SUMIFS(进货台账!$K$3:$K$1869,进货台账!$E$3:$E$1869,$B34,进货台账!$B$3:$B$1869,LEFT($I$3,4),进货台账!$C$3:$C$1869,LEFT(I$4,LEN(I$4)-1)),"")</f>
        <v/>
      </c>
      <c r="K34" s="64" t="str">
        <f t="shared" si="18"/>
        <v/>
      </c>
      <c r="L34" s="64" t="str">
        <f t="shared" si="19"/>
        <v/>
      </c>
      <c r="M34" s="64" t="str">
        <f>IF($B34&lt;&gt;"",SUMIFS(销售台账!$I$3:$I$2654,销售台账!$E$3:$E$2654,$B34,销售台账!$B$3:$B$2654,LEFT($I$3,4),销售台账!$C$3:$C$2654,LEFT(I$4,LEN(I$4)-1)),"")</f>
        <v/>
      </c>
      <c r="N34" s="64" t="str">
        <f>IF($B34&lt;&gt;"",IFERROR(SUMIFS(销售台账!$K$3:$K$2654,销售台账!$E$3:$E$2654,$B34,销售台账!$B$3:$B$2654,LEFT($I$3,4),销售台账!$C$3:$C$2654,LEFT(I$4,LEN(I$4)-1))/M34,0),"")</f>
        <v/>
      </c>
      <c r="O34" s="64" t="str">
        <f>IF($B34&lt;&gt;"",SUMIFS(损耗登记!$I$3:$I$4999,损耗登记!$E$3:$E$4999,$B34,损耗登记!$B$3:$B$4999,LEFT($I$3,4),损耗登记!$C$3:$C$4999,LEFT(I$4,LEN(I$4)-1)),"")</f>
        <v/>
      </c>
      <c r="P34" s="64" t="str">
        <f t="shared" si="20"/>
        <v/>
      </c>
      <c r="Q34" s="64" t="str">
        <f t="shared" si="21"/>
        <v/>
      </c>
      <c r="R34" s="64" t="str">
        <f t="shared" si="22"/>
        <v/>
      </c>
      <c r="S34" s="64" t="str">
        <f t="shared" si="87"/>
        <v/>
      </c>
      <c r="T34" s="64" t="str">
        <f>IF($B34&lt;&gt;"",SUMIFS(进货台账!$I$3:$I$1869,进货台账!$E$3:$E$1869,$B34,进货台账!$B$3:$B$1869,LEFT($I$3,4),进货台账!$C$3:$C$1869,LEFT(T$4,LEN(T$4)-1)),"")</f>
        <v/>
      </c>
      <c r="U34" s="64" t="str">
        <f>IF($B34&lt;&gt;"",SUMIFS(进货台账!$K$3:$K$1869,进货台账!$E$3:$E$1869,$B34,进货台账!$B$3:$B$1869,LEFT($I$3,4),进货台账!$C$3:$C$1869,LEFT(T$4,LEN(T$4)-1)),"")</f>
        <v/>
      </c>
      <c r="V34" s="64" t="str">
        <f t="shared" si="88"/>
        <v/>
      </c>
      <c r="W34" s="64" t="str">
        <f t="shared" si="89"/>
        <v/>
      </c>
      <c r="X34" s="64" t="str">
        <f>IF($B34&lt;&gt;"",SUMIFS(销售台账!$I$3:$I$2654,销售台账!$E$3:$E$2654,$B34,销售台账!$B$3:$B$2654,LEFT($I$3,4),销售台账!$C$3:$C$2654,LEFT(T$4,LEN(T$4)-1)),"")</f>
        <v/>
      </c>
      <c r="Y34" s="64" t="str">
        <f>IF($B34&lt;&gt;"",IFERROR(SUMIFS(销售台账!$K$3:$K$2654,销售台账!$E$3:$E$2654,$B34,销售台账!$B$3:$B$2654,LEFT($I$3,4),销售台账!$C$3:$C$2654,LEFT(T$4,LEN(T$4)-1))/X34,0),"")</f>
        <v/>
      </c>
      <c r="Z34" s="64" t="str">
        <f>IF($B34&lt;&gt;"",SUMIFS(损耗登记!$I$3:$I$4999,损耗登记!$E$3:$E$4999,$B34,损耗登记!$B$3:$B$4999,LEFT($I$3,4),损耗登记!$C$3:$C$4999,LEFT(T$4,LEN(T$4)-1)),"")</f>
        <v/>
      </c>
      <c r="AA34" s="64" t="str">
        <f t="shared" si="90"/>
        <v/>
      </c>
      <c r="AB34" s="64" t="str">
        <f t="shared" si="91"/>
        <v/>
      </c>
      <c r="AC34" s="64" t="str">
        <f t="shared" si="92"/>
        <v/>
      </c>
      <c r="AD34" s="64" t="str">
        <f t="shared" si="93"/>
        <v/>
      </c>
      <c r="AE34" s="64" t="str">
        <f>IF($B34&lt;&gt;"",SUMIFS(进货台账!$I$3:$I$1869,进货台账!$E$3:$E$1869,$B34,进货台账!$B$3:$B$1869,LEFT($I$3,4),进货台账!$C$3:$C$1869,LEFT(AE$4,LEN(AE$4)-1)),"")</f>
        <v/>
      </c>
      <c r="AF34" s="64" t="str">
        <f>IF($B34&lt;&gt;"",SUMIFS(进货台账!$K$3:$K$1869,进货台账!$E$3:$E$1869,$B34,进货台账!$B$3:$B$1869,LEFT($I$3,4),进货台账!$C$3:$C$1869,LEFT(AE$4,LEN(AE$4)-1)),"")</f>
        <v/>
      </c>
      <c r="AG34" s="64" t="str">
        <f t="shared" si="26"/>
        <v/>
      </c>
      <c r="AH34" s="64" t="str">
        <f t="shared" si="27"/>
        <v/>
      </c>
      <c r="AI34" s="64" t="str">
        <f>IF($B34&lt;&gt;"",SUMIFS(销售台账!$I$3:$I$2654,销售台账!$E$3:$E$2654,$B34,销售台账!$B$3:$B$2654,LEFT($I$3,4),销售台账!$C$3:$C$2654,LEFT(AE$4,LEN(AE$4)-1)),"")</f>
        <v/>
      </c>
      <c r="AJ34" s="64" t="str">
        <f>IF($B34&lt;&gt;"",IFERROR(SUMIFS(销售台账!$K$3:$K$2654,销售台账!$E$3:$E$2654,$B34,销售台账!$B$3:$B$2654,LEFT($I$3,4),销售台账!$C$3:$C$2654,LEFT(AE$4,LEN(AE$4)-1))/AI34,0),"")</f>
        <v/>
      </c>
      <c r="AK34" s="64" t="str">
        <f>IF($B34&lt;&gt;"",SUMIFS(损耗登记!$I$3:$I$4999,损耗登记!$E$3:$E$4999,$B34,损耗登记!$B$3:$B$4999,LEFT($I$3,4),损耗登记!$C$3:$C$4999,LEFT(AE$4,LEN(AE$4)-1)),"")</f>
        <v/>
      </c>
      <c r="AL34" s="64" t="str">
        <f t="shared" si="28"/>
        <v/>
      </c>
      <c r="AM34" s="64" t="str">
        <f t="shared" si="29"/>
        <v/>
      </c>
      <c r="AN34" s="64" t="str">
        <f t="shared" si="30"/>
        <v/>
      </c>
      <c r="AO34" s="64" t="str">
        <f t="shared" si="31"/>
        <v/>
      </c>
      <c r="AP34" s="64" t="str">
        <f>IF($B34&lt;&gt;"",SUMIFS(进货台账!$I$3:$I$1869,进货台账!$E$3:$E$1869,$B34,进货台账!$B$3:$B$1869,LEFT($I$3,4),进货台账!$C$3:$C$1869,LEFT(AP$4,LEN(AP$4)-1)),"")</f>
        <v/>
      </c>
      <c r="AQ34" s="64" t="str">
        <f>IF($B34&lt;&gt;"",SUMIFS(进货台账!$K$3:$K$1869,进货台账!$E$3:$E$1869,$B34,进货台账!$B$3:$B$1869,LEFT($I$3,4),进货台账!$C$3:$C$1869,LEFT(AP$4,LEN(AP$4)-1)),"")</f>
        <v/>
      </c>
      <c r="AR34" s="64" t="str">
        <f t="shared" si="32"/>
        <v/>
      </c>
      <c r="AS34" s="64" t="str">
        <f t="shared" si="33"/>
        <v/>
      </c>
      <c r="AT34" s="64" t="str">
        <f>IF($B34&lt;&gt;"",SUMIFS(销售台账!$I$3:$I$2654,销售台账!$E$3:$E$2654,$B34,销售台账!$B$3:$B$2654,LEFT($I$3,4),销售台账!$C$3:$C$2654,LEFT(AP$4,LEN(AP$4)-1)),"")</f>
        <v/>
      </c>
      <c r="AU34" s="64" t="str">
        <f>IF($B34&lt;&gt;"",IFERROR(SUMIFS(销售台账!$K$3:$K$2654,销售台账!$E$3:$E$2654,$B34,销售台账!$B$3:$B$2654,LEFT($I$3,4),销售台账!$C$3:$C$2654,LEFT(AP$4,LEN(AP$4)-1))/AT34,0),"")</f>
        <v/>
      </c>
      <c r="AV34" s="64" t="str">
        <f>IF($B34&lt;&gt;"",SUMIFS(损耗登记!$I$3:$I$4999,损耗登记!$E$3:$E$4999,$B34,损耗登记!$B$3:$B$4999,LEFT($I$3,4),损耗登记!$C$3:$C$4999,LEFT(AP$4,LEN(AP$4)-1)),"")</f>
        <v/>
      </c>
      <c r="AW34" s="64" t="str">
        <f t="shared" si="34"/>
        <v/>
      </c>
      <c r="AX34" s="64" t="str">
        <f t="shared" si="35"/>
        <v/>
      </c>
      <c r="AY34" s="64" t="str">
        <f t="shared" si="36"/>
        <v/>
      </c>
      <c r="AZ34" s="64" t="str">
        <f t="shared" si="37"/>
        <v/>
      </c>
      <c r="BA34" s="64" t="str">
        <f>IF($B34&lt;&gt;"",SUMIFS(进货台账!$I$3:$I$1869,进货台账!$E$3:$E$1869,$B34,进货台账!$B$3:$B$1869,LEFT($I$3,4),进货台账!$C$3:$C$1869,LEFT(BA$4,LEN(BA$4)-1)),"")</f>
        <v/>
      </c>
      <c r="BB34" s="64" t="str">
        <f>IF($B34&lt;&gt;"",SUMIFS(进货台账!$K$3:$K$1869,进货台账!$E$3:$E$1869,$B34,进货台账!$B$3:$B$1869,LEFT($I$3,4),进货台账!$C$3:$C$1869,LEFT(BA$4,LEN(BA$4)-1)),"")</f>
        <v/>
      </c>
      <c r="BC34" s="64" t="str">
        <f t="shared" si="38"/>
        <v/>
      </c>
      <c r="BD34" s="64" t="str">
        <f t="shared" si="39"/>
        <v/>
      </c>
      <c r="BE34" s="64" t="str">
        <f>IF($B34&lt;&gt;"",SUMIFS(销售台账!$I$3:$I$2654,销售台账!$E$3:$E$2654,$B34,销售台账!$B$3:$B$2654,LEFT($I$3,4),销售台账!$C$3:$C$2654,LEFT(BA$4,LEN(BA$4)-1)),"")</f>
        <v/>
      </c>
      <c r="BF34" s="64" t="str">
        <f>IF($B34&lt;&gt;"",IFERROR(SUMIFS(销售台账!$K$3:$K$2654,销售台账!$E$3:$E$2654,$B34,销售台账!$B$3:$B$2654,LEFT($I$3,4),销售台账!$C$3:$C$2654,LEFT(BA$4,LEN(BA$4)-1))/BE34,0),"")</f>
        <v/>
      </c>
      <c r="BG34" s="64" t="str">
        <f>IF($B34&lt;&gt;"",SUMIFS(损耗登记!$I$3:$I$4999,损耗登记!$E$3:$E$4999,$B34,损耗登记!$B$3:$B$4999,LEFT($I$3,4),损耗登记!$C$3:$C$4999,LEFT(BA$4,LEN(BA$4)-1)),"")</f>
        <v/>
      </c>
      <c r="BH34" s="64" t="str">
        <f t="shared" si="40"/>
        <v/>
      </c>
      <c r="BI34" s="64" t="str">
        <f t="shared" si="41"/>
        <v/>
      </c>
      <c r="BJ34" s="64" t="str">
        <f t="shared" si="42"/>
        <v/>
      </c>
      <c r="BK34" s="64" t="str">
        <f t="shared" si="43"/>
        <v/>
      </c>
      <c r="BL34" s="64" t="str">
        <f>IF($B34&lt;&gt;"",SUMIFS(进货台账!$I$3:$I$1869,进货台账!$E$3:$E$1869,$B34,进货台账!$B$3:$B$1869,LEFT($I$3,4),进货台账!$C$3:$C$1869,LEFT(BL$4,LEN(BL$4)-1)),"")</f>
        <v/>
      </c>
      <c r="BM34" s="64" t="str">
        <f>IF($B34&lt;&gt;"",SUMIFS(进货台账!$K$3:$K$1869,进货台账!$E$3:$E$1869,$B34,进货台账!$B$3:$B$1869,LEFT($I$3,4),进货台账!$C$3:$C$1869,LEFT(BL$4,LEN(BL$4)-1)),"")</f>
        <v/>
      </c>
      <c r="BN34" s="64" t="str">
        <f t="shared" si="44"/>
        <v/>
      </c>
      <c r="BO34" s="64" t="str">
        <f t="shared" si="45"/>
        <v/>
      </c>
      <c r="BP34" s="64" t="str">
        <f>IF($B34&lt;&gt;"",SUMIFS(销售台账!$I$3:$I$2654,销售台账!$E$3:$E$2654,$B34,销售台账!$B$3:$B$2654,LEFT($I$3,4),销售台账!$C$3:$C$2654,LEFT(BL$4,LEN(BL$4)-1)),"")</f>
        <v/>
      </c>
      <c r="BQ34" s="64" t="str">
        <f>IF($B34&lt;&gt;"",IFERROR(SUMIFS(销售台账!$K$3:$K$2654,销售台账!$E$3:$E$2654,$B34,销售台账!$B$3:$B$2654,LEFT($I$3,4),销售台账!$C$3:$C$2654,LEFT(BL$4,LEN(BL$4)-1))/BP34,0),"")</f>
        <v/>
      </c>
      <c r="BR34" s="64" t="str">
        <f>IF($B34&lt;&gt;"",SUMIFS(损耗登记!$I$3:$I$4999,损耗登记!$E$3:$E$4999,$B34,损耗登记!$B$3:$B$4999,LEFT($I$3,4),损耗登记!$C$3:$C$4999,LEFT(BL$4,LEN(BL$4)-1)),"")</f>
        <v/>
      </c>
      <c r="BS34" s="64" t="str">
        <f t="shared" si="46"/>
        <v/>
      </c>
      <c r="BT34" s="64" t="str">
        <f t="shared" si="47"/>
        <v/>
      </c>
      <c r="BU34" s="64" t="str">
        <f t="shared" si="48"/>
        <v/>
      </c>
      <c r="BV34" s="64" t="str">
        <f t="shared" si="49"/>
        <v/>
      </c>
      <c r="BW34" s="64" t="str">
        <f>IF($B34&lt;&gt;"",SUMIFS(进货台账!$I$3:$I$1869,进货台账!$E$3:$E$1869,$B34,进货台账!$B$3:$B$1869,LEFT($I$3,4),进货台账!$C$3:$C$1869,LEFT(BW$4,LEN(BW$4)-1)),"")</f>
        <v/>
      </c>
      <c r="BX34" s="64" t="str">
        <f>IF($B34&lt;&gt;"",SUMIFS(进货台账!$K$3:$K$1869,进货台账!$E$3:$E$1869,$B34,进货台账!$B$3:$B$1869,LEFT($I$3,4),进货台账!$C$3:$C$1869,LEFT(BW$4,LEN(BW$4)-1)),"")</f>
        <v/>
      </c>
      <c r="BY34" s="64" t="str">
        <f t="shared" si="50"/>
        <v/>
      </c>
      <c r="BZ34" s="64" t="str">
        <f t="shared" si="51"/>
        <v/>
      </c>
      <c r="CA34" s="64" t="str">
        <f>IF($B34&lt;&gt;"",SUMIFS(销售台账!$I$3:$I$2654,销售台账!$E$3:$E$2654,$B34,销售台账!$B$3:$B$2654,LEFT($I$3,4),销售台账!$C$3:$C$2654,LEFT(BW$4,LEN(BW$4)-1)),"")</f>
        <v/>
      </c>
      <c r="CB34" s="64" t="str">
        <f>IF($B34&lt;&gt;"",IFERROR(SUMIFS(销售台账!$K$3:$K$2654,销售台账!$E$3:$E$2654,$B34,销售台账!$B$3:$B$2654,LEFT($I$3,4),销售台账!$C$3:$C$2654,LEFT(BW$4,LEN(BW$4)-1))/CA34,0),"")</f>
        <v/>
      </c>
      <c r="CC34" s="64" t="str">
        <f>IF($B34&lt;&gt;"",SUMIFS(损耗登记!$I$3:$I$4999,损耗登记!$E$3:$E$4999,$B34,损耗登记!$B$3:$B$4999,LEFT($I$3,4),损耗登记!$C$3:$C$4999,LEFT(BW$4,LEN(BW$4)-1)),"")</f>
        <v/>
      </c>
      <c r="CD34" s="64" t="str">
        <f t="shared" si="52"/>
        <v/>
      </c>
      <c r="CE34" s="64" t="str">
        <f t="shared" si="53"/>
        <v/>
      </c>
      <c r="CF34" s="64" t="str">
        <f t="shared" si="54"/>
        <v/>
      </c>
      <c r="CG34" s="64" t="str">
        <f t="shared" si="55"/>
        <v/>
      </c>
      <c r="CH34" s="64" t="str">
        <f>IF($B34&lt;&gt;"",SUMIFS(进货台账!$I$3:$I$1869,进货台账!$E$3:$E$1869,$B34,进货台账!$B$3:$B$1869,LEFT($I$3,4),进货台账!$C$3:$C$1869,LEFT(CH$4,LEN(CH$4)-1)),"")</f>
        <v/>
      </c>
      <c r="CI34" s="64" t="str">
        <f>IF($B34&lt;&gt;"",SUMIFS(进货台账!$K$3:$K$1869,进货台账!$E$3:$E$1869,$B34,进货台账!$B$3:$B$1869,LEFT($I$3,4),进货台账!$C$3:$C$1869,LEFT(CH$4,LEN(CH$4)-1)),"")</f>
        <v/>
      </c>
      <c r="CJ34" s="64" t="str">
        <f t="shared" si="56"/>
        <v/>
      </c>
      <c r="CK34" s="64" t="str">
        <f t="shared" si="57"/>
        <v/>
      </c>
      <c r="CL34" s="64" t="str">
        <f>IF($B34&lt;&gt;"",SUMIFS(销售台账!$I$3:$I$2654,销售台账!$E$3:$E$2654,$B34,销售台账!$B$3:$B$2654,LEFT($I$3,4),销售台账!$C$3:$C$2654,LEFT(CH$4,LEN(CH$4)-1)),"")</f>
        <v/>
      </c>
      <c r="CM34" s="64" t="str">
        <f>IF($B34&lt;&gt;"",IFERROR(SUMIFS(销售台账!$K$3:$K$2654,销售台账!$E$3:$E$2654,$B34,销售台账!$B$3:$B$2654,LEFT($I$3,4),销售台账!$C$3:$C$2654,LEFT(CH$4,LEN(CH$4)-1))/CL34,0),"")</f>
        <v/>
      </c>
      <c r="CN34" s="64" t="str">
        <f>IF($B34&lt;&gt;"",SUMIFS(损耗登记!$I$3:$I$4999,损耗登记!$E$3:$E$4999,$B34,损耗登记!$B$3:$B$4999,LEFT($I$3,4),损耗登记!$C$3:$C$4999,LEFT(CH$4,LEN(CH$4)-1)),"")</f>
        <v/>
      </c>
      <c r="CO34" s="64" t="str">
        <f t="shared" si="58"/>
        <v/>
      </c>
      <c r="CP34" s="64" t="str">
        <f t="shared" si="59"/>
        <v/>
      </c>
      <c r="CQ34" s="64" t="str">
        <f t="shared" si="60"/>
        <v/>
      </c>
      <c r="CR34" s="64" t="str">
        <f t="shared" si="61"/>
        <v/>
      </c>
      <c r="CS34" s="64" t="str">
        <f>IF($B34&lt;&gt;"",SUMIFS(进货台账!$I$3:$I$1869,进货台账!$E$3:$E$1869,$B34,进货台账!$B$3:$B$1869,LEFT($I$3,4),进货台账!$C$3:$C$1869,LEFT(CS$4,LEN(CS$4)-1)),"")</f>
        <v/>
      </c>
      <c r="CT34" s="64" t="str">
        <f>IF($B34&lt;&gt;"",SUMIFS(进货台账!$K$3:$K$1869,进货台账!$E$3:$E$1869,$B34,进货台账!$B$3:$B$1869,LEFT($I$3,4),进货台账!$C$3:$C$1869,LEFT(CS$4,LEN(CS$4)-1)),"")</f>
        <v/>
      </c>
      <c r="CU34" s="64" t="str">
        <f t="shared" si="62"/>
        <v/>
      </c>
      <c r="CV34" s="64" t="str">
        <f t="shared" si="63"/>
        <v/>
      </c>
      <c r="CW34" s="64" t="str">
        <f>IF($B34&lt;&gt;"",SUMIFS(销售台账!$I$3:$I$2654,销售台账!$E$3:$E$2654,$B34,销售台账!$B$3:$B$2654,LEFT($I$3,4),销售台账!$C$3:$C$2654,LEFT(CS$4,LEN(CS$4)-1)),"")</f>
        <v/>
      </c>
      <c r="CX34" s="64" t="str">
        <f>IF($B34&lt;&gt;"",IFERROR(SUMIFS(销售台账!$K$3:$K$2654,销售台账!$E$3:$E$2654,$B34,销售台账!$B$3:$B$2654,LEFT($I$3,4),销售台账!$C$3:$C$2654,LEFT(CS$4,LEN(CS$4)-1))/CW34,0),"")</f>
        <v/>
      </c>
      <c r="CY34" s="64" t="str">
        <f>IF($B34&lt;&gt;"",SUMIFS(损耗登记!$I$3:$I$4999,损耗登记!$E$3:$E$4999,$B34,损耗登记!$B$3:$B$4999,LEFT($I$3,4),损耗登记!$C$3:$C$4999,LEFT(CS$4,LEN(CS$4)-1)),"")</f>
        <v/>
      </c>
      <c r="CZ34" s="64" t="str">
        <f t="shared" si="64"/>
        <v/>
      </c>
      <c r="DA34" s="64" t="str">
        <f t="shared" si="65"/>
        <v/>
      </c>
      <c r="DB34" s="64" t="str">
        <f t="shared" si="66"/>
        <v/>
      </c>
      <c r="DC34" s="64" t="str">
        <f t="shared" si="67"/>
        <v/>
      </c>
      <c r="DD34" s="64" t="str">
        <f>IF($B34&lt;&gt;"",SUMIFS(进货台账!$I$3:$I$1869,进货台账!$E$3:$E$1869,$B34,进货台账!$B$3:$B$1869,LEFT($I$3,4),进货台账!$C$3:$C$1869,LEFT(DD$4,LEN(DD$4)-1)),"")</f>
        <v/>
      </c>
      <c r="DE34" s="64" t="str">
        <f>IF($B34&lt;&gt;"",SUMIFS(进货台账!$K$3:$K$1869,进货台账!$E$3:$E$1869,$B34,进货台账!$B$3:$B$1869,LEFT($I$3,4),进货台账!$C$3:$C$1869,LEFT(DD$4,LEN(DD$4)-1)),"")</f>
        <v/>
      </c>
      <c r="DF34" s="64" t="str">
        <f t="shared" si="68"/>
        <v/>
      </c>
      <c r="DG34" s="64" t="str">
        <f t="shared" si="69"/>
        <v/>
      </c>
      <c r="DH34" s="64" t="str">
        <f>IF($B34&lt;&gt;"",SUMIFS(销售台账!$I$3:$I$2654,销售台账!$E$3:$E$2654,$B34,销售台账!$B$3:$B$2654,LEFT($I$3,4),销售台账!$C$3:$C$2654,LEFT(DD$4,LEN(DD$4)-1)),"")</f>
        <v/>
      </c>
      <c r="DI34" s="64" t="str">
        <f>IF($B34&lt;&gt;"",IFERROR(SUMIFS(销售台账!$K$3:$K$2654,销售台账!$E$3:$E$2654,$B34,销售台账!$B$3:$B$2654,LEFT($I$3,4),销售台账!$C$3:$C$2654,LEFT(DD$4,LEN(DD$4)-1))/DH34,0),"")</f>
        <v/>
      </c>
      <c r="DJ34" s="64" t="str">
        <f>IF($B34&lt;&gt;"",SUMIFS(损耗登记!$I$3:$I$4999,损耗登记!$E$3:$E$4999,$B34,损耗登记!$B$3:$B$4999,LEFT($I$3,4),损耗登记!$C$3:$C$4999,LEFT(DD$4,LEN(DD$4)-1)),"")</f>
        <v/>
      </c>
      <c r="DK34" s="64" t="str">
        <f t="shared" si="70"/>
        <v/>
      </c>
      <c r="DL34" s="64" t="str">
        <f t="shared" si="71"/>
        <v/>
      </c>
      <c r="DM34" s="64" t="str">
        <f t="shared" si="72"/>
        <v/>
      </c>
      <c r="DN34" s="64" t="str">
        <f t="shared" si="73"/>
        <v/>
      </c>
      <c r="DO34" s="64" t="str">
        <f>IF($B34&lt;&gt;"",SUMIFS(进货台账!$I$3:$I$1869,进货台账!$E$3:$E$1869,$B34,进货台账!$B$3:$B$1869,LEFT($I$3,4),进货台账!$C$3:$C$1869,LEFT(DO$4,LEN(DO$4)-1)),"")</f>
        <v/>
      </c>
      <c r="DP34" s="64" t="str">
        <f>IF($B34&lt;&gt;"",SUMIFS(进货台账!$K$3:$K$1869,进货台账!$E$3:$E$1869,$B34,进货台账!$B$3:$B$1869,LEFT($I$3,4),进货台账!$C$3:$C$1869,LEFT(DO$4,LEN(DO$4)-1)),"")</f>
        <v/>
      </c>
      <c r="DQ34" s="64" t="str">
        <f t="shared" si="74"/>
        <v/>
      </c>
      <c r="DR34" s="64" t="str">
        <f t="shared" si="75"/>
        <v/>
      </c>
      <c r="DS34" s="64" t="str">
        <f>IF($B34&lt;&gt;"",SUMIFS(销售台账!$I$3:$I$2654,销售台账!$E$3:$E$2654,$B34,销售台账!$B$3:$B$2654,LEFT($I$3,4),销售台账!$C$3:$C$2654,LEFT(DO$4,LEN(DO$4)-1)),"")</f>
        <v/>
      </c>
      <c r="DT34" s="64" t="str">
        <f>IF($B34&lt;&gt;"",IFERROR(SUMIFS(销售台账!$K$3:$K$2654,销售台账!$E$3:$E$2654,$B34,销售台账!$B$3:$B$2654,LEFT($I$3,4),销售台账!$C$3:$C$2654,LEFT(DO$4,LEN(DO$4)-1))/DS34,0),"")</f>
        <v/>
      </c>
      <c r="DU34" s="64" t="str">
        <f>IF($B34&lt;&gt;"",SUMIFS(损耗登记!$I$3:$I$4999,损耗登记!$E$3:$E$4999,$B34,损耗登记!$B$3:$B$4999,LEFT($I$3,4),损耗登记!$C$3:$C$4999,LEFT(DO$4,LEN(DO$4)-1)),"")</f>
        <v/>
      </c>
      <c r="DV34" s="64" t="str">
        <f t="shared" si="76"/>
        <v/>
      </c>
      <c r="DW34" s="64" t="str">
        <f t="shared" si="77"/>
        <v/>
      </c>
      <c r="DX34" s="64" t="str">
        <f t="shared" si="78"/>
        <v/>
      </c>
      <c r="DY34" s="64" t="str">
        <f t="shared" si="79"/>
        <v/>
      </c>
      <c r="DZ34" s="64" t="str">
        <f>IF($B34&lt;&gt;"",SUMIFS(进货台账!$I$3:$I$1869,进货台账!$E$3:$E$1869,$B34,进货台账!$B$3:$B$1869,LEFT($I$3,4),进货台账!$C$3:$C$1869,LEFT(DZ$4,LEN(DZ$4)-1)),"")</f>
        <v/>
      </c>
      <c r="EA34" s="64" t="str">
        <f>IF($B34&lt;&gt;"",SUMIFS(进货台账!$K$3:$K$1869,进货台账!$E$3:$E$1869,$B34,进货台账!$B$3:$B$1869,LEFT($I$3,4),进货台账!$C$3:$C$1869,LEFT(DZ$4,LEN(DZ$4)-1)),"")</f>
        <v/>
      </c>
      <c r="EB34" s="64" t="str">
        <f t="shared" si="80"/>
        <v/>
      </c>
      <c r="EC34" s="64" t="str">
        <f t="shared" si="81"/>
        <v/>
      </c>
      <c r="ED34" s="64" t="str">
        <f>IF($B34&lt;&gt;"",SUMIFS(销售台账!$I$3:$I$2654,销售台账!$E$3:$E$2654,$B34,销售台账!$B$3:$B$2654,LEFT($I$3,4),销售台账!$C$3:$C$2654,LEFT(DZ$4,LEN(DZ$4)-1)),"")</f>
        <v/>
      </c>
      <c r="EE34" s="64" t="str">
        <f>IF($B34&lt;&gt;"",IFERROR(SUMIFS(销售台账!$K$3:$K$2654,销售台账!$E$3:$E$2654,$B34,销售台账!$B$3:$B$2654,LEFT($I$3,4),销售台账!$C$3:$C$2654,LEFT(DZ$4,LEN(DZ$4)-1))/ED34,0),"")</f>
        <v/>
      </c>
      <c r="EF34" s="64" t="str">
        <f>IF($B34&lt;&gt;"",SUMIFS(损耗登记!$I$3:$I$4999,损耗登记!$E$3:$E$4999,$B34,损耗登记!$B$3:$B$4999,LEFT($I$3,4),损耗登记!$C$3:$C$4999,LEFT(DZ$4,LEN(DZ$4)-1)),"")</f>
        <v/>
      </c>
      <c r="EG34" s="64" t="str">
        <f t="shared" si="82"/>
        <v/>
      </c>
      <c r="EH34" s="64" t="str">
        <f t="shared" si="83"/>
        <v/>
      </c>
      <c r="EI34" s="64" t="str">
        <f t="shared" si="84"/>
        <v/>
      </c>
      <c r="EJ34" s="64" t="str">
        <f t="shared" si="85"/>
        <v/>
      </c>
    </row>
    <row r="35" s="44" customFormat="1" ht="22" customHeight="1" spans="1:140">
      <c r="A35" s="63" t="str">
        <f t="shared" si="86"/>
        <v/>
      </c>
      <c r="B35" s="63" t="str">
        <f>IF(商品参数!A31&lt;&gt;"",商品参数!A31,"")</f>
        <v/>
      </c>
      <c r="C35" s="64" t="str">
        <f>IFERROR(VLOOKUP(B35,商品参数!A:E,2,FALSE),"")</f>
        <v/>
      </c>
      <c r="D35" s="64" t="str">
        <f>IFERROR(VLOOKUP(B35,商品参数!A:E,3,FALSE),"")</f>
        <v/>
      </c>
      <c r="E35" s="64" t="str">
        <f>IFERROR(VLOOKUP(B35,商品参数!A:E,4,FALSE),"")</f>
        <v/>
      </c>
      <c r="F35" s="64" t="str">
        <f>IF(E35&lt;&gt;"",IFERROR(VLOOKUP(B35,商品参数!$A$3:$D$499,6,0),0),"")</f>
        <v/>
      </c>
      <c r="G35" s="64" t="str">
        <f>IF(E35&lt;&gt;"",IFERROR(VLOOKUP(B35,商品参数!$A$3:$E$499,7,0),0),"")</f>
        <v/>
      </c>
      <c r="H35" s="64" t="str">
        <f t="shared" si="17"/>
        <v/>
      </c>
      <c r="I35" s="64" t="str">
        <f>IF($B35&lt;&gt;"",SUMIFS(进货台账!$I$3:$I$1869,进货台账!$E$3:$E$1869,$B35,进货台账!$B$3:$B$1869,LEFT($I$3,4),进货台账!$C$3:$C$1869,LEFT(I$4,LEN(I$4)-1)),"")</f>
        <v/>
      </c>
      <c r="J35" s="64" t="str">
        <f>IF($B35&lt;&gt;"",SUMIFS(进货台账!$K$3:$K$1869,进货台账!$E$3:$E$1869,$B35,进货台账!$B$3:$B$1869,LEFT($I$3,4),进货台账!$C$3:$C$1869,LEFT(I$4,LEN(I$4)-1)),"")</f>
        <v/>
      </c>
      <c r="K35" s="64" t="str">
        <f t="shared" si="18"/>
        <v/>
      </c>
      <c r="L35" s="64" t="str">
        <f t="shared" si="19"/>
        <v/>
      </c>
      <c r="M35" s="64" t="str">
        <f>IF($B35&lt;&gt;"",SUMIFS(销售台账!$I$3:$I$2654,销售台账!$E$3:$E$2654,$B35,销售台账!$B$3:$B$2654,LEFT($I$3,4),销售台账!$C$3:$C$2654,LEFT(I$4,LEN(I$4)-1)),"")</f>
        <v/>
      </c>
      <c r="N35" s="64" t="str">
        <f>IF($B35&lt;&gt;"",IFERROR(SUMIFS(销售台账!$K$3:$K$2654,销售台账!$E$3:$E$2654,$B35,销售台账!$B$3:$B$2654,LEFT($I$3,4),销售台账!$C$3:$C$2654,LEFT(I$4,LEN(I$4)-1))/M35,0),"")</f>
        <v/>
      </c>
      <c r="O35" s="64" t="str">
        <f>IF($B35&lt;&gt;"",SUMIFS(损耗登记!$I$3:$I$4999,损耗登记!$E$3:$E$4999,$B35,损耗登记!$B$3:$B$4999,LEFT($I$3,4),损耗登记!$C$3:$C$4999,LEFT(I$4,LEN(I$4)-1)),"")</f>
        <v/>
      </c>
      <c r="P35" s="64" t="str">
        <f t="shared" si="20"/>
        <v/>
      </c>
      <c r="Q35" s="64" t="str">
        <f t="shared" si="21"/>
        <v/>
      </c>
      <c r="R35" s="64" t="str">
        <f t="shared" si="22"/>
        <v/>
      </c>
      <c r="S35" s="64" t="str">
        <f t="shared" si="87"/>
        <v/>
      </c>
      <c r="T35" s="64" t="str">
        <f>IF($B35&lt;&gt;"",SUMIFS(进货台账!$I$3:$I$1869,进货台账!$E$3:$E$1869,$B35,进货台账!$B$3:$B$1869,LEFT($I$3,4),进货台账!$C$3:$C$1869,LEFT(T$4,LEN(T$4)-1)),"")</f>
        <v/>
      </c>
      <c r="U35" s="64" t="str">
        <f>IF($B35&lt;&gt;"",SUMIFS(进货台账!$K$3:$K$1869,进货台账!$E$3:$E$1869,$B35,进货台账!$B$3:$B$1869,LEFT($I$3,4),进货台账!$C$3:$C$1869,LEFT(T$4,LEN(T$4)-1)),"")</f>
        <v/>
      </c>
      <c r="V35" s="64" t="str">
        <f t="shared" si="88"/>
        <v/>
      </c>
      <c r="W35" s="64" t="str">
        <f t="shared" si="89"/>
        <v/>
      </c>
      <c r="X35" s="64" t="str">
        <f>IF($B35&lt;&gt;"",SUMIFS(销售台账!$I$3:$I$2654,销售台账!$E$3:$E$2654,$B35,销售台账!$B$3:$B$2654,LEFT($I$3,4),销售台账!$C$3:$C$2654,LEFT(T$4,LEN(T$4)-1)),"")</f>
        <v/>
      </c>
      <c r="Y35" s="64" t="str">
        <f>IF($B35&lt;&gt;"",IFERROR(SUMIFS(销售台账!$K$3:$K$2654,销售台账!$E$3:$E$2654,$B35,销售台账!$B$3:$B$2654,LEFT($I$3,4),销售台账!$C$3:$C$2654,LEFT(T$4,LEN(T$4)-1))/X35,0),"")</f>
        <v/>
      </c>
      <c r="Z35" s="64" t="str">
        <f>IF($B35&lt;&gt;"",SUMIFS(损耗登记!$I$3:$I$4999,损耗登记!$E$3:$E$4999,$B35,损耗登记!$B$3:$B$4999,LEFT($I$3,4),损耗登记!$C$3:$C$4999,LEFT(T$4,LEN(T$4)-1)),"")</f>
        <v/>
      </c>
      <c r="AA35" s="64" t="str">
        <f t="shared" si="90"/>
        <v/>
      </c>
      <c r="AB35" s="64" t="str">
        <f t="shared" si="91"/>
        <v/>
      </c>
      <c r="AC35" s="64" t="str">
        <f t="shared" si="92"/>
        <v/>
      </c>
      <c r="AD35" s="64" t="str">
        <f t="shared" si="93"/>
        <v/>
      </c>
      <c r="AE35" s="64" t="str">
        <f>IF($B35&lt;&gt;"",SUMIFS(进货台账!$I$3:$I$1869,进货台账!$E$3:$E$1869,$B35,进货台账!$B$3:$B$1869,LEFT($I$3,4),进货台账!$C$3:$C$1869,LEFT(AE$4,LEN(AE$4)-1)),"")</f>
        <v/>
      </c>
      <c r="AF35" s="64" t="str">
        <f>IF($B35&lt;&gt;"",SUMIFS(进货台账!$K$3:$K$1869,进货台账!$E$3:$E$1869,$B35,进货台账!$B$3:$B$1869,LEFT($I$3,4),进货台账!$C$3:$C$1869,LEFT(AE$4,LEN(AE$4)-1)),"")</f>
        <v/>
      </c>
      <c r="AG35" s="64" t="str">
        <f t="shared" si="26"/>
        <v/>
      </c>
      <c r="AH35" s="64" t="str">
        <f t="shared" si="27"/>
        <v/>
      </c>
      <c r="AI35" s="64" t="str">
        <f>IF($B35&lt;&gt;"",SUMIFS(销售台账!$I$3:$I$2654,销售台账!$E$3:$E$2654,$B35,销售台账!$B$3:$B$2654,LEFT($I$3,4),销售台账!$C$3:$C$2654,LEFT(AE$4,LEN(AE$4)-1)),"")</f>
        <v/>
      </c>
      <c r="AJ35" s="64" t="str">
        <f>IF($B35&lt;&gt;"",IFERROR(SUMIFS(销售台账!$K$3:$K$2654,销售台账!$E$3:$E$2654,$B35,销售台账!$B$3:$B$2654,LEFT($I$3,4),销售台账!$C$3:$C$2654,LEFT(AE$4,LEN(AE$4)-1))/AI35,0),"")</f>
        <v/>
      </c>
      <c r="AK35" s="64" t="str">
        <f>IF($B35&lt;&gt;"",SUMIFS(损耗登记!$I$3:$I$4999,损耗登记!$E$3:$E$4999,$B35,损耗登记!$B$3:$B$4999,LEFT($I$3,4),损耗登记!$C$3:$C$4999,LEFT(AE$4,LEN(AE$4)-1)),"")</f>
        <v/>
      </c>
      <c r="AL35" s="64" t="str">
        <f t="shared" si="28"/>
        <v/>
      </c>
      <c r="AM35" s="64" t="str">
        <f t="shared" si="29"/>
        <v/>
      </c>
      <c r="AN35" s="64" t="str">
        <f t="shared" si="30"/>
        <v/>
      </c>
      <c r="AO35" s="64" t="str">
        <f t="shared" si="31"/>
        <v/>
      </c>
      <c r="AP35" s="64" t="str">
        <f>IF($B35&lt;&gt;"",SUMIFS(进货台账!$I$3:$I$1869,进货台账!$E$3:$E$1869,$B35,进货台账!$B$3:$B$1869,LEFT($I$3,4),进货台账!$C$3:$C$1869,LEFT(AP$4,LEN(AP$4)-1)),"")</f>
        <v/>
      </c>
      <c r="AQ35" s="64" t="str">
        <f>IF($B35&lt;&gt;"",SUMIFS(进货台账!$K$3:$K$1869,进货台账!$E$3:$E$1869,$B35,进货台账!$B$3:$B$1869,LEFT($I$3,4),进货台账!$C$3:$C$1869,LEFT(AP$4,LEN(AP$4)-1)),"")</f>
        <v/>
      </c>
      <c r="AR35" s="64" t="str">
        <f t="shared" si="32"/>
        <v/>
      </c>
      <c r="AS35" s="64" t="str">
        <f t="shared" si="33"/>
        <v/>
      </c>
      <c r="AT35" s="64" t="str">
        <f>IF($B35&lt;&gt;"",SUMIFS(销售台账!$I$3:$I$2654,销售台账!$E$3:$E$2654,$B35,销售台账!$B$3:$B$2654,LEFT($I$3,4),销售台账!$C$3:$C$2654,LEFT(AP$4,LEN(AP$4)-1)),"")</f>
        <v/>
      </c>
      <c r="AU35" s="64" t="str">
        <f>IF($B35&lt;&gt;"",IFERROR(SUMIFS(销售台账!$K$3:$K$2654,销售台账!$E$3:$E$2654,$B35,销售台账!$B$3:$B$2654,LEFT($I$3,4),销售台账!$C$3:$C$2654,LEFT(AP$4,LEN(AP$4)-1))/AT35,0),"")</f>
        <v/>
      </c>
      <c r="AV35" s="64" t="str">
        <f>IF($B35&lt;&gt;"",SUMIFS(损耗登记!$I$3:$I$4999,损耗登记!$E$3:$E$4999,$B35,损耗登记!$B$3:$B$4999,LEFT($I$3,4),损耗登记!$C$3:$C$4999,LEFT(AP$4,LEN(AP$4)-1)),"")</f>
        <v/>
      </c>
      <c r="AW35" s="64" t="str">
        <f t="shared" si="34"/>
        <v/>
      </c>
      <c r="AX35" s="64" t="str">
        <f t="shared" si="35"/>
        <v/>
      </c>
      <c r="AY35" s="64" t="str">
        <f t="shared" si="36"/>
        <v/>
      </c>
      <c r="AZ35" s="64" t="str">
        <f t="shared" si="37"/>
        <v/>
      </c>
      <c r="BA35" s="64" t="str">
        <f>IF($B35&lt;&gt;"",SUMIFS(进货台账!$I$3:$I$1869,进货台账!$E$3:$E$1869,$B35,进货台账!$B$3:$B$1869,LEFT($I$3,4),进货台账!$C$3:$C$1869,LEFT(BA$4,LEN(BA$4)-1)),"")</f>
        <v/>
      </c>
      <c r="BB35" s="64" t="str">
        <f>IF($B35&lt;&gt;"",SUMIFS(进货台账!$K$3:$K$1869,进货台账!$E$3:$E$1869,$B35,进货台账!$B$3:$B$1869,LEFT($I$3,4),进货台账!$C$3:$C$1869,LEFT(BA$4,LEN(BA$4)-1)),"")</f>
        <v/>
      </c>
      <c r="BC35" s="64" t="str">
        <f t="shared" si="38"/>
        <v/>
      </c>
      <c r="BD35" s="64" t="str">
        <f t="shared" si="39"/>
        <v/>
      </c>
      <c r="BE35" s="64" t="str">
        <f>IF($B35&lt;&gt;"",SUMIFS(销售台账!$I$3:$I$2654,销售台账!$E$3:$E$2654,$B35,销售台账!$B$3:$B$2654,LEFT($I$3,4),销售台账!$C$3:$C$2654,LEFT(BA$4,LEN(BA$4)-1)),"")</f>
        <v/>
      </c>
      <c r="BF35" s="64" t="str">
        <f>IF($B35&lt;&gt;"",IFERROR(SUMIFS(销售台账!$K$3:$K$2654,销售台账!$E$3:$E$2654,$B35,销售台账!$B$3:$B$2654,LEFT($I$3,4),销售台账!$C$3:$C$2654,LEFT(BA$4,LEN(BA$4)-1))/BE35,0),"")</f>
        <v/>
      </c>
      <c r="BG35" s="64" t="str">
        <f>IF($B35&lt;&gt;"",SUMIFS(损耗登记!$I$3:$I$4999,损耗登记!$E$3:$E$4999,$B35,损耗登记!$B$3:$B$4999,LEFT($I$3,4),损耗登记!$C$3:$C$4999,LEFT(BA$4,LEN(BA$4)-1)),"")</f>
        <v/>
      </c>
      <c r="BH35" s="64" t="str">
        <f t="shared" si="40"/>
        <v/>
      </c>
      <c r="BI35" s="64" t="str">
        <f t="shared" si="41"/>
        <v/>
      </c>
      <c r="BJ35" s="64" t="str">
        <f t="shared" si="42"/>
        <v/>
      </c>
      <c r="BK35" s="64" t="str">
        <f t="shared" si="43"/>
        <v/>
      </c>
      <c r="BL35" s="64" t="str">
        <f>IF($B35&lt;&gt;"",SUMIFS(进货台账!$I$3:$I$1869,进货台账!$E$3:$E$1869,$B35,进货台账!$B$3:$B$1869,LEFT($I$3,4),进货台账!$C$3:$C$1869,LEFT(BL$4,LEN(BL$4)-1)),"")</f>
        <v/>
      </c>
      <c r="BM35" s="64" t="str">
        <f>IF($B35&lt;&gt;"",SUMIFS(进货台账!$K$3:$K$1869,进货台账!$E$3:$E$1869,$B35,进货台账!$B$3:$B$1869,LEFT($I$3,4),进货台账!$C$3:$C$1869,LEFT(BL$4,LEN(BL$4)-1)),"")</f>
        <v/>
      </c>
      <c r="BN35" s="64" t="str">
        <f t="shared" si="44"/>
        <v/>
      </c>
      <c r="BO35" s="64" t="str">
        <f t="shared" si="45"/>
        <v/>
      </c>
      <c r="BP35" s="64" t="str">
        <f>IF($B35&lt;&gt;"",SUMIFS(销售台账!$I$3:$I$2654,销售台账!$E$3:$E$2654,$B35,销售台账!$B$3:$B$2654,LEFT($I$3,4),销售台账!$C$3:$C$2654,LEFT(BL$4,LEN(BL$4)-1)),"")</f>
        <v/>
      </c>
      <c r="BQ35" s="64" t="str">
        <f>IF($B35&lt;&gt;"",IFERROR(SUMIFS(销售台账!$K$3:$K$2654,销售台账!$E$3:$E$2654,$B35,销售台账!$B$3:$B$2654,LEFT($I$3,4),销售台账!$C$3:$C$2654,LEFT(BL$4,LEN(BL$4)-1))/BP35,0),"")</f>
        <v/>
      </c>
      <c r="BR35" s="64" t="str">
        <f>IF($B35&lt;&gt;"",SUMIFS(损耗登记!$I$3:$I$4999,损耗登记!$E$3:$E$4999,$B35,损耗登记!$B$3:$B$4999,LEFT($I$3,4),损耗登记!$C$3:$C$4999,LEFT(BL$4,LEN(BL$4)-1)),"")</f>
        <v/>
      </c>
      <c r="BS35" s="64" t="str">
        <f t="shared" si="46"/>
        <v/>
      </c>
      <c r="BT35" s="64" t="str">
        <f t="shared" si="47"/>
        <v/>
      </c>
      <c r="BU35" s="64" t="str">
        <f t="shared" si="48"/>
        <v/>
      </c>
      <c r="BV35" s="64" t="str">
        <f t="shared" si="49"/>
        <v/>
      </c>
      <c r="BW35" s="64" t="str">
        <f>IF($B35&lt;&gt;"",SUMIFS(进货台账!$I$3:$I$1869,进货台账!$E$3:$E$1869,$B35,进货台账!$B$3:$B$1869,LEFT($I$3,4),进货台账!$C$3:$C$1869,LEFT(BW$4,LEN(BW$4)-1)),"")</f>
        <v/>
      </c>
      <c r="BX35" s="64" t="str">
        <f>IF($B35&lt;&gt;"",SUMIFS(进货台账!$K$3:$K$1869,进货台账!$E$3:$E$1869,$B35,进货台账!$B$3:$B$1869,LEFT($I$3,4),进货台账!$C$3:$C$1869,LEFT(BW$4,LEN(BW$4)-1)),"")</f>
        <v/>
      </c>
      <c r="BY35" s="64" t="str">
        <f t="shared" si="50"/>
        <v/>
      </c>
      <c r="BZ35" s="64" t="str">
        <f t="shared" si="51"/>
        <v/>
      </c>
      <c r="CA35" s="64" t="str">
        <f>IF($B35&lt;&gt;"",SUMIFS(销售台账!$I$3:$I$2654,销售台账!$E$3:$E$2654,$B35,销售台账!$B$3:$B$2654,LEFT($I$3,4),销售台账!$C$3:$C$2654,LEFT(BW$4,LEN(BW$4)-1)),"")</f>
        <v/>
      </c>
      <c r="CB35" s="64" t="str">
        <f>IF($B35&lt;&gt;"",IFERROR(SUMIFS(销售台账!$K$3:$K$2654,销售台账!$E$3:$E$2654,$B35,销售台账!$B$3:$B$2654,LEFT($I$3,4),销售台账!$C$3:$C$2654,LEFT(BW$4,LEN(BW$4)-1))/CA35,0),"")</f>
        <v/>
      </c>
      <c r="CC35" s="64" t="str">
        <f>IF($B35&lt;&gt;"",SUMIFS(损耗登记!$I$3:$I$4999,损耗登记!$E$3:$E$4999,$B35,损耗登记!$B$3:$B$4999,LEFT($I$3,4),损耗登记!$C$3:$C$4999,LEFT(BW$4,LEN(BW$4)-1)),"")</f>
        <v/>
      </c>
      <c r="CD35" s="64" t="str">
        <f t="shared" si="52"/>
        <v/>
      </c>
      <c r="CE35" s="64" t="str">
        <f t="shared" si="53"/>
        <v/>
      </c>
      <c r="CF35" s="64" t="str">
        <f t="shared" si="54"/>
        <v/>
      </c>
      <c r="CG35" s="64" t="str">
        <f t="shared" si="55"/>
        <v/>
      </c>
      <c r="CH35" s="64" t="str">
        <f>IF($B35&lt;&gt;"",SUMIFS(进货台账!$I$3:$I$1869,进货台账!$E$3:$E$1869,$B35,进货台账!$B$3:$B$1869,LEFT($I$3,4),进货台账!$C$3:$C$1869,LEFT(CH$4,LEN(CH$4)-1)),"")</f>
        <v/>
      </c>
      <c r="CI35" s="64" t="str">
        <f>IF($B35&lt;&gt;"",SUMIFS(进货台账!$K$3:$K$1869,进货台账!$E$3:$E$1869,$B35,进货台账!$B$3:$B$1869,LEFT($I$3,4),进货台账!$C$3:$C$1869,LEFT(CH$4,LEN(CH$4)-1)),"")</f>
        <v/>
      </c>
      <c r="CJ35" s="64" t="str">
        <f t="shared" si="56"/>
        <v/>
      </c>
      <c r="CK35" s="64" t="str">
        <f t="shared" si="57"/>
        <v/>
      </c>
      <c r="CL35" s="64" t="str">
        <f>IF($B35&lt;&gt;"",SUMIFS(销售台账!$I$3:$I$2654,销售台账!$E$3:$E$2654,$B35,销售台账!$B$3:$B$2654,LEFT($I$3,4),销售台账!$C$3:$C$2654,LEFT(CH$4,LEN(CH$4)-1)),"")</f>
        <v/>
      </c>
      <c r="CM35" s="64" t="str">
        <f>IF($B35&lt;&gt;"",IFERROR(SUMIFS(销售台账!$K$3:$K$2654,销售台账!$E$3:$E$2654,$B35,销售台账!$B$3:$B$2654,LEFT($I$3,4),销售台账!$C$3:$C$2654,LEFT(CH$4,LEN(CH$4)-1))/CL35,0),"")</f>
        <v/>
      </c>
      <c r="CN35" s="64" t="str">
        <f>IF($B35&lt;&gt;"",SUMIFS(损耗登记!$I$3:$I$4999,损耗登记!$E$3:$E$4999,$B35,损耗登记!$B$3:$B$4999,LEFT($I$3,4),损耗登记!$C$3:$C$4999,LEFT(CH$4,LEN(CH$4)-1)),"")</f>
        <v/>
      </c>
      <c r="CO35" s="64" t="str">
        <f t="shared" si="58"/>
        <v/>
      </c>
      <c r="CP35" s="64" t="str">
        <f t="shared" si="59"/>
        <v/>
      </c>
      <c r="CQ35" s="64" t="str">
        <f t="shared" si="60"/>
        <v/>
      </c>
      <c r="CR35" s="64" t="str">
        <f t="shared" si="61"/>
        <v/>
      </c>
      <c r="CS35" s="64" t="str">
        <f>IF($B35&lt;&gt;"",SUMIFS(进货台账!$I$3:$I$1869,进货台账!$E$3:$E$1869,$B35,进货台账!$B$3:$B$1869,LEFT($I$3,4),进货台账!$C$3:$C$1869,LEFT(CS$4,LEN(CS$4)-1)),"")</f>
        <v/>
      </c>
      <c r="CT35" s="64" t="str">
        <f>IF($B35&lt;&gt;"",SUMIFS(进货台账!$K$3:$K$1869,进货台账!$E$3:$E$1869,$B35,进货台账!$B$3:$B$1869,LEFT($I$3,4),进货台账!$C$3:$C$1869,LEFT(CS$4,LEN(CS$4)-1)),"")</f>
        <v/>
      </c>
      <c r="CU35" s="64" t="str">
        <f t="shared" si="62"/>
        <v/>
      </c>
      <c r="CV35" s="64" t="str">
        <f t="shared" si="63"/>
        <v/>
      </c>
      <c r="CW35" s="64" t="str">
        <f>IF($B35&lt;&gt;"",SUMIFS(销售台账!$I$3:$I$2654,销售台账!$E$3:$E$2654,$B35,销售台账!$B$3:$B$2654,LEFT($I$3,4),销售台账!$C$3:$C$2654,LEFT(CS$4,LEN(CS$4)-1)),"")</f>
        <v/>
      </c>
      <c r="CX35" s="64" t="str">
        <f>IF($B35&lt;&gt;"",IFERROR(SUMIFS(销售台账!$K$3:$K$2654,销售台账!$E$3:$E$2654,$B35,销售台账!$B$3:$B$2654,LEFT($I$3,4),销售台账!$C$3:$C$2654,LEFT(CS$4,LEN(CS$4)-1))/CW35,0),"")</f>
        <v/>
      </c>
      <c r="CY35" s="64" t="str">
        <f>IF($B35&lt;&gt;"",SUMIFS(损耗登记!$I$3:$I$4999,损耗登记!$E$3:$E$4999,$B35,损耗登记!$B$3:$B$4999,LEFT($I$3,4),损耗登记!$C$3:$C$4999,LEFT(CS$4,LEN(CS$4)-1)),"")</f>
        <v/>
      </c>
      <c r="CZ35" s="64" t="str">
        <f t="shared" si="64"/>
        <v/>
      </c>
      <c r="DA35" s="64" t="str">
        <f t="shared" si="65"/>
        <v/>
      </c>
      <c r="DB35" s="64" t="str">
        <f t="shared" si="66"/>
        <v/>
      </c>
      <c r="DC35" s="64" t="str">
        <f t="shared" si="67"/>
        <v/>
      </c>
      <c r="DD35" s="64" t="str">
        <f>IF($B35&lt;&gt;"",SUMIFS(进货台账!$I$3:$I$1869,进货台账!$E$3:$E$1869,$B35,进货台账!$B$3:$B$1869,LEFT($I$3,4),进货台账!$C$3:$C$1869,LEFT(DD$4,LEN(DD$4)-1)),"")</f>
        <v/>
      </c>
      <c r="DE35" s="64" t="str">
        <f>IF($B35&lt;&gt;"",SUMIFS(进货台账!$K$3:$K$1869,进货台账!$E$3:$E$1869,$B35,进货台账!$B$3:$B$1869,LEFT($I$3,4),进货台账!$C$3:$C$1869,LEFT(DD$4,LEN(DD$4)-1)),"")</f>
        <v/>
      </c>
      <c r="DF35" s="64" t="str">
        <f t="shared" si="68"/>
        <v/>
      </c>
      <c r="DG35" s="64" t="str">
        <f t="shared" si="69"/>
        <v/>
      </c>
      <c r="DH35" s="64" t="str">
        <f>IF($B35&lt;&gt;"",SUMIFS(销售台账!$I$3:$I$2654,销售台账!$E$3:$E$2654,$B35,销售台账!$B$3:$B$2654,LEFT($I$3,4),销售台账!$C$3:$C$2654,LEFT(DD$4,LEN(DD$4)-1)),"")</f>
        <v/>
      </c>
      <c r="DI35" s="64" t="str">
        <f>IF($B35&lt;&gt;"",IFERROR(SUMIFS(销售台账!$K$3:$K$2654,销售台账!$E$3:$E$2654,$B35,销售台账!$B$3:$B$2654,LEFT($I$3,4),销售台账!$C$3:$C$2654,LEFT(DD$4,LEN(DD$4)-1))/DH35,0),"")</f>
        <v/>
      </c>
      <c r="DJ35" s="64" t="str">
        <f>IF($B35&lt;&gt;"",SUMIFS(损耗登记!$I$3:$I$4999,损耗登记!$E$3:$E$4999,$B35,损耗登记!$B$3:$B$4999,LEFT($I$3,4),损耗登记!$C$3:$C$4999,LEFT(DD$4,LEN(DD$4)-1)),"")</f>
        <v/>
      </c>
      <c r="DK35" s="64" t="str">
        <f t="shared" si="70"/>
        <v/>
      </c>
      <c r="DL35" s="64" t="str">
        <f t="shared" si="71"/>
        <v/>
      </c>
      <c r="DM35" s="64" t="str">
        <f t="shared" si="72"/>
        <v/>
      </c>
      <c r="DN35" s="64" t="str">
        <f t="shared" si="73"/>
        <v/>
      </c>
      <c r="DO35" s="64" t="str">
        <f>IF($B35&lt;&gt;"",SUMIFS(进货台账!$I$3:$I$1869,进货台账!$E$3:$E$1869,$B35,进货台账!$B$3:$B$1869,LEFT($I$3,4),进货台账!$C$3:$C$1869,LEFT(DO$4,LEN(DO$4)-1)),"")</f>
        <v/>
      </c>
      <c r="DP35" s="64" t="str">
        <f>IF($B35&lt;&gt;"",SUMIFS(进货台账!$K$3:$K$1869,进货台账!$E$3:$E$1869,$B35,进货台账!$B$3:$B$1869,LEFT($I$3,4),进货台账!$C$3:$C$1869,LEFT(DO$4,LEN(DO$4)-1)),"")</f>
        <v/>
      </c>
      <c r="DQ35" s="64" t="str">
        <f t="shared" si="74"/>
        <v/>
      </c>
      <c r="DR35" s="64" t="str">
        <f t="shared" si="75"/>
        <v/>
      </c>
      <c r="DS35" s="64" t="str">
        <f>IF($B35&lt;&gt;"",SUMIFS(销售台账!$I$3:$I$2654,销售台账!$E$3:$E$2654,$B35,销售台账!$B$3:$B$2654,LEFT($I$3,4),销售台账!$C$3:$C$2654,LEFT(DO$4,LEN(DO$4)-1)),"")</f>
        <v/>
      </c>
      <c r="DT35" s="64" t="str">
        <f>IF($B35&lt;&gt;"",IFERROR(SUMIFS(销售台账!$K$3:$K$2654,销售台账!$E$3:$E$2654,$B35,销售台账!$B$3:$B$2654,LEFT($I$3,4),销售台账!$C$3:$C$2654,LEFT(DO$4,LEN(DO$4)-1))/DS35,0),"")</f>
        <v/>
      </c>
      <c r="DU35" s="64" t="str">
        <f>IF($B35&lt;&gt;"",SUMIFS(损耗登记!$I$3:$I$4999,损耗登记!$E$3:$E$4999,$B35,损耗登记!$B$3:$B$4999,LEFT($I$3,4),损耗登记!$C$3:$C$4999,LEFT(DO$4,LEN(DO$4)-1)),"")</f>
        <v/>
      </c>
      <c r="DV35" s="64" t="str">
        <f t="shared" si="76"/>
        <v/>
      </c>
      <c r="DW35" s="64" t="str">
        <f t="shared" si="77"/>
        <v/>
      </c>
      <c r="DX35" s="64" t="str">
        <f t="shared" si="78"/>
        <v/>
      </c>
      <c r="DY35" s="64" t="str">
        <f t="shared" si="79"/>
        <v/>
      </c>
      <c r="DZ35" s="64" t="str">
        <f>IF($B35&lt;&gt;"",SUMIFS(进货台账!$I$3:$I$1869,进货台账!$E$3:$E$1869,$B35,进货台账!$B$3:$B$1869,LEFT($I$3,4),进货台账!$C$3:$C$1869,LEFT(DZ$4,LEN(DZ$4)-1)),"")</f>
        <v/>
      </c>
      <c r="EA35" s="64" t="str">
        <f>IF($B35&lt;&gt;"",SUMIFS(进货台账!$K$3:$K$1869,进货台账!$E$3:$E$1869,$B35,进货台账!$B$3:$B$1869,LEFT($I$3,4),进货台账!$C$3:$C$1869,LEFT(DZ$4,LEN(DZ$4)-1)),"")</f>
        <v/>
      </c>
      <c r="EB35" s="64" t="str">
        <f t="shared" si="80"/>
        <v/>
      </c>
      <c r="EC35" s="64" t="str">
        <f t="shared" si="81"/>
        <v/>
      </c>
      <c r="ED35" s="64" t="str">
        <f>IF($B35&lt;&gt;"",SUMIFS(销售台账!$I$3:$I$2654,销售台账!$E$3:$E$2654,$B35,销售台账!$B$3:$B$2654,LEFT($I$3,4),销售台账!$C$3:$C$2654,LEFT(DZ$4,LEN(DZ$4)-1)),"")</f>
        <v/>
      </c>
      <c r="EE35" s="64" t="str">
        <f>IF($B35&lt;&gt;"",IFERROR(SUMIFS(销售台账!$K$3:$K$2654,销售台账!$E$3:$E$2654,$B35,销售台账!$B$3:$B$2654,LEFT($I$3,4),销售台账!$C$3:$C$2654,LEFT(DZ$4,LEN(DZ$4)-1))/ED35,0),"")</f>
        <v/>
      </c>
      <c r="EF35" s="64" t="str">
        <f>IF($B35&lt;&gt;"",SUMIFS(损耗登记!$I$3:$I$4999,损耗登记!$E$3:$E$4999,$B35,损耗登记!$B$3:$B$4999,LEFT($I$3,4),损耗登记!$C$3:$C$4999,LEFT(DZ$4,LEN(DZ$4)-1)),"")</f>
        <v/>
      </c>
      <c r="EG35" s="64" t="str">
        <f t="shared" si="82"/>
        <v/>
      </c>
      <c r="EH35" s="64" t="str">
        <f t="shared" si="83"/>
        <v/>
      </c>
      <c r="EI35" s="64" t="str">
        <f t="shared" si="84"/>
        <v/>
      </c>
      <c r="EJ35" s="64" t="str">
        <f t="shared" si="85"/>
        <v/>
      </c>
    </row>
    <row r="36" s="44" customFormat="1" ht="22" customHeight="1" spans="1:140">
      <c r="A36" s="63" t="str">
        <f t="shared" si="86"/>
        <v/>
      </c>
      <c r="B36" s="63" t="str">
        <f>IF(商品参数!A32&lt;&gt;"",商品参数!A32,"")</f>
        <v/>
      </c>
      <c r="C36" s="64" t="str">
        <f>IFERROR(VLOOKUP(B36,商品参数!A:E,2,FALSE),"")</f>
        <v/>
      </c>
      <c r="D36" s="64" t="str">
        <f>IFERROR(VLOOKUP(B36,商品参数!A:E,3,FALSE),"")</f>
        <v/>
      </c>
      <c r="E36" s="64" t="str">
        <f>IFERROR(VLOOKUP(B36,商品参数!A:E,4,FALSE),"")</f>
        <v/>
      </c>
      <c r="F36" s="64" t="str">
        <f>IF(E36&lt;&gt;"",IFERROR(VLOOKUP(B36,商品参数!$A$3:$D$499,6,0),0),"")</f>
        <v/>
      </c>
      <c r="G36" s="64" t="str">
        <f>IF(E36&lt;&gt;"",IFERROR(VLOOKUP(B36,商品参数!$A$3:$E$499,7,0),0),"")</f>
        <v/>
      </c>
      <c r="H36" s="64" t="str">
        <f t="shared" si="17"/>
        <v/>
      </c>
      <c r="I36" s="64" t="str">
        <f>IF($B36&lt;&gt;"",SUMIFS(进货台账!$I$3:$I$1869,进货台账!$E$3:$E$1869,$B36,进货台账!$B$3:$B$1869,LEFT($I$3,4),进货台账!$C$3:$C$1869,LEFT(I$4,LEN(I$4)-1)),"")</f>
        <v/>
      </c>
      <c r="J36" s="64" t="str">
        <f>IF($B36&lt;&gt;"",SUMIFS(进货台账!$K$3:$K$1869,进货台账!$E$3:$E$1869,$B36,进货台账!$B$3:$B$1869,LEFT($I$3,4),进货台账!$C$3:$C$1869,LEFT(I$4,LEN(I$4)-1)),"")</f>
        <v/>
      </c>
      <c r="K36" s="64" t="str">
        <f t="shared" si="18"/>
        <v/>
      </c>
      <c r="L36" s="64" t="str">
        <f t="shared" si="19"/>
        <v/>
      </c>
      <c r="M36" s="64" t="str">
        <f>IF($B36&lt;&gt;"",SUMIFS(销售台账!$I$3:$I$2654,销售台账!$E$3:$E$2654,$B36,销售台账!$B$3:$B$2654,LEFT($I$3,4),销售台账!$C$3:$C$2654,LEFT(I$4,LEN(I$4)-1)),"")</f>
        <v/>
      </c>
      <c r="N36" s="64" t="str">
        <f>IF($B36&lt;&gt;"",IFERROR(SUMIFS(销售台账!$K$3:$K$2654,销售台账!$E$3:$E$2654,$B36,销售台账!$B$3:$B$2654,LEFT($I$3,4),销售台账!$C$3:$C$2654,LEFT(I$4,LEN(I$4)-1))/M36,0),"")</f>
        <v/>
      </c>
      <c r="O36" s="64" t="str">
        <f>IF($B36&lt;&gt;"",SUMIFS(损耗登记!$I$3:$I$4999,损耗登记!$E$3:$E$4999,$B36,损耗登记!$B$3:$B$4999,LEFT($I$3,4),损耗登记!$C$3:$C$4999,LEFT(I$4,LEN(I$4)-1)),"")</f>
        <v/>
      </c>
      <c r="P36" s="64" t="str">
        <f t="shared" si="20"/>
        <v/>
      </c>
      <c r="Q36" s="64" t="str">
        <f t="shared" si="21"/>
        <v/>
      </c>
      <c r="R36" s="64" t="str">
        <f t="shared" si="22"/>
        <v/>
      </c>
      <c r="S36" s="64" t="str">
        <f t="shared" si="87"/>
        <v/>
      </c>
      <c r="T36" s="64" t="str">
        <f>IF($B36&lt;&gt;"",SUMIFS(进货台账!$I$3:$I$1869,进货台账!$E$3:$E$1869,$B36,进货台账!$B$3:$B$1869,LEFT($I$3,4),进货台账!$C$3:$C$1869,LEFT(T$4,LEN(T$4)-1)),"")</f>
        <v/>
      </c>
      <c r="U36" s="64" t="str">
        <f>IF($B36&lt;&gt;"",SUMIFS(进货台账!$K$3:$K$1869,进货台账!$E$3:$E$1869,$B36,进货台账!$B$3:$B$1869,LEFT($I$3,4),进货台账!$C$3:$C$1869,LEFT(T$4,LEN(T$4)-1)),"")</f>
        <v/>
      </c>
      <c r="V36" s="64" t="str">
        <f t="shared" si="88"/>
        <v/>
      </c>
      <c r="W36" s="64" t="str">
        <f t="shared" si="89"/>
        <v/>
      </c>
      <c r="X36" s="64" t="str">
        <f>IF($B36&lt;&gt;"",SUMIFS(销售台账!$I$3:$I$2654,销售台账!$E$3:$E$2654,$B36,销售台账!$B$3:$B$2654,LEFT($I$3,4),销售台账!$C$3:$C$2654,LEFT(T$4,LEN(T$4)-1)),"")</f>
        <v/>
      </c>
      <c r="Y36" s="64" t="str">
        <f>IF($B36&lt;&gt;"",IFERROR(SUMIFS(销售台账!$K$3:$K$2654,销售台账!$E$3:$E$2654,$B36,销售台账!$B$3:$B$2654,LEFT($I$3,4),销售台账!$C$3:$C$2654,LEFT(T$4,LEN(T$4)-1))/X36,0),"")</f>
        <v/>
      </c>
      <c r="Z36" s="64" t="str">
        <f>IF($B36&lt;&gt;"",SUMIFS(损耗登记!$I$3:$I$4999,损耗登记!$E$3:$E$4999,$B36,损耗登记!$B$3:$B$4999,LEFT($I$3,4),损耗登记!$C$3:$C$4999,LEFT(T$4,LEN(T$4)-1)),"")</f>
        <v/>
      </c>
      <c r="AA36" s="64" t="str">
        <f t="shared" si="90"/>
        <v/>
      </c>
      <c r="AB36" s="64" t="str">
        <f t="shared" si="91"/>
        <v/>
      </c>
      <c r="AC36" s="64" t="str">
        <f t="shared" si="92"/>
        <v/>
      </c>
      <c r="AD36" s="64" t="str">
        <f t="shared" si="93"/>
        <v/>
      </c>
      <c r="AE36" s="64" t="str">
        <f>IF($B36&lt;&gt;"",SUMIFS(进货台账!$I$3:$I$1869,进货台账!$E$3:$E$1869,$B36,进货台账!$B$3:$B$1869,LEFT($I$3,4),进货台账!$C$3:$C$1869,LEFT(AE$4,LEN(AE$4)-1)),"")</f>
        <v/>
      </c>
      <c r="AF36" s="64" t="str">
        <f>IF($B36&lt;&gt;"",SUMIFS(进货台账!$K$3:$K$1869,进货台账!$E$3:$E$1869,$B36,进货台账!$B$3:$B$1869,LEFT($I$3,4),进货台账!$C$3:$C$1869,LEFT(AE$4,LEN(AE$4)-1)),"")</f>
        <v/>
      </c>
      <c r="AG36" s="64" t="str">
        <f t="shared" si="26"/>
        <v/>
      </c>
      <c r="AH36" s="64" t="str">
        <f t="shared" si="27"/>
        <v/>
      </c>
      <c r="AI36" s="64" t="str">
        <f>IF($B36&lt;&gt;"",SUMIFS(销售台账!$I$3:$I$2654,销售台账!$E$3:$E$2654,$B36,销售台账!$B$3:$B$2654,LEFT($I$3,4),销售台账!$C$3:$C$2654,LEFT(AE$4,LEN(AE$4)-1)),"")</f>
        <v/>
      </c>
      <c r="AJ36" s="64" t="str">
        <f>IF($B36&lt;&gt;"",IFERROR(SUMIFS(销售台账!$K$3:$K$2654,销售台账!$E$3:$E$2654,$B36,销售台账!$B$3:$B$2654,LEFT($I$3,4),销售台账!$C$3:$C$2654,LEFT(AE$4,LEN(AE$4)-1))/AI36,0),"")</f>
        <v/>
      </c>
      <c r="AK36" s="64" t="str">
        <f>IF($B36&lt;&gt;"",SUMIFS(损耗登记!$I$3:$I$4999,损耗登记!$E$3:$E$4999,$B36,损耗登记!$B$3:$B$4999,LEFT($I$3,4),损耗登记!$C$3:$C$4999,LEFT(AE$4,LEN(AE$4)-1)),"")</f>
        <v/>
      </c>
      <c r="AL36" s="64" t="str">
        <f t="shared" si="28"/>
        <v/>
      </c>
      <c r="AM36" s="64" t="str">
        <f t="shared" si="29"/>
        <v/>
      </c>
      <c r="AN36" s="64" t="str">
        <f t="shared" si="30"/>
        <v/>
      </c>
      <c r="AO36" s="64" t="str">
        <f t="shared" si="31"/>
        <v/>
      </c>
      <c r="AP36" s="64" t="str">
        <f>IF($B36&lt;&gt;"",SUMIFS(进货台账!$I$3:$I$1869,进货台账!$E$3:$E$1869,$B36,进货台账!$B$3:$B$1869,LEFT($I$3,4),进货台账!$C$3:$C$1869,LEFT(AP$4,LEN(AP$4)-1)),"")</f>
        <v/>
      </c>
      <c r="AQ36" s="64" t="str">
        <f>IF($B36&lt;&gt;"",SUMIFS(进货台账!$K$3:$K$1869,进货台账!$E$3:$E$1869,$B36,进货台账!$B$3:$B$1869,LEFT($I$3,4),进货台账!$C$3:$C$1869,LEFT(AP$4,LEN(AP$4)-1)),"")</f>
        <v/>
      </c>
      <c r="AR36" s="64" t="str">
        <f t="shared" si="32"/>
        <v/>
      </c>
      <c r="AS36" s="64" t="str">
        <f t="shared" si="33"/>
        <v/>
      </c>
      <c r="AT36" s="64" t="str">
        <f>IF($B36&lt;&gt;"",SUMIFS(销售台账!$I$3:$I$2654,销售台账!$E$3:$E$2654,$B36,销售台账!$B$3:$B$2654,LEFT($I$3,4),销售台账!$C$3:$C$2654,LEFT(AP$4,LEN(AP$4)-1)),"")</f>
        <v/>
      </c>
      <c r="AU36" s="64" t="str">
        <f>IF($B36&lt;&gt;"",IFERROR(SUMIFS(销售台账!$K$3:$K$2654,销售台账!$E$3:$E$2654,$B36,销售台账!$B$3:$B$2654,LEFT($I$3,4),销售台账!$C$3:$C$2654,LEFT(AP$4,LEN(AP$4)-1))/AT36,0),"")</f>
        <v/>
      </c>
      <c r="AV36" s="64" t="str">
        <f>IF($B36&lt;&gt;"",SUMIFS(损耗登记!$I$3:$I$4999,损耗登记!$E$3:$E$4999,$B36,损耗登记!$B$3:$B$4999,LEFT($I$3,4),损耗登记!$C$3:$C$4999,LEFT(AP$4,LEN(AP$4)-1)),"")</f>
        <v/>
      </c>
      <c r="AW36" s="64" t="str">
        <f t="shared" si="34"/>
        <v/>
      </c>
      <c r="AX36" s="64" t="str">
        <f t="shared" si="35"/>
        <v/>
      </c>
      <c r="AY36" s="64" t="str">
        <f t="shared" si="36"/>
        <v/>
      </c>
      <c r="AZ36" s="64" t="str">
        <f t="shared" si="37"/>
        <v/>
      </c>
      <c r="BA36" s="64" t="str">
        <f>IF($B36&lt;&gt;"",SUMIFS(进货台账!$I$3:$I$1869,进货台账!$E$3:$E$1869,$B36,进货台账!$B$3:$B$1869,LEFT($I$3,4),进货台账!$C$3:$C$1869,LEFT(BA$4,LEN(BA$4)-1)),"")</f>
        <v/>
      </c>
      <c r="BB36" s="64" t="str">
        <f>IF($B36&lt;&gt;"",SUMIFS(进货台账!$K$3:$K$1869,进货台账!$E$3:$E$1869,$B36,进货台账!$B$3:$B$1869,LEFT($I$3,4),进货台账!$C$3:$C$1869,LEFT(BA$4,LEN(BA$4)-1)),"")</f>
        <v/>
      </c>
      <c r="BC36" s="64" t="str">
        <f t="shared" si="38"/>
        <v/>
      </c>
      <c r="BD36" s="64" t="str">
        <f t="shared" si="39"/>
        <v/>
      </c>
      <c r="BE36" s="64" t="str">
        <f>IF($B36&lt;&gt;"",SUMIFS(销售台账!$I$3:$I$2654,销售台账!$E$3:$E$2654,$B36,销售台账!$B$3:$B$2654,LEFT($I$3,4),销售台账!$C$3:$C$2654,LEFT(BA$4,LEN(BA$4)-1)),"")</f>
        <v/>
      </c>
      <c r="BF36" s="64" t="str">
        <f>IF($B36&lt;&gt;"",IFERROR(SUMIFS(销售台账!$K$3:$K$2654,销售台账!$E$3:$E$2654,$B36,销售台账!$B$3:$B$2654,LEFT($I$3,4),销售台账!$C$3:$C$2654,LEFT(BA$4,LEN(BA$4)-1))/BE36,0),"")</f>
        <v/>
      </c>
      <c r="BG36" s="64" t="str">
        <f>IF($B36&lt;&gt;"",SUMIFS(损耗登记!$I$3:$I$4999,损耗登记!$E$3:$E$4999,$B36,损耗登记!$B$3:$B$4999,LEFT($I$3,4),损耗登记!$C$3:$C$4999,LEFT(BA$4,LEN(BA$4)-1)),"")</f>
        <v/>
      </c>
      <c r="BH36" s="64" t="str">
        <f t="shared" si="40"/>
        <v/>
      </c>
      <c r="BI36" s="64" t="str">
        <f t="shared" si="41"/>
        <v/>
      </c>
      <c r="BJ36" s="64" t="str">
        <f t="shared" si="42"/>
        <v/>
      </c>
      <c r="BK36" s="64" t="str">
        <f t="shared" si="43"/>
        <v/>
      </c>
      <c r="BL36" s="64" t="str">
        <f>IF($B36&lt;&gt;"",SUMIFS(进货台账!$I$3:$I$1869,进货台账!$E$3:$E$1869,$B36,进货台账!$B$3:$B$1869,LEFT($I$3,4),进货台账!$C$3:$C$1869,LEFT(BL$4,LEN(BL$4)-1)),"")</f>
        <v/>
      </c>
      <c r="BM36" s="64" t="str">
        <f>IF($B36&lt;&gt;"",SUMIFS(进货台账!$K$3:$K$1869,进货台账!$E$3:$E$1869,$B36,进货台账!$B$3:$B$1869,LEFT($I$3,4),进货台账!$C$3:$C$1869,LEFT(BL$4,LEN(BL$4)-1)),"")</f>
        <v/>
      </c>
      <c r="BN36" s="64" t="str">
        <f t="shared" si="44"/>
        <v/>
      </c>
      <c r="BO36" s="64" t="str">
        <f t="shared" si="45"/>
        <v/>
      </c>
      <c r="BP36" s="64" t="str">
        <f>IF($B36&lt;&gt;"",SUMIFS(销售台账!$I$3:$I$2654,销售台账!$E$3:$E$2654,$B36,销售台账!$B$3:$B$2654,LEFT($I$3,4),销售台账!$C$3:$C$2654,LEFT(BL$4,LEN(BL$4)-1)),"")</f>
        <v/>
      </c>
      <c r="BQ36" s="64" t="str">
        <f>IF($B36&lt;&gt;"",IFERROR(SUMIFS(销售台账!$K$3:$K$2654,销售台账!$E$3:$E$2654,$B36,销售台账!$B$3:$B$2654,LEFT($I$3,4),销售台账!$C$3:$C$2654,LEFT(BL$4,LEN(BL$4)-1))/BP36,0),"")</f>
        <v/>
      </c>
      <c r="BR36" s="64" t="str">
        <f>IF($B36&lt;&gt;"",SUMIFS(损耗登记!$I$3:$I$4999,损耗登记!$E$3:$E$4999,$B36,损耗登记!$B$3:$B$4999,LEFT($I$3,4),损耗登记!$C$3:$C$4999,LEFT(BL$4,LEN(BL$4)-1)),"")</f>
        <v/>
      </c>
      <c r="BS36" s="64" t="str">
        <f t="shared" si="46"/>
        <v/>
      </c>
      <c r="BT36" s="64" t="str">
        <f t="shared" si="47"/>
        <v/>
      </c>
      <c r="BU36" s="64" t="str">
        <f t="shared" si="48"/>
        <v/>
      </c>
      <c r="BV36" s="64" t="str">
        <f t="shared" si="49"/>
        <v/>
      </c>
      <c r="BW36" s="64" t="str">
        <f>IF($B36&lt;&gt;"",SUMIFS(进货台账!$I$3:$I$1869,进货台账!$E$3:$E$1869,$B36,进货台账!$B$3:$B$1869,LEFT($I$3,4),进货台账!$C$3:$C$1869,LEFT(BW$4,LEN(BW$4)-1)),"")</f>
        <v/>
      </c>
      <c r="BX36" s="64" t="str">
        <f>IF($B36&lt;&gt;"",SUMIFS(进货台账!$K$3:$K$1869,进货台账!$E$3:$E$1869,$B36,进货台账!$B$3:$B$1869,LEFT($I$3,4),进货台账!$C$3:$C$1869,LEFT(BW$4,LEN(BW$4)-1)),"")</f>
        <v/>
      </c>
      <c r="BY36" s="64" t="str">
        <f t="shared" si="50"/>
        <v/>
      </c>
      <c r="BZ36" s="64" t="str">
        <f t="shared" si="51"/>
        <v/>
      </c>
      <c r="CA36" s="64" t="str">
        <f>IF($B36&lt;&gt;"",SUMIFS(销售台账!$I$3:$I$2654,销售台账!$E$3:$E$2654,$B36,销售台账!$B$3:$B$2654,LEFT($I$3,4),销售台账!$C$3:$C$2654,LEFT(BW$4,LEN(BW$4)-1)),"")</f>
        <v/>
      </c>
      <c r="CB36" s="64" t="str">
        <f>IF($B36&lt;&gt;"",IFERROR(SUMIFS(销售台账!$K$3:$K$2654,销售台账!$E$3:$E$2654,$B36,销售台账!$B$3:$B$2654,LEFT($I$3,4),销售台账!$C$3:$C$2654,LEFT(BW$4,LEN(BW$4)-1))/CA36,0),"")</f>
        <v/>
      </c>
      <c r="CC36" s="64" t="str">
        <f>IF($B36&lt;&gt;"",SUMIFS(损耗登记!$I$3:$I$4999,损耗登记!$E$3:$E$4999,$B36,损耗登记!$B$3:$B$4999,LEFT($I$3,4),损耗登记!$C$3:$C$4999,LEFT(BW$4,LEN(BW$4)-1)),"")</f>
        <v/>
      </c>
      <c r="CD36" s="64" t="str">
        <f t="shared" si="52"/>
        <v/>
      </c>
      <c r="CE36" s="64" t="str">
        <f t="shared" si="53"/>
        <v/>
      </c>
      <c r="CF36" s="64" t="str">
        <f t="shared" si="54"/>
        <v/>
      </c>
      <c r="CG36" s="64" t="str">
        <f t="shared" si="55"/>
        <v/>
      </c>
      <c r="CH36" s="64" t="str">
        <f>IF($B36&lt;&gt;"",SUMIFS(进货台账!$I$3:$I$1869,进货台账!$E$3:$E$1869,$B36,进货台账!$B$3:$B$1869,LEFT($I$3,4),进货台账!$C$3:$C$1869,LEFT(CH$4,LEN(CH$4)-1)),"")</f>
        <v/>
      </c>
      <c r="CI36" s="64" t="str">
        <f>IF($B36&lt;&gt;"",SUMIFS(进货台账!$K$3:$K$1869,进货台账!$E$3:$E$1869,$B36,进货台账!$B$3:$B$1869,LEFT($I$3,4),进货台账!$C$3:$C$1869,LEFT(CH$4,LEN(CH$4)-1)),"")</f>
        <v/>
      </c>
      <c r="CJ36" s="64" t="str">
        <f t="shared" si="56"/>
        <v/>
      </c>
      <c r="CK36" s="64" t="str">
        <f t="shared" si="57"/>
        <v/>
      </c>
      <c r="CL36" s="64" t="str">
        <f>IF($B36&lt;&gt;"",SUMIFS(销售台账!$I$3:$I$2654,销售台账!$E$3:$E$2654,$B36,销售台账!$B$3:$B$2654,LEFT($I$3,4),销售台账!$C$3:$C$2654,LEFT(CH$4,LEN(CH$4)-1)),"")</f>
        <v/>
      </c>
      <c r="CM36" s="64" t="str">
        <f>IF($B36&lt;&gt;"",IFERROR(SUMIFS(销售台账!$K$3:$K$2654,销售台账!$E$3:$E$2654,$B36,销售台账!$B$3:$B$2654,LEFT($I$3,4),销售台账!$C$3:$C$2654,LEFT(CH$4,LEN(CH$4)-1))/CL36,0),"")</f>
        <v/>
      </c>
      <c r="CN36" s="64" t="str">
        <f>IF($B36&lt;&gt;"",SUMIFS(损耗登记!$I$3:$I$4999,损耗登记!$E$3:$E$4999,$B36,损耗登记!$B$3:$B$4999,LEFT($I$3,4),损耗登记!$C$3:$C$4999,LEFT(CH$4,LEN(CH$4)-1)),"")</f>
        <v/>
      </c>
      <c r="CO36" s="64" t="str">
        <f t="shared" si="58"/>
        <v/>
      </c>
      <c r="CP36" s="64" t="str">
        <f t="shared" si="59"/>
        <v/>
      </c>
      <c r="CQ36" s="64" t="str">
        <f t="shared" si="60"/>
        <v/>
      </c>
      <c r="CR36" s="64" t="str">
        <f t="shared" si="61"/>
        <v/>
      </c>
      <c r="CS36" s="64" t="str">
        <f>IF($B36&lt;&gt;"",SUMIFS(进货台账!$I$3:$I$1869,进货台账!$E$3:$E$1869,$B36,进货台账!$B$3:$B$1869,LEFT($I$3,4),进货台账!$C$3:$C$1869,LEFT(CS$4,LEN(CS$4)-1)),"")</f>
        <v/>
      </c>
      <c r="CT36" s="64" t="str">
        <f>IF($B36&lt;&gt;"",SUMIFS(进货台账!$K$3:$K$1869,进货台账!$E$3:$E$1869,$B36,进货台账!$B$3:$B$1869,LEFT($I$3,4),进货台账!$C$3:$C$1869,LEFT(CS$4,LEN(CS$4)-1)),"")</f>
        <v/>
      </c>
      <c r="CU36" s="64" t="str">
        <f t="shared" si="62"/>
        <v/>
      </c>
      <c r="CV36" s="64" t="str">
        <f t="shared" si="63"/>
        <v/>
      </c>
      <c r="CW36" s="64" t="str">
        <f>IF($B36&lt;&gt;"",SUMIFS(销售台账!$I$3:$I$2654,销售台账!$E$3:$E$2654,$B36,销售台账!$B$3:$B$2654,LEFT($I$3,4),销售台账!$C$3:$C$2654,LEFT(CS$4,LEN(CS$4)-1)),"")</f>
        <v/>
      </c>
      <c r="CX36" s="64" t="str">
        <f>IF($B36&lt;&gt;"",IFERROR(SUMIFS(销售台账!$K$3:$K$2654,销售台账!$E$3:$E$2654,$B36,销售台账!$B$3:$B$2654,LEFT($I$3,4),销售台账!$C$3:$C$2654,LEFT(CS$4,LEN(CS$4)-1))/CW36,0),"")</f>
        <v/>
      </c>
      <c r="CY36" s="64" t="str">
        <f>IF($B36&lt;&gt;"",SUMIFS(损耗登记!$I$3:$I$4999,损耗登记!$E$3:$E$4999,$B36,损耗登记!$B$3:$B$4999,LEFT($I$3,4),损耗登记!$C$3:$C$4999,LEFT(CS$4,LEN(CS$4)-1)),"")</f>
        <v/>
      </c>
      <c r="CZ36" s="64" t="str">
        <f t="shared" si="64"/>
        <v/>
      </c>
      <c r="DA36" s="64" t="str">
        <f t="shared" si="65"/>
        <v/>
      </c>
      <c r="DB36" s="64" t="str">
        <f t="shared" si="66"/>
        <v/>
      </c>
      <c r="DC36" s="64" t="str">
        <f t="shared" si="67"/>
        <v/>
      </c>
      <c r="DD36" s="64" t="str">
        <f>IF($B36&lt;&gt;"",SUMIFS(进货台账!$I$3:$I$1869,进货台账!$E$3:$E$1869,$B36,进货台账!$B$3:$B$1869,LEFT($I$3,4),进货台账!$C$3:$C$1869,LEFT(DD$4,LEN(DD$4)-1)),"")</f>
        <v/>
      </c>
      <c r="DE36" s="64" t="str">
        <f>IF($B36&lt;&gt;"",SUMIFS(进货台账!$K$3:$K$1869,进货台账!$E$3:$E$1869,$B36,进货台账!$B$3:$B$1869,LEFT($I$3,4),进货台账!$C$3:$C$1869,LEFT(DD$4,LEN(DD$4)-1)),"")</f>
        <v/>
      </c>
      <c r="DF36" s="64" t="str">
        <f t="shared" si="68"/>
        <v/>
      </c>
      <c r="DG36" s="64" t="str">
        <f t="shared" si="69"/>
        <v/>
      </c>
      <c r="DH36" s="64" t="str">
        <f>IF($B36&lt;&gt;"",SUMIFS(销售台账!$I$3:$I$2654,销售台账!$E$3:$E$2654,$B36,销售台账!$B$3:$B$2654,LEFT($I$3,4),销售台账!$C$3:$C$2654,LEFT(DD$4,LEN(DD$4)-1)),"")</f>
        <v/>
      </c>
      <c r="DI36" s="64" t="str">
        <f>IF($B36&lt;&gt;"",IFERROR(SUMIFS(销售台账!$K$3:$K$2654,销售台账!$E$3:$E$2654,$B36,销售台账!$B$3:$B$2654,LEFT($I$3,4),销售台账!$C$3:$C$2654,LEFT(DD$4,LEN(DD$4)-1))/DH36,0),"")</f>
        <v/>
      </c>
      <c r="DJ36" s="64" t="str">
        <f>IF($B36&lt;&gt;"",SUMIFS(损耗登记!$I$3:$I$4999,损耗登记!$E$3:$E$4999,$B36,损耗登记!$B$3:$B$4999,LEFT($I$3,4),损耗登记!$C$3:$C$4999,LEFT(DD$4,LEN(DD$4)-1)),"")</f>
        <v/>
      </c>
      <c r="DK36" s="64" t="str">
        <f t="shared" si="70"/>
        <v/>
      </c>
      <c r="DL36" s="64" t="str">
        <f t="shared" si="71"/>
        <v/>
      </c>
      <c r="DM36" s="64" t="str">
        <f t="shared" si="72"/>
        <v/>
      </c>
      <c r="DN36" s="64" t="str">
        <f t="shared" si="73"/>
        <v/>
      </c>
      <c r="DO36" s="64" t="str">
        <f>IF($B36&lt;&gt;"",SUMIFS(进货台账!$I$3:$I$1869,进货台账!$E$3:$E$1869,$B36,进货台账!$B$3:$B$1869,LEFT($I$3,4),进货台账!$C$3:$C$1869,LEFT(DO$4,LEN(DO$4)-1)),"")</f>
        <v/>
      </c>
      <c r="DP36" s="64" t="str">
        <f>IF($B36&lt;&gt;"",SUMIFS(进货台账!$K$3:$K$1869,进货台账!$E$3:$E$1869,$B36,进货台账!$B$3:$B$1869,LEFT($I$3,4),进货台账!$C$3:$C$1869,LEFT(DO$4,LEN(DO$4)-1)),"")</f>
        <v/>
      </c>
      <c r="DQ36" s="64" t="str">
        <f t="shared" si="74"/>
        <v/>
      </c>
      <c r="DR36" s="64" t="str">
        <f t="shared" si="75"/>
        <v/>
      </c>
      <c r="DS36" s="64" t="str">
        <f>IF($B36&lt;&gt;"",SUMIFS(销售台账!$I$3:$I$2654,销售台账!$E$3:$E$2654,$B36,销售台账!$B$3:$B$2654,LEFT($I$3,4),销售台账!$C$3:$C$2654,LEFT(DO$4,LEN(DO$4)-1)),"")</f>
        <v/>
      </c>
      <c r="DT36" s="64" t="str">
        <f>IF($B36&lt;&gt;"",IFERROR(SUMIFS(销售台账!$K$3:$K$2654,销售台账!$E$3:$E$2654,$B36,销售台账!$B$3:$B$2654,LEFT($I$3,4),销售台账!$C$3:$C$2654,LEFT(DO$4,LEN(DO$4)-1))/DS36,0),"")</f>
        <v/>
      </c>
      <c r="DU36" s="64" t="str">
        <f>IF($B36&lt;&gt;"",SUMIFS(损耗登记!$I$3:$I$4999,损耗登记!$E$3:$E$4999,$B36,损耗登记!$B$3:$B$4999,LEFT($I$3,4),损耗登记!$C$3:$C$4999,LEFT(DO$4,LEN(DO$4)-1)),"")</f>
        <v/>
      </c>
      <c r="DV36" s="64" t="str">
        <f t="shared" si="76"/>
        <v/>
      </c>
      <c r="DW36" s="64" t="str">
        <f t="shared" si="77"/>
        <v/>
      </c>
      <c r="DX36" s="64" t="str">
        <f t="shared" si="78"/>
        <v/>
      </c>
      <c r="DY36" s="64" t="str">
        <f t="shared" si="79"/>
        <v/>
      </c>
      <c r="DZ36" s="64" t="str">
        <f>IF($B36&lt;&gt;"",SUMIFS(进货台账!$I$3:$I$1869,进货台账!$E$3:$E$1869,$B36,进货台账!$B$3:$B$1869,LEFT($I$3,4),进货台账!$C$3:$C$1869,LEFT(DZ$4,LEN(DZ$4)-1)),"")</f>
        <v/>
      </c>
      <c r="EA36" s="64" t="str">
        <f>IF($B36&lt;&gt;"",SUMIFS(进货台账!$K$3:$K$1869,进货台账!$E$3:$E$1869,$B36,进货台账!$B$3:$B$1869,LEFT($I$3,4),进货台账!$C$3:$C$1869,LEFT(DZ$4,LEN(DZ$4)-1)),"")</f>
        <v/>
      </c>
      <c r="EB36" s="64" t="str">
        <f t="shared" si="80"/>
        <v/>
      </c>
      <c r="EC36" s="64" t="str">
        <f t="shared" si="81"/>
        <v/>
      </c>
      <c r="ED36" s="64" t="str">
        <f>IF($B36&lt;&gt;"",SUMIFS(销售台账!$I$3:$I$2654,销售台账!$E$3:$E$2654,$B36,销售台账!$B$3:$B$2654,LEFT($I$3,4),销售台账!$C$3:$C$2654,LEFT(DZ$4,LEN(DZ$4)-1)),"")</f>
        <v/>
      </c>
      <c r="EE36" s="64" t="str">
        <f>IF($B36&lt;&gt;"",IFERROR(SUMIFS(销售台账!$K$3:$K$2654,销售台账!$E$3:$E$2654,$B36,销售台账!$B$3:$B$2654,LEFT($I$3,4),销售台账!$C$3:$C$2654,LEFT(DZ$4,LEN(DZ$4)-1))/ED36,0),"")</f>
        <v/>
      </c>
      <c r="EF36" s="64" t="str">
        <f>IF($B36&lt;&gt;"",SUMIFS(损耗登记!$I$3:$I$4999,损耗登记!$E$3:$E$4999,$B36,损耗登记!$B$3:$B$4999,LEFT($I$3,4),损耗登记!$C$3:$C$4999,LEFT(DZ$4,LEN(DZ$4)-1)),"")</f>
        <v/>
      </c>
      <c r="EG36" s="64" t="str">
        <f t="shared" si="82"/>
        <v/>
      </c>
      <c r="EH36" s="64" t="str">
        <f t="shared" si="83"/>
        <v/>
      </c>
      <c r="EI36" s="64" t="str">
        <f t="shared" si="84"/>
        <v/>
      </c>
      <c r="EJ36" s="64" t="str">
        <f t="shared" si="85"/>
        <v/>
      </c>
    </row>
    <row r="37" s="44" customFormat="1" ht="22" customHeight="1" spans="1:140">
      <c r="A37" s="63" t="str">
        <f t="shared" si="86"/>
        <v/>
      </c>
      <c r="B37" s="63" t="str">
        <f>IF(商品参数!A33&lt;&gt;"",商品参数!A33,"")</f>
        <v/>
      </c>
      <c r="C37" s="64" t="str">
        <f>IFERROR(VLOOKUP(B37,商品参数!A:E,2,FALSE),"")</f>
        <v/>
      </c>
      <c r="D37" s="64" t="str">
        <f>IFERROR(VLOOKUP(B37,商品参数!A:E,3,FALSE),"")</f>
        <v/>
      </c>
      <c r="E37" s="64" t="str">
        <f>IFERROR(VLOOKUP(B37,商品参数!A:E,4,FALSE),"")</f>
        <v/>
      </c>
      <c r="F37" s="64" t="str">
        <f>IF(E37&lt;&gt;"",IFERROR(VLOOKUP(B37,商品参数!$A$3:$D$499,6,0),0),"")</f>
        <v/>
      </c>
      <c r="G37" s="64" t="str">
        <f>IF(E37&lt;&gt;"",IFERROR(VLOOKUP(B37,商品参数!$A$3:$E$499,7,0),0),"")</f>
        <v/>
      </c>
      <c r="H37" s="64" t="str">
        <f t="shared" si="17"/>
        <v/>
      </c>
      <c r="I37" s="64" t="str">
        <f>IF($B37&lt;&gt;"",SUMIFS(进货台账!$I$3:$I$1869,进货台账!$E$3:$E$1869,$B37,进货台账!$B$3:$B$1869,LEFT($I$3,4),进货台账!$C$3:$C$1869,LEFT(I$4,LEN(I$4)-1)),"")</f>
        <v/>
      </c>
      <c r="J37" s="64" t="str">
        <f>IF($B37&lt;&gt;"",SUMIFS(进货台账!$K$3:$K$1869,进货台账!$E$3:$E$1869,$B37,进货台账!$B$3:$B$1869,LEFT($I$3,4),进货台账!$C$3:$C$1869,LEFT(I$4,LEN(I$4)-1)),"")</f>
        <v/>
      </c>
      <c r="K37" s="64" t="str">
        <f t="shared" si="18"/>
        <v/>
      </c>
      <c r="L37" s="64" t="str">
        <f t="shared" si="19"/>
        <v/>
      </c>
      <c r="M37" s="64" t="str">
        <f>IF($B37&lt;&gt;"",SUMIFS(销售台账!$I$3:$I$2654,销售台账!$E$3:$E$2654,$B37,销售台账!$B$3:$B$2654,LEFT($I$3,4),销售台账!$C$3:$C$2654,LEFT(I$4,LEN(I$4)-1)),"")</f>
        <v/>
      </c>
      <c r="N37" s="64" t="str">
        <f>IF($B37&lt;&gt;"",IFERROR(SUMIFS(销售台账!$K$3:$K$2654,销售台账!$E$3:$E$2654,$B37,销售台账!$B$3:$B$2654,LEFT($I$3,4),销售台账!$C$3:$C$2654,LEFT(I$4,LEN(I$4)-1))/M37,0),"")</f>
        <v/>
      </c>
      <c r="O37" s="64" t="str">
        <f>IF($B37&lt;&gt;"",SUMIFS(损耗登记!$I$3:$I$4999,损耗登记!$E$3:$E$4999,$B37,损耗登记!$B$3:$B$4999,LEFT($I$3,4),损耗登记!$C$3:$C$4999,LEFT(I$4,LEN(I$4)-1)),"")</f>
        <v/>
      </c>
      <c r="P37" s="64" t="str">
        <f t="shared" si="20"/>
        <v/>
      </c>
      <c r="Q37" s="64" t="str">
        <f t="shared" si="21"/>
        <v/>
      </c>
      <c r="R37" s="64" t="str">
        <f t="shared" si="22"/>
        <v/>
      </c>
      <c r="S37" s="64" t="str">
        <f t="shared" si="87"/>
        <v/>
      </c>
      <c r="T37" s="64" t="str">
        <f>IF($B37&lt;&gt;"",SUMIFS(进货台账!$I$3:$I$1869,进货台账!$E$3:$E$1869,$B37,进货台账!$B$3:$B$1869,LEFT($I$3,4),进货台账!$C$3:$C$1869,LEFT(T$4,LEN(T$4)-1)),"")</f>
        <v/>
      </c>
      <c r="U37" s="64" t="str">
        <f>IF($B37&lt;&gt;"",SUMIFS(进货台账!$K$3:$K$1869,进货台账!$E$3:$E$1869,$B37,进货台账!$B$3:$B$1869,LEFT($I$3,4),进货台账!$C$3:$C$1869,LEFT(T$4,LEN(T$4)-1)),"")</f>
        <v/>
      </c>
      <c r="V37" s="64" t="str">
        <f t="shared" si="88"/>
        <v/>
      </c>
      <c r="W37" s="64" t="str">
        <f t="shared" si="89"/>
        <v/>
      </c>
      <c r="X37" s="64" t="str">
        <f>IF($B37&lt;&gt;"",SUMIFS(销售台账!$I$3:$I$2654,销售台账!$E$3:$E$2654,$B37,销售台账!$B$3:$B$2654,LEFT($I$3,4),销售台账!$C$3:$C$2654,LEFT(T$4,LEN(T$4)-1)),"")</f>
        <v/>
      </c>
      <c r="Y37" s="64" t="str">
        <f>IF($B37&lt;&gt;"",IFERROR(SUMIFS(销售台账!$K$3:$K$2654,销售台账!$E$3:$E$2654,$B37,销售台账!$B$3:$B$2654,LEFT($I$3,4),销售台账!$C$3:$C$2654,LEFT(T$4,LEN(T$4)-1))/X37,0),"")</f>
        <v/>
      </c>
      <c r="Z37" s="64" t="str">
        <f>IF($B37&lt;&gt;"",SUMIFS(损耗登记!$I$3:$I$4999,损耗登记!$E$3:$E$4999,$B37,损耗登记!$B$3:$B$4999,LEFT($I$3,4),损耗登记!$C$3:$C$4999,LEFT(T$4,LEN(T$4)-1)),"")</f>
        <v/>
      </c>
      <c r="AA37" s="64" t="str">
        <f t="shared" si="90"/>
        <v/>
      </c>
      <c r="AB37" s="64" t="str">
        <f t="shared" si="91"/>
        <v/>
      </c>
      <c r="AC37" s="64" t="str">
        <f t="shared" si="92"/>
        <v/>
      </c>
      <c r="AD37" s="64" t="str">
        <f t="shared" si="93"/>
        <v/>
      </c>
      <c r="AE37" s="64" t="str">
        <f>IF($B37&lt;&gt;"",SUMIFS(进货台账!$I$3:$I$1869,进货台账!$E$3:$E$1869,$B37,进货台账!$B$3:$B$1869,LEFT($I$3,4),进货台账!$C$3:$C$1869,LEFT(AE$4,LEN(AE$4)-1)),"")</f>
        <v/>
      </c>
      <c r="AF37" s="64" t="str">
        <f>IF($B37&lt;&gt;"",SUMIFS(进货台账!$K$3:$K$1869,进货台账!$E$3:$E$1869,$B37,进货台账!$B$3:$B$1869,LEFT($I$3,4),进货台账!$C$3:$C$1869,LEFT(AE$4,LEN(AE$4)-1)),"")</f>
        <v/>
      </c>
      <c r="AG37" s="64" t="str">
        <f t="shared" si="26"/>
        <v/>
      </c>
      <c r="AH37" s="64" t="str">
        <f t="shared" si="27"/>
        <v/>
      </c>
      <c r="AI37" s="64" t="str">
        <f>IF($B37&lt;&gt;"",SUMIFS(销售台账!$I$3:$I$2654,销售台账!$E$3:$E$2654,$B37,销售台账!$B$3:$B$2654,LEFT($I$3,4),销售台账!$C$3:$C$2654,LEFT(AE$4,LEN(AE$4)-1)),"")</f>
        <v/>
      </c>
      <c r="AJ37" s="64" t="str">
        <f>IF($B37&lt;&gt;"",IFERROR(SUMIFS(销售台账!$K$3:$K$2654,销售台账!$E$3:$E$2654,$B37,销售台账!$B$3:$B$2654,LEFT($I$3,4),销售台账!$C$3:$C$2654,LEFT(AE$4,LEN(AE$4)-1))/AI37,0),"")</f>
        <v/>
      </c>
      <c r="AK37" s="64" t="str">
        <f>IF($B37&lt;&gt;"",SUMIFS(损耗登记!$I$3:$I$4999,损耗登记!$E$3:$E$4999,$B37,损耗登记!$B$3:$B$4999,LEFT($I$3,4),损耗登记!$C$3:$C$4999,LEFT(AE$4,LEN(AE$4)-1)),"")</f>
        <v/>
      </c>
      <c r="AL37" s="64" t="str">
        <f t="shared" si="28"/>
        <v/>
      </c>
      <c r="AM37" s="64" t="str">
        <f t="shared" si="29"/>
        <v/>
      </c>
      <c r="AN37" s="64" t="str">
        <f t="shared" si="30"/>
        <v/>
      </c>
      <c r="AO37" s="64" t="str">
        <f t="shared" si="31"/>
        <v/>
      </c>
      <c r="AP37" s="64" t="str">
        <f>IF($B37&lt;&gt;"",SUMIFS(进货台账!$I$3:$I$1869,进货台账!$E$3:$E$1869,$B37,进货台账!$B$3:$B$1869,LEFT($I$3,4),进货台账!$C$3:$C$1869,LEFT(AP$4,LEN(AP$4)-1)),"")</f>
        <v/>
      </c>
      <c r="AQ37" s="64" t="str">
        <f>IF($B37&lt;&gt;"",SUMIFS(进货台账!$K$3:$K$1869,进货台账!$E$3:$E$1869,$B37,进货台账!$B$3:$B$1869,LEFT($I$3,4),进货台账!$C$3:$C$1869,LEFT(AP$4,LEN(AP$4)-1)),"")</f>
        <v/>
      </c>
      <c r="AR37" s="64" t="str">
        <f t="shared" si="32"/>
        <v/>
      </c>
      <c r="AS37" s="64" t="str">
        <f t="shared" si="33"/>
        <v/>
      </c>
      <c r="AT37" s="64" t="str">
        <f>IF($B37&lt;&gt;"",SUMIFS(销售台账!$I$3:$I$2654,销售台账!$E$3:$E$2654,$B37,销售台账!$B$3:$B$2654,LEFT($I$3,4),销售台账!$C$3:$C$2654,LEFT(AP$4,LEN(AP$4)-1)),"")</f>
        <v/>
      </c>
      <c r="AU37" s="64" t="str">
        <f>IF($B37&lt;&gt;"",IFERROR(SUMIFS(销售台账!$K$3:$K$2654,销售台账!$E$3:$E$2654,$B37,销售台账!$B$3:$B$2654,LEFT($I$3,4),销售台账!$C$3:$C$2654,LEFT(AP$4,LEN(AP$4)-1))/AT37,0),"")</f>
        <v/>
      </c>
      <c r="AV37" s="64" t="str">
        <f>IF($B37&lt;&gt;"",SUMIFS(损耗登记!$I$3:$I$4999,损耗登记!$E$3:$E$4999,$B37,损耗登记!$B$3:$B$4999,LEFT($I$3,4),损耗登记!$C$3:$C$4999,LEFT(AP$4,LEN(AP$4)-1)),"")</f>
        <v/>
      </c>
      <c r="AW37" s="64" t="str">
        <f t="shared" si="34"/>
        <v/>
      </c>
      <c r="AX37" s="64" t="str">
        <f t="shared" si="35"/>
        <v/>
      </c>
      <c r="AY37" s="64" t="str">
        <f t="shared" si="36"/>
        <v/>
      </c>
      <c r="AZ37" s="64" t="str">
        <f t="shared" si="37"/>
        <v/>
      </c>
      <c r="BA37" s="64" t="str">
        <f>IF($B37&lt;&gt;"",SUMIFS(进货台账!$I$3:$I$1869,进货台账!$E$3:$E$1869,$B37,进货台账!$B$3:$B$1869,LEFT($I$3,4),进货台账!$C$3:$C$1869,LEFT(BA$4,LEN(BA$4)-1)),"")</f>
        <v/>
      </c>
      <c r="BB37" s="64" t="str">
        <f>IF($B37&lt;&gt;"",SUMIFS(进货台账!$K$3:$K$1869,进货台账!$E$3:$E$1869,$B37,进货台账!$B$3:$B$1869,LEFT($I$3,4),进货台账!$C$3:$C$1869,LEFT(BA$4,LEN(BA$4)-1)),"")</f>
        <v/>
      </c>
      <c r="BC37" s="64" t="str">
        <f t="shared" si="38"/>
        <v/>
      </c>
      <c r="BD37" s="64" t="str">
        <f t="shared" si="39"/>
        <v/>
      </c>
      <c r="BE37" s="64" t="str">
        <f>IF($B37&lt;&gt;"",SUMIFS(销售台账!$I$3:$I$2654,销售台账!$E$3:$E$2654,$B37,销售台账!$B$3:$B$2654,LEFT($I$3,4),销售台账!$C$3:$C$2654,LEFT(BA$4,LEN(BA$4)-1)),"")</f>
        <v/>
      </c>
      <c r="BF37" s="64" t="str">
        <f>IF($B37&lt;&gt;"",IFERROR(SUMIFS(销售台账!$K$3:$K$2654,销售台账!$E$3:$E$2654,$B37,销售台账!$B$3:$B$2654,LEFT($I$3,4),销售台账!$C$3:$C$2654,LEFT(BA$4,LEN(BA$4)-1))/BE37,0),"")</f>
        <v/>
      </c>
      <c r="BG37" s="64" t="str">
        <f>IF($B37&lt;&gt;"",SUMIFS(损耗登记!$I$3:$I$4999,损耗登记!$E$3:$E$4999,$B37,损耗登记!$B$3:$B$4999,LEFT($I$3,4),损耗登记!$C$3:$C$4999,LEFT(BA$4,LEN(BA$4)-1)),"")</f>
        <v/>
      </c>
      <c r="BH37" s="64" t="str">
        <f t="shared" si="40"/>
        <v/>
      </c>
      <c r="BI37" s="64" t="str">
        <f t="shared" si="41"/>
        <v/>
      </c>
      <c r="BJ37" s="64" t="str">
        <f t="shared" si="42"/>
        <v/>
      </c>
      <c r="BK37" s="64" t="str">
        <f t="shared" si="43"/>
        <v/>
      </c>
      <c r="BL37" s="64" t="str">
        <f>IF($B37&lt;&gt;"",SUMIFS(进货台账!$I$3:$I$1869,进货台账!$E$3:$E$1869,$B37,进货台账!$B$3:$B$1869,LEFT($I$3,4),进货台账!$C$3:$C$1869,LEFT(BL$4,LEN(BL$4)-1)),"")</f>
        <v/>
      </c>
      <c r="BM37" s="64" t="str">
        <f>IF($B37&lt;&gt;"",SUMIFS(进货台账!$K$3:$K$1869,进货台账!$E$3:$E$1869,$B37,进货台账!$B$3:$B$1869,LEFT($I$3,4),进货台账!$C$3:$C$1869,LEFT(BL$4,LEN(BL$4)-1)),"")</f>
        <v/>
      </c>
      <c r="BN37" s="64" t="str">
        <f t="shared" si="44"/>
        <v/>
      </c>
      <c r="BO37" s="64" t="str">
        <f t="shared" si="45"/>
        <v/>
      </c>
      <c r="BP37" s="64" t="str">
        <f>IF($B37&lt;&gt;"",SUMIFS(销售台账!$I$3:$I$2654,销售台账!$E$3:$E$2654,$B37,销售台账!$B$3:$B$2654,LEFT($I$3,4),销售台账!$C$3:$C$2654,LEFT(BL$4,LEN(BL$4)-1)),"")</f>
        <v/>
      </c>
      <c r="BQ37" s="64" t="str">
        <f>IF($B37&lt;&gt;"",IFERROR(SUMIFS(销售台账!$K$3:$K$2654,销售台账!$E$3:$E$2654,$B37,销售台账!$B$3:$B$2654,LEFT($I$3,4),销售台账!$C$3:$C$2654,LEFT(BL$4,LEN(BL$4)-1))/BP37,0),"")</f>
        <v/>
      </c>
      <c r="BR37" s="64" t="str">
        <f>IF($B37&lt;&gt;"",SUMIFS(损耗登记!$I$3:$I$4999,损耗登记!$E$3:$E$4999,$B37,损耗登记!$B$3:$B$4999,LEFT($I$3,4),损耗登记!$C$3:$C$4999,LEFT(BL$4,LEN(BL$4)-1)),"")</f>
        <v/>
      </c>
      <c r="BS37" s="64" t="str">
        <f t="shared" si="46"/>
        <v/>
      </c>
      <c r="BT37" s="64" t="str">
        <f t="shared" si="47"/>
        <v/>
      </c>
      <c r="BU37" s="64" t="str">
        <f t="shared" si="48"/>
        <v/>
      </c>
      <c r="BV37" s="64" t="str">
        <f t="shared" si="49"/>
        <v/>
      </c>
      <c r="BW37" s="64" t="str">
        <f>IF($B37&lt;&gt;"",SUMIFS(进货台账!$I$3:$I$1869,进货台账!$E$3:$E$1869,$B37,进货台账!$B$3:$B$1869,LEFT($I$3,4),进货台账!$C$3:$C$1869,LEFT(BW$4,LEN(BW$4)-1)),"")</f>
        <v/>
      </c>
      <c r="BX37" s="64" t="str">
        <f>IF($B37&lt;&gt;"",SUMIFS(进货台账!$K$3:$K$1869,进货台账!$E$3:$E$1869,$B37,进货台账!$B$3:$B$1869,LEFT($I$3,4),进货台账!$C$3:$C$1869,LEFT(BW$4,LEN(BW$4)-1)),"")</f>
        <v/>
      </c>
      <c r="BY37" s="64" t="str">
        <f t="shared" si="50"/>
        <v/>
      </c>
      <c r="BZ37" s="64" t="str">
        <f t="shared" si="51"/>
        <v/>
      </c>
      <c r="CA37" s="64" t="str">
        <f>IF($B37&lt;&gt;"",SUMIFS(销售台账!$I$3:$I$2654,销售台账!$E$3:$E$2654,$B37,销售台账!$B$3:$B$2654,LEFT($I$3,4),销售台账!$C$3:$C$2654,LEFT(BW$4,LEN(BW$4)-1)),"")</f>
        <v/>
      </c>
      <c r="CB37" s="64" t="str">
        <f>IF($B37&lt;&gt;"",IFERROR(SUMIFS(销售台账!$K$3:$K$2654,销售台账!$E$3:$E$2654,$B37,销售台账!$B$3:$B$2654,LEFT($I$3,4),销售台账!$C$3:$C$2654,LEFT(BW$4,LEN(BW$4)-1))/CA37,0),"")</f>
        <v/>
      </c>
      <c r="CC37" s="64" t="str">
        <f>IF($B37&lt;&gt;"",SUMIFS(损耗登记!$I$3:$I$4999,损耗登记!$E$3:$E$4999,$B37,损耗登记!$B$3:$B$4999,LEFT($I$3,4),损耗登记!$C$3:$C$4999,LEFT(BW$4,LEN(BW$4)-1)),"")</f>
        <v/>
      </c>
      <c r="CD37" s="64" t="str">
        <f t="shared" si="52"/>
        <v/>
      </c>
      <c r="CE37" s="64" t="str">
        <f t="shared" si="53"/>
        <v/>
      </c>
      <c r="CF37" s="64" t="str">
        <f t="shared" si="54"/>
        <v/>
      </c>
      <c r="CG37" s="64" t="str">
        <f t="shared" si="55"/>
        <v/>
      </c>
      <c r="CH37" s="64" t="str">
        <f>IF($B37&lt;&gt;"",SUMIFS(进货台账!$I$3:$I$1869,进货台账!$E$3:$E$1869,$B37,进货台账!$B$3:$B$1869,LEFT($I$3,4),进货台账!$C$3:$C$1869,LEFT(CH$4,LEN(CH$4)-1)),"")</f>
        <v/>
      </c>
      <c r="CI37" s="64" t="str">
        <f>IF($B37&lt;&gt;"",SUMIFS(进货台账!$K$3:$K$1869,进货台账!$E$3:$E$1869,$B37,进货台账!$B$3:$B$1869,LEFT($I$3,4),进货台账!$C$3:$C$1869,LEFT(CH$4,LEN(CH$4)-1)),"")</f>
        <v/>
      </c>
      <c r="CJ37" s="64" t="str">
        <f t="shared" si="56"/>
        <v/>
      </c>
      <c r="CK37" s="64" t="str">
        <f t="shared" si="57"/>
        <v/>
      </c>
      <c r="CL37" s="64" t="str">
        <f>IF($B37&lt;&gt;"",SUMIFS(销售台账!$I$3:$I$2654,销售台账!$E$3:$E$2654,$B37,销售台账!$B$3:$B$2654,LEFT($I$3,4),销售台账!$C$3:$C$2654,LEFT(CH$4,LEN(CH$4)-1)),"")</f>
        <v/>
      </c>
      <c r="CM37" s="64" t="str">
        <f>IF($B37&lt;&gt;"",IFERROR(SUMIFS(销售台账!$K$3:$K$2654,销售台账!$E$3:$E$2654,$B37,销售台账!$B$3:$B$2654,LEFT($I$3,4),销售台账!$C$3:$C$2654,LEFT(CH$4,LEN(CH$4)-1))/CL37,0),"")</f>
        <v/>
      </c>
      <c r="CN37" s="64" t="str">
        <f>IF($B37&lt;&gt;"",SUMIFS(损耗登记!$I$3:$I$4999,损耗登记!$E$3:$E$4999,$B37,损耗登记!$B$3:$B$4999,LEFT($I$3,4),损耗登记!$C$3:$C$4999,LEFT(CH$4,LEN(CH$4)-1)),"")</f>
        <v/>
      </c>
      <c r="CO37" s="64" t="str">
        <f t="shared" si="58"/>
        <v/>
      </c>
      <c r="CP37" s="64" t="str">
        <f t="shared" si="59"/>
        <v/>
      </c>
      <c r="CQ37" s="64" t="str">
        <f t="shared" si="60"/>
        <v/>
      </c>
      <c r="CR37" s="64" t="str">
        <f t="shared" si="61"/>
        <v/>
      </c>
      <c r="CS37" s="64" t="str">
        <f>IF($B37&lt;&gt;"",SUMIFS(进货台账!$I$3:$I$1869,进货台账!$E$3:$E$1869,$B37,进货台账!$B$3:$B$1869,LEFT($I$3,4),进货台账!$C$3:$C$1869,LEFT(CS$4,LEN(CS$4)-1)),"")</f>
        <v/>
      </c>
      <c r="CT37" s="64" t="str">
        <f>IF($B37&lt;&gt;"",SUMIFS(进货台账!$K$3:$K$1869,进货台账!$E$3:$E$1869,$B37,进货台账!$B$3:$B$1869,LEFT($I$3,4),进货台账!$C$3:$C$1869,LEFT(CS$4,LEN(CS$4)-1)),"")</f>
        <v/>
      </c>
      <c r="CU37" s="64" t="str">
        <f t="shared" si="62"/>
        <v/>
      </c>
      <c r="CV37" s="64" t="str">
        <f t="shared" si="63"/>
        <v/>
      </c>
      <c r="CW37" s="64" t="str">
        <f>IF($B37&lt;&gt;"",SUMIFS(销售台账!$I$3:$I$2654,销售台账!$E$3:$E$2654,$B37,销售台账!$B$3:$B$2654,LEFT($I$3,4),销售台账!$C$3:$C$2654,LEFT(CS$4,LEN(CS$4)-1)),"")</f>
        <v/>
      </c>
      <c r="CX37" s="64" t="str">
        <f>IF($B37&lt;&gt;"",IFERROR(SUMIFS(销售台账!$K$3:$K$2654,销售台账!$E$3:$E$2654,$B37,销售台账!$B$3:$B$2654,LEFT($I$3,4),销售台账!$C$3:$C$2654,LEFT(CS$4,LEN(CS$4)-1))/CW37,0),"")</f>
        <v/>
      </c>
      <c r="CY37" s="64" t="str">
        <f>IF($B37&lt;&gt;"",SUMIFS(损耗登记!$I$3:$I$4999,损耗登记!$E$3:$E$4999,$B37,损耗登记!$B$3:$B$4999,LEFT($I$3,4),损耗登记!$C$3:$C$4999,LEFT(CS$4,LEN(CS$4)-1)),"")</f>
        <v/>
      </c>
      <c r="CZ37" s="64" t="str">
        <f t="shared" si="64"/>
        <v/>
      </c>
      <c r="DA37" s="64" t="str">
        <f t="shared" si="65"/>
        <v/>
      </c>
      <c r="DB37" s="64" t="str">
        <f t="shared" si="66"/>
        <v/>
      </c>
      <c r="DC37" s="64" t="str">
        <f t="shared" si="67"/>
        <v/>
      </c>
      <c r="DD37" s="64" t="str">
        <f>IF($B37&lt;&gt;"",SUMIFS(进货台账!$I$3:$I$1869,进货台账!$E$3:$E$1869,$B37,进货台账!$B$3:$B$1869,LEFT($I$3,4),进货台账!$C$3:$C$1869,LEFT(DD$4,LEN(DD$4)-1)),"")</f>
        <v/>
      </c>
      <c r="DE37" s="64" t="str">
        <f>IF($B37&lt;&gt;"",SUMIFS(进货台账!$K$3:$K$1869,进货台账!$E$3:$E$1869,$B37,进货台账!$B$3:$B$1869,LEFT($I$3,4),进货台账!$C$3:$C$1869,LEFT(DD$4,LEN(DD$4)-1)),"")</f>
        <v/>
      </c>
      <c r="DF37" s="64" t="str">
        <f t="shared" si="68"/>
        <v/>
      </c>
      <c r="DG37" s="64" t="str">
        <f t="shared" si="69"/>
        <v/>
      </c>
      <c r="DH37" s="64" t="str">
        <f>IF($B37&lt;&gt;"",SUMIFS(销售台账!$I$3:$I$2654,销售台账!$E$3:$E$2654,$B37,销售台账!$B$3:$B$2654,LEFT($I$3,4),销售台账!$C$3:$C$2654,LEFT(DD$4,LEN(DD$4)-1)),"")</f>
        <v/>
      </c>
      <c r="DI37" s="64" t="str">
        <f>IF($B37&lt;&gt;"",IFERROR(SUMIFS(销售台账!$K$3:$K$2654,销售台账!$E$3:$E$2654,$B37,销售台账!$B$3:$B$2654,LEFT($I$3,4),销售台账!$C$3:$C$2654,LEFT(DD$4,LEN(DD$4)-1))/DH37,0),"")</f>
        <v/>
      </c>
      <c r="DJ37" s="64" t="str">
        <f>IF($B37&lt;&gt;"",SUMIFS(损耗登记!$I$3:$I$4999,损耗登记!$E$3:$E$4999,$B37,损耗登记!$B$3:$B$4999,LEFT($I$3,4),损耗登记!$C$3:$C$4999,LEFT(DD$4,LEN(DD$4)-1)),"")</f>
        <v/>
      </c>
      <c r="DK37" s="64" t="str">
        <f t="shared" si="70"/>
        <v/>
      </c>
      <c r="DL37" s="64" t="str">
        <f t="shared" si="71"/>
        <v/>
      </c>
      <c r="DM37" s="64" t="str">
        <f t="shared" si="72"/>
        <v/>
      </c>
      <c r="DN37" s="64" t="str">
        <f t="shared" si="73"/>
        <v/>
      </c>
      <c r="DO37" s="64" t="str">
        <f>IF($B37&lt;&gt;"",SUMIFS(进货台账!$I$3:$I$1869,进货台账!$E$3:$E$1869,$B37,进货台账!$B$3:$B$1869,LEFT($I$3,4),进货台账!$C$3:$C$1869,LEFT(DO$4,LEN(DO$4)-1)),"")</f>
        <v/>
      </c>
      <c r="DP37" s="64" t="str">
        <f>IF($B37&lt;&gt;"",SUMIFS(进货台账!$K$3:$K$1869,进货台账!$E$3:$E$1869,$B37,进货台账!$B$3:$B$1869,LEFT($I$3,4),进货台账!$C$3:$C$1869,LEFT(DO$4,LEN(DO$4)-1)),"")</f>
        <v/>
      </c>
      <c r="DQ37" s="64" t="str">
        <f t="shared" si="74"/>
        <v/>
      </c>
      <c r="DR37" s="64" t="str">
        <f t="shared" si="75"/>
        <v/>
      </c>
      <c r="DS37" s="64" t="str">
        <f>IF($B37&lt;&gt;"",SUMIFS(销售台账!$I$3:$I$2654,销售台账!$E$3:$E$2654,$B37,销售台账!$B$3:$B$2654,LEFT($I$3,4),销售台账!$C$3:$C$2654,LEFT(DO$4,LEN(DO$4)-1)),"")</f>
        <v/>
      </c>
      <c r="DT37" s="64" t="str">
        <f>IF($B37&lt;&gt;"",IFERROR(SUMIFS(销售台账!$K$3:$K$2654,销售台账!$E$3:$E$2654,$B37,销售台账!$B$3:$B$2654,LEFT($I$3,4),销售台账!$C$3:$C$2654,LEFT(DO$4,LEN(DO$4)-1))/DS37,0),"")</f>
        <v/>
      </c>
      <c r="DU37" s="64" t="str">
        <f>IF($B37&lt;&gt;"",SUMIFS(损耗登记!$I$3:$I$4999,损耗登记!$E$3:$E$4999,$B37,损耗登记!$B$3:$B$4999,LEFT($I$3,4),损耗登记!$C$3:$C$4999,LEFT(DO$4,LEN(DO$4)-1)),"")</f>
        <v/>
      </c>
      <c r="DV37" s="64" t="str">
        <f t="shared" si="76"/>
        <v/>
      </c>
      <c r="DW37" s="64" t="str">
        <f t="shared" si="77"/>
        <v/>
      </c>
      <c r="DX37" s="64" t="str">
        <f t="shared" si="78"/>
        <v/>
      </c>
      <c r="DY37" s="64" t="str">
        <f t="shared" si="79"/>
        <v/>
      </c>
      <c r="DZ37" s="64" t="str">
        <f>IF($B37&lt;&gt;"",SUMIFS(进货台账!$I$3:$I$1869,进货台账!$E$3:$E$1869,$B37,进货台账!$B$3:$B$1869,LEFT($I$3,4),进货台账!$C$3:$C$1869,LEFT(DZ$4,LEN(DZ$4)-1)),"")</f>
        <v/>
      </c>
      <c r="EA37" s="64" t="str">
        <f>IF($B37&lt;&gt;"",SUMIFS(进货台账!$K$3:$K$1869,进货台账!$E$3:$E$1869,$B37,进货台账!$B$3:$B$1869,LEFT($I$3,4),进货台账!$C$3:$C$1869,LEFT(DZ$4,LEN(DZ$4)-1)),"")</f>
        <v/>
      </c>
      <c r="EB37" s="64" t="str">
        <f t="shared" si="80"/>
        <v/>
      </c>
      <c r="EC37" s="64" t="str">
        <f t="shared" si="81"/>
        <v/>
      </c>
      <c r="ED37" s="64" t="str">
        <f>IF($B37&lt;&gt;"",SUMIFS(销售台账!$I$3:$I$2654,销售台账!$E$3:$E$2654,$B37,销售台账!$B$3:$B$2654,LEFT($I$3,4),销售台账!$C$3:$C$2654,LEFT(DZ$4,LEN(DZ$4)-1)),"")</f>
        <v/>
      </c>
      <c r="EE37" s="64" t="str">
        <f>IF($B37&lt;&gt;"",IFERROR(SUMIFS(销售台账!$K$3:$K$2654,销售台账!$E$3:$E$2654,$B37,销售台账!$B$3:$B$2654,LEFT($I$3,4),销售台账!$C$3:$C$2654,LEFT(DZ$4,LEN(DZ$4)-1))/ED37,0),"")</f>
        <v/>
      </c>
      <c r="EF37" s="64" t="str">
        <f>IF($B37&lt;&gt;"",SUMIFS(损耗登记!$I$3:$I$4999,损耗登记!$E$3:$E$4999,$B37,损耗登记!$B$3:$B$4999,LEFT($I$3,4),损耗登记!$C$3:$C$4999,LEFT(DZ$4,LEN(DZ$4)-1)),"")</f>
        <v/>
      </c>
      <c r="EG37" s="64" t="str">
        <f t="shared" si="82"/>
        <v/>
      </c>
      <c r="EH37" s="64" t="str">
        <f t="shared" si="83"/>
        <v/>
      </c>
      <c r="EI37" s="64" t="str">
        <f t="shared" si="84"/>
        <v/>
      </c>
      <c r="EJ37" s="64" t="str">
        <f t="shared" si="85"/>
        <v/>
      </c>
    </row>
    <row r="38" s="44" customFormat="1" ht="22" customHeight="1" spans="1:140">
      <c r="A38" s="63" t="str">
        <f t="shared" si="86"/>
        <v/>
      </c>
      <c r="B38" s="63" t="str">
        <f>IF(商品参数!A34&lt;&gt;"",商品参数!A34,"")</f>
        <v/>
      </c>
      <c r="C38" s="64" t="str">
        <f>IFERROR(VLOOKUP(B38,商品参数!A:E,2,FALSE),"")</f>
        <v/>
      </c>
      <c r="D38" s="64" t="str">
        <f>IFERROR(VLOOKUP(B38,商品参数!A:E,3,FALSE),"")</f>
        <v/>
      </c>
      <c r="E38" s="64" t="str">
        <f>IFERROR(VLOOKUP(B38,商品参数!A:E,4,FALSE),"")</f>
        <v/>
      </c>
      <c r="F38" s="64" t="str">
        <f>IF(E38&lt;&gt;"",IFERROR(VLOOKUP(B38,商品参数!$A$3:$D$499,6,0),0),"")</f>
        <v/>
      </c>
      <c r="G38" s="64" t="str">
        <f>IF(E38&lt;&gt;"",IFERROR(VLOOKUP(B38,商品参数!$A$3:$E$499,7,0),0),"")</f>
        <v/>
      </c>
      <c r="H38" s="64" t="str">
        <f t="shared" si="17"/>
        <v/>
      </c>
      <c r="I38" s="64" t="str">
        <f>IF($B38&lt;&gt;"",SUMIFS(进货台账!$I$3:$I$1869,进货台账!$E$3:$E$1869,$B38,进货台账!$B$3:$B$1869,LEFT($I$3,4),进货台账!$C$3:$C$1869,LEFT(I$4,LEN(I$4)-1)),"")</f>
        <v/>
      </c>
      <c r="J38" s="64" t="str">
        <f>IF($B38&lt;&gt;"",SUMIFS(进货台账!$K$3:$K$1869,进货台账!$E$3:$E$1869,$B38,进货台账!$B$3:$B$1869,LEFT($I$3,4),进货台账!$C$3:$C$1869,LEFT(I$4,LEN(I$4)-1)),"")</f>
        <v/>
      </c>
      <c r="K38" s="64" t="str">
        <f t="shared" si="18"/>
        <v/>
      </c>
      <c r="L38" s="64" t="str">
        <f t="shared" si="19"/>
        <v/>
      </c>
      <c r="M38" s="64" t="str">
        <f>IF($B38&lt;&gt;"",SUMIFS(销售台账!$I$3:$I$2654,销售台账!$E$3:$E$2654,$B38,销售台账!$B$3:$B$2654,LEFT($I$3,4),销售台账!$C$3:$C$2654,LEFT(I$4,LEN(I$4)-1)),"")</f>
        <v/>
      </c>
      <c r="N38" s="64" t="str">
        <f>IF($B38&lt;&gt;"",IFERROR(SUMIFS(销售台账!$K$3:$K$2654,销售台账!$E$3:$E$2654,$B38,销售台账!$B$3:$B$2654,LEFT($I$3,4),销售台账!$C$3:$C$2654,LEFT(I$4,LEN(I$4)-1))/M38,0),"")</f>
        <v/>
      </c>
      <c r="O38" s="64" t="str">
        <f>IF($B38&lt;&gt;"",SUMIFS(损耗登记!$I$3:$I$4999,损耗登记!$E$3:$E$4999,$B38,损耗登记!$B$3:$B$4999,LEFT($I$3,4),损耗登记!$C$3:$C$4999,LEFT(I$4,LEN(I$4)-1)),"")</f>
        <v/>
      </c>
      <c r="P38" s="64" t="str">
        <f t="shared" si="20"/>
        <v/>
      </c>
      <c r="Q38" s="64" t="str">
        <f t="shared" si="21"/>
        <v/>
      </c>
      <c r="R38" s="64" t="str">
        <f t="shared" si="22"/>
        <v/>
      </c>
      <c r="S38" s="64" t="str">
        <f t="shared" si="87"/>
        <v/>
      </c>
      <c r="T38" s="64" t="str">
        <f>IF($B38&lt;&gt;"",SUMIFS(进货台账!$I$3:$I$1869,进货台账!$E$3:$E$1869,$B38,进货台账!$B$3:$B$1869,LEFT($I$3,4),进货台账!$C$3:$C$1869,LEFT(T$4,LEN(T$4)-1)),"")</f>
        <v/>
      </c>
      <c r="U38" s="64" t="str">
        <f>IF($B38&lt;&gt;"",SUMIFS(进货台账!$K$3:$K$1869,进货台账!$E$3:$E$1869,$B38,进货台账!$B$3:$B$1869,LEFT($I$3,4),进货台账!$C$3:$C$1869,LEFT(T$4,LEN(T$4)-1)),"")</f>
        <v/>
      </c>
      <c r="V38" s="64" t="str">
        <f t="shared" si="88"/>
        <v/>
      </c>
      <c r="W38" s="64" t="str">
        <f t="shared" si="89"/>
        <v/>
      </c>
      <c r="X38" s="64" t="str">
        <f>IF($B38&lt;&gt;"",SUMIFS(销售台账!$I$3:$I$2654,销售台账!$E$3:$E$2654,$B38,销售台账!$B$3:$B$2654,LEFT($I$3,4),销售台账!$C$3:$C$2654,LEFT(T$4,LEN(T$4)-1)),"")</f>
        <v/>
      </c>
      <c r="Y38" s="64" t="str">
        <f>IF($B38&lt;&gt;"",IFERROR(SUMIFS(销售台账!$K$3:$K$2654,销售台账!$E$3:$E$2654,$B38,销售台账!$B$3:$B$2654,LEFT($I$3,4),销售台账!$C$3:$C$2654,LEFT(T$4,LEN(T$4)-1))/X38,0),"")</f>
        <v/>
      </c>
      <c r="Z38" s="64" t="str">
        <f>IF($B38&lt;&gt;"",SUMIFS(损耗登记!$I$3:$I$4999,损耗登记!$E$3:$E$4999,$B38,损耗登记!$B$3:$B$4999,LEFT($I$3,4),损耗登记!$C$3:$C$4999,LEFT(T$4,LEN(T$4)-1)),"")</f>
        <v/>
      </c>
      <c r="AA38" s="64" t="str">
        <f t="shared" si="90"/>
        <v/>
      </c>
      <c r="AB38" s="64" t="str">
        <f t="shared" si="91"/>
        <v/>
      </c>
      <c r="AC38" s="64" t="str">
        <f t="shared" si="92"/>
        <v/>
      </c>
      <c r="AD38" s="64" t="str">
        <f t="shared" si="93"/>
        <v/>
      </c>
      <c r="AE38" s="64" t="str">
        <f>IF($B38&lt;&gt;"",SUMIFS(进货台账!$I$3:$I$1869,进货台账!$E$3:$E$1869,$B38,进货台账!$B$3:$B$1869,LEFT($I$3,4),进货台账!$C$3:$C$1869,LEFT(AE$4,LEN(AE$4)-1)),"")</f>
        <v/>
      </c>
      <c r="AF38" s="64" t="str">
        <f>IF($B38&lt;&gt;"",SUMIFS(进货台账!$K$3:$K$1869,进货台账!$E$3:$E$1869,$B38,进货台账!$B$3:$B$1869,LEFT($I$3,4),进货台账!$C$3:$C$1869,LEFT(AE$4,LEN(AE$4)-1)),"")</f>
        <v/>
      </c>
      <c r="AG38" s="64" t="str">
        <f t="shared" si="26"/>
        <v/>
      </c>
      <c r="AH38" s="64" t="str">
        <f t="shared" si="27"/>
        <v/>
      </c>
      <c r="AI38" s="64" t="str">
        <f>IF($B38&lt;&gt;"",SUMIFS(销售台账!$I$3:$I$2654,销售台账!$E$3:$E$2654,$B38,销售台账!$B$3:$B$2654,LEFT($I$3,4),销售台账!$C$3:$C$2654,LEFT(AE$4,LEN(AE$4)-1)),"")</f>
        <v/>
      </c>
      <c r="AJ38" s="64" t="str">
        <f>IF($B38&lt;&gt;"",IFERROR(SUMIFS(销售台账!$K$3:$K$2654,销售台账!$E$3:$E$2654,$B38,销售台账!$B$3:$B$2654,LEFT($I$3,4),销售台账!$C$3:$C$2654,LEFT(AE$4,LEN(AE$4)-1))/AI38,0),"")</f>
        <v/>
      </c>
      <c r="AK38" s="64" t="str">
        <f>IF($B38&lt;&gt;"",SUMIFS(损耗登记!$I$3:$I$4999,损耗登记!$E$3:$E$4999,$B38,损耗登记!$B$3:$B$4999,LEFT($I$3,4),损耗登记!$C$3:$C$4999,LEFT(AE$4,LEN(AE$4)-1)),"")</f>
        <v/>
      </c>
      <c r="AL38" s="64" t="str">
        <f t="shared" si="28"/>
        <v/>
      </c>
      <c r="AM38" s="64" t="str">
        <f t="shared" si="29"/>
        <v/>
      </c>
      <c r="AN38" s="64" t="str">
        <f t="shared" si="30"/>
        <v/>
      </c>
      <c r="AO38" s="64" t="str">
        <f t="shared" si="31"/>
        <v/>
      </c>
      <c r="AP38" s="64" t="str">
        <f>IF($B38&lt;&gt;"",SUMIFS(进货台账!$I$3:$I$1869,进货台账!$E$3:$E$1869,$B38,进货台账!$B$3:$B$1869,LEFT($I$3,4),进货台账!$C$3:$C$1869,LEFT(AP$4,LEN(AP$4)-1)),"")</f>
        <v/>
      </c>
      <c r="AQ38" s="64" t="str">
        <f>IF($B38&lt;&gt;"",SUMIFS(进货台账!$K$3:$K$1869,进货台账!$E$3:$E$1869,$B38,进货台账!$B$3:$B$1869,LEFT($I$3,4),进货台账!$C$3:$C$1869,LEFT(AP$4,LEN(AP$4)-1)),"")</f>
        <v/>
      </c>
      <c r="AR38" s="64" t="str">
        <f t="shared" si="32"/>
        <v/>
      </c>
      <c r="AS38" s="64" t="str">
        <f t="shared" si="33"/>
        <v/>
      </c>
      <c r="AT38" s="64" t="str">
        <f>IF($B38&lt;&gt;"",SUMIFS(销售台账!$I$3:$I$2654,销售台账!$E$3:$E$2654,$B38,销售台账!$B$3:$B$2654,LEFT($I$3,4),销售台账!$C$3:$C$2654,LEFT(AP$4,LEN(AP$4)-1)),"")</f>
        <v/>
      </c>
      <c r="AU38" s="64" t="str">
        <f>IF($B38&lt;&gt;"",IFERROR(SUMIFS(销售台账!$K$3:$K$2654,销售台账!$E$3:$E$2654,$B38,销售台账!$B$3:$B$2654,LEFT($I$3,4),销售台账!$C$3:$C$2654,LEFT(AP$4,LEN(AP$4)-1))/AT38,0),"")</f>
        <v/>
      </c>
      <c r="AV38" s="64" t="str">
        <f>IF($B38&lt;&gt;"",SUMIFS(损耗登记!$I$3:$I$4999,损耗登记!$E$3:$E$4999,$B38,损耗登记!$B$3:$B$4999,LEFT($I$3,4),损耗登记!$C$3:$C$4999,LEFT(AP$4,LEN(AP$4)-1)),"")</f>
        <v/>
      </c>
      <c r="AW38" s="64" t="str">
        <f t="shared" si="34"/>
        <v/>
      </c>
      <c r="AX38" s="64" t="str">
        <f t="shared" si="35"/>
        <v/>
      </c>
      <c r="AY38" s="64" t="str">
        <f t="shared" si="36"/>
        <v/>
      </c>
      <c r="AZ38" s="64" t="str">
        <f t="shared" si="37"/>
        <v/>
      </c>
      <c r="BA38" s="64" t="str">
        <f>IF($B38&lt;&gt;"",SUMIFS(进货台账!$I$3:$I$1869,进货台账!$E$3:$E$1869,$B38,进货台账!$B$3:$B$1869,LEFT($I$3,4),进货台账!$C$3:$C$1869,LEFT(BA$4,LEN(BA$4)-1)),"")</f>
        <v/>
      </c>
      <c r="BB38" s="64" t="str">
        <f>IF($B38&lt;&gt;"",SUMIFS(进货台账!$K$3:$K$1869,进货台账!$E$3:$E$1869,$B38,进货台账!$B$3:$B$1869,LEFT($I$3,4),进货台账!$C$3:$C$1869,LEFT(BA$4,LEN(BA$4)-1)),"")</f>
        <v/>
      </c>
      <c r="BC38" s="64" t="str">
        <f t="shared" si="38"/>
        <v/>
      </c>
      <c r="BD38" s="64" t="str">
        <f t="shared" si="39"/>
        <v/>
      </c>
      <c r="BE38" s="64" t="str">
        <f>IF($B38&lt;&gt;"",SUMIFS(销售台账!$I$3:$I$2654,销售台账!$E$3:$E$2654,$B38,销售台账!$B$3:$B$2654,LEFT($I$3,4),销售台账!$C$3:$C$2654,LEFT(BA$4,LEN(BA$4)-1)),"")</f>
        <v/>
      </c>
      <c r="BF38" s="64" t="str">
        <f>IF($B38&lt;&gt;"",IFERROR(SUMIFS(销售台账!$K$3:$K$2654,销售台账!$E$3:$E$2654,$B38,销售台账!$B$3:$B$2654,LEFT($I$3,4),销售台账!$C$3:$C$2654,LEFT(BA$4,LEN(BA$4)-1))/BE38,0),"")</f>
        <v/>
      </c>
      <c r="BG38" s="64" t="str">
        <f>IF($B38&lt;&gt;"",SUMIFS(损耗登记!$I$3:$I$4999,损耗登记!$E$3:$E$4999,$B38,损耗登记!$B$3:$B$4999,LEFT($I$3,4),损耗登记!$C$3:$C$4999,LEFT(BA$4,LEN(BA$4)-1)),"")</f>
        <v/>
      </c>
      <c r="BH38" s="64" t="str">
        <f t="shared" si="40"/>
        <v/>
      </c>
      <c r="BI38" s="64" t="str">
        <f t="shared" si="41"/>
        <v/>
      </c>
      <c r="BJ38" s="64" t="str">
        <f t="shared" si="42"/>
        <v/>
      </c>
      <c r="BK38" s="64" t="str">
        <f t="shared" si="43"/>
        <v/>
      </c>
      <c r="BL38" s="64" t="str">
        <f>IF($B38&lt;&gt;"",SUMIFS(进货台账!$I$3:$I$1869,进货台账!$E$3:$E$1869,$B38,进货台账!$B$3:$B$1869,LEFT($I$3,4),进货台账!$C$3:$C$1869,LEFT(BL$4,LEN(BL$4)-1)),"")</f>
        <v/>
      </c>
      <c r="BM38" s="64" t="str">
        <f>IF($B38&lt;&gt;"",SUMIFS(进货台账!$K$3:$K$1869,进货台账!$E$3:$E$1869,$B38,进货台账!$B$3:$B$1869,LEFT($I$3,4),进货台账!$C$3:$C$1869,LEFT(BL$4,LEN(BL$4)-1)),"")</f>
        <v/>
      </c>
      <c r="BN38" s="64" t="str">
        <f t="shared" si="44"/>
        <v/>
      </c>
      <c r="BO38" s="64" t="str">
        <f t="shared" si="45"/>
        <v/>
      </c>
      <c r="BP38" s="64" t="str">
        <f>IF($B38&lt;&gt;"",SUMIFS(销售台账!$I$3:$I$2654,销售台账!$E$3:$E$2654,$B38,销售台账!$B$3:$B$2654,LEFT($I$3,4),销售台账!$C$3:$C$2654,LEFT(BL$4,LEN(BL$4)-1)),"")</f>
        <v/>
      </c>
      <c r="BQ38" s="64" t="str">
        <f>IF($B38&lt;&gt;"",IFERROR(SUMIFS(销售台账!$K$3:$K$2654,销售台账!$E$3:$E$2654,$B38,销售台账!$B$3:$B$2654,LEFT($I$3,4),销售台账!$C$3:$C$2654,LEFT(BL$4,LEN(BL$4)-1))/BP38,0),"")</f>
        <v/>
      </c>
      <c r="BR38" s="64" t="str">
        <f>IF($B38&lt;&gt;"",SUMIFS(损耗登记!$I$3:$I$4999,损耗登记!$E$3:$E$4999,$B38,损耗登记!$B$3:$B$4999,LEFT($I$3,4),损耗登记!$C$3:$C$4999,LEFT(BL$4,LEN(BL$4)-1)),"")</f>
        <v/>
      </c>
      <c r="BS38" s="64" t="str">
        <f t="shared" si="46"/>
        <v/>
      </c>
      <c r="BT38" s="64" t="str">
        <f t="shared" si="47"/>
        <v/>
      </c>
      <c r="BU38" s="64" t="str">
        <f t="shared" si="48"/>
        <v/>
      </c>
      <c r="BV38" s="64" t="str">
        <f t="shared" si="49"/>
        <v/>
      </c>
      <c r="BW38" s="64" t="str">
        <f>IF($B38&lt;&gt;"",SUMIFS(进货台账!$I$3:$I$1869,进货台账!$E$3:$E$1869,$B38,进货台账!$B$3:$B$1869,LEFT($I$3,4),进货台账!$C$3:$C$1869,LEFT(BW$4,LEN(BW$4)-1)),"")</f>
        <v/>
      </c>
      <c r="BX38" s="64" t="str">
        <f>IF($B38&lt;&gt;"",SUMIFS(进货台账!$K$3:$K$1869,进货台账!$E$3:$E$1869,$B38,进货台账!$B$3:$B$1869,LEFT($I$3,4),进货台账!$C$3:$C$1869,LEFT(BW$4,LEN(BW$4)-1)),"")</f>
        <v/>
      </c>
      <c r="BY38" s="64" t="str">
        <f t="shared" si="50"/>
        <v/>
      </c>
      <c r="BZ38" s="64" t="str">
        <f t="shared" si="51"/>
        <v/>
      </c>
      <c r="CA38" s="64" t="str">
        <f>IF($B38&lt;&gt;"",SUMIFS(销售台账!$I$3:$I$2654,销售台账!$E$3:$E$2654,$B38,销售台账!$B$3:$B$2654,LEFT($I$3,4),销售台账!$C$3:$C$2654,LEFT(BW$4,LEN(BW$4)-1)),"")</f>
        <v/>
      </c>
      <c r="CB38" s="64" t="str">
        <f>IF($B38&lt;&gt;"",IFERROR(SUMIFS(销售台账!$K$3:$K$2654,销售台账!$E$3:$E$2654,$B38,销售台账!$B$3:$B$2654,LEFT($I$3,4),销售台账!$C$3:$C$2654,LEFT(BW$4,LEN(BW$4)-1))/CA38,0),"")</f>
        <v/>
      </c>
      <c r="CC38" s="64" t="str">
        <f>IF($B38&lt;&gt;"",SUMIFS(损耗登记!$I$3:$I$4999,损耗登记!$E$3:$E$4999,$B38,损耗登记!$B$3:$B$4999,LEFT($I$3,4),损耗登记!$C$3:$C$4999,LEFT(BW$4,LEN(BW$4)-1)),"")</f>
        <v/>
      </c>
      <c r="CD38" s="64" t="str">
        <f t="shared" si="52"/>
        <v/>
      </c>
      <c r="CE38" s="64" t="str">
        <f t="shared" si="53"/>
        <v/>
      </c>
      <c r="CF38" s="64" t="str">
        <f t="shared" si="54"/>
        <v/>
      </c>
      <c r="CG38" s="64" t="str">
        <f t="shared" si="55"/>
        <v/>
      </c>
      <c r="CH38" s="64" t="str">
        <f>IF($B38&lt;&gt;"",SUMIFS(进货台账!$I$3:$I$1869,进货台账!$E$3:$E$1869,$B38,进货台账!$B$3:$B$1869,LEFT($I$3,4),进货台账!$C$3:$C$1869,LEFT(CH$4,LEN(CH$4)-1)),"")</f>
        <v/>
      </c>
      <c r="CI38" s="64" t="str">
        <f>IF($B38&lt;&gt;"",SUMIFS(进货台账!$K$3:$K$1869,进货台账!$E$3:$E$1869,$B38,进货台账!$B$3:$B$1869,LEFT($I$3,4),进货台账!$C$3:$C$1869,LEFT(CH$4,LEN(CH$4)-1)),"")</f>
        <v/>
      </c>
      <c r="CJ38" s="64" t="str">
        <f t="shared" si="56"/>
        <v/>
      </c>
      <c r="CK38" s="64" t="str">
        <f t="shared" si="57"/>
        <v/>
      </c>
      <c r="CL38" s="64" t="str">
        <f>IF($B38&lt;&gt;"",SUMIFS(销售台账!$I$3:$I$2654,销售台账!$E$3:$E$2654,$B38,销售台账!$B$3:$B$2654,LEFT($I$3,4),销售台账!$C$3:$C$2654,LEFT(CH$4,LEN(CH$4)-1)),"")</f>
        <v/>
      </c>
      <c r="CM38" s="64" t="str">
        <f>IF($B38&lt;&gt;"",IFERROR(SUMIFS(销售台账!$K$3:$K$2654,销售台账!$E$3:$E$2654,$B38,销售台账!$B$3:$B$2654,LEFT($I$3,4),销售台账!$C$3:$C$2654,LEFT(CH$4,LEN(CH$4)-1))/CL38,0),"")</f>
        <v/>
      </c>
      <c r="CN38" s="64" t="str">
        <f>IF($B38&lt;&gt;"",SUMIFS(损耗登记!$I$3:$I$4999,损耗登记!$E$3:$E$4999,$B38,损耗登记!$B$3:$B$4999,LEFT($I$3,4),损耗登记!$C$3:$C$4999,LEFT(CH$4,LEN(CH$4)-1)),"")</f>
        <v/>
      </c>
      <c r="CO38" s="64" t="str">
        <f t="shared" si="58"/>
        <v/>
      </c>
      <c r="CP38" s="64" t="str">
        <f t="shared" si="59"/>
        <v/>
      </c>
      <c r="CQ38" s="64" t="str">
        <f t="shared" si="60"/>
        <v/>
      </c>
      <c r="CR38" s="64" t="str">
        <f t="shared" si="61"/>
        <v/>
      </c>
      <c r="CS38" s="64" t="str">
        <f>IF($B38&lt;&gt;"",SUMIFS(进货台账!$I$3:$I$1869,进货台账!$E$3:$E$1869,$B38,进货台账!$B$3:$B$1869,LEFT($I$3,4),进货台账!$C$3:$C$1869,LEFT(CS$4,LEN(CS$4)-1)),"")</f>
        <v/>
      </c>
      <c r="CT38" s="64" t="str">
        <f>IF($B38&lt;&gt;"",SUMIFS(进货台账!$K$3:$K$1869,进货台账!$E$3:$E$1869,$B38,进货台账!$B$3:$B$1869,LEFT($I$3,4),进货台账!$C$3:$C$1869,LEFT(CS$4,LEN(CS$4)-1)),"")</f>
        <v/>
      </c>
      <c r="CU38" s="64" t="str">
        <f t="shared" si="62"/>
        <v/>
      </c>
      <c r="CV38" s="64" t="str">
        <f t="shared" si="63"/>
        <v/>
      </c>
      <c r="CW38" s="64" t="str">
        <f>IF($B38&lt;&gt;"",SUMIFS(销售台账!$I$3:$I$2654,销售台账!$E$3:$E$2654,$B38,销售台账!$B$3:$B$2654,LEFT($I$3,4),销售台账!$C$3:$C$2654,LEFT(CS$4,LEN(CS$4)-1)),"")</f>
        <v/>
      </c>
      <c r="CX38" s="64" t="str">
        <f>IF($B38&lt;&gt;"",IFERROR(SUMIFS(销售台账!$K$3:$K$2654,销售台账!$E$3:$E$2654,$B38,销售台账!$B$3:$B$2654,LEFT($I$3,4),销售台账!$C$3:$C$2654,LEFT(CS$4,LEN(CS$4)-1))/CW38,0),"")</f>
        <v/>
      </c>
      <c r="CY38" s="64" t="str">
        <f>IF($B38&lt;&gt;"",SUMIFS(损耗登记!$I$3:$I$4999,损耗登记!$E$3:$E$4999,$B38,损耗登记!$B$3:$B$4999,LEFT($I$3,4),损耗登记!$C$3:$C$4999,LEFT(CS$4,LEN(CS$4)-1)),"")</f>
        <v/>
      </c>
      <c r="CZ38" s="64" t="str">
        <f t="shared" si="64"/>
        <v/>
      </c>
      <c r="DA38" s="64" t="str">
        <f t="shared" si="65"/>
        <v/>
      </c>
      <c r="DB38" s="64" t="str">
        <f t="shared" si="66"/>
        <v/>
      </c>
      <c r="DC38" s="64" t="str">
        <f t="shared" si="67"/>
        <v/>
      </c>
      <c r="DD38" s="64" t="str">
        <f>IF($B38&lt;&gt;"",SUMIFS(进货台账!$I$3:$I$1869,进货台账!$E$3:$E$1869,$B38,进货台账!$B$3:$B$1869,LEFT($I$3,4),进货台账!$C$3:$C$1869,LEFT(DD$4,LEN(DD$4)-1)),"")</f>
        <v/>
      </c>
      <c r="DE38" s="64" t="str">
        <f>IF($B38&lt;&gt;"",SUMIFS(进货台账!$K$3:$K$1869,进货台账!$E$3:$E$1869,$B38,进货台账!$B$3:$B$1869,LEFT($I$3,4),进货台账!$C$3:$C$1869,LEFT(DD$4,LEN(DD$4)-1)),"")</f>
        <v/>
      </c>
      <c r="DF38" s="64" t="str">
        <f t="shared" si="68"/>
        <v/>
      </c>
      <c r="DG38" s="64" t="str">
        <f t="shared" si="69"/>
        <v/>
      </c>
      <c r="DH38" s="64" t="str">
        <f>IF($B38&lt;&gt;"",SUMIFS(销售台账!$I$3:$I$2654,销售台账!$E$3:$E$2654,$B38,销售台账!$B$3:$B$2654,LEFT($I$3,4),销售台账!$C$3:$C$2654,LEFT(DD$4,LEN(DD$4)-1)),"")</f>
        <v/>
      </c>
      <c r="DI38" s="64" t="str">
        <f>IF($B38&lt;&gt;"",IFERROR(SUMIFS(销售台账!$K$3:$K$2654,销售台账!$E$3:$E$2654,$B38,销售台账!$B$3:$B$2654,LEFT($I$3,4),销售台账!$C$3:$C$2654,LEFT(DD$4,LEN(DD$4)-1))/DH38,0),"")</f>
        <v/>
      </c>
      <c r="DJ38" s="64" t="str">
        <f>IF($B38&lt;&gt;"",SUMIFS(损耗登记!$I$3:$I$4999,损耗登记!$E$3:$E$4999,$B38,损耗登记!$B$3:$B$4999,LEFT($I$3,4),损耗登记!$C$3:$C$4999,LEFT(DD$4,LEN(DD$4)-1)),"")</f>
        <v/>
      </c>
      <c r="DK38" s="64" t="str">
        <f t="shared" si="70"/>
        <v/>
      </c>
      <c r="DL38" s="64" t="str">
        <f t="shared" si="71"/>
        <v/>
      </c>
      <c r="DM38" s="64" t="str">
        <f t="shared" si="72"/>
        <v/>
      </c>
      <c r="DN38" s="64" t="str">
        <f t="shared" si="73"/>
        <v/>
      </c>
      <c r="DO38" s="64" t="str">
        <f>IF($B38&lt;&gt;"",SUMIFS(进货台账!$I$3:$I$1869,进货台账!$E$3:$E$1869,$B38,进货台账!$B$3:$B$1869,LEFT($I$3,4),进货台账!$C$3:$C$1869,LEFT(DO$4,LEN(DO$4)-1)),"")</f>
        <v/>
      </c>
      <c r="DP38" s="64" t="str">
        <f>IF($B38&lt;&gt;"",SUMIFS(进货台账!$K$3:$K$1869,进货台账!$E$3:$E$1869,$B38,进货台账!$B$3:$B$1869,LEFT($I$3,4),进货台账!$C$3:$C$1869,LEFT(DO$4,LEN(DO$4)-1)),"")</f>
        <v/>
      </c>
      <c r="DQ38" s="64" t="str">
        <f t="shared" si="74"/>
        <v/>
      </c>
      <c r="DR38" s="64" t="str">
        <f t="shared" si="75"/>
        <v/>
      </c>
      <c r="DS38" s="64" t="str">
        <f>IF($B38&lt;&gt;"",SUMIFS(销售台账!$I$3:$I$2654,销售台账!$E$3:$E$2654,$B38,销售台账!$B$3:$B$2654,LEFT($I$3,4),销售台账!$C$3:$C$2654,LEFT(DO$4,LEN(DO$4)-1)),"")</f>
        <v/>
      </c>
      <c r="DT38" s="64" t="str">
        <f>IF($B38&lt;&gt;"",IFERROR(SUMIFS(销售台账!$K$3:$K$2654,销售台账!$E$3:$E$2654,$B38,销售台账!$B$3:$B$2654,LEFT($I$3,4),销售台账!$C$3:$C$2654,LEFT(DO$4,LEN(DO$4)-1))/DS38,0),"")</f>
        <v/>
      </c>
      <c r="DU38" s="64" t="str">
        <f>IF($B38&lt;&gt;"",SUMIFS(损耗登记!$I$3:$I$4999,损耗登记!$E$3:$E$4999,$B38,损耗登记!$B$3:$B$4999,LEFT($I$3,4),损耗登记!$C$3:$C$4999,LEFT(DO$4,LEN(DO$4)-1)),"")</f>
        <v/>
      </c>
      <c r="DV38" s="64" t="str">
        <f t="shared" si="76"/>
        <v/>
      </c>
      <c r="DW38" s="64" t="str">
        <f t="shared" si="77"/>
        <v/>
      </c>
      <c r="DX38" s="64" t="str">
        <f t="shared" si="78"/>
        <v/>
      </c>
      <c r="DY38" s="64" t="str">
        <f t="shared" si="79"/>
        <v/>
      </c>
      <c r="DZ38" s="64" t="str">
        <f>IF($B38&lt;&gt;"",SUMIFS(进货台账!$I$3:$I$1869,进货台账!$E$3:$E$1869,$B38,进货台账!$B$3:$B$1869,LEFT($I$3,4),进货台账!$C$3:$C$1869,LEFT(DZ$4,LEN(DZ$4)-1)),"")</f>
        <v/>
      </c>
      <c r="EA38" s="64" t="str">
        <f>IF($B38&lt;&gt;"",SUMIFS(进货台账!$K$3:$K$1869,进货台账!$E$3:$E$1869,$B38,进货台账!$B$3:$B$1869,LEFT($I$3,4),进货台账!$C$3:$C$1869,LEFT(DZ$4,LEN(DZ$4)-1)),"")</f>
        <v/>
      </c>
      <c r="EB38" s="64" t="str">
        <f t="shared" si="80"/>
        <v/>
      </c>
      <c r="EC38" s="64" t="str">
        <f t="shared" si="81"/>
        <v/>
      </c>
      <c r="ED38" s="64" t="str">
        <f>IF($B38&lt;&gt;"",SUMIFS(销售台账!$I$3:$I$2654,销售台账!$E$3:$E$2654,$B38,销售台账!$B$3:$B$2654,LEFT($I$3,4),销售台账!$C$3:$C$2654,LEFT(DZ$4,LEN(DZ$4)-1)),"")</f>
        <v/>
      </c>
      <c r="EE38" s="64" t="str">
        <f>IF($B38&lt;&gt;"",IFERROR(SUMIFS(销售台账!$K$3:$K$2654,销售台账!$E$3:$E$2654,$B38,销售台账!$B$3:$B$2654,LEFT($I$3,4),销售台账!$C$3:$C$2654,LEFT(DZ$4,LEN(DZ$4)-1))/ED38,0),"")</f>
        <v/>
      </c>
      <c r="EF38" s="64" t="str">
        <f>IF($B38&lt;&gt;"",SUMIFS(损耗登记!$I$3:$I$4999,损耗登记!$E$3:$E$4999,$B38,损耗登记!$B$3:$B$4999,LEFT($I$3,4),损耗登记!$C$3:$C$4999,LEFT(DZ$4,LEN(DZ$4)-1)),"")</f>
        <v/>
      </c>
      <c r="EG38" s="64" t="str">
        <f t="shared" si="82"/>
        <v/>
      </c>
      <c r="EH38" s="64" t="str">
        <f t="shared" si="83"/>
        <v/>
      </c>
      <c r="EI38" s="64" t="str">
        <f t="shared" si="84"/>
        <v/>
      </c>
      <c r="EJ38" s="64" t="str">
        <f t="shared" si="85"/>
        <v/>
      </c>
    </row>
    <row r="39" s="44" customFormat="1" ht="22" customHeight="1" spans="1:140">
      <c r="A39" s="63" t="str">
        <f t="shared" si="86"/>
        <v/>
      </c>
      <c r="B39" s="63" t="str">
        <f>IF(商品参数!A35&lt;&gt;"",商品参数!A35,"")</f>
        <v/>
      </c>
      <c r="C39" s="64" t="str">
        <f>IFERROR(VLOOKUP(B39,商品参数!A:E,2,FALSE),"")</f>
        <v/>
      </c>
      <c r="D39" s="64" t="str">
        <f>IFERROR(VLOOKUP(B39,商品参数!A:E,3,FALSE),"")</f>
        <v/>
      </c>
      <c r="E39" s="64" t="str">
        <f>IFERROR(VLOOKUP(B39,商品参数!A:E,4,FALSE),"")</f>
        <v/>
      </c>
      <c r="F39" s="64" t="str">
        <f>IF(E39&lt;&gt;"",IFERROR(VLOOKUP(B39,商品参数!$A$3:$D$499,6,0),0),"")</f>
        <v/>
      </c>
      <c r="G39" s="64" t="str">
        <f>IF(E39&lt;&gt;"",IFERROR(VLOOKUP(B39,商品参数!$A$3:$E$499,7,0),0),"")</f>
        <v/>
      </c>
      <c r="H39" s="64" t="str">
        <f t="shared" si="17"/>
        <v/>
      </c>
      <c r="I39" s="64" t="str">
        <f>IF($B39&lt;&gt;"",SUMIFS(进货台账!$I$3:$I$1869,进货台账!$E$3:$E$1869,$B39,进货台账!$B$3:$B$1869,LEFT($I$3,4),进货台账!$C$3:$C$1869,LEFT(I$4,LEN(I$4)-1)),"")</f>
        <v/>
      </c>
      <c r="J39" s="64" t="str">
        <f>IF($B39&lt;&gt;"",SUMIFS(进货台账!$K$3:$K$1869,进货台账!$E$3:$E$1869,$B39,进货台账!$B$3:$B$1869,LEFT($I$3,4),进货台账!$C$3:$C$1869,LEFT(I$4,LEN(I$4)-1)),"")</f>
        <v/>
      </c>
      <c r="K39" s="64" t="str">
        <f t="shared" si="18"/>
        <v/>
      </c>
      <c r="L39" s="64" t="str">
        <f t="shared" si="19"/>
        <v/>
      </c>
      <c r="M39" s="64" t="str">
        <f>IF($B39&lt;&gt;"",SUMIFS(销售台账!$I$3:$I$2654,销售台账!$E$3:$E$2654,$B39,销售台账!$B$3:$B$2654,LEFT($I$3,4),销售台账!$C$3:$C$2654,LEFT(I$4,LEN(I$4)-1)),"")</f>
        <v/>
      </c>
      <c r="N39" s="64" t="str">
        <f>IF($B39&lt;&gt;"",IFERROR(SUMIFS(销售台账!$K$3:$K$2654,销售台账!$E$3:$E$2654,$B39,销售台账!$B$3:$B$2654,LEFT($I$3,4),销售台账!$C$3:$C$2654,LEFT(I$4,LEN(I$4)-1))/M39,0),"")</f>
        <v/>
      </c>
      <c r="O39" s="64" t="str">
        <f>IF($B39&lt;&gt;"",SUMIFS(损耗登记!$I$3:$I$4999,损耗登记!$E$3:$E$4999,$B39,损耗登记!$B$3:$B$4999,LEFT($I$3,4),损耗登记!$C$3:$C$4999,LEFT(I$4,LEN(I$4)-1)),"")</f>
        <v/>
      </c>
      <c r="P39" s="64" t="str">
        <f t="shared" si="20"/>
        <v/>
      </c>
      <c r="Q39" s="64" t="str">
        <f t="shared" si="21"/>
        <v/>
      </c>
      <c r="R39" s="64" t="str">
        <f t="shared" si="22"/>
        <v/>
      </c>
      <c r="S39" s="64" t="str">
        <f t="shared" si="87"/>
        <v/>
      </c>
      <c r="T39" s="64" t="str">
        <f>IF($B39&lt;&gt;"",SUMIFS(进货台账!$I$3:$I$1869,进货台账!$E$3:$E$1869,$B39,进货台账!$B$3:$B$1869,LEFT($I$3,4),进货台账!$C$3:$C$1869,LEFT(T$4,LEN(T$4)-1)),"")</f>
        <v/>
      </c>
      <c r="U39" s="64" t="str">
        <f>IF($B39&lt;&gt;"",SUMIFS(进货台账!$K$3:$K$1869,进货台账!$E$3:$E$1869,$B39,进货台账!$B$3:$B$1869,LEFT($I$3,4),进货台账!$C$3:$C$1869,LEFT(T$4,LEN(T$4)-1)),"")</f>
        <v/>
      </c>
      <c r="V39" s="64" t="str">
        <f t="shared" si="88"/>
        <v/>
      </c>
      <c r="W39" s="64" t="str">
        <f t="shared" si="89"/>
        <v/>
      </c>
      <c r="X39" s="64" t="str">
        <f>IF($B39&lt;&gt;"",SUMIFS(销售台账!$I$3:$I$2654,销售台账!$E$3:$E$2654,$B39,销售台账!$B$3:$B$2654,LEFT($I$3,4),销售台账!$C$3:$C$2654,LEFT(T$4,LEN(T$4)-1)),"")</f>
        <v/>
      </c>
      <c r="Y39" s="64" t="str">
        <f>IF($B39&lt;&gt;"",IFERROR(SUMIFS(销售台账!$K$3:$K$2654,销售台账!$E$3:$E$2654,$B39,销售台账!$B$3:$B$2654,LEFT($I$3,4),销售台账!$C$3:$C$2654,LEFT(T$4,LEN(T$4)-1))/X39,0),"")</f>
        <v/>
      </c>
      <c r="Z39" s="64" t="str">
        <f>IF($B39&lt;&gt;"",SUMIFS(损耗登记!$I$3:$I$4999,损耗登记!$E$3:$E$4999,$B39,损耗登记!$B$3:$B$4999,LEFT($I$3,4),损耗登记!$C$3:$C$4999,LEFT(T$4,LEN(T$4)-1)),"")</f>
        <v/>
      </c>
      <c r="AA39" s="64" t="str">
        <f t="shared" si="90"/>
        <v/>
      </c>
      <c r="AB39" s="64" t="str">
        <f t="shared" si="91"/>
        <v/>
      </c>
      <c r="AC39" s="64" t="str">
        <f t="shared" si="92"/>
        <v/>
      </c>
      <c r="AD39" s="64" t="str">
        <f t="shared" si="93"/>
        <v/>
      </c>
      <c r="AE39" s="64" t="str">
        <f>IF($B39&lt;&gt;"",SUMIFS(进货台账!$I$3:$I$1869,进货台账!$E$3:$E$1869,$B39,进货台账!$B$3:$B$1869,LEFT($I$3,4),进货台账!$C$3:$C$1869,LEFT(AE$4,LEN(AE$4)-1)),"")</f>
        <v/>
      </c>
      <c r="AF39" s="64" t="str">
        <f>IF($B39&lt;&gt;"",SUMIFS(进货台账!$K$3:$K$1869,进货台账!$E$3:$E$1869,$B39,进货台账!$B$3:$B$1869,LEFT($I$3,4),进货台账!$C$3:$C$1869,LEFT(AE$4,LEN(AE$4)-1)),"")</f>
        <v/>
      </c>
      <c r="AG39" s="64" t="str">
        <f t="shared" si="26"/>
        <v/>
      </c>
      <c r="AH39" s="64" t="str">
        <f t="shared" si="27"/>
        <v/>
      </c>
      <c r="AI39" s="64" t="str">
        <f>IF($B39&lt;&gt;"",SUMIFS(销售台账!$I$3:$I$2654,销售台账!$E$3:$E$2654,$B39,销售台账!$B$3:$B$2654,LEFT($I$3,4),销售台账!$C$3:$C$2654,LEFT(AE$4,LEN(AE$4)-1)),"")</f>
        <v/>
      </c>
      <c r="AJ39" s="64" t="str">
        <f>IF($B39&lt;&gt;"",IFERROR(SUMIFS(销售台账!$K$3:$K$2654,销售台账!$E$3:$E$2654,$B39,销售台账!$B$3:$B$2654,LEFT($I$3,4),销售台账!$C$3:$C$2654,LEFT(AE$4,LEN(AE$4)-1))/AI39,0),"")</f>
        <v/>
      </c>
      <c r="AK39" s="64" t="str">
        <f>IF($B39&lt;&gt;"",SUMIFS(损耗登记!$I$3:$I$4999,损耗登记!$E$3:$E$4999,$B39,损耗登记!$B$3:$B$4999,LEFT($I$3,4),损耗登记!$C$3:$C$4999,LEFT(AE$4,LEN(AE$4)-1)),"")</f>
        <v/>
      </c>
      <c r="AL39" s="64" t="str">
        <f t="shared" si="28"/>
        <v/>
      </c>
      <c r="AM39" s="64" t="str">
        <f t="shared" si="29"/>
        <v/>
      </c>
      <c r="AN39" s="64" t="str">
        <f t="shared" si="30"/>
        <v/>
      </c>
      <c r="AO39" s="64" t="str">
        <f t="shared" si="31"/>
        <v/>
      </c>
      <c r="AP39" s="64" t="str">
        <f>IF($B39&lt;&gt;"",SUMIFS(进货台账!$I$3:$I$1869,进货台账!$E$3:$E$1869,$B39,进货台账!$B$3:$B$1869,LEFT($I$3,4),进货台账!$C$3:$C$1869,LEFT(AP$4,LEN(AP$4)-1)),"")</f>
        <v/>
      </c>
      <c r="AQ39" s="64" t="str">
        <f>IF($B39&lt;&gt;"",SUMIFS(进货台账!$K$3:$K$1869,进货台账!$E$3:$E$1869,$B39,进货台账!$B$3:$B$1869,LEFT($I$3,4),进货台账!$C$3:$C$1869,LEFT(AP$4,LEN(AP$4)-1)),"")</f>
        <v/>
      </c>
      <c r="AR39" s="64" t="str">
        <f t="shared" si="32"/>
        <v/>
      </c>
      <c r="AS39" s="64" t="str">
        <f t="shared" si="33"/>
        <v/>
      </c>
      <c r="AT39" s="64" t="str">
        <f>IF($B39&lt;&gt;"",SUMIFS(销售台账!$I$3:$I$2654,销售台账!$E$3:$E$2654,$B39,销售台账!$B$3:$B$2654,LEFT($I$3,4),销售台账!$C$3:$C$2654,LEFT(AP$4,LEN(AP$4)-1)),"")</f>
        <v/>
      </c>
      <c r="AU39" s="64" t="str">
        <f>IF($B39&lt;&gt;"",IFERROR(SUMIFS(销售台账!$K$3:$K$2654,销售台账!$E$3:$E$2654,$B39,销售台账!$B$3:$B$2654,LEFT($I$3,4),销售台账!$C$3:$C$2654,LEFT(AP$4,LEN(AP$4)-1))/AT39,0),"")</f>
        <v/>
      </c>
      <c r="AV39" s="64" t="str">
        <f>IF($B39&lt;&gt;"",SUMIFS(损耗登记!$I$3:$I$4999,损耗登记!$E$3:$E$4999,$B39,损耗登记!$B$3:$B$4999,LEFT($I$3,4),损耗登记!$C$3:$C$4999,LEFT(AP$4,LEN(AP$4)-1)),"")</f>
        <v/>
      </c>
      <c r="AW39" s="64" t="str">
        <f t="shared" si="34"/>
        <v/>
      </c>
      <c r="AX39" s="64" t="str">
        <f t="shared" si="35"/>
        <v/>
      </c>
      <c r="AY39" s="64" t="str">
        <f t="shared" si="36"/>
        <v/>
      </c>
      <c r="AZ39" s="64" t="str">
        <f t="shared" si="37"/>
        <v/>
      </c>
      <c r="BA39" s="64" t="str">
        <f>IF($B39&lt;&gt;"",SUMIFS(进货台账!$I$3:$I$1869,进货台账!$E$3:$E$1869,$B39,进货台账!$B$3:$B$1869,LEFT($I$3,4),进货台账!$C$3:$C$1869,LEFT(BA$4,LEN(BA$4)-1)),"")</f>
        <v/>
      </c>
      <c r="BB39" s="64" t="str">
        <f>IF($B39&lt;&gt;"",SUMIFS(进货台账!$K$3:$K$1869,进货台账!$E$3:$E$1869,$B39,进货台账!$B$3:$B$1869,LEFT($I$3,4),进货台账!$C$3:$C$1869,LEFT(BA$4,LEN(BA$4)-1)),"")</f>
        <v/>
      </c>
      <c r="BC39" s="64" t="str">
        <f t="shared" si="38"/>
        <v/>
      </c>
      <c r="BD39" s="64" t="str">
        <f t="shared" si="39"/>
        <v/>
      </c>
      <c r="BE39" s="64" t="str">
        <f>IF($B39&lt;&gt;"",SUMIFS(销售台账!$I$3:$I$2654,销售台账!$E$3:$E$2654,$B39,销售台账!$B$3:$B$2654,LEFT($I$3,4),销售台账!$C$3:$C$2654,LEFT(BA$4,LEN(BA$4)-1)),"")</f>
        <v/>
      </c>
      <c r="BF39" s="64" t="str">
        <f>IF($B39&lt;&gt;"",IFERROR(SUMIFS(销售台账!$K$3:$K$2654,销售台账!$E$3:$E$2654,$B39,销售台账!$B$3:$B$2654,LEFT($I$3,4),销售台账!$C$3:$C$2654,LEFT(BA$4,LEN(BA$4)-1))/BE39,0),"")</f>
        <v/>
      </c>
      <c r="BG39" s="64" t="str">
        <f>IF($B39&lt;&gt;"",SUMIFS(损耗登记!$I$3:$I$4999,损耗登记!$E$3:$E$4999,$B39,损耗登记!$B$3:$B$4999,LEFT($I$3,4),损耗登记!$C$3:$C$4999,LEFT(BA$4,LEN(BA$4)-1)),"")</f>
        <v/>
      </c>
      <c r="BH39" s="64" t="str">
        <f t="shared" si="40"/>
        <v/>
      </c>
      <c r="BI39" s="64" t="str">
        <f t="shared" si="41"/>
        <v/>
      </c>
      <c r="BJ39" s="64" t="str">
        <f t="shared" si="42"/>
        <v/>
      </c>
      <c r="BK39" s="64" t="str">
        <f t="shared" si="43"/>
        <v/>
      </c>
      <c r="BL39" s="64" t="str">
        <f>IF($B39&lt;&gt;"",SUMIFS(进货台账!$I$3:$I$1869,进货台账!$E$3:$E$1869,$B39,进货台账!$B$3:$B$1869,LEFT($I$3,4),进货台账!$C$3:$C$1869,LEFT(BL$4,LEN(BL$4)-1)),"")</f>
        <v/>
      </c>
      <c r="BM39" s="64" t="str">
        <f>IF($B39&lt;&gt;"",SUMIFS(进货台账!$K$3:$K$1869,进货台账!$E$3:$E$1869,$B39,进货台账!$B$3:$B$1869,LEFT($I$3,4),进货台账!$C$3:$C$1869,LEFT(BL$4,LEN(BL$4)-1)),"")</f>
        <v/>
      </c>
      <c r="BN39" s="64" t="str">
        <f t="shared" si="44"/>
        <v/>
      </c>
      <c r="BO39" s="64" t="str">
        <f t="shared" si="45"/>
        <v/>
      </c>
      <c r="BP39" s="64" t="str">
        <f>IF($B39&lt;&gt;"",SUMIFS(销售台账!$I$3:$I$2654,销售台账!$E$3:$E$2654,$B39,销售台账!$B$3:$B$2654,LEFT($I$3,4),销售台账!$C$3:$C$2654,LEFT(BL$4,LEN(BL$4)-1)),"")</f>
        <v/>
      </c>
      <c r="BQ39" s="64" t="str">
        <f>IF($B39&lt;&gt;"",IFERROR(SUMIFS(销售台账!$K$3:$K$2654,销售台账!$E$3:$E$2654,$B39,销售台账!$B$3:$B$2654,LEFT($I$3,4),销售台账!$C$3:$C$2654,LEFT(BL$4,LEN(BL$4)-1))/BP39,0),"")</f>
        <v/>
      </c>
      <c r="BR39" s="64" t="str">
        <f>IF($B39&lt;&gt;"",SUMIFS(损耗登记!$I$3:$I$4999,损耗登记!$E$3:$E$4999,$B39,损耗登记!$B$3:$B$4999,LEFT($I$3,4),损耗登记!$C$3:$C$4999,LEFT(BL$4,LEN(BL$4)-1)),"")</f>
        <v/>
      </c>
      <c r="BS39" s="64" t="str">
        <f t="shared" si="46"/>
        <v/>
      </c>
      <c r="BT39" s="64" t="str">
        <f t="shared" si="47"/>
        <v/>
      </c>
      <c r="BU39" s="64" t="str">
        <f t="shared" si="48"/>
        <v/>
      </c>
      <c r="BV39" s="64" t="str">
        <f t="shared" si="49"/>
        <v/>
      </c>
      <c r="BW39" s="64" t="str">
        <f>IF($B39&lt;&gt;"",SUMIFS(进货台账!$I$3:$I$1869,进货台账!$E$3:$E$1869,$B39,进货台账!$B$3:$B$1869,LEFT($I$3,4),进货台账!$C$3:$C$1869,LEFT(BW$4,LEN(BW$4)-1)),"")</f>
        <v/>
      </c>
      <c r="BX39" s="64" t="str">
        <f>IF($B39&lt;&gt;"",SUMIFS(进货台账!$K$3:$K$1869,进货台账!$E$3:$E$1869,$B39,进货台账!$B$3:$B$1869,LEFT($I$3,4),进货台账!$C$3:$C$1869,LEFT(BW$4,LEN(BW$4)-1)),"")</f>
        <v/>
      </c>
      <c r="BY39" s="64" t="str">
        <f t="shared" si="50"/>
        <v/>
      </c>
      <c r="BZ39" s="64" t="str">
        <f t="shared" si="51"/>
        <v/>
      </c>
      <c r="CA39" s="64" t="str">
        <f>IF($B39&lt;&gt;"",SUMIFS(销售台账!$I$3:$I$2654,销售台账!$E$3:$E$2654,$B39,销售台账!$B$3:$B$2654,LEFT($I$3,4),销售台账!$C$3:$C$2654,LEFT(BW$4,LEN(BW$4)-1)),"")</f>
        <v/>
      </c>
      <c r="CB39" s="64" t="str">
        <f>IF($B39&lt;&gt;"",IFERROR(SUMIFS(销售台账!$K$3:$K$2654,销售台账!$E$3:$E$2654,$B39,销售台账!$B$3:$B$2654,LEFT($I$3,4),销售台账!$C$3:$C$2654,LEFT(BW$4,LEN(BW$4)-1))/CA39,0),"")</f>
        <v/>
      </c>
      <c r="CC39" s="64" t="str">
        <f>IF($B39&lt;&gt;"",SUMIFS(损耗登记!$I$3:$I$4999,损耗登记!$E$3:$E$4999,$B39,损耗登记!$B$3:$B$4999,LEFT($I$3,4),损耗登记!$C$3:$C$4999,LEFT(BW$4,LEN(BW$4)-1)),"")</f>
        <v/>
      </c>
      <c r="CD39" s="64" t="str">
        <f t="shared" si="52"/>
        <v/>
      </c>
      <c r="CE39" s="64" t="str">
        <f t="shared" si="53"/>
        <v/>
      </c>
      <c r="CF39" s="64" t="str">
        <f t="shared" si="54"/>
        <v/>
      </c>
      <c r="CG39" s="64" t="str">
        <f t="shared" si="55"/>
        <v/>
      </c>
      <c r="CH39" s="64" t="str">
        <f>IF($B39&lt;&gt;"",SUMIFS(进货台账!$I$3:$I$1869,进货台账!$E$3:$E$1869,$B39,进货台账!$B$3:$B$1869,LEFT($I$3,4),进货台账!$C$3:$C$1869,LEFT(CH$4,LEN(CH$4)-1)),"")</f>
        <v/>
      </c>
      <c r="CI39" s="64" t="str">
        <f>IF($B39&lt;&gt;"",SUMIFS(进货台账!$K$3:$K$1869,进货台账!$E$3:$E$1869,$B39,进货台账!$B$3:$B$1869,LEFT($I$3,4),进货台账!$C$3:$C$1869,LEFT(CH$4,LEN(CH$4)-1)),"")</f>
        <v/>
      </c>
      <c r="CJ39" s="64" t="str">
        <f t="shared" si="56"/>
        <v/>
      </c>
      <c r="CK39" s="64" t="str">
        <f t="shared" si="57"/>
        <v/>
      </c>
      <c r="CL39" s="64" t="str">
        <f>IF($B39&lt;&gt;"",SUMIFS(销售台账!$I$3:$I$2654,销售台账!$E$3:$E$2654,$B39,销售台账!$B$3:$B$2654,LEFT($I$3,4),销售台账!$C$3:$C$2654,LEFT(CH$4,LEN(CH$4)-1)),"")</f>
        <v/>
      </c>
      <c r="CM39" s="64" t="str">
        <f>IF($B39&lt;&gt;"",IFERROR(SUMIFS(销售台账!$K$3:$K$2654,销售台账!$E$3:$E$2654,$B39,销售台账!$B$3:$B$2654,LEFT($I$3,4),销售台账!$C$3:$C$2654,LEFT(CH$4,LEN(CH$4)-1))/CL39,0),"")</f>
        <v/>
      </c>
      <c r="CN39" s="64" t="str">
        <f>IF($B39&lt;&gt;"",SUMIFS(损耗登记!$I$3:$I$4999,损耗登记!$E$3:$E$4999,$B39,损耗登记!$B$3:$B$4999,LEFT($I$3,4),损耗登记!$C$3:$C$4999,LEFT(CH$4,LEN(CH$4)-1)),"")</f>
        <v/>
      </c>
      <c r="CO39" s="64" t="str">
        <f t="shared" si="58"/>
        <v/>
      </c>
      <c r="CP39" s="64" t="str">
        <f t="shared" si="59"/>
        <v/>
      </c>
      <c r="CQ39" s="64" t="str">
        <f t="shared" si="60"/>
        <v/>
      </c>
      <c r="CR39" s="64" t="str">
        <f t="shared" si="61"/>
        <v/>
      </c>
      <c r="CS39" s="64" t="str">
        <f>IF($B39&lt;&gt;"",SUMIFS(进货台账!$I$3:$I$1869,进货台账!$E$3:$E$1869,$B39,进货台账!$B$3:$B$1869,LEFT($I$3,4),进货台账!$C$3:$C$1869,LEFT(CS$4,LEN(CS$4)-1)),"")</f>
        <v/>
      </c>
      <c r="CT39" s="64" t="str">
        <f>IF($B39&lt;&gt;"",SUMIFS(进货台账!$K$3:$K$1869,进货台账!$E$3:$E$1869,$B39,进货台账!$B$3:$B$1869,LEFT($I$3,4),进货台账!$C$3:$C$1869,LEFT(CS$4,LEN(CS$4)-1)),"")</f>
        <v/>
      </c>
      <c r="CU39" s="64" t="str">
        <f t="shared" si="62"/>
        <v/>
      </c>
      <c r="CV39" s="64" t="str">
        <f t="shared" si="63"/>
        <v/>
      </c>
      <c r="CW39" s="64" t="str">
        <f>IF($B39&lt;&gt;"",SUMIFS(销售台账!$I$3:$I$2654,销售台账!$E$3:$E$2654,$B39,销售台账!$B$3:$B$2654,LEFT($I$3,4),销售台账!$C$3:$C$2654,LEFT(CS$4,LEN(CS$4)-1)),"")</f>
        <v/>
      </c>
      <c r="CX39" s="64" t="str">
        <f>IF($B39&lt;&gt;"",IFERROR(SUMIFS(销售台账!$K$3:$K$2654,销售台账!$E$3:$E$2654,$B39,销售台账!$B$3:$B$2654,LEFT($I$3,4),销售台账!$C$3:$C$2654,LEFT(CS$4,LEN(CS$4)-1))/CW39,0),"")</f>
        <v/>
      </c>
      <c r="CY39" s="64" t="str">
        <f>IF($B39&lt;&gt;"",SUMIFS(损耗登记!$I$3:$I$4999,损耗登记!$E$3:$E$4999,$B39,损耗登记!$B$3:$B$4999,LEFT($I$3,4),损耗登记!$C$3:$C$4999,LEFT(CS$4,LEN(CS$4)-1)),"")</f>
        <v/>
      </c>
      <c r="CZ39" s="64" t="str">
        <f t="shared" si="64"/>
        <v/>
      </c>
      <c r="DA39" s="64" t="str">
        <f t="shared" si="65"/>
        <v/>
      </c>
      <c r="DB39" s="64" t="str">
        <f t="shared" si="66"/>
        <v/>
      </c>
      <c r="DC39" s="64" t="str">
        <f t="shared" si="67"/>
        <v/>
      </c>
      <c r="DD39" s="64" t="str">
        <f>IF($B39&lt;&gt;"",SUMIFS(进货台账!$I$3:$I$1869,进货台账!$E$3:$E$1869,$B39,进货台账!$B$3:$B$1869,LEFT($I$3,4),进货台账!$C$3:$C$1869,LEFT(DD$4,LEN(DD$4)-1)),"")</f>
        <v/>
      </c>
      <c r="DE39" s="64" t="str">
        <f>IF($B39&lt;&gt;"",SUMIFS(进货台账!$K$3:$K$1869,进货台账!$E$3:$E$1869,$B39,进货台账!$B$3:$B$1869,LEFT($I$3,4),进货台账!$C$3:$C$1869,LEFT(DD$4,LEN(DD$4)-1)),"")</f>
        <v/>
      </c>
      <c r="DF39" s="64" t="str">
        <f t="shared" si="68"/>
        <v/>
      </c>
      <c r="DG39" s="64" t="str">
        <f t="shared" si="69"/>
        <v/>
      </c>
      <c r="DH39" s="64" t="str">
        <f>IF($B39&lt;&gt;"",SUMIFS(销售台账!$I$3:$I$2654,销售台账!$E$3:$E$2654,$B39,销售台账!$B$3:$B$2654,LEFT($I$3,4),销售台账!$C$3:$C$2654,LEFT(DD$4,LEN(DD$4)-1)),"")</f>
        <v/>
      </c>
      <c r="DI39" s="64" t="str">
        <f>IF($B39&lt;&gt;"",IFERROR(SUMIFS(销售台账!$K$3:$K$2654,销售台账!$E$3:$E$2654,$B39,销售台账!$B$3:$B$2654,LEFT($I$3,4),销售台账!$C$3:$C$2654,LEFT(DD$4,LEN(DD$4)-1))/DH39,0),"")</f>
        <v/>
      </c>
      <c r="DJ39" s="64" t="str">
        <f>IF($B39&lt;&gt;"",SUMIFS(损耗登记!$I$3:$I$4999,损耗登记!$E$3:$E$4999,$B39,损耗登记!$B$3:$B$4999,LEFT($I$3,4),损耗登记!$C$3:$C$4999,LEFT(DD$4,LEN(DD$4)-1)),"")</f>
        <v/>
      </c>
      <c r="DK39" s="64" t="str">
        <f t="shared" si="70"/>
        <v/>
      </c>
      <c r="DL39" s="64" t="str">
        <f t="shared" si="71"/>
        <v/>
      </c>
      <c r="DM39" s="64" t="str">
        <f t="shared" si="72"/>
        <v/>
      </c>
      <c r="DN39" s="64" t="str">
        <f t="shared" si="73"/>
        <v/>
      </c>
      <c r="DO39" s="64" t="str">
        <f>IF($B39&lt;&gt;"",SUMIFS(进货台账!$I$3:$I$1869,进货台账!$E$3:$E$1869,$B39,进货台账!$B$3:$B$1869,LEFT($I$3,4),进货台账!$C$3:$C$1869,LEFT(DO$4,LEN(DO$4)-1)),"")</f>
        <v/>
      </c>
      <c r="DP39" s="64" t="str">
        <f>IF($B39&lt;&gt;"",SUMIFS(进货台账!$K$3:$K$1869,进货台账!$E$3:$E$1869,$B39,进货台账!$B$3:$B$1869,LEFT($I$3,4),进货台账!$C$3:$C$1869,LEFT(DO$4,LEN(DO$4)-1)),"")</f>
        <v/>
      </c>
      <c r="DQ39" s="64" t="str">
        <f t="shared" si="74"/>
        <v/>
      </c>
      <c r="DR39" s="64" t="str">
        <f t="shared" si="75"/>
        <v/>
      </c>
      <c r="DS39" s="64" t="str">
        <f>IF($B39&lt;&gt;"",SUMIFS(销售台账!$I$3:$I$2654,销售台账!$E$3:$E$2654,$B39,销售台账!$B$3:$B$2654,LEFT($I$3,4),销售台账!$C$3:$C$2654,LEFT(DO$4,LEN(DO$4)-1)),"")</f>
        <v/>
      </c>
      <c r="DT39" s="64" t="str">
        <f>IF($B39&lt;&gt;"",IFERROR(SUMIFS(销售台账!$K$3:$K$2654,销售台账!$E$3:$E$2654,$B39,销售台账!$B$3:$B$2654,LEFT($I$3,4),销售台账!$C$3:$C$2654,LEFT(DO$4,LEN(DO$4)-1))/DS39,0),"")</f>
        <v/>
      </c>
      <c r="DU39" s="64" t="str">
        <f>IF($B39&lt;&gt;"",SUMIFS(损耗登记!$I$3:$I$4999,损耗登记!$E$3:$E$4999,$B39,损耗登记!$B$3:$B$4999,LEFT($I$3,4),损耗登记!$C$3:$C$4999,LEFT(DO$4,LEN(DO$4)-1)),"")</f>
        <v/>
      </c>
      <c r="DV39" s="64" t="str">
        <f t="shared" si="76"/>
        <v/>
      </c>
      <c r="DW39" s="64" t="str">
        <f t="shared" si="77"/>
        <v/>
      </c>
      <c r="DX39" s="64" t="str">
        <f t="shared" si="78"/>
        <v/>
      </c>
      <c r="DY39" s="64" t="str">
        <f t="shared" si="79"/>
        <v/>
      </c>
      <c r="DZ39" s="64" t="str">
        <f>IF($B39&lt;&gt;"",SUMIFS(进货台账!$I$3:$I$1869,进货台账!$E$3:$E$1869,$B39,进货台账!$B$3:$B$1869,LEFT($I$3,4),进货台账!$C$3:$C$1869,LEFT(DZ$4,LEN(DZ$4)-1)),"")</f>
        <v/>
      </c>
      <c r="EA39" s="64" t="str">
        <f>IF($B39&lt;&gt;"",SUMIFS(进货台账!$K$3:$K$1869,进货台账!$E$3:$E$1869,$B39,进货台账!$B$3:$B$1869,LEFT($I$3,4),进货台账!$C$3:$C$1869,LEFT(DZ$4,LEN(DZ$4)-1)),"")</f>
        <v/>
      </c>
      <c r="EB39" s="64" t="str">
        <f t="shared" si="80"/>
        <v/>
      </c>
      <c r="EC39" s="64" t="str">
        <f t="shared" si="81"/>
        <v/>
      </c>
      <c r="ED39" s="64" t="str">
        <f>IF($B39&lt;&gt;"",SUMIFS(销售台账!$I$3:$I$2654,销售台账!$E$3:$E$2654,$B39,销售台账!$B$3:$B$2654,LEFT($I$3,4),销售台账!$C$3:$C$2654,LEFT(DZ$4,LEN(DZ$4)-1)),"")</f>
        <v/>
      </c>
      <c r="EE39" s="64" t="str">
        <f>IF($B39&lt;&gt;"",IFERROR(SUMIFS(销售台账!$K$3:$K$2654,销售台账!$E$3:$E$2654,$B39,销售台账!$B$3:$B$2654,LEFT($I$3,4),销售台账!$C$3:$C$2654,LEFT(DZ$4,LEN(DZ$4)-1))/ED39,0),"")</f>
        <v/>
      </c>
      <c r="EF39" s="64" t="str">
        <f>IF($B39&lt;&gt;"",SUMIFS(损耗登记!$I$3:$I$4999,损耗登记!$E$3:$E$4999,$B39,损耗登记!$B$3:$B$4999,LEFT($I$3,4),损耗登记!$C$3:$C$4999,LEFT(DZ$4,LEN(DZ$4)-1)),"")</f>
        <v/>
      </c>
      <c r="EG39" s="64" t="str">
        <f t="shared" si="82"/>
        <v/>
      </c>
      <c r="EH39" s="64" t="str">
        <f t="shared" si="83"/>
        <v/>
      </c>
      <c r="EI39" s="64" t="str">
        <f t="shared" si="84"/>
        <v/>
      </c>
      <c r="EJ39" s="64" t="str">
        <f t="shared" si="85"/>
        <v/>
      </c>
    </row>
    <row r="40" s="44" customFormat="1" ht="22" customHeight="1" spans="1:140">
      <c r="A40" s="63" t="str">
        <f t="shared" si="86"/>
        <v/>
      </c>
      <c r="B40" s="63" t="str">
        <f>IF(商品参数!A36&lt;&gt;"",商品参数!A36,"")</f>
        <v/>
      </c>
      <c r="C40" s="64" t="str">
        <f>IFERROR(VLOOKUP(B40,商品参数!A:E,2,FALSE),"")</f>
        <v/>
      </c>
      <c r="D40" s="64" t="str">
        <f>IFERROR(VLOOKUP(B40,商品参数!A:E,3,FALSE),"")</f>
        <v/>
      </c>
      <c r="E40" s="64" t="str">
        <f>IFERROR(VLOOKUP(B40,商品参数!A:E,4,FALSE),"")</f>
        <v/>
      </c>
      <c r="F40" s="64" t="str">
        <f>IF(E40&lt;&gt;"",IFERROR(VLOOKUP(B40,商品参数!$A$3:$D$499,6,0),0),"")</f>
        <v/>
      </c>
      <c r="G40" s="64" t="str">
        <f>IF(E40&lt;&gt;"",IFERROR(VLOOKUP(B40,商品参数!$A$3:$E$499,7,0),0),"")</f>
        <v/>
      </c>
      <c r="H40" s="64" t="str">
        <f t="shared" si="17"/>
        <v/>
      </c>
      <c r="I40" s="64" t="str">
        <f>IF($B40&lt;&gt;"",SUMIFS(进货台账!$I$3:$I$1869,进货台账!$E$3:$E$1869,$B40,进货台账!$B$3:$B$1869,LEFT($I$3,4),进货台账!$C$3:$C$1869,LEFT(I$4,LEN(I$4)-1)),"")</f>
        <v/>
      </c>
      <c r="J40" s="64" t="str">
        <f>IF($B40&lt;&gt;"",SUMIFS(进货台账!$K$3:$K$1869,进货台账!$E$3:$E$1869,$B40,进货台账!$B$3:$B$1869,LEFT($I$3,4),进货台账!$C$3:$C$1869,LEFT(I$4,LEN(I$4)-1)),"")</f>
        <v/>
      </c>
      <c r="K40" s="64" t="str">
        <f t="shared" si="18"/>
        <v/>
      </c>
      <c r="L40" s="64" t="str">
        <f t="shared" si="19"/>
        <v/>
      </c>
      <c r="M40" s="64" t="str">
        <f>IF($B40&lt;&gt;"",SUMIFS(销售台账!$I$3:$I$2654,销售台账!$E$3:$E$2654,$B40,销售台账!$B$3:$B$2654,LEFT($I$3,4),销售台账!$C$3:$C$2654,LEFT(I$4,LEN(I$4)-1)),"")</f>
        <v/>
      </c>
      <c r="N40" s="64" t="str">
        <f>IF($B40&lt;&gt;"",IFERROR(SUMIFS(销售台账!$K$3:$K$2654,销售台账!$E$3:$E$2654,$B40,销售台账!$B$3:$B$2654,LEFT($I$3,4),销售台账!$C$3:$C$2654,LEFT(I$4,LEN(I$4)-1))/M40,0),"")</f>
        <v/>
      </c>
      <c r="O40" s="64" t="str">
        <f>IF($B40&lt;&gt;"",SUMIFS(损耗登记!$I$3:$I$4999,损耗登记!$E$3:$E$4999,$B40,损耗登记!$B$3:$B$4999,LEFT($I$3,4),损耗登记!$C$3:$C$4999,LEFT(I$4,LEN(I$4)-1)),"")</f>
        <v/>
      </c>
      <c r="P40" s="64" t="str">
        <f t="shared" si="20"/>
        <v/>
      </c>
      <c r="Q40" s="64" t="str">
        <f t="shared" si="21"/>
        <v/>
      </c>
      <c r="R40" s="64" t="str">
        <f t="shared" si="22"/>
        <v/>
      </c>
      <c r="S40" s="64" t="str">
        <f t="shared" si="87"/>
        <v/>
      </c>
      <c r="T40" s="64" t="str">
        <f>IF($B40&lt;&gt;"",SUMIFS(进货台账!$I$3:$I$1869,进货台账!$E$3:$E$1869,$B40,进货台账!$B$3:$B$1869,LEFT($I$3,4),进货台账!$C$3:$C$1869,LEFT(T$4,LEN(T$4)-1)),"")</f>
        <v/>
      </c>
      <c r="U40" s="64" t="str">
        <f>IF($B40&lt;&gt;"",SUMIFS(进货台账!$K$3:$K$1869,进货台账!$E$3:$E$1869,$B40,进货台账!$B$3:$B$1869,LEFT($I$3,4),进货台账!$C$3:$C$1869,LEFT(T$4,LEN(T$4)-1)),"")</f>
        <v/>
      </c>
      <c r="V40" s="64" t="str">
        <f t="shared" si="88"/>
        <v/>
      </c>
      <c r="W40" s="64" t="str">
        <f t="shared" si="89"/>
        <v/>
      </c>
      <c r="X40" s="64" t="str">
        <f>IF($B40&lt;&gt;"",SUMIFS(销售台账!$I$3:$I$2654,销售台账!$E$3:$E$2654,$B40,销售台账!$B$3:$B$2654,LEFT($I$3,4),销售台账!$C$3:$C$2654,LEFT(T$4,LEN(T$4)-1)),"")</f>
        <v/>
      </c>
      <c r="Y40" s="64" t="str">
        <f>IF($B40&lt;&gt;"",IFERROR(SUMIFS(销售台账!$K$3:$K$2654,销售台账!$E$3:$E$2654,$B40,销售台账!$B$3:$B$2654,LEFT($I$3,4),销售台账!$C$3:$C$2654,LEFT(T$4,LEN(T$4)-1))/X40,0),"")</f>
        <v/>
      </c>
      <c r="Z40" s="64" t="str">
        <f>IF($B40&lt;&gt;"",SUMIFS(损耗登记!$I$3:$I$4999,损耗登记!$E$3:$E$4999,$B40,损耗登记!$B$3:$B$4999,LEFT($I$3,4),损耗登记!$C$3:$C$4999,LEFT(T$4,LEN(T$4)-1)),"")</f>
        <v/>
      </c>
      <c r="AA40" s="64" t="str">
        <f t="shared" si="90"/>
        <v/>
      </c>
      <c r="AB40" s="64" t="str">
        <f t="shared" si="91"/>
        <v/>
      </c>
      <c r="AC40" s="64" t="str">
        <f t="shared" si="92"/>
        <v/>
      </c>
      <c r="AD40" s="64" t="str">
        <f t="shared" si="93"/>
        <v/>
      </c>
      <c r="AE40" s="64" t="str">
        <f>IF($B40&lt;&gt;"",SUMIFS(进货台账!$I$3:$I$1869,进货台账!$E$3:$E$1869,$B40,进货台账!$B$3:$B$1869,LEFT($I$3,4),进货台账!$C$3:$C$1869,LEFT(AE$4,LEN(AE$4)-1)),"")</f>
        <v/>
      </c>
      <c r="AF40" s="64" t="str">
        <f>IF($B40&lt;&gt;"",SUMIFS(进货台账!$K$3:$K$1869,进货台账!$E$3:$E$1869,$B40,进货台账!$B$3:$B$1869,LEFT($I$3,4),进货台账!$C$3:$C$1869,LEFT(AE$4,LEN(AE$4)-1)),"")</f>
        <v/>
      </c>
      <c r="AG40" s="64" t="str">
        <f t="shared" si="26"/>
        <v/>
      </c>
      <c r="AH40" s="64" t="str">
        <f t="shared" si="27"/>
        <v/>
      </c>
      <c r="AI40" s="64" t="str">
        <f>IF($B40&lt;&gt;"",SUMIFS(销售台账!$I$3:$I$2654,销售台账!$E$3:$E$2654,$B40,销售台账!$B$3:$B$2654,LEFT($I$3,4),销售台账!$C$3:$C$2654,LEFT(AE$4,LEN(AE$4)-1)),"")</f>
        <v/>
      </c>
      <c r="AJ40" s="64" t="str">
        <f>IF($B40&lt;&gt;"",IFERROR(SUMIFS(销售台账!$K$3:$K$2654,销售台账!$E$3:$E$2654,$B40,销售台账!$B$3:$B$2654,LEFT($I$3,4),销售台账!$C$3:$C$2654,LEFT(AE$4,LEN(AE$4)-1))/AI40,0),"")</f>
        <v/>
      </c>
      <c r="AK40" s="64" t="str">
        <f>IF($B40&lt;&gt;"",SUMIFS(损耗登记!$I$3:$I$4999,损耗登记!$E$3:$E$4999,$B40,损耗登记!$B$3:$B$4999,LEFT($I$3,4),损耗登记!$C$3:$C$4999,LEFT(AE$4,LEN(AE$4)-1)),"")</f>
        <v/>
      </c>
      <c r="AL40" s="64" t="str">
        <f t="shared" si="28"/>
        <v/>
      </c>
      <c r="AM40" s="64" t="str">
        <f t="shared" si="29"/>
        <v/>
      </c>
      <c r="AN40" s="64" t="str">
        <f t="shared" si="30"/>
        <v/>
      </c>
      <c r="AO40" s="64" t="str">
        <f t="shared" si="31"/>
        <v/>
      </c>
      <c r="AP40" s="64" t="str">
        <f>IF($B40&lt;&gt;"",SUMIFS(进货台账!$I$3:$I$1869,进货台账!$E$3:$E$1869,$B40,进货台账!$B$3:$B$1869,LEFT($I$3,4),进货台账!$C$3:$C$1869,LEFT(AP$4,LEN(AP$4)-1)),"")</f>
        <v/>
      </c>
      <c r="AQ40" s="64" t="str">
        <f>IF($B40&lt;&gt;"",SUMIFS(进货台账!$K$3:$K$1869,进货台账!$E$3:$E$1869,$B40,进货台账!$B$3:$B$1869,LEFT($I$3,4),进货台账!$C$3:$C$1869,LEFT(AP$4,LEN(AP$4)-1)),"")</f>
        <v/>
      </c>
      <c r="AR40" s="64" t="str">
        <f t="shared" si="32"/>
        <v/>
      </c>
      <c r="AS40" s="64" t="str">
        <f t="shared" si="33"/>
        <v/>
      </c>
      <c r="AT40" s="64" t="str">
        <f>IF($B40&lt;&gt;"",SUMIFS(销售台账!$I$3:$I$2654,销售台账!$E$3:$E$2654,$B40,销售台账!$B$3:$B$2654,LEFT($I$3,4),销售台账!$C$3:$C$2654,LEFT(AP$4,LEN(AP$4)-1)),"")</f>
        <v/>
      </c>
      <c r="AU40" s="64" t="str">
        <f>IF($B40&lt;&gt;"",IFERROR(SUMIFS(销售台账!$K$3:$K$2654,销售台账!$E$3:$E$2654,$B40,销售台账!$B$3:$B$2654,LEFT($I$3,4),销售台账!$C$3:$C$2654,LEFT(AP$4,LEN(AP$4)-1))/AT40,0),"")</f>
        <v/>
      </c>
      <c r="AV40" s="64" t="str">
        <f>IF($B40&lt;&gt;"",SUMIFS(损耗登记!$I$3:$I$4999,损耗登记!$E$3:$E$4999,$B40,损耗登记!$B$3:$B$4999,LEFT($I$3,4),损耗登记!$C$3:$C$4999,LEFT(AP$4,LEN(AP$4)-1)),"")</f>
        <v/>
      </c>
      <c r="AW40" s="64" t="str">
        <f t="shared" si="34"/>
        <v/>
      </c>
      <c r="AX40" s="64" t="str">
        <f t="shared" si="35"/>
        <v/>
      </c>
      <c r="AY40" s="64" t="str">
        <f t="shared" si="36"/>
        <v/>
      </c>
      <c r="AZ40" s="64" t="str">
        <f t="shared" si="37"/>
        <v/>
      </c>
      <c r="BA40" s="64" t="str">
        <f>IF($B40&lt;&gt;"",SUMIFS(进货台账!$I$3:$I$1869,进货台账!$E$3:$E$1869,$B40,进货台账!$B$3:$B$1869,LEFT($I$3,4),进货台账!$C$3:$C$1869,LEFT(BA$4,LEN(BA$4)-1)),"")</f>
        <v/>
      </c>
      <c r="BB40" s="64" t="str">
        <f>IF($B40&lt;&gt;"",SUMIFS(进货台账!$K$3:$K$1869,进货台账!$E$3:$E$1869,$B40,进货台账!$B$3:$B$1869,LEFT($I$3,4),进货台账!$C$3:$C$1869,LEFT(BA$4,LEN(BA$4)-1)),"")</f>
        <v/>
      </c>
      <c r="BC40" s="64" t="str">
        <f t="shared" si="38"/>
        <v/>
      </c>
      <c r="BD40" s="64" t="str">
        <f t="shared" si="39"/>
        <v/>
      </c>
      <c r="BE40" s="64" t="str">
        <f>IF($B40&lt;&gt;"",SUMIFS(销售台账!$I$3:$I$2654,销售台账!$E$3:$E$2654,$B40,销售台账!$B$3:$B$2654,LEFT($I$3,4),销售台账!$C$3:$C$2654,LEFT(BA$4,LEN(BA$4)-1)),"")</f>
        <v/>
      </c>
      <c r="BF40" s="64" t="str">
        <f>IF($B40&lt;&gt;"",IFERROR(SUMIFS(销售台账!$K$3:$K$2654,销售台账!$E$3:$E$2654,$B40,销售台账!$B$3:$B$2654,LEFT($I$3,4),销售台账!$C$3:$C$2654,LEFT(BA$4,LEN(BA$4)-1))/BE40,0),"")</f>
        <v/>
      </c>
      <c r="BG40" s="64" t="str">
        <f>IF($B40&lt;&gt;"",SUMIFS(损耗登记!$I$3:$I$4999,损耗登记!$E$3:$E$4999,$B40,损耗登记!$B$3:$B$4999,LEFT($I$3,4),损耗登记!$C$3:$C$4999,LEFT(BA$4,LEN(BA$4)-1)),"")</f>
        <v/>
      </c>
      <c r="BH40" s="64" t="str">
        <f t="shared" si="40"/>
        <v/>
      </c>
      <c r="BI40" s="64" t="str">
        <f t="shared" si="41"/>
        <v/>
      </c>
      <c r="BJ40" s="64" t="str">
        <f t="shared" si="42"/>
        <v/>
      </c>
      <c r="BK40" s="64" t="str">
        <f t="shared" si="43"/>
        <v/>
      </c>
      <c r="BL40" s="64" t="str">
        <f>IF($B40&lt;&gt;"",SUMIFS(进货台账!$I$3:$I$1869,进货台账!$E$3:$E$1869,$B40,进货台账!$B$3:$B$1869,LEFT($I$3,4),进货台账!$C$3:$C$1869,LEFT(BL$4,LEN(BL$4)-1)),"")</f>
        <v/>
      </c>
      <c r="BM40" s="64" t="str">
        <f>IF($B40&lt;&gt;"",SUMIFS(进货台账!$K$3:$K$1869,进货台账!$E$3:$E$1869,$B40,进货台账!$B$3:$B$1869,LEFT($I$3,4),进货台账!$C$3:$C$1869,LEFT(BL$4,LEN(BL$4)-1)),"")</f>
        <v/>
      </c>
      <c r="BN40" s="64" t="str">
        <f t="shared" si="44"/>
        <v/>
      </c>
      <c r="BO40" s="64" t="str">
        <f t="shared" si="45"/>
        <v/>
      </c>
      <c r="BP40" s="64" t="str">
        <f>IF($B40&lt;&gt;"",SUMIFS(销售台账!$I$3:$I$2654,销售台账!$E$3:$E$2654,$B40,销售台账!$B$3:$B$2654,LEFT($I$3,4),销售台账!$C$3:$C$2654,LEFT(BL$4,LEN(BL$4)-1)),"")</f>
        <v/>
      </c>
      <c r="BQ40" s="64" t="str">
        <f>IF($B40&lt;&gt;"",IFERROR(SUMIFS(销售台账!$K$3:$K$2654,销售台账!$E$3:$E$2654,$B40,销售台账!$B$3:$B$2654,LEFT($I$3,4),销售台账!$C$3:$C$2654,LEFT(BL$4,LEN(BL$4)-1))/BP40,0),"")</f>
        <v/>
      </c>
      <c r="BR40" s="64" t="str">
        <f>IF($B40&lt;&gt;"",SUMIFS(损耗登记!$I$3:$I$4999,损耗登记!$E$3:$E$4999,$B40,损耗登记!$B$3:$B$4999,LEFT($I$3,4),损耗登记!$C$3:$C$4999,LEFT(BL$4,LEN(BL$4)-1)),"")</f>
        <v/>
      </c>
      <c r="BS40" s="64" t="str">
        <f t="shared" si="46"/>
        <v/>
      </c>
      <c r="BT40" s="64" t="str">
        <f t="shared" si="47"/>
        <v/>
      </c>
      <c r="BU40" s="64" t="str">
        <f t="shared" si="48"/>
        <v/>
      </c>
      <c r="BV40" s="64" t="str">
        <f t="shared" si="49"/>
        <v/>
      </c>
      <c r="BW40" s="64" t="str">
        <f>IF($B40&lt;&gt;"",SUMIFS(进货台账!$I$3:$I$1869,进货台账!$E$3:$E$1869,$B40,进货台账!$B$3:$B$1869,LEFT($I$3,4),进货台账!$C$3:$C$1869,LEFT(BW$4,LEN(BW$4)-1)),"")</f>
        <v/>
      </c>
      <c r="BX40" s="64" t="str">
        <f>IF($B40&lt;&gt;"",SUMIFS(进货台账!$K$3:$K$1869,进货台账!$E$3:$E$1869,$B40,进货台账!$B$3:$B$1869,LEFT($I$3,4),进货台账!$C$3:$C$1869,LEFT(BW$4,LEN(BW$4)-1)),"")</f>
        <v/>
      </c>
      <c r="BY40" s="64" t="str">
        <f t="shared" si="50"/>
        <v/>
      </c>
      <c r="BZ40" s="64" t="str">
        <f t="shared" si="51"/>
        <v/>
      </c>
      <c r="CA40" s="64" t="str">
        <f>IF($B40&lt;&gt;"",SUMIFS(销售台账!$I$3:$I$2654,销售台账!$E$3:$E$2654,$B40,销售台账!$B$3:$B$2654,LEFT($I$3,4),销售台账!$C$3:$C$2654,LEFT(BW$4,LEN(BW$4)-1)),"")</f>
        <v/>
      </c>
      <c r="CB40" s="64" t="str">
        <f>IF($B40&lt;&gt;"",IFERROR(SUMIFS(销售台账!$K$3:$K$2654,销售台账!$E$3:$E$2654,$B40,销售台账!$B$3:$B$2654,LEFT($I$3,4),销售台账!$C$3:$C$2654,LEFT(BW$4,LEN(BW$4)-1))/CA40,0),"")</f>
        <v/>
      </c>
      <c r="CC40" s="64" t="str">
        <f>IF($B40&lt;&gt;"",SUMIFS(损耗登记!$I$3:$I$4999,损耗登记!$E$3:$E$4999,$B40,损耗登记!$B$3:$B$4999,LEFT($I$3,4),损耗登记!$C$3:$C$4999,LEFT(BW$4,LEN(BW$4)-1)),"")</f>
        <v/>
      </c>
      <c r="CD40" s="64" t="str">
        <f t="shared" si="52"/>
        <v/>
      </c>
      <c r="CE40" s="64" t="str">
        <f t="shared" si="53"/>
        <v/>
      </c>
      <c r="CF40" s="64" t="str">
        <f t="shared" si="54"/>
        <v/>
      </c>
      <c r="CG40" s="64" t="str">
        <f t="shared" si="55"/>
        <v/>
      </c>
      <c r="CH40" s="64" t="str">
        <f>IF($B40&lt;&gt;"",SUMIFS(进货台账!$I$3:$I$1869,进货台账!$E$3:$E$1869,$B40,进货台账!$B$3:$B$1869,LEFT($I$3,4),进货台账!$C$3:$C$1869,LEFT(CH$4,LEN(CH$4)-1)),"")</f>
        <v/>
      </c>
      <c r="CI40" s="64" t="str">
        <f>IF($B40&lt;&gt;"",SUMIFS(进货台账!$K$3:$K$1869,进货台账!$E$3:$E$1869,$B40,进货台账!$B$3:$B$1869,LEFT($I$3,4),进货台账!$C$3:$C$1869,LEFT(CH$4,LEN(CH$4)-1)),"")</f>
        <v/>
      </c>
      <c r="CJ40" s="64" t="str">
        <f t="shared" si="56"/>
        <v/>
      </c>
      <c r="CK40" s="64" t="str">
        <f t="shared" si="57"/>
        <v/>
      </c>
      <c r="CL40" s="64" t="str">
        <f>IF($B40&lt;&gt;"",SUMIFS(销售台账!$I$3:$I$2654,销售台账!$E$3:$E$2654,$B40,销售台账!$B$3:$B$2654,LEFT($I$3,4),销售台账!$C$3:$C$2654,LEFT(CH$4,LEN(CH$4)-1)),"")</f>
        <v/>
      </c>
      <c r="CM40" s="64" t="str">
        <f>IF($B40&lt;&gt;"",IFERROR(SUMIFS(销售台账!$K$3:$K$2654,销售台账!$E$3:$E$2654,$B40,销售台账!$B$3:$B$2654,LEFT($I$3,4),销售台账!$C$3:$C$2654,LEFT(CH$4,LEN(CH$4)-1))/CL40,0),"")</f>
        <v/>
      </c>
      <c r="CN40" s="64" t="str">
        <f>IF($B40&lt;&gt;"",SUMIFS(损耗登记!$I$3:$I$4999,损耗登记!$E$3:$E$4999,$B40,损耗登记!$B$3:$B$4999,LEFT($I$3,4),损耗登记!$C$3:$C$4999,LEFT(CH$4,LEN(CH$4)-1)),"")</f>
        <v/>
      </c>
      <c r="CO40" s="64" t="str">
        <f t="shared" si="58"/>
        <v/>
      </c>
      <c r="CP40" s="64" t="str">
        <f t="shared" si="59"/>
        <v/>
      </c>
      <c r="CQ40" s="64" t="str">
        <f t="shared" si="60"/>
        <v/>
      </c>
      <c r="CR40" s="64" t="str">
        <f t="shared" si="61"/>
        <v/>
      </c>
      <c r="CS40" s="64" t="str">
        <f>IF($B40&lt;&gt;"",SUMIFS(进货台账!$I$3:$I$1869,进货台账!$E$3:$E$1869,$B40,进货台账!$B$3:$B$1869,LEFT($I$3,4),进货台账!$C$3:$C$1869,LEFT(CS$4,LEN(CS$4)-1)),"")</f>
        <v/>
      </c>
      <c r="CT40" s="64" t="str">
        <f>IF($B40&lt;&gt;"",SUMIFS(进货台账!$K$3:$K$1869,进货台账!$E$3:$E$1869,$B40,进货台账!$B$3:$B$1869,LEFT($I$3,4),进货台账!$C$3:$C$1869,LEFT(CS$4,LEN(CS$4)-1)),"")</f>
        <v/>
      </c>
      <c r="CU40" s="64" t="str">
        <f t="shared" si="62"/>
        <v/>
      </c>
      <c r="CV40" s="64" t="str">
        <f t="shared" si="63"/>
        <v/>
      </c>
      <c r="CW40" s="64" t="str">
        <f>IF($B40&lt;&gt;"",SUMIFS(销售台账!$I$3:$I$2654,销售台账!$E$3:$E$2654,$B40,销售台账!$B$3:$B$2654,LEFT($I$3,4),销售台账!$C$3:$C$2654,LEFT(CS$4,LEN(CS$4)-1)),"")</f>
        <v/>
      </c>
      <c r="CX40" s="64" t="str">
        <f>IF($B40&lt;&gt;"",IFERROR(SUMIFS(销售台账!$K$3:$K$2654,销售台账!$E$3:$E$2654,$B40,销售台账!$B$3:$B$2654,LEFT($I$3,4),销售台账!$C$3:$C$2654,LEFT(CS$4,LEN(CS$4)-1))/CW40,0),"")</f>
        <v/>
      </c>
      <c r="CY40" s="64" t="str">
        <f>IF($B40&lt;&gt;"",SUMIFS(损耗登记!$I$3:$I$4999,损耗登记!$E$3:$E$4999,$B40,损耗登记!$B$3:$B$4999,LEFT($I$3,4),损耗登记!$C$3:$C$4999,LEFT(CS$4,LEN(CS$4)-1)),"")</f>
        <v/>
      </c>
      <c r="CZ40" s="64" t="str">
        <f t="shared" si="64"/>
        <v/>
      </c>
      <c r="DA40" s="64" t="str">
        <f t="shared" si="65"/>
        <v/>
      </c>
      <c r="DB40" s="64" t="str">
        <f t="shared" si="66"/>
        <v/>
      </c>
      <c r="DC40" s="64" t="str">
        <f t="shared" si="67"/>
        <v/>
      </c>
      <c r="DD40" s="64" t="str">
        <f>IF($B40&lt;&gt;"",SUMIFS(进货台账!$I$3:$I$1869,进货台账!$E$3:$E$1869,$B40,进货台账!$B$3:$B$1869,LEFT($I$3,4),进货台账!$C$3:$C$1869,LEFT(DD$4,LEN(DD$4)-1)),"")</f>
        <v/>
      </c>
      <c r="DE40" s="64" t="str">
        <f>IF($B40&lt;&gt;"",SUMIFS(进货台账!$K$3:$K$1869,进货台账!$E$3:$E$1869,$B40,进货台账!$B$3:$B$1869,LEFT($I$3,4),进货台账!$C$3:$C$1869,LEFT(DD$4,LEN(DD$4)-1)),"")</f>
        <v/>
      </c>
      <c r="DF40" s="64" t="str">
        <f t="shared" si="68"/>
        <v/>
      </c>
      <c r="DG40" s="64" t="str">
        <f t="shared" si="69"/>
        <v/>
      </c>
      <c r="DH40" s="64" t="str">
        <f>IF($B40&lt;&gt;"",SUMIFS(销售台账!$I$3:$I$2654,销售台账!$E$3:$E$2654,$B40,销售台账!$B$3:$B$2654,LEFT($I$3,4),销售台账!$C$3:$C$2654,LEFT(DD$4,LEN(DD$4)-1)),"")</f>
        <v/>
      </c>
      <c r="DI40" s="64" t="str">
        <f>IF($B40&lt;&gt;"",IFERROR(SUMIFS(销售台账!$K$3:$K$2654,销售台账!$E$3:$E$2654,$B40,销售台账!$B$3:$B$2654,LEFT($I$3,4),销售台账!$C$3:$C$2654,LEFT(DD$4,LEN(DD$4)-1))/DH40,0),"")</f>
        <v/>
      </c>
      <c r="DJ40" s="64" t="str">
        <f>IF($B40&lt;&gt;"",SUMIFS(损耗登记!$I$3:$I$4999,损耗登记!$E$3:$E$4999,$B40,损耗登记!$B$3:$B$4999,LEFT($I$3,4),损耗登记!$C$3:$C$4999,LEFT(DD$4,LEN(DD$4)-1)),"")</f>
        <v/>
      </c>
      <c r="DK40" s="64" t="str">
        <f t="shared" si="70"/>
        <v/>
      </c>
      <c r="DL40" s="64" t="str">
        <f t="shared" si="71"/>
        <v/>
      </c>
      <c r="DM40" s="64" t="str">
        <f t="shared" si="72"/>
        <v/>
      </c>
      <c r="DN40" s="64" t="str">
        <f t="shared" si="73"/>
        <v/>
      </c>
      <c r="DO40" s="64" t="str">
        <f>IF($B40&lt;&gt;"",SUMIFS(进货台账!$I$3:$I$1869,进货台账!$E$3:$E$1869,$B40,进货台账!$B$3:$B$1869,LEFT($I$3,4),进货台账!$C$3:$C$1869,LEFT(DO$4,LEN(DO$4)-1)),"")</f>
        <v/>
      </c>
      <c r="DP40" s="64" t="str">
        <f>IF($B40&lt;&gt;"",SUMIFS(进货台账!$K$3:$K$1869,进货台账!$E$3:$E$1869,$B40,进货台账!$B$3:$B$1869,LEFT($I$3,4),进货台账!$C$3:$C$1869,LEFT(DO$4,LEN(DO$4)-1)),"")</f>
        <v/>
      </c>
      <c r="DQ40" s="64" t="str">
        <f t="shared" si="74"/>
        <v/>
      </c>
      <c r="DR40" s="64" t="str">
        <f t="shared" si="75"/>
        <v/>
      </c>
      <c r="DS40" s="64" t="str">
        <f>IF($B40&lt;&gt;"",SUMIFS(销售台账!$I$3:$I$2654,销售台账!$E$3:$E$2654,$B40,销售台账!$B$3:$B$2654,LEFT($I$3,4),销售台账!$C$3:$C$2654,LEFT(DO$4,LEN(DO$4)-1)),"")</f>
        <v/>
      </c>
      <c r="DT40" s="64" t="str">
        <f>IF($B40&lt;&gt;"",IFERROR(SUMIFS(销售台账!$K$3:$K$2654,销售台账!$E$3:$E$2654,$B40,销售台账!$B$3:$B$2654,LEFT($I$3,4),销售台账!$C$3:$C$2654,LEFT(DO$4,LEN(DO$4)-1))/DS40,0),"")</f>
        <v/>
      </c>
      <c r="DU40" s="64" t="str">
        <f>IF($B40&lt;&gt;"",SUMIFS(损耗登记!$I$3:$I$4999,损耗登记!$E$3:$E$4999,$B40,损耗登记!$B$3:$B$4999,LEFT($I$3,4),损耗登记!$C$3:$C$4999,LEFT(DO$4,LEN(DO$4)-1)),"")</f>
        <v/>
      </c>
      <c r="DV40" s="64" t="str">
        <f t="shared" si="76"/>
        <v/>
      </c>
      <c r="DW40" s="64" t="str">
        <f t="shared" si="77"/>
        <v/>
      </c>
      <c r="DX40" s="64" t="str">
        <f t="shared" si="78"/>
        <v/>
      </c>
      <c r="DY40" s="64" t="str">
        <f t="shared" si="79"/>
        <v/>
      </c>
      <c r="DZ40" s="64" t="str">
        <f>IF($B40&lt;&gt;"",SUMIFS(进货台账!$I$3:$I$1869,进货台账!$E$3:$E$1869,$B40,进货台账!$B$3:$B$1869,LEFT($I$3,4),进货台账!$C$3:$C$1869,LEFT(DZ$4,LEN(DZ$4)-1)),"")</f>
        <v/>
      </c>
      <c r="EA40" s="64" t="str">
        <f>IF($B40&lt;&gt;"",SUMIFS(进货台账!$K$3:$K$1869,进货台账!$E$3:$E$1869,$B40,进货台账!$B$3:$B$1869,LEFT($I$3,4),进货台账!$C$3:$C$1869,LEFT(DZ$4,LEN(DZ$4)-1)),"")</f>
        <v/>
      </c>
      <c r="EB40" s="64" t="str">
        <f t="shared" si="80"/>
        <v/>
      </c>
      <c r="EC40" s="64" t="str">
        <f t="shared" si="81"/>
        <v/>
      </c>
      <c r="ED40" s="64" t="str">
        <f>IF($B40&lt;&gt;"",SUMIFS(销售台账!$I$3:$I$2654,销售台账!$E$3:$E$2654,$B40,销售台账!$B$3:$B$2654,LEFT($I$3,4),销售台账!$C$3:$C$2654,LEFT(DZ$4,LEN(DZ$4)-1)),"")</f>
        <v/>
      </c>
      <c r="EE40" s="64" t="str">
        <f>IF($B40&lt;&gt;"",IFERROR(SUMIFS(销售台账!$K$3:$K$2654,销售台账!$E$3:$E$2654,$B40,销售台账!$B$3:$B$2654,LEFT($I$3,4),销售台账!$C$3:$C$2654,LEFT(DZ$4,LEN(DZ$4)-1))/ED40,0),"")</f>
        <v/>
      </c>
      <c r="EF40" s="64" t="str">
        <f>IF($B40&lt;&gt;"",SUMIFS(损耗登记!$I$3:$I$4999,损耗登记!$E$3:$E$4999,$B40,损耗登记!$B$3:$B$4999,LEFT($I$3,4),损耗登记!$C$3:$C$4999,LEFT(DZ$4,LEN(DZ$4)-1)),"")</f>
        <v/>
      </c>
      <c r="EG40" s="64" t="str">
        <f t="shared" si="82"/>
        <v/>
      </c>
      <c r="EH40" s="64" t="str">
        <f t="shared" si="83"/>
        <v/>
      </c>
      <c r="EI40" s="64" t="str">
        <f t="shared" si="84"/>
        <v/>
      </c>
      <c r="EJ40" s="64" t="str">
        <f t="shared" si="85"/>
        <v/>
      </c>
    </row>
    <row r="41" s="44" customFormat="1" ht="22" customHeight="1" spans="1:140">
      <c r="A41" s="63" t="str">
        <f t="shared" si="86"/>
        <v/>
      </c>
      <c r="B41" s="63" t="str">
        <f>IF(商品参数!A37&lt;&gt;"",商品参数!A37,"")</f>
        <v/>
      </c>
      <c r="C41" s="64" t="str">
        <f>IFERROR(VLOOKUP(B41,商品参数!A:E,2,FALSE),"")</f>
        <v/>
      </c>
      <c r="D41" s="64" t="str">
        <f>IFERROR(VLOOKUP(B41,商品参数!A:E,3,FALSE),"")</f>
        <v/>
      </c>
      <c r="E41" s="64" t="str">
        <f>IFERROR(VLOOKUP(B41,商品参数!A:E,4,FALSE),"")</f>
        <v/>
      </c>
      <c r="F41" s="64" t="str">
        <f>IF(E41&lt;&gt;"",IFERROR(VLOOKUP(B41,商品参数!$A$3:$D$499,6,0),0),"")</f>
        <v/>
      </c>
      <c r="G41" s="64" t="str">
        <f>IF(E41&lt;&gt;"",IFERROR(VLOOKUP(B41,商品参数!$A$3:$E$499,7,0),0),"")</f>
        <v/>
      </c>
      <c r="H41" s="64" t="str">
        <f t="shared" si="17"/>
        <v/>
      </c>
      <c r="I41" s="64" t="str">
        <f>IF($B41&lt;&gt;"",SUMIFS(进货台账!$I$3:$I$1869,进货台账!$E$3:$E$1869,$B41,进货台账!$B$3:$B$1869,LEFT($I$3,4),进货台账!$C$3:$C$1869,LEFT(I$4,LEN(I$4)-1)),"")</f>
        <v/>
      </c>
      <c r="J41" s="64" t="str">
        <f>IF($B41&lt;&gt;"",SUMIFS(进货台账!$K$3:$K$1869,进货台账!$E$3:$E$1869,$B41,进货台账!$B$3:$B$1869,LEFT($I$3,4),进货台账!$C$3:$C$1869,LEFT(I$4,LEN(I$4)-1)),"")</f>
        <v/>
      </c>
      <c r="K41" s="64" t="str">
        <f t="shared" si="18"/>
        <v/>
      </c>
      <c r="L41" s="64" t="str">
        <f t="shared" si="19"/>
        <v/>
      </c>
      <c r="M41" s="64" t="str">
        <f>IF($B41&lt;&gt;"",SUMIFS(销售台账!$I$3:$I$2654,销售台账!$E$3:$E$2654,$B41,销售台账!$B$3:$B$2654,LEFT($I$3,4),销售台账!$C$3:$C$2654,LEFT(I$4,LEN(I$4)-1)),"")</f>
        <v/>
      </c>
      <c r="N41" s="64" t="str">
        <f>IF($B41&lt;&gt;"",IFERROR(SUMIFS(销售台账!$K$3:$K$2654,销售台账!$E$3:$E$2654,$B41,销售台账!$B$3:$B$2654,LEFT($I$3,4),销售台账!$C$3:$C$2654,LEFT(I$4,LEN(I$4)-1))/M41,0),"")</f>
        <v/>
      </c>
      <c r="O41" s="64" t="str">
        <f>IF($B41&lt;&gt;"",SUMIFS(损耗登记!$I$3:$I$4999,损耗登记!$E$3:$E$4999,$B41,损耗登记!$B$3:$B$4999,LEFT($I$3,4),损耗登记!$C$3:$C$4999,LEFT(I$4,LEN(I$4)-1)),"")</f>
        <v/>
      </c>
      <c r="P41" s="64" t="str">
        <f t="shared" si="20"/>
        <v/>
      </c>
      <c r="Q41" s="64" t="str">
        <f t="shared" si="21"/>
        <v/>
      </c>
      <c r="R41" s="64" t="str">
        <f t="shared" si="22"/>
        <v/>
      </c>
      <c r="S41" s="64" t="str">
        <f t="shared" si="87"/>
        <v/>
      </c>
      <c r="T41" s="64" t="str">
        <f>IF($B41&lt;&gt;"",SUMIFS(进货台账!$I$3:$I$1869,进货台账!$E$3:$E$1869,$B41,进货台账!$B$3:$B$1869,LEFT($I$3,4),进货台账!$C$3:$C$1869,LEFT(T$4,LEN(T$4)-1)),"")</f>
        <v/>
      </c>
      <c r="U41" s="64" t="str">
        <f>IF($B41&lt;&gt;"",SUMIFS(进货台账!$K$3:$K$1869,进货台账!$E$3:$E$1869,$B41,进货台账!$B$3:$B$1869,LEFT($I$3,4),进货台账!$C$3:$C$1869,LEFT(T$4,LEN(T$4)-1)),"")</f>
        <v/>
      </c>
      <c r="V41" s="64" t="str">
        <f t="shared" si="88"/>
        <v/>
      </c>
      <c r="W41" s="64" t="str">
        <f t="shared" si="89"/>
        <v/>
      </c>
      <c r="X41" s="64" t="str">
        <f>IF($B41&lt;&gt;"",SUMIFS(销售台账!$I$3:$I$2654,销售台账!$E$3:$E$2654,$B41,销售台账!$B$3:$B$2654,LEFT($I$3,4),销售台账!$C$3:$C$2654,LEFT(T$4,LEN(T$4)-1)),"")</f>
        <v/>
      </c>
      <c r="Y41" s="64" t="str">
        <f>IF($B41&lt;&gt;"",IFERROR(SUMIFS(销售台账!$K$3:$K$2654,销售台账!$E$3:$E$2654,$B41,销售台账!$B$3:$B$2654,LEFT($I$3,4),销售台账!$C$3:$C$2654,LEFT(T$4,LEN(T$4)-1))/X41,0),"")</f>
        <v/>
      </c>
      <c r="Z41" s="64" t="str">
        <f>IF($B41&lt;&gt;"",SUMIFS(损耗登记!$I$3:$I$4999,损耗登记!$E$3:$E$4999,$B41,损耗登记!$B$3:$B$4999,LEFT($I$3,4),损耗登记!$C$3:$C$4999,LEFT(T$4,LEN(T$4)-1)),"")</f>
        <v/>
      </c>
      <c r="AA41" s="64" t="str">
        <f t="shared" si="90"/>
        <v/>
      </c>
      <c r="AB41" s="64" t="str">
        <f t="shared" si="91"/>
        <v/>
      </c>
      <c r="AC41" s="64" t="str">
        <f t="shared" si="92"/>
        <v/>
      </c>
      <c r="AD41" s="64" t="str">
        <f t="shared" si="93"/>
        <v/>
      </c>
      <c r="AE41" s="64" t="str">
        <f>IF($B41&lt;&gt;"",SUMIFS(进货台账!$I$3:$I$1869,进货台账!$E$3:$E$1869,$B41,进货台账!$B$3:$B$1869,LEFT($I$3,4),进货台账!$C$3:$C$1869,LEFT(AE$4,LEN(AE$4)-1)),"")</f>
        <v/>
      </c>
      <c r="AF41" s="64" t="str">
        <f>IF($B41&lt;&gt;"",SUMIFS(进货台账!$K$3:$K$1869,进货台账!$E$3:$E$1869,$B41,进货台账!$B$3:$B$1869,LEFT($I$3,4),进货台账!$C$3:$C$1869,LEFT(AE$4,LEN(AE$4)-1)),"")</f>
        <v/>
      </c>
      <c r="AG41" s="64" t="str">
        <f t="shared" si="26"/>
        <v/>
      </c>
      <c r="AH41" s="64" t="str">
        <f t="shared" si="27"/>
        <v/>
      </c>
      <c r="AI41" s="64" t="str">
        <f>IF($B41&lt;&gt;"",SUMIFS(销售台账!$I$3:$I$2654,销售台账!$E$3:$E$2654,$B41,销售台账!$B$3:$B$2654,LEFT($I$3,4),销售台账!$C$3:$C$2654,LEFT(AE$4,LEN(AE$4)-1)),"")</f>
        <v/>
      </c>
      <c r="AJ41" s="64" t="str">
        <f>IF($B41&lt;&gt;"",IFERROR(SUMIFS(销售台账!$K$3:$K$2654,销售台账!$E$3:$E$2654,$B41,销售台账!$B$3:$B$2654,LEFT($I$3,4),销售台账!$C$3:$C$2654,LEFT(AE$4,LEN(AE$4)-1))/AI41,0),"")</f>
        <v/>
      </c>
      <c r="AK41" s="64" t="str">
        <f>IF($B41&lt;&gt;"",SUMIFS(损耗登记!$I$3:$I$4999,损耗登记!$E$3:$E$4999,$B41,损耗登记!$B$3:$B$4999,LEFT($I$3,4),损耗登记!$C$3:$C$4999,LEFT(AE$4,LEN(AE$4)-1)),"")</f>
        <v/>
      </c>
      <c r="AL41" s="64" t="str">
        <f t="shared" si="28"/>
        <v/>
      </c>
      <c r="AM41" s="64" t="str">
        <f t="shared" si="29"/>
        <v/>
      </c>
      <c r="AN41" s="64" t="str">
        <f t="shared" si="30"/>
        <v/>
      </c>
      <c r="AO41" s="64" t="str">
        <f t="shared" si="31"/>
        <v/>
      </c>
      <c r="AP41" s="64" t="str">
        <f>IF($B41&lt;&gt;"",SUMIFS(进货台账!$I$3:$I$1869,进货台账!$E$3:$E$1869,$B41,进货台账!$B$3:$B$1869,LEFT($I$3,4),进货台账!$C$3:$C$1869,LEFT(AP$4,LEN(AP$4)-1)),"")</f>
        <v/>
      </c>
      <c r="AQ41" s="64" t="str">
        <f>IF($B41&lt;&gt;"",SUMIFS(进货台账!$K$3:$K$1869,进货台账!$E$3:$E$1869,$B41,进货台账!$B$3:$B$1869,LEFT($I$3,4),进货台账!$C$3:$C$1869,LEFT(AP$4,LEN(AP$4)-1)),"")</f>
        <v/>
      </c>
      <c r="AR41" s="64" t="str">
        <f t="shared" si="32"/>
        <v/>
      </c>
      <c r="AS41" s="64" t="str">
        <f t="shared" si="33"/>
        <v/>
      </c>
      <c r="AT41" s="64" t="str">
        <f>IF($B41&lt;&gt;"",SUMIFS(销售台账!$I$3:$I$2654,销售台账!$E$3:$E$2654,$B41,销售台账!$B$3:$B$2654,LEFT($I$3,4),销售台账!$C$3:$C$2654,LEFT(AP$4,LEN(AP$4)-1)),"")</f>
        <v/>
      </c>
      <c r="AU41" s="64" t="str">
        <f>IF($B41&lt;&gt;"",IFERROR(SUMIFS(销售台账!$K$3:$K$2654,销售台账!$E$3:$E$2654,$B41,销售台账!$B$3:$B$2654,LEFT($I$3,4),销售台账!$C$3:$C$2654,LEFT(AP$4,LEN(AP$4)-1))/AT41,0),"")</f>
        <v/>
      </c>
      <c r="AV41" s="64" t="str">
        <f>IF($B41&lt;&gt;"",SUMIFS(损耗登记!$I$3:$I$4999,损耗登记!$E$3:$E$4999,$B41,损耗登记!$B$3:$B$4999,LEFT($I$3,4),损耗登记!$C$3:$C$4999,LEFT(AP$4,LEN(AP$4)-1)),"")</f>
        <v/>
      </c>
      <c r="AW41" s="64" t="str">
        <f t="shared" si="34"/>
        <v/>
      </c>
      <c r="AX41" s="64" t="str">
        <f t="shared" si="35"/>
        <v/>
      </c>
      <c r="AY41" s="64" t="str">
        <f t="shared" si="36"/>
        <v/>
      </c>
      <c r="AZ41" s="64" t="str">
        <f t="shared" si="37"/>
        <v/>
      </c>
      <c r="BA41" s="64" t="str">
        <f>IF($B41&lt;&gt;"",SUMIFS(进货台账!$I$3:$I$1869,进货台账!$E$3:$E$1869,$B41,进货台账!$B$3:$B$1869,LEFT($I$3,4),进货台账!$C$3:$C$1869,LEFT(BA$4,LEN(BA$4)-1)),"")</f>
        <v/>
      </c>
      <c r="BB41" s="64" t="str">
        <f>IF($B41&lt;&gt;"",SUMIFS(进货台账!$K$3:$K$1869,进货台账!$E$3:$E$1869,$B41,进货台账!$B$3:$B$1869,LEFT($I$3,4),进货台账!$C$3:$C$1869,LEFT(BA$4,LEN(BA$4)-1)),"")</f>
        <v/>
      </c>
      <c r="BC41" s="64" t="str">
        <f t="shared" si="38"/>
        <v/>
      </c>
      <c r="BD41" s="64" t="str">
        <f t="shared" si="39"/>
        <v/>
      </c>
      <c r="BE41" s="64" t="str">
        <f>IF($B41&lt;&gt;"",SUMIFS(销售台账!$I$3:$I$2654,销售台账!$E$3:$E$2654,$B41,销售台账!$B$3:$B$2654,LEFT($I$3,4),销售台账!$C$3:$C$2654,LEFT(BA$4,LEN(BA$4)-1)),"")</f>
        <v/>
      </c>
      <c r="BF41" s="64" t="str">
        <f>IF($B41&lt;&gt;"",IFERROR(SUMIFS(销售台账!$K$3:$K$2654,销售台账!$E$3:$E$2654,$B41,销售台账!$B$3:$B$2654,LEFT($I$3,4),销售台账!$C$3:$C$2654,LEFT(BA$4,LEN(BA$4)-1))/BE41,0),"")</f>
        <v/>
      </c>
      <c r="BG41" s="64" t="str">
        <f>IF($B41&lt;&gt;"",SUMIFS(损耗登记!$I$3:$I$4999,损耗登记!$E$3:$E$4999,$B41,损耗登记!$B$3:$B$4999,LEFT($I$3,4),损耗登记!$C$3:$C$4999,LEFT(BA$4,LEN(BA$4)-1)),"")</f>
        <v/>
      </c>
      <c r="BH41" s="64" t="str">
        <f t="shared" si="40"/>
        <v/>
      </c>
      <c r="BI41" s="64" t="str">
        <f t="shared" si="41"/>
        <v/>
      </c>
      <c r="BJ41" s="64" t="str">
        <f t="shared" si="42"/>
        <v/>
      </c>
      <c r="BK41" s="64" t="str">
        <f t="shared" si="43"/>
        <v/>
      </c>
      <c r="BL41" s="64" t="str">
        <f>IF($B41&lt;&gt;"",SUMIFS(进货台账!$I$3:$I$1869,进货台账!$E$3:$E$1869,$B41,进货台账!$B$3:$B$1869,LEFT($I$3,4),进货台账!$C$3:$C$1869,LEFT(BL$4,LEN(BL$4)-1)),"")</f>
        <v/>
      </c>
      <c r="BM41" s="64" t="str">
        <f>IF($B41&lt;&gt;"",SUMIFS(进货台账!$K$3:$K$1869,进货台账!$E$3:$E$1869,$B41,进货台账!$B$3:$B$1869,LEFT($I$3,4),进货台账!$C$3:$C$1869,LEFT(BL$4,LEN(BL$4)-1)),"")</f>
        <v/>
      </c>
      <c r="BN41" s="64" t="str">
        <f t="shared" si="44"/>
        <v/>
      </c>
      <c r="BO41" s="64" t="str">
        <f t="shared" si="45"/>
        <v/>
      </c>
      <c r="BP41" s="64" t="str">
        <f>IF($B41&lt;&gt;"",SUMIFS(销售台账!$I$3:$I$2654,销售台账!$E$3:$E$2654,$B41,销售台账!$B$3:$B$2654,LEFT($I$3,4),销售台账!$C$3:$C$2654,LEFT(BL$4,LEN(BL$4)-1)),"")</f>
        <v/>
      </c>
      <c r="BQ41" s="64" t="str">
        <f>IF($B41&lt;&gt;"",IFERROR(SUMIFS(销售台账!$K$3:$K$2654,销售台账!$E$3:$E$2654,$B41,销售台账!$B$3:$B$2654,LEFT($I$3,4),销售台账!$C$3:$C$2654,LEFT(BL$4,LEN(BL$4)-1))/BP41,0),"")</f>
        <v/>
      </c>
      <c r="BR41" s="64" t="str">
        <f>IF($B41&lt;&gt;"",SUMIFS(损耗登记!$I$3:$I$4999,损耗登记!$E$3:$E$4999,$B41,损耗登记!$B$3:$B$4999,LEFT($I$3,4),损耗登记!$C$3:$C$4999,LEFT(BL$4,LEN(BL$4)-1)),"")</f>
        <v/>
      </c>
      <c r="BS41" s="64" t="str">
        <f t="shared" si="46"/>
        <v/>
      </c>
      <c r="BT41" s="64" t="str">
        <f t="shared" si="47"/>
        <v/>
      </c>
      <c r="BU41" s="64" t="str">
        <f t="shared" si="48"/>
        <v/>
      </c>
      <c r="BV41" s="64" t="str">
        <f t="shared" si="49"/>
        <v/>
      </c>
      <c r="BW41" s="64" t="str">
        <f>IF($B41&lt;&gt;"",SUMIFS(进货台账!$I$3:$I$1869,进货台账!$E$3:$E$1869,$B41,进货台账!$B$3:$B$1869,LEFT($I$3,4),进货台账!$C$3:$C$1869,LEFT(BW$4,LEN(BW$4)-1)),"")</f>
        <v/>
      </c>
      <c r="BX41" s="64" t="str">
        <f>IF($B41&lt;&gt;"",SUMIFS(进货台账!$K$3:$K$1869,进货台账!$E$3:$E$1869,$B41,进货台账!$B$3:$B$1869,LEFT($I$3,4),进货台账!$C$3:$C$1869,LEFT(BW$4,LEN(BW$4)-1)),"")</f>
        <v/>
      </c>
      <c r="BY41" s="64" t="str">
        <f t="shared" si="50"/>
        <v/>
      </c>
      <c r="BZ41" s="64" t="str">
        <f t="shared" si="51"/>
        <v/>
      </c>
      <c r="CA41" s="64" t="str">
        <f>IF($B41&lt;&gt;"",SUMIFS(销售台账!$I$3:$I$2654,销售台账!$E$3:$E$2654,$B41,销售台账!$B$3:$B$2654,LEFT($I$3,4),销售台账!$C$3:$C$2654,LEFT(BW$4,LEN(BW$4)-1)),"")</f>
        <v/>
      </c>
      <c r="CB41" s="64" t="str">
        <f>IF($B41&lt;&gt;"",IFERROR(SUMIFS(销售台账!$K$3:$K$2654,销售台账!$E$3:$E$2654,$B41,销售台账!$B$3:$B$2654,LEFT($I$3,4),销售台账!$C$3:$C$2654,LEFT(BW$4,LEN(BW$4)-1))/CA41,0),"")</f>
        <v/>
      </c>
      <c r="CC41" s="64" t="str">
        <f>IF($B41&lt;&gt;"",SUMIFS(损耗登记!$I$3:$I$4999,损耗登记!$E$3:$E$4999,$B41,损耗登记!$B$3:$B$4999,LEFT($I$3,4),损耗登记!$C$3:$C$4999,LEFT(BW$4,LEN(BW$4)-1)),"")</f>
        <v/>
      </c>
      <c r="CD41" s="64" t="str">
        <f t="shared" si="52"/>
        <v/>
      </c>
      <c r="CE41" s="64" t="str">
        <f t="shared" si="53"/>
        <v/>
      </c>
      <c r="CF41" s="64" t="str">
        <f t="shared" si="54"/>
        <v/>
      </c>
      <c r="CG41" s="64" t="str">
        <f t="shared" si="55"/>
        <v/>
      </c>
      <c r="CH41" s="64" t="str">
        <f>IF($B41&lt;&gt;"",SUMIFS(进货台账!$I$3:$I$1869,进货台账!$E$3:$E$1869,$B41,进货台账!$B$3:$B$1869,LEFT($I$3,4),进货台账!$C$3:$C$1869,LEFT(CH$4,LEN(CH$4)-1)),"")</f>
        <v/>
      </c>
      <c r="CI41" s="64" t="str">
        <f>IF($B41&lt;&gt;"",SUMIFS(进货台账!$K$3:$K$1869,进货台账!$E$3:$E$1869,$B41,进货台账!$B$3:$B$1869,LEFT($I$3,4),进货台账!$C$3:$C$1869,LEFT(CH$4,LEN(CH$4)-1)),"")</f>
        <v/>
      </c>
      <c r="CJ41" s="64" t="str">
        <f t="shared" si="56"/>
        <v/>
      </c>
      <c r="CK41" s="64" t="str">
        <f t="shared" si="57"/>
        <v/>
      </c>
      <c r="CL41" s="64" t="str">
        <f>IF($B41&lt;&gt;"",SUMIFS(销售台账!$I$3:$I$2654,销售台账!$E$3:$E$2654,$B41,销售台账!$B$3:$B$2654,LEFT($I$3,4),销售台账!$C$3:$C$2654,LEFT(CH$4,LEN(CH$4)-1)),"")</f>
        <v/>
      </c>
      <c r="CM41" s="64" t="str">
        <f>IF($B41&lt;&gt;"",IFERROR(SUMIFS(销售台账!$K$3:$K$2654,销售台账!$E$3:$E$2654,$B41,销售台账!$B$3:$B$2654,LEFT($I$3,4),销售台账!$C$3:$C$2654,LEFT(CH$4,LEN(CH$4)-1))/CL41,0),"")</f>
        <v/>
      </c>
      <c r="CN41" s="64" t="str">
        <f>IF($B41&lt;&gt;"",SUMIFS(损耗登记!$I$3:$I$4999,损耗登记!$E$3:$E$4999,$B41,损耗登记!$B$3:$B$4999,LEFT($I$3,4),损耗登记!$C$3:$C$4999,LEFT(CH$4,LEN(CH$4)-1)),"")</f>
        <v/>
      </c>
      <c r="CO41" s="64" t="str">
        <f t="shared" si="58"/>
        <v/>
      </c>
      <c r="CP41" s="64" t="str">
        <f t="shared" si="59"/>
        <v/>
      </c>
      <c r="CQ41" s="64" t="str">
        <f t="shared" si="60"/>
        <v/>
      </c>
      <c r="CR41" s="64" t="str">
        <f t="shared" si="61"/>
        <v/>
      </c>
      <c r="CS41" s="64" t="str">
        <f>IF($B41&lt;&gt;"",SUMIFS(进货台账!$I$3:$I$1869,进货台账!$E$3:$E$1869,$B41,进货台账!$B$3:$B$1869,LEFT($I$3,4),进货台账!$C$3:$C$1869,LEFT(CS$4,LEN(CS$4)-1)),"")</f>
        <v/>
      </c>
      <c r="CT41" s="64" t="str">
        <f>IF($B41&lt;&gt;"",SUMIFS(进货台账!$K$3:$K$1869,进货台账!$E$3:$E$1869,$B41,进货台账!$B$3:$B$1869,LEFT($I$3,4),进货台账!$C$3:$C$1869,LEFT(CS$4,LEN(CS$4)-1)),"")</f>
        <v/>
      </c>
      <c r="CU41" s="64" t="str">
        <f t="shared" si="62"/>
        <v/>
      </c>
      <c r="CV41" s="64" t="str">
        <f t="shared" si="63"/>
        <v/>
      </c>
      <c r="CW41" s="64" t="str">
        <f>IF($B41&lt;&gt;"",SUMIFS(销售台账!$I$3:$I$2654,销售台账!$E$3:$E$2654,$B41,销售台账!$B$3:$B$2654,LEFT($I$3,4),销售台账!$C$3:$C$2654,LEFT(CS$4,LEN(CS$4)-1)),"")</f>
        <v/>
      </c>
      <c r="CX41" s="64" t="str">
        <f>IF($B41&lt;&gt;"",IFERROR(SUMIFS(销售台账!$K$3:$K$2654,销售台账!$E$3:$E$2654,$B41,销售台账!$B$3:$B$2654,LEFT($I$3,4),销售台账!$C$3:$C$2654,LEFT(CS$4,LEN(CS$4)-1))/CW41,0),"")</f>
        <v/>
      </c>
      <c r="CY41" s="64" t="str">
        <f>IF($B41&lt;&gt;"",SUMIFS(损耗登记!$I$3:$I$4999,损耗登记!$E$3:$E$4999,$B41,损耗登记!$B$3:$B$4999,LEFT($I$3,4),损耗登记!$C$3:$C$4999,LEFT(CS$4,LEN(CS$4)-1)),"")</f>
        <v/>
      </c>
      <c r="CZ41" s="64" t="str">
        <f t="shared" si="64"/>
        <v/>
      </c>
      <c r="DA41" s="64" t="str">
        <f t="shared" si="65"/>
        <v/>
      </c>
      <c r="DB41" s="64" t="str">
        <f t="shared" si="66"/>
        <v/>
      </c>
      <c r="DC41" s="64" t="str">
        <f t="shared" si="67"/>
        <v/>
      </c>
      <c r="DD41" s="64" t="str">
        <f>IF($B41&lt;&gt;"",SUMIFS(进货台账!$I$3:$I$1869,进货台账!$E$3:$E$1869,$B41,进货台账!$B$3:$B$1869,LEFT($I$3,4),进货台账!$C$3:$C$1869,LEFT(DD$4,LEN(DD$4)-1)),"")</f>
        <v/>
      </c>
      <c r="DE41" s="64" t="str">
        <f>IF($B41&lt;&gt;"",SUMIFS(进货台账!$K$3:$K$1869,进货台账!$E$3:$E$1869,$B41,进货台账!$B$3:$B$1869,LEFT($I$3,4),进货台账!$C$3:$C$1869,LEFT(DD$4,LEN(DD$4)-1)),"")</f>
        <v/>
      </c>
      <c r="DF41" s="64" t="str">
        <f t="shared" si="68"/>
        <v/>
      </c>
      <c r="DG41" s="64" t="str">
        <f t="shared" si="69"/>
        <v/>
      </c>
      <c r="DH41" s="64" t="str">
        <f>IF($B41&lt;&gt;"",SUMIFS(销售台账!$I$3:$I$2654,销售台账!$E$3:$E$2654,$B41,销售台账!$B$3:$B$2654,LEFT($I$3,4),销售台账!$C$3:$C$2654,LEFT(DD$4,LEN(DD$4)-1)),"")</f>
        <v/>
      </c>
      <c r="DI41" s="64" t="str">
        <f>IF($B41&lt;&gt;"",IFERROR(SUMIFS(销售台账!$K$3:$K$2654,销售台账!$E$3:$E$2654,$B41,销售台账!$B$3:$B$2654,LEFT($I$3,4),销售台账!$C$3:$C$2654,LEFT(DD$4,LEN(DD$4)-1))/DH41,0),"")</f>
        <v/>
      </c>
      <c r="DJ41" s="64" t="str">
        <f>IF($B41&lt;&gt;"",SUMIFS(损耗登记!$I$3:$I$4999,损耗登记!$E$3:$E$4999,$B41,损耗登记!$B$3:$B$4999,LEFT($I$3,4),损耗登记!$C$3:$C$4999,LEFT(DD$4,LEN(DD$4)-1)),"")</f>
        <v/>
      </c>
      <c r="DK41" s="64" t="str">
        <f t="shared" si="70"/>
        <v/>
      </c>
      <c r="DL41" s="64" t="str">
        <f t="shared" si="71"/>
        <v/>
      </c>
      <c r="DM41" s="64" t="str">
        <f t="shared" si="72"/>
        <v/>
      </c>
      <c r="DN41" s="64" t="str">
        <f t="shared" si="73"/>
        <v/>
      </c>
      <c r="DO41" s="64" t="str">
        <f>IF($B41&lt;&gt;"",SUMIFS(进货台账!$I$3:$I$1869,进货台账!$E$3:$E$1869,$B41,进货台账!$B$3:$B$1869,LEFT($I$3,4),进货台账!$C$3:$C$1869,LEFT(DO$4,LEN(DO$4)-1)),"")</f>
        <v/>
      </c>
      <c r="DP41" s="64" t="str">
        <f>IF($B41&lt;&gt;"",SUMIFS(进货台账!$K$3:$K$1869,进货台账!$E$3:$E$1869,$B41,进货台账!$B$3:$B$1869,LEFT($I$3,4),进货台账!$C$3:$C$1869,LEFT(DO$4,LEN(DO$4)-1)),"")</f>
        <v/>
      </c>
      <c r="DQ41" s="64" t="str">
        <f t="shared" si="74"/>
        <v/>
      </c>
      <c r="DR41" s="64" t="str">
        <f t="shared" si="75"/>
        <v/>
      </c>
      <c r="DS41" s="64" t="str">
        <f>IF($B41&lt;&gt;"",SUMIFS(销售台账!$I$3:$I$2654,销售台账!$E$3:$E$2654,$B41,销售台账!$B$3:$B$2654,LEFT($I$3,4),销售台账!$C$3:$C$2654,LEFT(DO$4,LEN(DO$4)-1)),"")</f>
        <v/>
      </c>
      <c r="DT41" s="64" t="str">
        <f>IF($B41&lt;&gt;"",IFERROR(SUMIFS(销售台账!$K$3:$K$2654,销售台账!$E$3:$E$2654,$B41,销售台账!$B$3:$B$2654,LEFT($I$3,4),销售台账!$C$3:$C$2654,LEFT(DO$4,LEN(DO$4)-1))/DS41,0),"")</f>
        <v/>
      </c>
      <c r="DU41" s="64" t="str">
        <f>IF($B41&lt;&gt;"",SUMIFS(损耗登记!$I$3:$I$4999,损耗登记!$E$3:$E$4999,$B41,损耗登记!$B$3:$B$4999,LEFT($I$3,4),损耗登记!$C$3:$C$4999,LEFT(DO$4,LEN(DO$4)-1)),"")</f>
        <v/>
      </c>
      <c r="DV41" s="64" t="str">
        <f t="shared" si="76"/>
        <v/>
      </c>
      <c r="DW41" s="64" t="str">
        <f t="shared" si="77"/>
        <v/>
      </c>
      <c r="DX41" s="64" t="str">
        <f t="shared" si="78"/>
        <v/>
      </c>
      <c r="DY41" s="64" t="str">
        <f t="shared" si="79"/>
        <v/>
      </c>
      <c r="DZ41" s="64" t="str">
        <f>IF($B41&lt;&gt;"",SUMIFS(进货台账!$I$3:$I$1869,进货台账!$E$3:$E$1869,$B41,进货台账!$B$3:$B$1869,LEFT($I$3,4),进货台账!$C$3:$C$1869,LEFT(DZ$4,LEN(DZ$4)-1)),"")</f>
        <v/>
      </c>
      <c r="EA41" s="64" t="str">
        <f>IF($B41&lt;&gt;"",SUMIFS(进货台账!$K$3:$K$1869,进货台账!$E$3:$E$1869,$B41,进货台账!$B$3:$B$1869,LEFT($I$3,4),进货台账!$C$3:$C$1869,LEFT(DZ$4,LEN(DZ$4)-1)),"")</f>
        <v/>
      </c>
      <c r="EB41" s="64" t="str">
        <f t="shared" si="80"/>
        <v/>
      </c>
      <c r="EC41" s="64" t="str">
        <f t="shared" si="81"/>
        <v/>
      </c>
      <c r="ED41" s="64" t="str">
        <f>IF($B41&lt;&gt;"",SUMIFS(销售台账!$I$3:$I$2654,销售台账!$E$3:$E$2654,$B41,销售台账!$B$3:$B$2654,LEFT($I$3,4),销售台账!$C$3:$C$2654,LEFT(DZ$4,LEN(DZ$4)-1)),"")</f>
        <v/>
      </c>
      <c r="EE41" s="64" t="str">
        <f>IF($B41&lt;&gt;"",IFERROR(SUMIFS(销售台账!$K$3:$K$2654,销售台账!$E$3:$E$2654,$B41,销售台账!$B$3:$B$2654,LEFT($I$3,4),销售台账!$C$3:$C$2654,LEFT(DZ$4,LEN(DZ$4)-1))/ED41,0),"")</f>
        <v/>
      </c>
      <c r="EF41" s="64" t="str">
        <f>IF($B41&lt;&gt;"",SUMIFS(损耗登记!$I$3:$I$4999,损耗登记!$E$3:$E$4999,$B41,损耗登记!$B$3:$B$4999,LEFT($I$3,4),损耗登记!$C$3:$C$4999,LEFT(DZ$4,LEN(DZ$4)-1)),"")</f>
        <v/>
      </c>
      <c r="EG41" s="64" t="str">
        <f t="shared" si="82"/>
        <v/>
      </c>
      <c r="EH41" s="64" t="str">
        <f t="shared" si="83"/>
        <v/>
      </c>
      <c r="EI41" s="64" t="str">
        <f t="shared" si="84"/>
        <v/>
      </c>
      <c r="EJ41" s="64" t="str">
        <f t="shared" si="85"/>
        <v/>
      </c>
    </row>
    <row r="42" s="44" customFormat="1" ht="22" customHeight="1" spans="1:140">
      <c r="A42" s="63" t="str">
        <f t="shared" si="86"/>
        <v/>
      </c>
      <c r="B42" s="63" t="str">
        <f>IF(商品参数!A38&lt;&gt;"",商品参数!A38,"")</f>
        <v/>
      </c>
      <c r="C42" s="64" t="str">
        <f>IFERROR(VLOOKUP(B42,商品参数!A:E,2,FALSE),"")</f>
        <v/>
      </c>
      <c r="D42" s="64" t="str">
        <f>IFERROR(VLOOKUP(B42,商品参数!A:E,3,FALSE),"")</f>
        <v/>
      </c>
      <c r="E42" s="64" t="str">
        <f>IFERROR(VLOOKUP(B42,商品参数!A:E,4,FALSE),"")</f>
        <v/>
      </c>
      <c r="F42" s="64" t="str">
        <f>IF(E42&lt;&gt;"",IFERROR(VLOOKUP(B42,商品参数!$A$3:$D$499,6,0),0),"")</f>
        <v/>
      </c>
      <c r="G42" s="64" t="str">
        <f>IF(E42&lt;&gt;"",IFERROR(VLOOKUP(B42,商品参数!$A$3:$E$499,7,0),0),"")</f>
        <v/>
      </c>
      <c r="H42" s="64" t="str">
        <f t="shared" si="17"/>
        <v/>
      </c>
      <c r="I42" s="64" t="str">
        <f>IF($B42&lt;&gt;"",SUMIFS(进货台账!$I$3:$I$1869,进货台账!$E$3:$E$1869,$B42,进货台账!$B$3:$B$1869,LEFT($I$3,4),进货台账!$C$3:$C$1869,LEFT(I$4,LEN(I$4)-1)),"")</f>
        <v/>
      </c>
      <c r="J42" s="64" t="str">
        <f>IF($B42&lt;&gt;"",SUMIFS(进货台账!$K$3:$K$1869,进货台账!$E$3:$E$1869,$B42,进货台账!$B$3:$B$1869,LEFT($I$3,4),进货台账!$C$3:$C$1869,LEFT(I$4,LEN(I$4)-1)),"")</f>
        <v/>
      </c>
      <c r="K42" s="64" t="str">
        <f t="shared" si="18"/>
        <v/>
      </c>
      <c r="L42" s="64" t="str">
        <f t="shared" si="19"/>
        <v/>
      </c>
      <c r="M42" s="64" t="str">
        <f>IF($B42&lt;&gt;"",SUMIFS(销售台账!$I$3:$I$2654,销售台账!$E$3:$E$2654,$B42,销售台账!$B$3:$B$2654,LEFT($I$3,4),销售台账!$C$3:$C$2654,LEFT(I$4,LEN(I$4)-1)),"")</f>
        <v/>
      </c>
      <c r="N42" s="64" t="str">
        <f>IF($B42&lt;&gt;"",IFERROR(SUMIFS(销售台账!$K$3:$K$2654,销售台账!$E$3:$E$2654,$B42,销售台账!$B$3:$B$2654,LEFT($I$3,4),销售台账!$C$3:$C$2654,LEFT(I$4,LEN(I$4)-1))/M42,0),"")</f>
        <v/>
      </c>
      <c r="O42" s="64" t="str">
        <f>IF($B42&lt;&gt;"",SUMIFS(损耗登记!$I$3:$I$4999,损耗登记!$E$3:$E$4999,$B42,损耗登记!$B$3:$B$4999,LEFT($I$3,4),损耗登记!$C$3:$C$4999,LEFT(I$4,LEN(I$4)-1)),"")</f>
        <v/>
      </c>
      <c r="P42" s="64" t="str">
        <f t="shared" si="20"/>
        <v/>
      </c>
      <c r="Q42" s="64" t="str">
        <f t="shared" si="21"/>
        <v/>
      </c>
      <c r="R42" s="64" t="str">
        <f t="shared" si="22"/>
        <v/>
      </c>
      <c r="S42" s="64" t="str">
        <f t="shared" si="87"/>
        <v/>
      </c>
      <c r="T42" s="64" t="str">
        <f>IF($B42&lt;&gt;"",SUMIFS(进货台账!$I$3:$I$1869,进货台账!$E$3:$E$1869,$B42,进货台账!$B$3:$B$1869,LEFT($I$3,4),进货台账!$C$3:$C$1869,LEFT(T$4,LEN(T$4)-1)),"")</f>
        <v/>
      </c>
      <c r="U42" s="64" t="str">
        <f>IF($B42&lt;&gt;"",SUMIFS(进货台账!$K$3:$K$1869,进货台账!$E$3:$E$1869,$B42,进货台账!$B$3:$B$1869,LEFT($I$3,4),进货台账!$C$3:$C$1869,LEFT(T$4,LEN(T$4)-1)),"")</f>
        <v/>
      </c>
      <c r="V42" s="64" t="str">
        <f t="shared" si="88"/>
        <v/>
      </c>
      <c r="W42" s="64" t="str">
        <f t="shared" si="89"/>
        <v/>
      </c>
      <c r="X42" s="64" t="str">
        <f>IF($B42&lt;&gt;"",SUMIFS(销售台账!$I$3:$I$2654,销售台账!$E$3:$E$2654,$B42,销售台账!$B$3:$B$2654,LEFT($I$3,4),销售台账!$C$3:$C$2654,LEFT(T$4,LEN(T$4)-1)),"")</f>
        <v/>
      </c>
      <c r="Y42" s="64" t="str">
        <f>IF($B42&lt;&gt;"",IFERROR(SUMIFS(销售台账!$K$3:$K$2654,销售台账!$E$3:$E$2654,$B42,销售台账!$B$3:$B$2654,LEFT($I$3,4),销售台账!$C$3:$C$2654,LEFT(T$4,LEN(T$4)-1))/X42,0),"")</f>
        <v/>
      </c>
      <c r="Z42" s="64" t="str">
        <f>IF($B42&lt;&gt;"",SUMIFS(损耗登记!$I$3:$I$4999,损耗登记!$E$3:$E$4999,$B42,损耗登记!$B$3:$B$4999,LEFT($I$3,4),损耗登记!$C$3:$C$4999,LEFT(T$4,LEN(T$4)-1)),"")</f>
        <v/>
      </c>
      <c r="AA42" s="64" t="str">
        <f t="shared" si="90"/>
        <v/>
      </c>
      <c r="AB42" s="64" t="str">
        <f t="shared" si="91"/>
        <v/>
      </c>
      <c r="AC42" s="64" t="str">
        <f t="shared" si="92"/>
        <v/>
      </c>
      <c r="AD42" s="64" t="str">
        <f t="shared" si="93"/>
        <v/>
      </c>
      <c r="AE42" s="64" t="str">
        <f>IF($B42&lt;&gt;"",SUMIFS(进货台账!$I$3:$I$1869,进货台账!$E$3:$E$1869,$B42,进货台账!$B$3:$B$1869,LEFT($I$3,4),进货台账!$C$3:$C$1869,LEFT(AE$4,LEN(AE$4)-1)),"")</f>
        <v/>
      </c>
      <c r="AF42" s="64" t="str">
        <f>IF($B42&lt;&gt;"",SUMIFS(进货台账!$K$3:$K$1869,进货台账!$E$3:$E$1869,$B42,进货台账!$B$3:$B$1869,LEFT($I$3,4),进货台账!$C$3:$C$1869,LEFT(AE$4,LEN(AE$4)-1)),"")</f>
        <v/>
      </c>
      <c r="AG42" s="64" t="str">
        <f t="shared" si="26"/>
        <v/>
      </c>
      <c r="AH42" s="64" t="str">
        <f t="shared" si="27"/>
        <v/>
      </c>
      <c r="AI42" s="64" t="str">
        <f>IF($B42&lt;&gt;"",SUMIFS(销售台账!$I$3:$I$2654,销售台账!$E$3:$E$2654,$B42,销售台账!$B$3:$B$2654,LEFT($I$3,4),销售台账!$C$3:$C$2654,LEFT(AE$4,LEN(AE$4)-1)),"")</f>
        <v/>
      </c>
      <c r="AJ42" s="64" t="str">
        <f>IF($B42&lt;&gt;"",IFERROR(SUMIFS(销售台账!$K$3:$K$2654,销售台账!$E$3:$E$2654,$B42,销售台账!$B$3:$B$2654,LEFT($I$3,4),销售台账!$C$3:$C$2654,LEFT(AE$4,LEN(AE$4)-1))/AI42,0),"")</f>
        <v/>
      </c>
      <c r="AK42" s="64" t="str">
        <f>IF($B42&lt;&gt;"",SUMIFS(损耗登记!$I$3:$I$4999,损耗登记!$E$3:$E$4999,$B42,损耗登记!$B$3:$B$4999,LEFT($I$3,4),损耗登记!$C$3:$C$4999,LEFT(AE$4,LEN(AE$4)-1)),"")</f>
        <v/>
      </c>
      <c r="AL42" s="64" t="str">
        <f t="shared" si="28"/>
        <v/>
      </c>
      <c r="AM42" s="64" t="str">
        <f t="shared" si="29"/>
        <v/>
      </c>
      <c r="AN42" s="64" t="str">
        <f t="shared" si="30"/>
        <v/>
      </c>
      <c r="AO42" s="64" t="str">
        <f t="shared" si="31"/>
        <v/>
      </c>
      <c r="AP42" s="64" t="str">
        <f>IF($B42&lt;&gt;"",SUMIFS(进货台账!$I$3:$I$1869,进货台账!$E$3:$E$1869,$B42,进货台账!$B$3:$B$1869,LEFT($I$3,4),进货台账!$C$3:$C$1869,LEFT(AP$4,LEN(AP$4)-1)),"")</f>
        <v/>
      </c>
      <c r="AQ42" s="64" t="str">
        <f>IF($B42&lt;&gt;"",SUMIFS(进货台账!$K$3:$K$1869,进货台账!$E$3:$E$1869,$B42,进货台账!$B$3:$B$1869,LEFT($I$3,4),进货台账!$C$3:$C$1869,LEFT(AP$4,LEN(AP$4)-1)),"")</f>
        <v/>
      </c>
      <c r="AR42" s="64" t="str">
        <f t="shared" si="32"/>
        <v/>
      </c>
      <c r="AS42" s="64" t="str">
        <f t="shared" si="33"/>
        <v/>
      </c>
      <c r="AT42" s="64" t="str">
        <f>IF($B42&lt;&gt;"",SUMIFS(销售台账!$I$3:$I$2654,销售台账!$E$3:$E$2654,$B42,销售台账!$B$3:$B$2654,LEFT($I$3,4),销售台账!$C$3:$C$2654,LEFT(AP$4,LEN(AP$4)-1)),"")</f>
        <v/>
      </c>
      <c r="AU42" s="64" t="str">
        <f>IF($B42&lt;&gt;"",IFERROR(SUMIFS(销售台账!$K$3:$K$2654,销售台账!$E$3:$E$2654,$B42,销售台账!$B$3:$B$2654,LEFT($I$3,4),销售台账!$C$3:$C$2654,LEFT(AP$4,LEN(AP$4)-1))/AT42,0),"")</f>
        <v/>
      </c>
      <c r="AV42" s="64" t="str">
        <f>IF($B42&lt;&gt;"",SUMIFS(损耗登记!$I$3:$I$4999,损耗登记!$E$3:$E$4999,$B42,损耗登记!$B$3:$B$4999,LEFT($I$3,4),损耗登记!$C$3:$C$4999,LEFT(AP$4,LEN(AP$4)-1)),"")</f>
        <v/>
      </c>
      <c r="AW42" s="64" t="str">
        <f t="shared" si="34"/>
        <v/>
      </c>
      <c r="AX42" s="64" t="str">
        <f t="shared" si="35"/>
        <v/>
      </c>
      <c r="AY42" s="64" t="str">
        <f t="shared" si="36"/>
        <v/>
      </c>
      <c r="AZ42" s="64" t="str">
        <f t="shared" si="37"/>
        <v/>
      </c>
      <c r="BA42" s="64" t="str">
        <f>IF($B42&lt;&gt;"",SUMIFS(进货台账!$I$3:$I$1869,进货台账!$E$3:$E$1869,$B42,进货台账!$B$3:$B$1869,LEFT($I$3,4),进货台账!$C$3:$C$1869,LEFT(BA$4,LEN(BA$4)-1)),"")</f>
        <v/>
      </c>
      <c r="BB42" s="64" t="str">
        <f>IF($B42&lt;&gt;"",SUMIFS(进货台账!$K$3:$K$1869,进货台账!$E$3:$E$1869,$B42,进货台账!$B$3:$B$1869,LEFT($I$3,4),进货台账!$C$3:$C$1869,LEFT(BA$4,LEN(BA$4)-1)),"")</f>
        <v/>
      </c>
      <c r="BC42" s="64" t="str">
        <f t="shared" si="38"/>
        <v/>
      </c>
      <c r="BD42" s="64" t="str">
        <f t="shared" si="39"/>
        <v/>
      </c>
      <c r="BE42" s="64" t="str">
        <f>IF($B42&lt;&gt;"",SUMIFS(销售台账!$I$3:$I$2654,销售台账!$E$3:$E$2654,$B42,销售台账!$B$3:$B$2654,LEFT($I$3,4),销售台账!$C$3:$C$2654,LEFT(BA$4,LEN(BA$4)-1)),"")</f>
        <v/>
      </c>
      <c r="BF42" s="64" t="str">
        <f>IF($B42&lt;&gt;"",IFERROR(SUMIFS(销售台账!$K$3:$K$2654,销售台账!$E$3:$E$2654,$B42,销售台账!$B$3:$B$2654,LEFT($I$3,4),销售台账!$C$3:$C$2654,LEFT(BA$4,LEN(BA$4)-1))/BE42,0),"")</f>
        <v/>
      </c>
      <c r="BG42" s="64" t="str">
        <f>IF($B42&lt;&gt;"",SUMIFS(损耗登记!$I$3:$I$4999,损耗登记!$E$3:$E$4999,$B42,损耗登记!$B$3:$B$4999,LEFT($I$3,4),损耗登记!$C$3:$C$4999,LEFT(BA$4,LEN(BA$4)-1)),"")</f>
        <v/>
      </c>
      <c r="BH42" s="64" t="str">
        <f t="shared" si="40"/>
        <v/>
      </c>
      <c r="BI42" s="64" t="str">
        <f t="shared" si="41"/>
        <v/>
      </c>
      <c r="BJ42" s="64" t="str">
        <f t="shared" si="42"/>
        <v/>
      </c>
      <c r="BK42" s="64" t="str">
        <f t="shared" si="43"/>
        <v/>
      </c>
      <c r="BL42" s="64" t="str">
        <f>IF($B42&lt;&gt;"",SUMIFS(进货台账!$I$3:$I$1869,进货台账!$E$3:$E$1869,$B42,进货台账!$B$3:$B$1869,LEFT($I$3,4),进货台账!$C$3:$C$1869,LEFT(BL$4,LEN(BL$4)-1)),"")</f>
        <v/>
      </c>
      <c r="BM42" s="64" t="str">
        <f>IF($B42&lt;&gt;"",SUMIFS(进货台账!$K$3:$K$1869,进货台账!$E$3:$E$1869,$B42,进货台账!$B$3:$B$1869,LEFT($I$3,4),进货台账!$C$3:$C$1869,LEFT(BL$4,LEN(BL$4)-1)),"")</f>
        <v/>
      </c>
      <c r="BN42" s="64" t="str">
        <f t="shared" si="44"/>
        <v/>
      </c>
      <c r="BO42" s="64" t="str">
        <f t="shared" si="45"/>
        <v/>
      </c>
      <c r="BP42" s="64" t="str">
        <f>IF($B42&lt;&gt;"",SUMIFS(销售台账!$I$3:$I$2654,销售台账!$E$3:$E$2654,$B42,销售台账!$B$3:$B$2654,LEFT($I$3,4),销售台账!$C$3:$C$2654,LEFT(BL$4,LEN(BL$4)-1)),"")</f>
        <v/>
      </c>
      <c r="BQ42" s="64" t="str">
        <f>IF($B42&lt;&gt;"",IFERROR(SUMIFS(销售台账!$K$3:$K$2654,销售台账!$E$3:$E$2654,$B42,销售台账!$B$3:$B$2654,LEFT($I$3,4),销售台账!$C$3:$C$2654,LEFT(BL$4,LEN(BL$4)-1))/BP42,0),"")</f>
        <v/>
      </c>
      <c r="BR42" s="64" t="str">
        <f>IF($B42&lt;&gt;"",SUMIFS(损耗登记!$I$3:$I$4999,损耗登记!$E$3:$E$4999,$B42,损耗登记!$B$3:$B$4999,LEFT($I$3,4),损耗登记!$C$3:$C$4999,LEFT(BL$4,LEN(BL$4)-1)),"")</f>
        <v/>
      </c>
      <c r="BS42" s="64" t="str">
        <f t="shared" si="46"/>
        <v/>
      </c>
      <c r="BT42" s="64" t="str">
        <f t="shared" si="47"/>
        <v/>
      </c>
      <c r="BU42" s="64" t="str">
        <f t="shared" si="48"/>
        <v/>
      </c>
      <c r="BV42" s="64" t="str">
        <f t="shared" si="49"/>
        <v/>
      </c>
      <c r="BW42" s="64" t="str">
        <f>IF($B42&lt;&gt;"",SUMIFS(进货台账!$I$3:$I$1869,进货台账!$E$3:$E$1869,$B42,进货台账!$B$3:$B$1869,LEFT($I$3,4),进货台账!$C$3:$C$1869,LEFT(BW$4,LEN(BW$4)-1)),"")</f>
        <v/>
      </c>
      <c r="BX42" s="64" t="str">
        <f>IF($B42&lt;&gt;"",SUMIFS(进货台账!$K$3:$K$1869,进货台账!$E$3:$E$1869,$B42,进货台账!$B$3:$B$1869,LEFT($I$3,4),进货台账!$C$3:$C$1869,LEFT(BW$4,LEN(BW$4)-1)),"")</f>
        <v/>
      </c>
      <c r="BY42" s="64" t="str">
        <f t="shared" si="50"/>
        <v/>
      </c>
      <c r="BZ42" s="64" t="str">
        <f t="shared" si="51"/>
        <v/>
      </c>
      <c r="CA42" s="64" t="str">
        <f>IF($B42&lt;&gt;"",SUMIFS(销售台账!$I$3:$I$2654,销售台账!$E$3:$E$2654,$B42,销售台账!$B$3:$B$2654,LEFT($I$3,4),销售台账!$C$3:$C$2654,LEFT(BW$4,LEN(BW$4)-1)),"")</f>
        <v/>
      </c>
      <c r="CB42" s="64" t="str">
        <f>IF($B42&lt;&gt;"",IFERROR(SUMIFS(销售台账!$K$3:$K$2654,销售台账!$E$3:$E$2654,$B42,销售台账!$B$3:$B$2654,LEFT($I$3,4),销售台账!$C$3:$C$2654,LEFT(BW$4,LEN(BW$4)-1))/CA42,0),"")</f>
        <v/>
      </c>
      <c r="CC42" s="64" t="str">
        <f>IF($B42&lt;&gt;"",SUMIFS(损耗登记!$I$3:$I$4999,损耗登记!$E$3:$E$4999,$B42,损耗登记!$B$3:$B$4999,LEFT($I$3,4),损耗登记!$C$3:$C$4999,LEFT(BW$4,LEN(BW$4)-1)),"")</f>
        <v/>
      </c>
      <c r="CD42" s="64" t="str">
        <f t="shared" si="52"/>
        <v/>
      </c>
      <c r="CE42" s="64" t="str">
        <f t="shared" si="53"/>
        <v/>
      </c>
      <c r="CF42" s="64" t="str">
        <f t="shared" si="54"/>
        <v/>
      </c>
      <c r="CG42" s="64" t="str">
        <f t="shared" si="55"/>
        <v/>
      </c>
      <c r="CH42" s="64" t="str">
        <f>IF($B42&lt;&gt;"",SUMIFS(进货台账!$I$3:$I$1869,进货台账!$E$3:$E$1869,$B42,进货台账!$B$3:$B$1869,LEFT($I$3,4),进货台账!$C$3:$C$1869,LEFT(CH$4,LEN(CH$4)-1)),"")</f>
        <v/>
      </c>
      <c r="CI42" s="64" t="str">
        <f>IF($B42&lt;&gt;"",SUMIFS(进货台账!$K$3:$K$1869,进货台账!$E$3:$E$1869,$B42,进货台账!$B$3:$B$1869,LEFT($I$3,4),进货台账!$C$3:$C$1869,LEFT(CH$4,LEN(CH$4)-1)),"")</f>
        <v/>
      </c>
      <c r="CJ42" s="64" t="str">
        <f t="shared" si="56"/>
        <v/>
      </c>
      <c r="CK42" s="64" t="str">
        <f t="shared" si="57"/>
        <v/>
      </c>
      <c r="CL42" s="64" t="str">
        <f>IF($B42&lt;&gt;"",SUMIFS(销售台账!$I$3:$I$2654,销售台账!$E$3:$E$2654,$B42,销售台账!$B$3:$B$2654,LEFT($I$3,4),销售台账!$C$3:$C$2654,LEFT(CH$4,LEN(CH$4)-1)),"")</f>
        <v/>
      </c>
      <c r="CM42" s="64" t="str">
        <f>IF($B42&lt;&gt;"",IFERROR(SUMIFS(销售台账!$K$3:$K$2654,销售台账!$E$3:$E$2654,$B42,销售台账!$B$3:$B$2654,LEFT($I$3,4),销售台账!$C$3:$C$2654,LEFT(CH$4,LEN(CH$4)-1))/CL42,0),"")</f>
        <v/>
      </c>
      <c r="CN42" s="64" t="str">
        <f>IF($B42&lt;&gt;"",SUMIFS(损耗登记!$I$3:$I$4999,损耗登记!$E$3:$E$4999,$B42,损耗登记!$B$3:$B$4999,LEFT($I$3,4),损耗登记!$C$3:$C$4999,LEFT(CH$4,LEN(CH$4)-1)),"")</f>
        <v/>
      </c>
      <c r="CO42" s="64" t="str">
        <f t="shared" si="58"/>
        <v/>
      </c>
      <c r="CP42" s="64" t="str">
        <f t="shared" si="59"/>
        <v/>
      </c>
      <c r="CQ42" s="64" t="str">
        <f t="shared" si="60"/>
        <v/>
      </c>
      <c r="CR42" s="64" t="str">
        <f t="shared" si="61"/>
        <v/>
      </c>
      <c r="CS42" s="64" t="str">
        <f>IF($B42&lt;&gt;"",SUMIFS(进货台账!$I$3:$I$1869,进货台账!$E$3:$E$1869,$B42,进货台账!$B$3:$B$1869,LEFT($I$3,4),进货台账!$C$3:$C$1869,LEFT(CS$4,LEN(CS$4)-1)),"")</f>
        <v/>
      </c>
      <c r="CT42" s="64" t="str">
        <f>IF($B42&lt;&gt;"",SUMIFS(进货台账!$K$3:$K$1869,进货台账!$E$3:$E$1869,$B42,进货台账!$B$3:$B$1869,LEFT($I$3,4),进货台账!$C$3:$C$1869,LEFT(CS$4,LEN(CS$4)-1)),"")</f>
        <v/>
      </c>
      <c r="CU42" s="64" t="str">
        <f t="shared" si="62"/>
        <v/>
      </c>
      <c r="CV42" s="64" t="str">
        <f t="shared" si="63"/>
        <v/>
      </c>
      <c r="CW42" s="64" t="str">
        <f>IF($B42&lt;&gt;"",SUMIFS(销售台账!$I$3:$I$2654,销售台账!$E$3:$E$2654,$B42,销售台账!$B$3:$B$2654,LEFT($I$3,4),销售台账!$C$3:$C$2654,LEFT(CS$4,LEN(CS$4)-1)),"")</f>
        <v/>
      </c>
      <c r="CX42" s="64" t="str">
        <f>IF($B42&lt;&gt;"",IFERROR(SUMIFS(销售台账!$K$3:$K$2654,销售台账!$E$3:$E$2654,$B42,销售台账!$B$3:$B$2654,LEFT($I$3,4),销售台账!$C$3:$C$2654,LEFT(CS$4,LEN(CS$4)-1))/CW42,0),"")</f>
        <v/>
      </c>
      <c r="CY42" s="64" t="str">
        <f>IF($B42&lt;&gt;"",SUMIFS(损耗登记!$I$3:$I$4999,损耗登记!$E$3:$E$4999,$B42,损耗登记!$B$3:$B$4999,LEFT($I$3,4),损耗登记!$C$3:$C$4999,LEFT(CS$4,LEN(CS$4)-1)),"")</f>
        <v/>
      </c>
      <c r="CZ42" s="64" t="str">
        <f t="shared" si="64"/>
        <v/>
      </c>
      <c r="DA42" s="64" t="str">
        <f t="shared" si="65"/>
        <v/>
      </c>
      <c r="DB42" s="64" t="str">
        <f t="shared" si="66"/>
        <v/>
      </c>
      <c r="DC42" s="64" t="str">
        <f t="shared" si="67"/>
        <v/>
      </c>
      <c r="DD42" s="64" t="str">
        <f>IF($B42&lt;&gt;"",SUMIFS(进货台账!$I$3:$I$1869,进货台账!$E$3:$E$1869,$B42,进货台账!$B$3:$B$1869,LEFT($I$3,4),进货台账!$C$3:$C$1869,LEFT(DD$4,LEN(DD$4)-1)),"")</f>
        <v/>
      </c>
      <c r="DE42" s="64" t="str">
        <f>IF($B42&lt;&gt;"",SUMIFS(进货台账!$K$3:$K$1869,进货台账!$E$3:$E$1869,$B42,进货台账!$B$3:$B$1869,LEFT($I$3,4),进货台账!$C$3:$C$1869,LEFT(DD$4,LEN(DD$4)-1)),"")</f>
        <v/>
      </c>
      <c r="DF42" s="64" t="str">
        <f t="shared" si="68"/>
        <v/>
      </c>
      <c r="DG42" s="64" t="str">
        <f t="shared" si="69"/>
        <v/>
      </c>
      <c r="DH42" s="64" t="str">
        <f>IF($B42&lt;&gt;"",SUMIFS(销售台账!$I$3:$I$2654,销售台账!$E$3:$E$2654,$B42,销售台账!$B$3:$B$2654,LEFT($I$3,4),销售台账!$C$3:$C$2654,LEFT(DD$4,LEN(DD$4)-1)),"")</f>
        <v/>
      </c>
      <c r="DI42" s="64" t="str">
        <f>IF($B42&lt;&gt;"",IFERROR(SUMIFS(销售台账!$K$3:$K$2654,销售台账!$E$3:$E$2654,$B42,销售台账!$B$3:$B$2654,LEFT($I$3,4),销售台账!$C$3:$C$2654,LEFT(DD$4,LEN(DD$4)-1))/DH42,0),"")</f>
        <v/>
      </c>
      <c r="DJ42" s="64" t="str">
        <f>IF($B42&lt;&gt;"",SUMIFS(损耗登记!$I$3:$I$4999,损耗登记!$E$3:$E$4999,$B42,损耗登记!$B$3:$B$4999,LEFT($I$3,4),损耗登记!$C$3:$C$4999,LEFT(DD$4,LEN(DD$4)-1)),"")</f>
        <v/>
      </c>
      <c r="DK42" s="64" t="str">
        <f t="shared" si="70"/>
        <v/>
      </c>
      <c r="DL42" s="64" t="str">
        <f t="shared" si="71"/>
        <v/>
      </c>
      <c r="DM42" s="64" t="str">
        <f t="shared" si="72"/>
        <v/>
      </c>
      <c r="DN42" s="64" t="str">
        <f t="shared" si="73"/>
        <v/>
      </c>
      <c r="DO42" s="64" t="str">
        <f>IF($B42&lt;&gt;"",SUMIFS(进货台账!$I$3:$I$1869,进货台账!$E$3:$E$1869,$B42,进货台账!$B$3:$B$1869,LEFT($I$3,4),进货台账!$C$3:$C$1869,LEFT(DO$4,LEN(DO$4)-1)),"")</f>
        <v/>
      </c>
      <c r="DP42" s="64" t="str">
        <f>IF($B42&lt;&gt;"",SUMIFS(进货台账!$K$3:$K$1869,进货台账!$E$3:$E$1869,$B42,进货台账!$B$3:$B$1869,LEFT($I$3,4),进货台账!$C$3:$C$1869,LEFT(DO$4,LEN(DO$4)-1)),"")</f>
        <v/>
      </c>
      <c r="DQ42" s="64" t="str">
        <f t="shared" si="74"/>
        <v/>
      </c>
      <c r="DR42" s="64" t="str">
        <f t="shared" si="75"/>
        <v/>
      </c>
      <c r="DS42" s="64" t="str">
        <f>IF($B42&lt;&gt;"",SUMIFS(销售台账!$I$3:$I$2654,销售台账!$E$3:$E$2654,$B42,销售台账!$B$3:$B$2654,LEFT($I$3,4),销售台账!$C$3:$C$2654,LEFT(DO$4,LEN(DO$4)-1)),"")</f>
        <v/>
      </c>
      <c r="DT42" s="64" t="str">
        <f>IF($B42&lt;&gt;"",IFERROR(SUMIFS(销售台账!$K$3:$K$2654,销售台账!$E$3:$E$2654,$B42,销售台账!$B$3:$B$2654,LEFT($I$3,4),销售台账!$C$3:$C$2654,LEFT(DO$4,LEN(DO$4)-1))/DS42,0),"")</f>
        <v/>
      </c>
      <c r="DU42" s="64" t="str">
        <f>IF($B42&lt;&gt;"",SUMIFS(损耗登记!$I$3:$I$4999,损耗登记!$E$3:$E$4999,$B42,损耗登记!$B$3:$B$4999,LEFT($I$3,4),损耗登记!$C$3:$C$4999,LEFT(DO$4,LEN(DO$4)-1)),"")</f>
        <v/>
      </c>
      <c r="DV42" s="64" t="str">
        <f t="shared" si="76"/>
        <v/>
      </c>
      <c r="DW42" s="64" t="str">
        <f t="shared" si="77"/>
        <v/>
      </c>
      <c r="DX42" s="64" t="str">
        <f t="shared" si="78"/>
        <v/>
      </c>
      <c r="DY42" s="64" t="str">
        <f t="shared" si="79"/>
        <v/>
      </c>
      <c r="DZ42" s="64" t="str">
        <f>IF($B42&lt;&gt;"",SUMIFS(进货台账!$I$3:$I$1869,进货台账!$E$3:$E$1869,$B42,进货台账!$B$3:$B$1869,LEFT($I$3,4),进货台账!$C$3:$C$1869,LEFT(DZ$4,LEN(DZ$4)-1)),"")</f>
        <v/>
      </c>
      <c r="EA42" s="64" t="str">
        <f>IF($B42&lt;&gt;"",SUMIFS(进货台账!$K$3:$K$1869,进货台账!$E$3:$E$1869,$B42,进货台账!$B$3:$B$1869,LEFT($I$3,4),进货台账!$C$3:$C$1869,LEFT(DZ$4,LEN(DZ$4)-1)),"")</f>
        <v/>
      </c>
      <c r="EB42" s="64" t="str">
        <f t="shared" si="80"/>
        <v/>
      </c>
      <c r="EC42" s="64" t="str">
        <f t="shared" si="81"/>
        <v/>
      </c>
      <c r="ED42" s="64" t="str">
        <f>IF($B42&lt;&gt;"",SUMIFS(销售台账!$I$3:$I$2654,销售台账!$E$3:$E$2654,$B42,销售台账!$B$3:$B$2654,LEFT($I$3,4),销售台账!$C$3:$C$2654,LEFT(DZ$4,LEN(DZ$4)-1)),"")</f>
        <v/>
      </c>
      <c r="EE42" s="64" t="str">
        <f>IF($B42&lt;&gt;"",IFERROR(SUMIFS(销售台账!$K$3:$K$2654,销售台账!$E$3:$E$2654,$B42,销售台账!$B$3:$B$2654,LEFT($I$3,4),销售台账!$C$3:$C$2654,LEFT(DZ$4,LEN(DZ$4)-1))/ED42,0),"")</f>
        <v/>
      </c>
      <c r="EF42" s="64" t="str">
        <f>IF($B42&lt;&gt;"",SUMIFS(损耗登记!$I$3:$I$4999,损耗登记!$E$3:$E$4999,$B42,损耗登记!$B$3:$B$4999,LEFT($I$3,4),损耗登记!$C$3:$C$4999,LEFT(DZ$4,LEN(DZ$4)-1)),"")</f>
        <v/>
      </c>
      <c r="EG42" s="64" t="str">
        <f t="shared" si="82"/>
        <v/>
      </c>
      <c r="EH42" s="64" t="str">
        <f t="shared" si="83"/>
        <v/>
      </c>
      <c r="EI42" s="64" t="str">
        <f t="shared" si="84"/>
        <v/>
      </c>
      <c r="EJ42" s="64" t="str">
        <f t="shared" si="85"/>
        <v/>
      </c>
    </row>
    <row r="43" s="44" customFormat="1" ht="22" customHeight="1" spans="1:140">
      <c r="A43" s="63" t="str">
        <f t="shared" si="86"/>
        <v/>
      </c>
      <c r="B43" s="63" t="str">
        <f>IF(商品参数!A39&lt;&gt;"",商品参数!A39,"")</f>
        <v/>
      </c>
      <c r="C43" s="64" t="str">
        <f>IFERROR(VLOOKUP(B43,商品参数!A:E,2,FALSE),"")</f>
        <v/>
      </c>
      <c r="D43" s="64" t="str">
        <f>IFERROR(VLOOKUP(B43,商品参数!A:E,3,FALSE),"")</f>
        <v/>
      </c>
      <c r="E43" s="64" t="str">
        <f>IFERROR(VLOOKUP(B43,商品参数!A:E,4,FALSE),"")</f>
        <v/>
      </c>
      <c r="F43" s="64" t="str">
        <f>IF(E43&lt;&gt;"",IFERROR(VLOOKUP(B43,商品参数!$A$3:$D$499,6,0),0),"")</f>
        <v/>
      </c>
      <c r="G43" s="64" t="str">
        <f>IF(E43&lt;&gt;"",IFERROR(VLOOKUP(B43,商品参数!$A$3:$E$499,7,0),0),"")</f>
        <v/>
      </c>
      <c r="H43" s="64" t="str">
        <f t="shared" si="17"/>
        <v/>
      </c>
      <c r="I43" s="64" t="str">
        <f>IF($B43&lt;&gt;"",SUMIFS(进货台账!$I$3:$I$1869,进货台账!$E$3:$E$1869,$B43,进货台账!$B$3:$B$1869,LEFT($I$3,4),进货台账!$C$3:$C$1869,LEFT(I$4,LEN(I$4)-1)),"")</f>
        <v/>
      </c>
      <c r="J43" s="64" t="str">
        <f>IF($B43&lt;&gt;"",SUMIFS(进货台账!$K$3:$K$1869,进货台账!$E$3:$E$1869,$B43,进货台账!$B$3:$B$1869,LEFT($I$3,4),进货台账!$C$3:$C$1869,LEFT(I$4,LEN(I$4)-1)),"")</f>
        <v/>
      </c>
      <c r="K43" s="64" t="str">
        <f t="shared" si="18"/>
        <v/>
      </c>
      <c r="L43" s="64" t="str">
        <f t="shared" si="19"/>
        <v/>
      </c>
      <c r="M43" s="64" t="str">
        <f>IF($B43&lt;&gt;"",SUMIFS(销售台账!$I$3:$I$2654,销售台账!$E$3:$E$2654,$B43,销售台账!$B$3:$B$2654,LEFT($I$3,4),销售台账!$C$3:$C$2654,LEFT(I$4,LEN(I$4)-1)),"")</f>
        <v/>
      </c>
      <c r="N43" s="64" t="str">
        <f>IF($B43&lt;&gt;"",IFERROR(SUMIFS(销售台账!$K$3:$K$2654,销售台账!$E$3:$E$2654,$B43,销售台账!$B$3:$B$2654,LEFT($I$3,4),销售台账!$C$3:$C$2654,LEFT(I$4,LEN(I$4)-1))/M43,0),"")</f>
        <v/>
      </c>
      <c r="O43" s="64" t="str">
        <f>IF($B43&lt;&gt;"",SUMIFS(损耗登记!$I$3:$I$4999,损耗登记!$E$3:$E$4999,$B43,损耗登记!$B$3:$B$4999,LEFT($I$3,4),损耗登记!$C$3:$C$4999,LEFT(I$4,LEN(I$4)-1)),"")</f>
        <v/>
      </c>
      <c r="P43" s="64" t="str">
        <f t="shared" si="20"/>
        <v/>
      </c>
      <c r="Q43" s="64" t="str">
        <f t="shared" si="21"/>
        <v/>
      </c>
      <c r="R43" s="64" t="str">
        <f t="shared" si="22"/>
        <v/>
      </c>
      <c r="S43" s="64" t="str">
        <f t="shared" si="87"/>
        <v/>
      </c>
      <c r="T43" s="64" t="str">
        <f>IF($B43&lt;&gt;"",SUMIFS(进货台账!$I$3:$I$1869,进货台账!$E$3:$E$1869,$B43,进货台账!$B$3:$B$1869,LEFT($I$3,4),进货台账!$C$3:$C$1869,LEFT(T$4,LEN(T$4)-1)),"")</f>
        <v/>
      </c>
      <c r="U43" s="64" t="str">
        <f>IF($B43&lt;&gt;"",SUMIFS(进货台账!$K$3:$K$1869,进货台账!$E$3:$E$1869,$B43,进货台账!$B$3:$B$1869,LEFT($I$3,4),进货台账!$C$3:$C$1869,LEFT(T$4,LEN(T$4)-1)),"")</f>
        <v/>
      </c>
      <c r="V43" s="64" t="str">
        <f t="shared" si="88"/>
        <v/>
      </c>
      <c r="W43" s="64" t="str">
        <f t="shared" si="89"/>
        <v/>
      </c>
      <c r="X43" s="64" t="str">
        <f>IF($B43&lt;&gt;"",SUMIFS(销售台账!$I$3:$I$2654,销售台账!$E$3:$E$2654,$B43,销售台账!$B$3:$B$2654,LEFT($I$3,4),销售台账!$C$3:$C$2654,LEFT(T$4,LEN(T$4)-1)),"")</f>
        <v/>
      </c>
      <c r="Y43" s="64" t="str">
        <f>IF($B43&lt;&gt;"",IFERROR(SUMIFS(销售台账!$K$3:$K$2654,销售台账!$E$3:$E$2654,$B43,销售台账!$B$3:$B$2654,LEFT($I$3,4),销售台账!$C$3:$C$2654,LEFT(T$4,LEN(T$4)-1))/X43,0),"")</f>
        <v/>
      </c>
      <c r="Z43" s="64" t="str">
        <f>IF($B43&lt;&gt;"",SUMIFS(损耗登记!$I$3:$I$4999,损耗登记!$E$3:$E$4999,$B43,损耗登记!$B$3:$B$4999,LEFT($I$3,4),损耗登记!$C$3:$C$4999,LEFT(T$4,LEN(T$4)-1)),"")</f>
        <v/>
      </c>
      <c r="AA43" s="64" t="str">
        <f t="shared" si="90"/>
        <v/>
      </c>
      <c r="AB43" s="64" t="str">
        <f t="shared" si="91"/>
        <v/>
      </c>
      <c r="AC43" s="64" t="str">
        <f t="shared" si="92"/>
        <v/>
      </c>
      <c r="AD43" s="64" t="str">
        <f t="shared" si="93"/>
        <v/>
      </c>
      <c r="AE43" s="64" t="str">
        <f>IF($B43&lt;&gt;"",SUMIFS(进货台账!$I$3:$I$1869,进货台账!$E$3:$E$1869,$B43,进货台账!$B$3:$B$1869,LEFT($I$3,4),进货台账!$C$3:$C$1869,LEFT(AE$4,LEN(AE$4)-1)),"")</f>
        <v/>
      </c>
      <c r="AF43" s="64" t="str">
        <f>IF($B43&lt;&gt;"",SUMIFS(进货台账!$K$3:$K$1869,进货台账!$E$3:$E$1869,$B43,进货台账!$B$3:$B$1869,LEFT($I$3,4),进货台账!$C$3:$C$1869,LEFT(AE$4,LEN(AE$4)-1)),"")</f>
        <v/>
      </c>
      <c r="AG43" s="64" t="str">
        <f t="shared" si="26"/>
        <v/>
      </c>
      <c r="AH43" s="64" t="str">
        <f t="shared" si="27"/>
        <v/>
      </c>
      <c r="AI43" s="64" t="str">
        <f>IF($B43&lt;&gt;"",SUMIFS(销售台账!$I$3:$I$2654,销售台账!$E$3:$E$2654,$B43,销售台账!$B$3:$B$2654,LEFT($I$3,4),销售台账!$C$3:$C$2654,LEFT(AE$4,LEN(AE$4)-1)),"")</f>
        <v/>
      </c>
      <c r="AJ43" s="64" t="str">
        <f>IF($B43&lt;&gt;"",IFERROR(SUMIFS(销售台账!$K$3:$K$2654,销售台账!$E$3:$E$2654,$B43,销售台账!$B$3:$B$2654,LEFT($I$3,4),销售台账!$C$3:$C$2654,LEFT(AE$4,LEN(AE$4)-1))/AI43,0),"")</f>
        <v/>
      </c>
      <c r="AK43" s="64" t="str">
        <f>IF($B43&lt;&gt;"",SUMIFS(损耗登记!$I$3:$I$4999,损耗登记!$E$3:$E$4999,$B43,损耗登记!$B$3:$B$4999,LEFT($I$3,4),损耗登记!$C$3:$C$4999,LEFT(AE$4,LEN(AE$4)-1)),"")</f>
        <v/>
      </c>
      <c r="AL43" s="64" t="str">
        <f t="shared" si="28"/>
        <v/>
      </c>
      <c r="AM43" s="64" t="str">
        <f t="shared" si="29"/>
        <v/>
      </c>
      <c r="AN43" s="64" t="str">
        <f t="shared" si="30"/>
        <v/>
      </c>
      <c r="AO43" s="64" t="str">
        <f t="shared" si="31"/>
        <v/>
      </c>
      <c r="AP43" s="64" t="str">
        <f>IF($B43&lt;&gt;"",SUMIFS(进货台账!$I$3:$I$1869,进货台账!$E$3:$E$1869,$B43,进货台账!$B$3:$B$1869,LEFT($I$3,4),进货台账!$C$3:$C$1869,LEFT(AP$4,LEN(AP$4)-1)),"")</f>
        <v/>
      </c>
      <c r="AQ43" s="64" t="str">
        <f>IF($B43&lt;&gt;"",SUMIFS(进货台账!$K$3:$K$1869,进货台账!$E$3:$E$1869,$B43,进货台账!$B$3:$B$1869,LEFT($I$3,4),进货台账!$C$3:$C$1869,LEFT(AP$4,LEN(AP$4)-1)),"")</f>
        <v/>
      </c>
      <c r="AR43" s="64" t="str">
        <f t="shared" si="32"/>
        <v/>
      </c>
      <c r="AS43" s="64" t="str">
        <f t="shared" si="33"/>
        <v/>
      </c>
      <c r="AT43" s="64" t="str">
        <f>IF($B43&lt;&gt;"",SUMIFS(销售台账!$I$3:$I$2654,销售台账!$E$3:$E$2654,$B43,销售台账!$B$3:$B$2654,LEFT($I$3,4),销售台账!$C$3:$C$2654,LEFT(AP$4,LEN(AP$4)-1)),"")</f>
        <v/>
      </c>
      <c r="AU43" s="64" t="str">
        <f>IF($B43&lt;&gt;"",IFERROR(SUMIFS(销售台账!$K$3:$K$2654,销售台账!$E$3:$E$2654,$B43,销售台账!$B$3:$B$2654,LEFT($I$3,4),销售台账!$C$3:$C$2654,LEFT(AP$4,LEN(AP$4)-1))/AT43,0),"")</f>
        <v/>
      </c>
      <c r="AV43" s="64" t="str">
        <f>IF($B43&lt;&gt;"",SUMIFS(损耗登记!$I$3:$I$4999,损耗登记!$E$3:$E$4999,$B43,损耗登记!$B$3:$B$4999,LEFT($I$3,4),损耗登记!$C$3:$C$4999,LEFT(AP$4,LEN(AP$4)-1)),"")</f>
        <v/>
      </c>
      <c r="AW43" s="64" t="str">
        <f t="shared" si="34"/>
        <v/>
      </c>
      <c r="AX43" s="64" t="str">
        <f t="shared" si="35"/>
        <v/>
      </c>
      <c r="AY43" s="64" t="str">
        <f t="shared" si="36"/>
        <v/>
      </c>
      <c r="AZ43" s="64" t="str">
        <f t="shared" si="37"/>
        <v/>
      </c>
      <c r="BA43" s="64" t="str">
        <f>IF($B43&lt;&gt;"",SUMIFS(进货台账!$I$3:$I$1869,进货台账!$E$3:$E$1869,$B43,进货台账!$B$3:$B$1869,LEFT($I$3,4),进货台账!$C$3:$C$1869,LEFT(BA$4,LEN(BA$4)-1)),"")</f>
        <v/>
      </c>
      <c r="BB43" s="64" t="str">
        <f>IF($B43&lt;&gt;"",SUMIFS(进货台账!$K$3:$K$1869,进货台账!$E$3:$E$1869,$B43,进货台账!$B$3:$B$1869,LEFT($I$3,4),进货台账!$C$3:$C$1869,LEFT(BA$4,LEN(BA$4)-1)),"")</f>
        <v/>
      </c>
      <c r="BC43" s="64" t="str">
        <f t="shared" si="38"/>
        <v/>
      </c>
      <c r="BD43" s="64" t="str">
        <f t="shared" si="39"/>
        <v/>
      </c>
      <c r="BE43" s="64" t="str">
        <f>IF($B43&lt;&gt;"",SUMIFS(销售台账!$I$3:$I$2654,销售台账!$E$3:$E$2654,$B43,销售台账!$B$3:$B$2654,LEFT($I$3,4),销售台账!$C$3:$C$2654,LEFT(BA$4,LEN(BA$4)-1)),"")</f>
        <v/>
      </c>
      <c r="BF43" s="64" t="str">
        <f>IF($B43&lt;&gt;"",IFERROR(SUMIFS(销售台账!$K$3:$K$2654,销售台账!$E$3:$E$2654,$B43,销售台账!$B$3:$B$2654,LEFT($I$3,4),销售台账!$C$3:$C$2654,LEFT(BA$4,LEN(BA$4)-1))/BE43,0),"")</f>
        <v/>
      </c>
      <c r="BG43" s="64" t="str">
        <f>IF($B43&lt;&gt;"",SUMIFS(损耗登记!$I$3:$I$4999,损耗登记!$E$3:$E$4999,$B43,损耗登记!$B$3:$B$4999,LEFT($I$3,4),损耗登记!$C$3:$C$4999,LEFT(BA$4,LEN(BA$4)-1)),"")</f>
        <v/>
      </c>
      <c r="BH43" s="64" t="str">
        <f t="shared" si="40"/>
        <v/>
      </c>
      <c r="BI43" s="64" t="str">
        <f t="shared" si="41"/>
        <v/>
      </c>
      <c r="BJ43" s="64" t="str">
        <f t="shared" si="42"/>
        <v/>
      </c>
      <c r="BK43" s="64" t="str">
        <f t="shared" si="43"/>
        <v/>
      </c>
      <c r="BL43" s="64" t="str">
        <f>IF($B43&lt;&gt;"",SUMIFS(进货台账!$I$3:$I$1869,进货台账!$E$3:$E$1869,$B43,进货台账!$B$3:$B$1869,LEFT($I$3,4),进货台账!$C$3:$C$1869,LEFT(BL$4,LEN(BL$4)-1)),"")</f>
        <v/>
      </c>
      <c r="BM43" s="64" t="str">
        <f>IF($B43&lt;&gt;"",SUMIFS(进货台账!$K$3:$K$1869,进货台账!$E$3:$E$1869,$B43,进货台账!$B$3:$B$1869,LEFT($I$3,4),进货台账!$C$3:$C$1869,LEFT(BL$4,LEN(BL$4)-1)),"")</f>
        <v/>
      </c>
      <c r="BN43" s="64" t="str">
        <f t="shared" si="44"/>
        <v/>
      </c>
      <c r="BO43" s="64" t="str">
        <f t="shared" si="45"/>
        <v/>
      </c>
      <c r="BP43" s="64" t="str">
        <f>IF($B43&lt;&gt;"",SUMIFS(销售台账!$I$3:$I$2654,销售台账!$E$3:$E$2654,$B43,销售台账!$B$3:$B$2654,LEFT($I$3,4),销售台账!$C$3:$C$2654,LEFT(BL$4,LEN(BL$4)-1)),"")</f>
        <v/>
      </c>
      <c r="BQ43" s="64" t="str">
        <f>IF($B43&lt;&gt;"",IFERROR(SUMIFS(销售台账!$K$3:$K$2654,销售台账!$E$3:$E$2654,$B43,销售台账!$B$3:$B$2654,LEFT($I$3,4),销售台账!$C$3:$C$2654,LEFT(BL$4,LEN(BL$4)-1))/BP43,0),"")</f>
        <v/>
      </c>
      <c r="BR43" s="64" t="str">
        <f>IF($B43&lt;&gt;"",SUMIFS(损耗登记!$I$3:$I$4999,损耗登记!$E$3:$E$4999,$B43,损耗登记!$B$3:$B$4999,LEFT($I$3,4),损耗登记!$C$3:$C$4999,LEFT(BL$4,LEN(BL$4)-1)),"")</f>
        <v/>
      </c>
      <c r="BS43" s="64" t="str">
        <f t="shared" si="46"/>
        <v/>
      </c>
      <c r="BT43" s="64" t="str">
        <f t="shared" si="47"/>
        <v/>
      </c>
      <c r="BU43" s="64" t="str">
        <f t="shared" si="48"/>
        <v/>
      </c>
      <c r="BV43" s="64" t="str">
        <f t="shared" si="49"/>
        <v/>
      </c>
      <c r="BW43" s="64" t="str">
        <f>IF($B43&lt;&gt;"",SUMIFS(进货台账!$I$3:$I$1869,进货台账!$E$3:$E$1869,$B43,进货台账!$B$3:$B$1869,LEFT($I$3,4),进货台账!$C$3:$C$1869,LEFT(BW$4,LEN(BW$4)-1)),"")</f>
        <v/>
      </c>
      <c r="BX43" s="64" t="str">
        <f>IF($B43&lt;&gt;"",SUMIFS(进货台账!$K$3:$K$1869,进货台账!$E$3:$E$1869,$B43,进货台账!$B$3:$B$1869,LEFT($I$3,4),进货台账!$C$3:$C$1869,LEFT(BW$4,LEN(BW$4)-1)),"")</f>
        <v/>
      </c>
      <c r="BY43" s="64" t="str">
        <f t="shared" si="50"/>
        <v/>
      </c>
      <c r="BZ43" s="64" t="str">
        <f t="shared" si="51"/>
        <v/>
      </c>
      <c r="CA43" s="64" t="str">
        <f>IF($B43&lt;&gt;"",SUMIFS(销售台账!$I$3:$I$2654,销售台账!$E$3:$E$2654,$B43,销售台账!$B$3:$B$2654,LEFT($I$3,4),销售台账!$C$3:$C$2654,LEFT(BW$4,LEN(BW$4)-1)),"")</f>
        <v/>
      </c>
      <c r="CB43" s="64" t="str">
        <f>IF($B43&lt;&gt;"",IFERROR(SUMIFS(销售台账!$K$3:$K$2654,销售台账!$E$3:$E$2654,$B43,销售台账!$B$3:$B$2654,LEFT($I$3,4),销售台账!$C$3:$C$2654,LEFT(BW$4,LEN(BW$4)-1))/CA43,0),"")</f>
        <v/>
      </c>
      <c r="CC43" s="64" t="str">
        <f>IF($B43&lt;&gt;"",SUMIFS(损耗登记!$I$3:$I$4999,损耗登记!$E$3:$E$4999,$B43,损耗登记!$B$3:$B$4999,LEFT($I$3,4),损耗登记!$C$3:$C$4999,LEFT(BW$4,LEN(BW$4)-1)),"")</f>
        <v/>
      </c>
      <c r="CD43" s="64" t="str">
        <f t="shared" si="52"/>
        <v/>
      </c>
      <c r="CE43" s="64" t="str">
        <f t="shared" si="53"/>
        <v/>
      </c>
      <c r="CF43" s="64" t="str">
        <f t="shared" si="54"/>
        <v/>
      </c>
      <c r="CG43" s="64" t="str">
        <f t="shared" si="55"/>
        <v/>
      </c>
      <c r="CH43" s="64" t="str">
        <f>IF($B43&lt;&gt;"",SUMIFS(进货台账!$I$3:$I$1869,进货台账!$E$3:$E$1869,$B43,进货台账!$B$3:$B$1869,LEFT($I$3,4),进货台账!$C$3:$C$1869,LEFT(CH$4,LEN(CH$4)-1)),"")</f>
        <v/>
      </c>
      <c r="CI43" s="64" t="str">
        <f>IF($B43&lt;&gt;"",SUMIFS(进货台账!$K$3:$K$1869,进货台账!$E$3:$E$1869,$B43,进货台账!$B$3:$B$1869,LEFT($I$3,4),进货台账!$C$3:$C$1869,LEFT(CH$4,LEN(CH$4)-1)),"")</f>
        <v/>
      </c>
      <c r="CJ43" s="64" t="str">
        <f t="shared" si="56"/>
        <v/>
      </c>
      <c r="CK43" s="64" t="str">
        <f t="shared" si="57"/>
        <v/>
      </c>
      <c r="CL43" s="64" t="str">
        <f>IF($B43&lt;&gt;"",SUMIFS(销售台账!$I$3:$I$2654,销售台账!$E$3:$E$2654,$B43,销售台账!$B$3:$B$2654,LEFT($I$3,4),销售台账!$C$3:$C$2654,LEFT(CH$4,LEN(CH$4)-1)),"")</f>
        <v/>
      </c>
      <c r="CM43" s="64" t="str">
        <f>IF($B43&lt;&gt;"",IFERROR(SUMIFS(销售台账!$K$3:$K$2654,销售台账!$E$3:$E$2654,$B43,销售台账!$B$3:$B$2654,LEFT($I$3,4),销售台账!$C$3:$C$2654,LEFT(CH$4,LEN(CH$4)-1))/CL43,0),"")</f>
        <v/>
      </c>
      <c r="CN43" s="64" t="str">
        <f>IF($B43&lt;&gt;"",SUMIFS(损耗登记!$I$3:$I$4999,损耗登记!$E$3:$E$4999,$B43,损耗登记!$B$3:$B$4999,LEFT($I$3,4),损耗登记!$C$3:$C$4999,LEFT(CH$4,LEN(CH$4)-1)),"")</f>
        <v/>
      </c>
      <c r="CO43" s="64" t="str">
        <f t="shared" si="58"/>
        <v/>
      </c>
      <c r="CP43" s="64" t="str">
        <f t="shared" si="59"/>
        <v/>
      </c>
      <c r="CQ43" s="64" t="str">
        <f t="shared" si="60"/>
        <v/>
      </c>
      <c r="CR43" s="64" t="str">
        <f t="shared" si="61"/>
        <v/>
      </c>
      <c r="CS43" s="64" t="str">
        <f>IF($B43&lt;&gt;"",SUMIFS(进货台账!$I$3:$I$1869,进货台账!$E$3:$E$1869,$B43,进货台账!$B$3:$B$1869,LEFT($I$3,4),进货台账!$C$3:$C$1869,LEFT(CS$4,LEN(CS$4)-1)),"")</f>
        <v/>
      </c>
      <c r="CT43" s="64" t="str">
        <f>IF($B43&lt;&gt;"",SUMIFS(进货台账!$K$3:$K$1869,进货台账!$E$3:$E$1869,$B43,进货台账!$B$3:$B$1869,LEFT($I$3,4),进货台账!$C$3:$C$1869,LEFT(CS$4,LEN(CS$4)-1)),"")</f>
        <v/>
      </c>
      <c r="CU43" s="64" t="str">
        <f t="shared" si="62"/>
        <v/>
      </c>
      <c r="CV43" s="64" t="str">
        <f t="shared" si="63"/>
        <v/>
      </c>
      <c r="CW43" s="64" t="str">
        <f>IF($B43&lt;&gt;"",SUMIFS(销售台账!$I$3:$I$2654,销售台账!$E$3:$E$2654,$B43,销售台账!$B$3:$B$2654,LEFT($I$3,4),销售台账!$C$3:$C$2654,LEFT(CS$4,LEN(CS$4)-1)),"")</f>
        <v/>
      </c>
      <c r="CX43" s="64" t="str">
        <f>IF($B43&lt;&gt;"",IFERROR(SUMIFS(销售台账!$K$3:$K$2654,销售台账!$E$3:$E$2654,$B43,销售台账!$B$3:$B$2654,LEFT($I$3,4),销售台账!$C$3:$C$2654,LEFT(CS$4,LEN(CS$4)-1))/CW43,0),"")</f>
        <v/>
      </c>
      <c r="CY43" s="64" t="str">
        <f>IF($B43&lt;&gt;"",SUMIFS(损耗登记!$I$3:$I$4999,损耗登记!$E$3:$E$4999,$B43,损耗登记!$B$3:$B$4999,LEFT($I$3,4),损耗登记!$C$3:$C$4999,LEFT(CS$4,LEN(CS$4)-1)),"")</f>
        <v/>
      </c>
      <c r="CZ43" s="64" t="str">
        <f t="shared" si="64"/>
        <v/>
      </c>
      <c r="DA43" s="64" t="str">
        <f t="shared" si="65"/>
        <v/>
      </c>
      <c r="DB43" s="64" t="str">
        <f t="shared" si="66"/>
        <v/>
      </c>
      <c r="DC43" s="64" t="str">
        <f t="shared" si="67"/>
        <v/>
      </c>
      <c r="DD43" s="64" t="str">
        <f>IF($B43&lt;&gt;"",SUMIFS(进货台账!$I$3:$I$1869,进货台账!$E$3:$E$1869,$B43,进货台账!$B$3:$B$1869,LEFT($I$3,4),进货台账!$C$3:$C$1869,LEFT(DD$4,LEN(DD$4)-1)),"")</f>
        <v/>
      </c>
      <c r="DE43" s="64" t="str">
        <f>IF($B43&lt;&gt;"",SUMIFS(进货台账!$K$3:$K$1869,进货台账!$E$3:$E$1869,$B43,进货台账!$B$3:$B$1869,LEFT($I$3,4),进货台账!$C$3:$C$1869,LEFT(DD$4,LEN(DD$4)-1)),"")</f>
        <v/>
      </c>
      <c r="DF43" s="64" t="str">
        <f t="shared" si="68"/>
        <v/>
      </c>
      <c r="DG43" s="64" t="str">
        <f t="shared" si="69"/>
        <v/>
      </c>
      <c r="DH43" s="64" t="str">
        <f>IF($B43&lt;&gt;"",SUMIFS(销售台账!$I$3:$I$2654,销售台账!$E$3:$E$2654,$B43,销售台账!$B$3:$B$2654,LEFT($I$3,4),销售台账!$C$3:$C$2654,LEFT(DD$4,LEN(DD$4)-1)),"")</f>
        <v/>
      </c>
      <c r="DI43" s="64" t="str">
        <f>IF($B43&lt;&gt;"",IFERROR(SUMIFS(销售台账!$K$3:$K$2654,销售台账!$E$3:$E$2654,$B43,销售台账!$B$3:$B$2654,LEFT($I$3,4),销售台账!$C$3:$C$2654,LEFT(DD$4,LEN(DD$4)-1))/DH43,0),"")</f>
        <v/>
      </c>
      <c r="DJ43" s="64" t="str">
        <f>IF($B43&lt;&gt;"",SUMIFS(损耗登记!$I$3:$I$4999,损耗登记!$E$3:$E$4999,$B43,损耗登记!$B$3:$B$4999,LEFT($I$3,4),损耗登记!$C$3:$C$4999,LEFT(DD$4,LEN(DD$4)-1)),"")</f>
        <v/>
      </c>
      <c r="DK43" s="64" t="str">
        <f t="shared" si="70"/>
        <v/>
      </c>
      <c r="DL43" s="64" t="str">
        <f t="shared" si="71"/>
        <v/>
      </c>
      <c r="DM43" s="64" t="str">
        <f t="shared" si="72"/>
        <v/>
      </c>
      <c r="DN43" s="64" t="str">
        <f t="shared" si="73"/>
        <v/>
      </c>
      <c r="DO43" s="64" t="str">
        <f>IF($B43&lt;&gt;"",SUMIFS(进货台账!$I$3:$I$1869,进货台账!$E$3:$E$1869,$B43,进货台账!$B$3:$B$1869,LEFT($I$3,4),进货台账!$C$3:$C$1869,LEFT(DO$4,LEN(DO$4)-1)),"")</f>
        <v/>
      </c>
      <c r="DP43" s="64" t="str">
        <f>IF($B43&lt;&gt;"",SUMIFS(进货台账!$K$3:$K$1869,进货台账!$E$3:$E$1869,$B43,进货台账!$B$3:$B$1869,LEFT($I$3,4),进货台账!$C$3:$C$1869,LEFT(DO$4,LEN(DO$4)-1)),"")</f>
        <v/>
      </c>
      <c r="DQ43" s="64" t="str">
        <f t="shared" si="74"/>
        <v/>
      </c>
      <c r="DR43" s="64" t="str">
        <f t="shared" si="75"/>
        <v/>
      </c>
      <c r="DS43" s="64" t="str">
        <f>IF($B43&lt;&gt;"",SUMIFS(销售台账!$I$3:$I$2654,销售台账!$E$3:$E$2654,$B43,销售台账!$B$3:$B$2654,LEFT($I$3,4),销售台账!$C$3:$C$2654,LEFT(DO$4,LEN(DO$4)-1)),"")</f>
        <v/>
      </c>
      <c r="DT43" s="64" t="str">
        <f>IF($B43&lt;&gt;"",IFERROR(SUMIFS(销售台账!$K$3:$K$2654,销售台账!$E$3:$E$2654,$B43,销售台账!$B$3:$B$2654,LEFT($I$3,4),销售台账!$C$3:$C$2654,LEFT(DO$4,LEN(DO$4)-1))/DS43,0),"")</f>
        <v/>
      </c>
      <c r="DU43" s="64" t="str">
        <f>IF($B43&lt;&gt;"",SUMIFS(损耗登记!$I$3:$I$4999,损耗登记!$E$3:$E$4999,$B43,损耗登记!$B$3:$B$4999,LEFT($I$3,4),损耗登记!$C$3:$C$4999,LEFT(DO$4,LEN(DO$4)-1)),"")</f>
        <v/>
      </c>
      <c r="DV43" s="64" t="str">
        <f t="shared" si="76"/>
        <v/>
      </c>
      <c r="DW43" s="64" t="str">
        <f t="shared" si="77"/>
        <v/>
      </c>
      <c r="DX43" s="64" t="str">
        <f t="shared" si="78"/>
        <v/>
      </c>
      <c r="DY43" s="64" t="str">
        <f t="shared" si="79"/>
        <v/>
      </c>
      <c r="DZ43" s="64" t="str">
        <f>IF($B43&lt;&gt;"",SUMIFS(进货台账!$I$3:$I$1869,进货台账!$E$3:$E$1869,$B43,进货台账!$B$3:$B$1869,LEFT($I$3,4),进货台账!$C$3:$C$1869,LEFT(DZ$4,LEN(DZ$4)-1)),"")</f>
        <v/>
      </c>
      <c r="EA43" s="64" t="str">
        <f>IF($B43&lt;&gt;"",SUMIFS(进货台账!$K$3:$K$1869,进货台账!$E$3:$E$1869,$B43,进货台账!$B$3:$B$1869,LEFT($I$3,4),进货台账!$C$3:$C$1869,LEFT(DZ$4,LEN(DZ$4)-1)),"")</f>
        <v/>
      </c>
      <c r="EB43" s="64" t="str">
        <f t="shared" si="80"/>
        <v/>
      </c>
      <c r="EC43" s="64" t="str">
        <f t="shared" si="81"/>
        <v/>
      </c>
      <c r="ED43" s="64" t="str">
        <f>IF($B43&lt;&gt;"",SUMIFS(销售台账!$I$3:$I$2654,销售台账!$E$3:$E$2654,$B43,销售台账!$B$3:$B$2654,LEFT($I$3,4),销售台账!$C$3:$C$2654,LEFT(DZ$4,LEN(DZ$4)-1)),"")</f>
        <v/>
      </c>
      <c r="EE43" s="64" t="str">
        <f>IF($B43&lt;&gt;"",IFERROR(SUMIFS(销售台账!$K$3:$K$2654,销售台账!$E$3:$E$2654,$B43,销售台账!$B$3:$B$2654,LEFT($I$3,4),销售台账!$C$3:$C$2654,LEFT(DZ$4,LEN(DZ$4)-1))/ED43,0),"")</f>
        <v/>
      </c>
      <c r="EF43" s="64" t="str">
        <f>IF($B43&lt;&gt;"",SUMIFS(损耗登记!$I$3:$I$4999,损耗登记!$E$3:$E$4999,$B43,损耗登记!$B$3:$B$4999,LEFT($I$3,4),损耗登记!$C$3:$C$4999,LEFT(DZ$4,LEN(DZ$4)-1)),"")</f>
        <v/>
      </c>
      <c r="EG43" s="64" t="str">
        <f t="shared" si="82"/>
        <v/>
      </c>
      <c r="EH43" s="64" t="str">
        <f t="shared" si="83"/>
        <v/>
      </c>
      <c r="EI43" s="64" t="str">
        <f t="shared" si="84"/>
        <v/>
      </c>
      <c r="EJ43" s="64" t="str">
        <f t="shared" si="85"/>
        <v/>
      </c>
    </row>
    <row r="44" s="44" customFormat="1" ht="22" customHeight="1" spans="1:140">
      <c r="A44" s="63" t="str">
        <f t="shared" si="86"/>
        <v/>
      </c>
      <c r="B44" s="63" t="str">
        <f>IF(商品参数!A40&lt;&gt;"",商品参数!A40,"")</f>
        <v/>
      </c>
      <c r="C44" s="64" t="str">
        <f>IFERROR(VLOOKUP(B44,商品参数!A:E,2,FALSE),"")</f>
        <v/>
      </c>
      <c r="D44" s="64" t="str">
        <f>IFERROR(VLOOKUP(B44,商品参数!A:E,3,FALSE),"")</f>
        <v/>
      </c>
      <c r="E44" s="64" t="str">
        <f>IFERROR(VLOOKUP(B44,商品参数!A:E,4,FALSE),"")</f>
        <v/>
      </c>
      <c r="F44" s="64" t="str">
        <f>IF(E44&lt;&gt;"",IFERROR(VLOOKUP(B44,商品参数!$A$3:$D$499,6,0),0),"")</f>
        <v/>
      </c>
      <c r="G44" s="64" t="str">
        <f>IF(E44&lt;&gt;"",IFERROR(VLOOKUP(B44,商品参数!$A$3:$E$499,7,0),0),"")</f>
        <v/>
      </c>
      <c r="H44" s="64" t="str">
        <f t="shared" si="17"/>
        <v/>
      </c>
      <c r="I44" s="64" t="str">
        <f>IF($B44&lt;&gt;"",SUMIFS(进货台账!$I$3:$I$1869,进货台账!$E$3:$E$1869,$B44,进货台账!$B$3:$B$1869,LEFT($I$3,4),进货台账!$C$3:$C$1869,LEFT(I$4,LEN(I$4)-1)),"")</f>
        <v/>
      </c>
      <c r="J44" s="64" t="str">
        <f>IF($B44&lt;&gt;"",SUMIFS(进货台账!$K$3:$K$1869,进货台账!$E$3:$E$1869,$B44,进货台账!$B$3:$B$1869,LEFT($I$3,4),进货台账!$C$3:$C$1869,LEFT(I$4,LEN(I$4)-1)),"")</f>
        <v/>
      </c>
      <c r="K44" s="64" t="str">
        <f t="shared" si="18"/>
        <v/>
      </c>
      <c r="L44" s="64" t="str">
        <f t="shared" si="19"/>
        <v/>
      </c>
      <c r="M44" s="64" t="str">
        <f>IF($B44&lt;&gt;"",SUMIFS(销售台账!$I$3:$I$2654,销售台账!$E$3:$E$2654,$B44,销售台账!$B$3:$B$2654,LEFT($I$3,4),销售台账!$C$3:$C$2654,LEFT(I$4,LEN(I$4)-1)),"")</f>
        <v/>
      </c>
      <c r="N44" s="64" t="str">
        <f>IF($B44&lt;&gt;"",IFERROR(SUMIFS(销售台账!$K$3:$K$2654,销售台账!$E$3:$E$2654,$B44,销售台账!$B$3:$B$2654,LEFT($I$3,4),销售台账!$C$3:$C$2654,LEFT(I$4,LEN(I$4)-1))/M44,0),"")</f>
        <v/>
      </c>
      <c r="O44" s="64" t="str">
        <f>IF($B44&lt;&gt;"",SUMIFS(损耗登记!$I$3:$I$4999,损耗登记!$E$3:$E$4999,$B44,损耗登记!$B$3:$B$4999,LEFT($I$3,4),损耗登记!$C$3:$C$4999,LEFT(I$4,LEN(I$4)-1)),"")</f>
        <v/>
      </c>
      <c r="P44" s="64" t="str">
        <f t="shared" si="20"/>
        <v/>
      </c>
      <c r="Q44" s="64" t="str">
        <f t="shared" si="21"/>
        <v/>
      </c>
      <c r="R44" s="64" t="str">
        <f t="shared" si="22"/>
        <v/>
      </c>
      <c r="S44" s="64" t="str">
        <f t="shared" si="87"/>
        <v/>
      </c>
      <c r="T44" s="64" t="str">
        <f>IF($B44&lt;&gt;"",SUMIFS(进货台账!$I$3:$I$1869,进货台账!$E$3:$E$1869,$B44,进货台账!$B$3:$B$1869,LEFT($I$3,4),进货台账!$C$3:$C$1869,LEFT(T$4,LEN(T$4)-1)),"")</f>
        <v/>
      </c>
      <c r="U44" s="64" t="str">
        <f>IF($B44&lt;&gt;"",SUMIFS(进货台账!$K$3:$K$1869,进货台账!$E$3:$E$1869,$B44,进货台账!$B$3:$B$1869,LEFT($I$3,4),进货台账!$C$3:$C$1869,LEFT(T$4,LEN(T$4)-1)),"")</f>
        <v/>
      </c>
      <c r="V44" s="64" t="str">
        <f t="shared" si="88"/>
        <v/>
      </c>
      <c r="W44" s="64" t="str">
        <f t="shared" si="89"/>
        <v/>
      </c>
      <c r="X44" s="64" t="str">
        <f>IF($B44&lt;&gt;"",SUMIFS(销售台账!$I$3:$I$2654,销售台账!$E$3:$E$2654,$B44,销售台账!$B$3:$B$2654,LEFT($I$3,4),销售台账!$C$3:$C$2654,LEFT(T$4,LEN(T$4)-1)),"")</f>
        <v/>
      </c>
      <c r="Y44" s="64" t="str">
        <f>IF($B44&lt;&gt;"",IFERROR(SUMIFS(销售台账!$K$3:$K$2654,销售台账!$E$3:$E$2654,$B44,销售台账!$B$3:$B$2654,LEFT($I$3,4),销售台账!$C$3:$C$2654,LEFT(T$4,LEN(T$4)-1))/X44,0),"")</f>
        <v/>
      </c>
      <c r="Z44" s="64" t="str">
        <f>IF($B44&lt;&gt;"",SUMIFS(损耗登记!$I$3:$I$4999,损耗登记!$E$3:$E$4999,$B44,损耗登记!$B$3:$B$4999,LEFT($I$3,4),损耗登记!$C$3:$C$4999,LEFT(T$4,LEN(T$4)-1)),"")</f>
        <v/>
      </c>
      <c r="AA44" s="64" t="str">
        <f t="shared" si="90"/>
        <v/>
      </c>
      <c r="AB44" s="64" t="str">
        <f t="shared" si="91"/>
        <v/>
      </c>
      <c r="AC44" s="64" t="str">
        <f t="shared" si="92"/>
        <v/>
      </c>
      <c r="AD44" s="64" t="str">
        <f t="shared" si="93"/>
        <v/>
      </c>
      <c r="AE44" s="64" t="str">
        <f>IF($B44&lt;&gt;"",SUMIFS(进货台账!$I$3:$I$1869,进货台账!$E$3:$E$1869,$B44,进货台账!$B$3:$B$1869,LEFT($I$3,4),进货台账!$C$3:$C$1869,LEFT(AE$4,LEN(AE$4)-1)),"")</f>
        <v/>
      </c>
      <c r="AF44" s="64" t="str">
        <f>IF($B44&lt;&gt;"",SUMIFS(进货台账!$K$3:$K$1869,进货台账!$E$3:$E$1869,$B44,进货台账!$B$3:$B$1869,LEFT($I$3,4),进货台账!$C$3:$C$1869,LEFT(AE$4,LEN(AE$4)-1)),"")</f>
        <v/>
      </c>
      <c r="AG44" s="64" t="str">
        <f t="shared" si="26"/>
        <v/>
      </c>
      <c r="AH44" s="64" t="str">
        <f t="shared" si="27"/>
        <v/>
      </c>
      <c r="AI44" s="64" t="str">
        <f>IF($B44&lt;&gt;"",SUMIFS(销售台账!$I$3:$I$2654,销售台账!$E$3:$E$2654,$B44,销售台账!$B$3:$B$2654,LEFT($I$3,4),销售台账!$C$3:$C$2654,LEFT(AE$4,LEN(AE$4)-1)),"")</f>
        <v/>
      </c>
      <c r="AJ44" s="64" t="str">
        <f>IF($B44&lt;&gt;"",IFERROR(SUMIFS(销售台账!$K$3:$K$2654,销售台账!$E$3:$E$2654,$B44,销售台账!$B$3:$B$2654,LEFT($I$3,4),销售台账!$C$3:$C$2654,LEFT(AE$4,LEN(AE$4)-1))/AI44,0),"")</f>
        <v/>
      </c>
      <c r="AK44" s="64" t="str">
        <f>IF($B44&lt;&gt;"",SUMIFS(损耗登记!$I$3:$I$4999,损耗登记!$E$3:$E$4999,$B44,损耗登记!$B$3:$B$4999,LEFT($I$3,4),损耗登记!$C$3:$C$4999,LEFT(AE$4,LEN(AE$4)-1)),"")</f>
        <v/>
      </c>
      <c r="AL44" s="64" t="str">
        <f t="shared" si="28"/>
        <v/>
      </c>
      <c r="AM44" s="64" t="str">
        <f t="shared" si="29"/>
        <v/>
      </c>
      <c r="AN44" s="64" t="str">
        <f t="shared" si="30"/>
        <v/>
      </c>
      <c r="AO44" s="64" t="str">
        <f t="shared" si="31"/>
        <v/>
      </c>
      <c r="AP44" s="64" t="str">
        <f>IF($B44&lt;&gt;"",SUMIFS(进货台账!$I$3:$I$1869,进货台账!$E$3:$E$1869,$B44,进货台账!$B$3:$B$1869,LEFT($I$3,4),进货台账!$C$3:$C$1869,LEFT(AP$4,LEN(AP$4)-1)),"")</f>
        <v/>
      </c>
      <c r="AQ44" s="64" t="str">
        <f>IF($B44&lt;&gt;"",SUMIFS(进货台账!$K$3:$K$1869,进货台账!$E$3:$E$1869,$B44,进货台账!$B$3:$B$1869,LEFT($I$3,4),进货台账!$C$3:$C$1869,LEFT(AP$4,LEN(AP$4)-1)),"")</f>
        <v/>
      </c>
      <c r="AR44" s="64" t="str">
        <f t="shared" si="32"/>
        <v/>
      </c>
      <c r="AS44" s="64" t="str">
        <f t="shared" si="33"/>
        <v/>
      </c>
      <c r="AT44" s="64" t="str">
        <f>IF($B44&lt;&gt;"",SUMIFS(销售台账!$I$3:$I$2654,销售台账!$E$3:$E$2654,$B44,销售台账!$B$3:$B$2654,LEFT($I$3,4),销售台账!$C$3:$C$2654,LEFT(AP$4,LEN(AP$4)-1)),"")</f>
        <v/>
      </c>
      <c r="AU44" s="64" t="str">
        <f>IF($B44&lt;&gt;"",IFERROR(SUMIFS(销售台账!$K$3:$K$2654,销售台账!$E$3:$E$2654,$B44,销售台账!$B$3:$B$2654,LEFT($I$3,4),销售台账!$C$3:$C$2654,LEFT(AP$4,LEN(AP$4)-1))/AT44,0),"")</f>
        <v/>
      </c>
      <c r="AV44" s="64" t="str">
        <f>IF($B44&lt;&gt;"",SUMIFS(损耗登记!$I$3:$I$4999,损耗登记!$E$3:$E$4999,$B44,损耗登记!$B$3:$B$4999,LEFT($I$3,4),损耗登记!$C$3:$C$4999,LEFT(AP$4,LEN(AP$4)-1)),"")</f>
        <v/>
      </c>
      <c r="AW44" s="64" t="str">
        <f t="shared" si="34"/>
        <v/>
      </c>
      <c r="AX44" s="64" t="str">
        <f t="shared" si="35"/>
        <v/>
      </c>
      <c r="AY44" s="64" t="str">
        <f t="shared" si="36"/>
        <v/>
      </c>
      <c r="AZ44" s="64" t="str">
        <f t="shared" si="37"/>
        <v/>
      </c>
      <c r="BA44" s="64" t="str">
        <f>IF($B44&lt;&gt;"",SUMIFS(进货台账!$I$3:$I$1869,进货台账!$E$3:$E$1869,$B44,进货台账!$B$3:$B$1869,LEFT($I$3,4),进货台账!$C$3:$C$1869,LEFT(BA$4,LEN(BA$4)-1)),"")</f>
        <v/>
      </c>
      <c r="BB44" s="64" t="str">
        <f>IF($B44&lt;&gt;"",SUMIFS(进货台账!$K$3:$K$1869,进货台账!$E$3:$E$1869,$B44,进货台账!$B$3:$B$1869,LEFT($I$3,4),进货台账!$C$3:$C$1869,LEFT(BA$4,LEN(BA$4)-1)),"")</f>
        <v/>
      </c>
      <c r="BC44" s="64" t="str">
        <f t="shared" si="38"/>
        <v/>
      </c>
      <c r="BD44" s="64" t="str">
        <f t="shared" si="39"/>
        <v/>
      </c>
      <c r="BE44" s="64" t="str">
        <f>IF($B44&lt;&gt;"",SUMIFS(销售台账!$I$3:$I$2654,销售台账!$E$3:$E$2654,$B44,销售台账!$B$3:$B$2654,LEFT($I$3,4),销售台账!$C$3:$C$2654,LEFT(BA$4,LEN(BA$4)-1)),"")</f>
        <v/>
      </c>
      <c r="BF44" s="64" t="str">
        <f>IF($B44&lt;&gt;"",IFERROR(SUMIFS(销售台账!$K$3:$K$2654,销售台账!$E$3:$E$2654,$B44,销售台账!$B$3:$B$2654,LEFT($I$3,4),销售台账!$C$3:$C$2654,LEFT(BA$4,LEN(BA$4)-1))/BE44,0),"")</f>
        <v/>
      </c>
      <c r="BG44" s="64" t="str">
        <f>IF($B44&lt;&gt;"",SUMIFS(损耗登记!$I$3:$I$4999,损耗登记!$E$3:$E$4999,$B44,损耗登记!$B$3:$B$4999,LEFT($I$3,4),损耗登记!$C$3:$C$4999,LEFT(BA$4,LEN(BA$4)-1)),"")</f>
        <v/>
      </c>
      <c r="BH44" s="64" t="str">
        <f t="shared" si="40"/>
        <v/>
      </c>
      <c r="BI44" s="64" t="str">
        <f t="shared" si="41"/>
        <v/>
      </c>
      <c r="BJ44" s="64" t="str">
        <f t="shared" si="42"/>
        <v/>
      </c>
      <c r="BK44" s="64" t="str">
        <f t="shared" si="43"/>
        <v/>
      </c>
      <c r="BL44" s="64" t="str">
        <f>IF($B44&lt;&gt;"",SUMIFS(进货台账!$I$3:$I$1869,进货台账!$E$3:$E$1869,$B44,进货台账!$B$3:$B$1869,LEFT($I$3,4),进货台账!$C$3:$C$1869,LEFT(BL$4,LEN(BL$4)-1)),"")</f>
        <v/>
      </c>
      <c r="BM44" s="64" t="str">
        <f>IF($B44&lt;&gt;"",SUMIFS(进货台账!$K$3:$K$1869,进货台账!$E$3:$E$1869,$B44,进货台账!$B$3:$B$1869,LEFT($I$3,4),进货台账!$C$3:$C$1869,LEFT(BL$4,LEN(BL$4)-1)),"")</f>
        <v/>
      </c>
      <c r="BN44" s="64" t="str">
        <f t="shared" si="44"/>
        <v/>
      </c>
      <c r="BO44" s="64" t="str">
        <f t="shared" si="45"/>
        <v/>
      </c>
      <c r="BP44" s="64" t="str">
        <f>IF($B44&lt;&gt;"",SUMIFS(销售台账!$I$3:$I$2654,销售台账!$E$3:$E$2654,$B44,销售台账!$B$3:$B$2654,LEFT($I$3,4),销售台账!$C$3:$C$2654,LEFT(BL$4,LEN(BL$4)-1)),"")</f>
        <v/>
      </c>
      <c r="BQ44" s="64" t="str">
        <f>IF($B44&lt;&gt;"",IFERROR(SUMIFS(销售台账!$K$3:$K$2654,销售台账!$E$3:$E$2654,$B44,销售台账!$B$3:$B$2654,LEFT($I$3,4),销售台账!$C$3:$C$2654,LEFT(BL$4,LEN(BL$4)-1))/BP44,0),"")</f>
        <v/>
      </c>
      <c r="BR44" s="64" t="str">
        <f>IF($B44&lt;&gt;"",SUMIFS(损耗登记!$I$3:$I$4999,损耗登记!$E$3:$E$4999,$B44,损耗登记!$B$3:$B$4999,LEFT($I$3,4),损耗登记!$C$3:$C$4999,LEFT(BL$4,LEN(BL$4)-1)),"")</f>
        <v/>
      </c>
      <c r="BS44" s="64" t="str">
        <f t="shared" si="46"/>
        <v/>
      </c>
      <c r="BT44" s="64" t="str">
        <f t="shared" si="47"/>
        <v/>
      </c>
      <c r="BU44" s="64" t="str">
        <f t="shared" si="48"/>
        <v/>
      </c>
      <c r="BV44" s="64" t="str">
        <f t="shared" si="49"/>
        <v/>
      </c>
      <c r="BW44" s="64" t="str">
        <f>IF($B44&lt;&gt;"",SUMIFS(进货台账!$I$3:$I$1869,进货台账!$E$3:$E$1869,$B44,进货台账!$B$3:$B$1869,LEFT($I$3,4),进货台账!$C$3:$C$1869,LEFT(BW$4,LEN(BW$4)-1)),"")</f>
        <v/>
      </c>
      <c r="BX44" s="64" t="str">
        <f>IF($B44&lt;&gt;"",SUMIFS(进货台账!$K$3:$K$1869,进货台账!$E$3:$E$1869,$B44,进货台账!$B$3:$B$1869,LEFT($I$3,4),进货台账!$C$3:$C$1869,LEFT(BW$4,LEN(BW$4)-1)),"")</f>
        <v/>
      </c>
      <c r="BY44" s="64" t="str">
        <f t="shared" si="50"/>
        <v/>
      </c>
      <c r="BZ44" s="64" t="str">
        <f t="shared" si="51"/>
        <v/>
      </c>
      <c r="CA44" s="64" t="str">
        <f>IF($B44&lt;&gt;"",SUMIFS(销售台账!$I$3:$I$2654,销售台账!$E$3:$E$2654,$B44,销售台账!$B$3:$B$2654,LEFT($I$3,4),销售台账!$C$3:$C$2654,LEFT(BW$4,LEN(BW$4)-1)),"")</f>
        <v/>
      </c>
      <c r="CB44" s="64" t="str">
        <f>IF($B44&lt;&gt;"",IFERROR(SUMIFS(销售台账!$K$3:$K$2654,销售台账!$E$3:$E$2654,$B44,销售台账!$B$3:$B$2654,LEFT($I$3,4),销售台账!$C$3:$C$2654,LEFT(BW$4,LEN(BW$4)-1))/CA44,0),"")</f>
        <v/>
      </c>
      <c r="CC44" s="64" t="str">
        <f>IF($B44&lt;&gt;"",SUMIFS(损耗登记!$I$3:$I$4999,损耗登记!$E$3:$E$4999,$B44,损耗登记!$B$3:$B$4999,LEFT($I$3,4),损耗登记!$C$3:$C$4999,LEFT(BW$4,LEN(BW$4)-1)),"")</f>
        <v/>
      </c>
      <c r="CD44" s="64" t="str">
        <f t="shared" si="52"/>
        <v/>
      </c>
      <c r="CE44" s="64" t="str">
        <f t="shared" si="53"/>
        <v/>
      </c>
      <c r="CF44" s="64" t="str">
        <f t="shared" si="54"/>
        <v/>
      </c>
      <c r="CG44" s="64" t="str">
        <f t="shared" si="55"/>
        <v/>
      </c>
      <c r="CH44" s="64" t="str">
        <f>IF($B44&lt;&gt;"",SUMIFS(进货台账!$I$3:$I$1869,进货台账!$E$3:$E$1869,$B44,进货台账!$B$3:$B$1869,LEFT($I$3,4),进货台账!$C$3:$C$1869,LEFT(CH$4,LEN(CH$4)-1)),"")</f>
        <v/>
      </c>
      <c r="CI44" s="64" t="str">
        <f>IF($B44&lt;&gt;"",SUMIFS(进货台账!$K$3:$K$1869,进货台账!$E$3:$E$1869,$B44,进货台账!$B$3:$B$1869,LEFT($I$3,4),进货台账!$C$3:$C$1869,LEFT(CH$4,LEN(CH$4)-1)),"")</f>
        <v/>
      </c>
      <c r="CJ44" s="64" t="str">
        <f t="shared" si="56"/>
        <v/>
      </c>
      <c r="CK44" s="64" t="str">
        <f t="shared" si="57"/>
        <v/>
      </c>
      <c r="CL44" s="64" t="str">
        <f>IF($B44&lt;&gt;"",SUMIFS(销售台账!$I$3:$I$2654,销售台账!$E$3:$E$2654,$B44,销售台账!$B$3:$B$2654,LEFT($I$3,4),销售台账!$C$3:$C$2654,LEFT(CH$4,LEN(CH$4)-1)),"")</f>
        <v/>
      </c>
      <c r="CM44" s="64" t="str">
        <f>IF($B44&lt;&gt;"",IFERROR(SUMIFS(销售台账!$K$3:$K$2654,销售台账!$E$3:$E$2654,$B44,销售台账!$B$3:$B$2654,LEFT($I$3,4),销售台账!$C$3:$C$2654,LEFT(CH$4,LEN(CH$4)-1))/CL44,0),"")</f>
        <v/>
      </c>
      <c r="CN44" s="64" t="str">
        <f>IF($B44&lt;&gt;"",SUMIFS(损耗登记!$I$3:$I$4999,损耗登记!$E$3:$E$4999,$B44,损耗登记!$B$3:$B$4999,LEFT($I$3,4),损耗登记!$C$3:$C$4999,LEFT(CH$4,LEN(CH$4)-1)),"")</f>
        <v/>
      </c>
      <c r="CO44" s="64" t="str">
        <f t="shared" si="58"/>
        <v/>
      </c>
      <c r="CP44" s="64" t="str">
        <f t="shared" si="59"/>
        <v/>
      </c>
      <c r="CQ44" s="64" t="str">
        <f t="shared" si="60"/>
        <v/>
      </c>
      <c r="CR44" s="64" t="str">
        <f t="shared" si="61"/>
        <v/>
      </c>
      <c r="CS44" s="64" t="str">
        <f>IF($B44&lt;&gt;"",SUMIFS(进货台账!$I$3:$I$1869,进货台账!$E$3:$E$1869,$B44,进货台账!$B$3:$B$1869,LEFT($I$3,4),进货台账!$C$3:$C$1869,LEFT(CS$4,LEN(CS$4)-1)),"")</f>
        <v/>
      </c>
      <c r="CT44" s="64" t="str">
        <f>IF($B44&lt;&gt;"",SUMIFS(进货台账!$K$3:$K$1869,进货台账!$E$3:$E$1869,$B44,进货台账!$B$3:$B$1869,LEFT($I$3,4),进货台账!$C$3:$C$1869,LEFT(CS$4,LEN(CS$4)-1)),"")</f>
        <v/>
      </c>
      <c r="CU44" s="64" t="str">
        <f t="shared" si="62"/>
        <v/>
      </c>
      <c r="CV44" s="64" t="str">
        <f t="shared" si="63"/>
        <v/>
      </c>
      <c r="CW44" s="64" t="str">
        <f>IF($B44&lt;&gt;"",SUMIFS(销售台账!$I$3:$I$2654,销售台账!$E$3:$E$2654,$B44,销售台账!$B$3:$B$2654,LEFT($I$3,4),销售台账!$C$3:$C$2654,LEFT(CS$4,LEN(CS$4)-1)),"")</f>
        <v/>
      </c>
      <c r="CX44" s="64" t="str">
        <f>IF($B44&lt;&gt;"",IFERROR(SUMIFS(销售台账!$K$3:$K$2654,销售台账!$E$3:$E$2654,$B44,销售台账!$B$3:$B$2654,LEFT($I$3,4),销售台账!$C$3:$C$2654,LEFT(CS$4,LEN(CS$4)-1))/CW44,0),"")</f>
        <v/>
      </c>
      <c r="CY44" s="64" t="str">
        <f>IF($B44&lt;&gt;"",SUMIFS(损耗登记!$I$3:$I$4999,损耗登记!$E$3:$E$4999,$B44,损耗登记!$B$3:$B$4999,LEFT($I$3,4),损耗登记!$C$3:$C$4999,LEFT(CS$4,LEN(CS$4)-1)),"")</f>
        <v/>
      </c>
      <c r="CZ44" s="64" t="str">
        <f t="shared" si="64"/>
        <v/>
      </c>
      <c r="DA44" s="64" t="str">
        <f t="shared" si="65"/>
        <v/>
      </c>
      <c r="DB44" s="64" t="str">
        <f t="shared" si="66"/>
        <v/>
      </c>
      <c r="DC44" s="64" t="str">
        <f t="shared" si="67"/>
        <v/>
      </c>
      <c r="DD44" s="64" t="str">
        <f>IF($B44&lt;&gt;"",SUMIFS(进货台账!$I$3:$I$1869,进货台账!$E$3:$E$1869,$B44,进货台账!$B$3:$B$1869,LEFT($I$3,4),进货台账!$C$3:$C$1869,LEFT(DD$4,LEN(DD$4)-1)),"")</f>
        <v/>
      </c>
      <c r="DE44" s="64" t="str">
        <f>IF($B44&lt;&gt;"",SUMIFS(进货台账!$K$3:$K$1869,进货台账!$E$3:$E$1869,$B44,进货台账!$B$3:$B$1869,LEFT($I$3,4),进货台账!$C$3:$C$1869,LEFT(DD$4,LEN(DD$4)-1)),"")</f>
        <v/>
      </c>
      <c r="DF44" s="64" t="str">
        <f t="shared" si="68"/>
        <v/>
      </c>
      <c r="DG44" s="64" t="str">
        <f t="shared" si="69"/>
        <v/>
      </c>
      <c r="DH44" s="64" t="str">
        <f>IF($B44&lt;&gt;"",SUMIFS(销售台账!$I$3:$I$2654,销售台账!$E$3:$E$2654,$B44,销售台账!$B$3:$B$2654,LEFT($I$3,4),销售台账!$C$3:$C$2654,LEFT(DD$4,LEN(DD$4)-1)),"")</f>
        <v/>
      </c>
      <c r="DI44" s="64" t="str">
        <f>IF($B44&lt;&gt;"",IFERROR(SUMIFS(销售台账!$K$3:$K$2654,销售台账!$E$3:$E$2654,$B44,销售台账!$B$3:$B$2654,LEFT($I$3,4),销售台账!$C$3:$C$2654,LEFT(DD$4,LEN(DD$4)-1))/DH44,0),"")</f>
        <v/>
      </c>
      <c r="DJ44" s="64" t="str">
        <f>IF($B44&lt;&gt;"",SUMIFS(损耗登记!$I$3:$I$4999,损耗登记!$E$3:$E$4999,$B44,损耗登记!$B$3:$B$4999,LEFT($I$3,4),损耗登记!$C$3:$C$4999,LEFT(DD$4,LEN(DD$4)-1)),"")</f>
        <v/>
      </c>
      <c r="DK44" s="64" t="str">
        <f t="shared" si="70"/>
        <v/>
      </c>
      <c r="DL44" s="64" t="str">
        <f t="shared" si="71"/>
        <v/>
      </c>
      <c r="DM44" s="64" t="str">
        <f t="shared" si="72"/>
        <v/>
      </c>
      <c r="DN44" s="64" t="str">
        <f t="shared" si="73"/>
        <v/>
      </c>
      <c r="DO44" s="64" t="str">
        <f>IF($B44&lt;&gt;"",SUMIFS(进货台账!$I$3:$I$1869,进货台账!$E$3:$E$1869,$B44,进货台账!$B$3:$B$1869,LEFT($I$3,4),进货台账!$C$3:$C$1869,LEFT(DO$4,LEN(DO$4)-1)),"")</f>
        <v/>
      </c>
      <c r="DP44" s="64" t="str">
        <f>IF($B44&lt;&gt;"",SUMIFS(进货台账!$K$3:$K$1869,进货台账!$E$3:$E$1869,$B44,进货台账!$B$3:$B$1869,LEFT($I$3,4),进货台账!$C$3:$C$1869,LEFT(DO$4,LEN(DO$4)-1)),"")</f>
        <v/>
      </c>
      <c r="DQ44" s="64" t="str">
        <f t="shared" si="74"/>
        <v/>
      </c>
      <c r="DR44" s="64" t="str">
        <f t="shared" si="75"/>
        <v/>
      </c>
      <c r="DS44" s="64" t="str">
        <f>IF($B44&lt;&gt;"",SUMIFS(销售台账!$I$3:$I$2654,销售台账!$E$3:$E$2654,$B44,销售台账!$B$3:$B$2654,LEFT($I$3,4),销售台账!$C$3:$C$2654,LEFT(DO$4,LEN(DO$4)-1)),"")</f>
        <v/>
      </c>
      <c r="DT44" s="64" t="str">
        <f>IF($B44&lt;&gt;"",IFERROR(SUMIFS(销售台账!$K$3:$K$2654,销售台账!$E$3:$E$2654,$B44,销售台账!$B$3:$B$2654,LEFT($I$3,4),销售台账!$C$3:$C$2654,LEFT(DO$4,LEN(DO$4)-1))/DS44,0),"")</f>
        <v/>
      </c>
      <c r="DU44" s="64" t="str">
        <f>IF($B44&lt;&gt;"",SUMIFS(损耗登记!$I$3:$I$4999,损耗登记!$E$3:$E$4999,$B44,损耗登记!$B$3:$B$4999,LEFT($I$3,4),损耗登记!$C$3:$C$4999,LEFT(DO$4,LEN(DO$4)-1)),"")</f>
        <v/>
      </c>
      <c r="DV44" s="64" t="str">
        <f t="shared" si="76"/>
        <v/>
      </c>
      <c r="DW44" s="64" t="str">
        <f t="shared" si="77"/>
        <v/>
      </c>
      <c r="DX44" s="64" t="str">
        <f t="shared" si="78"/>
        <v/>
      </c>
      <c r="DY44" s="64" t="str">
        <f t="shared" si="79"/>
        <v/>
      </c>
      <c r="DZ44" s="64" t="str">
        <f>IF($B44&lt;&gt;"",SUMIFS(进货台账!$I$3:$I$1869,进货台账!$E$3:$E$1869,$B44,进货台账!$B$3:$B$1869,LEFT($I$3,4),进货台账!$C$3:$C$1869,LEFT(DZ$4,LEN(DZ$4)-1)),"")</f>
        <v/>
      </c>
      <c r="EA44" s="64" t="str">
        <f>IF($B44&lt;&gt;"",SUMIFS(进货台账!$K$3:$K$1869,进货台账!$E$3:$E$1869,$B44,进货台账!$B$3:$B$1869,LEFT($I$3,4),进货台账!$C$3:$C$1869,LEFT(DZ$4,LEN(DZ$4)-1)),"")</f>
        <v/>
      </c>
      <c r="EB44" s="64" t="str">
        <f t="shared" si="80"/>
        <v/>
      </c>
      <c r="EC44" s="64" t="str">
        <f t="shared" si="81"/>
        <v/>
      </c>
      <c r="ED44" s="64" t="str">
        <f>IF($B44&lt;&gt;"",SUMIFS(销售台账!$I$3:$I$2654,销售台账!$E$3:$E$2654,$B44,销售台账!$B$3:$B$2654,LEFT($I$3,4),销售台账!$C$3:$C$2654,LEFT(DZ$4,LEN(DZ$4)-1)),"")</f>
        <v/>
      </c>
      <c r="EE44" s="64" t="str">
        <f>IF($B44&lt;&gt;"",IFERROR(SUMIFS(销售台账!$K$3:$K$2654,销售台账!$E$3:$E$2654,$B44,销售台账!$B$3:$B$2654,LEFT($I$3,4),销售台账!$C$3:$C$2654,LEFT(DZ$4,LEN(DZ$4)-1))/ED44,0),"")</f>
        <v/>
      </c>
      <c r="EF44" s="64" t="str">
        <f>IF($B44&lt;&gt;"",SUMIFS(损耗登记!$I$3:$I$4999,损耗登记!$E$3:$E$4999,$B44,损耗登记!$B$3:$B$4999,LEFT($I$3,4),损耗登记!$C$3:$C$4999,LEFT(DZ$4,LEN(DZ$4)-1)),"")</f>
        <v/>
      </c>
      <c r="EG44" s="64" t="str">
        <f t="shared" si="82"/>
        <v/>
      </c>
      <c r="EH44" s="64" t="str">
        <f t="shared" si="83"/>
        <v/>
      </c>
      <c r="EI44" s="64" t="str">
        <f t="shared" si="84"/>
        <v/>
      </c>
      <c r="EJ44" s="64" t="str">
        <f t="shared" si="85"/>
        <v/>
      </c>
    </row>
    <row r="45" s="44" customFormat="1" ht="22" customHeight="1" spans="1:140">
      <c r="A45" s="63" t="str">
        <f t="shared" si="86"/>
        <v/>
      </c>
      <c r="B45" s="63" t="str">
        <f>IF(商品参数!A41&lt;&gt;"",商品参数!A41,"")</f>
        <v/>
      </c>
      <c r="C45" s="64" t="str">
        <f>IFERROR(VLOOKUP(B45,商品参数!A:E,2,FALSE),"")</f>
        <v/>
      </c>
      <c r="D45" s="64" t="str">
        <f>IFERROR(VLOOKUP(B45,商品参数!A:E,3,FALSE),"")</f>
        <v/>
      </c>
      <c r="E45" s="64" t="str">
        <f>IFERROR(VLOOKUP(B45,商品参数!A:E,4,FALSE),"")</f>
        <v/>
      </c>
      <c r="F45" s="64" t="str">
        <f>IF(E45&lt;&gt;"",IFERROR(VLOOKUP(B45,商品参数!$A$3:$D$499,6,0),0),"")</f>
        <v/>
      </c>
      <c r="G45" s="64" t="str">
        <f>IF(E45&lt;&gt;"",IFERROR(VLOOKUP(B45,商品参数!$A$3:$E$499,7,0),0),"")</f>
        <v/>
      </c>
      <c r="H45" s="64" t="str">
        <f t="shared" si="17"/>
        <v/>
      </c>
      <c r="I45" s="64" t="str">
        <f>IF($B45&lt;&gt;"",SUMIFS(进货台账!$I$3:$I$1869,进货台账!$E$3:$E$1869,$B45,进货台账!$B$3:$B$1869,LEFT($I$3,4),进货台账!$C$3:$C$1869,LEFT(I$4,LEN(I$4)-1)),"")</f>
        <v/>
      </c>
      <c r="J45" s="64" t="str">
        <f>IF($B45&lt;&gt;"",SUMIFS(进货台账!$K$3:$K$1869,进货台账!$E$3:$E$1869,$B45,进货台账!$B$3:$B$1869,LEFT($I$3,4),进货台账!$C$3:$C$1869,LEFT(I$4,LEN(I$4)-1)),"")</f>
        <v/>
      </c>
      <c r="K45" s="64" t="str">
        <f t="shared" si="18"/>
        <v/>
      </c>
      <c r="L45" s="64" t="str">
        <f t="shared" si="19"/>
        <v/>
      </c>
      <c r="M45" s="64" t="str">
        <f>IF($B45&lt;&gt;"",SUMIFS(销售台账!$I$3:$I$2654,销售台账!$E$3:$E$2654,$B45,销售台账!$B$3:$B$2654,LEFT($I$3,4),销售台账!$C$3:$C$2654,LEFT(I$4,LEN(I$4)-1)),"")</f>
        <v/>
      </c>
      <c r="N45" s="64" t="str">
        <f>IF($B45&lt;&gt;"",IFERROR(SUMIFS(销售台账!$K$3:$K$2654,销售台账!$E$3:$E$2654,$B45,销售台账!$B$3:$B$2654,LEFT($I$3,4),销售台账!$C$3:$C$2654,LEFT(I$4,LEN(I$4)-1))/M45,0),"")</f>
        <v/>
      </c>
      <c r="O45" s="64" t="str">
        <f>IF($B45&lt;&gt;"",SUMIFS(损耗登记!$I$3:$I$4999,损耗登记!$E$3:$E$4999,$B45,损耗登记!$B$3:$B$4999,LEFT($I$3,4),损耗登记!$C$3:$C$4999,LEFT(I$4,LEN(I$4)-1)),"")</f>
        <v/>
      </c>
      <c r="P45" s="64" t="str">
        <f t="shared" si="20"/>
        <v/>
      </c>
      <c r="Q45" s="64" t="str">
        <f t="shared" si="21"/>
        <v/>
      </c>
      <c r="R45" s="64" t="str">
        <f t="shared" si="22"/>
        <v/>
      </c>
      <c r="S45" s="64" t="str">
        <f t="shared" si="87"/>
        <v/>
      </c>
      <c r="T45" s="64" t="str">
        <f>IF($B45&lt;&gt;"",SUMIFS(进货台账!$I$3:$I$1869,进货台账!$E$3:$E$1869,$B45,进货台账!$B$3:$B$1869,LEFT($I$3,4),进货台账!$C$3:$C$1869,LEFT(T$4,LEN(T$4)-1)),"")</f>
        <v/>
      </c>
      <c r="U45" s="64" t="str">
        <f>IF($B45&lt;&gt;"",SUMIFS(进货台账!$K$3:$K$1869,进货台账!$E$3:$E$1869,$B45,进货台账!$B$3:$B$1869,LEFT($I$3,4),进货台账!$C$3:$C$1869,LEFT(T$4,LEN(T$4)-1)),"")</f>
        <v/>
      </c>
      <c r="V45" s="64" t="str">
        <f t="shared" si="88"/>
        <v/>
      </c>
      <c r="W45" s="64" t="str">
        <f t="shared" si="89"/>
        <v/>
      </c>
      <c r="X45" s="64" t="str">
        <f>IF($B45&lt;&gt;"",SUMIFS(销售台账!$I$3:$I$2654,销售台账!$E$3:$E$2654,$B45,销售台账!$B$3:$B$2654,LEFT($I$3,4),销售台账!$C$3:$C$2654,LEFT(T$4,LEN(T$4)-1)),"")</f>
        <v/>
      </c>
      <c r="Y45" s="64" t="str">
        <f>IF($B45&lt;&gt;"",IFERROR(SUMIFS(销售台账!$K$3:$K$2654,销售台账!$E$3:$E$2654,$B45,销售台账!$B$3:$B$2654,LEFT($I$3,4),销售台账!$C$3:$C$2654,LEFT(T$4,LEN(T$4)-1))/X45,0),"")</f>
        <v/>
      </c>
      <c r="Z45" s="64" t="str">
        <f>IF($B45&lt;&gt;"",SUMIFS(损耗登记!$I$3:$I$4999,损耗登记!$E$3:$E$4999,$B45,损耗登记!$B$3:$B$4999,LEFT($I$3,4),损耗登记!$C$3:$C$4999,LEFT(T$4,LEN(T$4)-1)),"")</f>
        <v/>
      </c>
      <c r="AA45" s="64" t="str">
        <f t="shared" si="90"/>
        <v/>
      </c>
      <c r="AB45" s="64" t="str">
        <f t="shared" si="91"/>
        <v/>
      </c>
      <c r="AC45" s="64" t="str">
        <f t="shared" si="92"/>
        <v/>
      </c>
      <c r="AD45" s="64" t="str">
        <f t="shared" si="93"/>
        <v/>
      </c>
      <c r="AE45" s="64" t="str">
        <f>IF($B45&lt;&gt;"",SUMIFS(进货台账!$I$3:$I$1869,进货台账!$E$3:$E$1869,$B45,进货台账!$B$3:$B$1869,LEFT($I$3,4),进货台账!$C$3:$C$1869,LEFT(AE$4,LEN(AE$4)-1)),"")</f>
        <v/>
      </c>
      <c r="AF45" s="64" t="str">
        <f>IF($B45&lt;&gt;"",SUMIFS(进货台账!$K$3:$K$1869,进货台账!$E$3:$E$1869,$B45,进货台账!$B$3:$B$1869,LEFT($I$3,4),进货台账!$C$3:$C$1869,LEFT(AE$4,LEN(AE$4)-1)),"")</f>
        <v/>
      </c>
      <c r="AG45" s="64" t="str">
        <f t="shared" si="26"/>
        <v/>
      </c>
      <c r="AH45" s="64" t="str">
        <f t="shared" si="27"/>
        <v/>
      </c>
      <c r="AI45" s="64" t="str">
        <f>IF($B45&lt;&gt;"",SUMIFS(销售台账!$I$3:$I$2654,销售台账!$E$3:$E$2654,$B45,销售台账!$B$3:$B$2654,LEFT($I$3,4),销售台账!$C$3:$C$2654,LEFT(AE$4,LEN(AE$4)-1)),"")</f>
        <v/>
      </c>
      <c r="AJ45" s="64" t="str">
        <f>IF($B45&lt;&gt;"",IFERROR(SUMIFS(销售台账!$K$3:$K$2654,销售台账!$E$3:$E$2654,$B45,销售台账!$B$3:$B$2654,LEFT($I$3,4),销售台账!$C$3:$C$2654,LEFT(AE$4,LEN(AE$4)-1))/AI45,0),"")</f>
        <v/>
      </c>
      <c r="AK45" s="64" t="str">
        <f>IF($B45&lt;&gt;"",SUMIFS(损耗登记!$I$3:$I$4999,损耗登记!$E$3:$E$4999,$B45,损耗登记!$B$3:$B$4999,LEFT($I$3,4),损耗登记!$C$3:$C$4999,LEFT(AE$4,LEN(AE$4)-1)),"")</f>
        <v/>
      </c>
      <c r="AL45" s="64" t="str">
        <f t="shared" si="28"/>
        <v/>
      </c>
      <c r="AM45" s="64" t="str">
        <f t="shared" si="29"/>
        <v/>
      </c>
      <c r="AN45" s="64" t="str">
        <f t="shared" si="30"/>
        <v/>
      </c>
      <c r="AO45" s="64" t="str">
        <f t="shared" si="31"/>
        <v/>
      </c>
      <c r="AP45" s="64" t="str">
        <f>IF($B45&lt;&gt;"",SUMIFS(进货台账!$I$3:$I$1869,进货台账!$E$3:$E$1869,$B45,进货台账!$B$3:$B$1869,LEFT($I$3,4),进货台账!$C$3:$C$1869,LEFT(AP$4,LEN(AP$4)-1)),"")</f>
        <v/>
      </c>
      <c r="AQ45" s="64" t="str">
        <f>IF($B45&lt;&gt;"",SUMIFS(进货台账!$K$3:$K$1869,进货台账!$E$3:$E$1869,$B45,进货台账!$B$3:$B$1869,LEFT($I$3,4),进货台账!$C$3:$C$1869,LEFT(AP$4,LEN(AP$4)-1)),"")</f>
        <v/>
      </c>
      <c r="AR45" s="64" t="str">
        <f t="shared" si="32"/>
        <v/>
      </c>
      <c r="AS45" s="64" t="str">
        <f t="shared" si="33"/>
        <v/>
      </c>
      <c r="AT45" s="64" t="str">
        <f>IF($B45&lt;&gt;"",SUMIFS(销售台账!$I$3:$I$2654,销售台账!$E$3:$E$2654,$B45,销售台账!$B$3:$B$2654,LEFT($I$3,4),销售台账!$C$3:$C$2654,LEFT(AP$4,LEN(AP$4)-1)),"")</f>
        <v/>
      </c>
      <c r="AU45" s="64" t="str">
        <f>IF($B45&lt;&gt;"",IFERROR(SUMIFS(销售台账!$K$3:$K$2654,销售台账!$E$3:$E$2654,$B45,销售台账!$B$3:$B$2654,LEFT($I$3,4),销售台账!$C$3:$C$2654,LEFT(AP$4,LEN(AP$4)-1))/AT45,0),"")</f>
        <v/>
      </c>
      <c r="AV45" s="64" t="str">
        <f>IF($B45&lt;&gt;"",SUMIFS(损耗登记!$I$3:$I$4999,损耗登记!$E$3:$E$4999,$B45,损耗登记!$B$3:$B$4999,LEFT($I$3,4),损耗登记!$C$3:$C$4999,LEFT(AP$4,LEN(AP$4)-1)),"")</f>
        <v/>
      </c>
      <c r="AW45" s="64" t="str">
        <f t="shared" si="34"/>
        <v/>
      </c>
      <c r="AX45" s="64" t="str">
        <f t="shared" si="35"/>
        <v/>
      </c>
      <c r="AY45" s="64" t="str">
        <f t="shared" si="36"/>
        <v/>
      </c>
      <c r="AZ45" s="64" t="str">
        <f t="shared" si="37"/>
        <v/>
      </c>
      <c r="BA45" s="64" t="str">
        <f>IF($B45&lt;&gt;"",SUMIFS(进货台账!$I$3:$I$1869,进货台账!$E$3:$E$1869,$B45,进货台账!$B$3:$B$1869,LEFT($I$3,4),进货台账!$C$3:$C$1869,LEFT(BA$4,LEN(BA$4)-1)),"")</f>
        <v/>
      </c>
      <c r="BB45" s="64" t="str">
        <f>IF($B45&lt;&gt;"",SUMIFS(进货台账!$K$3:$K$1869,进货台账!$E$3:$E$1869,$B45,进货台账!$B$3:$B$1869,LEFT($I$3,4),进货台账!$C$3:$C$1869,LEFT(BA$4,LEN(BA$4)-1)),"")</f>
        <v/>
      </c>
      <c r="BC45" s="64" t="str">
        <f t="shared" si="38"/>
        <v/>
      </c>
      <c r="BD45" s="64" t="str">
        <f t="shared" si="39"/>
        <v/>
      </c>
      <c r="BE45" s="64" t="str">
        <f>IF($B45&lt;&gt;"",SUMIFS(销售台账!$I$3:$I$2654,销售台账!$E$3:$E$2654,$B45,销售台账!$B$3:$B$2654,LEFT($I$3,4),销售台账!$C$3:$C$2654,LEFT(BA$4,LEN(BA$4)-1)),"")</f>
        <v/>
      </c>
      <c r="BF45" s="64" t="str">
        <f>IF($B45&lt;&gt;"",IFERROR(SUMIFS(销售台账!$K$3:$K$2654,销售台账!$E$3:$E$2654,$B45,销售台账!$B$3:$B$2654,LEFT($I$3,4),销售台账!$C$3:$C$2654,LEFT(BA$4,LEN(BA$4)-1))/BE45,0),"")</f>
        <v/>
      </c>
      <c r="BG45" s="64" t="str">
        <f>IF($B45&lt;&gt;"",SUMIFS(损耗登记!$I$3:$I$4999,损耗登记!$E$3:$E$4999,$B45,损耗登记!$B$3:$B$4999,LEFT($I$3,4),损耗登记!$C$3:$C$4999,LEFT(BA$4,LEN(BA$4)-1)),"")</f>
        <v/>
      </c>
      <c r="BH45" s="64" t="str">
        <f t="shared" si="40"/>
        <v/>
      </c>
      <c r="BI45" s="64" t="str">
        <f t="shared" si="41"/>
        <v/>
      </c>
      <c r="BJ45" s="64" t="str">
        <f t="shared" si="42"/>
        <v/>
      </c>
      <c r="BK45" s="64" t="str">
        <f t="shared" si="43"/>
        <v/>
      </c>
      <c r="BL45" s="64" t="str">
        <f>IF($B45&lt;&gt;"",SUMIFS(进货台账!$I$3:$I$1869,进货台账!$E$3:$E$1869,$B45,进货台账!$B$3:$B$1869,LEFT($I$3,4),进货台账!$C$3:$C$1869,LEFT(BL$4,LEN(BL$4)-1)),"")</f>
        <v/>
      </c>
      <c r="BM45" s="64" t="str">
        <f>IF($B45&lt;&gt;"",SUMIFS(进货台账!$K$3:$K$1869,进货台账!$E$3:$E$1869,$B45,进货台账!$B$3:$B$1869,LEFT($I$3,4),进货台账!$C$3:$C$1869,LEFT(BL$4,LEN(BL$4)-1)),"")</f>
        <v/>
      </c>
      <c r="BN45" s="64" t="str">
        <f t="shared" si="44"/>
        <v/>
      </c>
      <c r="BO45" s="64" t="str">
        <f t="shared" si="45"/>
        <v/>
      </c>
      <c r="BP45" s="64" t="str">
        <f>IF($B45&lt;&gt;"",SUMIFS(销售台账!$I$3:$I$2654,销售台账!$E$3:$E$2654,$B45,销售台账!$B$3:$B$2654,LEFT($I$3,4),销售台账!$C$3:$C$2654,LEFT(BL$4,LEN(BL$4)-1)),"")</f>
        <v/>
      </c>
      <c r="BQ45" s="64" t="str">
        <f>IF($B45&lt;&gt;"",IFERROR(SUMIFS(销售台账!$K$3:$K$2654,销售台账!$E$3:$E$2654,$B45,销售台账!$B$3:$B$2654,LEFT($I$3,4),销售台账!$C$3:$C$2654,LEFT(BL$4,LEN(BL$4)-1))/BP45,0),"")</f>
        <v/>
      </c>
      <c r="BR45" s="64" t="str">
        <f>IF($B45&lt;&gt;"",SUMIFS(损耗登记!$I$3:$I$4999,损耗登记!$E$3:$E$4999,$B45,损耗登记!$B$3:$B$4999,LEFT($I$3,4),损耗登记!$C$3:$C$4999,LEFT(BL$4,LEN(BL$4)-1)),"")</f>
        <v/>
      </c>
      <c r="BS45" s="64" t="str">
        <f t="shared" si="46"/>
        <v/>
      </c>
      <c r="BT45" s="64" t="str">
        <f t="shared" si="47"/>
        <v/>
      </c>
      <c r="BU45" s="64" t="str">
        <f t="shared" si="48"/>
        <v/>
      </c>
      <c r="BV45" s="64" t="str">
        <f t="shared" si="49"/>
        <v/>
      </c>
      <c r="BW45" s="64" t="str">
        <f>IF($B45&lt;&gt;"",SUMIFS(进货台账!$I$3:$I$1869,进货台账!$E$3:$E$1869,$B45,进货台账!$B$3:$B$1869,LEFT($I$3,4),进货台账!$C$3:$C$1869,LEFT(BW$4,LEN(BW$4)-1)),"")</f>
        <v/>
      </c>
      <c r="BX45" s="64" t="str">
        <f>IF($B45&lt;&gt;"",SUMIFS(进货台账!$K$3:$K$1869,进货台账!$E$3:$E$1869,$B45,进货台账!$B$3:$B$1869,LEFT($I$3,4),进货台账!$C$3:$C$1869,LEFT(BW$4,LEN(BW$4)-1)),"")</f>
        <v/>
      </c>
      <c r="BY45" s="64" t="str">
        <f t="shared" si="50"/>
        <v/>
      </c>
      <c r="BZ45" s="64" t="str">
        <f t="shared" si="51"/>
        <v/>
      </c>
      <c r="CA45" s="64" t="str">
        <f>IF($B45&lt;&gt;"",SUMIFS(销售台账!$I$3:$I$2654,销售台账!$E$3:$E$2654,$B45,销售台账!$B$3:$B$2654,LEFT($I$3,4),销售台账!$C$3:$C$2654,LEFT(BW$4,LEN(BW$4)-1)),"")</f>
        <v/>
      </c>
      <c r="CB45" s="64" t="str">
        <f>IF($B45&lt;&gt;"",IFERROR(SUMIFS(销售台账!$K$3:$K$2654,销售台账!$E$3:$E$2654,$B45,销售台账!$B$3:$B$2654,LEFT($I$3,4),销售台账!$C$3:$C$2654,LEFT(BW$4,LEN(BW$4)-1))/CA45,0),"")</f>
        <v/>
      </c>
      <c r="CC45" s="64" t="str">
        <f>IF($B45&lt;&gt;"",SUMIFS(损耗登记!$I$3:$I$4999,损耗登记!$E$3:$E$4999,$B45,损耗登记!$B$3:$B$4999,LEFT($I$3,4),损耗登记!$C$3:$C$4999,LEFT(BW$4,LEN(BW$4)-1)),"")</f>
        <v/>
      </c>
      <c r="CD45" s="64" t="str">
        <f t="shared" si="52"/>
        <v/>
      </c>
      <c r="CE45" s="64" t="str">
        <f t="shared" si="53"/>
        <v/>
      </c>
      <c r="CF45" s="64" t="str">
        <f t="shared" si="54"/>
        <v/>
      </c>
      <c r="CG45" s="64" t="str">
        <f t="shared" si="55"/>
        <v/>
      </c>
      <c r="CH45" s="64" t="str">
        <f>IF($B45&lt;&gt;"",SUMIFS(进货台账!$I$3:$I$1869,进货台账!$E$3:$E$1869,$B45,进货台账!$B$3:$B$1869,LEFT($I$3,4),进货台账!$C$3:$C$1869,LEFT(CH$4,LEN(CH$4)-1)),"")</f>
        <v/>
      </c>
      <c r="CI45" s="64" t="str">
        <f>IF($B45&lt;&gt;"",SUMIFS(进货台账!$K$3:$K$1869,进货台账!$E$3:$E$1869,$B45,进货台账!$B$3:$B$1869,LEFT($I$3,4),进货台账!$C$3:$C$1869,LEFT(CH$4,LEN(CH$4)-1)),"")</f>
        <v/>
      </c>
      <c r="CJ45" s="64" t="str">
        <f t="shared" si="56"/>
        <v/>
      </c>
      <c r="CK45" s="64" t="str">
        <f t="shared" si="57"/>
        <v/>
      </c>
      <c r="CL45" s="64" t="str">
        <f>IF($B45&lt;&gt;"",SUMIFS(销售台账!$I$3:$I$2654,销售台账!$E$3:$E$2654,$B45,销售台账!$B$3:$B$2654,LEFT($I$3,4),销售台账!$C$3:$C$2654,LEFT(CH$4,LEN(CH$4)-1)),"")</f>
        <v/>
      </c>
      <c r="CM45" s="64" t="str">
        <f>IF($B45&lt;&gt;"",IFERROR(SUMIFS(销售台账!$K$3:$K$2654,销售台账!$E$3:$E$2654,$B45,销售台账!$B$3:$B$2654,LEFT($I$3,4),销售台账!$C$3:$C$2654,LEFT(CH$4,LEN(CH$4)-1))/CL45,0),"")</f>
        <v/>
      </c>
      <c r="CN45" s="64" t="str">
        <f>IF($B45&lt;&gt;"",SUMIFS(损耗登记!$I$3:$I$4999,损耗登记!$E$3:$E$4999,$B45,损耗登记!$B$3:$B$4999,LEFT($I$3,4),损耗登记!$C$3:$C$4999,LEFT(CH$4,LEN(CH$4)-1)),"")</f>
        <v/>
      </c>
      <c r="CO45" s="64" t="str">
        <f t="shared" si="58"/>
        <v/>
      </c>
      <c r="CP45" s="64" t="str">
        <f t="shared" si="59"/>
        <v/>
      </c>
      <c r="CQ45" s="64" t="str">
        <f t="shared" si="60"/>
        <v/>
      </c>
      <c r="CR45" s="64" t="str">
        <f t="shared" si="61"/>
        <v/>
      </c>
      <c r="CS45" s="64" t="str">
        <f>IF($B45&lt;&gt;"",SUMIFS(进货台账!$I$3:$I$1869,进货台账!$E$3:$E$1869,$B45,进货台账!$B$3:$B$1869,LEFT($I$3,4),进货台账!$C$3:$C$1869,LEFT(CS$4,LEN(CS$4)-1)),"")</f>
        <v/>
      </c>
      <c r="CT45" s="64" t="str">
        <f>IF($B45&lt;&gt;"",SUMIFS(进货台账!$K$3:$K$1869,进货台账!$E$3:$E$1869,$B45,进货台账!$B$3:$B$1869,LEFT($I$3,4),进货台账!$C$3:$C$1869,LEFT(CS$4,LEN(CS$4)-1)),"")</f>
        <v/>
      </c>
      <c r="CU45" s="64" t="str">
        <f t="shared" si="62"/>
        <v/>
      </c>
      <c r="CV45" s="64" t="str">
        <f t="shared" si="63"/>
        <v/>
      </c>
      <c r="CW45" s="64" t="str">
        <f>IF($B45&lt;&gt;"",SUMIFS(销售台账!$I$3:$I$2654,销售台账!$E$3:$E$2654,$B45,销售台账!$B$3:$B$2654,LEFT($I$3,4),销售台账!$C$3:$C$2654,LEFT(CS$4,LEN(CS$4)-1)),"")</f>
        <v/>
      </c>
      <c r="CX45" s="64" t="str">
        <f>IF($B45&lt;&gt;"",IFERROR(SUMIFS(销售台账!$K$3:$K$2654,销售台账!$E$3:$E$2654,$B45,销售台账!$B$3:$B$2654,LEFT($I$3,4),销售台账!$C$3:$C$2654,LEFT(CS$4,LEN(CS$4)-1))/CW45,0),"")</f>
        <v/>
      </c>
      <c r="CY45" s="64" t="str">
        <f>IF($B45&lt;&gt;"",SUMIFS(损耗登记!$I$3:$I$4999,损耗登记!$E$3:$E$4999,$B45,损耗登记!$B$3:$B$4999,LEFT($I$3,4),损耗登记!$C$3:$C$4999,LEFT(CS$4,LEN(CS$4)-1)),"")</f>
        <v/>
      </c>
      <c r="CZ45" s="64" t="str">
        <f t="shared" si="64"/>
        <v/>
      </c>
      <c r="DA45" s="64" t="str">
        <f t="shared" si="65"/>
        <v/>
      </c>
      <c r="DB45" s="64" t="str">
        <f t="shared" si="66"/>
        <v/>
      </c>
      <c r="DC45" s="64" t="str">
        <f t="shared" si="67"/>
        <v/>
      </c>
      <c r="DD45" s="64" t="str">
        <f>IF($B45&lt;&gt;"",SUMIFS(进货台账!$I$3:$I$1869,进货台账!$E$3:$E$1869,$B45,进货台账!$B$3:$B$1869,LEFT($I$3,4),进货台账!$C$3:$C$1869,LEFT(DD$4,LEN(DD$4)-1)),"")</f>
        <v/>
      </c>
      <c r="DE45" s="64" t="str">
        <f>IF($B45&lt;&gt;"",SUMIFS(进货台账!$K$3:$K$1869,进货台账!$E$3:$E$1869,$B45,进货台账!$B$3:$B$1869,LEFT($I$3,4),进货台账!$C$3:$C$1869,LEFT(DD$4,LEN(DD$4)-1)),"")</f>
        <v/>
      </c>
      <c r="DF45" s="64" t="str">
        <f t="shared" si="68"/>
        <v/>
      </c>
      <c r="DG45" s="64" t="str">
        <f t="shared" si="69"/>
        <v/>
      </c>
      <c r="DH45" s="64" t="str">
        <f>IF($B45&lt;&gt;"",SUMIFS(销售台账!$I$3:$I$2654,销售台账!$E$3:$E$2654,$B45,销售台账!$B$3:$B$2654,LEFT($I$3,4),销售台账!$C$3:$C$2654,LEFT(DD$4,LEN(DD$4)-1)),"")</f>
        <v/>
      </c>
      <c r="DI45" s="64" t="str">
        <f>IF($B45&lt;&gt;"",IFERROR(SUMIFS(销售台账!$K$3:$K$2654,销售台账!$E$3:$E$2654,$B45,销售台账!$B$3:$B$2654,LEFT($I$3,4),销售台账!$C$3:$C$2654,LEFT(DD$4,LEN(DD$4)-1))/DH45,0),"")</f>
        <v/>
      </c>
      <c r="DJ45" s="64" t="str">
        <f>IF($B45&lt;&gt;"",SUMIFS(损耗登记!$I$3:$I$4999,损耗登记!$E$3:$E$4999,$B45,损耗登记!$B$3:$B$4999,LEFT($I$3,4),损耗登记!$C$3:$C$4999,LEFT(DD$4,LEN(DD$4)-1)),"")</f>
        <v/>
      </c>
      <c r="DK45" s="64" t="str">
        <f t="shared" si="70"/>
        <v/>
      </c>
      <c r="DL45" s="64" t="str">
        <f t="shared" si="71"/>
        <v/>
      </c>
      <c r="DM45" s="64" t="str">
        <f t="shared" si="72"/>
        <v/>
      </c>
      <c r="DN45" s="64" t="str">
        <f t="shared" si="73"/>
        <v/>
      </c>
      <c r="DO45" s="64" t="str">
        <f>IF($B45&lt;&gt;"",SUMIFS(进货台账!$I$3:$I$1869,进货台账!$E$3:$E$1869,$B45,进货台账!$B$3:$B$1869,LEFT($I$3,4),进货台账!$C$3:$C$1869,LEFT(DO$4,LEN(DO$4)-1)),"")</f>
        <v/>
      </c>
      <c r="DP45" s="64" t="str">
        <f>IF($B45&lt;&gt;"",SUMIFS(进货台账!$K$3:$K$1869,进货台账!$E$3:$E$1869,$B45,进货台账!$B$3:$B$1869,LEFT($I$3,4),进货台账!$C$3:$C$1869,LEFT(DO$4,LEN(DO$4)-1)),"")</f>
        <v/>
      </c>
      <c r="DQ45" s="64" t="str">
        <f t="shared" si="74"/>
        <v/>
      </c>
      <c r="DR45" s="64" t="str">
        <f t="shared" si="75"/>
        <v/>
      </c>
      <c r="DS45" s="64" t="str">
        <f>IF($B45&lt;&gt;"",SUMIFS(销售台账!$I$3:$I$2654,销售台账!$E$3:$E$2654,$B45,销售台账!$B$3:$B$2654,LEFT($I$3,4),销售台账!$C$3:$C$2654,LEFT(DO$4,LEN(DO$4)-1)),"")</f>
        <v/>
      </c>
      <c r="DT45" s="64" t="str">
        <f>IF($B45&lt;&gt;"",IFERROR(SUMIFS(销售台账!$K$3:$K$2654,销售台账!$E$3:$E$2654,$B45,销售台账!$B$3:$B$2654,LEFT($I$3,4),销售台账!$C$3:$C$2654,LEFT(DO$4,LEN(DO$4)-1))/DS45,0),"")</f>
        <v/>
      </c>
      <c r="DU45" s="64" t="str">
        <f>IF($B45&lt;&gt;"",SUMIFS(损耗登记!$I$3:$I$4999,损耗登记!$E$3:$E$4999,$B45,损耗登记!$B$3:$B$4999,LEFT($I$3,4),损耗登记!$C$3:$C$4999,LEFT(DO$4,LEN(DO$4)-1)),"")</f>
        <v/>
      </c>
      <c r="DV45" s="64" t="str">
        <f t="shared" si="76"/>
        <v/>
      </c>
      <c r="DW45" s="64" t="str">
        <f t="shared" si="77"/>
        <v/>
      </c>
      <c r="DX45" s="64" t="str">
        <f t="shared" si="78"/>
        <v/>
      </c>
      <c r="DY45" s="64" t="str">
        <f t="shared" si="79"/>
        <v/>
      </c>
      <c r="DZ45" s="64" t="str">
        <f>IF($B45&lt;&gt;"",SUMIFS(进货台账!$I$3:$I$1869,进货台账!$E$3:$E$1869,$B45,进货台账!$B$3:$B$1869,LEFT($I$3,4),进货台账!$C$3:$C$1869,LEFT(DZ$4,LEN(DZ$4)-1)),"")</f>
        <v/>
      </c>
      <c r="EA45" s="64" t="str">
        <f>IF($B45&lt;&gt;"",SUMIFS(进货台账!$K$3:$K$1869,进货台账!$E$3:$E$1869,$B45,进货台账!$B$3:$B$1869,LEFT($I$3,4),进货台账!$C$3:$C$1869,LEFT(DZ$4,LEN(DZ$4)-1)),"")</f>
        <v/>
      </c>
      <c r="EB45" s="64" t="str">
        <f t="shared" si="80"/>
        <v/>
      </c>
      <c r="EC45" s="64" t="str">
        <f t="shared" si="81"/>
        <v/>
      </c>
      <c r="ED45" s="64" t="str">
        <f>IF($B45&lt;&gt;"",SUMIFS(销售台账!$I$3:$I$2654,销售台账!$E$3:$E$2654,$B45,销售台账!$B$3:$B$2654,LEFT($I$3,4),销售台账!$C$3:$C$2654,LEFT(DZ$4,LEN(DZ$4)-1)),"")</f>
        <v/>
      </c>
      <c r="EE45" s="64" t="str">
        <f>IF($B45&lt;&gt;"",IFERROR(SUMIFS(销售台账!$K$3:$K$2654,销售台账!$E$3:$E$2654,$B45,销售台账!$B$3:$B$2654,LEFT($I$3,4),销售台账!$C$3:$C$2654,LEFT(DZ$4,LEN(DZ$4)-1))/ED45,0),"")</f>
        <v/>
      </c>
      <c r="EF45" s="64" t="str">
        <f>IF($B45&lt;&gt;"",SUMIFS(损耗登记!$I$3:$I$4999,损耗登记!$E$3:$E$4999,$B45,损耗登记!$B$3:$B$4999,LEFT($I$3,4),损耗登记!$C$3:$C$4999,LEFT(DZ$4,LEN(DZ$4)-1)),"")</f>
        <v/>
      </c>
      <c r="EG45" s="64" t="str">
        <f t="shared" si="82"/>
        <v/>
      </c>
      <c r="EH45" s="64" t="str">
        <f t="shared" si="83"/>
        <v/>
      </c>
      <c r="EI45" s="64" t="str">
        <f t="shared" si="84"/>
        <v/>
      </c>
      <c r="EJ45" s="64" t="str">
        <f t="shared" si="85"/>
        <v/>
      </c>
    </row>
    <row r="46" s="44" customFormat="1" ht="22" customHeight="1" spans="1:140">
      <c r="A46" s="63" t="str">
        <f t="shared" si="86"/>
        <v/>
      </c>
      <c r="B46" s="63" t="str">
        <f>IF(商品参数!A42&lt;&gt;"",商品参数!A42,"")</f>
        <v/>
      </c>
      <c r="C46" s="64" t="str">
        <f>IFERROR(VLOOKUP(B46,商品参数!A:E,2,FALSE),"")</f>
        <v/>
      </c>
      <c r="D46" s="64" t="str">
        <f>IFERROR(VLOOKUP(B46,商品参数!A:E,3,FALSE),"")</f>
        <v/>
      </c>
      <c r="E46" s="64" t="str">
        <f>IFERROR(VLOOKUP(B46,商品参数!A:E,4,FALSE),"")</f>
        <v/>
      </c>
      <c r="F46" s="64" t="str">
        <f>IF(E46&lt;&gt;"",IFERROR(VLOOKUP(B46,商品参数!$A$3:$D$499,6,0),0),"")</f>
        <v/>
      </c>
      <c r="G46" s="64" t="str">
        <f>IF(E46&lt;&gt;"",IFERROR(VLOOKUP(B46,商品参数!$A$3:$E$499,7,0),0),"")</f>
        <v/>
      </c>
      <c r="H46" s="64" t="str">
        <f t="shared" si="17"/>
        <v/>
      </c>
      <c r="I46" s="64" t="str">
        <f>IF($B46&lt;&gt;"",SUMIFS(进货台账!$I$3:$I$1869,进货台账!$E$3:$E$1869,$B46,进货台账!$B$3:$B$1869,LEFT($I$3,4),进货台账!$C$3:$C$1869,LEFT(I$4,LEN(I$4)-1)),"")</f>
        <v/>
      </c>
      <c r="J46" s="64" t="str">
        <f>IF($B46&lt;&gt;"",SUMIFS(进货台账!$K$3:$K$1869,进货台账!$E$3:$E$1869,$B46,进货台账!$B$3:$B$1869,LEFT($I$3,4),进货台账!$C$3:$C$1869,LEFT(I$4,LEN(I$4)-1)),"")</f>
        <v/>
      </c>
      <c r="K46" s="64" t="str">
        <f t="shared" si="18"/>
        <v/>
      </c>
      <c r="L46" s="64" t="str">
        <f t="shared" si="19"/>
        <v/>
      </c>
      <c r="M46" s="64" t="str">
        <f>IF($B46&lt;&gt;"",SUMIFS(销售台账!$I$3:$I$2654,销售台账!$E$3:$E$2654,$B46,销售台账!$B$3:$B$2654,LEFT($I$3,4),销售台账!$C$3:$C$2654,LEFT(I$4,LEN(I$4)-1)),"")</f>
        <v/>
      </c>
      <c r="N46" s="64" t="str">
        <f>IF($B46&lt;&gt;"",IFERROR(SUMIFS(销售台账!$K$3:$K$2654,销售台账!$E$3:$E$2654,$B46,销售台账!$B$3:$B$2654,LEFT($I$3,4),销售台账!$C$3:$C$2654,LEFT(I$4,LEN(I$4)-1))/M46,0),"")</f>
        <v/>
      </c>
      <c r="O46" s="64" t="str">
        <f>IF($B46&lt;&gt;"",SUMIFS(损耗登记!$I$3:$I$4999,损耗登记!$E$3:$E$4999,$B46,损耗登记!$B$3:$B$4999,LEFT($I$3,4),损耗登记!$C$3:$C$4999,LEFT(I$4,LEN(I$4)-1)),"")</f>
        <v/>
      </c>
      <c r="P46" s="64" t="str">
        <f t="shared" si="20"/>
        <v/>
      </c>
      <c r="Q46" s="64" t="str">
        <f t="shared" si="21"/>
        <v/>
      </c>
      <c r="R46" s="64" t="str">
        <f t="shared" si="22"/>
        <v/>
      </c>
      <c r="S46" s="64" t="str">
        <f t="shared" si="87"/>
        <v/>
      </c>
      <c r="T46" s="64" t="str">
        <f>IF($B46&lt;&gt;"",SUMIFS(进货台账!$I$3:$I$1869,进货台账!$E$3:$E$1869,$B46,进货台账!$B$3:$B$1869,LEFT($I$3,4),进货台账!$C$3:$C$1869,LEFT(T$4,LEN(T$4)-1)),"")</f>
        <v/>
      </c>
      <c r="U46" s="64" t="str">
        <f>IF($B46&lt;&gt;"",SUMIFS(进货台账!$K$3:$K$1869,进货台账!$E$3:$E$1869,$B46,进货台账!$B$3:$B$1869,LEFT($I$3,4),进货台账!$C$3:$C$1869,LEFT(T$4,LEN(T$4)-1)),"")</f>
        <v/>
      </c>
      <c r="V46" s="64" t="str">
        <f t="shared" si="88"/>
        <v/>
      </c>
      <c r="W46" s="64" t="str">
        <f t="shared" si="89"/>
        <v/>
      </c>
      <c r="X46" s="64" t="str">
        <f>IF($B46&lt;&gt;"",SUMIFS(销售台账!$I$3:$I$2654,销售台账!$E$3:$E$2654,$B46,销售台账!$B$3:$B$2654,LEFT($I$3,4),销售台账!$C$3:$C$2654,LEFT(T$4,LEN(T$4)-1)),"")</f>
        <v/>
      </c>
      <c r="Y46" s="64" t="str">
        <f>IF($B46&lt;&gt;"",IFERROR(SUMIFS(销售台账!$K$3:$K$2654,销售台账!$E$3:$E$2654,$B46,销售台账!$B$3:$B$2654,LEFT($I$3,4),销售台账!$C$3:$C$2654,LEFT(T$4,LEN(T$4)-1))/X46,0),"")</f>
        <v/>
      </c>
      <c r="Z46" s="64" t="str">
        <f>IF($B46&lt;&gt;"",SUMIFS(损耗登记!$I$3:$I$4999,损耗登记!$E$3:$E$4999,$B46,损耗登记!$B$3:$B$4999,LEFT($I$3,4),损耗登记!$C$3:$C$4999,LEFT(T$4,LEN(T$4)-1)),"")</f>
        <v/>
      </c>
      <c r="AA46" s="64" t="str">
        <f t="shared" si="90"/>
        <v/>
      </c>
      <c r="AB46" s="64" t="str">
        <f t="shared" si="91"/>
        <v/>
      </c>
      <c r="AC46" s="64" t="str">
        <f t="shared" si="92"/>
        <v/>
      </c>
      <c r="AD46" s="64" t="str">
        <f t="shared" si="93"/>
        <v/>
      </c>
      <c r="AE46" s="64" t="str">
        <f>IF($B46&lt;&gt;"",SUMIFS(进货台账!$I$3:$I$1869,进货台账!$E$3:$E$1869,$B46,进货台账!$B$3:$B$1869,LEFT($I$3,4),进货台账!$C$3:$C$1869,LEFT(AE$4,LEN(AE$4)-1)),"")</f>
        <v/>
      </c>
      <c r="AF46" s="64" t="str">
        <f>IF($B46&lt;&gt;"",SUMIFS(进货台账!$K$3:$K$1869,进货台账!$E$3:$E$1869,$B46,进货台账!$B$3:$B$1869,LEFT($I$3,4),进货台账!$C$3:$C$1869,LEFT(AE$4,LEN(AE$4)-1)),"")</f>
        <v/>
      </c>
      <c r="AG46" s="64" t="str">
        <f t="shared" si="26"/>
        <v/>
      </c>
      <c r="AH46" s="64" t="str">
        <f t="shared" si="27"/>
        <v/>
      </c>
      <c r="AI46" s="64" t="str">
        <f>IF($B46&lt;&gt;"",SUMIFS(销售台账!$I$3:$I$2654,销售台账!$E$3:$E$2654,$B46,销售台账!$B$3:$B$2654,LEFT($I$3,4),销售台账!$C$3:$C$2654,LEFT(AE$4,LEN(AE$4)-1)),"")</f>
        <v/>
      </c>
      <c r="AJ46" s="64" t="str">
        <f>IF($B46&lt;&gt;"",IFERROR(SUMIFS(销售台账!$K$3:$K$2654,销售台账!$E$3:$E$2654,$B46,销售台账!$B$3:$B$2654,LEFT($I$3,4),销售台账!$C$3:$C$2654,LEFT(AE$4,LEN(AE$4)-1))/AI46,0),"")</f>
        <v/>
      </c>
      <c r="AK46" s="64" t="str">
        <f>IF($B46&lt;&gt;"",SUMIFS(损耗登记!$I$3:$I$4999,损耗登记!$E$3:$E$4999,$B46,损耗登记!$B$3:$B$4999,LEFT($I$3,4),损耗登记!$C$3:$C$4999,LEFT(AE$4,LEN(AE$4)-1)),"")</f>
        <v/>
      </c>
      <c r="AL46" s="64" t="str">
        <f t="shared" si="28"/>
        <v/>
      </c>
      <c r="AM46" s="64" t="str">
        <f t="shared" si="29"/>
        <v/>
      </c>
      <c r="AN46" s="64" t="str">
        <f t="shared" si="30"/>
        <v/>
      </c>
      <c r="AO46" s="64" t="str">
        <f t="shared" si="31"/>
        <v/>
      </c>
      <c r="AP46" s="64" t="str">
        <f>IF($B46&lt;&gt;"",SUMIFS(进货台账!$I$3:$I$1869,进货台账!$E$3:$E$1869,$B46,进货台账!$B$3:$B$1869,LEFT($I$3,4),进货台账!$C$3:$C$1869,LEFT(AP$4,LEN(AP$4)-1)),"")</f>
        <v/>
      </c>
      <c r="AQ46" s="64" t="str">
        <f>IF($B46&lt;&gt;"",SUMIFS(进货台账!$K$3:$K$1869,进货台账!$E$3:$E$1869,$B46,进货台账!$B$3:$B$1869,LEFT($I$3,4),进货台账!$C$3:$C$1869,LEFT(AP$4,LEN(AP$4)-1)),"")</f>
        <v/>
      </c>
      <c r="AR46" s="64" t="str">
        <f t="shared" si="32"/>
        <v/>
      </c>
      <c r="AS46" s="64" t="str">
        <f t="shared" si="33"/>
        <v/>
      </c>
      <c r="AT46" s="64" t="str">
        <f>IF($B46&lt;&gt;"",SUMIFS(销售台账!$I$3:$I$2654,销售台账!$E$3:$E$2654,$B46,销售台账!$B$3:$B$2654,LEFT($I$3,4),销售台账!$C$3:$C$2654,LEFT(AP$4,LEN(AP$4)-1)),"")</f>
        <v/>
      </c>
      <c r="AU46" s="64" t="str">
        <f>IF($B46&lt;&gt;"",IFERROR(SUMIFS(销售台账!$K$3:$K$2654,销售台账!$E$3:$E$2654,$B46,销售台账!$B$3:$B$2654,LEFT($I$3,4),销售台账!$C$3:$C$2654,LEFT(AP$4,LEN(AP$4)-1))/AT46,0),"")</f>
        <v/>
      </c>
      <c r="AV46" s="64" t="str">
        <f>IF($B46&lt;&gt;"",SUMIFS(损耗登记!$I$3:$I$4999,损耗登记!$E$3:$E$4999,$B46,损耗登记!$B$3:$B$4999,LEFT($I$3,4),损耗登记!$C$3:$C$4999,LEFT(AP$4,LEN(AP$4)-1)),"")</f>
        <v/>
      </c>
      <c r="AW46" s="64" t="str">
        <f t="shared" si="34"/>
        <v/>
      </c>
      <c r="AX46" s="64" t="str">
        <f t="shared" si="35"/>
        <v/>
      </c>
      <c r="AY46" s="64" t="str">
        <f t="shared" si="36"/>
        <v/>
      </c>
      <c r="AZ46" s="64" t="str">
        <f t="shared" si="37"/>
        <v/>
      </c>
      <c r="BA46" s="64" t="str">
        <f>IF($B46&lt;&gt;"",SUMIFS(进货台账!$I$3:$I$1869,进货台账!$E$3:$E$1869,$B46,进货台账!$B$3:$B$1869,LEFT($I$3,4),进货台账!$C$3:$C$1869,LEFT(BA$4,LEN(BA$4)-1)),"")</f>
        <v/>
      </c>
      <c r="BB46" s="64" t="str">
        <f>IF($B46&lt;&gt;"",SUMIFS(进货台账!$K$3:$K$1869,进货台账!$E$3:$E$1869,$B46,进货台账!$B$3:$B$1869,LEFT($I$3,4),进货台账!$C$3:$C$1869,LEFT(BA$4,LEN(BA$4)-1)),"")</f>
        <v/>
      </c>
      <c r="BC46" s="64" t="str">
        <f t="shared" si="38"/>
        <v/>
      </c>
      <c r="BD46" s="64" t="str">
        <f t="shared" si="39"/>
        <v/>
      </c>
      <c r="BE46" s="64" t="str">
        <f>IF($B46&lt;&gt;"",SUMIFS(销售台账!$I$3:$I$2654,销售台账!$E$3:$E$2654,$B46,销售台账!$B$3:$B$2654,LEFT($I$3,4),销售台账!$C$3:$C$2654,LEFT(BA$4,LEN(BA$4)-1)),"")</f>
        <v/>
      </c>
      <c r="BF46" s="64" t="str">
        <f>IF($B46&lt;&gt;"",IFERROR(SUMIFS(销售台账!$K$3:$K$2654,销售台账!$E$3:$E$2654,$B46,销售台账!$B$3:$B$2654,LEFT($I$3,4),销售台账!$C$3:$C$2654,LEFT(BA$4,LEN(BA$4)-1))/BE46,0),"")</f>
        <v/>
      </c>
      <c r="BG46" s="64" t="str">
        <f>IF($B46&lt;&gt;"",SUMIFS(损耗登记!$I$3:$I$4999,损耗登记!$E$3:$E$4999,$B46,损耗登记!$B$3:$B$4999,LEFT($I$3,4),损耗登记!$C$3:$C$4999,LEFT(BA$4,LEN(BA$4)-1)),"")</f>
        <v/>
      </c>
      <c r="BH46" s="64" t="str">
        <f t="shared" si="40"/>
        <v/>
      </c>
      <c r="BI46" s="64" t="str">
        <f t="shared" si="41"/>
        <v/>
      </c>
      <c r="BJ46" s="64" t="str">
        <f t="shared" si="42"/>
        <v/>
      </c>
      <c r="BK46" s="64" t="str">
        <f t="shared" si="43"/>
        <v/>
      </c>
      <c r="BL46" s="64" t="str">
        <f>IF($B46&lt;&gt;"",SUMIFS(进货台账!$I$3:$I$1869,进货台账!$E$3:$E$1869,$B46,进货台账!$B$3:$B$1869,LEFT($I$3,4),进货台账!$C$3:$C$1869,LEFT(BL$4,LEN(BL$4)-1)),"")</f>
        <v/>
      </c>
      <c r="BM46" s="64" t="str">
        <f>IF($B46&lt;&gt;"",SUMIFS(进货台账!$K$3:$K$1869,进货台账!$E$3:$E$1869,$B46,进货台账!$B$3:$B$1869,LEFT($I$3,4),进货台账!$C$3:$C$1869,LEFT(BL$4,LEN(BL$4)-1)),"")</f>
        <v/>
      </c>
      <c r="BN46" s="64" t="str">
        <f t="shared" si="44"/>
        <v/>
      </c>
      <c r="BO46" s="64" t="str">
        <f t="shared" si="45"/>
        <v/>
      </c>
      <c r="BP46" s="64" t="str">
        <f>IF($B46&lt;&gt;"",SUMIFS(销售台账!$I$3:$I$2654,销售台账!$E$3:$E$2654,$B46,销售台账!$B$3:$B$2654,LEFT($I$3,4),销售台账!$C$3:$C$2654,LEFT(BL$4,LEN(BL$4)-1)),"")</f>
        <v/>
      </c>
      <c r="BQ46" s="64" t="str">
        <f>IF($B46&lt;&gt;"",IFERROR(SUMIFS(销售台账!$K$3:$K$2654,销售台账!$E$3:$E$2654,$B46,销售台账!$B$3:$B$2654,LEFT($I$3,4),销售台账!$C$3:$C$2654,LEFT(BL$4,LEN(BL$4)-1))/BP46,0),"")</f>
        <v/>
      </c>
      <c r="BR46" s="64" t="str">
        <f>IF($B46&lt;&gt;"",SUMIFS(损耗登记!$I$3:$I$4999,损耗登记!$E$3:$E$4999,$B46,损耗登记!$B$3:$B$4999,LEFT($I$3,4),损耗登记!$C$3:$C$4999,LEFT(BL$4,LEN(BL$4)-1)),"")</f>
        <v/>
      </c>
      <c r="BS46" s="64" t="str">
        <f t="shared" si="46"/>
        <v/>
      </c>
      <c r="BT46" s="64" t="str">
        <f t="shared" si="47"/>
        <v/>
      </c>
      <c r="BU46" s="64" t="str">
        <f t="shared" si="48"/>
        <v/>
      </c>
      <c r="BV46" s="64" t="str">
        <f t="shared" si="49"/>
        <v/>
      </c>
      <c r="BW46" s="64" t="str">
        <f>IF($B46&lt;&gt;"",SUMIFS(进货台账!$I$3:$I$1869,进货台账!$E$3:$E$1869,$B46,进货台账!$B$3:$B$1869,LEFT($I$3,4),进货台账!$C$3:$C$1869,LEFT(BW$4,LEN(BW$4)-1)),"")</f>
        <v/>
      </c>
      <c r="BX46" s="64" t="str">
        <f>IF($B46&lt;&gt;"",SUMIFS(进货台账!$K$3:$K$1869,进货台账!$E$3:$E$1869,$B46,进货台账!$B$3:$B$1869,LEFT($I$3,4),进货台账!$C$3:$C$1869,LEFT(BW$4,LEN(BW$4)-1)),"")</f>
        <v/>
      </c>
      <c r="BY46" s="64" t="str">
        <f t="shared" si="50"/>
        <v/>
      </c>
      <c r="BZ46" s="64" t="str">
        <f t="shared" si="51"/>
        <v/>
      </c>
      <c r="CA46" s="64" t="str">
        <f>IF($B46&lt;&gt;"",SUMIFS(销售台账!$I$3:$I$2654,销售台账!$E$3:$E$2654,$B46,销售台账!$B$3:$B$2654,LEFT($I$3,4),销售台账!$C$3:$C$2654,LEFT(BW$4,LEN(BW$4)-1)),"")</f>
        <v/>
      </c>
      <c r="CB46" s="64" t="str">
        <f>IF($B46&lt;&gt;"",IFERROR(SUMIFS(销售台账!$K$3:$K$2654,销售台账!$E$3:$E$2654,$B46,销售台账!$B$3:$B$2654,LEFT($I$3,4),销售台账!$C$3:$C$2654,LEFT(BW$4,LEN(BW$4)-1))/CA46,0),"")</f>
        <v/>
      </c>
      <c r="CC46" s="64" t="str">
        <f>IF($B46&lt;&gt;"",SUMIFS(损耗登记!$I$3:$I$4999,损耗登记!$E$3:$E$4999,$B46,损耗登记!$B$3:$B$4999,LEFT($I$3,4),损耗登记!$C$3:$C$4999,LEFT(BW$4,LEN(BW$4)-1)),"")</f>
        <v/>
      </c>
      <c r="CD46" s="64" t="str">
        <f t="shared" si="52"/>
        <v/>
      </c>
      <c r="CE46" s="64" t="str">
        <f t="shared" si="53"/>
        <v/>
      </c>
      <c r="CF46" s="64" t="str">
        <f t="shared" si="54"/>
        <v/>
      </c>
      <c r="CG46" s="64" t="str">
        <f t="shared" si="55"/>
        <v/>
      </c>
      <c r="CH46" s="64" t="str">
        <f>IF($B46&lt;&gt;"",SUMIFS(进货台账!$I$3:$I$1869,进货台账!$E$3:$E$1869,$B46,进货台账!$B$3:$B$1869,LEFT($I$3,4),进货台账!$C$3:$C$1869,LEFT(CH$4,LEN(CH$4)-1)),"")</f>
        <v/>
      </c>
      <c r="CI46" s="64" t="str">
        <f>IF($B46&lt;&gt;"",SUMIFS(进货台账!$K$3:$K$1869,进货台账!$E$3:$E$1869,$B46,进货台账!$B$3:$B$1869,LEFT($I$3,4),进货台账!$C$3:$C$1869,LEFT(CH$4,LEN(CH$4)-1)),"")</f>
        <v/>
      </c>
      <c r="CJ46" s="64" t="str">
        <f t="shared" si="56"/>
        <v/>
      </c>
      <c r="CK46" s="64" t="str">
        <f t="shared" si="57"/>
        <v/>
      </c>
      <c r="CL46" s="64" t="str">
        <f>IF($B46&lt;&gt;"",SUMIFS(销售台账!$I$3:$I$2654,销售台账!$E$3:$E$2654,$B46,销售台账!$B$3:$B$2654,LEFT($I$3,4),销售台账!$C$3:$C$2654,LEFT(CH$4,LEN(CH$4)-1)),"")</f>
        <v/>
      </c>
      <c r="CM46" s="64" t="str">
        <f>IF($B46&lt;&gt;"",IFERROR(SUMIFS(销售台账!$K$3:$K$2654,销售台账!$E$3:$E$2654,$B46,销售台账!$B$3:$B$2654,LEFT($I$3,4),销售台账!$C$3:$C$2654,LEFT(CH$4,LEN(CH$4)-1))/CL46,0),"")</f>
        <v/>
      </c>
      <c r="CN46" s="64" t="str">
        <f>IF($B46&lt;&gt;"",SUMIFS(损耗登记!$I$3:$I$4999,损耗登记!$E$3:$E$4999,$B46,损耗登记!$B$3:$B$4999,LEFT($I$3,4),损耗登记!$C$3:$C$4999,LEFT(CH$4,LEN(CH$4)-1)),"")</f>
        <v/>
      </c>
      <c r="CO46" s="64" t="str">
        <f t="shared" si="58"/>
        <v/>
      </c>
      <c r="CP46" s="64" t="str">
        <f t="shared" si="59"/>
        <v/>
      </c>
      <c r="CQ46" s="64" t="str">
        <f t="shared" si="60"/>
        <v/>
      </c>
      <c r="CR46" s="64" t="str">
        <f t="shared" si="61"/>
        <v/>
      </c>
      <c r="CS46" s="64" t="str">
        <f>IF($B46&lt;&gt;"",SUMIFS(进货台账!$I$3:$I$1869,进货台账!$E$3:$E$1869,$B46,进货台账!$B$3:$B$1869,LEFT($I$3,4),进货台账!$C$3:$C$1869,LEFT(CS$4,LEN(CS$4)-1)),"")</f>
        <v/>
      </c>
      <c r="CT46" s="64" t="str">
        <f>IF($B46&lt;&gt;"",SUMIFS(进货台账!$K$3:$K$1869,进货台账!$E$3:$E$1869,$B46,进货台账!$B$3:$B$1869,LEFT($I$3,4),进货台账!$C$3:$C$1869,LEFT(CS$4,LEN(CS$4)-1)),"")</f>
        <v/>
      </c>
      <c r="CU46" s="64" t="str">
        <f t="shared" si="62"/>
        <v/>
      </c>
      <c r="CV46" s="64" t="str">
        <f t="shared" si="63"/>
        <v/>
      </c>
      <c r="CW46" s="64" t="str">
        <f>IF($B46&lt;&gt;"",SUMIFS(销售台账!$I$3:$I$2654,销售台账!$E$3:$E$2654,$B46,销售台账!$B$3:$B$2654,LEFT($I$3,4),销售台账!$C$3:$C$2654,LEFT(CS$4,LEN(CS$4)-1)),"")</f>
        <v/>
      </c>
      <c r="CX46" s="64" t="str">
        <f>IF($B46&lt;&gt;"",IFERROR(SUMIFS(销售台账!$K$3:$K$2654,销售台账!$E$3:$E$2654,$B46,销售台账!$B$3:$B$2654,LEFT($I$3,4),销售台账!$C$3:$C$2654,LEFT(CS$4,LEN(CS$4)-1))/CW46,0),"")</f>
        <v/>
      </c>
      <c r="CY46" s="64" t="str">
        <f>IF($B46&lt;&gt;"",SUMIFS(损耗登记!$I$3:$I$4999,损耗登记!$E$3:$E$4999,$B46,损耗登记!$B$3:$B$4999,LEFT($I$3,4),损耗登记!$C$3:$C$4999,LEFT(CS$4,LEN(CS$4)-1)),"")</f>
        <v/>
      </c>
      <c r="CZ46" s="64" t="str">
        <f t="shared" si="64"/>
        <v/>
      </c>
      <c r="DA46" s="64" t="str">
        <f t="shared" si="65"/>
        <v/>
      </c>
      <c r="DB46" s="64" t="str">
        <f t="shared" si="66"/>
        <v/>
      </c>
      <c r="DC46" s="64" t="str">
        <f t="shared" si="67"/>
        <v/>
      </c>
      <c r="DD46" s="64" t="str">
        <f>IF($B46&lt;&gt;"",SUMIFS(进货台账!$I$3:$I$1869,进货台账!$E$3:$E$1869,$B46,进货台账!$B$3:$B$1869,LEFT($I$3,4),进货台账!$C$3:$C$1869,LEFT(DD$4,LEN(DD$4)-1)),"")</f>
        <v/>
      </c>
      <c r="DE46" s="64" t="str">
        <f>IF($B46&lt;&gt;"",SUMIFS(进货台账!$K$3:$K$1869,进货台账!$E$3:$E$1869,$B46,进货台账!$B$3:$B$1869,LEFT($I$3,4),进货台账!$C$3:$C$1869,LEFT(DD$4,LEN(DD$4)-1)),"")</f>
        <v/>
      </c>
      <c r="DF46" s="64" t="str">
        <f t="shared" si="68"/>
        <v/>
      </c>
      <c r="DG46" s="64" t="str">
        <f t="shared" si="69"/>
        <v/>
      </c>
      <c r="DH46" s="64" t="str">
        <f>IF($B46&lt;&gt;"",SUMIFS(销售台账!$I$3:$I$2654,销售台账!$E$3:$E$2654,$B46,销售台账!$B$3:$B$2654,LEFT($I$3,4),销售台账!$C$3:$C$2654,LEFT(DD$4,LEN(DD$4)-1)),"")</f>
        <v/>
      </c>
      <c r="DI46" s="64" t="str">
        <f>IF($B46&lt;&gt;"",IFERROR(SUMIFS(销售台账!$K$3:$K$2654,销售台账!$E$3:$E$2654,$B46,销售台账!$B$3:$B$2654,LEFT($I$3,4),销售台账!$C$3:$C$2654,LEFT(DD$4,LEN(DD$4)-1))/DH46,0),"")</f>
        <v/>
      </c>
      <c r="DJ46" s="64" t="str">
        <f>IF($B46&lt;&gt;"",SUMIFS(损耗登记!$I$3:$I$4999,损耗登记!$E$3:$E$4999,$B46,损耗登记!$B$3:$B$4999,LEFT($I$3,4),损耗登记!$C$3:$C$4999,LEFT(DD$4,LEN(DD$4)-1)),"")</f>
        <v/>
      </c>
      <c r="DK46" s="64" t="str">
        <f t="shared" si="70"/>
        <v/>
      </c>
      <c r="DL46" s="64" t="str">
        <f t="shared" si="71"/>
        <v/>
      </c>
      <c r="DM46" s="64" t="str">
        <f t="shared" si="72"/>
        <v/>
      </c>
      <c r="DN46" s="64" t="str">
        <f t="shared" si="73"/>
        <v/>
      </c>
      <c r="DO46" s="64" t="str">
        <f>IF($B46&lt;&gt;"",SUMIFS(进货台账!$I$3:$I$1869,进货台账!$E$3:$E$1869,$B46,进货台账!$B$3:$B$1869,LEFT($I$3,4),进货台账!$C$3:$C$1869,LEFT(DO$4,LEN(DO$4)-1)),"")</f>
        <v/>
      </c>
      <c r="DP46" s="64" t="str">
        <f>IF($B46&lt;&gt;"",SUMIFS(进货台账!$K$3:$K$1869,进货台账!$E$3:$E$1869,$B46,进货台账!$B$3:$B$1869,LEFT($I$3,4),进货台账!$C$3:$C$1869,LEFT(DO$4,LEN(DO$4)-1)),"")</f>
        <v/>
      </c>
      <c r="DQ46" s="64" t="str">
        <f t="shared" si="74"/>
        <v/>
      </c>
      <c r="DR46" s="64" t="str">
        <f t="shared" si="75"/>
        <v/>
      </c>
      <c r="DS46" s="64" t="str">
        <f>IF($B46&lt;&gt;"",SUMIFS(销售台账!$I$3:$I$2654,销售台账!$E$3:$E$2654,$B46,销售台账!$B$3:$B$2654,LEFT($I$3,4),销售台账!$C$3:$C$2654,LEFT(DO$4,LEN(DO$4)-1)),"")</f>
        <v/>
      </c>
      <c r="DT46" s="64" t="str">
        <f>IF($B46&lt;&gt;"",IFERROR(SUMIFS(销售台账!$K$3:$K$2654,销售台账!$E$3:$E$2654,$B46,销售台账!$B$3:$B$2654,LEFT($I$3,4),销售台账!$C$3:$C$2654,LEFT(DO$4,LEN(DO$4)-1))/DS46,0),"")</f>
        <v/>
      </c>
      <c r="DU46" s="64" t="str">
        <f>IF($B46&lt;&gt;"",SUMIFS(损耗登记!$I$3:$I$4999,损耗登记!$E$3:$E$4999,$B46,损耗登记!$B$3:$B$4999,LEFT($I$3,4),损耗登记!$C$3:$C$4999,LEFT(DO$4,LEN(DO$4)-1)),"")</f>
        <v/>
      </c>
      <c r="DV46" s="64" t="str">
        <f t="shared" si="76"/>
        <v/>
      </c>
      <c r="DW46" s="64" t="str">
        <f t="shared" si="77"/>
        <v/>
      </c>
      <c r="DX46" s="64" t="str">
        <f t="shared" si="78"/>
        <v/>
      </c>
      <c r="DY46" s="64" t="str">
        <f t="shared" si="79"/>
        <v/>
      </c>
      <c r="DZ46" s="64" t="str">
        <f>IF($B46&lt;&gt;"",SUMIFS(进货台账!$I$3:$I$1869,进货台账!$E$3:$E$1869,$B46,进货台账!$B$3:$B$1869,LEFT($I$3,4),进货台账!$C$3:$C$1869,LEFT(DZ$4,LEN(DZ$4)-1)),"")</f>
        <v/>
      </c>
      <c r="EA46" s="64" t="str">
        <f>IF($B46&lt;&gt;"",SUMIFS(进货台账!$K$3:$K$1869,进货台账!$E$3:$E$1869,$B46,进货台账!$B$3:$B$1869,LEFT($I$3,4),进货台账!$C$3:$C$1869,LEFT(DZ$4,LEN(DZ$4)-1)),"")</f>
        <v/>
      </c>
      <c r="EB46" s="64" t="str">
        <f t="shared" si="80"/>
        <v/>
      </c>
      <c r="EC46" s="64" t="str">
        <f t="shared" si="81"/>
        <v/>
      </c>
      <c r="ED46" s="64" t="str">
        <f>IF($B46&lt;&gt;"",SUMIFS(销售台账!$I$3:$I$2654,销售台账!$E$3:$E$2654,$B46,销售台账!$B$3:$B$2654,LEFT($I$3,4),销售台账!$C$3:$C$2654,LEFT(DZ$4,LEN(DZ$4)-1)),"")</f>
        <v/>
      </c>
      <c r="EE46" s="64" t="str">
        <f>IF($B46&lt;&gt;"",IFERROR(SUMIFS(销售台账!$K$3:$K$2654,销售台账!$E$3:$E$2654,$B46,销售台账!$B$3:$B$2654,LEFT($I$3,4),销售台账!$C$3:$C$2654,LEFT(DZ$4,LEN(DZ$4)-1))/ED46,0),"")</f>
        <v/>
      </c>
      <c r="EF46" s="64" t="str">
        <f>IF($B46&lt;&gt;"",SUMIFS(损耗登记!$I$3:$I$4999,损耗登记!$E$3:$E$4999,$B46,损耗登记!$B$3:$B$4999,LEFT($I$3,4),损耗登记!$C$3:$C$4999,LEFT(DZ$4,LEN(DZ$4)-1)),"")</f>
        <v/>
      </c>
      <c r="EG46" s="64" t="str">
        <f t="shared" si="82"/>
        <v/>
      </c>
      <c r="EH46" s="64" t="str">
        <f t="shared" si="83"/>
        <v/>
      </c>
      <c r="EI46" s="64" t="str">
        <f t="shared" si="84"/>
        <v/>
      </c>
      <c r="EJ46" s="64" t="str">
        <f t="shared" si="85"/>
        <v/>
      </c>
    </row>
    <row r="47" s="44" customFormat="1" ht="22" customHeight="1" spans="1:140">
      <c r="A47" s="63" t="str">
        <f t="shared" si="86"/>
        <v/>
      </c>
      <c r="B47" s="63" t="str">
        <f>IF(商品参数!A43&lt;&gt;"",商品参数!A43,"")</f>
        <v/>
      </c>
      <c r="C47" s="64" t="str">
        <f>IFERROR(VLOOKUP(B47,商品参数!A:E,2,FALSE),"")</f>
        <v/>
      </c>
      <c r="D47" s="64" t="str">
        <f>IFERROR(VLOOKUP(B47,商品参数!A:E,3,FALSE),"")</f>
        <v/>
      </c>
      <c r="E47" s="64" t="str">
        <f>IFERROR(VLOOKUP(B47,商品参数!A:E,4,FALSE),"")</f>
        <v/>
      </c>
      <c r="F47" s="64" t="str">
        <f>IF(E47&lt;&gt;"",IFERROR(VLOOKUP(B47,商品参数!$A$3:$D$499,6,0),0),"")</f>
        <v/>
      </c>
      <c r="G47" s="64" t="str">
        <f>IF(E47&lt;&gt;"",IFERROR(VLOOKUP(B47,商品参数!$A$3:$E$499,7,0),0),"")</f>
        <v/>
      </c>
      <c r="H47" s="64" t="str">
        <f t="shared" si="17"/>
        <v/>
      </c>
      <c r="I47" s="64" t="str">
        <f>IF($B47&lt;&gt;"",SUMIFS(进货台账!$I$3:$I$1869,进货台账!$E$3:$E$1869,$B47,进货台账!$B$3:$B$1869,LEFT($I$3,4),进货台账!$C$3:$C$1869,LEFT(I$4,LEN(I$4)-1)),"")</f>
        <v/>
      </c>
      <c r="J47" s="64" t="str">
        <f>IF($B47&lt;&gt;"",SUMIFS(进货台账!$K$3:$K$1869,进货台账!$E$3:$E$1869,$B47,进货台账!$B$3:$B$1869,LEFT($I$3,4),进货台账!$C$3:$C$1869,LEFT(I$4,LEN(I$4)-1)),"")</f>
        <v/>
      </c>
      <c r="K47" s="64" t="str">
        <f t="shared" si="18"/>
        <v/>
      </c>
      <c r="L47" s="64" t="str">
        <f t="shared" si="19"/>
        <v/>
      </c>
      <c r="M47" s="64" t="str">
        <f>IF($B47&lt;&gt;"",SUMIFS(销售台账!$I$3:$I$2654,销售台账!$E$3:$E$2654,$B47,销售台账!$B$3:$B$2654,LEFT($I$3,4),销售台账!$C$3:$C$2654,LEFT(I$4,LEN(I$4)-1)),"")</f>
        <v/>
      </c>
      <c r="N47" s="64" t="str">
        <f>IF($B47&lt;&gt;"",IFERROR(SUMIFS(销售台账!$K$3:$K$2654,销售台账!$E$3:$E$2654,$B47,销售台账!$B$3:$B$2654,LEFT($I$3,4),销售台账!$C$3:$C$2654,LEFT(I$4,LEN(I$4)-1))/M47,0),"")</f>
        <v/>
      </c>
      <c r="O47" s="64" t="str">
        <f>IF($B47&lt;&gt;"",SUMIFS(损耗登记!$I$3:$I$4999,损耗登记!$E$3:$E$4999,$B47,损耗登记!$B$3:$B$4999,LEFT($I$3,4),损耗登记!$C$3:$C$4999,LEFT(I$4,LEN(I$4)-1)),"")</f>
        <v/>
      </c>
      <c r="P47" s="64" t="str">
        <f t="shared" si="20"/>
        <v/>
      </c>
      <c r="Q47" s="64" t="str">
        <f t="shared" si="21"/>
        <v/>
      </c>
      <c r="R47" s="64" t="str">
        <f t="shared" si="22"/>
        <v/>
      </c>
      <c r="S47" s="64" t="str">
        <f t="shared" si="87"/>
        <v/>
      </c>
      <c r="T47" s="64" t="str">
        <f>IF($B47&lt;&gt;"",SUMIFS(进货台账!$I$3:$I$1869,进货台账!$E$3:$E$1869,$B47,进货台账!$B$3:$B$1869,LEFT($I$3,4),进货台账!$C$3:$C$1869,LEFT(T$4,LEN(T$4)-1)),"")</f>
        <v/>
      </c>
      <c r="U47" s="64" t="str">
        <f>IF($B47&lt;&gt;"",SUMIFS(进货台账!$K$3:$K$1869,进货台账!$E$3:$E$1869,$B47,进货台账!$B$3:$B$1869,LEFT($I$3,4),进货台账!$C$3:$C$1869,LEFT(T$4,LEN(T$4)-1)),"")</f>
        <v/>
      </c>
      <c r="V47" s="64" t="str">
        <f t="shared" si="88"/>
        <v/>
      </c>
      <c r="W47" s="64" t="str">
        <f t="shared" si="89"/>
        <v/>
      </c>
      <c r="X47" s="64" t="str">
        <f>IF($B47&lt;&gt;"",SUMIFS(销售台账!$I$3:$I$2654,销售台账!$E$3:$E$2654,$B47,销售台账!$B$3:$B$2654,LEFT($I$3,4),销售台账!$C$3:$C$2654,LEFT(T$4,LEN(T$4)-1)),"")</f>
        <v/>
      </c>
      <c r="Y47" s="64" t="str">
        <f>IF($B47&lt;&gt;"",IFERROR(SUMIFS(销售台账!$K$3:$K$2654,销售台账!$E$3:$E$2654,$B47,销售台账!$B$3:$B$2654,LEFT($I$3,4),销售台账!$C$3:$C$2654,LEFT(T$4,LEN(T$4)-1))/X47,0),"")</f>
        <v/>
      </c>
      <c r="Z47" s="64" t="str">
        <f>IF($B47&lt;&gt;"",SUMIFS(损耗登记!$I$3:$I$4999,损耗登记!$E$3:$E$4999,$B47,损耗登记!$B$3:$B$4999,LEFT($I$3,4),损耗登记!$C$3:$C$4999,LEFT(T$4,LEN(T$4)-1)),"")</f>
        <v/>
      </c>
      <c r="AA47" s="64" t="str">
        <f t="shared" si="90"/>
        <v/>
      </c>
      <c r="AB47" s="64" t="str">
        <f t="shared" si="91"/>
        <v/>
      </c>
      <c r="AC47" s="64" t="str">
        <f t="shared" si="92"/>
        <v/>
      </c>
      <c r="AD47" s="64" t="str">
        <f t="shared" si="93"/>
        <v/>
      </c>
      <c r="AE47" s="64" t="str">
        <f>IF($B47&lt;&gt;"",SUMIFS(进货台账!$I$3:$I$1869,进货台账!$E$3:$E$1869,$B47,进货台账!$B$3:$B$1869,LEFT($I$3,4),进货台账!$C$3:$C$1869,LEFT(AE$4,LEN(AE$4)-1)),"")</f>
        <v/>
      </c>
      <c r="AF47" s="64" t="str">
        <f>IF($B47&lt;&gt;"",SUMIFS(进货台账!$K$3:$K$1869,进货台账!$E$3:$E$1869,$B47,进货台账!$B$3:$B$1869,LEFT($I$3,4),进货台账!$C$3:$C$1869,LEFT(AE$4,LEN(AE$4)-1)),"")</f>
        <v/>
      </c>
      <c r="AG47" s="64" t="str">
        <f t="shared" si="26"/>
        <v/>
      </c>
      <c r="AH47" s="64" t="str">
        <f t="shared" si="27"/>
        <v/>
      </c>
      <c r="AI47" s="64" t="str">
        <f>IF($B47&lt;&gt;"",SUMIFS(销售台账!$I$3:$I$2654,销售台账!$E$3:$E$2654,$B47,销售台账!$B$3:$B$2654,LEFT($I$3,4),销售台账!$C$3:$C$2654,LEFT(AE$4,LEN(AE$4)-1)),"")</f>
        <v/>
      </c>
      <c r="AJ47" s="64" t="str">
        <f>IF($B47&lt;&gt;"",IFERROR(SUMIFS(销售台账!$K$3:$K$2654,销售台账!$E$3:$E$2654,$B47,销售台账!$B$3:$B$2654,LEFT($I$3,4),销售台账!$C$3:$C$2654,LEFT(AE$4,LEN(AE$4)-1))/AI47,0),"")</f>
        <v/>
      </c>
      <c r="AK47" s="64" t="str">
        <f>IF($B47&lt;&gt;"",SUMIFS(损耗登记!$I$3:$I$4999,损耗登记!$E$3:$E$4999,$B47,损耗登记!$B$3:$B$4999,LEFT($I$3,4),损耗登记!$C$3:$C$4999,LEFT(AE$4,LEN(AE$4)-1)),"")</f>
        <v/>
      </c>
      <c r="AL47" s="64" t="str">
        <f t="shared" si="28"/>
        <v/>
      </c>
      <c r="AM47" s="64" t="str">
        <f t="shared" si="29"/>
        <v/>
      </c>
      <c r="AN47" s="64" t="str">
        <f t="shared" si="30"/>
        <v/>
      </c>
      <c r="AO47" s="64" t="str">
        <f t="shared" si="31"/>
        <v/>
      </c>
      <c r="AP47" s="64" t="str">
        <f>IF($B47&lt;&gt;"",SUMIFS(进货台账!$I$3:$I$1869,进货台账!$E$3:$E$1869,$B47,进货台账!$B$3:$B$1869,LEFT($I$3,4),进货台账!$C$3:$C$1869,LEFT(AP$4,LEN(AP$4)-1)),"")</f>
        <v/>
      </c>
      <c r="AQ47" s="64" t="str">
        <f>IF($B47&lt;&gt;"",SUMIFS(进货台账!$K$3:$K$1869,进货台账!$E$3:$E$1869,$B47,进货台账!$B$3:$B$1869,LEFT($I$3,4),进货台账!$C$3:$C$1869,LEFT(AP$4,LEN(AP$4)-1)),"")</f>
        <v/>
      </c>
      <c r="AR47" s="64" t="str">
        <f t="shared" si="32"/>
        <v/>
      </c>
      <c r="AS47" s="64" t="str">
        <f t="shared" si="33"/>
        <v/>
      </c>
      <c r="AT47" s="64" t="str">
        <f>IF($B47&lt;&gt;"",SUMIFS(销售台账!$I$3:$I$2654,销售台账!$E$3:$E$2654,$B47,销售台账!$B$3:$B$2654,LEFT($I$3,4),销售台账!$C$3:$C$2654,LEFT(AP$4,LEN(AP$4)-1)),"")</f>
        <v/>
      </c>
      <c r="AU47" s="64" t="str">
        <f>IF($B47&lt;&gt;"",IFERROR(SUMIFS(销售台账!$K$3:$K$2654,销售台账!$E$3:$E$2654,$B47,销售台账!$B$3:$B$2654,LEFT($I$3,4),销售台账!$C$3:$C$2654,LEFT(AP$4,LEN(AP$4)-1))/AT47,0),"")</f>
        <v/>
      </c>
      <c r="AV47" s="64" t="str">
        <f>IF($B47&lt;&gt;"",SUMIFS(损耗登记!$I$3:$I$4999,损耗登记!$E$3:$E$4999,$B47,损耗登记!$B$3:$B$4999,LEFT($I$3,4),损耗登记!$C$3:$C$4999,LEFT(AP$4,LEN(AP$4)-1)),"")</f>
        <v/>
      </c>
      <c r="AW47" s="64" t="str">
        <f t="shared" si="34"/>
        <v/>
      </c>
      <c r="AX47" s="64" t="str">
        <f t="shared" si="35"/>
        <v/>
      </c>
      <c r="AY47" s="64" t="str">
        <f t="shared" si="36"/>
        <v/>
      </c>
      <c r="AZ47" s="64" t="str">
        <f t="shared" si="37"/>
        <v/>
      </c>
      <c r="BA47" s="64" t="str">
        <f>IF($B47&lt;&gt;"",SUMIFS(进货台账!$I$3:$I$1869,进货台账!$E$3:$E$1869,$B47,进货台账!$B$3:$B$1869,LEFT($I$3,4),进货台账!$C$3:$C$1869,LEFT(BA$4,LEN(BA$4)-1)),"")</f>
        <v/>
      </c>
      <c r="BB47" s="64" t="str">
        <f>IF($B47&lt;&gt;"",SUMIFS(进货台账!$K$3:$K$1869,进货台账!$E$3:$E$1869,$B47,进货台账!$B$3:$B$1869,LEFT($I$3,4),进货台账!$C$3:$C$1869,LEFT(BA$4,LEN(BA$4)-1)),"")</f>
        <v/>
      </c>
      <c r="BC47" s="64" t="str">
        <f t="shared" si="38"/>
        <v/>
      </c>
      <c r="BD47" s="64" t="str">
        <f t="shared" si="39"/>
        <v/>
      </c>
      <c r="BE47" s="64" t="str">
        <f>IF($B47&lt;&gt;"",SUMIFS(销售台账!$I$3:$I$2654,销售台账!$E$3:$E$2654,$B47,销售台账!$B$3:$B$2654,LEFT($I$3,4),销售台账!$C$3:$C$2654,LEFT(BA$4,LEN(BA$4)-1)),"")</f>
        <v/>
      </c>
      <c r="BF47" s="64" t="str">
        <f>IF($B47&lt;&gt;"",IFERROR(SUMIFS(销售台账!$K$3:$K$2654,销售台账!$E$3:$E$2654,$B47,销售台账!$B$3:$B$2654,LEFT($I$3,4),销售台账!$C$3:$C$2654,LEFT(BA$4,LEN(BA$4)-1))/BE47,0),"")</f>
        <v/>
      </c>
      <c r="BG47" s="64" t="str">
        <f>IF($B47&lt;&gt;"",SUMIFS(损耗登记!$I$3:$I$4999,损耗登记!$E$3:$E$4999,$B47,损耗登记!$B$3:$B$4999,LEFT($I$3,4),损耗登记!$C$3:$C$4999,LEFT(BA$4,LEN(BA$4)-1)),"")</f>
        <v/>
      </c>
      <c r="BH47" s="64" t="str">
        <f t="shared" si="40"/>
        <v/>
      </c>
      <c r="BI47" s="64" t="str">
        <f t="shared" si="41"/>
        <v/>
      </c>
      <c r="BJ47" s="64" t="str">
        <f t="shared" si="42"/>
        <v/>
      </c>
      <c r="BK47" s="64" t="str">
        <f t="shared" si="43"/>
        <v/>
      </c>
      <c r="BL47" s="64" t="str">
        <f>IF($B47&lt;&gt;"",SUMIFS(进货台账!$I$3:$I$1869,进货台账!$E$3:$E$1869,$B47,进货台账!$B$3:$B$1869,LEFT($I$3,4),进货台账!$C$3:$C$1869,LEFT(BL$4,LEN(BL$4)-1)),"")</f>
        <v/>
      </c>
      <c r="BM47" s="64" t="str">
        <f>IF($B47&lt;&gt;"",SUMIFS(进货台账!$K$3:$K$1869,进货台账!$E$3:$E$1869,$B47,进货台账!$B$3:$B$1869,LEFT($I$3,4),进货台账!$C$3:$C$1869,LEFT(BL$4,LEN(BL$4)-1)),"")</f>
        <v/>
      </c>
      <c r="BN47" s="64" t="str">
        <f t="shared" si="44"/>
        <v/>
      </c>
      <c r="BO47" s="64" t="str">
        <f t="shared" si="45"/>
        <v/>
      </c>
      <c r="BP47" s="64" t="str">
        <f>IF($B47&lt;&gt;"",SUMIFS(销售台账!$I$3:$I$2654,销售台账!$E$3:$E$2654,$B47,销售台账!$B$3:$B$2654,LEFT($I$3,4),销售台账!$C$3:$C$2654,LEFT(BL$4,LEN(BL$4)-1)),"")</f>
        <v/>
      </c>
      <c r="BQ47" s="64" t="str">
        <f>IF($B47&lt;&gt;"",IFERROR(SUMIFS(销售台账!$K$3:$K$2654,销售台账!$E$3:$E$2654,$B47,销售台账!$B$3:$B$2654,LEFT($I$3,4),销售台账!$C$3:$C$2654,LEFT(BL$4,LEN(BL$4)-1))/BP47,0),"")</f>
        <v/>
      </c>
      <c r="BR47" s="64" t="str">
        <f>IF($B47&lt;&gt;"",SUMIFS(损耗登记!$I$3:$I$4999,损耗登记!$E$3:$E$4999,$B47,损耗登记!$B$3:$B$4999,LEFT($I$3,4),损耗登记!$C$3:$C$4999,LEFT(BL$4,LEN(BL$4)-1)),"")</f>
        <v/>
      </c>
      <c r="BS47" s="64" t="str">
        <f t="shared" si="46"/>
        <v/>
      </c>
      <c r="BT47" s="64" t="str">
        <f t="shared" si="47"/>
        <v/>
      </c>
      <c r="BU47" s="64" t="str">
        <f t="shared" si="48"/>
        <v/>
      </c>
      <c r="BV47" s="64" t="str">
        <f t="shared" si="49"/>
        <v/>
      </c>
      <c r="BW47" s="64" t="str">
        <f>IF($B47&lt;&gt;"",SUMIFS(进货台账!$I$3:$I$1869,进货台账!$E$3:$E$1869,$B47,进货台账!$B$3:$B$1869,LEFT($I$3,4),进货台账!$C$3:$C$1869,LEFT(BW$4,LEN(BW$4)-1)),"")</f>
        <v/>
      </c>
      <c r="BX47" s="64" t="str">
        <f>IF($B47&lt;&gt;"",SUMIFS(进货台账!$K$3:$K$1869,进货台账!$E$3:$E$1869,$B47,进货台账!$B$3:$B$1869,LEFT($I$3,4),进货台账!$C$3:$C$1869,LEFT(BW$4,LEN(BW$4)-1)),"")</f>
        <v/>
      </c>
      <c r="BY47" s="64" t="str">
        <f t="shared" si="50"/>
        <v/>
      </c>
      <c r="BZ47" s="64" t="str">
        <f t="shared" si="51"/>
        <v/>
      </c>
      <c r="CA47" s="64" t="str">
        <f>IF($B47&lt;&gt;"",SUMIFS(销售台账!$I$3:$I$2654,销售台账!$E$3:$E$2654,$B47,销售台账!$B$3:$B$2654,LEFT($I$3,4),销售台账!$C$3:$C$2654,LEFT(BW$4,LEN(BW$4)-1)),"")</f>
        <v/>
      </c>
      <c r="CB47" s="64" t="str">
        <f>IF($B47&lt;&gt;"",IFERROR(SUMIFS(销售台账!$K$3:$K$2654,销售台账!$E$3:$E$2654,$B47,销售台账!$B$3:$B$2654,LEFT($I$3,4),销售台账!$C$3:$C$2654,LEFT(BW$4,LEN(BW$4)-1))/CA47,0),"")</f>
        <v/>
      </c>
      <c r="CC47" s="64" t="str">
        <f>IF($B47&lt;&gt;"",SUMIFS(损耗登记!$I$3:$I$4999,损耗登记!$E$3:$E$4999,$B47,损耗登记!$B$3:$B$4999,LEFT($I$3,4),损耗登记!$C$3:$C$4999,LEFT(BW$4,LEN(BW$4)-1)),"")</f>
        <v/>
      </c>
      <c r="CD47" s="64" t="str">
        <f t="shared" si="52"/>
        <v/>
      </c>
      <c r="CE47" s="64" t="str">
        <f t="shared" si="53"/>
        <v/>
      </c>
      <c r="CF47" s="64" t="str">
        <f t="shared" si="54"/>
        <v/>
      </c>
      <c r="CG47" s="64" t="str">
        <f t="shared" si="55"/>
        <v/>
      </c>
      <c r="CH47" s="64" t="str">
        <f>IF($B47&lt;&gt;"",SUMIFS(进货台账!$I$3:$I$1869,进货台账!$E$3:$E$1869,$B47,进货台账!$B$3:$B$1869,LEFT($I$3,4),进货台账!$C$3:$C$1869,LEFT(CH$4,LEN(CH$4)-1)),"")</f>
        <v/>
      </c>
      <c r="CI47" s="64" t="str">
        <f>IF($B47&lt;&gt;"",SUMIFS(进货台账!$K$3:$K$1869,进货台账!$E$3:$E$1869,$B47,进货台账!$B$3:$B$1869,LEFT($I$3,4),进货台账!$C$3:$C$1869,LEFT(CH$4,LEN(CH$4)-1)),"")</f>
        <v/>
      </c>
      <c r="CJ47" s="64" t="str">
        <f t="shared" si="56"/>
        <v/>
      </c>
      <c r="CK47" s="64" t="str">
        <f t="shared" si="57"/>
        <v/>
      </c>
      <c r="CL47" s="64" t="str">
        <f>IF($B47&lt;&gt;"",SUMIFS(销售台账!$I$3:$I$2654,销售台账!$E$3:$E$2654,$B47,销售台账!$B$3:$B$2654,LEFT($I$3,4),销售台账!$C$3:$C$2654,LEFT(CH$4,LEN(CH$4)-1)),"")</f>
        <v/>
      </c>
      <c r="CM47" s="64" t="str">
        <f>IF($B47&lt;&gt;"",IFERROR(SUMIFS(销售台账!$K$3:$K$2654,销售台账!$E$3:$E$2654,$B47,销售台账!$B$3:$B$2654,LEFT($I$3,4),销售台账!$C$3:$C$2654,LEFT(CH$4,LEN(CH$4)-1))/CL47,0),"")</f>
        <v/>
      </c>
      <c r="CN47" s="64" t="str">
        <f>IF($B47&lt;&gt;"",SUMIFS(损耗登记!$I$3:$I$4999,损耗登记!$E$3:$E$4999,$B47,损耗登记!$B$3:$B$4999,LEFT($I$3,4),损耗登记!$C$3:$C$4999,LEFT(CH$4,LEN(CH$4)-1)),"")</f>
        <v/>
      </c>
      <c r="CO47" s="64" t="str">
        <f t="shared" si="58"/>
        <v/>
      </c>
      <c r="CP47" s="64" t="str">
        <f t="shared" si="59"/>
        <v/>
      </c>
      <c r="CQ47" s="64" t="str">
        <f t="shared" si="60"/>
        <v/>
      </c>
      <c r="CR47" s="64" t="str">
        <f t="shared" si="61"/>
        <v/>
      </c>
      <c r="CS47" s="64" t="str">
        <f>IF($B47&lt;&gt;"",SUMIFS(进货台账!$I$3:$I$1869,进货台账!$E$3:$E$1869,$B47,进货台账!$B$3:$B$1869,LEFT($I$3,4),进货台账!$C$3:$C$1869,LEFT(CS$4,LEN(CS$4)-1)),"")</f>
        <v/>
      </c>
      <c r="CT47" s="64" t="str">
        <f>IF($B47&lt;&gt;"",SUMIFS(进货台账!$K$3:$K$1869,进货台账!$E$3:$E$1869,$B47,进货台账!$B$3:$B$1869,LEFT($I$3,4),进货台账!$C$3:$C$1869,LEFT(CS$4,LEN(CS$4)-1)),"")</f>
        <v/>
      </c>
      <c r="CU47" s="64" t="str">
        <f t="shared" si="62"/>
        <v/>
      </c>
      <c r="CV47" s="64" t="str">
        <f t="shared" si="63"/>
        <v/>
      </c>
      <c r="CW47" s="64" t="str">
        <f>IF($B47&lt;&gt;"",SUMIFS(销售台账!$I$3:$I$2654,销售台账!$E$3:$E$2654,$B47,销售台账!$B$3:$B$2654,LEFT($I$3,4),销售台账!$C$3:$C$2654,LEFT(CS$4,LEN(CS$4)-1)),"")</f>
        <v/>
      </c>
      <c r="CX47" s="64" t="str">
        <f>IF($B47&lt;&gt;"",IFERROR(SUMIFS(销售台账!$K$3:$K$2654,销售台账!$E$3:$E$2654,$B47,销售台账!$B$3:$B$2654,LEFT($I$3,4),销售台账!$C$3:$C$2654,LEFT(CS$4,LEN(CS$4)-1))/CW47,0),"")</f>
        <v/>
      </c>
      <c r="CY47" s="64" t="str">
        <f>IF($B47&lt;&gt;"",SUMIFS(损耗登记!$I$3:$I$4999,损耗登记!$E$3:$E$4999,$B47,损耗登记!$B$3:$B$4999,LEFT($I$3,4),损耗登记!$C$3:$C$4999,LEFT(CS$4,LEN(CS$4)-1)),"")</f>
        <v/>
      </c>
      <c r="CZ47" s="64" t="str">
        <f t="shared" si="64"/>
        <v/>
      </c>
      <c r="DA47" s="64" t="str">
        <f t="shared" si="65"/>
        <v/>
      </c>
      <c r="DB47" s="64" t="str">
        <f t="shared" si="66"/>
        <v/>
      </c>
      <c r="DC47" s="64" t="str">
        <f t="shared" si="67"/>
        <v/>
      </c>
      <c r="DD47" s="64" t="str">
        <f>IF($B47&lt;&gt;"",SUMIFS(进货台账!$I$3:$I$1869,进货台账!$E$3:$E$1869,$B47,进货台账!$B$3:$B$1869,LEFT($I$3,4),进货台账!$C$3:$C$1869,LEFT(DD$4,LEN(DD$4)-1)),"")</f>
        <v/>
      </c>
      <c r="DE47" s="64" t="str">
        <f>IF($B47&lt;&gt;"",SUMIFS(进货台账!$K$3:$K$1869,进货台账!$E$3:$E$1869,$B47,进货台账!$B$3:$B$1869,LEFT($I$3,4),进货台账!$C$3:$C$1869,LEFT(DD$4,LEN(DD$4)-1)),"")</f>
        <v/>
      </c>
      <c r="DF47" s="64" t="str">
        <f t="shared" si="68"/>
        <v/>
      </c>
      <c r="DG47" s="64" t="str">
        <f t="shared" si="69"/>
        <v/>
      </c>
      <c r="DH47" s="64" t="str">
        <f>IF($B47&lt;&gt;"",SUMIFS(销售台账!$I$3:$I$2654,销售台账!$E$3:$E$2654,$B47,销售台账!$B$3:$B$2654,LEFT($I$3,4),销售台账!$C$3:$C$2654,LEFT(DD$4,LEN(DD$4)-1)),"")</f>
        <v/>
      </c>
      <c r="DI47" s="64" t="str">
        <f>IF($B47&lt;&gt;"",IFERROR(SUMIFS(销售台账!$K$3:$K$2654,销售台账!$E$3:$E$2654,$B47,销售台账!$B$3:$B$2654,LEFT($I$3,4),销售台账!$C$3:$C$2654,LEFT(DD$4,LEN(DD$4)-1))/DH47,0),"")</f>
        <v/>
      </c>
      <c r="DJ47" s="64" t="str">
        <f>IF($B47&lt;&gt;"",SUMIFS(损耗登记!$I$3:$I$4999,损耗登记!$E$3:$E$4999,$B47,损耗登记!$B$3:$B$4999,LEFT($I$3,4),损耗登记!$C$3:$C$4999,LEFT(DD$4,LEN(DD$4)-1)),"")</f>
        <v/>
      </c>
      <c r="DK47" s="64" t="str">
        <f t="shared" si="70"/>
        <v/>
      </c>
      <c r="DL47" s="64" t="str">
        <f t="shared" si="71"/>
        <v/>
      </c>
      <c r="DM47" s="64" t="str">
        <f t="shared" si="72"/>
        <v/>
      </c>
      <c r="DN47" s="64" t="str">
        <f t="shared" si="73"/>
        <v/>
      </c>
      <c r="DO47" s="64" t="str">
        <f>IF($B47&lt;&gt;"",SUMIFS(进货台账!$I$3:$I$1869,进货台账!$E$3:$E$1869,$B47,进货台账!$B$3:$B$1869,LEFT($I$3,4),进货台账!$C$3:$C$1869,LEFT(DO$4,LEN(DO$4)-1)),"")</f>
        <v/>
      </c>
      <c r="DP47" s="64" t="str">
        <f>IF($B47&lt;&gt;"",SUMIFS(进货台账!$K$3:$K$1869,进货台账!$E$3:$E$1869,$B47,进货台账!$B$3:$B$1869,LEFT($I$3,4),进货台账!$C$3:$C$1869,LEFT(DO$4,LEN(DO$4)-1)),"")</f>
        <v/>
      </c>
      <c r="DQ47" s="64" t="str">
        <f t="shared" si="74"/>
        <v/>
      </c>
      <c r="DR47" s="64" t="str">
        <f t="shared" si="75"/>
        <v/>
      </c>
      <c r="DS47" s="64" t="str">
        <f>IF($B47&lt;&gt;"",SUMIFS(销售台账!$I$3:$I$2654,销售台账!$E$3:$E$2654,$B47,销售台账!$B$3:$B$2654,LEFT($I$3,4),销售台账!$C$3:$C$2654,LEFT(DO$4,LEN(DO$4)-1)),"")</f>
        <v/>
      </c>
      <c r="DT47" s="64" t="str">
        <f>IF($B47&lt;&gt;"",IFERROR(SUMIFS(销售台账!$K$3:$K$2654,销售台账!$E$3:$E$2654,$B47,销售台账!$B$3:$B$2654,LEFT($I$3,4),销售台账!$C$3:$C$2654,LEFT(DO$4,LEN(DO$4)-1))/DS47,0),"")</f>
        <v/>
      </c>
      <c r="DU47" s="64" t="str">
        <f>IF($B47&lt;&gt;"",SUMIFS(损耗登记!$I$3:$I$4999,损耗登记!$E$3:$E$4999,$B47,损耗登记!$B$3:$B$4999,LEFT($I$3,4),损耗登记!$C$3:$C$4999,LEFT(DO$4,LEN(DO$4)-1)),"")</f>
        <v/>
      </c>
      <c r="DV47" s="64" t="str">
        <f t="shared" si="76"/>
        <v/>
      </c>
      <c r="DW47" s="64" t="str">
        <f t="shared" si="77"/>
        <v/>
      </c>
      <c r="DX47" s="64" t="str">
        <f t="shared" si="78"/>
        <v/>
      </c>
      <c r="DY47" s="64" t="str">
        <f t="shared" si="79"/>
        <v/>
      </c>
      <c r="DZ47" s="64" t="str">
        <f>IF($B47&lt;&gt;"",SUMIFS(进货台账!$I$3:$I$1869,进货台账!$E$3:$E$1869,$B47,进货台账!$B$3:$B$1869,LEFT($I$3,4),进货台账!$C$3:$C$1869,LEFT(DZ$4,LEN(DZ$4)-1)),"")</f>
        <v/>
      </c>
      <c r="EA47" s="64" t="str">
        <f>IF($B47&lt;&gt;"",SUMIFS(进货台账!$K$3:$K$1869,进货台账!$E$3:$E$1869,$B47,进货台账!$B$3:$B$1869,LEFT($I$3,4),进货台账!$C$3:$C$1869,LEFT(DZ$4,LEN(DZ$4)-1)),"")</f>
        <v/>
      </c>
      <c r="EB47" s="64" t="str">
        <f t="shared" si="80"/>
        <v/>
      </c>
      <c r="EC47" s="64" t="str">
        <f t="shared" si="81"/>
        <v/>
      </c>
      <c r="ED47" s="64" t="str">
        <f>IF($B47&lt;&gt;"",SUMIFS(销售台账!$I$3:$I$2654,销售台账!$E$3:$E$2654,$B47,销售台账!$B$3:$B$2654,LEFT($I$3,4),销售台账!$C$3:$C$2654,LEFT(DZ$4,LEN(DZ$4)-1)),"")</f>
        <v/>
      </c>
      <c r="EE47" s="64" t="str">
        <f>IF($B47&lt;&gt;"",IFERROR(SUMIFS(销售台账!$K$3:$K$2654,销售台账!$E$3:$E$2654,$B47,销售台账!$B$3:$B$2654,LEFT($I$3,4),销售台账!$C$3:$C$2654,LEFT(DZ$4,LEN(DZ$4)-1))/ED47,0),"")</f>
        <v/>
      </c>
      <c r="EF47" s="64" t="str">
        <f>IF($B47&lt;&gt;"",SUMIFS(损耗登记!$I$3:$I$4999,损耗登记!$E$3:$E$4999,$B47,损耗登记!$B$3:$B$4999,LEFT($I$3,4),损耗登记!$C$3:$C$4999,LEFT(DZ$4,LEN(DZ$4)-1)),"")</f>
        <v/>
      </c>
      <c r="EG47" s="64" t="str">
        <f t="shared" si="82"/>
        <v/>
      </c>
      <c r="EH47" s="64" t="str">
        <f t="shared" si="83"/>
        <v/>
      </c>
      <c r="EI47" s="64" t="str">
        <f t="shared" si="84"/>
        <v/>
      </c>
      <c r="EJ47" s="64" t="str">
        <f t="shared" si="85"/>
        <v/>
      </c>
    </row>
    <row r="48" s="44" customFormat="1" ht="22" customHeight="1" spans="1:140">
      <c r="A48" s="63" t="str">
        <f t="shared" si="86"/>
        <v/>
      </c>
      <c r="B48" s="63" t="str">
        <f>IF(商品参数!A44&lt;&gt;"",商品参数!A44,"")</f>
        <v/>
      </c>
      <c r="C48" s="64" t="str">
        <f>IFERROR(VLOOKUP(B48,商品参数!A:E,2,FALSE),"")</f>
        <v/>
      </c>
      <c r="D48" s="64" t="str">
        <f>IFERROR(VLOOKUP(B48,商品参数!A:E,3,FALSE),"")</f>
        <v/>
      </c>
      <c r="E48" s="64" t="str">
        <f>IFERROR(VLOOKUP(B48,商品参数!A:E,4,FALSE),"")</f>
        <v/>
      </c>
      <c r="F48" s="64" t="str">
        <f>IF(E48&lt;&gt;"",IFERROR(VLOOKUP(B48,商品参数!$A$3:$D$499,6,0),0),"")</f>
        <v/>
      </c>
      <c r="G48" s="64" t="str">
        <f>IF(E48&lt;&gt;"",IFERROR(VLOOKUP(B48,商品参数!$A$3:$E$499,7,0),0),"")</f>
        <v/>
      </c>
      <c r="H48" s="64" t="str">
        <f t="shared" si="17"/>
        <v/>
      </c>
      <c r="I48" s="64" t="str">
        <f>IF($B48&lt;&gt;"",SUMIFS(进货台账!$I$3:$I$1869,进货台账!$E$3:$E$1869,$B48,进货台账!$B$3:$B$1869,LEFT($I$3,4),进货台账!$C$3:$C$1869,LEFT(I$4,LEN(I$4)-1)),"")</f>
        <v/>
      </c>
      <c r="J48" s="64" t="str">
        <f>IF($B48&lt;&gt;"",SUMIFS(进货台账!$K$3:$K$1869,进货台账!$E$3:$E$1869,$B48,进货台账!$B$3:$B$1869,LEFT($I$3,4),进货台账!$C$3:$C$1869,LEFT(I$4,LEN(I$4)-1)),"")</f>
        <v/>
      </c>
      <c r="K48" s="64" t="str">
        <f t="shared" si="18"/>
        <v/>
      </c>
      <c r="L48" s="64" t="str">
        <f t="shared" si="19"/>
        <v/>
      </c>
      <c r="M48" s="64" t="str">
        <f>IF($B48&lt;&gt;"",SUMIFS(销售台账!$I$3:$I$2654,销售台账!$E$3:$E$2654,$B48,销售台账!$B$3:$B$2654,LEFT($I$3,4),销售台账!$C$3:$C$2654,LEFT(I$4,LEN(I$4)-1)),"")</f>
        <v/>
      </c>
      <c r="N48" s="64" t="str">
        <f>IF($B48&lt;&gt;"",IFERROR(SUMIFS(销售台账!$K$3:$K$2654,销售台账!$E$3:$E$2654,$B48,销售台账!$B$3:$B$2654,LEFT($I$3,4),销售台账!$C$3:$C$2654,LEFT(I$4,LEN(I$4)-1))/M48,0),"")</f>
        <v/>
      </c>
      <c r="O48" s="64" t="str">
        <f>IF($B48&lt;&gt;"",SUMIFS(损耗登记!$I$3:$I$4999,损耗登记!$E$3:$E$4999,$B48,损耗登记!$B$3:$B$4999,LEFT($I$3,4),损耗登记!$C$3:$C$4999,LEFT(I$4,LEN(I$4)-1)),"")</f>
        <v/>
      </c>
      <c r="P48" s="64" t="str">
        <f t="shared" si="20"/>
        <v/>
      </c>
      <c r="Q48" s="64" t="str">
        <f t="shared" si="21"/>
        <v/>
      </c>
      <c r="R48" s="64" t="str">
        <f t="shared" si="22"/>
        <v/>
      </c>
      <c r="S48" s="64" t="str">
        <f t="shared" si="87"/>
        <v/>
      </c>
      <c r="T48" s="64" t="str">
        <f>IF($B48&lt;&gt;"",SUMIFS(进货台账!$I$3:$I$1869,进货台账!$E$3:$E$1869,$B48,进货台账!$B$3:$B$1869,LEFT($I$3,4),进货台账!$C$3:$C$1869,LEFT(T$4,LEN(T$4)-1)),"")</f>
        <v/>
      </c>
      <c r="U48" s="64" t="str">
        <f>IF($B48&lt;&gt;"",SUMIFS(进货台账!$K$3:$K$1869,进货台账!$E$3:$E$1869,$B48,进货台账!$B$3:$B$1869,LEFT($I$3,4),进货台账!$C$3:$C$1869,LEFT(T$4,LEN(T$4)-1)),"")</f>
        <v/>
      </c>
      <c r="V48" s="64" t="str">
        <f t="shared" si="88"/>
        <v/>
      </c>
      <c r="W48" s="64" t="str">
        <f t="shared" si="89"/>
        <v/>
      </c>
      <c r="X48" s="64" t="str">
        <f>IF($B48&lt;&gt;"",SUMIFS(销售台账!$I$3:$I$2654,销售台账!$E$3:$E$2654,$B48,销售台账!$B$3:$B$2654,LEFT($I$3,4),销售台账!$C$3:$C$2654,LEFT(T$4,LEN(T$4)-1)),"")</f>
        <v/>
      </c>
      <c r="Y48" s="64" t="str">
        <f>IF($B48&lt;&gt;"",IFERROR(SUMIFS(销售台账!$K$3:$K$2654,销售台账!$E$3:$E$2654,$B48,销售台账!$B$3:$B$2654,LEFT($I$3,4),销售台账!$C$3:$C$2654,LEFT(T$4,LEN(T$4)-1))/X48,0),"")</f>
        <v/>
      </c>
      <c r="Z48" s="64" t="str">
        <f>IF($B48&lt;&gt;"",SUMIFS(损耗登记!$I$3:$I$4999,损耗登记!$E$3:$E$4999,$B48,损耗登记!$B$3:$B$4999,LEFT($I$3,4),损耗登记!$C$3:$C$4999,LEFT(T$4,LEN(T$4)-1)),"")</f>
        <v/>
      </c>
      <c r="AA48" s="64" t="str">
        <f t="shared" si="90"/>
        <v/>
      </c>
      <c r="AB48" s="64" t="str">
        <f t="shared" si="91"/>
        <v/>
      </c>
      <c r="AC48" s="64" t="str">
        <f t="shared" si="92"/>
        <v/>
      </c>
      <c r="AD48" s="64" t="str">
        <f t="shared" si="93"/>
        <v/>
      </c>
      <c r="AE48" s="64" t="str">
        <f>IF($B48&lt;&gt;"",SUMIFS(进货台账!$I$3:$I$1869,进货台账!$E$3:$E$1869,$B48,进货台账!$B$3:$B$1869,LEFT($I$3,4),进货台账!$C$3:$C$1869,LEFT(AE$4,LEN(AE$4)-1)),"")</f>
        <v/>
      </c>
      <c r="AF48" s="64" t="str">
        <f>IF($B48&lt;&gt;"",SUMIFS(进货台账!$K$3:$K$1869,进货台账!$E$3:$E$1869,$B48,进货台账!$B$3:$B$1869,LEFT($I$3,4),进货台账!$C$3:$C$1869,LEFT(AE$4,LEN(AE$4)-1)),"")</f>
        <v/>
      </c>
      <c r="AG48" s="64" t="str">
        <f t="shared" si="26"/>
        <v/>
      </c>
      <c r="AH48" s="64" t="str">
        <f t="shared" si="27"/>
        <v/>
      </c>
      <c r="AI48" s="64" t="str">
        <f>IF($B48&lt;&gt;"",SUMIFS(销售台账!$I$3:$I$2654,销售台账!$E$3:$E$2654,$B48,销售台账!$B$3:$B$2654,LEFT($I$3,4),销售台账!$C$3:$C$2654,LEFT(AE$4,LEN(AE$4)-1)),"")</f>
        <v/>
      </c>
      <c r="AJ48" s="64" t="str">
        <f>IF($B48&lt;&gt;"",IFERROR(SUMIFS(销售台账!$K$3:$K$2654,销售台账!$E$3:$E$2654,$B48,销售台账!$B$3:$B$2654,LEFT($I$3,4),销售台账!$C$3:$C$2654,LEFT(AE$4,LEN(AE$4)-1))/AI48,0),"")</f>
        <v/>
      </c>
      <c r="AK48" s="64" t="str">
        <f>IF($B48&lt;&gt;"",SUMIFS(损耗登记!$I$3:$I$4999,损耗登记!$E$3:$E$4999,$B48,损耗登记!$B$3:$B$4999,LEFT($I$3,4),损耗登记!$C$3:$C$4999,LEFT(AE$4,LEN(AE$4)-1)),"")</f>
        <v/>
      </c>
      <c r="AL48" s="64" t="str">
        <f t="shared" si="28"/>
        <v/>
      </c>
      <c r="AM48" s="64" t="str">
        <f t="shared" si="29"/>
        <v/>
      </c>
      <c r="AN48" s="64" t="str">
        <f t="shared" si="30"/>
        <v/>
      </c>
      <c r="AO48" s="64" t="str">
        <f t="shared" si="31"/>
        <v/>
      </c>
      <c r="AP48" s="64" t="str">
        <f>IF($B48&lt;&gt;"",SUMIFS(进货台账!$I$3:$I$1869,进货台账!$E$3:$E$1869,$B48,进货台账!$B$3:$B$1869,LEFT($I$3,4),进货台账!$C$3:$C$1869,LEFT(AP$4,LEN(AP$4)-1)),"")</f>
        <v/>
      </c>
      <c r="AQ48" s="64" t="str">
        <f>IF($B48&lt;&gt;"",SUMIFS(进货台账!$K$3:$K$1869,进货台账!$E$3:$E$1869,$B48,进货台账!$B$3:$B$1869,LEFT($I$3,4),进货台账!$C$3:$C$1869,LEFT(AP$4,LEN(AP$4)-1)),"")</f>
        <v/>
      </c>
      <c r="AR48" s="64" t="str">
        <f t="shared" si="32"/>
        <v/>
      </c>
      <c r="AS48" s="64" t="str">
        <f t="shared" si="33"/>
        <v/>
      </c>
      <c r="AT48" s="64" t="str">
        <f>IF($B48&lt;&gt;"",SUMIFS(销售台账!$I$3:$I$2654,销售台账!$E$3:$E$2654,$B48,销售台账!$B$3:$B$2654,LEFT($I$3,4),销售台账!$C$3:$C$2654,LEFT(AP$4,LEN(AP$4)-1)),"")</f>
        <v/>
      </c>
      <c r="AU48" s="64" t="str">
        <f>IF($B48&lt;&gt;"",IFERROR(SUMIFS(销售台账!$K$3:$K$2654,销售台账!$E$3:$E$2654,$B48,销售台账!$B$3:$B$2654,LEFT($I$3,4),销售台账!$C$3:$C$2654,LEFT(AP$4,LEN(AP$4)-1))/AT48,0),"")</f>
        <v/>
      </c>
      <c r="AV48" s="64" t="str">
        <f>IF($B48&lt;&gt;"",SUMIFS(损耗登记!$I$3:$I$4999,损耗登记!$E$3:$E$4999,$B48,损耗登记!$B$3:$B$4999,LEFT($I$3,4),损耗登记!$C$3:$C$4999,LEFT(AP$4,LEN(AP$4)-1)),"")</f>
        <v/>
      </c>
      <c r="AW48" s="64" t="str">
        <f t="shared" si="34"/>
        <v/>
      </c>
      <c r="AX48" s="64" t="str">
        <f t="shared" si="35"/>
        <v/>
      </c>
      <c r="AY48" s="64" t="str">
        <f t="shared" si="36"/>
        <v/>
      </c>
      <c r="AZ48" s="64" t="str">
        <f t="shared" si="37"/>
        <v/>
      </c>
      <c r="BA48" s="64" t="str">
        <f>IF($B48&lt;&gt;"",SUMIFS(进货台账!$I$3:$I$1869,进货台账!$E$3:$E$1869,$B48,进货台账!$B$3:$B$1869,LEFT($I$3,4),进货台账!$C$3:$C$1869,LEFT(BA$4,LEN(BA$4)-1)),"")</f>
        <v/>
      </c>
      <c r="BB48" s="64" t="str">
        <f>IF($B48&lt;&gt;"",SUMIFS(进货台账!$K$3:$K$1869,进货台账!$E$3:$E$1869,$B48,进货台账!$B$3:$B$1869,LEFT($I$3,4),进货台账!$C$3:$C$1869,LEFT(BA$4,LEN(BA$4)-1)),"")</f>
        <v/>
      </c>
      <c r="BC48" s="64" t="str">
        <f t="shared" si="38"/>
        <v/>
      </c>
      <c r="BD48" s="64" t="str">
        <f t="shared" si="39"/>
        <v/>
      </c>
      <c r="BE48" s="64" t="str">
        <f>IF($B48&lt;&gt;"",SUMIFS(销售台账!$I$3:$I$2654,销售台账!$E$3:$E$2654,$B48,销售台账!$B$3:$B$2654,LEFT($I$3,4),销售台账!$C$3:$C$2654,LEFT(BA$4,LEN(BA$4)-1)),"")</f>
        <v/>
      </c>
      <c r="BF48" s="64" t="str">
        <f>IF($B48&lt;&gt;"",IFERROR(SUMIFS(销售台账!$K$3:$K$2654,销售台账!$E$3:$E$2654,$B48,销售台账!$B$3:$B$2654,LEFT($I$3,4),销售台账!$C$3:$C$2654,LEFT(BA$4,LEN(BA$4)-1))/BE48,0),"")</f>
        <v/>
      </c>
      <c r="BG48" s="64" t="str">
        <f>IF($B48&lt;&gt;"",SUMIFS(损耗登记!$I$3:$I$4999,损耗登记!$E$3:$E$4999,$B48,损耗登记!$B$3:$B$4999,LEFT($I$3,4),损耗登记!$C$3:$C$4999,LEFT(BA$4,LEN(BA$4)-1)),"")</f>
        <v/>
      </c>
      <c r="BH48" s="64" t="str">
        <f t="shared" si="40"/>
        <v/>
      </c>
      <c r="BI48" s="64" t="str">
        <f t="shared" si="41"/>
        <v/>
      </c>
      <c r="BJ48" s="64" t="str">
        <f t="shared" si="42"/>
        <v/>
      </c>
      <c r="BK48" s="64" t="str">
        <f t="shared" si="43"/>
        <v/>
      </c>
      <c r="BL48" s="64" t="str">
        <f>IF($B48&lt;&gt;"",SUMIFS(进货台账!$I$3:$I$1869,进货台账!$E$3:$E$1869,$B48,进货台账!$B$3:$B$1869,LEFT($I$3,4),进货台账!$C$3:$C$1869,LEFT(BL$4,LEN(BL$4)-1)),"")</f>
        <v/>
      </c>
      <c r="BM48" s="64" t="str">
        <f>IF($B48&lt;&gt;"",SUMIFS(进货台账!$K$3:$K$1869,进货台账!$E$3:$E$1869,$B48,进货台账!$B$3:$B$1869,LEFT($I$3,4),进货台账!$C$3:$C$1869,LEFT(BL$4,LEN(BL$4)-1)),"")</f>
        <v/>
      </c>
      <c r="BN48" s="64" t="str">
        <f t="shared" si="44"/>
        <v/>
      </c>
      <c r="BO48" s="64" t="str">
        <f t="shared" si="45"/>
        <v/>
      </c>
      <c r="BP48" s="64" t="str">
        <f>IF($B48&lt;&gt;"",SUMIFS(销售台账!$I$3:$I$2654,销售台账!$E$3:$E$2654,$B48,销售台账!$B$3:$B$2654,LEFT($I$3,4),销售台账!$C$3:$C$2654,LEFT(BL$4,LEN(BL$4)-1)),"")</f>
        <v/>
      </c>
      <c r="BQ48" s="64" t="str">
        <f>IF($B48&lt;&gt;"",IFERROR(SUMIFS(销售台账!$K$3:$K$2654,销售台账!$E$3:$E$2654,$B48,销售台账!$B$3:$B$2654,LEFT($I$3,4),销售台账!$C$3:$C$2654,LEFT(BL$4,LEN(BL$4)-1))/BP48,0),"")</f>
        <v/>
      </c>
      <c r="BR48" s="64" t="str">
        <f>IF($B48&lt;&gt;"",SUMIFS(损耗登记!$I$3:$I$4999,损耗登记!$E$3:$E$4999,$B48,损耗登记!$B$3:$B$4999,LEFT($I$3,4),损耗登记!$C$3:$C$4999,LEFT(BL$4,LEN(BL$4)-1)),"")</f>
        <v/>
      </c>
      <c r="BS48" s="64" t="str">
        <f t="shared" si="46"/>
        <v/>
      </c>
      <c r="BT48" s="64" t="str">
        <f t="shared" si="47"/>
        <v/>
      </c>
      <c r="BU48" s="64" t="str">
        <f t="shared" si="48"/>
        <v/>
      </c>
      <c r="BV48" s="64" t="str">
        <f t="shared" si="49"/>
        <v/>
      </c>
      <c r="BW48" s="64" t="str">
        <f>IF($B48&lt;&gt;"",SUMIFS(进货台账!$I$3:$I$1869,进货台账!$E$3:$E$1869,$B48,进货台账!$B$3:$B$1869,LEFT($I$3,4),进货台账!$C$3:$C$1869,LEFT(BW$4,LEN(BW$4)-1)),"")</f>
        <v/>
      </c>
      <c r="BX48" s="64" t="str">
        <f>IF($B48&lt;&gt;"",SUMIFS(进货台账!$K$3:$K$1869,进货台账!$E$3:$E$1869,$B48,进货台账!$B$3:$B$1869,LEFT($I$3,4),进货台账!$C$3:$C$1869,LEFT(BW$4,LEN(BW$4)-1)),"")</f>
        <v/>
      </c>
      <c r="BY48" s="64" t="str">
        <f t="shared" si="50"/>
        <v/>
      </c>
      <c r="BZ48" s="64" t="str">
        <f t="shared" si="51"/>
        <v/>
      </c>
      <c r="CA48" s="64" t="str">
        <f>IF($B48&lt;&gt;"",SUMIFS(销售台账!$I$3:$I$2654,销售台账!$E$3:$E$2654,$B48,销售台账!$B$3:$B$2654,LEFT($I$3,4),销售台账!$C$3:$C$2654,LEFT(BW$4,LEN(BW$4)-1)),"")</f>
        <v/>
      </c>
      <c r="CB48" s="64" t="str">
        <f>IF($B48&lt;&gt;"",IFERROR(SUMIFS(销售台账!$K$3:$K$2654,销售台账!$E$3:$E$2654,$B48,销售台账!$B$3:$B$2654,LEFT($I$3,4),销售台账!$C$3:$C$2654,LEFT(BW$4,LEN(BW$4)-1))/CA48,0),"")</f>
        <v/>
      </c>
      <c r="CC48" s="64" t="str">
        <f>IF($B48&lt;&gt;"",SUMIFS(损耗登记!$I$3:$I$4999,损耗登记!$E$3:$E$4999,$B48,损耗登记!$B$3:$B$4999,LEFT($I$3,4),损耗登记!$C$3:$C$4999,LEFT(BW$4,LEN(BW$4)-1)),"")</f>
        <v/>
      </c>
      <c r="CD48" s="64" t="str">
        <f t="shared" si="52"/>
        <v/>
      </c>
      <c r="CE48" s="64" t="str">
        <f t="shared" si="53"/>
        <v/>
      </c>
      <c r="CF48" s="64" t="str">
        <f t="shared" si="54"/>
        <v/>
      </c>
      <c r="CG48" s="64" t="str">
        <f t="shared" si="55"/>
        <v/>
      </c>
      <c r="CH48" s="64" t="str">
        <f>IF($B48&lt;&gt;"",SUMIFS(进货台账!$I$3:$I$1869,进货台账!$E$3:$E$1869,$B48,进货台账!$B$3:$B$1869,LEFT($I$3,4),进货台账!$C$3:$C$1869,LEFT(CH$4,LEN(CH$4)-1)),"")</f>
        <v/>
      </c>
      <c r="CI48" s="64" t="str">
        <f>IF($B48&lt;&gt;"",SUMIFS(进货台账!$K$3:$K$1869,进货台账!$E$3:$E$1869,$B48,进货台账!$B$3:$B$1869,LEFT($I$3,4),进货台账!$C$3:$C$1869,LEFT(CH$4,LEN(CH$4)-1)),"")</f>
        <v/>
      </c>
      <c r="CJ48" s="64" t="str">
        <f t="shared" si="56"/>
        <v/>
      </c>
      <c r="CK48" s="64" t="str">
        <f t="shared" si="57"/>
        <v/>
      </c>
      <c r="CL48" s="64" t="str">
        <f>IF($B48&lt;&gt;"",SUMIFS(销售台账!$I$3:$I$2654,销售台账!$E$3:$E$2654,$B48,销售台账!$B$3:$B$2654,LEFT($I$3,4),销售台账!$C$3:$C$2654,LEFT(CH$4,LEN(CH$4)-1)),"")</f>
        <v/>
      </c>
      <c r="CM48" s="64" t="str">
        <f>IF($B48&lt;&gt;"",IFERROR(SUMIFS(销售台账!$K$3:$K$2654,销售台账!$E$3:$E$2654,$B48,销售台账!$B$3:$B$2654,LEFT($I$3,4),销售台账!$C$3:$C$2654,LEFT(CH$4,LEN(CH$4)-1))/CL48,0),"")</f>
        <v/>
      </c>
      <c r="CN48" s="64" t="str">
        <f>IF($B48&lt;&gt;"",SUMIFS(损耗登记!$I$3:$I$4999,损耗登记!$E$3:$E$4999,$B48,损耗登记!$B$3:$B$4999,LEFT($I$3,4),损耗登记!$C$3:$C$4999,LEFT(CH$4,LEN(CH$4)-1)),"")</f>
        <v/>
      </c>
      <c r="CO48" s="64" t="str">
        <f t="shared" si="58"/>
        <v/>
      </c>
      <c r="CP48" s="64" t="str">
        <f t="shared" si="59"/>
        <v/>
      </c>
      <c r="CQ48" s="64" t="str">
        <f t="shared" si="60"/>
        <v/>
      </c>
      <c r="CR48" s="64" t="str">
        <f t="shared" si="61"/>
        <v/>
      </c>
      <c r="CS48" s="64" t="str">
        <f>IF($B48&lt;&gt;"",SUMIFS(进货台账!$I$3:$I$1869,进货台账!$E$3:$E$1869,$B48,进货台账!$B$3:$B$1869,LEFT($I$3,4),进货台账!$C$3:$C$1869,LEFT(CS$4,LEN(CS$4)-1)),"")</f>
        <v/>
      </c>
      <c r="CT48" s="64" t="str">
        <f>IF($B48&lt;&gt;"",SUMIFS(进货台账!$K$3:$K$1869,进货台账!$E$3:$E$1869,$B48,进货台账!$B$3:$B$1869,LEFT($I$3,4),进货台账!$C$3:$C$1869,LEFT(CS$4,LEN(CS$4)-1)),"")</f>
        <v/>
      </c>
      <c r="CU48" s="64" t="str">
        <f t="shared" si="62"/>
        <v/>
      </c>
      <c r="CV48" s="64" t="str">
        <f t="shared" si="63"/>
        <v/>
      </c>
      <c r="CW48" s="64" t="str">
        <f>IF($B48&lt;&gt;"",SUMIFS(销售台账!$I$3:$I$2654,销售台账!$E$3:$E$2654,$B48,销售台账!$B$3:$B$2654,LEFT($I$3,4),销售台账!$C$3:$C$2654,LEFT(CS$4,LEN(CS$4)-1)),"")</f>
        <v/>
      </c>
      <c r="CX48" s="64" t="str">
        <f>IF($B48&lt;&gt;"",IFERROR(SUMIFS(销售台账!$K$3:$K$2654,销售台账!$E$3:$E$2654,$B48,销售台账!$B$3:$B$2654,LEFT($I$3,4),销售台账!$C$3:$C$2654,LEFT(CS$4,LEN(CS$4)-1))/CW48,0),"")</f>
        <v/>
      </c>
      <c r="CY48" s="64" t="str">
        <f>IF($B48&lt;&gt;"",SUMIFS(损耗登记!$I$3:$I$4999,损耗登记!$E$3:$E$4999,$B48,损耗登记!$B$3:$B$4999,LEFT($I$3,4),损耗登记!$C$3:$C$4999,LEFT(CS$4,LEN(CS$4)-1)),"")</f>
        <v/>
      </c>
      <c r="CZ48" s="64" t="str">
        <f t="shared" si="64"/>
        <v/>
      </c>
      <c r="DA48" s="64" t="str">
        <f t="shared" si="65"/>
        <v/>
      </c>
      <c r="DB48" s="64" t="str">
        <f t="shared" si="66"/>
        <v/>
      </c>
      <c r="DC48" s="64" t="str">
        <f t="shared" si="67"/>
        <v/>
      </c>
      <c r="DD48" s="64" t="str">
        <f>IF($B48&lt;&gt;"",SUMIFS(进货台账!$I$3:$I$1869,进货台账!$E$3:$E$1869,$B48,进货台账!$B$3:$B$1869,LEFT($I$3,4),进货台账!$C$3:$C$1869,LEFT(DD$4,LEN(DD$4)-1)),"")</f>
        <v/>
      </c>
      <c r="DE48" s="64" t="str">
        <f>IF($B48&lt;&gt;"",SUMIFS(进货台账!$K$3:$K$1869,进货台账!$E$3:$E$1869,$B48,进货台账!$B$3:$B$1869,LEFT($I$3,4),进货台账!$C$3:$C$1869,LEFT(DD$4,LEN(DD$4)-1)),"")</f>
        <v/>
      </c>
      <c r="DF48" s="64" t="str">
        <f t="shared" si="68"/>
        <v/>
      </c>
      <c r="DG48" s="64" t="str">
        <f t="shared" si="69"/>
        <v/>
      </c>
      <c r="DH48" s="64" t="str">
        <f>IF($B48&lt;&gt;"",SUMIFS(销售台账!$I$3:$I$2654,销售台账!$E$3:$E$2654,$B48,销售台账!$B$3:$B$2654,LEFT($I$3,4),销售台账!$C$3:$C$2654,LEFT(DD$4,LEN(DD$4)-1)),"")</f>
        <v/>
      </c>
      <c r="DI48" s="64" t="str">
        <f>IF($B48&lt;&gt;"",IFERROR(SUMIFS(销售台账!$K$3:$K$2654,销售台账!$E$3:$E$2654,$B48,销售台账!$B$3:$B$2654,LEFT($I$3,4),销售台账!$C$3:$C$2654,LEFT(DD$4,LEN(DD$4)-1))/DH48,0),"")</f>
        <v/>
      </c>
      <c r="DJ48" s="64" t="str">
        <f>IF($B48&lt;&gt;"",SUMIFS(损耗登记!$I$3:$I$4999,损耗登记!$E$3:$E$4999,$B48,损耗登记!$B$3:$B$4999,LEFT($I$3,4),损耗登记!$C$3:$C$4999,LEFT(DD$4,LEN(DD$4)-1)),"")</f>
        <v/>
      </c>
      <c r="DK48" s="64" t="str">
        <f t="shared" si="70"/>
        <v/>
      </c>
      <c r="DL48" s="64" t="str">
        <f t="shared" si="71"/>
        <v/>
      </c>
      <c r="DM48" s="64" t="str">
        <f t="shared" si="72"/>
        <v/>
      </c>
      <c r="DN48" s="64" t="str">
        <f t="shared" si="73"/>
        <v/>
      </c>
      <c r="DO48" s="64" t="str">
        <f>IF($B48&lt;&gt;"",SUMIFS(进货台账!$I$3:$I$1869,进货台账!$E$3:$E$1869,$B48,进货台账!$B$3:$B$1869,LEFT($I$3,4),进货台账!$C$3:$C$1869,LEFT(DO$4,LEN(DO$4)-1)),"")</f>
        <v/>
      </c>
      <c r="DP48" s="64" t="str">
        <f>IF($B48&lt;&gt;"",SUMIFS(进货台账!$K$3:$K$1869,进货台账!$E$3:$E$1869,$B48,进货台账!$B$3:$B$1869,LEFT($I$3,4),进货台账!$C$3:$C$1869,LEFT(DO$4,LEN(DO$4)-1)),"")</f>
        <v/>
      </c>
      <c r="DQ48" s="64" t="str">
        <f t="shared" si="74"/>
        <v/>
      </c>
      <c r="DR48" s="64" t="str">
        <f t="shared" si="75"/>
        <v/>
      </c>
      <c r="DS48" s="64" t="str">
        <f>IF($B48&lt;&gt;"",SUMIFS(销售台账!$I$3:$I$2654,销售台账!$E$3:$E$2654,$B48,销售台账!$B$3:$B$2654,LEFT($I$3,4),销售台账!$C$3:$C$2654,LEFT(DO$4,LEN(DO$4)-1)),"")</f>
        <v/>
      </c>
      <c r="DT48" s="64" t="str">
        <f>IF($B48&lt;&gt;"",IFERROR(SUMIFS(销售台账!$K$3:$K$2654,销售台账!$E$3:$E$2654,$B48,销售台账!$B$3:$B$2654,LEFT($I$3,4),销售台账!$C$3:$C$2654,LEFT(DO$4,LEN(DO$4)-1))/DS48,0),"")</f>
        <v/>
      </c>
      <c r="DU48" s="64" t="str">
        <f>IF($B48&lt;&gt;"",SUMIFS(损耗登记!$I$3:$I$4999,损耗登记!$E$3:$E$4999,$B48,损耗登记!$B$3:$B$4999,LEFT($I$3,4),损耗登记!$C$3:$C$4999,LEFT(DO$4,LEN(DO$4)-1)),"")</f>
        <v/>
      </c>
      <c r="DV48" s="64" t="str">
        <f t="shared" si="76"/>
        <v/>
      </c>
      <c r="DW48" s="64" t="str">
        <f t="shared" si="77"/>
        <v/>
      </c>
      <c r="DX48" s="64" t="str">
        <f t="shared" si="78"/>
        <v/>
      </c>
      <c r="DY48" s="64" t="str">
        <f t="shared" si="79"/>
        <v/>
      </c>
      <c r="DZ48" s="64" t="str">
        <f>IF($B48&lt;&gt;"",SUMIFS(进货台账!$I$3:$I$1869,进货台账!$E$3:$E$1869,$B48,进货台账!$B$3:$B$1869,LEFT($I$3,4),进货台账!$C$3:$C$1869,LEFT(DZ$4,LEN(DZ$4)-1)),"")</f>
        <v/>
      </c>
      <c r="EA48" s="64" t="str">
        <f>IF($B48&lt;&gt;"",SUMIFS(进货台账!$K$3:$K$1869,进货台账!$E$3:$E$1869,$B48,进货台账!$B$3:$B$1869,LEFT($I$3,4),进货台账!$C$3:$C$1869,LEFT(DZ$4,LEN(DZ$4)-1)),"")</f>
        <v/>
      </c>
      <c r="EB48" s="64" t="str">
        <f t="shared" si="80"/>
        <v/>
      </c>
      <c r="EC48" s="64" t="str">
        <f t="shared" si="81"/>
        <v/>
      </c>
      <c r="ED48" s="64" t="str">
        <f>IF($B48&lt;&gt;"",SUMIFS(销售台账!$I$3:$I$2654,销售台账!$E$3:$E$2654,$B48,销售台账!$B$3:$B$2654,LEFT($I$3,4),销售台账!$C$3:$C$2654,LEFT(DZ$4,LEN(DZ$4)-1)),"")</f>
        <v/>
      </c>
      <c r="EE48" s="64" t="str">
        <f>IF($B48&lt;&gt;"",IFERROR(SUMIFS(销售台账!$K$3:$K$2654,销售台账!$E$3:$E$2654,$B48,销售台账!$B$3:$B$2654,LEFT($I$3,4),销售台账!$C$3:$C$2654,LEFT(DZ$4,LEN(DZ$4)-1))/ED48,0),"")</f>
        <v/>
      </c>
      <c r="EF48" s="64" t="str">
        <f>IF($B48&lt;&gt;"",SUMIFS(损耗登记!$I$3:$I$4999,损耗登记!$E$3:$E$4999,$B48,损耗登记!$B$3:$B$4999,LEFT($I$3,4),损耗登记!$C$3:$C$4999,LEFT(DZ$4,LEN(DZ$4)-1)),"")</f>
        <v/>
      </c>
      <c r="EG48" s="64" t="str">
        <f t="shared" si="82"/>
        <v/>
      </c>
      <c r="EH48" s="64" t="str">
        <f t="shared" si="83"/>
        <v/>
      </c>
      <c r="EI48" s="64" t="str">
        <f t="shared" si="84"/>
        <v/>
      </c>
      <c r="EJ48" s="64" t="str">
        <f t="shared" si="85"/>
        <v/>
      </c>
    </row>
    <row r="49" s="44" customFormat="1" ht="22" customHeight="1" spans="1:140">
      <c r="A49" s="63" t="str">
        <f t="shared" si="86"/>
        <v/>
      </c>
      <c r="B49" s="63" t="str">
        <f>IF(商品参数!A45&lt;&gt;"",商品参数!A45,"")</f>
        <v/>
      </c>
      <c r="C49" s="64" t="str">
        <f>IFERROR(VLOOKUP(B49,商品参数!A:E,2,FALSE),"")</f>
        <v/>
      </c>
      <c r="D49" s="64" t="str">
        <f>IFERROR(VLOOKUP(B49,商品参数!A:E,3,FALSE),"")</f>
        <v/>
      </c>
      <c r="E49" s="64" t="str">
        <f>IFERROR(VLOOKUP(B49,商品参数!A:E,4,FALSE),"")</f>
        <v/>
      </c>
      <c r="F49" s="64" t="str">
        <f>IF(E49&lt;&gt;"",IFERROR(VLOOKUP(B49,商品参数!$A$3:$D$499,6,0),0),"")</f>
        <v/>
      </c>
      <c r="G49" s="64" t="str">
        <f>IF(E49&lt;&gt;"",IFERROR(VLOOKUP(B49,商品参数!$A$3:$E$499,7,0),0),"")</f>
        <v/>
      </c>
      <c r="H49" s="64" t="str">
        <f t="shared" si="17"/>
        <v/>
      </c>
      <c r="I49" s="64" t="str">
        <f>IF($B49&lt;&gt;"",SUMIFS(进货台账!$I$3:$I$1869,进货台账!$E$3:$E$1869,$B49,进货台账!$B$3:$B$1869,LEFT($I$3,4),进货台账!$C$3:$C$1869,LEFT(I$4,LEN(I$4)-1)),"")</f>
        <v/>
      </c>
      <c r="J49" s="64" t="str">
        <f>IF($B49&lt;&gt;"",SUMIFS(进货台账!$K$3:$K$1869,进货台账!$E$3:$E$1869,$B49,进货台账!$B$3:$B$1869,LEFT($I$3,4),进货台账!$C$3:$C$1869,LEFT(I$4,LEN(I$4)-1)),"")</f>
        <v/>
      </c>
      <c r="K49" s="64" t="str">
        <f t="shared" si="18"/>
        <v/>
      </c>
      <c r="L49" s="64" t="str">
        <f t="shared" si="19"/>
        <v/>
      </c>
      <c r="M49" s="64" t="str">
        <f>IF($B49&lt;&gt;"",SUMIFS(销售台账!$I$3:$I$2654,销售台账!$E$3:$E$2654,$B49,销售台账!$B$3:$B$2654,LEFT($I$3,4),销售台账!$C$3:$C$2654,LEFT(I$4,LEN(I$4)-1)),"")</f>
        <v/>
      </c>
      <c r="N49" s="64" t="str">
        <f>IF($B49&lt;&gt;"",IFERROR(SUMIFS(销售台账!$K$3:$K$2654,销售台账!$E$3:$E$2654,$B49,销售台账!$B$3:$B$2654,LEFT($I$3,4),销售台账!$C$3:$C$2654,LEFT(I$4,LEN(I$4)-1))/M49,0),"")</f>
        <v/>
      </c>
      <c r="O49" s="64" t="str">
        <f>IF($B49&lt;&gt;"",SUMIFS(损耗登记!$I$3:$I$4999,损耗登记!$E$3:$E$4999,$B49,损耗登记!$B$3:$B$4999,LEFT($I$3,4),损耗登记!$C$3:$C$4999,LEFT(I$4,LEN(I$4)-1)),"")</f>
        <v/>
      </c>
      <c r="P49" s="64" t="str">
        <f t="shared" si="20"/>
        <v/>
      </c>
      <c r="Q49" s="64" t="str">
        <f t="shared" si="21"/>
        <v/>
      </c>
      <c r="R49" s="64" t="str">
        <f t="shared" si="22"/>
        <v/>
      </c>
      <c r="S49" s="64" t="str">
        <f t="shared" si="87"/>
        <v/>
      </c>
      <c r="T49" s="64" t="str">
        <f>IF($B49&lt;&gt;"",SUMIFS(进货台账!$I$3:$I$1869,进货台账!$E$3:$E$1869,$B49,进货台账!$B$3:$B$1869,LEFT($I$3,4),进货台账!$C$3:$C$1869,LEFT(T$4,LEN(T$4)-1)),"")</f>
        <v/>
      </c>
      <c r="U49" s="64" t="str">
        <f>IF($B49&lt;&gt;"",SUMIFS(进货台账!$K$3:$K$1869,进货台账!$E$3:$E$1869,$B49,进货台账!$B$3:$B$1869,LEFT($I$3,4),进货台账!$C$3:$C$1869,LEFT(T$4,LEN(T$4)-1)),"")</f>
        <v/>
      </c>
      <c r="V49" s="64" t="str">
        <f t="shared" si="88"/>
        <v/>
      </c>
      <c r="W49" s="64" t="str">
        <f t="shared" si="89"/>
        <v/>
      </c>
      <c r="X49" s="64" t="str">
        <f>IF($B49&lt;&gt;"",SUMIFS(销售台账!$I$3:$I$2654,销售台账!$E$3:$E$2654,$B49,销售台账!$B$3:$B$2654,LEFT($I$3,4),销售台账!$C$3:$C$2654,LEFT(T$4,LEN(T$4)-1)),"")</f>
        <v/>
      </c>
      <c r="Y49" s="64" t="str">
        <f>IF($B49&lt;&gt;"",IFERROR(SUMIFS(销售台账!$K$3:$K$2654,销售台账!$E$3:$E$2654,$B49,销售台账!$B$3:$B$2654,LEFT($I$3,4),销售台账!$C$3:$C$2654,LEFT(T$4,LEN(T$4)-1))/X49,0),"")</f>
        <v/>
      </c>
      <c r="Z49" s="64" t="str">
        <f>IF($B49&lt;&gt;"",SUMIFS(损耗登记!$I$3:$I$4999,损耗登记!$E$3:$E$4999,$B49,损耗登记!$B$3:$B$4999,LEFT($I$3,4),损耗登记!$C$3:$C$4999,LEFT(T$4,LEN(T$4)-1)),"")</f>
        <v/>
      </c>
      <c r="AA49" s="64" t="str">
        <f t="shared" si="90"/>
        <v/>
      </c>
      <c r="AB49" s="64" t="str">
        <f t="shared" si="91"/>
        <v/>
      </c>
      <c r="AC49" s="64" t="str">
        <f t="shared" si="92"/>
        <v/>
      </c>
      <c r="AD49" s="64" t="str">
        <f t="shared" si="93"/>
        <v/>
      </c>
      <c r="AE49" s="64" t="str">
        <f>IF($B49&lt;&gt;"",SUMIFS(进货台账!$I$3:$I$1869,进货台账!$E$3:$E$1869,$B49,进货台账!$B$3:$B$1869,LEFT($I$3,4),进货台账!$C$3:$C$1869,LEFT(AE$4,LEN(AE$4)-1)),"")</f>
        <v/>
      </c>
      <c r="AF49" s="64" t="str">
        <f>IF($B49&lt;&gt;"",SUMIFS(进货台账!$K$3:$K$1869,进货台账!$E$3:$E$1869,$B49,进货台账!$B$3:$B$1869,LEFT($I$3,4),进货台账!$C$3:$C$1869,LEFT(AE$4,LEN(AE$4)-1)),"")</f>
        <v/>
      </c>
      <c r="AG49" s="64" t="str">
        <f t="shared" si="26"/>
        <v/>
      </c>
      <c r="AH49" s="64" t="str">
        <f t="shared" si="27"/>
        <v/>
      </c>
      <c r="AI49" s="64" t="str">
        <f>IF($B49&lt;&gt;"",SUMIFS(销售台账!$I$3:$I$2654,销售台账!$E$3:$E$2654,$B49,销售台账!$B$3:$B$2654,LEFT($I$3,4),销售台账!$C$3:$C$2654,LEFT(AE$4,LEN(AE$4)-1)),"")</f>
        <v/>
      </c>
      <c r="AJ49" s="64" t="str">
        <f>IF($B49&lt;&gt;"",IFERROR(SUMIFS(销售台账!$K$3:$K$2654,销售台账!$E$3:$E$2654,$B49,销售台账!$B$3:$B$2654,LEFT($I$3,4),销售台账!$C$3:$C$2654,LEFT(AE$4,LEN(AE$4)-1))/AI49,0),"")</f>
        <v/>
      </c>
      <c r="AK49" s="64" t="str">
        <f>IF($B49&lt;&gt;"",SUMIFS(损耗登记!$I$3:$I$4999,损耗登记!$E$3:$E$4999,$B49,损耗登记!$B$3:$B$4999,LEFT($I$3,4),损耗登记!$C$3:$C$4999,LEFT(AE$4,LEN(AE$4)-1)),"")</f>
        <v/>
      </c>
      <c r="AL49" s="64" t="str">
        <f t="shared" si="28"/>
        <v/>
      </c>
      <c r="AM49" s="64" t="str">
        <f t="shared" si="29"/>
        <v/>
      </c>
      <c r="AN49" s="64" t="str">
        <f t="shared" si="30"/>
        <v/>
      </c>
      <c r="AO49" s="64" t="str">
        <f t="shared" si="31"/>
        <v/>
      </c>
      <c r="AP49" s="64" t="str">
        <f>IF($B49&lt;&gt;"",SUMIFS(进货台账!$I$3:$I$1869,进货台账!$E$3:$E$1869,$B49,进货台账!$B$3:$B$1869,LEFT($I$3,4),进货台账!$C$3:$C$1869,LEFT(AP$4,LEN(AP$4)-1)),"")</f>
        <v/>
      </c>
      <c r="AQ49" s="64" t="str">
        <f>IF($B49&lt;&gt;"",SUMIFS(进货台账!$K$3:$K$1869,进货台账!$E$3:$E$1869,$B49,进货台账!$B$3:$B$1869,LEFT($I$3,4),进货台账!$C$3:$C$1869,LEFT(AP$4,LEN(AP$4)-1)),"")</f>
        <v/>
      </c>
      <c r="AR49" s="64" t="str">
        <f t="shared" si="32"/>
        <v/>
      </c>
      <c r="AS49" s="64" t="str">
        <f t="shared" si="33"/>
        <v/>
      </c>
      <c r="AT49" s="64" t="str">
        <f>IF($B49&lt;&gt;"",SUMIFS(销售台账!$I$3:$I$2654,销售台账!$E$3:$E$2654,$B49,销售台账!$B$3:$B$2654,LEFT($I$3,4),销售台账!$C$3:$C$2654,LEFT(AP$4,LEN(AP$4)-1)),"")</f>
        <v/>
      </c>
      <c r="AU49" s="64" t="str">
        <f>IF($B49&lt;&gt;"",IFERROR(SUMIFS(销售台账!$K$3:$K$2654,销售台账!$E$3:$E$2654,$B49,销售台账!$B$3:$B$2654,LEFT($I$3,4),销售台账!$C$3:$C$2654,LEFT(AP$4,LEN(AP$4)-1))/AT49,0),"")</f>
        <v/>
      </c>
      <c r="AV49" s="64" t="str">
        <f>IF($B49&lt;&gt;"",SUMIFS(损耗登记!$I$3:$I$4999,损耗登记!$E$3:$E$4999,$B49,损耗登记!$B$3:$B$4999,LEFT($I$3,4),损耗登记!$C$3:$C$4999,LEFT(AP$4,LEN(AP$4)-1)),"")</f>
        <v/>
      </c>
      <c r="AW49" s="64" t="str">
        <f t="shared" si="34"/>
        <v/>
      </c>
      <c r="AX49" s="64" t="str">
        <f t="shared" si="35"/>
        <v/>
      </c>
      <c r="AY49" s="64" t="str">
        <f t="shared" si="36"/>
        <v/>
      </c>
      <c r="AZ49" s="64" t="str">
        <f t="shared" si="37"/>
        <v/>
      </c>
      <c r="BA49" s="64" t="str">
        <f>IF($B49&lt;&gt;"",SUMIFS(进货台账!$I$3:$I$1869,进货台账!$E$3:$E$1869,$B49,进货台账!$B$3:$B$1869,LEFT($I$3,4),进货台账!$C$3:$C$1869,LEFT(BA$4,LEN(BA$4)-1)),"")</f>
        <v/>
      </c>
      <c r="BB49" s="64" t="str">
        <f>IF($B49&lt;&gt;"",SUMIFS(进货台账!$K$3:$K$1869,进货台账!$E$3:$E$1869,$B49,进货台账!$B$3:$B$1869,LEFT($I$3,4),进货台账!$C$3:$C$1869,LEFT(BA$4,LEN(BA$4)-1)),"")</f>
        <v/>
      </c>
      <c r="BC49" s="64" t="str">
        <f t="shared" si="38"/>
        <v/>
      </c>
      <c r="BD49" s="64" t="str">
        <f t="shared" si="39"/>
        <v/>
      </c>
      <c r="BE49" s="64" t="str">
        <f>IF($B49&lt;&gt;"",SUMIFS(销售台账!$I$3:$I$2654,销售台账!$E$3:$E$2654,$B49,销售台账!$B$3:$B$2654,LEFT($I$3,4),销售台账!$C$3:$C$2654,LEFT(BA$4,LEN(BA$4)-1)),"")</f>
        <v/>
      </c>
      <c r="BF49" s="64" t="str">
        <f>IF($B49&lt;&gt;"",IFERROR(SUMIFS(销售台账!$K$3:$K$2654,销售台账!$E$3:$E$2654,$B49,销售台账!$B$3:$B$2654,LEFT($I$3,4),销售台账!$C$3:$C$2654,LEFT(BA$4,LEN(BA$4)-1))/BE49,0),"")</f>
        <v/>
      </c>
      <c r="BG49" s="64" t="str">
        <f>IF($B49&lt;&gt;"",SUMIFS(损耗登记!$I$3:$I$4999,损耗登记!$E$3:$E$4999,$B49,损耗登记!$B$3:$B$4999,LEFT($I$3,4),损耗登记!$C$3:$C$4999,LEFT(BA$4,LEN(BA$4)-1)),"")</f>
        <v/>
      </c>
      <c r="BH49" s="64" t="str">
        <f t="shared" si="40"/>
        <v/>
      </c>
      <c r="BI49" s="64" t="str">
        <f t="shared" si="41"/>
        <v/>
      </c>
      <c r="BJ49" s="64" t="str">
        <f t="shared" si="42"/>
        <v/>
      </c>
      <c r="BK49" s="64" t="str">
        <f t="shared" si="43"/>
        <v/>
      </c>
      <c r="BL49" s="64" t="str">
        <f>IF($B49&lt;&gt;"",SUMIFS(进货台账!$I$3:$I$1869,进货台账!$E$3:$E$1869,$B49,进货台账!$B$3:$B$1869,LEFT($I$3,4),进货台账!$C$3:$C$1869,LEFT(BL$4,LEN(BL$4)-1)),"")</f>
        <v/>
      </c>
      <c r="BM49" s="64" t="str">
        <f>IF($B49&lt;&gt;"",SUMIFS(进货台账!$K$3:$K$1869,进货台账!$E$3:$E$1869,$B49,进货台账!$B$3:$B$1869,LEFT($I$3,4),进货台账!$C$3:$C$1869,LEFT(BL$4,LEN(BL$4)-1)),"")</f>
        <v/>
      </c>
      <c r="BN49" s="64" t="str">
        <f t="shared" si="44"/>
        <v/>
      </c>
      <c r="BO49" s="64" t="str">
        <f t="shared" si="45"/>
        <v/>
      </c>
      <c r="BP49" s="64" t="str">
        <f>IF($B49&lt;&gt;"",SUMIFS(销售台账!$I$3:$I$2654,销售台账!$E$3:$E$2654,$B49,销售台账!$B$3:$B$2654,LEFT($I$3,4),销售台账!$C$3:$C$2654,LEFT(BL$4,LEN(BL$4)-1)),"")</f>
        <v/>
      </c>
      <c r="BQ49" s="64" t="str">
        <f>IF($B49&lt;&gt;"",IFERROR(SUMIFS(销售台账!$K$3:$K$2654,销售台账!$E$3:$E$2654,$B49,销售台账!$B$3:$B$2654,LEFT($I$3,4),销售台账!$C$3:$C$2654,LEFT(BL$4,LEN(BL$4)-1))/BP49,0),"")</f>
        <v/>
      </c>
      <c r="BR49" s="64" t="str">
        <f>IF($B49&lt;&gt;"",SUMIFS(损耗登记!$I$3:$I$4999,损耗登记!$E$3:$E$4999,$B49,损耗登记!$B$3:$B$4999,LEFT($I$3,4),损耗登记!$C$3:$C$4999,LEFT(BL$4,LEN(BL$4)-1)),"")</f>
        <v/>
      </c>
      <c r="BS49" s="64" t="str">
        <f t="shared" si="46"/>
        <v/>
      </c>
      <c r="BT49" s="64" t="str">
        <f t="shared" si="47"/>
        <v/>
      </c>
      <c r="BU49" s="64" t="str">
        <f t="shared" si="48"/>
        <v/>
      </c>
      <c r="BV49" s="64" t="str">
        <f t="shared" si="49"/>
        <v/>
      </c>
      <c r="BW49" s="64" t="str">
        <f>IF($B49&lt;&gt;"",SUMIFS(进货台账!$I$3:$I$1869,进货台账!$E$3:$E$1869,$B49,进货台账!$B$3:$B$1869,LEFT($I$3,4),进货台账!$C$3:$C$1869,LEFT(BW$4,LEN(BW$4)-1)),"")</f>
        <v/>
      </c>
      <c r="BX49" s="64" t="str">
        <f>IF($B49&lt;&gt;"",SUMIFS(进货台账!$K$3:$K$1869,进货台账!$E$3:$E$1869,$B49,进货台账!$B$3:$B$1869,LEFT($I$3,4),进货台账!$C$3:$C$1869,LEFT(BW$4,LEN(BW$4)-1)),"")</f>
        <v/>
      </c>
      <c r="BY49" s="64" t="str">
        <f t="shared" si="50"/>
        <v/>
      </c>
      <c r="BZ49" s="64" t="str">
        <f t="shared" si="51"/>
        <v/>
      </c>
      <c r="CA49" s="64" t="str">
        <f>IF($B49&lt;&gt;"",SUMIFS(销售台账!$I$3:$I$2654,销售台账!$E$3:$E$2654,$B49,销售台账!$B$3:$B$2654,LEFT($I$3,4),销售台账!$C$3:$C$2654,LEFT(BW$4,LEN(BW$4)-1)),"")</f>
        <v/>
      </c>
      <c r="CB49" s="64" t="str">
        <f>IF($B49&lt;&gt;"",IFERROR(SUMIFS(销售台账!$K$3:$K$2654,销售台账!$E$3:$E$2654,$B49,销售台账!$B$3:$B$2654,LEFT($I$3,4),销售台账!$C$3:$C$2654,LEFT(BW$4,LEN(BW$4)-1))/CA49,0),"")</f>
        <v/>
      </c>
      <c r="CC49" s="64" t="str">
        <f>IF($B49&lt;&gt;"",SUMIFS(损耗登记!$I$3:$I$4999,损耗登记!$E$3:$E$4999,$B49,损耗登记!$B$3:$B$4999,LEFT($I$3,4),损耗登记!$C$3:$C$4999,LEFT(BW$4,LEN(BW$4)-1)),"")</f>
        <v/>
      </c>
      <c r="CD49" s="64" t="str">
        <f t="shared" si="52"/>
        <v/>
      </c>
      <c r="CE49" s="64" t="str">
        <f t="shared" si="53"/>
        <v/>
      </c>
      <c r="CF49" s="64" t="str">
        <f t="shared" si="54"/>
        <v/>
      </c>
      <c r="CG49" s="64" t="str">
        <f t="shared" si="55"/>
        <v/>
      </c>
      <c r="CH49" s="64" t="str">
        <f>IF($B49&lt;&gt;"",SUMIFS(进货台账!$I$3:$I$1869,进货台账!$E$3:$E$1869,$B49,进货台账!$B$3:$B$1869,LEFT($I$3,4),进货台账!$C$3:$C$1869,LEFT(CH$4,LEN(CH$4)-1)),"")</f>
        <v/>
      </c>
      <c r="CI49" s="64" t="str">
        <f>IF($B49&lt;&gt;"",SUMIFS(进货台账!$K$3:$K$1869,进货台账!$E$3:$E$1869,$B49,进货台账!$B$3:$B$1869,LEFT($I$3,4),进货台账!$C$3:$C$1869,LEFT(CH$4,LEN(CH$4)-1)),"")</f>
        <v/>
      </c>
      <c r="CJ49" s="64" t="str">
        <f t="shared" si="56"/>
        <v/>
      </c>
      <c r="CK49" s="64" t="str">
        <f t="shared" si="57"/>
        <v/>
      </c>
      <c r="CL49" s="64" t="str">
        <f>IF($B49&lt;&gt;"",SUMIFS(销售台账!$I$3:$I$2654,销售台账!$E$3:$E$2654,$B49,销售台账!$B$3:$B$2654,LEFT($I$3,4),销售台账!$C$3:$C$2654,LEFT(CH$4,LEN(CH$4)-1)),"")</f>
        <v/>
      </c>
      <c r="CM49" s="64" t="str">
        <f>IF($B49&lt;&gt;"",IFERROR(SUMIFS(销售台账!$K$3:$K$2654,销售台账!$E$3:$E$2654,$B49,销售台账!$B$3:$B$2654,LEFT($I$3,4),销售台账!$C$3:$C$2654,LEFT(CH$4,LEN(CH$4)-1))/CL49,0),"")</f>
        <v/>
      </c>
      <c r="CN49" s="64" t="str">
        <f>IF($B49&lt;&gt;"",SUMIFS(损耗登记!$I$3:$I$4999,损耗登记!$E$3:$E$4999,$B49,损耗登记!$B$3:$B$4999,LEFT($I$3,4),损耗登记!$C$3:$C$4999,LEFT(CH$4,LEN(CH$4)-1)),"")</f>
        <v/>
      </c>
      <c r="CO49" s="64" t="str">
        <f t="shared" si="58"/>
        <v/>
      </c>
      <c r="CP49" s="64" t="str">
        <f t="shared" si="59"/>
        <v/>
      </c>
      <c r="CQ49" s="64" t="str">
        <f t="shared" si="60"/>
        <v/>
      </c>
      <c r="CR49" s="64" t="str">
        <f t="shared" si="61"/>
        <v/>
      </c>
      <c r="CS49" s="64" t="str">
        <f>IF($B49&lt;&gt;"",SUMIFS(进货台账!$I$3:$I$1869,进货台账!$E$3:$E$1869,$B49,进货台账!$B$3:$B$1869,LEFT($I$3,4),进货台账!$C$3:$C$1869,LEFT(CS$4,LEN(CS$4)-1)),"")</f>
        <v/>
      </c>
      <c r="CT49" s="64" t="str">
        <f>IF($B49&lt;&gt;"",SUMIFS(进货台账!$K$3:$K$1869,进货台账!$E$3:$E$1869,$B49,进货台账!$B$3:$B$1869,LEFT($I$3,4),进货台账!$C$3:$C$1869,LEFT(CS$4,LEN(CS$4)-1)),"")</f>
        <v/>
      </c>
      <c r="CU49" s="64" t="str">
        <f t="shared" si="62"/>
        <v/>
      </c>
      <c r="CV49" s="64" t="str">
        <f t="shared" si="63"/>
        <v/>
      </c>
      <c r="CW49" s="64" t="str">
        <f>IF($B49&lt;&gt;"",SUMIFS(销售台账!$I$3:$I$2654,销售台账!$E$3:$E$2654,$B49,销售台账!$B$3:$B$2654,LEFT($I$3,4),销售台账!$C$3:$C$2654,LEFT(CS$4,LEN(CS$4)-1)),"")</f>
        <v/>
      </c>
      <c r="CX49" s="64" t="str">
        <f>IF($B49&lt;&gt;"",IFERROR(SUMIFS(销售台账!$K$3:$K$2654,销售台账!$E$3:$E$2654,$B49,销售台账!$B$3:$B$2654,LEFT($I$3,4),销售台账!$C$3:$C$2654,LEFT(CS$4,LEN(CS$4)-1))/CW49,0),"")</f>
        <v/>
      </c>
      <c r="CY49" s="64" t="str">
        <f>IF($B49&lt;&gt;"",SUMIFS(损耗登记!$I$3:$I$4999,损耗登记!$E$3:$E$4999,$B49,损耗登记!$B$3:$B$4999,LEFT($I$3,4),损耗登记!$C$3:$C$4999,LEFT(CS$4,LEN(CS$4)-1)),"")</f>
        <v/>
      </c>
      <c r="CZ49" s="64" t="str">
        <f t="shared" si="64"/>
        <v/>
      </c>
      <c r="DA49" s="64" t="str">
        <f t="shared" si="65"/>
        <v/>
      </c>
      <c r="DB49" s="64" t="str">
        <f t="shared" si="66"/>
        <v/>
      </c>
      <c r="DC49" s="64" t="str">
        <f t="shared" si="67"/>
        <v/>
      </c>
      <c r="DD49" s="64" t="str">
        <f>IF($B49&lt;&gt;"",SUMIFS(进货台账!$I$3:$I$1869,进货台账!$E$3:$E$1869,$B49,进货台账!$B$3:$B$1869,LEFT($I$3,4),进货台账!$C$3:$C$1869,LEFT(DD$4,LEN(DD$4)-1)),"")</f>
        <v/>
      </c>
      <c r="DE49" s="64" t="str">
        <f>IF($B49&lt;&gt;"",SUMIFS(进货台账!$K$3:$K$1869,进货台账!$E$3:$E$1869,$B49,进货台账!$B$3:$B$1869,LEFT($I$3,4),进货台账!$C$3:$C$1869,LEFT(DD$4,LEN(DD$4)-1)),"")</f>
        <v/>
      </c>
      <c r="DF49" s="64" t="str">
        <f t="shared" si="68"/>
        <v/>
      </c>
      <c r="DG49" s="64" t="str">
        <f t="shared" si="69"/>
        <v/>
      </c>
      <c r="DH49" s="64" t="str">
        <f>IF($B49&lt;&gt;"",SUMIFS(销售台账!$I$3:$I$2654,销售台账!$E$3:$E$2654,$B49,销售台账!$B$3:$B$2654,LEFT($I$3,4),销售台账!$C$3:$C$2654,LEFT(DD$4,LEN(DD$4)-1)),"")</f>
        <v/>
      </c>
      <c r="DI49" s="64" t="str">
        <f>IF($B49&lt;&gt;"",IFERROR(SUMIFS(销售台账!$K$3:$K$2654,销售台账!$E$3:$E$2654,$B49,销售台账!$B$3:$B$2654,LEFT($I$3,4),销售台账!$C$3:$C$2654,LEFT(DD$4,LEN(DD$4)-1))/DH49,0),"")</f>
        <v/>
      </c>
      <c r="DJ49" s="64" t="str">
        <f>IF($B49&lt;&gt;"",SUMIFS(损耗登记!$I$3:$I$4999,损耗登记!$E$3:$E$4999,$B49,损耗登记!$B$3:$B$4999,LEFT($I$3,4),损耗登记!$C$3:$C$4999,LEFT(DD$4,LEN(DD$4)-1)),"")</f>
        <v/>
      </c>
      <c r="DK49" s="64" t="str">
        <f t="shared" si="70"/>
        <v/>
      </c>
      <c r="DL49" s="64" t="str">
        <f t="shared" si="71"/>
        <v/>
      </c>
      <c r="DM49" s="64" t="str">
        <f t="shared" si="72"/>
        <v/>
      </c>
      <c r="DN49" s="64" t="str">
        <f t="shared" si="73"/>
        <v/>
      </c>
      <c r="DO49" s="64" t="str">
        <f>IF($B49&lt;&gt;"",SUMIFS(进货台账!$I$3:$I$1869,进货台账!$E$3:$E$1869,$B49,进货台账!$B$3:$B$1869,LEFT($I$3,4),进货台账!$C$3:$C$1869,LEFT(DO$4,LEN(DO$4)-1)),"")</f>
        <v/>
      </c>
      <c r="DP49" s="64" t="str">
        <f>IF($B49&lt;&gt;"",SUMIFS(进货台账!$K$3:$K$1869,进货台账!$E$3:$E$1869,$B49,进货台账!$B$3:$B$1869,LEFT($I$3,4),进货台账!$C$3:$C$1869,LEFT(DO$4,LEN(DO$4)-1)),"")</f>
        <v/>
      </c>
      <c r="DQ49" s="64" t="str">
        <f t="shared" si="74"/>
        <v/>
      </c>
      <c r="DR49" s="64" t="str">
        <f t="shared" si="75"/>
        <v/>
      </c>
      <c r="DS49" s="64" t="str">
        <f>IF($B49&lt;&gt;"",SUMIFS(销售台账!$I$3:$I$2654,销售台账!$E$3:$E$2654,$B49,销售台账!$B$3:$B$2654,LEFT($I$3,4),销售台账!$C$3:$C$2654,LEFT(DO$4,LEN(DO$4)-1)),"")</f>
        <v/>
      </c>
      <c r="DT49" s="64" t="str">
        <f>IF($B49&lt;&gt;"",IFERROR(SUMIFS(销售台账!$K$3:$K$2654,销售台账!$E$3:$E$2654,$B49,销售台账!$B$3:$B$2654,LEFT($I$3,4),销售台账!$C$3:$C$2654,LEFT(DO$4,LEN(DO$4)-1))/DS49,0),"")</f>
        <v/>
      </c>
      <c r="DU49" s="64" t="str">
        <f>IF($B49&lt;&gt;"",SUMIFS(损耗登记!$I$3:$I$4999,损耗登记!$E$3:$E$4999,$B49,损耗登记!$B$3:$B$4999,LEFT($I$3,4),损耗登记!$C$3:$C$4999,LEFT(DO$4,LEN(DO$4)-1)),"")</f>
        <v/>
      </c>
      <c r="DV49" s="64" t="str">
        <f t="shared" si="76"/>
        <v/>
      </c>
      <c r="DW49" s="64" t="str">
        <f t="shared" si="77"/>
        <v/>
      </c>
      <c r="DX49" s="64" t="str">
        <f t="shared" si="78"/>
        <v/>
      </c>
      <c r="DY49" s="64" t="str">
        <f t="shared" si="79"/>
        <v/>
      </c>
      <c r="DZ49" s="64" t="str">
        <f>IF($B49&lt;&gt;"",SUMIFS(进货台账!$I$3:$I$1869,进货台账!$E$3:$E$1869,$B49,进货台账!$B$3:$B$1869,LEFT($I$3,4),进货台账!$C$3:$C$1869,LEFT(DZ$4,LEN(DZ$4)-1)),"")</f>
        <v/>
      </c>
      <c r="EA49" s="64" t="str">
        <f>IF($B49&lt;&gt;"",SUMIFS(进货台账!$K$3:$K$1869,进货台账!$E$3:$E$1869,$B49,进货台账!$B$3:$B$1869,LEFT($I$3,4),进货台账!$C$3:$C$1869,LEFT(DZ$4,LEN(DZ$4)-1)),"")</f>
        <v/>
      </c>
      <c r="EB49" s="64" t="str">
        <f t="shared" si="80"/>
        <v/>
      </c>
      <c r="EC49" s="64" t="str">
        <f t="shared" si="81"/>
        <v/>
      </c>
      <c r="ED49" s="64" t="str">
        <f>IF($B49&lt;&gt;"",SUMIFS(销售台账!$I$3:$I$2654,销售台账!$E$3:$E$2654,$B49,销售台账!$B$3:$B$2654,LEFT($I$3,4),销售台账!$C$3:$C$2654,LEFT(DZ$4,LEN(DZ$4)-1)),"")</f>
        <v/>
      </c>
      <c r="EE49" s="64" t="str">
        <f>IF($B49&lt;&gt;"",IFERROR(SUMIFS(销售台账!$K$3:$K$2654,销售台账!$E$3:$E$2654,$B49,销售台账!$B$3:$B$2654,LEFT($I$3,4),销售台账!$C$3:$C$2654,LEFT(DZ$4,LEN(DZ$4)-1))/ED49,0),"")</f>
        <v/>
      </c>
      <c r="EF49" s="64" t="str">
        <f>IF($B49&lt;&gt;"",SUMIFS(损耗登记!$I$3:$I$4999,损耗登记!$E$3:$E$4999,$B49,损耗登记!$B$3:$B$4999,LEFT($I$3,4),损耗登记!$C$3:$C$4999,LEFT(DZ$4,LEN(DZ$4)-1)),"")</f>
        <v/>
      </c>
      <c r="EG49" s="64" t="str">
        <f t="shared" si="82"/>
        <v/>
      </c>
      <c r="EH49" s="64" t="str">
        <f t="shared" si="83"/>
        <v/>
      </c>
      <c r="EI49" s="64" t="str">
        <f t="shared" si="84"/>
        <v/>
      </c>
      <c r="EJ49" s="64" t="str">
        <f t="shared" si="85"/>
        <v/>
      </c>
    </row>
    <row r="50" s="44" customFormat="1" ht="22" customHeight="1" spans="1:140">
      <c r="A50" s="63" t="str">
        <f t="shared" si="86"/>
        <v/>
      </c>
      <c r="B50" s="63" t="str">
        <f>IF(商品参数!A46&lt;&gt;"",商品参数!A46,"")</f>
        <v/>
      </c>
      <c r="C50" s="64" t="str">
        <f>IFERROR(VLOOKUP(B50,商品参数!A:E,2,FALSE),"")</f>
        <v/>
      </c>
      <c r="D50" s="64" t="str">
        <f>IFERROR(VLOOKUP(B50,商品参数!A:E,3,FALSE),"")</f>
        <v/>
      </c>
      <c r="E50" s="64" t="str">
        <f>IFERROR(VLOOKUP(B50,商品参数!A:E,4,FALSE),"")</f>
        <v/>
      </c>
      <c r="F50" s="64" t="str">
        <f>IF(E50&lt;&gt;"",IFERROR(VLOOKUP(B50,商品参数!$A$3:$D$499,6,0),0),"")</f>
        <v/>
      </c>
      <c r="G50" s="64" t="str">
        <f>IF(E50&lt;&gt;"",IFERROR(VLOOKUP(B50,商品参数!$A$3:$E$499,7,0),0),"")</f>
        <v/>
      </c>
      <c r="H50" s="64" t="str">
        <f t="shared" si="17"/>
        <v/>
      </c>
      <c r="I50" s="64" t="str">
        <f>IF($B50&lt;&gt;"",SUMIFS(进货台账!$I$3:$I$1869,进货台账!$E$3:$E$1869,$B50,进货台账!$B$3:$B$1869,LEFT($I$3,4),进货台账!$C$3:$C$1869,LEFT(I$4,LEN(I$4)-1)),"")</f>
        <v/>
      </c>
      <c r="J50" s="64" t="str">
        <f>IF($B50&lt;&gt;"",SUMIFS(进货台账!$K$3:$K$1869,进货台账!$E$3:$E$1869,$B50,进货台账!$B$3:$B$1869,LEFT($I$3,4),进货台账!$C$3:$C$1869,LEFT(I$4,LEN(I$4)-1)),"")</f>
        <v/>
      </c>
      <c r="K50" s="64" t="str">
        <f t="shared" si="18"/>
        <v/>
      </c>
      <c r="L50" s="64" t="str">
        <f t="shared" si="19"/>
        <v/>
      </c>
      <c r="M50" s="64" t="str">
        <f>IF($B50&lt;&gt;"",SUMIFS(销售台账!$I$3:$I$2654,销售台账!$E$3:$E$2654,$B50,销售台账!$B$3:$B$2654,LEFT($I$3,4),销售台账!$C$3:$C$2654,LEFT(I$4,LEN(I$4)-1)),"")</f>
        <v/>
      </c>
      <c r="N50" s="64" t="str">
        <f>IF($B50&lt;&gt;"",IFERROR(SUMIFS(销售台账!$K$3:$K$2654,销售台账!$E$3:$E$2654,$B50,销售台账!$B$3:$B$2654,LEFT($I$3,4),销售台账!$C$3:$C$2654,LEFT(I$4,LEN(I$4)-1))/M50,0),"")</f>
        <v/>
      </c>
      <c r="O50" s="64" t="str">
        <f>IF($B50&lt;&gt;"",SUMIFS(损耗登记!$I$3:$I$4999,损耗登记!$E$3:$E$4999,$B50,损耗登记!$B$3:$B$4999,LEFT($I$3,4),损耗登记!$C$3:$C$4999,LEFT(I$4,LEN(I$4)-1)),"")</f>
        <v/>
      </c>
      <c r="P50" s="64" t="str">
        <f t="shared" si="20"/>
        <v/>
      </c>
      <c r="Q50" s="64" t="str">
        <f t="shared" si="21"/>
        <v/>
      </c>
      <c r="R50" s="64" t="str">
        <f t="shared" si="22"/>
        <v/>
      </c>
      <c r="S50" s="64" t="str">
        <f t="shared" si="87"/>
        <v/>
      </c>
      <c r="T50" s="64" t="str">
        <f>IF($B50&lt;&gt;"",SUMIFS(进货台账!$I$3:$I$1869,进货台账!$E$3:$E$1869,$B50,进货台账!$B$3:$B$1869,LEFT($I$3,4),进货台账!$C$3:$C$1869,LEFT(T$4,LEN(T$4)-1)),"")</f>
        <v/>
      </c>
      <c r="U50" s="64" t="str">
        <f>IF($B50&lt;&gt;"",SUMIFS(进货台账!$K$3:$K$1869,进货台账!$E$3:$E$1869,$B50,进货台账!$B$3:$B$1869,LEFT($I$3,4),进货台账!$C$3:$C$1869,LEFT(T$4,LEN(T$4)-1)),"")</f>
        <v/>
      </c>
      <c r="V50" s="64" t="str">
        <f t="shared" si="88"/>
        <v/>
      </c>
      <c r="W50" s="64" t="str">
        <f t="shared" si="89"/>
        <v/>
      </c>
      <c r="X50" s="64" t="str">
        <f>IF($B50&lt;&gt;"",SUMIFS(销售台账!$I$3:$I$2654,销售台账!$E$3:$E$2654,$B50,销售台账!$B$3:$B$2654,LEFT($I$3,4),销售台账!$C$3:$C$2654,LEFT(T$4,LEN(T$4)-1)),"")</f>
        <v/>
      </c>
      <c r="Y50" s="64" t="str">
        <f>IF($B50&lt;&gt;"",IFERROR(SUMIFS(销售台账!$K$3:$K$2654,销售台账!$E$3:$E$2654,$B50,销售台账!$B$3:$B$2654,LEFT($I$3,4),销售台账!$C$3:$C$2654,LEFT(T$4,LEN(T$4)-1))/X50,0),"")</f>
        <v/>
      </c>
      <c r="Z50" s="64" t="str">
        <f>IF($B50&lt;&gt;"",SUMIFS(损耗登记!$I$3:$I$4999,损耗登记!$E$3:$E$4999,$B50,损耗登记!$B$3:$B$4999,LEFT($I$3,4),损耗登记!$C$3:$C$4999,LEFT(T$4,LEN(T$4)-1)),"")</f>
        <v/>
      </c>
      <c r="AA50" s="64" t="str">
        <f t="shared" si="90"/>
        <v/>
      </c>
      <c r="AB50" s="64" t="str">
        <f t="shared" si="91"/>
        <v/>
      </c>
      <c r="AC50" s="64" t="str">
        <f t="shared" si="92"/>
        <v/>
      </c>
      <c r="AD50" s="64" t="str">
        <f t="shared" si="93"/>
        <v/>
      </c>
      <c r="AE50" s="64" t="str">
        <f>IF($B50&lt;&gt;"",SUMIFS(进货台账!$I$3:$I$1869,进货台账!$E$3:$E$1869,$B50,进货台账!$B$3:$B$1869,LEFT($I$3,4),进货台账!$C$3:$C$1869,LEFT(AE$4,LEN(AE$4)-1)),"")</f>
        <v/>
      </c>
      <c r="AF50" s="64" t="str">
        <f>IF($B50&lt;&gt;"",SUMIFS(进货台账!$K$3:$K$1869,进货台账!$E$3:$E$1869,$B50,进货台账!$B$3:$B$1869,LEFT($I$3,4),进货台账!$C$3:$C$1869,LEFT(AE$4,LEN(AE$4)-1)),"")</f>
        <v/>
      </c>
      <c r="AG50" s="64" t="str">
        <f t="shared" si="26"/>
        <v/>
      </c>
      <c r="AH50" s="64" t="str">
        <f t="shared" si="27"/>
        <v/>
      </c>
      <c r="AI50" s="64" t="str">
        <f>IF($B50&lt;&gt;"",SUMIFS(销售台账!$I$3:$I$2654,销售台账!$E$3:$E$2654,$B50,销售台账!$B$3:$B$2654,LEFT($I$3,4),销售台账!$C$3:$C$2654,LEFT(AE$4,LEN(AE$4)-1)),"")</f>
        <v/>
      </c>
      <c r="AJ50" s="64" t="str">
        <f>IF($B50&lt;&gt;"",IFERROR(SUMIFS(销售台账!$K$3:$K$2654,销售台账!$E$3:$E$2654,$B50,销售台账!$B$3:$B$2654,LEFT($I$3,4),销售台账!$C$3:$C$2654,LEFT(AE$4,LEN(AE$4)-1))/AI50,0),"")</f>
        <v/>
      </c>
      <c r="AK50" s="64" t="str">
        <f>IF($B50&lt;&gt;"",SUMIFS(损耗登记!$I$3:$I$4999,损耗登记!$E$3:$E$4999,$B50,损耗登记!$B$3:$B$4999,LEFT($I$3,4),损耗登记!$C$3:$C$4999,LEFT(AE$4,LEN(AE$4)-1)),"")</f>
        <v/>
      </c>
      <c r="AL50" s="64" t="str">
        <f t="shared" si="28"/>
        <v/>
      </c>
      <c r="AM50" s="64" t="str">
        <f t="shared" si="29"/>
        <v/>
      </c>
      <c r="AN50" s="64" t="str">
        <f t="shared" si="30"/>
        <v/>
      </c>
      <c r="AO50" s="64" t="str">
        <f t="shared" si="31"/>
        <v/>
      </c>
      <c r="AP50" s="64" t="str">
        <f>IF($B50&lt;&gt;"",SUMIFS(进货台账!$I$3:$I$1869,进货台账!$E$3:$E$1869,$B50,进货台账!$B$3:$B$1869,LEFT($I$3,4),进货台账!$C$3:$C$1869,LEFT(AP$4,LEN(AP$4)-1)),"")</f>
        <v/>
      </c>
      <c r="AQ50" s="64" t="str">
        <f>IF($B50&lt;&gt;"",SUMIFS(进货台账!$K$3:$K$1869,进货台账!$E$3:$E$1869,$B50,进货台账!$B$3:$B$1869,LEFT($I$3,4),进货台账!$C$3:$C$1869,LEFT(AP$4,LEN(AP$4)-1)),"")</f>
        <v/>
      </c>
      <c r="AR50" s="64" t="str">
        <f t="shared" si="32"/>
        <v/>
      </c>
      <c r="AS50" s="64" t="str">
        <f t="shared" si="33"/>
        <v/>
      </c>
      <c r="AT50" s="64" t="str">
        <f>IF($B50&lt;&gt;"",SUMIFS(销售台账!$I$3:$I$2654,销售台账!$E$3:$E$2654,$B50,销售台账!$B$3:$B$2654,LEFT($I$3,4),销售台账!$C$3:$C$2654,LEFT(AP$4,LEN(AP$4)-1)),"")</f>
        <v/>
      </c>
      <c r="AU50" s="64" t="str">
        <f>IF($B50&lt;&gt;"",IFERROR(SUMIFS(销售台账!$K$3:$K$2654,销售台账!$E$3:$E$2654,$B50,销售台账!$B$3:$B$2654,LEFT($I$3,4),销售台账!$C$3:$C$2654,LEFT(AP$4,LEN(AP$4)-1))/AT50,0),"")</f>
        <v/>
      </c>
      <c r="AV50" s="64" t="str">
        <f>IF($B50&lt;&gt;"",SUMIFS(损耗登记!$I$3:$I$4999,损耗登记!$E$3:$E$4999,$B50,损耗登记!$B$3:$B$4999,LEFT($I$3,4),损耗登记!$C$3:$C$4999,LEFT(AP$4,LEN(AP$4)-1)),"")</f>
        <v/>
      </c>
      <c r="AW50" s="64" t="str">
        <f t="shared" si="34"/>
        <v/>
      </c>
      <c r="AX50" s="64" t="str">
        <f t="shared" si="35"/>
        <v/>
      </c>
      <c r="AY50" s="64" t="str">
        <f t="shared" si="36"/>
        <v/>
      </c>
      <c r="AZ50" s="64" t="str">
        <f t="shared" si="37"/>
        <v/>
      </c>
      <c r="BA50" s="64" t="str">
        <f>IF($B50&lt;&gt;"",SUMIFS(进货台账!$I$3:$I$1869,进货台账!$E$3:$E$1869,$B50,进货台账!$B$3:$B$1869,LEFT($I$3,4),进货台账!$C$3:$C$1869,LEFT(BA$4,LEN(BA$4)-1)),"")</f>
        <v/>
      </c>
      <c r="BB50" s="64" t="str">
        <f>IF($B50&lt;&gt;"",SUMIFS(进货台账!$K$3:$K$1869,进货台账!$E$3:$E$1869,$B50,进货台账!$B$3:$B$1869,LEFT($I$3,4),进货台账!$C$3:$C$1869,LEFT(BA$4,LEN(BA$4)-1)),"")</f>
        <v/>
      </c>
      <c r="BC50" s="64" t="str">
        <f t="shared" si="38"/>
        <v/>
      </c>
      <c r="BD50" s="64" t="str">
        <f t="shared" si="39"/>
        <v/>
      </c>
      <c r="BE50" s="64" t="str">
        <f>IF($B50&lt;&gt;"",SUMIFS(销售台账!$I$3:$I$2654,销售台账!$E$3:$E$2654,$B50,销售台账!$B$3:$B$2654,LEFT($I$3,4),销售台账!$C$3:$C$2654,LEFT(BA$4,LEN(BA$4)-1)),"")</f>
        <v/>
      </c>
      <c r="BF50" s="64" t="str">
        <f>IF($B50&lt;&gt;"",IFERROR(SUMIFS(销售台账!$K$3:$K$2654,销售台账!$E$3:$E$2654,$B50,销售台账!$B$3:$B$2654,LEFT($I$3,4),销售台账!$C$3:$C$2654,LEFT(BA$4,LEN(BA$4)-1))/BE50,0),"")</f>
        <v/>
      </c>
      <c r="BG50" s="64" t="str">
        <f>IF($B50&lt;&gt;"",SUMIFS(损耗登记!$I$3:$I$4999,损耗登记!$E$3:$E$4999,$B50,损耗登记!$B$3:$B$4999,LEFT($I$3,4),损耗登记!$C$3:$C$4999,LEFT(BA$4,LEN(BA$4)-1)),"")</f>
        <v/>
      </c>
      <c r="BH50" s="64" t="str">
        <f t="shared" si="40"/>
        <v/>
      </c>
      <c r="BI50" s="64" t="str">
        <f t="shared" si="41"/>
        <v/>
      </c>
      <c r="BJ50" s="64" t="str">
        <f t="shared" si="42"/>
        <v/>
      </c>
      <c r="BK50" s="64" t="str">
        <f t="shared" si="43"/>
        <v/>
      </c>
      <c r="BL50" s="64" t="str">
        <f>IF($B50&lt;&gt;"",SUMIFS(进货台账!$I$3:$I$1869,进货台账!$E$3:$E$1869,$B50,进货台账!$B$3:$B$1869,LEFT($I$3,4),进货台账!$C$3:$C$1869,LEFT(BL$4,LEN(BL$4)-1)),"")</f>
        <v/>
      </c>
      <c r="BM50" s="64" t="str">
        <f>IF($B50&lt;&gt;"",SUMIFS(进货台账!$K$3:$K$1869,进货台账!$E$3:$E$1869,$B50,进货台账!$B$3:$B$1869,LEFT($I$3,4),进货台账!$C$3:$C$1869,LEFT(BL$4,LEN(BL$4)-1)),"")</f>
        <v/>
      </c>
      <c r="BN50" s="64" t="str">
        <f t="shared" si="44"/>
        <v/>
      </c>
      <c r="BO50" s="64" t="str">
        <f t="shared" si="45"/>
        <v/>
      </c>
      <c r="BP50" s="64" t="str">
        <f>IF($B50&lt;&gt;"",SUMIFS(销售台账!$I$3:$I$2654,销售台账!$E$3:$E$2654,$B50,销售台账!$B$3:$B$2654,LEFT($I$3,4),销售台账!$C$3:$C$2654,LEFT(BL$4,LEN(BL$4)-1)),"")</f>
        <v/>
      </c>
      <c r="BQ50" s="64" t="str">
        <f>IF($B50&lt;&gt;"",IFERROR(SUMIFS(销售台账!$K$3:$K$2654,销售台账!$E$3:$E$2654,$B50,销售台账!$B$3:$B$2654,LEFT($I$3,4),销售台账!$C$3:$C$2654,LEFT(BL$4,LEN(BL$4)-1))/BP50,0),"")</f>
        <v/>
      </c>
      <c r="BR50" s="64" t="str">
        <f>IF($B50&lt;&gt;"",SUMIFS(损耗登记!$I$3:$I$4999,损耗登记!$E$3:$E$4999,$B50,损耗登记!$B$3:$B$4999,LEFT($I$3,4),损耗登记!$C$3:$C$4999,LEFT(BL$4,LEN(BL$4)-1)),"")</f>
        <v/>
      </c>
      <c r="BS50" s="64" t="str">
        <f t="shared" si="46"/>
        <v/>
      </c>
      <c r="BT50" s="64" t="str">
        <f t="shared" si="47"/>
        <v/>
      </c>
      <c r="BU50" s="64" t="str">
        <f t="shared" si="48"/>
        <v/>
      </c>
      <c r="BV50" s="64" t="str">
        <f t="shared" si="49"/>
        <v/>
      </c>
      <c r="BW50" s="64" t="str">
        <f>IF($B50&lt;&gt;"",SUMIFS(进货台账!$I$3:$I$1869,进货台账!$E$3:$E$1869,$B50,进货台账!$B$3:$B$1869,LEFT($I$3,4),进货台账!$C$3:$C$1869,LEFT(BW$4,LEN(BW$4)-1)),"")</f>
        <v/>
      </c>
      <c r="BX50" s="64" t="str">
        <f>IF($B50&lt;&gt;"",SUMIFS(进货台账!$K$3:$K$1869,进货台账!$E$3:$E$1869,$B50,进货台账!$B$3:$B$1869,LEFT($I$3,4),进货台账!$C$3:$C$1869,LEFT(BW$4,LEN(BW$4)-1)),"")</f>
        <v/>
      </c>
      <c r="BY50" s="64" t="str">
        <f t="shared" si="50"/>
        <v/>
      </c>
      <c r="BZ50" s="64" t="str">
        <f t="shared" si="51"/>
        <v/>
      </c>
      <c r="CA50" s="64" t="str">
        <f>IF($B50&lt;&gt;"",SUMIFS(销售台账!$I$3:$I$2654,销售台账!$E$3:$E$2654,$B50,销售台账!$B$3:$B$2654,LEFT($I$3,4),销售台账!$C$3:$C$2654,LEFT(BW$4,LEN(BW$4)-1)),"")</f>
        <v/>
      </c>
      <c r="CB50" s="64" t="str">
        <f>IF($B50&lt;&gt;"",IFERROR(SUMIFS(销售台账!$K$3:$K$2654,销售台账!$E$3:$E$2654,$B50,销售台账!$B$3:$B$2654,LEFT($I$3,4),销售台账!$C$3:$C$2654,LEFT(BW$4,LEN(BW$4)-1))/CA50,0),"")</f>
        <v/>
      </c>
      <c r="CC50" s="64" t="str">
        <f>IF($B50&lt;&gt;"",SUMIFS(损耗登记!$I$3:$I$4999,损耗登记!$E$3:$E$4999,$B50,损耗登记!$B$3:$B$4999,LEFT($I$3,4),损耗登记!$C$3:$C$4999,LEFT(BW$4,LEN(BW$4)-1)),"")</f>
        <v/>
      </c>
      <c r="CD50" s="64" t="str">
        <f t="shared" si="52"/>
        <v/>
      </c>
      <c r="CE50" s="64" t="str">
        <f t="shared" si="53"/>
        <v/>
      </c>
      <c r="CF50" s="64" t="str">
        <f t="shared" si="54"/>
        <v/>
      </c>
      <c r="CG50" s="64" t="str">
        <f t="shared" si="55"/>
        <v/>
      </c>
      <c r="CH50" s="64" t="str">
        <f>IF($B50&lt;&gt;"",SUMIFS(进货台账!$I$3:$I$1869,进货台账!$E$3:$E$1869,$B50,进货台账!$B$3:$B$1869,LEFT($I$3,4),进货台账!$C$3:$C$1869,LEFT(CH$4,LEN(CH$4)-1)),"")</f>
        <v/>
      </c>
      <c r="CI50" s="64" t="str">
        <f>IF($B50&lt;&gt;"",SUMIFS(进货台账!$K$3:$K$1869,进货台账!$E$3:$E$1869,$B50,进货台账!$B$3:$B$1869,LEFT($I$3,4),进货台账!$C$3:$C$1869,LEFT(CH$4,LEN(CH$4)-1)),"")</f>
        <v/>
      </c>
      <c r="CJ50" s="64" t="str">
        <f t="shared" si="56"/>
        <v/>
      </c>
      <c r="CK50" s="64" t="str">
        <f t="shared" si="57"/>
        <v/>
      </c>
      <c r="CL50" s="64" t="str">
        <f>IF($B50&lt;&gt;"",SUMIFS(销售台账!$I$3:$I$2654,销售台账!$E$3:$E$2654,$B50,销售台账!$B$3:$B$2654,LEFT($I$3,4),销售台账!$C$3:$C$2654,LEFT(CH$4,LEN(CH$4)-1)),"")</f>
        <v/>
      </c>
      <c r="CM50" s="64" t="str">
        <f>IF($B50&lt;&gt;"",IFERROR(SUMIFS(销售台账!$K$3:$K$2654,销售台账!$E$3:$E$2654,$B50,销售台账!$B$3:$B$2654,LEFT($I$3,4),销售台账!$C$3:$C$2654,LEFT(CH$4,LEN(CH$4)-1))/CL50,0),"")</f>
        <v/>
      </c>
      <c r="CN50" s="64" t="str">
        <f>IF($B50&lt;&gt;"",SUMIFS(损耗登记!$I$3:$I$4999,损耗登记!$E$3:$E$4999,$B50,损耗登记!$B$3:$B$4999,LEFT($I$3,4),损耗登记!$C$3:$C$4999,LEFT(CH$4,LEN(CH$4)-1)),"")</f>
        <v/>
      </c>
      <c r="CO50" s="64" t="str">
        <f t="shared" si="58"/>
        <v/>
      </c>
      <c r="CP50" s="64" t="str">
        <f t="shared" si="59"/>
        <v/>
      </c>
      <c r="CQ50" s="64" t="str">
        <f t="shared" si="60"/>
        <v/>
      </c>
      <c r="CR50" s="64" t="str">
        <f t="shared" si="61"/>
        <v/>
      </c>
      <c r="CS50" s="64" t="str">
        <f>IF($B50&lt;&gt;"",SUMIFS(进货台账!$I$3:$I$1869,进货台账!$E$3:$E$1869,$B50,进货台账!$B$3:$B$1869,LEFT($I$3,4),进货台账!$C$3:$C$1869,LEFT(CS$4,LEN(CS$4)-1)),"")</f>
        <v/>
      </c>
      <c r="CT50" s="64" t="str">
        <f>IF($B50&lt;&gt;"",SUMIFS(进货台账!$K$3:$K$1869,进货台账!$E$3:$E$1869,$B50,进货台账!$B$3:$B$1869,LEFT($I$3,4),进货台账!$C$3:$C$1869,LEFT(CS$4,LEN(CS$4)-1)),"")</f>
        <v/>
      </c>
      <c r="CU50" s="64" t="str">
        <f t="shared" si="62"/>
        <v/>
      </c>
      <c r="CV50" s="64" t="str">
        <f t="shared" si="63"/>
        <v/>
      </c>
      <c r="CW50" s="64" t="str">
        <f>IF($B50&lt;&gt;"",SUMIFS(销售台账!$I$3:$I$2654,销售台账!$E$3:$E$2654,$B50,销售台账!$B$3:$B$2654,LEFT($I$3,4),销售台账!$C$3:$C$2654,LEFT(CS$4,LEN(CS$4)-1)),"")</f>
        <v/>
      </c>
      <c r="CX50" s="64" t="str">
        <f>IF($B50&lt;&gt;"",IFERROR(SUMIFS(销售台账!$K$3:$K$2654,销售台账!$E$3:$E$2654,$B50,销售台账!$B$3:$B$2654,LEFT($I$3,4),销售台账!$C$3:$C$2654,LEFT(CS$4,LEN(CS$4)-1))/CW50,0),"")</f>
        <v/>
      </c>
      <c r="CY50" s="64" t="str">
        <f>IF($B50&lt;&gt;"",SUMIFS(损耗登记!$I$3:$I$4999,损耗登记!$E$3:$E$4999,$B50,损耗登记!$B$3:$B$4999,LEFT($I$3,4),损耗登记!$C$3:$C$4999,LEFT(CS$4,LEN(CS$4)-1)),"")</f>
        <v/>
      </c>
      <c r="CZ50" s="64" t="str">
        <f t="shared" si="64"/>
        <v/>
      </c>
      <c r="DA50" s="64" t="str">
        <f t="shared" si="65"/>
        <v/>
      </c>
      <c r="DB50" s="64" t="str">
        <f t="shared" si="66"/>
        <v/>
      </c>
      <c r="DC50" s="64" t="str">
        <f t="shared" si="67"/>
        <v/>
      </c>
      <c r="DD50" s="64" t="str">
        <f>IF($B50&lt;&gt;"",SUMIFS(进货台账!$I$3:$I$1869,进货台账!$E$3:$E$1869,$B50,进货台账!$B$3:$B$1869,LEFT($I$3,4),进货台账!$C$3:$C$1869,LEFT(DD$4,LEN(DD$4)-1)),"")</f>
        <v/>
      </c>
      <c r="DE50" s="64" t="str">
        <f>IF($B50&lt;&gt;"",SUMIFS(进货台账!$K$3:$K$1869,进货台账!$E$3:$E$1869,$B50,进货台账!$B$3:$B$1869,LEFT($I$3,4),进货台账!$C$3:$C$1869,LEFT(DD$4,LEN(DD$4)-1)),"")</f>
        <v/>
      </c>
      <c r="DF50" s="64" t="str">
        <f t="shared" si="68"/>
        <v/>
      </c>
      <c r="DG50" s="64" t="str">
        <f t="shared" si="69"/>
        <v/>
      </c>
      <c r="DH50" s="64" t="str">
        <f>IF($B50&lt;&gt;"",SUMIFS(销售台账!$I$3:$I$2654,销售台账!$E$3:$E$2654,$B50,销售台账!$B$3:$B$2654,LEFT($I$3,4),销售台账!$C$3:$C$2654,LEFT(DD$4,LEN(DD$4)-1)),"")</f>
        <v/>
      </c>
      <c r="DI50" s="64" t="str">
        <f>IF($B50&lt;&gt;"",IFERROR(SUMIFS(销售台账!$K$3:$K$2654,销售台账!$E$3:$E$2654,$B50,销售台账!$B$3:$B$2654,LEFT($I$3,4),销售台账!$C$3:$C$2654,LEFT(DD$4,LEN(DD$4)-1))/DH50,0),"")</f>
        <v/>
      </c>
      <c r="DJ50" s="64" t="str">
        <f>IF($B50&lt;&gt;"",SUMIFS(损耗登记!$I$3:$I$4999,损耗登记!$E$3:$E$4999,$B50,损耗登记!$B$3:$B$4999,LEFT($I$3,4),损耗登记!$C$3:$C$4999,LEFT(DD$4,LEN(DD$4)-1)),"")</f>
        <v/>
      </c>
      <c r="DK50" s="64" t="str">
        <f t="shared" si="70"/>
        <v/>
      </c>
      <c r="DL50" s="64" t="str">
        <f t="shared" si="71"/>
        <v/>
      </c>
      <c r="DM50" s="64" t="str">
        <f t="shared" si="72"/>
        <v/>
      </c>
      <c r="DN50" s="64" t="str">
        <f t="shared" si="73"/>
        <v/>
      </c>
      <c r="DO50" s="64" t="str">
        <f>IF($B50&lt;&gt;"",SUMIFS(进货台账!$I$3:$I$1869,进货台账!$E$3:$E$1869,$B50,进货台账!$B$3:$B$1869,LEFT($I$3,4),进货台账!$C$3:$C$1869,LEFT(DO$4,LEN(DO$4)-1)),"")</f>
        <v/>
      </c>
      <c r="DP50" s="64" t="str">
        <f>IF($B50&lt;&gt;"",SUMIFS(进货台账!$K$3:$K$1869,进货台账!$E$3:$E$1869,$B50,进货台账!$B$3:$B$1869,LEFT($I$3,4),进货台账!$C$3:$C$1869,LEFT(DO$4,LEN(DO$4)-1)),"")</f>
        <v/>
      </c>
      <c r="DQ50" s="64" t="str">
        <f t="shared" si="74"/>
        <v/>
      </c>
      <c r="DR50" s="64" t="str">
        <f t="shared" si="75"/>
        <v/>
      </c>
      <c r="DS50" s="64" t="str">
        <f>IF($B50&lt;&gt;"",SUMIFS(销售台账!$I$3:$I$2654,销售台账!$E$3:$E$2654,$B50,销售台账!$B$3:$B$2654,LEFT($I$3,4),销售台账!$C$3:$C$2654,LEFT(DO$4,LEN(DO$4)-1)),"")</f>
        <v/>
      </c>
      <c r="DT50" s="64" t="str">
        <f>IF($B50&lt;&gt;"",IFERROR(SUMIFS(销售台账!$K$3:$K$2654,销售台账!$E$3:$E$2654,$B50,销售台账!$B$3:$B$2654,LEFT($I$3,4),销售台账!$C$3:$C$2654,LEFT(DO$4,LEN(DO$4)-1))/DS50,0),"")</f>
        <v/>
      </c>
      <c r="DU50" s="64" t="str">
        <f>IF($B50&lt;&gt;"",SUMIFS(损耗登记!$I$3:$I$4999,损耗登记!$E$3:$E$4999,$B50,损耗登记!$B$3:$B$4999,LEFT($I$3,4),损耗登记!$C$3:$C$4999,LEFT(DO$4,LEN(DO$4)-1)),"")</f>
        <v/>
      </c>
      <c r="DV50" s="64" t="str">
        <f t="shared" si="76"/>
        <v/>
      </c>
      <c r="DW50" s="64" t="str">
        <f t="shared" si="77"/>
        <v/>
      </c>
      <c r="DX50" s="64" t="str">
        <f t="shared" si="78"/>
        <v/>
      </c>
      <c r="DY50" s="64" t="str">
        <f t="shared" si="79"/>
        <v/>
      </c>
      <c r="DZ50" s="64" t="str">
        <f>IF($B50&lt;&gt;"",SUMIFS(进货台账!$I$3:$I$1869,进货台账!$E$3:$E$1869,$B50,进货台账!$B$3:$B$1869,LEFT($I$3,4),进货台账!$C$3:$C$1869,LEFT(DZ$4,LEN(DZ$4)-1)),"")</f>
        <v/>
      </c>
      <c r="EA50" s="64" t="str">
        <f>IF($B50&lt;&gt;"",SUMIFS(进货台账!$K$3:$K$1869,进货台账!$E$3:$E$1869,$B50,进货台账!$B$3:$B$1869,LEFT($I$3,4),进货台账!$C$3:$C$1869,LEFT(DZ$4,LEN(DZ$4)-1)),"")</f>
        <v/>
      </c>
      <c r="EB50" s="64" t="str">
        <f t="shared" si="80"/>
        <v/>
      </c>
      <c r="EC50" s="64" t="str">
        <f t="shared" si="81"/>
        <v/>
      </c>
      <c r="ED50" s="64" t="str">
        <f>IF($B50&lt;&gt;"",SUMIFS(销售台账!$I$3:$I$2654,销售台账!$E$3:$E$2654,$B50,销售台账!$B$3:$B$2654,LEFT($I$3,4),销售台账!$C$3:$C$2654,LEFT(DZ$4,LEN(DZ$4)-1)),"")</f>
        <v/>
      </c>
      <c r="EE50" s="64" t="str">
        <f>IF($B50&lt;&gt;"",IFERROR(SUMIFS(销售台账!$K$3:$K$2654,销售台账!$E$3:$E$2654,$B50,销售台账!$B$3:$B$2654,LEFT($I$3,4),销售台账!$C$3:$C$2654,LEFT(DZ$4,LEN(DZ$4)-1))/ED50,0),"")</f>
        <v/>
      </c>
      <c r="EF50" s="64" t="str">
        <f>IF($B50&lt;&gt;"",SUMIFS(损耗登记!$I$3:$I$4999,损耗登记!$E$3:$E$4999,$B50,损耗登记!$B$3:$B$4999,LEFT($I$3,4),损耗登记!$C$3:$C$4999,LEFT(DZ$4,LEN(DZ$4)-1)),"")</f>
        <v/>
      </c>
      <c r="EG50" s="64" t="str">
        <f t="shared" si="82"/>
        <v/>
      </c>
      <c r="EH50" s="64" t="str">
        <f t="shared" si="83"/>
        <v/>
      </c>
      <c r="EI50" s="64" t="str">
        <f t="shared" si="84"/>
        <v/>
      </c>
      <c r="EJ50" s="64" t="str">
        <f t="shared" si="85"/>
        <v/>
      </c>
    </row>
    <row r="51" s="44" customFormat="1" ht="22" customHeight="1" spans="1:140">
      <c r="A51" s="63" t="str">
        <f t="shared" si="86"/>
        <v/>
      </c>
      <c r="B51" s="63" t="str">
        <f>IF(商品参数!A47&lt;&gt;"",商品参数!A47,"")</f>
        <v/>
      </c>
      <c r="C51" s="64" t="str">
        <f>IFERROR(VLOOKUP(B51,商品参数!A:E,2,FALSE),"")</f>
        <v/>
      </c>
      <c r="D51" s="64" t="str">
        <f>IFERROR(VLOOKUP(B51,商品参数!A:E,3,FALSE),"")</f>
        <v/>
      </c>
      <c r="E51" s="64" t="str">
        <f>IFERROR(VLOOKUP(B51,商品参数!A:E,4,FALSE),"")</f>
        <v/>
      </c>
      <c r="F51" s="64" t="str">
        <f>IF(E51&lt;&gt;"",IFERROR(VLOOKUP(B51,商品参数!$A$3:$D$499,6,0),0),"")</f>
        <v/>
      </c>
      <c r="G51" s="64" t="str">
        <f>IF(E51&lt;&gt;"",IFERROR(VLOOKUP(B51,商品参数!$A$3:$E$499,7,0),0),"")</f>
        <v/>
      </c>
      <c r="H51" s="64" t="str">
        <f t="shared" si="17"/>
        <v/>
      </c>
      <c r="I51" s="64" t="str">
        <f>IF($B51&lt;&gt;"",SUMIFS(进货台账!$I$3:$I$1869,进货台账!$E$3:$E$1869,$B51,进货台账!$B$3:$B$1869,LEFT($I$3,4),进货台账!$C$3:$C$1869,LEFT(I$4,LEN(I$4)-1)),"")</f>
        <v/>
      </c>
      <c r="J51" s="64" t="str">
        <f>IF($B51&lt;&gt;"",SUMIFS(进货台账!$K$3:$K$1869,进货台账!$E$3:$E$1869,$B51,进货台账!$B$3:$B$1869,LEFT($I$3,4),进货台账!$C$3:$C$1869,LEFT(I$4,LEN(I$4)-1)),"")</f>
        <v/>
      </c>
      <c r="K51" s="64" t="str">
        <f t="shared" si="18"/>
        <v/>
      </c>
      <c r="L51" s="64" t="str">
        <f t="shared" si="19"/>
        <v/>
      </c>
      <c r="M51" s="64" t="str">
        <f>IF($B51&lt;&gt;"",SUMIFS(销售台账!$I$3:$I$2654,销售台账!$E$3:$E$2654,$B51,销售台账!$B$3:$B$2654,LEFT($I$3,4),销售台账!$C$3:$C$2654,LEFT(I$4,LEN(I$4)-1)),"")</f>
        <v/>
      </c>
      <c r="N51" s="64" t="str">
        <f>IF($B51&lt;&gt;"",IFERROR(SUMIFS(销售台账!$K$3:$K$2654,销售台账!$E$3:$E$2654,$B51,销售台账!$B$3:$B$2654,LEFT($I$3,4),销售台账!$C$3:$C$2654,LEFT(I$4,LEN(I$4)-1))/M51,0),"")</f>
        <v/>
      </c>
      <c r="O51" s="64" t="str">
        <f>IF($B51&lt;&gt;"",SUMIFS(损耗登记!$I$3:$I$4999,损耗登记!$E$3:$E$4999,$B51,损耗登记!$B$3:$B$4999,LEFT($I$3,4),损耗登记!$C$3:$C$4999,LEFT(I$4,LEN(I$4)-1)),"")</f>
        <v/>
      </c>
      <c r="P51" s="64" t="str">
        <f t="shared" si="20"/>
        <v/>
      </c>
      <c r="Q51" s="64" t="str">
        <f t="shared" si="21"/>
        <v/>
      </c>
      <c r="R51" s="64" t="str">
        <f t="shared" si="22"/>
        <v/>
      </c>
      <c r="S51" s="64" t="str">
        <f t="shared" si="87"/>
        <v/>
      </c>
      <c r="T51" s="64" t="str">
        <f>IF($B51&lt;&gt;"",SUMIFS(进货台账!$I$3:$I$1869,进货台账!$E$3:$E$1869,$B51,进货台账!$B$3:$B$1869,LEFT($I$3,4),进货台账!$C$3:$C$1869,LEFT(T$4,LEN(T$4)-1)),"")</f>
        <v/>
      </c>
      <c r="U51" s="64" t="str">
        <f>IF($B51&lt;&gt;"",SUMIFS(进货台账!$K$3:$K$1869,进货台账!$E$3:$E$1869,$B51,进货台账!$B$3:$B$1869,LEFT($I$3,4),进货台账!$C$3:$C$1869,LEFT(T$4,LEN(T$4)-1)),"")</f>
        <v/>
      </c>
      <c r="V51" s="64" t="str">
        <f t="shared" si="88"/>
        <v/>
      </c>
      <c r="W51" s="64" t="str">
        <f t="shared" si="89"/>
        <v/>
      </c>
      <c r="X51" s="64" t="str">
        <f>IF($B51&lt;&gt;"",SUMIFS(销售台账!$I$3:$I$2654,销售台账!$E$3:$E$2654,$B51,销售台账!$B$3:$B$2654,LEFT($I$3,4),销售台账!$C$3:$C$2654,LEFT(T$4,LEN(T$4)-1)),"")</f>
        <v/>
      </c>
      <c r="Y51" s="64" t="str">
        <f>IF($B51&lt;&gt;"",IFERROR(SUMIFS(销售台账!$K$3:$K$2654,销售台账!$E$3:$E$2654,$B51,销售台账!$B$3:$B$2654,LEFT($I$3,4),销售台账!$C$3:$C$2654,LEFT(T$4,LEN(T$4)-1))/X51,0),"")</f>
        <v/>
      </c>
      <c r="Z51" s="64" t="str">
        <f>IF($B51&lt;&gt;"",SUMIFS(损耗登记!$I$3:$I$4999,损耗登记!$E$3:$E$4999,$B51,损耗登记!$B$3:$B$4999,LEFT($I$3,4),损耗登记!$C$3:$C$4999,LEFT(T$4,LEN(T$4)-1)),"")</f>
        <v/>
      </c>
      <c r="AA51" s="64" t="str">
        <f t="shared" si="90"/>
        <v/>
      </c>
      <c r="AB51" s="64" t="str">
        <f t="shared" si="91"/>
        <v/>
      </c>
      <c r="AC51" s="64" t="str">
        <f t="shared" si="92"/>
        <v/>
      </c>
      <c r="AD51" s="64" t="str">
        <f t="shared" si="93"/>
        <v/>
      </c>
      <c r="AE51" s="64" t="str">
        <f>IF($B51&lt;&gt;"",SUMIFS(进货台账!$I$3:$I$1869,进货台账!$E$3:$E$1869,$B51,进货台账!$B$3:$B$1869,LEFT($I$3,4),进货台账!$C$3:$C$1869,LEFT(AE$4,LEN(AE$4)-1)),"")</f>
        <v/>
      </c>
      <c r="AF51" s="64" t="str">
        <f>IF($B51&lt;&gt;"",SUMIFS(进货台账!$K$3:$K$1869,进货台账!$E$3:$E$1869,$B51,进货台账!$B$3:$B$1869,LEFT($I$3,4),进货台账!$C$3:$C$1869,LEFT(AE$4,LEN(AE$4)-1)),"")</f>
        <v/>
      </c>
      <c r="AG51" s="64" t="str">
        <f t="shared" si="26"/>
        <v/>
      </c>
      <c r="AH51" s="64" t="str">
        <f t="shared" si="27"/>
        <v/>
      </c>
      <c r="AI51" s="64" t="str">
        <f>IF($B51&lt;&gt;"",SUMIFS(销售台账!$I$3:$I$2654,销售台账!$E$3:$E$2654,$B51,销售台账!$B$3:$B$2654,LEFT($I$3,4),销售台账!$C$3:$C$2654,LEFT(AE$4,LEN(AE$4)-1)),"")</f>
        <v/>
      </c>
      <c r="AJ51" s="64" t="str">
        <f>IF($B51&lt;&gt;"",IFERROR(SUMIFS(销售台账!$K$3:$K$2654,销售台账!$E$3:$E$2654,$B51,销售台账!$B$3:$B$2654,LEFT($I$3,4),销售台账!$C$3:$C$2654,LEFT(AE$4,LEN(AE$4)-1))/AI51,0),"")</f>
        <v/>
      </c>
      <c r="AK51" s="64" t="str">
        <f>IF($B51&lt;&gt;"",SUMIFS(损耗登记!$I$3:$I$4999,损耗登记!$E$3:$E$4999,$B51,损耗登记!$B$3:$B$4999,LEFT($I$3,4),损耗登记!$C$3:$C$4999,LEFT(AE$4,LEN(AE$4)-1)),"")</f>
        <v/>
      </c>
      <c r="AL51" s="64" t="str">
        <f t="shared" si="28"/>
        <v/>
      </c>
      <c r="AM51" s="64" t="str">
        <f t="shared" si="29"/>
        <v/>
      </c>
      <c r="AN51" s="64" t="str">
        <f t="shared" si="30"/>
        <v/>
      </c>
      <c r="AO51" s="64" t="str">
        <f t="shared" si="31"/>
        <v/>
      </c>
      <c r="AP51" s="64" t="str">
        <f>IF($B51&lt;&gt;"",SUMIFS(进货台账!$I$3:$I$1869,进货台账!$E$3:$E$1869,$B51,进货台账!$B$3:$B$1869,LEFT($I$3,4),进货台账!$C$3:$C$1869,LEFT(AP$4,LEN(AP$4)-1)),"")</f>
        <v/>
      </c>
      <c r="AQ51" s="64" t="str">
        <f>IF($B51&lt;&gt;"",SUMIFS(进货台账!$K$3:$K$1869,进货台账!$E$3:$E$1869,$B51,进货台账!$B$3:$B$1869,LEFT($I$3,4),进货台账!$C$3:$C$1869,LEFT(AP$4,LEN(AP$4)-1)),"")</f>
        <v/>
      </c>
      <c r="AR51" s="64" t="str">
        <f t="shared" si="32"/>
        <v/>
      </c>
      <c r="AS51" s="64" t="str">
        <f t="shared" si="33"/>
        <v/>
      </c>
      <c r="AT51" s="64" t="str">
        <f>IF($B51&lt;&gt;"",SUMIFS(销售台账!$I$3:$I$2654,销售台账!$E$3:$E$2654,$B51,销售台账!$B$3:$B$2654,LEFT($I$3,4),销售台账!$C$3:$C$2654,LEFT(AP$4,LEN(AP$4)-1)),"")</f>
        <v/>
      </c>
      <c r="AU51" s="64" t="str">
        <f>IF($B51&lt;&gt;"",IFERROR(SUMIFS(销售台账!$K$3:$K$2654,销售台账!$E$3:$E$2654,$B51,销售台账!$B$3:$B$2654,LEFT($I$3,4),销售台账!$C$3:$C$2654,LEFT(AP$4,LEN(AP$4)-1))/AT51,0),"")</f>
        <v/>
      </c>
      <c r="AV51" s="64" t="str">
        <f>IF($B51&lt;&gt;"",SUMIFS(损耗登记!$I$3:$I$4999,损耗登记!$E$3:$E$4999,$B51,损耗登记!$B$3:$B$4999,LEFT($I$3,4),损耗登记!$C$3:$C$4999,LEFT(AP$4,LEN(AP$4)-1)),"")</f>
        <v/>
      </c>
      <c r="AW51" s="64" t="str">
        <f t="shared" si="34"/>
        <v/>
      </c>
      <c r="AX51" s="64" t="str">
        <f t="shared" si="35"/>
        <v/>
      </c>
      <c r="AY51" s="64" t="str">
        <f t="shared" si="36"/>
        <v/>
      </c>
      <c r="AZ51" s="64" t="str">
        <f t="shared" si="37"/>
        <v/>
      </c>
      <c r="BA51" s="64" t="str">
        <f>IF($B51&lt;&gt;"",SUMIFS(进货台账!$I$3:$I$1869,进货台账!$E$3:$E$1869,$B51,进货台账!$B$3:$B$1869,LEFT($I$3,4),进货台账!$C$3:$C$1869,LEFT(BA$4,LEN(BA$4)-1)),"")</f>
        <v/>
      </c>
      <c r="BB51" s="64" t="str">
        <f>IF($B51&lt;&gt;"",SUMIFS(进货台账!$K$3:$K$1869,进货台账!$E$3:$E$1869,$B51,进货台账!$B$3:$B$1869,LEFT($I$3,4),进货台账!$C$3:$C$1869,LEFT(BA$4,LEN(BA$4)-1)),"")</f>
        <v/>
      </c>
      <c r="BC51" s="64" t="str">
        <f t="shared" si="38"/>
        <v/>
      </c>
      <c r="BD51" s="64" t="str">
        <f t="shared" si="39"/>
        <v/>
      </c>
      <c r="BE51" s="64" t="str">
        <f>IF($B51&lt;&gt;"",SUMIFS(销售台账!$I$3:$I$2654,销售台账!$E$3:$E$2654,$B51,销售台账!$B$3:$B$2654,LEFT($I$3,4),销售台账!$C$3:$C$2654,LEFT(BA$4,LEN(BA$4)-1)),"")</f>
        <v/>
      </c>
      <c r="BF51" s="64" t="str">
        <f>IF($B51&lt;&gt;"",IFERROR(SUMIFS(销售台账!$K$3:$K$2654,销售台账!$E$3:$E$2654,$B51,销售台账!$B$3:$B$2654,LEFT($I$3,4),销售台账!$C$3:$C$2654,LEFT(BA$4,LEN(BA$4)-1))/BE51,0),"")</f>
        <v/>
      </c>
      <c r="BG51" s="64" t="str">
        <f>IF($B51&lt;&gt;"",SUMIFS(损耗登记!$I$3:$I$4999,损耗登记!$E$3:$E$4999,$B51,损耗登记!$B$3:$B$4999,LEFT($I$3,4),损耗登记!$C$3:$C$4999,LEFT(BA$4,LEN(BA$4)-1)),"")</f>
        <v/>
      </c>
      <c r="BH51" s="64" t="str">
        <f t="shared" si="40"/>
        <v/>
      </c>
      <c r="BI51" s="64" t="str">
        <f t="shared" si="41"/>
        <v/>
      </c>
      <c r="BJ51" s="64" t="str">
        <f t="shared" si="42"/>
        <v/>
      </c>
      <c r="BK51" s="64" t="str">
        <f t="shared" si="43"/>
        <v/>
      </c>
      <c r="BL51" s="64" t="str">
        <f>IF($B51&lt;&gt;"",SUMIFS(进货台账!$I$3:$I$1869,进货台账!$E$3:$E$1869,$B51,进货台账!$B$3:$B$1869,LEFT($I$3,4),进货台账!$C$3:$C$1869,LEFT(BL$4,LEN(BL$4)-1)),"")</f>
        <v/>
      </c>
      <c r="BM51" s="64" t="str">
        <f>IF($B51&lt;&gt;"",SUMIFS(进货台账!$K$3:$K$1869,进货台账!$E$3:$E$1869,$B51,进货台账!$B$3:$B$1869,LEFT($I$3,4),进货台账!$C$3:$C$1869,LEFT(BL$4,LEN(BL$4)-1)),"")</f>
        <v/>
      </c>
      <c r="BN51" s="64" t="str">
        <f t="shared" si="44"/>
        <v/>
      </c>
      <c r="BO51" s="64" t="str">
        <f t="shared" si="45"/>
        <v/>
      </c>
      <c r="BP51" s="64" t="str">
        <f>IF($B51&lt;&gt;"",SUMIFS(销售台账!$I$3:$I$2654,销售台账!$E$3:$E$2654,$B51,销售台账!$B$3:$B$2654,LEFT($I$3,4),销售台账!$C$3:$C$2654,LEFT(BL$4,LEN(BL$4)-1)),"")</f>
        <v/>
      </c>
      <c r="BQ51" s="64" t="str">
        <f>IF($B51&lt;&gt;"",IFERROR(SUMIFS(销售台账!$K$3:$K$2654,销售台账!$E$3:$E$2654,$B51,销售台账!$B$3:$B$2654,LEFT($I$3,4),销售台账!$C$3:$C$2654,LEFT(BL$4,LEN(BL$4)-1))/BP51,0),"")</f>
        <v/>
      </c>
      <c r="BR51" s="64" t="str">
        <f>IF($B51&lt;&gt;"",SUMIFS(损耗登记!$I$3:$I$4999,损耗登记!$E$3:$E$4999,$B51,损耗登记!$B$3:$B$4999,LEFT($I$3,4),损耗登记!$C$3:$C$4999,LEFT(BL$4,LEN(BL$4)-1)),"")</f>
        <v/>
      </c>
      <c r="BS51" s="64" t="str">
        <f t="shared" si="46"/>
        <v/>
      </c>
      <c r="BT51" s="64" t="str">
        <f t="shared" si="47"/>
        <v/>
      </c>
      <c r="BU51" s="64" t="str">
        <f t="shared" si="48"/>
        <v/>
      </c>
      <c r="BV51" s="64" t="str">
        <f t="shared" si="49"/>
        <v/>
      </c>
      <c r="BW51" s="64" t="str">
        <f>IF($B51&lt;&gt;"",SUMIFS(进货台账!$I$3:$I$1869,进货台账!$E$3:$E$1869,$B51,进货台账!$B$3:$B$1869,LEFT($I$3,4),进货台账!$C$3:$C$1869,LEFT(BW$4,LEN(BW$4)-1)),"")</f>
        <v/>
      </c>
      <c r="BX51" s="64" t="str">
        <f>IF($B51&lt;&gt;"",SUMIFS(进货台账!$K$3:$K$1869,进货台账!$E$3:$E$1869,$B51,进货台账!$B$3:$B$1869,LEFT($I$3,4),进货台账!$C$3:$C$1869,LEFT(BW$4,LEN(BW$4)-1)),"")</f>
        <v/>
      </c>
      <c r="BY51" s="64" t="str">
        <f t="shared" si="50"/>
        <v/>
      </c>
      <c r="BZ51" s="64" t="str">
        <f t="shared" si="51"/>
        <v/>
      </c>
      <c r="CA51" s="64" t="str">
        <f>IF($B51&lt;&gt;"",SUMIFS(销售台账!$I$3:$I$2654,销售台账!$E$3:$E$2654,$B51,销售台账!$B$3:$B$2654,LEFT($I$3,4),销售台账!$C$3:$C$2654,LEFT(BW$4,LEN(BW$4)-1)),"")</f>
        <v/>
      </c>
      <c r="CB51" s="64" t="str">
        <f>IF($B51&lt;&gt;"",IFERROR(SUMIFS(销售台账!$K$3:$K$2654,销售台账!$E$3:$E$2654,$B51,销售台账!$B$3:$B$2654,LEFT($I$3,4),销售台账!$C$3:$C$2654,LEFT(BW$4,LEN(BW$4)-1))/CA51,0),"")</f>
        <v/>
      </c>
      <c r="CC51" s="64" t="str">
        <f>IF($B51&lt;&gt;"",SUMIFS(损耗登记!$I$3:$I$4999,损耗登记!$E$3:$E$4999,$B51,损耗登记!$B$3:$B$4999,LEFT($I$3,4),损耗登记!$C$3:$C$4999,LEFT(BW$4,LEN(BW$4)-1)),"")</f>
        <v/>
      </c>
      <c r="CD51" s="64" t="str">
        <f t="shared" si="52"/>
        <v/>
      </c>
      <c r="CE51" s="64" t="str">
        <f t="shared" si="53"/>
        <v/>
      </c>
      <c r="CF51" s="64" t="str">
        <f t="shared" si="54"/>
        <v/>
      </c>
      <c r="CG51" s="64" t="str">
        <f t="shared" si="55"/>
        <v/>
      </c>
      <c r="CH51" s="64" t="str">
        <f>IF($B51&lt;&gt;"",SUMIFS(进货台账!$I$3:$I$1869,进货台账!$E$3:$E$1869,$B51,进货台账!$B$3:$B$1869,LEFT($I$3,4),进货台账!$C$3:$C$1869,LEFT(CH$4,LEN(CH$4)-1)),"")</f>
        <v/>
      </c>
      <c r="CI51" s="64" t="str">
        <f>IF($B51&lt;&gt;"",SUMIFS(进货台账!$K$3:$K$1869,进货台账!$E$3:$E$1869,$B51,进货台账!$B$3:$B$1869,LEFT($I$3,4),进货台账!$C$3:$C$1869,LEFT(CH$4,LEN(CH$4)-1)),"")</f>
        <v/>
      </c>
      <c r="CJ51" s="64" t="str">
        <f t="shared" si="56"/>
        <v/>
      </c>
      <c r="CK51" s="64" t="str">
        <f t="shared" si="57"/>
        <v/>
      </c>
      <c r="CL51" s="64" t="str">
        <f>IF($B51&lt;&gt;"",SUMIFS(销售台账!$I$3:$I$2654,销售台账!$E$3:$E$2654,$B51,销售台账!$B$3:$B$2654,LEFT($I$3,4),销售台账!$C$3:$C$2654,LEFT(CH$4,LEN(CH$4)-1)),"")</f>
        <v/>
      </c>
      <c r="CM51" s="64" t="str">
        <f>IF($B51&lt;&gt;"",IFERROR(SUMIFS(销售台账!$K$3:$K$2654,销售台账!$E$3:$E$2654,$B51,销售台账!$B$3:$B$2654,LEFT($I$3,4),销售台账!$C$3:$C$2654,LEFT(CH$4,LEN(CH$4)-1))/CL51,0),"")</f>
        <v/>
      </c>
      <c r="CN51" s="64" t="str">
        <f>IF($B51&lt;&gt;"",SUMIFS(损耗登记!$I$3:$I$4999,损耗登记!$E$3:$E$4999,$B51,损耗登记!$B$3:$B$4999,LEFT($I$3,4),损耗登记!$C$3:$C$4999,LEFT(CH$4,LEN(CH$4)-1)),"")</f>
        <v/>
      </c>
      <c r="CO51" s="64" t="str">
        <f t="shared" si="58"/>
        <v/>
      </c>
      <c r="CP51" s="64" t="str">
        <f t="shared" si="59"/>
        <v/>
      </c>
      <c r="CQ51" s="64" t="str">
        <f t="shared" si="60"/>
        <v/>
      </c>
      <c r="CR51" s="64" t="str">
        <f t="shared" si="61"/>
        <v/>
      </c>
      <c r="CS51" s="64" t="str">
        <f>IF($B51&lt;&gt;"",SUMIFS(进货台账!$I$3:$I$1869,进货台账!$E$3:$E$1869,$B51,进货台账!$B$3:$B$1869,LEFT($I$3,4),进货台账!$C$3:$C$1869,LEFT(CS$4,LEN(CS$4)-1)),"")</f>
        <v/>
      </c>
      <c r="CT51" s="64" t="str">
        <f>IF($B51&lt;&gt;"",SUMIFS(进货台账!$K$3:$K$1869,进货台账!$E$3:$E$1869,$B51,进货台账!$B$3:$B$1869,LEFT($I$3,4),进货台账!$C$3:$C$1869,LEFT(CS$4,LEN(CS$4)-1)),"")</f>
        <v/>
      </c>
      <c r="CU51" s="64" t="str">
        <f t="shared" si="62"/>
        <v/>
      </c>
      <c r="CV51" s="64" t="str">
        <f t="shared" si="63"/>
        <v/>
      </c>
      <c r="CW51" s="64" t="str">
        <f>IF($B51&lt;&gt;"",SUMIFS(销售台账!$I$3:$I$2654,销售台账!$E$3:$E$2654,$B51,销售台账!$B$3:$B$2654,LEFT($I$3,4),销售台账!$C$3:$C$2654,LEFT(CS$4,LEN(CS$4)-1)),"")</f>
        <v/>
      </c>
      <c r="CX51" s="64" t="str">
        <f>IF($B51&lt;&gt;"",IFERROR(SUMIFS(销售台账!$K$3:$K$2654,销售台账!$E$3:$E$2654,$B51,销售台账!$B$3:$B$2654,LEFT($I$3,4),销售台账!$C$3:$C$2654,LEFT(CS$4,LEN(CS$4)-1))/CW51,0),"")</f>
        <v/>
      </c>
      <c r="CY51" s="64" t="str">
        <f>IF($B51&lt;&gt;"",SUMIFS(损耗登记!$I$3:$I$4999,损耗登记!$E$3:$E$4999,$B51,损耗登记!$B$3:$B$4999,LEFT($I$3,4),损耗登记!$C$3:$C$4999,LEFT(CS$4,LEN(CS$4)-1)),"")</f>
        <v/>
      </c>
      <c r="CZ51" s="64" t="str">
        <f t="shared" si="64"/>
        <v/>
      </c>
      <c r="DA51" s="64" t="str">
        <f t="shared" si="65"/>
        <v/>
      </c>
      <c r="DB51" s="64" t="str">
        <f t="shared" si="66"/>
        <v/>
      </c>
      <c r="DC51" s="64" t="str">
        <f t="shared" si="67"/>
        <v/>
      </c>
      <c r="DD51" s="64" t="str">
        <f>IF($B51&lt;&gt;"",SUMIFS(进货台账!$I$3:$I$1869,进货台账!$E$3:$E$1869,$B51,进货台账!$B$3:$B$1869,LEFT($I$3,4),进货台账!$C$3:$C$1869,LEFT(DD$4,LEN(DD$4)-1)),"")</f>
        <v/>
      </c>
      <c r="DE51" s="64" t="str">
        <f>IF($B51&lt;&gt;"",SUMIFS(进货台账!$K$3:$K$1869,进货台账!$E$3:$E$1869,$B51,进货台账!$B$3:$B$1869,LEFT($I$3,4),进货台账!$C$3:$C$1869,LEFT(DD$4,LEN(DD$4)-1)),"")</f>
        <v/>
      </c>
      <c r="DF51" s="64" t="str">
        <f t="shared" si="68"/>
        <v/>
      </c>
      <c r="DG51" s="64" t="str">
        <f t="shared" si="69"/>
        <v/>
      </c>
      <c r="DH51" s="64" t="str">
        <f>IF($B51&lt;&gt;"",SUMIFS(销售台账!$I$3:$I$2654,销售台账!$E$3:$E$2654,$B51,销售台账!$B$3:$B$2654,LEFT($I$3,4),销售台账!$C$3:$C$2654,LEFT(DD$4,LEN(DD$4)-1)),"")</f>
        <v/>
      </c>
      <c r="DI51" s="64" t="str">
        <f>IF($B51&lt;&gt;"",IFERROR(SUMIFS(销售台账!$K$3:$K$2654,销售台账!$E$3:$E$2654,$B51,销售台账!$B$3:$B$2654,LEFT($I$3,4),销售台账!$C$3:$C$2654,LEFT(DD$4,LEN(DD$4)-1))/DH51,0),"")</f>
        <v/>
      </c>
      <c r="DJ51" s="64" t="str">
        <f>IF($B51&lt;&gt;"",SUMIFS(损耗登记!$I$3:$I$4999,损耗登记!$E$3:$E$4999,$B51,损耗登记!$B$3:$B$4999,LEFT($I$3,4),损耗登记!$C$3:$C$4999,LEFT(DD$4,LEN(DD$4)-1)),"")</f>
        <v/>
      </c>
      <c r="DK51" s="64" t="str">
        <f t="shared" si="70"/>
        <v/>
      </c>
      <c r="DL51" s="64" t="str">
        <f t="shared" si="71"/>
        <v/>
      </c>
      <c r="DM51" s="64" t="str">
        <f t="shared" si="72"/>
        <v/>
      </c>
      <c r="DN51" s="64" t="str">
        <f t="shared" si="73"/>
        <v/>
      </c>
      <c r="DO51" s="64" t="str">
        <f>IF($B51&lt;&gt;"",SUMIFS(进货台账!$I$3:$I$1869,进货台账!$E$3:$E$1869,$B51,进货台账!$B$3:$B$1869,LEFT($I$3,4),进货台账!$C$3:$C$1869,LEFT(DO$4,LEN(DO$4)-1)),"")</f>
        <v/>
      </c>
      <c r="DP51" s="64" t="str">
        <f>IF($B51&lt;&gt;"",SUMIFS(进货台账!$K$3:$K$1869,进货台账!$E$3:$E$1869,$B51,进货台账!$B$3:$B$1869,LEFT($I$3,4),进货台账!$C$3:$C$1869,LEFT(DO$4,LEN(DO$4)-1)),"")</f>
        <v/>
      </c>
      <c r="DQ51" s="64" t="str">
        <f t="shared" si="74"/>
        <v/>
      </c>
      <c r="DR51" s="64" t="str">
        <f t="shared" si="75"/>
        <v/>
      </c>
      <c r="DS51" s="64" t="str">
        <f>IF($B51&lt;&gt;"",SUMIFS(销售台账!$I$3:$I$2654,销售台账!$E$3:$E$2654,$B51,销售台账!$B$3:$B$2654,LEFT($I$3,4),销售台账!$C$3:$C$2654,LEFT(DO$4,LEN(DO$4)-1)),"")</f>
        <v/>
      </c>
      <c r="DT51" s="64" t="str">
        <f>IF($B51&lt;&gt;"",IFERROR(SUMIFS(销售台账!$K$3:$K$2654,销售台账!$E$3:$E$2654,$B51,销售台账!$B$3:$B$2654,LEFT($I$3,4),销售台账!$C$3:$C$2654,LEFT(DO$4,LEN(DO$4)-1))/DS51,0),"")</f>
        <v/>
      </c>
      <c r="DU51" s="64" t="str">
        <f>IF($B51&lt;&gt;"",SUMIFS(损耗登记!$I$3:$I$4999,损耗登记!$E$3:$E$4999,$B51,损耗登记!$B$3:$B$4999,LEFT($I$3,4),损耗登记!$C$3:$C$4999,LEFT(DO$4,LEN(DO$4)-1)),"")</f>
        <v/>
      </c>
      <c r="DV51" s="64" t="str">
        <f t="shared" si="76"/>
        <v/>
      </c>
      <c r="DW51" s="64" t="str">
        <f t="shared" si="77"/>
        <v/>
      </c>
      <c r="DX51" s="64" t="str">
        <f t="shared" si="78"/>
        <v/>
      </c>
      <c r="DY51" s="64" t="str">
        <f t="shared" si="79"/>
        <v/>
      </c>
      <c r="DZ51" s="64" t="str">
        <f>IF($B51&lt;&gt;"",SUMIFS(进货台账!$I$3:$I$1869,进货台账!$E$3:$E$1869,$B51,进货台账!$B$3:$B$1869,LEFT($I$3,4),进货台账!$C$3:$C$1869,LEFT(DZ$4,LEN(DZ$4)-1)),"")</f>
        <v/>
      </c>
      <c r="EA51" s="64" t="str">
        <f>IF($B51&lt;&gt;"",SUMIFS(进货台账!$K$3:$K$1869,进货台账!$E$3:$E$1869,$B51,进货台账!$B$3:$B$1869,LEFT($I$3,4),进货台账!$C$3:$C$1869,LEFT(DZ$4,LEN(DZ$4)-1)),"")</f>
        <v/>
      </c>
      <c r="EB51" s="64" t="str">
        <f t="shared" si="80"/>
        <v/>
      </c>
      <c r="EC51" s="64" t="str">
        <f t="shared" si="81"/>
        <v/>
      </c>
      <c r="ED51" s="64" t="str">
        <f>IF($B51&lt;&gt;"",SUMIFS(销售台账!$I$3:$I$2654,销售台账!$E$3:$E$2654,$B51,销售台账!$B$3:$B$2654,LEFT($I$3,4),销售台账!$C$3:$C$2654,LEFT(DZ$4,LEN(DZ$4)-1)),"")</f>
        <v/>
      </c>
      <c r="EE51" s="64" t="str">
        <f>IF($B51&lt;&gt;"",IFERROR(SUMIFS(销售台账!$K$3:$K$2654,销售台账!$E$3:$E$2654,$B51,销售台账!$B$3:$B$2654,LEFT($I$3,4),销售台账!$C$3:$C$2654,LEFT(DZ$4,LEN(DZ$4)-1))/ED51,0),"")</f>
        <v/>
      </c>
      <c r="EF51" s="64" t="str">
        <f>IF($B51&lt;&gt;"",SUMIFS(损耗登记!$I$3:$I$4999,损耗登记!$E$3:$E$4999,$B51,损耗登记!$B$3:$B$4999,LEFT($I$3,4),损耗登记!$C$3:$C$4999,LEFT(DZ$4,LEN(DZ$4)-1)),"")</f>
        <v/>
      </c>
      <c r="EG51" s="64" t="str">
        <f t="shared" si="82"/>
        <v/>
      </c>
      <c r="EH51" s="64" t="str">
        <f t="shared" si="83"/>
        <v/>
      </c>
      <c r="EI51" s="64" t="str">
        <f t="shared" si="84"/>
        <v/>
      </c>
      <c r="EJ51" s="64" t="str">
        <f t="shared" si="85"/>
        <v/>
      </c>
    </row>
    <row r="52" s="44" customFormat="1" ht="22" customHeight="1" spans="1:140">
      <c r="A52" s="63" t="str">
        <f t="shared" si="86"/>
        <v/>
      </c>
      <c r="B52" s="63" t="str">
        <f>IF(商品参数!A48&lt;&gt;"",商品参数!A48,"")</f>
        <v/>
      </c>
      <c r="C52" s="64" t="str">
        <f>IFERROR(VLOOKUP(B52,商品参数!A:E,2,FALSE),"")</f>
        <v/>
      </c>
      <c r="D52" s="64" t="str">
        <f>IFERROR(VLOOKUP(B52,商品参数!A:E,3,FALSE),"")</f>
        <v/>
      </c>
      <c r="E52" s="64" t="str">
        <f>IFERROR(VLOOKUP(B52,商品参数!A:E,4,FALSE),"")</f>
        <v/>
      </c>
      <c r="F52" s="64" t="str">
        <f>IF(E52&lt;&gt;"",IFERROR(VLOOKUP(B52,商品参数!$A$3:$D$499,6,0),0),"")</f>
        <v/>
      </c>
      <c r="G52" s="64" t="str">
        <f>IF(E52&lt;&gt;"",IFERROR(VLOOKUP(B52,商品参数!$A$3:$E$499,7,0),0),"")</f>
        <v/>
      </c>
      <c r="H52" s="64" t="str">
        <f t="shared" si="17"/>
        <v/>
      </c>
      <c r="I52" s="64" t="str">
        <f>IF($B52&lt;&gt;"",SUMIFS(进货台账!$I$3:$I$1869,进货台账!$E$3:$E$1869,$B52,进货台账!$B$3:$B$1869,LEFT($I$3,4),进货台账!$C$3:$C$1869,LEFT(I$4,LEN(I$4)-1)),"")</f>
        <v/>
      </c>
      <c r="J52" s="64" t="str">
        <f>IF($B52&lt;&gt;"",SUMIFS(进货台账!$K$3:$K$1869,进货台账!$E$3:$E$1869,$B52,进货台账!$B$3:$B$1869,LEFT($I$3,4),进货台账!$C$3:$C$1869,LEFT(I$4,LEN(I$4)-1)),"")</f>
        <v/>
      </c>
      <c r="K52" s="64" t="str">
        <f t="shared" si="18"/>
        <v/>
      </c>
      <c r="L52" s="64" t="str">
        <f t="shared" si="19"/>
        <v/>
      </c>
      <c r="M52" s="64" t="str">
        <f>IF($B52&lt;&gt;"",SUMIFS(销售台账!$I$3:$I$2654,销售台账!$E$3:$E$2654,$B52,销售台账!$B$3:$B$2654,LEFT($I$3,4),销售台账!$C$3:$C$2654,LEFT(I$4,LEN(I$4)-1)),"")</f>
        <v/>
      </c>
      <c r="N52" s="64" t="str">
        <f>IF($B52&lt;&gt;"",IFERROR(SUMIFS(销售台账!$K$3:$K$2654,销售台账!$E$3:$E$2654,$B52,销售台账!$B$3:$B$2654,LEFT($I$3,4),销售台账!$C$3:$C$2654,LEFT(I$4,LEN(I$4)-1))/M52,0),"")</f>
        <v/>
      </c>
      <c r="O52" s="64" t="str">
        <f>IF($B52&lt;&gt;"",SUMIFS(损耗登记!$I$3:$I$4999,损耗登记!$E$3:$E$4999,$B52,损耗登记!$B$3:$B$4999,LEFT($I$3,4),损耗登记!$C$3:$C$4999,LEFT(I$4,LEN(I$4)-1)),"")</f>
        <v/>
      </c>
      <c r="P52" s="64" t="str">
        <f t="shared" si="20"/>
        <v/>
      </c>
      <c r="Q52" s="64" t="str">
        <f t="shared" si="21"/>
        <v/>
      </c>
      <c r="R52" s="64" t="str">
        <f t="shared" si="22"/>
        <v/>
      </c>
      <c r="S52" s="64" t="str">
        <f t="shared" si="87"/>
        <v/>
      </c>
      <c r="T52" s="64" t="str">
        <f>IF($B52&lt;&gt;"",SUMIFS(进货台账!$I$3:$I$1869,进货台账!$E$3:$E$1869,$B52,进货台账!$B$3:$B$1869,LEFT($I$3,4),进货台账!$C$3:$C$1869,LEFT(T$4,LEN(T$4)-1)),"")</f>
        <v/>
      </c>
      <c r="U52" s="64" t="str">
        <f>IF($B52&lt;&gt;"",SUMIFS(进货台账!$K$3:$K$1869,进货台账!$E$3:$E$1869,$B52,进货台账!$B$3:$B$1869,LEFT($I$3,4),进货台账!$C$3:$C$1869,LEFT(T$4,LEN(T$4)-1)),"")</f>
        <v/>
      </c>
      <c r="V52" s="64" t="str">
        <f t="shared" si="88"/>
        <v/>
      </c>
      <c r="W52" s="64" t="str">
        <f t="shared" si="89"/>
        <v/>
      </c>
      <c r="X52" s="64" t="str">
        <f>IF($B52&lt;&gt;"",SUMIFS(销售台账!$I$3:$I$2654,销售台账!$E$3:$E$2654,$B52,销售台账!$B$3:$B$2654,LEFT($I$3,4),销售台账!$C$3:$C$2654,LEFT(T$4,LEN(T$4)-1)),"")</f>
        <v/>
      </c>
      <c r="Y52" s="64" t="str">
        <f>IF($B52&lt;&gt;"",IFERROR(SUMIFS(销售台账!$K$3:$K$2654,销售台账!$E$3:$E$2654,$B52,销售台账!$B$3:$B$2654,LEFT($I$3,4),销售台账!$C$3:$C$2654,LEFT(T$4,LEN(T$4)-1))/X52,0),"")</f>
        <v/>
      </c>
      <c r="Z52" s="64" t="str">
        <f>IF($B52&lt;&gt;"",SUMIFS(损耗登记!$I$3:$I$4999,损耗登记!$E$3:$E$4999,$B52,损耗登记!$B$3:$B$4999,LEFT($I$3,4),损耗登记!$C$3:$C$4999,LEFT(T$4,LEN(T$4)-1)),"")</f>
        <v/>
      </c>
      <c r="AA52" s="64" t="str">
        <f t="shared" si="90"/>
        <v/>
      </c>
      <c r="AB52" s="64" t="str">
        <f t="shared" si="91"/>
        <v/>
      </c>
      <c r="AC52" s="64" t="str">
        <f t="shared" si="92"/>
        <v/>
      </c>
      <c r="AD52" s="64" t="str">
        <f t="shared" si="93"/>
        <v/>
      </c>
      <c r="AE52" s="64" t="str">
        <f>IF($B52&lt;&gt;"",SUMIFS(进货台账!$I$3:$I$1869,进货台账!$E$3:$E$1869,$B52,进货台账!$B$3:$B$1869,LEFT($I$3,4),进货台账!$C$3:$C$1869,LEFT(AE$4,LEN(AE$4)-1)),"")</f>
        <v/>
      </c>
      <c r="AF52" s="64" t="str">
        <f>IF($B52&lt;&gt;"",SUMIFS(进货台账!$K$3:$K$1869,进货台账!$E$3:$E$1869,$B52,进货台账!$B$3:$B$1869,LEFT($I$3,4),进货台账!$C$3:$C$1869,LEFT(AE$4,LEN(AE$4)-1)),"")</f>
        <v/>
      </c>
      <c r="AG52" s="64" t="str">
        <f t="shared" si="26"/>
        <v/>
      </c>
      <c r="AH52" s="64" t="str">
        <f t="shared" si="27"/>
        <v/>
      </c>
      <c r="AI52" s="64" t="str">
        <f>IF($B52&lt;&gt;"",SUMIFS(销售台账!$I$3:$I$2654,销售台账!$E$3:$E$2654,$B52,销售台账!$B$3:$B$2654,LEFT($I$3,4),销售台账!$C$3:$C$2654,LEFT(AE$4,LEN(AE$4)-1)),"")</f>
        <v/>
      </c>
      <c r="AJ52" s="64" t="str">
        <f>IF($B52&lt;&gt;"",IFERROR(SUMIFS(销售台账!$K$3:$K$2654,销售台账!$E$3:$E$2654,$B52,销售台账!$B$3:$B$2654,LEFT($I$3,4),销售台账!$C$3:$C$2654,LEFT(AE$4,LEN(AE$4)-1))/AI52,0),"")</f>
        <v/>
      </c>
      <c r="AK52" s="64" t="str">
        <f>IF($B52&lt;&gt;"",SUMIFS(损耗登记!$I$3:$I$4999,损耗登记!$E$3:$E$4999,$B52,损耗登记!$B$3:$B$4999,LEFT($I$3,4),损耗登记!$C$3:$C$4999,LEFT(AE$4,LEN(AE$4)-1)),"")</f>
        <v/>
      </c>
      <c r="AL52" s="64" t="str">
        <f t="shared" si="28"/>
        <v/>
      </c>
      <c r="AM52" s="64" t="str">
        <f t="shared" si="29"/>
        <v/>
      </c>
      <c r="AN52" s="64" t="str">
        <f t="shared" si="30"/>
        <v/>
      </c>
      <c r="AO52" s="64" t="str">
        <f t="shared" si="31"/>
        <v/>
      </c>
      <c r="AP52" s="64" t="str">
        <f>IF($B52&lt;&gt;"",SUMIFS(进货台账!$I$3:$I$1869,进货台账!$E$3:$E$1869,$B52,进货台账!$B$3:$B$1869,LEFT($I$3,4),进货台账!$C$3:$C$1869,LEFT(AP$4,LEN(AP$4)-1)),"")</f>
        <v/>
      </c>
      <c r="AQ52" s="64" t="str">
        <f>IF($B52&lt;&gt;"",SUMIFS(进货台账!$K$3:$K$1869,进货台账!$E$3:$E$1869,$B52,进货台账!$B$3:$B$1869,LEFT($I$3,4),进货台账!$C$3:$C$1869,LEFT(AP$4,LEN(AP$4)-1)),"")</f>
        <v/>
      </c>
      <c r="AR52" s="64" t="str">
        <f t="shared" si="32"/>
        <v/>
      </c>
      <c r="AS52" s="64" t="str">
        <f t="shared" si="33"/>
        <v/>
      </c>
      <c r="AT52" s="64" t="str">
        <f>IF($B52&lt;&gt;"",SUMIFS(销售台账!$I$3:$I$2654,销售台账!$E$3:$E$2654,$B52,销售台账!$B$3:$B$2654,LEFT($I$3,4),销售台账!$C$3:$C$2654,LEFT(AP$4,LEN(AP$4)-1)),"")</f>
        <v/>
      </c>
      <c r="AU52" s="64" t="str">
        <f>IF($B52&lt;&gt;"",IFERROR(SUMIFS(销售台账!$K$3:$K$2654,销售台账!$E$3:$E$2654,$B52,销售台账!$B$3:$B$2654,LEFT($I$3,4),销售台账!$C$3:$C$2654,LEFT(AP$4,LEN(AP$4)-1))/AT52,0),"")</f>
        <v/>
      </c>
      <c r="AV52" s="64" t="str">
        <f>IF($B52&lt;&gt;"",SUMIFS(损耗登记!$I$3:$I$4999,损耗登记!$E$3:$E$4999,$B52,损耗登记!$B$3:$B$4999,LEFT($I$3,4),损耗登记!$C$3:$C$4999,LEFT(AP$4,LEN(AP$4)-1)),"")</f>
        <v/>
      </c>
      <c r="AW52" s="64" t="str">
        <f t="shared" si="34"/>
        <v/>
      </c>
      <c r="AX52" s="64" t="str">
        <f t="shared" si="35"/>
        <v/>
      </c>
      <c r="AY52" s="64" t="str">
        <f t="shared" si="36"/>
        <v/>
      </c>
      <c r="AZ52" s="64" t="str">
        <f t="shared" si="37"/>
        <v/>
      </c>
      <c r="BA52" s="64" t="str">
        <f>IF($B52&lt;&gt;"",SUMIFS(进货台账!$I$3:$I$1869,进货台账!$E$3:$E$1869,$B52,进货台账!$B$3:$B$1869,LEFT($I$3,4),进货台账!$C$3:$C$1869,LEFT(BA$4,LEN(BA$4)-1)),"")</f>
        <v/>
      </c>
      <c r="BB52" s="64" t="str">
        <f>IF($B52&lt;&gt;"",SUMIFS(进货台账!$K$3:$K$1869,进货台账!$E$3:$E$1869,$B52,进货台账!$B$3:$B$1869,LEFT($I$3,4),进货台账!$C$3:$C$1869,LEFT(BA$4,LEN(BA$4)-1)),"")</f>
        <v/>
      </c>
      <c r="BC52" s="64" t="str">
        <f t="shared" si="38"/>
        <v/>
      </c>
      <c r="BD52" s="64" t="str">
        <f t="shared" si="39"/>
        <v/>
      </c>
      <c r="BE52" s="64" t="str">
        <f>IF($B52&lt;&gt;"",SUMIFS(销售台账!$I$3:$I$2654,销售台账!$E$3:$E$2654,$B52,销售台账!$B$3:$B$2654,LEFT($I$3,4),销售台账!$C$3:$C$2654,LEFT(BA$4,LEN(BA$4)-1)),"")</f>
        <v/>
      </c>
      <c r="BF52" s="64" t="str">
        <f>IF($B52&lt;&gt;"",IFERROR(SUMIFS(销售台账!$K$3:$K$2654,销售台账!$E$3:$E$2654,$B52,销售台账!$B$3:$B$2654,LEFT($I$3,4),销售台账!$C$3:$C$2654,LEFT(BA$4,LEN(BA$4)-1))/BE52,0),"")</f>
        <v/>
      </c>
      <c r="BG52" s="64" t="str">
        <f>IF($B52&lt;&gt;"",SUMIFS(损耗登记!$I$3:$I$4999,损耗登记!$E$3:$E$4999,$B52,损耗登记!$B$3:$B$4999,LEFT($I$3,4),损耗登记!$C$3:$C$4999,LEFT(BA$4,LEN(BA$4)-1)),"")</f>
        <v/>
      </c>
      <c r="BH52" s="64" t="str">
        <f t="shared" si="40"/>
        <v/>
      </c>
      <c r="BI52" s="64" t="str">
        <f t="shared" si="41"/>
        <v/>
      </c>
      <c r="BJ52" s="64" t="str">
        <f t="shared" si="42"/>
        <v/>
      </c>
      <c r="BK52" s="64" t="str">
        <f t="shared" si="43"/>
        <v/>
      </c>
      <c r="BL52" s="64" t="str">
        <f>IF($B52&lt;&gt;"",SUMIFS(进货台账!$I$3:$I$1869,进货台账!$E$3:$E$1869,$B52,进货台账!$B$3:$B$1869,LEFT($I$3,4),进货台账!$C$3:$C$1869,LEFT(BL$4,LEN(BL$4)-1)),"")</f>
        <v/>
      </c>
      <c r="BM52" s="64" t="str">
        <f>IF($B52&lt;&gt;"",SUMIFS(进货台账!$K$3:$K$1869,进货台账!$E$3:$E$1869,$B52,进货台账!$B$3:$B$1869,LEFT($I$3,4),进货台账!$C$3:$C$1869,LEFT(BL$4,LEN(BL$4)-1)),"")</f>
        <v/>
      </c>
      <c r="BN52" s="64" t="str">
        <f t="shared" si="44"/>
        <v/>
      </c>
      <c r="BO52" s="64" t="str">
        <f t="shared" si="45"/>
        <v/>
      </c>
      <c r="BP52" s="64" t="str">
        <f>IF($B52&lt;&gt;"",SUMIFS(销售台账!$I$3:$I$2654,销售台账!$E$3:$E$2654,$B52,销售台账!$B$3:$B$2654,LEFT($I$3,4),销售台账!$C$3:$C$2654,LEFT(BL$4,LEN(BL$4)-1)),"")</f>
        <v/>
      </c>
      <c r="BQ52" s="64" t="str">
        <f>IF($B52&lt;&gt;"",IFERROR(SUMIFS(销售台账!$K$3:$K$2654,销售台账!$E$3:$E$2654,$B52,销售台账!$B$3:$B$2654,LEFT($I$3,4),销售台账!$C$3:$C$2654,LEFT(BL$4,LEN(BL$4)-1))/BP52,0),"")</f>
        <v/>
      </c>
      <c r="BR52" s="64" t="str">
        <f>IF($B52&lt;&gt;"",SUMIFS(损耗登记!$I$3:$I$4999,损耗登记!$E$3:$E$4999,$B52,损耗登记!$B$3:$B$4999,LEFT($I$3,4),损耗登记!$C$3:$C$4999,LEFT(BL$4,LEN(BL$4)-1)),"")</f>
        <v/>
      </c>
      <c r="BS52" s="64" t="str">
        <f t="shared" si="46"/>
        <v/>
      </c>
      <c r="BT52" s="64" t="str">
        <f t="shared" si="47"/>
        <v/>
      </c>
      <c r="BU52" s="64" t="str">
        <f t="shared" si="48"/>
        <v/>
      </c>
      <c r="BV52" s="64" t="str">
        <f t="shared" si="49"/>
        <v/>
      </c>
      <c r="BW52" s="64" t="str">
        <f>IF($B52&lt;&gt;"",SUMIFS(进货台账!$I$3:$I$1869,进货台账!$E$3:$E$1869,$B52,进货台账!$B$3:$B$1869,LEFT($I$3,4),进货台账!$C$3:$C$1869,LEFT(BW$4,LEN(BW$4)-1)),"")</f>
        <v/>
      </c>
      <c r="BX52" s="64" t="str">
        <f>IF($B52&lt;&gt;"",SUMIFS(进货台账!$K$3:$K$1869,进货台账!$E$3:$E$1869,$B52,进货台账!$B$3:$B$1869,LEFT($I$3,4),进货台账!$C$3:$C$1869,LEFT(BW$4,LEN(BW$4)-1)),"")</f>
        <v/>
      </c>
      <c r="BY52" s="64" t="str">
        <f t="shared" si="50"/>
        <v/>
      </c>
      <c r="BZ52" s="64" t="str">
        <f t="shared" si="51"/>
        <v/>
      </c>
      <c r="CA52" s="64" t="str">
        <f>IF($B52&lt;&gt;"",SUMIFS(销售台账!$I$3:$I$2654,销售台账!$E$3:$E$2654,$B52,销售台账!$B$3:$B$2654,LEFT($I$3,4),销售台账!$C$3:$C$2654,LEFT(BW$4,LEN(BW$4)-1)),"")</f>
        <v/>
      </c>
      <c r="CB52" s="64" t="str">
        <f>IF($B52&lt;&gt;"",IFERROR(SUMIFS(销售台账!$K$3:$K$2654,销售台账!$E$3:$E$2654,$B52,销售台账!$B$3:$B$2654,LEFT($I$3,4),销售台账!$C$3:$C$2654,LEFT(BW$4,LEN(BW$4)-1))/CA52,0),"")</f>
        <v/>
      </c>
      <c r="CC52" s="64" t="str">
        <f>IF($B52&lt;&gt;"",SUMIFS(损耗登记!$I$3:$I$4999,损耗登记!$E$3:$E$4999,$B52,损耗登记!$B$3:$B$4999,LEFT($I$3,4),损耗登记!$C$3:$C$4999,LEFT(BW$4,LEN(BW$4)-1)),"")</f>
        <v/>
      </c>
      <c r="CD52" s="64" t="str">
        <f t="shared" si="52"/>
        <v/>
      </c>
      <c r="CE52" s="64" t="str">
        <f t="shared" si="53"/>
        <v/>
      </c>
      <c r="CF52" s="64" t="str">
        <f t="shared" si="54"/>
        <v/>
      </c>
      <c r="CG52" s="64" t="str">
        <f t="shared" si="55"/>
        <v/>
      </c>
      <c r="CH52" s="64" t="str">
        <f>IF($B52&lt;&gt;"",SUMIFS(进货台账!$I$3:$I$1869,进货台账!$E$3:$E$1869,$B52,进货台账!$B$3:$B$1869,LEFT($I$3,4),进货台账!$C$3:$C$1869,LEFT(CH$4,LEN(CH$4)-1)),"")</f>
        <v/>
      </c>
      <c r="CI52" s="64" t="str">
        <f>IF($B52&lt;&gt;"",SUMIFS(进货台账!$K$3:$K$1869,进货台账!$E$3:$E$1869,$B52,进货台账!$B$3:$B$1869,LEFT($I$3,4),进货台账!$C$3:$C$1869,LEFT(CH$4,LEN(CH$4)-1)),"")</f>
        <v/>
      </c>
      <c r="CJ52" s="64" t="str">
        <f t="shared" si="56"/>
        <v/>
      </c>
      <c r="CK52" s="64" t="str">
        <f t="shared" si="57"/>
        <v/>
      </c>
      <c r="CL52" s="64" t="str">
        <f>IF($B52&lt;&gt;"",SUMIFS(销售台账!$I$3:$I$2654,销售台账!$E$3:$E$2654,$B52,销售台账!$B$3:$B$2654,LEFT($I$3,4),销售台账!$C$3:$C$2654,LEFT(CH$4,LEN(CH$4)-1)),"")</f>
        <v/>
      </c>
      <c r="CM52" s="64" t="str">
        <f>IF($B52&lt;&gt;"",IFERROR(SUMIFS(销售台账!$K$3:$K$2654,销售台账!$E$3:$E$2654,$B52,销售台账!$B$3:$B$2654,LEFT($I$3,4),销售台账!$C$3:$C$2654,LEFT(CH$4,LEN(CH$4)-1))/CL52,0),"")</f>
        <v/>
      </c>
      <c r="CN52" s="64" t="str">
        <f>IF($B52&lt;&gt;"",SUMIFS(损耗登记!$I$3:$I$4999,损耗登记!$E$3:$E$4999,$B52,损耗登记!$B$3:$B$4999,LEFT($I$3,4),损耗登记!$C$3:$C$4999,LEFT(CH$4,LEN(CH$4)-1)),"")</f>
        <v/>
      </c>
      <c r="CO52" s="64" t="str">
        <f t="shared" si="58"/>
        <v/>
      </c>
      <c r="CP52" s="64" t="str">
        <f t="shared" si="59"/>
        <v/>
      </c>
      <c r="CQ52" s="64" t="str">
        <f t="shared" si="60"/>
        <v/>
      </c>
      <c r="CR52" s="64" t="str">
        <f t="shared" si="61"/>
        <v/>
      </c>
      <c r="CS52" s="64" t="str">
        <f>IF($B52&lt;&gt;"",SUMIFS(进货台账!$I$3:$I$1869,进货台账!$E$3:$E$1869,$B52,进货台账!$B$3:$B$1869,LEFT($I$3,4),进货台账!$C$3:$C$1869,LEFT(CS$4,LEN(CS$4)-1)),"")</f>
        <v/>
      </c>
      <c r="CT52" s="64" t="str">
        <f>IF($B52&lt;&gt;"",SUMIFS(进货台账!$K$3:$K$1869,进货台账!$E$3:$E$1869,$B52,进货台账!$B$3:$B$1869,LEFT($I$3,4),进货台账!$C$3:$C$1869,LEFT(CS$4,LEN(CS$4)-1)),"")</f>
        <v/>
      </c>
      <c r="CU52" s="64" t="str">
        <f t="shared" si="62"/>
        <v/>
      </c>
      <c r="CV52" s="64" t="str">
        <f t="shared" si="63"/>
        <v/>
      </c>
      <c r="CW52" s="64" t="str">
        <f>IF($B52&lt;&gt;"",SUMIFS(销售台账!$I$3:$I$2654,销售台账!$E$3:$E$2654,$B52,销售台账!$B$3:$B$2654,LEFT($I$3,4),销售台账!$C$3:$C$2654,LEFT(CS$4,LEN(CS$4)-1)),"")</f>
        <v/>
      </c>
      <c r="CX52" s="64" t="str">
        <f>IF($B52&lt;&gt;"",IFERROR(SUMIFS(销售台账!$K$3:$K$2654,销售台账!$E$3:$E$2654,$B52,销售台账!$B$3:$B$2654,LEFT($I$3,4),销售台账!$C$3:$C$2654,LEFT(CS$4,LEN(CS$4)-1))/CW52,0),"")</f>
        <v/>
      </c>
      <c r="CY52" s="64" t="str">
        <f>IF($B52&lt;&gt;"",SUMIFS(损耗登记!$I$3:$I$4999,损耗登记!$E$3:$E$4999,$B52,损耗登记!$B$3:$B$4999,LEFT($I$3,4),损耗登记!$C$3:$C$4999,LEFT(CS$4,LEN(CS$4)-1)),"")</f>
        <v/>
      </c>
      <c r="CZ52" s="64" t="str">
        <f t="shared" si="64"/>
        <v/>
      </c>
      <c r="DA52" s="64" t="str">
        <f t="shared" si="65"/>
        <v/>
      </c>
      <c r="DB52" s="64" t="str">
        <f t="shared" si="66"/>
        <v/>
      </c>
      <c r="DC52" s="64" t="str">
        <f t="shared" si="67"/>
        <v/>
      </c>
      <c r="DD52" s="64" t="str">
        <f>IF($B52&lt;&gt;"",SUMIFS(进货台账!$I$3:$I$1869,进货台账!$E$3:$E$1869,$B52,进货台账!$B$3:$B$1869,LEFT($I$3,4),进货台账!$C$3:$C$1869,LEFT(DD$4,LEN(DD$4)-1)),"")</f>
        <v/>
      </c>
      <c r="DE52" s="64" t="str">
        <f>IF($B52&lt;&gt;"",SUMIFS(进货台账!$K$3:$K$1869,进货台账!$E$3:$E$1869,$B52,进货台账!$B$3:$B$1869,LEFT($I$3,4),进货台账!$C$3:$C$1869,LEFT(DD$4,LEN(DD$4)-1)),"")</f>
        <v/>
      </c>
      <c r="DF52" s="64" t="str">
        <f t="shared" si="68"/>
        <v/>
      </c>
      <c r="DG52" s="64" t="str">
        <f t="shared" si="69"/>
        <v/>
      </c>
      <c r="DH52" s="64" t="str">
        <f>IF($B52&lt;&gt;"",SUMIFS(销售台账!$I$3:$I$2654,销售台账!$E$3:$E$2654,$B52,销售台账!$B$3:$B$2654,LEFT($I$3,4),销售台账!$C$3:$C$2654,LEFT(DD$4,LEN(DD$4)-1)),"")</f>
        <v/>
      </c>
      <c r="DI52" s="64" t="str">
        <f>IF($B52&lt;&gt;"",IFERROR(SUMIFS(销售台账!$K$3:$K$2654,销售台账!$E$3:$E$2654,$B52,销售台账!$B$3:$B$2654,LEFT($I$3,4),销售台账!$C$3:$C$2654,LEFT(DD$4,LEN(DD$4)-1))/DH52,0),"")</f>
        <v/>
      </c>
      <c r="DJ52" s="64" t="str">
        <f>IF($B52&lt;&gt;"",SUMIFS(损耗登记!$I$3:$I$4999,损耗登记!$E$3:$E$4999,$B52,损耗登记!$B$3:$B$4999,LEFT($I$3,4),损耗登记!$C$3:$C$4999,LEFT(DD$4,LEN(DD$4)-1)),"")</f>
        <v/>
      </c>
      <c r="DK52" s="64" t="str">
        <f t="shared" si="70"/>
        <v/>
      </c>
      <c r="DL52" s="64" t="str">
        <f t="shared" si="71"/>
        <v/>
      </c>
      <c r="DM52" s="64" t="str">
        <f t="shared" si="72"/>
        <v/>
      </c>
      <c r="DN52" s="64" t="str">
        <f t="shared" si="73"/>
        <v/>
      </c>
      <c r="DO52" s="64" t="str">
        <f>IF($B52&lt;&gt;"",SUMIFS(进货台账!$I$3:$I$1869,进货台账!$E$3:$E$1869,$B52,进货台账!$B$3:$B$1869,LEFT($I$3,4),进货台账!$C$3:$C$1869,LEFT(DO$4,LEN(DO$4)-1)),"")</f>
        <v/>
      </c>
      <c r="DP52" s="64" t="str">
        <f>IF($B52&lt;&gt;"",SUMIFS(进货台账!$K$3:$K$1869,进货台账!$E$3:$E$1869,$B52,进货台账!$B$3:$B$1869,LEFT($I$3,4),进货台账!$C$3:$C$1869,LEFT(DO$4,LEN(DO$4)-1)),"")</f>
        <v/>
      </c>
      <c r="DQ52" s="64" t="str">
        <f t="shared" si="74"/>
        <v/>
      </c>
      <c r="DR52" s="64" t="str">
        <f t="shared" si="75"/>
        <v/>
      </c>
      <c r="DS52" s="64" t="str">
        <f>IF($B52&lt;&gt;"",SUMIFS(销售台账!$I$3:$I$2654,销售台账!$E$3:$E$2654,$B52,销售台账!$B$3:$B$2654,LEFT($I$3,4),销售台账!$C$3:$C$2654,LEFT(DO$4,LEN(DO$4)-1)),"")</f>
        <v/>
      </c>
      <c r="DT52" s="64" t="str">
        <f>IF($B52&lt;&gt;"",IFERROR(SUMIFS(销售台账!$K$3:$K$2654,销售台账!$E$3:$E$2654,$B52,销售台账!$B$3:$B$2654,LEFT($I$3,4),销售台账!$C$3:$C$2654,LEFT(DO$4,LEN(DO$4)-1))/DS52,0),"")</f>
        <v/>
      </c>
      <c r="DU52" s="64" t="str">
        <f>IF($B52&lt;&gt;"",SUMIFS(损耗登记!$I$3:$I$4999,损耗登记!$E$3:$E$4999,$B52,损耗登记!$B$3:$B$4999,LEFT($I$3,4),损耗登记!$C$3:$C$4999,LEFT(DO$4,LEN(DO$4)-1)),"")</f>
        <v/>
      </c>
      <c r="DV52" s="64" t="str">
        <f t="shared" si="76"/>
        <v/>
      </c>
      <c r="DW52" s="64" t="str">
        <f t="shared" si="77"/>
        <v/>
      </c>
      <c r="DX52" s="64" t="str">
        <f t="shared" si="78"/>
        <v/>
      </c>
      <c r="DY52" s="64" t="str">
        <f t="shared" si="79"/>
        <v/>
      </c>
      <c r="DZ52" s="64" t="str">
        <f>IF($B52&lt;&gt;"",SUMIFS(进货台账!$I$3:$I$1869,进货台账!$E$3:$E$1869,$B52,进货台账!$B$3:$B$1869,LEFT($I$3,4),进货台账!$C$3:$C$1869,LEFT(DZ$4,LEN(DZ$4)-1)),"")</f>
        <v/>
      </c>
      <c r="EA52" s="64" t="str">
        <f>IF($B52&lt;&gt;"",SUMIFS(进货台账!$K$3:$K$1869,进货台账!$E$3:$E$1869,$B52,进货台账!$B$3:$B$1869,LEFT($I$3,4),进货台账!$C$3:$C$1869,LEFT(DZ$4,LEN(DZ$4)-1)),"")</f>
        <v/>
      </c>
      <c r="EB52" s="64" t="str">
        <f t="shared" si="80"/>
        <v/>
      </c>
      <c r="EC52" s="64" t="str">
        <f t="shared" si="81"/>
        <v/>
      </c>
      <c r="ED52" s="64" t="str">
        <f>IF($B52&lt;&gt;"",SUMIFS(销售台账!$I$3:$I$2654,销售台账!$E$3:$E$2654,$B52,销售台账!$B$3:$B$2654,LEFT($I$3,4),销售台账!$C$3:$C$2654,LEFT(DZ$4,LEN(DZ$4)-1)),"")</f>
        <v/>
      </c>
      <c r="EE52" s="64" t="str">
        <f>IF($B52&lt;&gt;"",IFERROR(SUMIFS(销售台账!$K$3:$K$2654,销售台账!$E$3:$E$2654,$B52,销售台账!$B$3:$B$2654,LEFT($I$3,4),销售台账!$C$3:$C$2654,LEFT(DZ$4,LEN(DZ$4)-1))/ED52,0),"")</f>
        <v/>
      </c>
      <c r="EF52" s="64" t="str">
        <f>IF($B52&lt;&gt;"",SUMIFS(损耗登记!$I$3:$I$4999,损耗登记!$E$3:$E$4999,$B52,损耗登记!$B$3:$B$4999,LEFT($I$3,4),损耗登记!$C$3:$C$4999,LEFT(DZ$4,LEN(DZ$4)-1)),"")</f>
        <v/>
      </c>
      <c r="EG52" s="64" t="str">
        <f t="shared" si="82"/>
        <v/>
      </c>
      <c r="EH52" s="64" t="str">
        <f t="shared" si="83"/>
        <v/>
      </c>
      <c r="EI52" s="64" t="str">
        <f t="shared" si="84"/>
        <v/>
      </c>
      <c r="EJ52" s="64" t="str">
        <f t="shared" si="85"/>
        <v/>
      </c>
    </row>
    <row r="53" s="44" customFormat="1" ht="22" customHeight="1" spans="1:140">
      <c r="A53" s="63" t="str">
        <f t="shared" si="86"/>
        <v/>
      </c>
      <c r="B53" s="63" t="str">
        <f>IF(商品参数!A49&lt;&gt;"",商品参数!A49,"")</f>
        <v/>
      </c>
      <c r="C53" s="64" t="str">
        <f>IFERROR(VLOOKUP(B53,商品参数!A:E,2,FALSE),"")</f>
        <v/>
      </c>
      <c r="D53" s="64" t="str">
        <f>IFERROR(VLOOKUP(B53,商品参数!A:E,3,FALSE),"")</f>
        <v/>
      </c>
      <c r="E53" s="64" t="str">
        <f>IFERROR(VLOOKUP(B53,商品参数!A:E,4,FALSE),"")</f>
        <v/>
      </c>
      <c r="F53" s="64" t="str">
        <f>IF(E53&lt;&gt;"",IFERROR(VLOOKUP(B53,商品参数!$A$3:$D$499,6,0),0),"")</f>
        <v/>
      </c>
      <c r="G53" s="64" t="str">
        <f>IF(E53&lt;&gt;"",IFERROR(VLOOKUP(B53,商品参数!$A$3:$E$499,7,0),0),"")</f>
        <v/>
      </c>
      <c r="H53" s="64" t="str">
        <f t="shared" si="17"/>
        <v/>
      </c>
      <c r="I53" s="64" t="str">
        <f>IF($B53&lt;&gt;"",SUMIFS(进货台账!$I$3:$I$1869,进货台账!$E$3:$E$1869,$B53,进货台账!$B$3:$B$1869,LEFT($I$3,4),进货台账!$C$3:$C$1869,LEFT(I$4,LEN(I$4)-1)),"")</f>
        <v/>
      </c>
      <c r="J53" s="64" t="str">
        <f>IF($B53&lt;&gt;"",SUMIFS(进货台账!$K$3:$K$1869,进货台账!$E$3:$E$1869,$B53,进货台账!$B$3:$B$1869,LEFT($I$3,4),进货台账!$C$3:$C$1869,LEFT(I$4,LEN(I$4)-1)),"")</f>
        <v/>
      </c>
      <c r="K53" s="64" t="str">
        <f t="shared" si="18"/>
        <v/>
      </c>
      <c r="L53" s="64" t="str">
        <f t="shared" si="19"/>
        <v/>
      </c>
      <c r="M53" s="64" t="str">
        <f>IF($B53&lt;&gt;"",SUMIFS(销售台账!$I$3:$I$2654,销售台账!$E$3:$E$2654,$B53,销售台账!$B$3:$B$2654,LEFT($I$3,4),销售台账!$C$3:$C$2654,LEFT(I$4,LEN(I$4)-1)),"")</f>
        <v/>
      </c>
      <c r="N53" s="64" t="str">
        <f>IF($B53&lt;&gt;"",IFERROR(SUMIFS(销售台账!$K$3:$K$2654,销售台账!$E$3:$E$2654,$B53,销售台账!$B$3:$B$2654,LEFT($I$3,4),销售台账!$C$3:$C$2654,LEFT(I$4,LEN(I$4)-1))/M53,0),"")</f>
        <v/>
      </c>
      <c r="O53" s="64" t="str">
        <f>IF($B53&lt;&gt;"",SUMIFS(损耗登记!$I$3:$I$4999,损耗登记!$E$3:$E$4999,$B53,损耗登记!$B$3:$B$4999,LEFT($I$3,4),损耗登记!$C$3:$C$4999,LEFT(I$4,LEN(I$4)-1)),"")</f>
        <v/>
      </c>
      <c r="P53" s="64" t="str">
        <f t="shared" si="20"/>
        <v/>
      </c>
      <c r="Q53" s="64" t="str">
        <f t="shared" si="21"/>
        <v/>
      </c>
      <c r="R53" s="64" t="str">
        <f t="shared" si="22"/>
        <v/>
      </c>
      <c r="S53" s="64" t="str">
        <f t="shared" si="87"/>
        <v/>
      </c>
      <c r="T53" s="64" t="str">
        <f>IF($B53&lt;&gt;"",SUMIFS(进货台账!$I$3:$I$1869,进货台账!$E$3:$E$1869,$B53,进货台账!$B$3:$B$1869,LEFT($I$3,4),进货台账!$C$3:$C$1869,LEFT(T$4,LEN(T$4)-1)),"")</f>
        <v/>
      </c>
      <c r="U53" s="64" t="str">
        <f>IF($B53&lt;&gt;"",SUMIFS(进货台账!$K$3:$K$1869,进货台账!$E$3:$E$1869,$B53,进货台账!$B$3:$B$1869,LEFT($I$3,4),进货台账!$C$3:$C$1869,LEFT(T$4,LEN(T$4)-1)),"")</f>
        <v/>
      </c>
      <c r="V53" s="64" t="str">
        <f t="shared" si="88"/>
        <v/>
      </c>
      <c r="W53" s="64" t="str">
        <f t="shared" si="89"/>
        <v/>
      </c>
      <c r="X53" s="64" t="str">
        <f>IF($B53&lt;&gt;"",SUMIFS(销售台账!$I$3:$I$2654,销售台账!$E$3:$E$2654,$B53,销售台账!$B$3:$B$2654,LEFT($I$3,4),销售台账!$C$3:$C$2654,LEFT(T$4,LEN(T$4)-1)),"")</f>
        <v/>
      </c>
      <c r="Y53" s="64" t="str">
        <f>IF($B53&lt;&gt;"",IFERROR(SUMIFS(销售台账!$K$3:$K$2654,销售台账!$E$3:$E$2654,$B53,销售台账!$B$3:$B$2654,LEFT($I$3,4),销售台账!$C$3:$C$2654,LEFT(T$4,LEN(T$4)-1))/X53,0),"")</f>
        <v/>
      </c>
      <c r="Z53" s="64" t="str">
        <f>IF($B53&lt;&gt;"",SUMIFS(损耗登记!$I$3:$I$4999,损耗登记!$E$3:$E$4999,$B53,损耗登记!$B$3:$B$4999,LEFT($I$3,4),损耗登记!$C$3:$C$4999,LEFT(T$4,LEN(T$4)-1)),"")</f>
        <v/>
      </c>
      <c r="AA53" s="64" t="str">
        <f t="shared" si="90"/>
        <v/>
      </c>
      <c r="AB53" s="64" t="str">
        <f t="shared" si="91"/>
        <v/>
      </c>
      <c r="AC53" s="64" t="str">
        <f t="shared" si="92"/>
        <v/>
      </c>
      <c r="AD53" s="64" t="str">
        <f t="shared" si="93"/>
        <v/>
      </c>
      <c r="AE53" s="64" t="str">
        <f>IF($B53&lt;&gt;"",SUMIFS(进货台账!$I$3:$I$1869,进货台账!$E$3:$E$1869,$B53,进货台账!$B$3:$B$1869,LEFT($I$3,4),进货台账!$C$3:$C$1869,LEFT(AE$4,LEN(AE$4)-1)),"")</f>
        <v/>
      </c>
      <c r="AF53" s="64" t="str">
        <f>IF($B53&lt;&gt;"",SUMIFS(进货台账!$K$3:$K$1869,进货台账!$E$3:$E$1869,$B53,进货台账!$B$3:$B$1869,LEFT($I$3,4),进货台账!$C$3:$C$1869,LEFT(AE$4,LEN(AE$4)-1)),"")</f>
        <v/>
      </c>
      <c r="AG53" s="64" t="str">
        <f t="shared" si="26"/>
        <v/>
      </c>
      <c r="AH53" s="64" t="str">
        <f t="shared" si="27"/>
        <v/>
      </c>
      <c r="AI53" s="64" t="str">
        <f>IF($B53&lt;&gt;"",SUMIFS(销售台账!$I$3:$I$2654,销售台账!$E$3:$E$2654,$B53,销售台账!$B$3:$B$2654,LEFT($I$3,4),销售台账!$C$3:$C$2654,LEFT(AE$4,LEN(AE$4)-1)),"")</f>
        <v/>
      </c>
      <c r="AJ53" s="64" t="str">
        <f>IF($B53&lt;&gt;"",IFERROR(SUMIFS(销售台账!$K$3:$K$2654,销售台账!$E$3:$E$2654,$B53,销售台账!$B$3:$B$2654,LEFT($I$3,4),销售台账!$C$3:$C$2654,LEFT(AE$4,LEN(AE$4)-1))/AI53,0),"")</f>
        <v/>
      </c>
      <c r="AK53" s="64" t="str">
        <f>IF($B53&lt;&gt;"",SUMIFS(损耗登记!$I$3:$I$4999,损耗登记!$E$3:$E$4999,$B53,损耗登记!$B$3:$B$4999,LEFT($I$3,4),损耗登记!$C$3:$C$4999,LEFT(AE$4,LEN(AE$4)-1)),"")</f>
        <v/>
      </c>
      <c r="AL53" s="64" t="str">
        <f t="shared" si="28"/>
        <v/>
      </c>
      <c r="AM53" s="64" t="str">
        <f t="shared" si="29"/>
        <v/>
      </c>
      <c r="AN53" s="64" t="str">
        <f t="shared" si="30"/>
        <v/>
      </c>
      <c r="AO53" s="64" t="str">
        <f t="shared" si="31"/>
        <v/>
      </c>
      <c r="AP53" s="64" t="str">
        <f>IF($B53&lt;&gt;"",SUMIFS(进货台账!$I$3:$I$1869,进货台账!$E$3:$E$1869,$B53,进货台账!$B$3:$B$1869,LEFT($I$3,4),进货台账!$C$3:$C$1869,LEFT(AP$4,LEN(AP$4)-1)),"")</f>
        <v/>
      </c>
      <c r="AQ53" s="64" t="str">
        <f>IF($B53&lt;&gt;"",SUMIFS(进货台账!$K$3:$K$1869,进货台账!$E$3:$E$1869,$B53,进货台账!$B$3:$B$1869,LEFT($I$3,4),进货台账!$C$3:$C$1869,LEFT(AP$4,LEN(AP$4)-1)),"")</f>
        <v/>
      </c>
      <c r="AR53" s="64" t="str">
        <f t="shared" si="32"/>
        <v/>
      </c>
      <c r="AS53" s="64" t="str">
        <f t="shared" si="33"/>
        <v/>
      </c>
      <c r="AT53" s="64" t="str">
        <f>IF($B53&lt;&gt;"",SUMIFS(销售台账!$I$3:$I$2654,销售台账!$E$3:$E$2654,$B53,销售台账!$B$3:$B$2654,LEFT($I$3,4),销售台账!$C$3:$C$2654,LEFT(AP$4,LEN(AP$4)-1)),"")</f>
        <v/>
      </c>
      <c r="AU53" s="64" t="str">
        <f>IF($B53&lt;&gt;"",IFERROR(SUMIFS(销售台账!$K$3:$K$2654,销售台账!$E$3:$E$2654,$B53,销售台账!$B$3:$B$2654,LEFT($I$3,4),销售台账!$C$3:$C$2654,LEFT(AP$4,LEN(AP$4)-1))/AT53,0),"")</f>
        <v/>
      </c>
      <c r="AV53" s="64" t="str">
        <f>IF($B53&lt;&gt;"",SUMIFS(损耗登记!$I$3:$I$4999,损耗登记!$E$3:$E$4999,$B53,损耗登记!$B$3:$B$4999,LEFT($I$3,4),损耗登记!$C$3:$C$4999,LEFT(AP$4,LEN(AP$4)-1)),"")</f>
        <v/>
      </c>
      <c r="AW53" s="64" t="str">
        <f t="shared" si="34"/>
        <v/>
      </c>
      <c r="AX53" s="64" t="str">
        <f t="shared" si="35"/>
        <v/>
      </c>
      <c r="AY53" s="64" t="str">
        <f t="shared" si="36"/>
        <v/>
      </c>
      <c r="AZ53" s="64" t="str">
        <f t="shared" si="37"/>
        <v/>
      </c>
      <c r="BA53" s="64" t="str">
        <f>IF($B53&lt;&gt;"",SUMIFS(进货台账!$I$3:$I$1869,进货台账!$E$3:$E$1869,$B53,进货台账!$B$3:$B$1869,LEFT($I$3,4),进货台账!$C$3:$C$1869,LEFT(BA$4,LEN(BA$4)-1)),"")</f>
        <v/>
      </c>
      <c r="BB53" s="64" t="str">
        <f>IF($B53&lt;&gt;"",SUMIFS(进货台账!$K$3:$K$1869,进货台账!$E$3:$E$1869,$B53,进货台账!$B$3:$B$1869,LEFT($I$3,4),进货台账!$C$3:$C$1869,LEFT(BA$4,LEN(BA$4)-1)),"")</f>
        <v/>
      </c>
      <c r="BC53" s="64" t="str">
        <f t="shared" si="38"/>
        <v/>
      </c>
      <c r="BD53" s="64" t="str">
        <f t="shared" si="39"/>
        <v/>
      </c>
      <c r="BE53" s="64" t="str">
        <f>IF($B53&lt;&gt;"",SUMIFS(销售台账!$I$3:$I$2654,销售台账!$E$3:$E$2654,$B53,销售台账!$B$3:$B$2654,LEFT($I$3,4),销售台账!$C$3:$C$2654,LEFT(BA$4,LEN(BA$4)-1)),"")</f>
        <v/>
      </c>
      <c r="BF53" s="64" t="str">
        <f>IF($B53&lt;&gt;"",IFERROR(SUMIFS(销售台账!$K$3:$K$2654,销售台账!$E$3:$E$2654,$B53,销售台账!$B$3:$B$2654,LEFT($I$3,4),销售台账!$C$3:$C$2654,LEFT(BA$4,LEN(BA$4)-1))/BE53,0),"")</f>
        <v/>
      </c>
      <c r="BG53" s="64" t="str">
        <f>IF($B53&lt;&gt;"",SUMIFS(损耗登记!$I$3:$I$4999,损耗登记!$E$3:$E$4999,$B53,损耗登记!$B$3:$B$4999,LEFT($I$3,4),损耗登记!$C$3:$C$4999,LEFT(BA$4,LEN(BA$4)-1)),"")</f>
        <v/>
      </c>
      <c r="BH53" s="64" t="str">
        <f t="shared" si="40"/>
        <v/>
      </c>
      <c r="BI53" s="64" t="str">
        <f t="shared" si="41"/>
        <v/>
      </c>
      <c r="BJ53" s="64" t="str">
        <f t="shared" si="42"/>
        <v/>
      </c>
      <c r="BK53" s="64" t="str">
        <f t="shared" si="43"/>
        <v/>
      </c>
      <c r="BL53" s="64" t="str">
        <f>IF($B53&lt;&gt;"",SUMIFS(进货台账!$I$3:$I$1869,进货台账!$E$3:$E$1869,$B53,进货台账!$B$3:$B$1869,LEFT($I$3,4),进货台账!$C$3:$C$1869,LEFT(BL$4,LEN(BL$4)-1)),"")</f>
        <v/>
      </c>
      <c r="BM53" s="64" t="str">
        <f>IF($B53&lt;&gt;"",SUMIFS(进货台账!$K$3:$K$1869,进货台账!$E$3:$E$1869,$B53,进货台账!$B$3:$B$1869,LEFT($I$3,4),进货台账!$C$3:$C$1869,LEFT(BL$4,LEN(BL$4)-1)),"")</f>
        <v/>
      </c>
      <c r="BN53" s="64" t="str">
        <f t="shared" si="44"/>
        <v/>
      </c>
      <c r="BO53" s="64" t="str">
        <f t="shared" si="45"/>
        <v/>
      </c>
      <c r="BP53" s="64" t="str">
        <f>IF($B53&lt;&gt;"",SUMIFS(销售台账!$I$3:$I$2654,销售台账!$E$3:$E$2654,$B53,销售台账!$B$3:$B$2654,LEFT($I$3,4),销售台账!$C$3:$C$2654,LEFT(BL$4,LEN(BL$4)-1)),"")</f>
        <v/>
      </c>
      <c r="BQ53" s="64" t="str">
        <f>IF($B53&lt;&gt;"",IFERROR(SUMIFS(销售台账!$K$3:$K$2654,销售台账!$E$3:$E$2654,$B53,销售台账!$B$3:$B$2654,LEFT($I$3,4),销售台账!$C$3:$C$2654,LEFT(BL$4,LEN(BL$4)-1))/BP53,0),"")</f>
        <v/>
      </c>
      <c r="BR53" s="64" t="str">
        <f>IF($B53&lt;&gt;"",SUMIFS(损耗登记!$I$3:$I$4999,损耗登记!$E$3:$E$4999,$B53,损耗登记!$B$3:$B$4999,LEFT($I$3,4),损耗登记!$C$3:$C$4999,LEFT(BL$4,LEN(BL$4)-1)),"")</f>
        <v/>
      </c>
      <c r="BS53" s="64" t="str">
        <f t="shared" si="46"/>
        <v/>
      </c>
      <c r="BT53" s="64" t="str">
        <f t="shared" si="47"/>
        <v/>
      </c>
      <c r="BU53" s="64" t="str">
        <f t="shared" si="48"/>
        <v/>
      </c>
      <c r="BV53" s="64" t="str">
        <f t="shared" si="49"/>
        <v/>
      </c>
      <c r="BW53" s="64" t="str">
        <f>IF($B53&lt;&gt;"",SUMIFS(进货台账!$I$3:$I$1869,进货台账!$E$3:$E$1869,$B53,进货台账!$B$3:$B$1869,LEFT($I$3,4),进货台账!$C$3:$C$1869,LEFT(BW$4,LEN(BW$4)-1)),"")</f>
        <v/>
      </c>
      <c r="BX53" s="64" t="str">
        <f>IF($B53&lt;&gt;"",SUMIFS(进货台账!$K$3:$K$1869,进货台账!$E$3:$E$1869,$B53,进货台账!$B$3:$B$1869,LEFT($I$3,4),进货台账!$C$3:$C$1869,LEFT(BW$4,LEN(BW$4)-1)),"")</f>
        <v/>
      </c>
      <c r="BY53" s="64" t="str">
        <f t="shared" si="50"/>
        <v/>
      </c>
      <c r="BZ53" s="64" t="str">
        <f t="shared" si="51"/>
        <v/>
      </c>
      <c r="CA53" s="64" t="str">
        <f>IF($B53&lt;&gt;"",SUMIFS(销售台账!$I$3:$I$2654,销售台账!$E$3:$E$2654,$B53,销售台账!$B$3:$B$2654,LEFT($I$3,4),销售台账!$C$3:$C$2654,LEFT(BW$4,LEN(BW$4)-1)),"")</f>
        <v/>
      </c>
      <c r="CB53" s="64" t="str">
        <f>IF($B53&lt;&gt;"",IFERROR(SUMIFS(销售台账!$K$3:$K$2654,销售台账!$E$3:$E$2654,$B53,销售台账!$B$3:$B$2654,LEFT($I$3,4),销售台账!$C$3:$C$2654,LEFT(BW$4,LEN(BW$4)-1))/CA53,0),"")</f>
        <v/>
      </c>
      <c r="CC53" s="64" t="str">
        <f>IF($B53&lt;&gt;"",SUMIFS(损耗登记!$I$3:$I$4999,损耗登记!$E$3:$E$4999,$B53,损耗登记!$B$3:$B$4999,LEFT($I$3,4),损耗登记!$C$3:$C$4999,LEFT(BW$4,LEN(BW$4)-1)),"")</f>
        <v/>
      </c>
      <c r="CD53" s="64" t="str">
        <f t="shared" si="52"/>
        <v/>
      </c>
      <c r="CE53" s="64" t="str">
        <f t="shared" si="53"/>
        <v/>
      </c>
      <c r="CF53" s="64" t="str">
        <f t="shared" si="54"/>
        <v/>
      </c>
      <c r="CG53" s="64" t="str">
        <f t="shared" si="55"/>
        <v/>
      </c>
      <c r="CH53" s="64" t="str">
        <f>IF($B53&lt;&gt;"",SUMIFS(进货台账!$I$3:$I$1869,进货台账!$E$3:$E$1869,$B53,进货台账!$B$3:$B$1869,LEFT($I$3,4),进货台账!$C$3:$C$1869,LEFT(CH$4,LEN(CH$4)-1)),"")</f>
        <v/>
      </c>
      <c r="CI53" s="64" t="str">
        <f>IF($B53&lt;&gt;"",SUMIFS(进货台账!$K$3:$K$1869,进货台账!$E$3:$E$1869,$B53,进货台账!$B$3:$B$1869,LEFT($I$3,4),进货台账!$C$3:$C$1869,LEFT(CH$4,LEN(CH$4)-1)),"")</f>
        <v/>
      </c>
      <c r="CJ53" s="64" t="str">
        <f t="shared" si="56"/>
        <v/>
      </c>
      <c r="CK53" s="64" t="str">
        <f t="shared" si="57"/>
        <v/>
      </c>
      <c r="CL53" s="64" t="str">
        <f>IF($B53&lt;&gt;"",SUMIFS(销售台账!$I$3:$I$2654,销售台账!$E$3:$E$2654,$B53,销售台账!$B$3:$B$2654,LEFT($I$3,4),销售台账!$C$3:$C$2654,LEFT(CH$4,LEN(CH$4)-1)),"")</f>
        <v/>
      </c>
      <c r="CM53" s="64" t="str">
        <f>IF($B53&lt;&gt;"",IFERROR(SUMIFS(销售台账!$K$3:$K$2654,销售台账!$E$3:$E$2654,$B53,销售台账!$B$3:$B$2654,LEFT($I$3,4),销售台账!$C$3:$C$2654,LEFT(CH$4,LEN(CH$4)-1))/CL53,0),"")</f>
        <v/>
      </c>
      <c r="CN53" s="64" t="str">
        <f>IF($B53&lt;&gt;"",SUMIFS(损耗登记!$I$3:$I$4999,损耗登记!$E$3:$E$4999,$B53,损耗登记!$B$3:$B$4999,LEFT($I$3,4),损耗登记!$C$3:$C$4999,LEFT(CH$4,LEN(CH$4)-1)),"")</f>
        <v/>
      </c>
      <c r="CO53" s="64" t="str">
        <f t="shared" si="58"/>
        <v/>
      </c>
      <c r="CP53" s="64" t="str">
        <f t="shared" si="59"/>
        <v/>
      </c>
      <c r="CQ53" s="64" t="str">
        <f t="shared" si="60"/>
        <v/>
      </c>
      <c r="CR53" s="64" t="str">
        <f t="shared" si="61"/>
        <v/>
      </c>
      <c r="CS53" s="64" t="str">
        <f>IF($B53&lt;&gt;"",SUMIFS(进货台账!$I$3:$I$1869,进货台账!$E$3:$E$1869,$B53,进货台账!$B$3:$B$1869,LEFT($I$3,4),进货台账!$C$3:$C$1869,LEFT(CS$4,LEN(CS$4)-1)),"")</f>
        <v/>
      </c>
      <c r="CT53" s="64" t="str">
        <f>IF($B53&lt;&gt;"",SUMIFS(进货台账!$K$3:$K$1869,进货台账!$E$3:$E$1869,$B53,进货台账!$B$3:$B$1869,LEFT($I$3,4),进货台账!$C$3:$C$1869,LEFT(CS$4,LEN(CS$4)-1)),"")</f>
        <v/>
      </c>
      <c r="CU53" s="64" t="str">
        <f t="shared" si="62"/>
        <v/>
      </c>
      <c r="CV53" s="64" t="str">
        <f t="shared" si="63"/>
        <v/>
      </c>
      <c r="CW53" s="64" t="str">
        <f>IF($B53&lt;&gt;"",SUMIFS(销售台账!$I$3:$I$2654,销售台账!$E$3:$E$2654,$B53,销售台账!$B$3:$B$2654,LEFT($I$3,4),销售台账!$C$3:$C$2654,LEFT(CS$4,LEN(CS$4)-1)),"")</f>
        <v/>
      </c>
      <c r="CX53" s="64" t="str">
        <f>IF($B53&lt;&gt;"",IFERROR(SUMIFS(销售台账!$K$3:$K$2654,销售台账!$E$3:$E$2654,$B53,销售台账!$B$3:$B$2654,LEFT($I$3,4),销售台账!$C$3:$C$2654,LEFT(CS$4,LEN(CS$4)-1))/CW53,0),"")</f>
        <v/>
      </c>
      <c r="CY53" s="64" t="str">
        <f>IF($B53&lt;&gt;"",SUMIFS(损耗登记!$I$3:$I$4999,损耗登记!$E$3:$E$4999,$B53,损耗登记!$B$3:$B$4999,LEFT($I$3,4),损耗登记!$C$3:$C$4999,LEFT(CS$4,LEN(CS$4)-1)),"")</f>
        <v/>
      </c>
      <c r="CZ53" s="64" t="str">
        <f t="shared" si="64"/>
        <v/>
      </c>
      <c r="DA53" s="64" t="str">
        <f t="shared" si="65"/>
        <v/>
      </c>
      <c r="DB53" s="64" t="str">
        <f t="shared" si="66"/>
        <v/>
      </c>
      <c r="DC53" s="64" t="str">
        <f t="shared" si="67"/>
        <v/>
      </c>
      <c r="DD53" s="64" t="str">
        <f>IF($B53&lt;&gt;"",SUMIFS(进货台账!$I$3:$I$1869,进货台账!$E$3:$E$1869,$B53,进货台账!$B$3:$B$1869,LEFT($I$3,4),进货台账!$C$3:$C$1869,LEFT(DD$4,LEN(DD$4)-1)),"")</f>
        <v/>
      </c>
      <c r="DE53" s="64" t="str">
        <f>IF($B53&lt;&gt;"",SUMIFS(进货台账!$K$3:$K$1869,进货台账!$E$3:$E$1869,$B53,进货台账!$B$3:$B$1869,LEFT($I$3,4),进货台账!$C$3:$C$1869,LEFT(DD$4,LEN(DD$4)-1)),"")</f>
        <v/>
      </c>
      <c r="DF53" s="64" t="str">
        <f t="shared" si="68"/>
        <v/>
      </c>
      <c r="DG53" s="64" t="str">
        <f t="shared" si="69"/>
        <v/>
      </c>
      <c r="DH53" s="64" t="str">
        <f>IF($B53&lt;&gt;"",SUMIFS(销售台账!$I$3:$I$2654,销售台账!$E$3:$E$2654,$B53,销售台账!$B$3:$B$2654,LEFT($I$3,4),销售台账!$C$3:$C$2654,LEFT(DD$4,LEN(DD$4)-1)),"")</f>
        <v/>
      </c>
      <c r="DI53" s="64" t="str">
        <f>IF($B53&lt;&gt;"",IFERROR(SUMIFS(销售台账!$K$3:$K$2654,销售台账!$E$3:$E$2654,$B53,销售台账!$B$3:$B$2654,LEFT($I$3,4),销售台账!$C$3:$C$2654,LEFT(DD$4,LEN(DD$4)-1))/DH53,0),"")</f>
        <v/>
      </c>
      <c r="DJ53" s="64" t="str">
        <f>IF($B53&lt;&gt;"",SUMIFS(损耗登记!$I$3:$I$4999,损耗登记!$E$3:$E$4999,$B53,损耗登记!$B$3:$B$4999,LEFT($I$3,4),损耗登记!$C$3:$C$4999,LEFT(DD$4,LEN(DD$4)-1)),"")</f>
        <v/>
      </c>
      <c r="DK53" s="64" t="str">
        <f t="shared" si="70"/>
        <v/>
      </c>
      <c r="DL53" s="64" t="str">
        <f t="shared" si="71"/>
        <v/>
      </c>
      <c r="DM53" s="64" t="str">
        <f t="shared" si="72"/>
        <v/>
      </c>
      <c r="DN53" s="64" t="str">
        <f t="shared" si="73"/>
        <v/>
      </c>
      <c r="DO53" s="64" t="str">
        <f>IF($B53&lt;&gt;"",SUMIFS(进货台账!$I$3:$I$1869,进货台账!$E$3:$E$1869,$B53,进货台账!$B$3:$B$1869,LEFT($I$3,4),进货台账!$C$3:$C$1869,LEFT(DO$4,LEN(DO$4)-1)),"")</f>
        <v/>
      </c>
      <c r="DP53" s="64" t="str">
        <f>IF($B53&lt;&gt;"",SUMIFS(进货台账!$K$3:$K$1869,进货台账!$E$3:$E$1869,$B53,进货台账!$B$3:$B$1869,LEFT($I$3,4),进货台账!$C$3:$C$1869,LEFT(DO$4,LEN(DO$4)-1)),"")</f>
        <v/>
      </c>
      <c r="DQ53" s="64" t="str">
        <f t="shared" si="74"/>
        <v/>
      </c>
      <c r="DR53" s="64" t="str">
        <f t="shared" si="75"/>
        <v/>
      </c>
      <c r="DS53" s="64" t="str">
        <f>IF($B53&lt;&gt;"",SUMIFS(销售台账!$I$3:$I$2654,销售台账!$E$3:$E$2654,$B53,销售台账!$B$3:$B$2654,LEFT($I$3,4),销售台账!$C$3:$C$2654,LEFT(DO$4,LEN(DO$4)-1)),"")</f>
        <v/>
      </c>
      <c r="DT53" s="64" t="str">
        <f>IF($B53&lt;&gt;"",IFERROR(SUMIFS(销售台账!$K$3:$K$2654,销售台账!$E$3:$E$2654,$B53,销售台账!$B$3:$B$2654,LEFT($I$3,4),销售台账!$C$3:$C$2654,LEFT(DO$4,LEN(DO$4)-1))/DS53,0),"")</f>
        <v/>
      </c>
      <c r="DU53" s="64" t="str">
        <f>IF($B53&lt;&gt;"",SUMIFS(损耗登记!$I$3:$I$4999,损耗登记!$E$3:$E$4999,$B53,损耗登记!$B$3:$B$4999,LEFT($I$3,4),损耗登记!$C$3:$C$4999,LEFT(DO$4,LEN(DO$4)-1)),"")</f>
        <v/>
      </c>
      <c r="DV53" s="64" t="str">
        <f t="shared" si="76"/>
        <v/>
      </c>
      <c r="DW53" s="64" t="str">
        <f t="shared" si="77"/>
        <v/>
      </c>
      <c r="DX53" s="64" t="str">
        <f t="shared" si="78"/>
        <v/>
      </c>
      <c r="DY53" s="64" t="str">
        <f t="shared" si="79"/>
        <v/>
      </c>
      <c r="DZ53" s="64" t="str">
        <f>IF($B53&lt;&gt;"",SUMIFS(进货台账!$I$3:$I$1869,进货台账!$E$3:$E$1869,$B53,进货台账!$B$3:$B$1869,LEFT($I$3,4),进货台账!$C$3:$C$1869,LEFT(DZ$4,LEN(DZ$4)-1)),"")</f>
        <v/>
      </c>
      <c r="EA53" s="64" t="str">
        <f>IF($B53&lt;&gt;"",SUMIFS(进货台账!$K$3:$K$1869,进货台账!$E$3:$E$1869,$B53,进货台账!$B$3:$B$1869,LEFT($I$3,4),进货台账!$C$3:$C$1869,LEFT(DZ$4,LEN(DZ$4)-1)),"")</f>
        <v/>
      </c>
      <c r="EB53" s="64" t="str">
        <f t="shared" si="80"/>
        <v/>
      </c>
      <c r="EC53" s="64" t="str">
        <f t="shared" si="81"/>
        <v/>
      </c>
      <c r="ED53" s="64" t="str">
        <f>IF($B53&lt;&gt;"",SUMIFS(销售台账!$I$3:$I$2654,销售台账!$E$3:$E$2654,$B53,销售台账!$B$3:$B$2654,LEFT($I$3,4),销售台账!$C$3:$C$2654,LEFT(DZ$4,LEN(DZ$4)-1)),"")</f>
        <v/>
      </c>
      <c r="EE53" s="64" t="str">
        <f>IF($B53&lt;&gt;"",IFERROR(SUMIFS(销售台账!$K$3:$K$2654,销售台账!$E$3:$E$2654,$B53,销售台账!$B$3:$B$2654,LEFT($I$3,4),销售台账!$C$3:$C$2654,LEFT(DZ$4,LEN(DZ$4)-1))/ED53,0),"")</f>
        <v/>
      </c>
      <c r="EF53" s="64" t="str">
        <f>IF($B53&lt;&gt;"",SUMIFS(损耗登记!$I$3:$I$4999,损耗登记!$E$3:$E$4999,$B53,损耗登记!$B$3:$B$4999,LEFT($I$3,4),损耗登记!$C$3:$C$4999,LEFT(DZ$4,LEN(DZ$4)-1)),"")</f>
        <v/>
      </c>
      <c r="EG53" s="64" t="str">
        <f t="shared" si="82"/>
        <v/>
      </c>
      <c r="EH53" s="64" t="str">
        <f t="shared" si="83"/>
        <v/>
      </c>
      <c r="EI53" s="64" t="str">
        <f t="shared" si="84"/>
        <v/>
      </c>
      <c r="EJ53" s="64" t="str">
        <f t="shared" si="85"/>
        <v/>
      </c>
    </row>
    <row r="54" s="44" customFormat="1" ht="22" customHeight="1" spans="1:140">
      <c r="A54" s="63" t="str">
        <f t="shared" si="86"/>
        <v/>
      </c>
      <c r="B54" s="63" t="str">
        <f>IF(商品参数!A50&lt;&gt;"",商品参数!A50,"")</f>
        <v/>
      </c>
      <c r="C54" s="64" t="str">
        <f>IFERROR(VLOOKUP(B54,商品参数!A:E,2,FALSE),"")</f>
        <v/>
      </c>
      <c r="D54" s="64" t="str">
        <f>IFERROR(VLOOKUP(B54,商品参数!A:E,3,FALSE),"")</f>
        <v/>
      </c>
      <c r="E54" s="64" t="str">
        <f>IFERROR(VLOOKUP(B54,商品参数!A:E,4,FALSE),"")</f>
        <v/>
      </c>
      <c r="F54" s="64" t="str">
        <f>IF(E54&lt;&gt;"",IFERROR(VLOOKUP(B54,商品参数!$A$3:$D$499,6,0),0),"")</f>
        <v/>
      </c>
      <c r="G54" s="64" t="str">
        <f>IF(E54&lt;&gt;"",IFERROR(VLOOKUP(B54,商品参数!$A$3:$E$499,7,0),0),"")</f>
        <v/>
      </c>
      <c r="H54" s="64" t="str">
        <f t="shared" si="17"/>
        <v/>
      </c>
      <c r="I54" s="64" t="str">
        <f>IF($B54&lt;&gt;"",SUMIFS(进货台账!$I$3:$I$1869,进货台账!$E$3:$E$1869,$B54,进货台账!$B$3:$B$1869,LEFT($I$3,4),进货台账!$C$3:$C$1869,LEFT(I$4,LEN(I$4)-1)),"")</f>
        <v/>
      </c>
      <c r="J54" s="64" t="str">
        <f>IF($B54&lt;&gt;"",SUMIFS(进货台账!$K$3:$K$1869,进货台账!$E$3:$E$1869,$B54,进货台账!$B$3:$B$1869,LEFT($I$3,4),进货台账!$C$3:$C$1869,LEFT(I$4,LEN(I$4)-1)),"")</f>
        <v/>
      </c>
      <c r="K54" s="64" t="str">
        <f t="shared" si="18"/>
        <v/>
      </c>
      <c r="L54" s="64" t="str">
        <f t="shared" si="19"/>
        <v/>
      </c>
      <c r="M54" s="64" t="str">
        <f>IF($B54&lt;&gt;"",SUMIFS(销售台账!$I$3:$I$2654,销售台账!$E$3:$E$2654,$B54,销售台账!$B$3:$B$2654,LEFT($I$3,4),销售台账!$C$3:$C$2654,LEFT(I$4,LEN(I$4)-1)),"")</f>
        <v/>
      </c>
      <c r="N54" s="64" t="str">
        <f>IF($B54&lt;&gt;"",IFERROR(SUMIFS(销售台账!$K$3:$K$2654,销售台账!$E$3:$E$2654,$B54,销售台账!$B$3:$B$2654,LEFT($I$3,4),销售台账!$C$3:$C$2654,LEFT(I$4,LEN(I$4)-1))/M54,0),"")</f>
        <v/>
      </c>
      <c r="O54" s="64" t="str">
        <f>IF($B54&lt;&gt;"",SUMIFS(损耗登记!$I$3:$I$4999,损耗登记!$E$3:$E$4999,$B54,损耗登记!$B$3:$B$4999,LEFT($I$3,4),损耗登记!$C$3:$C$4999,LEFT(I$4,LEN(I$4)-1)),"")</f>
        <v/>
      </c>
      <c r="P54" s="64" t="str">
        <f t="shared" si="20"/>
        <v/>
      </c>
      <c r="Q54" s="64" t="str">
        <f t="shared" si="21"/>
        <v/>
      </c>
      <c r="R54" s="64" t="str">
        <f t="shared" si="22"/>
        <v/>
      </c>
      <c r="S54" s="64" t="str">
        <f t="shared" si="87"/>
        <v/>
      </c>
      <c r="T54" s="64" t="str">
        <f>IF($B54&lt;&gt;"",SUMIFS(进货台账!$I$3:$I$1869,进货台账!$E$3:$E$1869,$B54,进货台账!$B$3:$B$1869,LEFT($I$3,4),进货台账!$C$3:$C$1869,LEFT(T$4,LEN(T$4)-1)),"")</f>
        <v/>
      </c>
      <c r="U54" s="64" t="str">
        <f>IF($B54&lt;&gt;"",SUMIFS(进货台账!$K$3:$K$1869,进货台账!$E$3:$E$1869,$B54,进货台账!$B$3:$B$1869,LEFT($I$3,4),进货台账!$C$3:$C$1869,LEFT(T$4,LEN(T$4)-1)),"")</f>
        <v/>
      </c>
      <c r="V54" s="64" t="str">
        <f t="shared" si="88"/>
        <v/>
      </c>
      <c r="W54" s="64" t="str">
        <f t="shared" si="89"/>
        <v/>
      </c>
      <c r="X54" s="64" t="str">
        <f>IF($B54&lt;&gt;"",SUMIFS(销售台账!$I$3:$I$2654,销售台账!$E$3:$E$2654,$B54,销售台账!$B$3:$B$2654,LEFT($I$3,4),销售台账!$C$3:$C$2654,LEFT(T$4,LEN(T$4)-1)),"")</f>
        <v/>
      </c>
      <c r="Y54" s="64" t="str">
        <f>IF($B54&lt;&gt;"",IFERROR(SUMIFS(销售台账!$K$3:$K$2654,销售台账!$E$3:$E$2654,$B54,销售台账!$B$3:$B$2654,LEFT($I$3,4),销售台账!$C$3:$C$2654,LEFT(T$4,LEN(T$4)-1))/X54,0),"")</f>
        <v/>
      </c>
      <c r="Z54" s="64" t="str">
        <f>IF($B54&lt;&gt;"",SUMIFS(损耗登记!$I$3:$I$4999,损耗登记!$E$3:$E$4999,$B54,损耗登记!$B$3:$B$4999,LEFT($I$3,4),损耗登记!$C$3:$C$4999,LEFT(T$4,LEN(T$4)-1)),"")</f>
        <v/>
      </c>
      <c r="AA54" s="64" t="str">
        <f t="shared" si="90"/>
        <v/>
      </c>
      <c r="AB54" s="64" t="str">
        <f t="shared" si="91"/>
        <v/>
      </c>
      <c r="AC54" s="64" t="str">
        <f t="shared" si="92"/>
        <v/>
      </c>
      <c r="AD54" s="64" t="str">
        <f t="shared" si="93"/>
        <v/>
      </c>
      <c r="AE54" s="64" t="str">
        <f>IF($B54&lt;&gt;"",SUMIFS(进货台账!$I$3:$I$1869,进货台账!$E$3:$E$1869,$B54,进货台账!$B$3:$B$1869,LEFT($I$3,4),进货台账!$C$3:$C$1869,LEFT(AE$4,LEN(AE$4)-1)),"")</f>
        <v/>
      </c>
      <c r="AF54" s="64" t="str">
        <f>IF($B54&lt;&gt;"",SUMIFS(进货台账!$K$3:$K$1869,进货台账!$E$3:$E$1869,$B54,进货台账!$B$3:$B$1869,LEFT($I$3,4),进货台账!$C$3:$C$1869,LEFT(AE$4,LEN(AE$4)-1)),"")</f>
        <v/>
      </c>
      <c r="AG54" s="64" t="str">
        <f t="shared" si="26"/>
        <v/>
      </c>
      <c r="AH54" s="64" t="str">
        <f t="shared" si="27"/>
        <v/>
      </c>
      <c r="AI54" s="64" t="str">
        <f>IF($B54&lt;&gt;"",SUMIFS(销售台账!$I$3:$I$2654,销售台账!$E$3:$E$2654,$B54,销售台账!$B$3:$B$2654,LEFT($I$3,4),销售台账!$C$3:$C$2654,LEFT(AE$4,LEN(AE$4)-1)),"")</f>
        <v/>
      </c>
      <c r="AJ54" s="64" t="str">
        <f>IF($B54&lt;&gt;"",IFERROR(SUMIFS(销售台账!$K$3:$K$2654,销售台账!$E$3:$E$2654,$B54,销售台账!$B$3:$B$2654,LEFT($I$3,4),销售台账!$C$3:$C$2654,LEFT(AE$4,LEN(AE$4)-1))/AI54,0),"")</f>
        <v/>
      </c>
      <c r="AK54" s="64" t="str">
        <f>IF($B54&lt;&gt;"",SUMIFS(损耗登记!$I$3:$I$4999,损耗登记!$E$3:$E$4999,$B54,损耗登记!$B$3:$B$4999,LEFT($I$3,4),损耗登记!$C$3:$C$4999,LEFT(AE$4,LEN(AE$4)-1)),"")</f>
        <v/>
      </c>
      <c r="AL54" s="64" t="str">
        <f t="shared" si="28"/>
        <v/>
      </c>
      <c r="AM54" s="64" t="str">
        <f t="shared" si="29"/>
        <v/>
      </c>
      <c r="AN54" s="64" t="str">
        <f t="shared" si="30"/>
        <v/>
      </c>
      <c r="AO54" s="64" t="str">
        <f t="shared" si="31"/>
        <v/>
      </c>
      <c r="AP54" s="64" t="str">
        <f>IF($B54&lt;&gt;"",SUMIFS(进货台账!$I$3:$I$1869,进货台账!$E$3:$E$1869,$B54,进货台账!$B$3:$B$1869,LEFT($I$3,4),进货台账!$C$3:$C$1869,LEFT(AP$4,LEN(AP$4)-1)),"")</f>
        <v/>
      </c>
      <c r="AQ54" s="64" t="str">
        <f>IF($B54&lt;&gt;"",SUMIFS(进货台账!$K$3:$K$1869,进货台账!$E$3:$E$1869,$B54,进货台账!$B$3:$B$1869,LEFT($I$3,4),进货台账!$C$3:$C$1869,LEFT(AP$4,LEN(AP$4)-1)),"")</f>
        <v/>
      </c>
      <c r="AR54" s="64" t="str">
        <f t="shared" si="32"/>
        <v/>
      </c>
      <c r="AS54" s="64" t="str">
        <f t="shared" si="33"/>
        <v/>
      </c>
      <c r="AT54" s="64" t="str">
        <f>IF($B54&lt;&gt;"",SUMIFS(销售台账!$I$3:$I$2654,销售台账!$E$3:$E$2654,$B54,销售台账!$B$3:$B$2654,LEFT($I$3,4),销售台账!$C$3:$C$2654,LEFT(AP$4,LEN(AP$4)-1)),"")</f>
        <v/>
      </c>
      <c r="AU54" s="64" t="str">
        <f>IF($B54&lt;&gt;"",IFERROR(SUMIFS(销售台账!$K$3:$K$2654,销售台账!$E$3:$E$2654,$B54,销售台账!$B$3:$B$2654,LEFT($I$3,4),销售台账!$C$3:$C$2654,LEFT(AP$4,LEN(AP$4)-1))/AT54,0),"")</f>
        <v/>
      </c>
      <c r="AV54" s="64" t="str">
        <f>IF($B54&lt;&gt;"",SUMIFS(损耗登记!$I$3:$I$4999,损耗登记!$E$3:$E$4999,$B54,损耗登记!$B$3:$B$4999,LEFT($I$3,4),损耗登记!$C$3:$C$4999,LEFT(AP$4,LEN(AP$4)-1)),"")</f>
        <v/>
      </c>
      <c r="AW54" s="64" t="str">
        <f t="shared" si="34"/>
        <v/>
      </c>
      <c r="AX54" s="64" t="str">
        <f t="shared" si="35"/>
        <v/>
      </c>
      <c r="AY54" s="64" t="str">
        <f t="shared" si="36"/>
        <v/>
      </c>
      <c r="AZ54" s="64" t="str">
        <f t="shared" si="37"/>
        <v/>
      </c>
      <c r="BA54" s="64" t="str">
        <f>IF($B54&lt;&gt;"",SUMIFS(进货台账!$I$3:$I$1869,进货台账!$E$3:$E$1869,$B54,进货台账!$B$3:$B$1869,LEFT($I$3,4),进货台账!$C$3:$C$1869,LEFT(BA$4,LEN(BA$4)-1)),"")</f>
        <v/>
      </c>
      <c r="BB54" s="64" t="str">
        <f>IF($B54&lt;&gt;"",SUMIFS(进货台账!$K$3:$K$1869,进货台账!$E$3:$E$1869,$B54,进货台账!$B$3:$B$1869,LEFT($I$3,4),进货台账!$C$3:$C$1869,LEFT(BA$4,LEN(BA$4)-1)),"")</f>
        <v/>
      </c>
      <c r="BC54" s="64" t="str">
        <f t="shared" si="38"/>
        <v/>
      </c>
      <c r="BD54" s="64" t="str">
        <f t="shared" si="39"/>
        <v/>
      </c>
      <c r="BE54" s="64" t="str">
        <f>IF($B54&lt;&gt;"",SUMIFS(销售台账!$I$3:$I$2654,销售台账!$E$3:$E$2654,$B54,销售台账!$B$3:$B$2654,LEFT($I$3,4),销售台账!$C$3:$C$2654,LEFT(BA$4,LEN(BA$4)-1)),"")</f>
        <v/>
      </c>
      <c r="BF54" s="64" t="str">
        <f>IF($B54&lt;&gt;"",IFERROR(SUMIFS(销售台账!$K$3:$K$2654,销售台账!$E$3:$E$2654,$B54,销售台账!$B$3:$B$2654,LEFT($I$3,4),销售台账!$C$3:$C$2654,LEFT(BA$4,LEN(BA$4)-1))/BE54,0),"")</f>
        <v/>
      </c>
      <c r="BG54" s="64" t="str">
        <f>IF($B54&lt;&gt;"",SUMIFS(损耗登记!$I$3:$I$4999,损耗登记!$E$3:$E$4999,$B54,损耗登记!$B$3:$B$4999,LEFT($I$3,4),损耗登记!$C$3:$C$4999,LEFT(BA$4,LEN(BA$4)-1)),"")</f>
        <v/>
      </c>
      <c r="BH54" s="64" t="str">
        <f t="shared" si="40"/>
        <v/>
      </c>
      <c r="BI54" s="64" t="str">
        <f t="shared" si="41"/>
        <v/>
      </c>
      <c r="BJ54" s="64" t="str">
        <f t="shared" si="42"/>
        <v/>
      </c>
      <c r="BK54" s="64" t="str">
        <f t="shared" si="43"/>
        <v/>
      </c>
      <c r="BL54" s="64" t="str">
        <f>IF($B54&lt;&gt;"",SUMIFS(进货台账!$I$3:$I$1869,进货台账!$E$3:$E$1869,$B54,进货台账!$B$3:$B$1869,LEFT($I$3,4),进货台账!$C$3:$C$1869,LEFT(BL$4,LEN(BL$4)-1)),"")</f>
        <v/>
      </c>
      <c r="BM54" s="64" t="str">
        <f>IF($B54&lt;&gt;"",SUMIFS(进货台账!$K$3:$K$1869,进货台账!$E$3:$E$1869,$B54,进货台账!$B$3:$B$1869,LEFT($I$3,4),进货台账!$C$3:$C$1869,LEFT(BL$4,LEN(BL$4)-1)),"")</f>
        <v/>
      </c>
      <c r="BN54" s="64" t="str">
        <f t="shared" si="44"/>
        <v/>
      </c>
      <c r="BO54" s="64" t="str">
        <f t="shared" si="45"/>
        <v/>
      </c>
      <c r="BP54" s="64" t="str">
        <f>IF($B54&lt;&gt;"",SUMIFS(销售台账!$I$3:$I$2654,销售台账!$E$3:$E$2654,$B54,销售台账!$B$3:$B$2654,LEFT($I$3,4),销售台账!$C$3:$C$2654,LEFT(BL$4,LEN(BL$4)-1)),"")</f>
        <v/>
      </c>
      <c r="BQ54" s="64" t="str">
        <f>IF($B54&lt;&gt;"",IFERROR(SUMIFS(销售台账!$K$3:$K$2654,销售台账!$E$3:$E$2654,$B54,销售台账!$B$3:$B$2654,LEFT($I$3,4),销售台账!$C$3:$C$2654,LEFT(BL$4,LEN(BL$4)-1))/BP54,0),"")</f>
        <v/>
      </c>
      <c r="BR54" s="64" t="str">
        <f>IF($B54&lt;&gt;"",SUMIFS(损耗登记!$I$3:$I$4999,损耗登记!$E$3:$E$4999,$B54,损耗登记!$B$3:$B$4999,LEFT($I$3,4),损耗登记!$C$3:$C$4999,LEFT(BL$4,LEN(BL$4)-1)),"")</f>
        <v/>
      </c>
      <c r="BS54" s="64" t="str">
        <f t="shared" si="46"/>
        <v/>
      </c>
      <c r="BT54" s="64" t="str">
        <f t="shared" si="47"/>
        <v/>
      </c>
      <c r="BU54" s="64" t="str">
        <f t="shared" si="48"/>
        <v/>
      </c>
      <c r="BV54" s="64" t="str">
        <f t="shared" si="49"/>
        <v/>
      </c>
      <c r="BW54" s="64" t="str">
        <f>IF($B54&lt;&gt;"",SUMIFS(进货台账!$I$3:$I$1869,进货台账!$E$3:$E$1869,$B54,进货台账!$B$3:$B$1869,LEFT($I$3,4),进货台账!$C$3:$C$1869,LEFT(BW$4,LEN(BW$4)-1)),"")</f>
        <v/>
      </c>
      <c r="BX54" s="64" t="str">
        <f>IF($B54&lt;&gt;"",SUMIFS(进货台账!$K$3:$K$1869,进货台账!$E$3:$E$1869,$B54,进货台账!$B$3:$B$1869,LEFT($I$3,4),进货台账!$C$3:$C$1869,LEFT(BW$4,LEN(BW$4)-1)),"")</f>
        <v/>
      </c>
      <c r="BY54" s="64" t="str">
        <f t="shared" si="50"/>
        <v/>
      </c>
      <c r="BZ54" s="64" t="str">
        <f t="shared" si="51"/>
        <v/>
      </c>
      <c r="CA54" s="64" t="str">
        <f>IF($B54&lt;&gt;"",SUMIFS(销售台账!$I$3:$I$2654,销售台账!$E$3:$E$2654,$B54,销售台账!$B$3:$B$2654,LEFT($I$3,4),销售台账!$C$3:$C$2654,LEFT(BW$4,LEN(BW$4)-1)),"")</f>
        <v/>
      </c>
      <c r="CB54" s="64" t="str">
        <f>IF($B54&lt;&gt;"",IFERROR(SUMIFS(销售台账!$K$3:$K$2654,销售台账!$E$3:$E$2654,$B54,销售台账!$B$3:$B$2654,LEFT($I$3,4),销售台账!$C$3:$C$2654,LEFT(BW$4,LEN(BW$4)-1))/CA54,0),"")</f>
        <v/>
      </c>
      <c r="CC54" s="64" t="str">
        <f>IF($B54&lt;&gt;"",SUMIFS(损耗登记!$I$3:$I$4999,损耗登记!$E$3:$E$4999,$B54,损耗登记!$B$3:$B$4999,LEFT($I$3,4),损耗登记!$C$3:$C$4999,LEFT(BW$4,LEN(BW$4)-1)),"")</f>
        <v/>
      </c>
      <c r="CD54" s="64" t="str">
        <f t="shared" si="52"/>
        <v/>
      </c>
      <c r="CE54" s="64" t="str">
        <f t="shared" si="53"/>
        <v/>
      </c>
      <c r="CF54" s="64" t="str">
        <f t="shared" si="54"/>
        <v/>
      </c>
      <c r="CG54" s="64" t="str">
        <f t="shared" si="55"/>
        <v/>
      </c>
      <c r="CH54" s="64" t="str">
        <f>IF($B54&lt;&gt;"",SUMIFS(进货台账!$I$3:$I$1869,进货台账!$E$3:$E$1869,$B54,进货台账!$B$3:$B$1869,LEFT($I$3,4),进货台账!$C$3:$C$1869,LEFT(CH$4,LEN(CH$4)-1)),"")</f>
        <v/>
      </c>
      <c r="CI54" s="64" t="str">
        <f>IF($B54&lt;&gt;"",SUMIFS(进货台账!$K$3:$K$1869,进货台账!$E$3:$E$1869,$B54,进货台账!$B$3:$B$1869,LEFT($I$3,4),进货台账!$C$3:$C$1869,LEFT(CH$4,LEN(CH$4)-1)),"")</f>
        <v/>
      </c>
      <c r="CJ54" s="64" t="str">
        <f t="shared" si="56"/>
        <v/>
      </c>
      <c r="CK54" s="64" t="str">
        <f t="shared" si="57"/>
        <v/>
      </c>
      <c r="CL54" s="64" t="str">
        <f>IF($B54&lt;&gt;"",SUMIFS(销售台账!$I$3:$I$2654,销售台账!$E$3:$E$2654,$B54,销售台账!$B$3:$B$2654,LEFT($I$3,4),销售台账!$C$3:$C$2654,LEFT(CH$4,LEN(CH$4)-1)),"")</f>
        <v/>
      </c>
      <c r="CM54" s="64" t="str">
        <f>IF($B54&lt;&gt;"",IFERROR(SUMIFS(销售台账!$K$3:$K$2654,销售台账!$E$3:$E$2654,$B54,销售台账!$B$3:$B$2654,LEFT($I$3,4),销售台账!$C$3:$C$2654,LEFT(CH$4,LEN(CH$4)-1))/CL54,0),"")</f>
        <v/>
      </c>
      <c r="CN54" s="64" t="str">
        <f>IF($B54&lt;&gt;"",SUMIFS(损耗登记!$I$3:$I$4999,损耗登记!$E$3:$E$4999,$B54,损耗登记!$B$3:$B$4999,LEFT($I$3,4),损耗登记!$C$3:$C$4999,LEFT(CH$4,LEN(CH$4)-1)),"")</f>
        <v/>
      </c>
      <c r="CO54" s="64" t="str">
        <f t="shared" si="58"/>
        <v/>
      </c>
      <c r="CP54" s="64" t="str">
        <f t="shared" si="59"/>
        <v/>
      </c>
      <c r="CQ54" s="64" t="str">
        <f t="shared" si="60"/>
        <v/>
      </c>
      <c r="CR54" s="64" t="str">
        <f t="shared" si="61"/>
        <v/>
      </c>
      <c r="CS54" s="64" t="str">
        <f>IF($B54&lt;&gt;"",SUMIFS(进货台账!$I$3:$I$1869,进货台账!$E$3:$E$1869,$B54,进货台账!$B$3:$B$1869,LEFT($I$3,4),进货台账!$C$3:$C$1869,LEFT(CS$4,LEN(CS$4)-1)),"")</f>
        <v/>
      </c>
      <c r="CT54" s="64" t="str">
        <f>IF($B54&lt;&gt;"",SUMIFS(进货台账!$K$3:$K$1869,进货台账!$E$3:$E$1869,$B54,进货台账!$B$3:$B$1869,LEFT($I$3,4),进货台账!$C$3:$C$1869,LEFT(CS$4,LEN(CS$4)-1)),"")</f>
        <v/>
      </c>
      <c r="CU54" s="64" t="str">
        <f t="shared" si="62"/>
        <v/>
      </c>
      <c r="CV54" s="64" t="str">
        <f t="shared" si="63"/>
        <v/>
      </c>
      <c r="CW54" s="64" t="str">
        <f>IF($B54&lt;&gt;"",SUMIFS(销售台账!$I$3:$I$2654,销售台账!$E$3:$E$2654,$B54,销售台账!$B$3:$B$2654,LEFT($I$3,4),销售台账!$C$3:$C$2654,LEFT(CS$4,LEN(CS$4)-1)),"")</f>
        <v/>
      </c>
      <c r="CX54" s="64" t="str">
        <f>IF($B54&lt;&gt;"",IFERROR(SUMIFS(销售台账!$K$3:$K$2654,销售台账!$E$3:$E$2654,$B54,销售台账!$B$3:$B$2654,LEFT($I$3,4),销售台账!$C$3:$C$2654,LEFT(CS$4,LEN(CS$4)-1))/CW54,0),"")</f>
        <v/>
      </c>
      <c r="CY54" s="64" t="str">
        <f>IF($B54&lt;&gt;"",SUMIFS(损耗登记!$I$3:$I$4999,损耗登记!$E$3:$E$4999,$B54,损耗登记!$B$3:$B$4999,LEFT($I$3,4),损耗登记!$C$3:$C$4999,LEFT(CS$4,LEN(CS$4)-1)),"")</f>
        <v/>
      </c>
      <c r="CZ54" s="64" t="str">
        <f t="shared" si="64"/>
        <v/>
      </c>
      <c r="DA54" s="64" t="str">
        <f t="shared" si="65"/>
        <v/>
      </c>
      <c r="DB54" s="64" t="str">
        <f t="shared" si="66"/>
        <v/>
      </c>
      <c r="DC54" s="64" t="str">
        <f t="shared" si="67"/>
        <v/>
      </c>
      <c r="DD54" s="64" t="str">
        <f>IF($B54&lt;&gt;"",SUMIFS(进货台账!$I$3:$I$1869,进货台账!$E$3:$E$1869,$B54,进货台账!$B$3:$B$1869,LEFT($I$3,4),进货台账!$C$3:$C$1869,LEFT(DD$4,LEN(DD$4)-1)),"")</f>
        <v/>
      </c>
      <c r="DE54" s="64" t="str">
        <f>IF($B54&lt;&gt;"",SUMIFS(进货台账!$K$3:$K$1869,进货台账!$E$3:$E$1869,$B54,进货台账!$B$3:$B$1869,LEFT($I$3,4),进货台账!$C$3:$C$1869,LEFT(DD$4,LEN(DD$4)-1)),"")</f>
        <v/>
      </c>
      <c r="DF54" s="64" t="str">
        <f t="shared" si="68"/>
        <v/>
      </c>
      <c r="DG54" s="64" t="str">
        <f t="shared" si="69"/>
        <v/>
      </c>
      <c r="DH54" s="64" t="str">
        <f>IF($B54&lt;&gt;"",SUMIFS(销售台账!$I$3:$I$2654,销售台账!$E$3:$E$2654,$B54,销售台账!$B$3:$B$2654,LEFT($I$3,4),销售台账!$C$3:$C$2654,LEFT(DD$4,LEN(DD$4)-1)),"")</f>
        <v/>
      </c>
      <c r="DI54" s="64" t="str">
        <f>IF($B54&lt;&gt;"",IFERROR(SUMIFS(销售台账!$K$3:$K$2654,销售台账!$E$3:$E$2654,$B54,销售台账!$B$3:$B$2654,LEFT($I$3,4),销售台账!$C$3:$C$2654,LEFT(DD$4,LEN(DD$4)-1))/DH54,0),"")</f>
        <v/>
      </c>
      <c r="DJ54" s="64" t="str">
        <f>IF($B54&lt;&gt;"",SUMIFS(损耗登记!$I$3:$I$4999,损耗登记!$E$3:$E$4999,$B54,损耗登记!$B$3:$B$4999,LEFT($I$3,4),损耗登记!$C$3:$C$4999,LEFT(DD$4,LEN(DD$4)-1)),"")</f>
        <v/>
      </c>
      <c r="DK54" s="64" t="str">
        <f t="shared" si="70"/>
        <v/>
      </c>
      <c r="DL54" s="64" t="str">
        <f t="shared" si="71"/>
        <v/>
      </c>
      <c r="DM54" s="64" t="str">
        <f t="shared" si="72"/>
        <v/>
      </c>
      <c r="DN54" s="64" t="str">
        <f t="shared" si="73"/>
        <v/>
      </c>
      <c r="DO54" s="64" t="str">
        <f>IF($B54&lt;&gt;"",SUMIFS(进货台账!$I$3:$I$1869,进货台账!$E$3:$E$1869,$B54,进货台账!$B$3:$B$1869,LEFT($I$3,4),进货台账!$C$3:$C$1869,LEFT(DO$4,LEN(DO$4)-1)),"")</f>
        <v/>
      </c>
      <c r="DP54" s="64" t="str">
        <f>IF($B54&lt;&gt;"",SUMIFS(进货台账!$K$3:$K$1869,进货台账!$E$3:$E$1869,$B54,进货台账!$B$3:$B$1869,LEFT($I$3,4),进货台账!$C$3:$C$1869,LEFT(DO$4,LEN(DO$4)-1)),"")</f>
        <v/>
      </c>
      <c r="DQ54" s="64" t="str">
        <f t="shared" si="74"/>
        <v/>
      </c>
      <c r="DR54" s="64" t="str">
        <f t="shared" si="75"/>
        <v/>
      </c>
      <c r="DS54" s="64" t="str">
        <f>IF($B54&lt;&gt;"",SUMIFS(销售台账!$I$3:$I$2654,销售台账!$E$3:$E$2654,$B54,销售台账!$B$3:$B$2654,LEFT($I$3,4),销售台账!$C$3:$C$2654,LEFT(DO$4,LEN(DO$4)-1)),"")</f>
        <v/>
      </c>
      <c r="DT54" s="64" t="str">
        <f>IF($B54&lt;&gt;"",IFERROR(SUMIFS(销售台账!$K$3:$K$2654,销售台账!$E$3:$E$2654,$B54,销售台账!$B$3:$B$2654,LEFT($I$3,4),销售台账!$C$3:$C$2654,LEFT(DO$4,LEN(DO$4)-1))/DS54,0),"")</f>
        <v/>
      </c>
      <c r="DU54" s="64" t="str">
        <f>IF($B54&lt;&gt;"",SUMIFS(损耗登记!$I$3:$I$4999,损耗登记!$E$3:$E$4999,$B54,损耗登记!$B$3:$B$4999,LEFT($I$3,4),损耗登记!$C$3:$C$4999,LEFT(DO$4,LEN(DO$4)-1)),"")</f>
        <v/>
      </c>
      <c r="DV54" s="64" t="str">
        <f t="shared" si="76"/>
        <v/>
      </c>
      <c r="DW54" s="64" t="str">
        <f t="shared" si="77"/>
        <v/>
      </c>
      <c r="DX54" s="64" t="str">
        <f t="shared" si="78"/>
        <v/>
      </c>
      <c r="DY54" s="64" t="str">
        <f t="shared" si="79"/>
        <v/>
      </c>
      <c r="DZ54" s="64" t="str">
        <f>IF($B54&lt;&gt;"",SUMIFS(进货台账!$I$3:$I$1869,进货台账!$E$3:$E$1869,$B54,进货台账!$B$3:$B$1869,LEFT($I$3,4),进货台账!$C$3:$C$1869,LEFT(DZ$4,LEN(DZ$4)-1)),"")</f>
        <v/>
      </c>
      <c r="EA54" s="64" t="str">
        <f>IF($B54&lt;&gt;"",SUMIFS(进货台账!$K$3:$K$1869,进货台账!$E$3:$E$1869,$B54,进货台账!$B$3:$B$1869,LEFT($I$3,4),进货台账!$C$3:$C$1869,LEFT(DZ$4,LEN(DZ$4)-1)),"")</f>
        <v/>
      </c>
      <c r="EB54" s="64" t="str">
        <f t="shared" si="80"/>
        <v/>
      </c>
      <c r="EC54" s="64" t="str">
        <f t="shared" si="81"/>
        <v/>
      </c>
      <c r="ED54" s="64" t="str">
        <f>IF($B54&lt;&gt;"",SUMIFS(销售台账!$I$3:$I$2654,销售台账!$E$3:$E$2654,$B54,销售台账!$B$3:$B$2654,LEFT($I$3,4),销售台账!$C$3:$C$2654,LEFT(DZ$4,LEN(DZ$4)-1)),"")</f>
        <v/>
      </c>
      <c r="EE54" s="64" t="str">
        <f>IF($B54&lt;&gt;"",IFERROR(SUMIFS(销售台账!$K$3:$K$2654,销售台账!$E$3:$E$2654,$B54,销售台账!$B$3:$B$2654,LEFT($I$3,4),销售台账!$C$3:$C$2654,LEFT(DZ$4,LEN(DZ$4)-1))/ED54,0),"")</f>
        <v/>
      </c>
      <c r="EF54" s="64" t="str">
        <f>IF($B54&lt;&gt;"",SUMIFS(损耗登记!$I$3:$I$4999,损耗登记!$E$3:$E$4999,$B54,损耗登记!$B$3:$B$4999,LEFT($I$3,4),损耗登记!$C$3:$C$4999,LEFT(DZ$4,LEN(DZ$4)-1)),"")</f>
        <v/>
      </c>
      <c r="EG54" s="64" t="str">
        <f t="shared" si="82"/>
        <v/>
      </c>
      <c r="EH54" s="64" t="str">
        <f t="shared" si="83"/>
        <v/>
      </c>
      <c r="EI54" s="64" t="str">
        <f t="shared" si="84"/>
        <v/>
      </c>
      <c r="EJ54" s="64" t="str">
        <f t="shared" si="85"/>
        <v/>
      </c>
    </row>
    <row r="55" s="44" customFormat="1" ht="22" customHeight="1" spans="1:140">
      <c r="A55" s="63" t="str">
        <f t="shared" si="86"/>
        <v/>
      </c>
      <c r="B55" s="63" t="str">
        <f>IF(商品参数!A51&lt;&gt;"",商品参数!A51,"")</f>
        <v/>
      </c>
      <c r="C55" s="64" t="str">
        <f>IFERROR(VLOOKUP(B55,商品参数!A:E,2,FALSE),"")</f>
        <v/>
      </c>
      <c r="D55" s="64" t="str">
        <f>IFERROR(VLOOKUP(B55,商品参数!A:E,3,FALSE),"")</f>
        <v/>
      </c>
      <c r="E55" s="64" t="str">
        <f>IFERROR(VLOOKUP(B55,商品参数!A:E,4,FALSE),"")</f>
        <v/>
      </c>
      <c r="F55" s="64" t="str">
        <f>IF(E55&lt;&gt;"",IFERROR(VLOOKUP(B55,商品参数!$A$3:$D$499,6,0),0),"")</f>
        <v/>
      </c>
      <c r="G55" s="64" t="str">
        <f>IF(E55&lt;&gt;"",IFERROR(VLOOKUP(B55,商品参数!$A$3:$E$499,7,0),0),"")</f>
        <v/>
      </c>
      <c r="H55" s="64" t="str">
        <f t="shared" si="17"/>
        <v/>
      </c>
      <c r="I55" s="64" t="str">
        <f>IF($B55&lt;&gt;"",SUMIFS(进货台账!$I$3:$I$1869,进货台账!$E$3:$E$1869,$B55,进货台账!$B$3:$B$1869,LEFT($I$3,4),进货台账!$C$3:$C$1869,LEFT(I$4,LEN(I$4)-1)),"")</f>
        <v/>
      </c>
      <c r="J55" s="64" t="str">
        <f>IF($B55&lt;&gt;"",SUMIFS(进货台账!$K$3:$K$1869,进货台账!$E$3:$E$1869,$B55,进货台账!$B$3:$B$1869,LEFT($I$3,4),进货台账!$C$3:$C$1869,LEFT(I$4,LEN(I$4)-1)),"")</f>
        <v/>
      </c>
      <c r="K55" s="64" t="str">
        <f t="shared" si="18"/>
        <v/>
      </c>
      <c r="L55" s="64" t="str">
        <f t="shared" si="19"/>
        <v/>
      </c>
      <c r="M55" s="64" t="str">
        <f>IF($B55&lt;&gt;"",SUMIFS(销售台账!$I$3:$I$2654,销售台账!$E$3:$E$2654,$B55,销售台账!$B$3:$B$2654,LEFT($I$3,4),销售台账!$C$3:$C$2654,LEFT(I$4,LEN(I$4)-1)),"")</f>
        <v/>
      </c>
      <c r="N55" s="64" t="str">
        <f>IF($B55&lt;&gt;"",IFERROR(SUMIFS(销售台账!$K$3:$K$2654,销售台账!$E$3:$E$2654,$B55,销售台账!$B$3:$B$2654,LEFT($I$3,4),销售台账!$C$3:$C$2654,LEFT(I$4,LEN(I$4)-1))/M55,0),"")</f>
        <v/>
      </c>
      <c r="O55" s="64" t="str">
        <f>IF($B55&lt;&gt;"",SUMIFS(损耗登记!$I$3:$I$4999,损耗登记!$E$3:$E$4999,$B55,损耗登记!$B$3:$B$4999,LEFT($I$3,4),损耗登记!$C$3:$C$4999,LEFT(I$4,LEN(I$4)-1)),"")</f>
        <v/>
      </c>
      <c r="P55" s="64" t="str">
        <f t="shared" si="20"/>
        <v/>
      </c>
      <c r="Q55" s="64" t="str">
        <f t="shared" si="21"/>
        <v/>
      </c>
      <c r="R55" s="64" t="str">
        <f t="shared" si="22"/>
        <v/>
      </c>
      <c r="S55" s="64" t="str">
        <f t="shared" si="87"/>
        <v/>
      </c>
      <c r="T55" s="64" t="str">
        <f>IF($B55&lt;&gt;"",SUMIFS(进货台账!$I$3:$I$1869,进货台账!$E$3:$E$1869,$B55,进货台账!$B$3:$B$1869,LEFT($I$3,4),进货台账!$C$3:$C$1869,LEFT(T$4,LEN(T$4)-1)),"")</f>
        <v/>
      </c>
      <c r="U55" s="64" t="str">
        <f>IF($B55&lt;&gt;"",SUMIFS(进货台账!$K$3:$K$1869,进货台账!$E$3:$E$1869,$B55,进货台账!$B$3:$B$1869,LEFT($I$3,4),进货台账!$C$3:$C$1869,LEFT(T$4,LEN(T$4)-1)),"")</f>
        <v/>
      </c>
      <c r="V55" s="64" t="str">
        <f t="shared" si="88"/>
        <v/>
      </c>
      <c r="W55" s="64" t="str">
        <f t="shared" si="89"/>
        <v/>
      </c>
      <c r="X55" s="64" t="str">
        <f>IF($B55&lt;&gt;"",SUMIFS(销售台账!$I$3:$I$2654,销售台账!$E$3:$E$2654,$B55,销售台账!$B$3:$B$2654,LEFT($I$3,4),销售台账!$C$3:$C$2654,LEFT(T$4,LEN(T$4)-1)),"")</f>
        <v/>
      </c>
      <c r="Y55" s="64" t="str">
        <f>IF($B55&lt;&gt;"",IFERROR(SUMIFS(销售台账!$K$3:$K$2654,销售台账!$E$3:$E$2654,$B55,销售台账!$B$3:$B$2654,LEFT($I$3,4),销售台账!$C$3:$C$2654,LEFT(T$4,LEN(T$4)-1))/X55,0),"")</f>
        <v/>
      </c>
      <c r="Z55" s="64" t="str">
        <f>IF($B55&lt;&gt;"",SUMIFS(损耗登记!$I$3:$I$4999,损耗登记!$E$3:$E$4999,$B55,损耗登记!$B$3:$B$4999,LEFT($I$3,4),损耗登记!$C$3:$C$4999,LEFT(T$4,LEN(T$4)-1)),"")</f>
        <v/>
      </c>
      <c r="AA55" s="64" t="str">
        <f t="shared" si="90"/>
        <v/>
      </c>
      <c r="AB55" s="64" t="str">
        <f t="shared" si="91"/>
        <v/>
      </c>
      <c r="AC55" s="64" t="str">
        <f t="shared" si="92"/>
        <v/>
      </c>
      <c r="AD55" s="64" t="str">
        <f t="shared" si="93"/>
        <v/>
      </c>
      <c r="AE55" s="64" t="str">
        <f>IF($B55&lt;&gt;"",SUMIFS(进货台账!$I$3:$I$1869,进货台账!$E$3:$E$1869,$B55,进货台账!$B$3:$B$1869,LEFT($I$3,4),进货台账!$C$3:$C$1869,LEFT(AE$4,LEN(AE$4)-1)),"")</f>
        <v/>
      </c>
      <c r="AF55" s="64" t="str">
        <f>IF($B55&lt;&gt;"",SUMIFS(进货台账!$K$3:$K$1869,进货台账!$E$3:$E$1869,$B55,进货台账!$B$3:$B$1869,LEFT($I$3,4),进货台账!$C$3:$C$1869,LEFT(AE$4,LEN(AE$4)-1)),"")</f>
        <v/>
      </c>
      <c r="AG55" s="64" t="str">
        <f t="shared" si="26"/>
        <v/>
      </c>
      <c r="AH55" s="64" t="str">
        <f t="shared" si="27"/>
        <v/>
      </c>
      <c r="AI55" s="64" t="str">
        <f>IF($B55&lt;&gt;"",SUMIFS(销售台账!$I$3:$I$2654,销售台账!$E$3:$E$2654,$B55,销售台账!$B$3:$B$2654,LEFT($I$3,4),销售台账!$C$3:$C$2654,LEFT(AE$4,LEN(AE$4)-1)),"")</f>
        <v/>
      </c>
      <c r="AJ55" s="64" t="str">
        <f>IF($B55&lt;&gt;"",IFERROR(SUMIFS(销售台账!$K$3:$K$2654,销售台账!$E$3:$E$2654,$B55,销售台账!$B$3:$B$2654,LEFT($I$3,4),销售台账!$C$3:$C$2654,LEFT(AE$4,LEN(AE$4)-1))/AI55,0),"")</f>
        <v/>
      </c>
      <c r="AK55" s="64" t="str">
        <f>IF($B55&lt;&gt;"",SUMIFS(损耗登记!$I$3:$I$4999,损耗登记!$E$3:$E$4999,$B55,损耗登记!$B$3:$B$4999,LEFT($I$3,4),损耗登记!$C$3:$C$4999,LEFT(AE$4,LEN(AE$4)-1)),"")</f>
        <v/>
      </c>
      <c r="AL55" s="64" t="str">
        <f t="shared" si="28"/>
        <v/>
      </c>
      <c r="AM55" s="64" t="str">
        <f t="shared" si="29"/>
        <v/>
      </c>
      <c r="AN55" s="64" t="str">
        <f t="shared" si="30"/>
        <v/>
      </c>
      <c r="AO55" s="64" t="str">
        <f t="shared" si="31"/>
        <v/>
      </c>
      <c r="AP55" s="64" t="str">
        <f>IF($B55&lt;&gt;"",SUMIFS(进货台账!$I$3:$I$1869,进货台账!$E$3:$E$1869,$B55,进货台账!$B$3:$B$1869,LEFT($I$3,4),进货台账!$C$3:$C$1869,LEFT(AP$4,LEN(AP$4)-1)),"")</f>
        <v/>
      </c>
      <c r="AQ55" s="64" t="str">
        <f>IF($B55&lt;&gt;"",SUMIFS(进货台账!$K$3:$K$1869,进货台账!$E$3:$E$1869,$B55,进货台账!$B$3:$B$1869,LEFT($I$3,4),进货台账!$C$3:$C$1869,LEFT(AP$4,LEN(AP$4)-1)),"")</f>
        <v/>
      </c>
      <c r="AR55" s="64" t="str">
        <f t="shared" si="32"/>
        <v/>
      </c>
      <c r="AS55" s="64" t="str">
        <f t="shared" si="33"/>
        <v/>
      </c>
      <c r="AT55" s="64" t="str">
        <f>IF($B55&lt;&gt;"",SUMIFS(销售台账!$I$3:$I$2654,销售台账!$E$3:$E$2654,$B55,销售台账!$B$3:$B$2654,LEFT($I$3,4),销售台账!$C$3:$C$2654,LEFT(AP$4,LEN(AP$4)-1)),"")</f>
        <v/>
      </c>
      <c r="AU55" s="64" t="str">
        <f>IF($B55&lt;&gt;"",IFERROR(SUMIFS(销售台账!$K$3:$K$2654,销售台账!$E$3:$E$2654,$B55,销售台账!$B$3:$B$2654,LEFT($I$3,4),销售台账!$C$3:$C$2654,LEFT(AP$4,LEN(AP$4)-1))/AT55,0),"")</f>
        <v/>
      </c>
      <c r="AV55" s="64" t="str">
        <f>IF($B55&lt;&gt;"",SUMIFS(损耗登记!$I$3:$I$4999,损耗登记!$E$3:$E$4999,$B55,损耗登记!$B$3:$B$4999,LEFT($I$3,4),损耗登记!$C$3:$C$4999,LEFT(AP$4,LEN(AP$4)-1)),"")</f>
        <v/>
      </c>
      <c r="AW55" s="64" t="str">
        <f t="shared" si="34"/>
        <v/>
      </c>
      <c r="AX55" s="64" t="str">
        <f t="shared" si="35"/>
        <v/>
      </c>
      <c r="AY55" s="64" t="str">
        <f t="shared" si="36"/>
        <v/>
      </c>
      <c r="AZ55" s="64" t="str">
        <f t="shared" si="37"/>
        <v/>
      </c>
      <c r="BA55" s="64" t="str">
        <f>IF($B55&lt;&gt;"",SUMIFS(进货台账!$I$3:$I$1869,进货台账!$E$3:$E$1869,$B55,进货台账!$B$3:$B$1869,LEFT($I$3,4),进货台账!$C$3:$C$1869,LEFT(BA$4,LEN(BA$4)-1)),"")</f>
        <v/>
      </c>
      <c r="BB55" s="64" t="str">
        <f>IF($B55&lt;&gt;"",SUMIFS(进货台账!$K$3:$K$1869,进货台账!$E$3:$E$1869,$B55,进货台账!$B$3:$B$1869,LEFT($I$3,4),进货台账!$C$3:$C$1869,LEFT(BA$4,LEN(BA$4)-1)),"")</f>
        <v/>
      </c>
      <c r="BC55" s="64" t="str">
        <f t="shared" si="38"/>
        <v/>
      </c>
      <c r="BD55" s="64" t="str">
        <f t="shared" si="39"/>
        <v/>
      </c>
      <c r="BE55" s="64" t="str">
        <f>IF($B55&lt;&gt;"",SUMIFS(销售台账!$I$3:$I$2654,销售台账!$E$3:$E$2654,$B55,销售台账!$B$3:$B$2654,LEFT($I$3,4),销售台账!$C$3:$C$2654,LEFT(BA$4,LEN(BA$4)-1)),"")</f>
        <v/>
      </c>
      <c r="BF55" s="64" t="str">
        <f>IF($B55&lt;&gt;"",IFERROR(SUMIFS(销售台账!$K$3:$K$2654,销售台账!$E$3:$E$2654,$B55,销售台账!$B$3:$B$2654,LEFT($I$3,4),销售台账!$C$3:$C$2654,LEFT(BA$4,LEN(BA$4)-1))/BE55,0),"")</f>
        <v/>
      </c>
      <c r="BG55" s="64" t="str">
        <f>IF($B55&lt;&gt;"",SUMIFS(损耗登记!$I$3:$I$4999,损耗登记!$E$3:$E$4999,$B55,损耗登记!$B$3:$B$4999,LEFT($I$3,4),损耗登记!$C$3:$C$4999,LEFT(BA$4,LEN(BA$4)-1)),"")</f>
        <v/>
      </c>
      <c r="BH55" s="64" t="str">
        <f t="shared" si="40"/>
        <v/>
      </c>
      <c r="BI55" s="64" t="str">
        <f t="shared" si="41"/>
        <v/>
      </c>
      <c r="BJ55" s="64" t="str">
        <f t="shared" si="42"/>
        <v/>
      </c>
      <c r="BK55" s="64" t="str">
        <f t="shared" si="43"/>
        <v/>
      </c>
      <c r="BL55" s="64" t="str">
        <f>IF($B55&lt;&gt;"",SUMIFS(进货台账!$I$3:$I$1869,进货台账!$E$3:$E$1869,$B55,进货台账!$B$3:$B$1869,LEFT($I$3,4),进货台账!$C$3:$C$1869,LEFT(BL$4,LEN(BL$4)-1)),"")</f>
        <v/>
      </c>
      <c r="BM55" s="64" t="str">
        <f>IF($B55&lt;&gt;"",SUMIFS(进货台账!$K$3:$K$1869,进货台账!$E$3:$E$1869,$B55,进货台账!$B$3:$B$1869,LEFT($I$3,4),进货台账!$C$3:$C$1869,LEFT(BL$4,LEN(BL$4)-1)),"")</f>
        <v/>
      </c>
      <c r="BN55" s="64" t="str">
        <f t="shared" si="44"/>
        <v/>
      </c>
      <c r="BO55" s="64" t="str">
        <f t="shared" si="45"/>
        <v/>
      </c>
      <c r="BP55" s="64" t="str">
        <f>IF($B55&lt;&gt;"",SUMIFS(销售台账!$I$3:$I$2654,销售台账!$E$3:$E$2654,$B55,销售台账!$B$3:$B$2654,LEFT($I$3,4),销售台账!$C$3:$C$2654,LEFT(BL$4,LEN(BL$4)-1)),"")</f>
        <v/>
      </c>
      <c r="BQ55" s="64" t="str">
        <f>IF($B55&lt;&gt;"",IFERROR(SUMIFS(销售台账!$K$3:$K$2654,销售台账!$E$3:$E$2654,$B55,销售台账!$B$3:$B$2654,LEFT($I$3,4),销售台账!$C$3:$C$2654,LEFT(BL$4,LEN(BL$4)-1))/BP55,0),"")</f>
        <v/>
      </c>
      <c r="BR55" s="64" t="str">
        <f>IF($B55&lt;&gt;"",SUMIFS(损耗登记!$I$3:$I$4999,损耗登记!$E$3:$E$4999,$B55,损耗登记!$B$3:$B$4999,LEFT($I$3,4),损耗登记!$C$3:$C$4999,LEFT(BL$4,LEN(BL$4)-1)),"")</f>
        <v/>
      </c>
      <c r="BS55" s="64" t="str">
        <f t="shared" si="46"/>
        <v/>
      </c>
      <c r="BT55" s="64" t="str">
        <f t="shared" si="47"/>
        <v/>
      </c>
      <c r="BU55" s="64" t="str">
        <f t="shared" si="48"/>
        <v/>
      </c>
      <c r="BV55" s="64" t="str">
        <f t="shared" si="49"/>
        <v/>
      </c>
      <c r="BW55" s="64" t="str">
        <f>IF($B55&lt;&gt;"",SUMIFS(进货台账!$I$3:$I$1869,进货台账!$E$3:$E$1869,$B55,进货台账!$B$3:$B$1869,LEFT($I$3,4),进货台账!$C$3:$C$1869,LEFT(BW$4,LEN(BW$4)-1)),"")</f>
        <v/>
      </c>
      <c r="BX55" s="64" t="str">
        <f>IF($B55&lt;&gt;"",SUMIFS(进货台账!$K$3:$K$1869,进货台账!$E$3:$E$1869,$B55,进货台账!$B$3:$B$1869,LEFT($I$3,4),进货台账!$C$3:$C$1869,LEFT(BW$4,LEN(BW$4)-1)),"")</f>
        <v/>
      </c>
      <c r="BY55" s="64" t="str">
        <f t="shared" si="50"/>
        <v/>
      </c>
      <c r="BZ55" s="64" t="str">
        <f t="shared" si="51"/>
        <v/>
      </c>
      <c r="CA55" s="64" t="str">
        <f>IF($B55&lt;&gt;"",SUMIFS(销售台账!$I$3:$I$2654,销售台账!$E$3:$E$2654,$B55,销售台账!$B$3:$B$2654,LEFT($I$3,4),销售台账!$C$3:$C$2654,LEFT(BW$4,LEN(BW$4)-1)),"")</f>
        <v/>
      </c>
      <c r="CB55" s="64" t="str">
        <f>IF($B55&lt;&gt;"",IFERROR(SUMIFS(销售台账!$K$3:$K$2654,销售台账!$E$3:$E$2654,$B55,销售台账!$B$3:$B$2654,LEFT($I$3,4),销售台账!$C$3:$C$2654,LEFT(BW$4,LEN(BW$4)-1))/CA55,0),"")</f>
        <v/>
      </c>
      <c r="CC55" s="64" t="str">
        <f>IF($B55&lt;&gt;"",SUMIFS(损耗登记!$I$3:$I$4999,损耗登记!$E$3:$E$4999,$B55,损耗登记!$B$3:$B$4999,LEFT($I$3,4),损耗登记!$C$3:$C$4999,LEFT(BW$4,LEN(BW$4)-1)),"")</f>
        <v/>
      </c>
      <c r="CD55" s="64" t="str">
        <f t="shared" si="52"/>
        <v/>
      </c>
      <c r="CE55" s="64" t="str">
        <f t="shared" si="53"/>
        <v/>
      </c>
      <c r="CF55" s="64" t="str">
        <f t="shared" si="54"/>
        <v/>
      </c>
      <c r="CG55" s="64" t="str">
        <f t="shared" si="55"/>
        <v/>
      </c>
      <c r="CH55" s="64" t="str">
        <f>IF($B55&lt;&gt;"",SUMIFS(进货台账!$I$3:$I$1869,进货台账!$E$3:$E$1869,$B55,进货台账!$B$3:$B$1869,LEFT($I$3,4),进货台账!$C$3:$C$1869,LEFT(CH$4,LEN(CH$4)-1)),"")</f>
        <v/>
      </c>
      <c r="CI55" s="64" t="str">
        <f>IF($B55&lt;&gt;"",SUMIFS(进货台账!$K$3:$K$1869,进货台账!$E$3:$E$1869,$B55,进货台账!$B$3:$B$1869,LEFT($I$3,4),进货台账!$C$3:$C$1869,LEFT(CH$4,LEN(CH$4)-1)),"")</f>
        <v/>
      </c>
      <c r="CJ55" s="64" t="str">
        <f t="shared" si="56"/>
        <v/>
      </c>
      <c r="CK55" s="64" t="str">
        <f t="shared" si="57"/>
        <v/>
      </c>
      <c r="CL55" s="64" t="str">
        <f>IF($B55&lt;&gt;"",SUMIFS(销售台账!$I$3:$I$2654,销售台账!$E$3:$E$2654,$B55,销售台账!$B$3:$B$2654,LEFT($I$3,4),销售台账!$C$3:$C$2654,LEFT(CH$4,LEN(CH$4)-1)),"")</f>
        <v/>
      </c>
      <c r="CM55" s="64" t="str">
        <f>IF($B55&lt;&gt;"",IFERROR(SUMIFS(销售台账!$K$3:$K$2654,销售台账!$E$3:$E$2654,$B55,销售台账!$B$3:$B$2654,LEFT($I$3,4),销售台账!$C$3:$C$2654,LEFT(CH$4,LEN(CH$4)-1))/CL55,0),"")</f>
        <v/>
      </c>
      <c r="CN55" s="64" t="str">
        <f>IF($B55&lt;&gt;"",SUMIFS(损耗登记!$I$3:$I$4999,损耗登记!$E$3:$E$4999,$B55,损耗登记!$B$3:$B$4999,LEFT($I$3,4),损耗登记!$C$3:$C$4999,LEFT(CH$4,LEN(CH$4)-1)),"")</f>
        <v/>
      </c>
      <c r="CO55" s="64" t="str">
        <f t="shared" si="58"/>
        <v/>
      </c>
      <c r="CP55" s="64" t="str">
        <f t="shared" si="59"/>
        <v/>
      </c>
      <c r="CQ55" s="64" t="str">
        <f t="shared" si="60"/>
        <v/>
      </c>
      <c r="CR55" s="64" t="str">
        <f t="shared" si="61"/>
        <v/>
      </c>
      <c r="CS55" s="64" t="str">
        <f>IF($B55&lt;&gt;"",SUMIFS(进货台账!$I$3:$I$1869,进货台账!$E$3:$E$1869,$B55,进货台账!$B$3:$B$1869,LEFT($I$3,4),进货台账!$C$3:$C$1869,LEFT(CS$4,LEN(CS$4)-1)),"")</f>
        <v/>
      </c>
      <c r="CT55" s="64" t="str">
        <f>IF($B55&lt;&gt;"",SUMIFS(进货台账!$K$3:$K$1869,进货台账!$E$3:$E$1869,$B55,进货台账!$B$3:$B$1869,LEFT($I$3,4),进货台账!$C$3:$C$1869,LEFT(CS$4,LEN(CS$4)-1)),"")</f>
        <v/>
      </c>
      <c r="CU55" s="64" t="str">
        <f t="shared" si="62"/>
        <v/>
      </c>
      <c r="CV55" s="64" t="str">
        <f t="shared" si="63"/>
        <v/>
      </c>
      <c r="CW55" s="64" t="str">
        <f>IF($B55&lt;&gt;"",SUMIFS(销售台账!$I$3:$I$2654,销售台账!$E$3:$E$2654,$B55,销售台账!$B$3:$B$2654,LEFT($I$3,4),销售台账!$C$3:$C$2654,LEFT(CS$4,LEN(CS$4)-1)),"")</f>
        <v/>
      </c>
      <c r="CX55" s="64" t="str">
        <f>IF($B55&lt;&gt;"",IFERROR(SUMIFS(销售台账!$K$3:$K$2654,销售台账!$E$3:$E$2654,$B55,销售台账!$B$3:$B$2654,LEFT($I$3,4),销售台账!$C$3:$C$2654,LEFT(CS$4,LEN(CS$4)-1))/CW55,0),"")</f>
        <v/>
      </c>
      <c r="CY55" s="64" t="str">
        <f>IF($B55&lt;&gt;"",SUMIFS(损耗登记!$I$3:$I$4999,损耗登记!$E$3:$E$4999,$B55,损耗登记!$B$3:$B$4999,LEFT($I$3,4),损耗登记!$C$3:$C$4999,LEFT(CS$4,LEN(CS$4)-1)),"")</f>
        <v/>
      </c>
      <c r="CZ55" s="64" t="str">
        <f t="shared" si="64"/>
        <v/>
      </c>
      <c r="DA55" s="64" t="str">
        <f t="shared" si="65"/>
        <v/>
      </c>
      <c r="DB55" s="64" t="str">
        <f t="shared" si="66"/>
        <v/>
      </c>
      <c r="DC55" s="64" t="str">
        <f t="shared" si="67"/>
        <v/>
      </c>
      <c r="DD55" s="64" t="str">
        <f>IF($B55&lt;&gt;"",SUMIFS(进货台账!$I$3:$I$1869,进货台账!$E$3:$E$1869,$B55,进货台账!$B$3:$B$1869,LEFT($I$3,4),进货台账!$C$3:$C$1869,LEFT(DD$4,LEN(DD$4)-1)),"")</f>
        <v/>
      </c>
      <c r="DE55" s="64" t="str">
        <f>IF($B55&lt;&gt;"",SUMIFS(进货台账!$K$3:$K$1869,进货台账!$E$3:$E$1869,$B55,进货台账!$B$3:$B$1869,LEFT($I$3,4),进货台账!$C$3:$C$1869,LEFT(DD$4,LEN(DD$4)-1)),"")</f>
        <v/>
      </c>
      <c r="DF55" s="64" t="str">
        <f t="shared" si="68"/>
        <v/>
      </c>
      <c r="DG55" s="64" t="str">
        <f t="shared" si="69"/>
        <v/>
      </c>
      <c r="DH55" s="64" t="str">
        <f>IF($B55&lt;&gt;"",SUMIFS(销售台账!$I$3:$I$2654,销售台账!$E$3:$E$2654,$B55,销售台账!$B$3:$B$2654,LEFT($I$3,4),销售台账!$C$3:$C$2654,LEFT(DD$4,LEN(DD$4)-1)),"")</f>
        <v/>
      </c>
      <c r="DI55" s="64" t="str">
        <f>IF($B55&lt;&gt;"",IFERROR(SUMIFS(销售台账!$K$3:$K$2654,销售台账!$E$3:$E$2654,$B55,销售台账!$B$3:$B$2654,LEFT($I$3,4),销售台账!$C$3:$C$2654,LEFT(DD$4,LEN(DD$4)-1))/DH55,0),"")</f>
        <v/>
      </c>
      <c r="DJ55" s="64" t="str">
        <f>IF($B55&lt;&gt;"",SUMIFS(损耗登记!$I$3:$I$4999,损耗登记!$E$3:$E$4999,$B55,损耗登记!$B$3:$B$4999,LEFT($I$3,4),损耗登记!$C$3:$C$4999,LEFT(DD$4,LEN(DD$4)-1)),"")</f>
        <v/>
      </c>
      <c r="DK55" s="64" t="str">
        <f t="shared" si="70"/>
        <v/>
      </c>
      <c r="DL55" s="64" t="str">
        <f t="shared" si="71"/>
        <v/>
      </c>
      <c r="DM55" s="64" t="str">
        <f t="shared" si="72"/>
        <v/>
      </c>
      <c r="DN55" s="64" t="str">
        <f t="shared" si="73"/>
        <v/>
      </c>
      <c r="DO55" s="64" t="str">
        <f>IF($B55&lt;&gt;"",SUMIFS(进货台账!$I$3:$I$1869,进货台账!$E$3:$E$1869,$B55,进货台账!$B$3:$B$1869,LEFT($I$3,4),进货台账!$C$3:$C$1869,LEFT(DO$4,LEN(DO$4)-1)),"")</f>
        <v/>
      </c>
      <c r="DP55" s="64" t="str">
        <f>IF($B55&lt;&gt;"",SUMIFS(进货台账!$K$3:$K$1869,进货台账!$E$3:$E$1869,$B55,进货台账!$B$3:$B$1869,LEFT($I$3,4),进货台账!$C$3:$C$1869,LEFT(DO$4,LEN(DO$4)-1)),"")</f>
        <v/>
      </c>
      <c r="DQ55" s="64" t="str">
        <f t="shared" si="74"/>
        <v/>
      </c>
      <c r="DR55" s="64" t="str">
        <f t="shared" si="75"/>
        <v/>
      </c>
      <c r="DS55" s="64" t="str">
        <f>IF($B55&lt;&gt;"",SUMIFS(销售台账!$I$3:$I$2654,销售台账!$E$3:$E$2654,$B55,销售台账!$B$3:$B$2654,LEFT($I$3,4),销售台账!$C$3:$C$2654,LEFT(DO$4,LEN(DO$4)-1)),"")</f>
        <v/>
      </c>
      <c r="DT55" s="64" t="str">
        <f>IF($B55&lt;&gt;"",IFERROR(SUMIFS(销售台账!$K$3:$K$2654,销售台账!$E$3:$E$2654,$B55,销售台账!$B$3:$B$2654,LEFT($I$3,4),销售台账!$C$3:$C$2654,LEFT(DO$4,LEN(DO$4)-1))/DS55,0),"")</f>
        <v/>
      </c>
      <c r="DU55" s="64" t="str">
        <f>IF($B55&lt;&gt;"",SUMIFS(损耗登记!$I$3:$I$4999,损耗登记!$E$3:$E$4999,$B55,损耗登记!$B$3:$B$4999,LEFT($I$3,4),损耗登记!$C$3:$C$4999,LEFT(DO$4,LEN(DO$4)-1)),"")</f>
        <v/>
      </c>
      <c r="DV55" s="64" t="str">
        <f t="shared" si="76"/>
        <v/>
      </c>
      <c r="DW55" s="64" t="str">
        <f t="shared" si="77"/>
        <v/>
      </c>
      <c r="DX55" s="64" t="str">
        <f t="shared" si="78"/>
        <v/>
      </c>
      <c r="DY55" s="64" t="str">
        <f t="shared" si="79"/>
        <v/>
      </c>
      <c r="DZ55" s="64" t="str">
        <f>IF($B55&lt;&gt;"",SUMIFS(进货台账!$I$3:$I$1869,进货台账!$E$3:$E$1869,$B55,进货台账!$B$3:$B$1869,LEFT($I$3,4),进货台账!$C$3:$C$1869,LEFT(DZ$4,LEN(DZ$4)-1)),"")</f>
        <v/>
      </c>
      <c r="EA55" s="64" t="str">
        <f>IF($B55&lt;&gt;"",SUMIFS(进货台账!$K$3:$K$1869,进货台账!$E$3:$E$1869,$B55,进货台账!$B$3:$B$1869,LEFT($I$3,4),进货台账!$C$3:$C$1869,LEFT(DZ$4,LEN(DZ$4)-1)),"")</f>
        <v/>
      </c>
      <c r="EB55" s="64" t="str">
        <f t="shared" si="80"/>
        <v/>
      </c>
      <c r="EC55" s="64" t="str">
        <f t="shared" si="81"/>
        <v/>
      </c>
      <c r="ED55" s="64" t="str">
        <f>IF($B55&lt;&gt;"",SUMIFS(销售台账!$I$3:$I$2654,销售台账!$E$3:$E$2654,$B55,销售台账!$B$3:$B$2654,LEFT($I$3,4),销售台账!$C$3:$C$2654,LEFT(DZ$4,LEN(DZ$4)-1)),"")</f>
        <v/>
      </c>
      <c r="EE55" s="64" t="str">
        <f>IF($B55&lt;&gt;"",IFERROR(SUMIFS(销售台账!$K$3:$K$2654,销售台账!$E$3:$E$2654,$B55,销售台账!$B$3:$B$2654,LEFT($I$3,4),销售台账!$C$3:$C$2654,LEFT(DZ$4,LEN(DZ$4)-1))/ED55,0),"")</f>
        <v/>
      </c>
      <c r="EF55" s="64" t="str">
        <f>IF($B55&lt;&gt;"",SUMIFS(损耗登记!$I$3:$I$4999,损耗登记!$E$3:$E$4999,$B55,损耗登记!$B$3:$B$4999,LEFT($I$3,4),损耗登记!$C$3:$C$4999,LEFT(DZ$4,LEN(DZ$4)-1)),"")</f>
        <v/>
      </c>
      <c r="EG55" s="64" t="str">
        <f t="shared" si="82"/>
        <v/>
      </c>
      <c r="EH55" s="64" t="str">
        <f t="shared" si="83"/>
        <v/>
      </c>
      <c r="EI55" s="64" t="str">
        <f t="shared" si="84"/>
        <v/>
      </c>
      <c r="EJ55" s="64" t="str">
        <f t="shared" si="85"/>
        <v/>
      </c>
    </row>
    <row r="56" s="44" customFormat="1" ht="22" customHeight="1" spans="1:140">
      <c r="A56" s="63" t="str">
        <f t="shared" si="86"/>
        <v/>
      </c>
      <c r="B56" s="63" t="str">
        <f>IF(商品参数!A52&lt;&gt;"",商品参数!A52,"")</f>
        <v/>
      </c>
      <c r="C56" s="64" t="str">
        <f>IFERROR(VLOOKUP(B56,商品参数!A:E,2,FALSE),"")</f>
        <v/>
      </c>
      <c r="D56" s="64" t="str">
        <f>IFERROR(VLOOKUP(B56,商品参数!A:E,3,FALSE),"")</f>
        <v/>
      </c>
      <c r="E56" s="64" t="str">
        <f>IFERROR(VLOOKUP(B56,商品参数!A:E,4,FALSE),"")</f>
        <v/>
      </c>
      <c r="F56" s="64" t="str">
        <f>IF(E56&lt;&gt;"",IFERROR(VLOOKUP(B56,商品参数!$A$3:$D$499,6,0),0),"")</f>
        <v/>
      </c>
      <c r="G56" s="64" t="str">
        <f>IF(E56&lt;&gt;"",IFERROR(VLOOKUP(B56,商品参数!$A$3:$E$499,7,0),0),"")</f>
        <v/>
      </c>
      <c r="H56" s="64" t="str">
        <f t="shared" si="17"/>
        <v/>
      </c>
      <c r="I56" s="64" t="str">
        <f>IF($B56&lt;&gt;"",SUMIFS(进货台账!$I$3:$I$1869,进货台账!$E$3:$E$1869,$B56,进货台账!$B$3:$B$1869,LEFT($I$3,4),进货台账!$C$3:$C$1869,LEFT(I$4,LEN(I$4)-1)),"")</f>
        <v/>
      </c>
      <c r="J56" s="64" t="str">
        <f>IF($B56&lt;&gt;"",SUMIFS(进货台账!$K$3:$K$1869,进货台账!$E$3:$E$1869,$B56,进货台账!$B$3:$B$1869,LEFT($I$3,4),进货台账!$C$3:$C$1869,LEFT(I$4,LEN(I$4)-1)),"")</f>
        <v/>
      </c>
      <c r="K56" s="64" t="str">
        <f t="shared" si="18"/>
        <v/>
      </c>
      <c r="L56" s="64" t="str">
        <f t="shared" si="19"/>
        <v/>
      </c>
      <c r="M56" s="64" t="str">
        <f>IF($B56&lt;&gt;"",SUMIFS(销售台账!$I$3:$I$2654,销售台账!$E$3:$E$2654,$B56,销售台账!$B$3:$B$2654,LEFT($I$3,4),销售台账!$C$3:$C$2654,LEFT(I$4,LEN(I$4)-1)),"")</f>
        <v/>
      </c>
      <c r="N56" s="64" t="str">
        <f>IF($B56&lt;&gt;"",IFERROR(SUMIFS(销售台账!$K$3:$K$2654,销售台账!$E$3:$E$2654,$B56,销售台账!$B$3:$B$2654,LEFT($I$3,4),销售台账!$C$3:$C$2654,LEFT(I$4,LEN(I$4)-1))/M56,0),"")</f>
        <v/>
      </c>
      <c r="O56" s="64" t="str">
        <f>IF($B56&lt;&gt;"",SUMIFS(损耗登记!$I$3:$I$4999,损耗登记!$E$3:$E$4999,$B56,损耗登记!$B$3:$B$4999,LEFT($I$3,4),损耗登记!$C$3:$C$4999,LEFT(I$4,LEN(I$4)-1)),"")</f>
        <v/>
      </c>
      <c r="P56" s="64" t="str">
        <f t="shared" si="20"/>
        <v/>
      </c>
      <c r="Q56" s="64" t="str">
        <f t="shared" si="21"/>
        <v/>
      </c>
      <c r="R56" s="64" t="str">
        <f t="shared" si="22"/>
        <v/>
      </c>
      <c r="S56" s="64" t="str">
        <f t="shared" si="87"/>
        <v/>
      </c>
      <c r="T56" s="64" t="str">
        <f>IF($B56&lt;&gt;"",SUMIFS(进货台账!$I$3:$I$1869,进货台账!$E$3:$E$1869,$B56,进货台账!$B$3:$B$1869,LEFT($I$3,4),进货台账!$C$3:$C$1869,LEFT(T$4,LEN(T$4)-1)),"")</f>
        <v/>
      </c>
      <c r="U56" s="64" t="str">
        <f>IF($B56&lt;&gt;"",SUMIFS(进货台账!$K$3:$K$1869,进货台账!$E$3:$E$1869,$B56,进货台账!$B$3:$B$1869,LEFT($I$3,4),进货台账!$C$3:$C$1869,LEFT(T$4,LEN(T$4)-1)),"")</f>
        <v/>
      </c>
      <c r="V56" s="64" t="str">
        <f t="shared" si="88"/>
        <v/>
      </c>
      <c r="W56" s="64" t="str">
        <f t="shared" si="89"/>
        <v/>
      </c>
      <c r="X56" s="64" t="str">
        <f>IF($B56&lt;&gt;"",SUMIFS(销售台账!$I$3:$I$2654,销售台账!$E$3:$E$2654,$B56,销售台账!$B$3:$B$2654,LEFT($I$3,4),销售台账!$C$3:$C$2654,LEFT(T$4,LEN(T$4)-1)),"")</f>
        <v/>
      </c>
      <c r="Y56" s="64" t="str">
        <f>IF($B56&lt;&gt;"",IFERROR(SUMIFS(销售台账!$K$3:$K$2654,销售台账!$E$3:$E$2654,$B56,销售台账!$B$3:$B$2654,LEFT($I$3,4),销售台账!$C$3:$C$2654,LEFT(T$4,LEN(T$4)-1))/X56,0),"")</f>
        <v/>
      </c>
      <c r="Z56" s="64" t="str">
        <f>IF($B56&lt;&gt;"",SUMIFS(损耗登记!$I$3:$I$4999,损耗登记!$E$3:$E$4999,$B56,损耗登记!$B$3:$B$4999,LEFT($I$3,4),损耗登记!$C$3:$C$4999,LEFT(T$4,LEN(T$4)-1)),"")</f>
        <v/>
      </c>
      <c r="AA56" s="64" t="str">
        <f t="shared" si="90"/>
        <v/>
      </c>
      <c r="AB56" s="64" t="str">
        <f t="shared" si="91"/>
        <v/>
      </c>
      <c r="AC56" s="64" t="str">
        <f t="shared" si="92"/>
        <v/>
      </c>
      <c r="AD56" s="64" t="str">
        <f t="shared" si="93"/>
        <v/>
      </c>
      <c r="AE56" s="64" t="str">
        <f>IF($B56&lt;&gt;"",SUMIFS(进货台账!$I$3:$I$1869,进货台账!$E$3:$E$1869,$B56,进货台账!$B$3:$B$1869,LEFT($I$3,4),进货台账!$C$3:$C$1869,LEFT(AE$4,LEN(AE$4)-1)),"")</f>
        <v/>
      </c>
      <c r="AF56" s="64" t="str">
        <f>IF($B56&lt;&gt;"",SUMIFS(进货台账!$K$3:$K$1869,进货台账!$E$3:$E$1869,$B56,进货台账!$B$3:$B$1869,LEFT($I$3,4),进货台账!$C$3:$C$1869,LEFT(AE$4,LEN(AE$4)-1)),"")</f>
        <v/>
      </c>
      <c r="AG56" s="64" t="str">
        <f t="shared" si="26"/>
        <v/>
      </c>
      <c r="AH56" s="64" t="str">
        <f t="shared" si="27"/>
        <v/>
      </c>
      <c r="AI56" s="64" t="str">
        <f>IF($B56&lt;&gt;"",SUMIFS(销售台账!$I$3:$I$2654,销售台账!$E$3:$E$2654,$B56,销售台账!$B$3:$B$2654,LEFT($I$3,4),销售台账!$C$3:$C$2654,LEFT(AE$4,LEN(AE$4)-1)),"")</f>
        <v/>
      </c>
      <c r="AJ56" s="64" t="str">
        <f>IF($B56&lt;&gt;"",IFERROR(SUMIFS(销售台账!$K$3:$K$2654,销售台账!$E$3:$E$2654,$B56,销售台账!$B$3:$B$2654,LEFT($I$3,4),销售台账!$C$3:$C$2654,LEFT(AE$4,LEN(AE$4)-1))/AI56,0),"")</f>
        <v/>
      </c>
      <c r="AK56" s="64" t="str">
        <f>IF($B56&lt;&gt;"",SUMIFS(损耗登记!$I$3:$I$4999,损耗登记!$E$3:$E$4999,$B56,损耗登记!$B$3:$B$4999,LEFT($I$3,4),损耗登记!$C$3:$C$4999,LEFT(AE$4,LEN(AE$4)-1)),"")</f>
        <v/>
      </c>
      <c r="AL56" s="64" t="str">
        <f t="shared" si="28"/>
        <v/>
      </c>
      <c r="AM56" s="64" t="str">
        <f t="shared" si="29"/>
        <v/>
      </c>
      <c r="AN56" s="64" t="str">
        <f t="shared" si="30"/>
        <v/>
      </c>
      <c r="AO56" s="64" t="str">
        <f t="shared" si="31"/>
        <v/>
      </c>
      <c r="AP56" s="64" t="str">
        <f>IF($B56&lt;&gt;"",SUMIFS(进货台账!$I$3:$I$1869,进货台账!$E$3:$E$1869,$B56,进货台账!$B$3:$B$1869,LEFT($I$3,4),进货台账!$C$3:$C$1869,LEFT(AP$4,LEN(AP$4)-1)),"")</f>
        <v/>
      </c>
      <c r="AQ56" s="64" t="str">
        <f>IF($B56&lt;&gt;"",SUMIFS(进货台账!$K$3:$K$1869,进货台账!$E$3:$E$1869,$B56,进货台账!$B$3:$B$1869,LEFT($I$3,4),进货台账!$C$3:$C$1869,LEFT(AP$4,LEN(AP$4)-1)),"")</f>
        <v/>
      </c>
      <c r="AR56" s="64" t="str">
        <f t="shared" si="32"/>
        <v/>
      </c>
      <c r="AS56" s="64" t="str">
        <f t="shared" si="33"/>
        <v/>
      </c>
      <c r="AT56" s="64" t="str">
        <f>IF($B56&lt;&gt;"",SUMIFS(销售台账!$I$3:$I$2654,销售台账!$E$3:$E$2654,$B56,销售台账!$B$3:$B$2654,LEFT($I$3,4),销售台账!$C$3:$C$2654,LEFT(AP$4,LEN(AP$4)-1)),"")</f>
        <v/>
      </c>
      <c r="AU56" s="64" t="str">
        <f>IF($B56&lt;&gt;"",IFERROR(SUMIFS(销售台账!$K$3:$K$2654,销售台账!$E$3:$E$2654,$B56,销售台账!$B$3:$B$2654,LEFT($I$3,4),销售台账!$C$3:$C$2654,LEFT(AP$4,LEN(AP$4)-1))/AT56,0),"")</f>
        <v/>
      </c>
      <c r="AV56" s="64" t="str">
        <f>IF($B56&lt;&gt;"",SUMIFS(损耗登记!$I$3:$I$4999,损耗登记!$E$3:$E$4999,$B56,损耗登记!$B$3:$B$4999,LEFT($I$3,4),损耗登记!$C$3:$C$4999,LEFT(AP$4,LEN(AP$4)-1)),"")</f>
        <v/>
      </c>
      <c r="AW56" s="64" t="str">
        <f t="shared" si="34"/>
        <v/>
      </c>
      <c r="AX56" s="64" t="str">
        <f t="shared" si="35"/>
        <v/>
      </c>
      <c r="AY56" s="64" t="str">
        <f t="shared" si="36"/>
        <v/>
      </c>
      <c r="AZ56" s="64" t="str">
        <f t="shared" si="37"/>
        <v/>
      </c>
      <c r="BA56" s="64" t="str">
        <f>IF($B56&lt;&gt;"",SUMIFS(进货台账!$I$3:$I$1869,进货台账!$E$3:$E$1869,$B56,进货台账!$B$3:$B$1869,LEFT($I$3,4),进货台账!$C$3:$C$1869,LEFT(BA$4,LEN(BA$4)-1)),"")</f>
        <v/>
      </c>
      <c r="BB56" s="64" t="str">
        <f>IF($B56&lt;&gt;"",SUMIFS(进货台账!$K$3:$K$1869,进货台账!$E$3:$E$1869,$B56,进货台账!$B$3:$B$1869,LEFT($I$3,4),进货台账!$C$3:$C$1869,LEFT(BA$4,LEN(BA$4)-1)),"")</f>
        <v/>
      </c>
      <c r="BC56" s="64" t="str">
        <f t="shared" si="38"/>
        <v/>
      </c>
      <c r="BD56" s="64" t="str">
        <f t="shared" si="39"/>
        <v/>
      </c>
      <c r="BE56" s="64" t="str">
        <f>IF($B56&lt;&gt;"",SUMIFS(销售台账!$I$3:$I$2654,销售台账!$E$3:$E$2654,$B56,销售台账!$B$3:$B$2654,LEFT($I$3,4),销售台账!$C$3:$C$2654,LEFT(BA$4,LEN(BA$4)-1)),"")</f>
        <v/>
      </c>
      <c r="BF56" s="64" t="str">
        <f>IF($B56&lt;&gt;"",IFERROR(SUMIFS(销售台账!$K$3:$K$2654,销售台账!$E$3:$E$2654,$B56,销售台账!$B$3:$B$2654,LEFT($I$3,4),销售台账!$C$3:$C$2654,LEFT(BA$4,LEN(BA$4)-1))/BE56,0),"")</f>
        <v/>
      </c>
      <c r="BG56" s="64" t="str">
        <f>IF($B56&lt;&gt;"",SUMIFS(损耗登记!$I$3:$I$4999,损耗登记!$E$3:$E$4999,$B56,损耗登记!$B$3:$B$4999,LEFT($I$3,4),损耗登记!$C$3:$C$4999,LEFT(BA$4,LEN(BA$4)-1)),"")</f>
        <v/>
      </c>
      <c r="BH56" s="64" t="str">
        <f t="shared" si="40"/>
        <v/>
      </c>
      <c r="BI56" s="64" t="str">
        <f t="shared" si="41"/>
        <v/>
      </c>
      <c r="BJ56" s="64" t="str">
        <f t="shared" si="42"/>
        <v/>
      </c>
      <c r="BK56" s="64" t="str">
        <f t="shared" si="43"/>
        <v/>
      </c>
      <c r="BL56" s="64" t="str">
        <f>IF($B56&lt;&gt;"",SUMIFS(进货台账!$I$3:$I$1869,进货台账!$E$3:$E$1869,$B56,进货台账!$B$3:$B$1869,LEFT($I$3,4),进货台账!$C$3:$C$1869,LEFT(BL$4,LEN(BL$4)-1)),"")</f>
        <v/>
      </c>
      <c r="BM56" s="64" t="str">
        <f>IF($B56&lt;&gt;"",SUMIFS(进货台账!$K$3:$K$1869,进货台账!$E$3:$E$1869,$B56,进货台账!$B$3:$B$1869,LEFT($I$3,4),进货台账!$C$3:$C$1869,LEFT(BL$4,LEN(BL$4)-1)),"")</f>
        <v/>
      </c>
      <c r="BN56" s="64" t="str">
        <f t="shared" si="44"/>
        <v/>
      </c>
      <c r="BO56" s="64" t="str">
        <f t="shared" si="45"/>
        <v/>
      </c>
      <c r="BP56" s="64" t="str">
        <f>IF($B56&lt;&gt;"",SUMIFS(销售台账!$I$3:$I$2654,销售台账!$E$3:$E$2654,$B56,销售台账!$B$3:$B$2654,LEFT($I$3,4),销售台账!$C$3:$C$2654,LEFT(BL$4,LEN(BL$4)-1)),"")</f>
        <v/>
      </c>
      <c r="BQ56" s="64" t="str">
        <f>IF($B56&lt;&gt;"",IFERROR(SUMIFS(销售台账!$K$3:$K$2654,销售台账!$E$3:$E$2654,$B56,销售台账!$B$3:$B$2654,LEFT($I$3,4),销售台账!$C$3:$C$2654,LEFT(BL$4,LEN(BL$4)-1))/BP56,0),"")</f>
        <v/>
      </c>
      <c r="BR56" s="64" t="str">
        <f>IF($B56&lt;&gt;"",SUMIFS(损耗登记!$I$3:$I$4999,损耗登记!$E$3:$E$4999,$B56,损耗登记!$B$3:$B$4999,LEFT($I$3,4),损耗登记!$C$3:$C$4999,LEFT(BL$4,LEN(BL$4)-1)),"")</f>
        <v/>
      </c>
      <c r="BS56" s="64" t="str">
        <f t="shared" si="46"/>
        <v/>
      </c>
      <c r="BT56" s="64" t="str">
        <f t="shared" si="47"/>
        <v/>
      </c>
      <c r="BU56" s="64" t="str">
        <f t="shared" si="48"/>
        <v/>
      </c>
      <c r="BV56" s="64" t="str">
        <f t="shared" si="49"/>
        <v/>
      </c>
      <c r="BW56" s="64" t="str">
        <f>IF($B56&lt;&gt;"",SUMIFS(进货台账!$I$3:$I$1869,进货台账!$E$3:$E$1869,$B56,进货台账!$B$3:$B$1869,LEFT($I$3,4),进货台账!$C$3:$C$1869,LEFT(BW$4,LEN(BW$4)-1)),"")</f>
        <v/>
      </c>
      <c r="BX56" s="64" t="str">
        <f>IF($B56&lt;&gt;"",SUMIFS(进货台账!$K$3:$K$1869,进货台账!$E$3:$E$1869,$B56,进货台账!$B$3:$B$1869,LEFT($I$3,4),进货台账!$C$3:$C$1869,LEFT(BW$4,LEN(BW$4)-1)),"")</f>
        <v/>
      </c>
      <c r="BY56" s="64" t="str">
        <f t="shared" si="50"/>
        <v/>
      </c>
      <c r="BZ56" s="64" t="str">
        <f t="shared" si="51"/>
        <v/>
      </c>
      <c r="CA56" s="64" t="str">
        <f>IF($B56&lt;&gt;"",SUMIFS(销售台账!$I$3:$I$2654,销售台账!$E$3:$E$2654,$B56,销售台账!$B$3:$B$2654,LEFT($I$3,4),销售台账!$C$3:$C$2654,LEFT(BW$4,LEN(BW$4)-1)),"")</f>
        <v/>
      </c>
      <c r="CB56" s="64" t="str">
        <f>IF($B56&lt;&gt;"",IFERROR(SUMIFS(销售台账!$K$3:$K$2654,销售台账!$E$3:$E$2654,$B56,销售台账!$B$3:$B$2654,LEFT($I$3,4),销售台账!$C$3:$C$2654,LEFT(BW$4,LEN(BW$4)-1))/CA56,0),"")</f>
        <v/>
      </c>
      <c r="CC56" s="64" t="str">
        <f>IF($B56&lt;&gt;"",SUMIFS(损耗登记!$I$3:$I$4999,损耗登记!$E$3:$E$4999,$B56,损耗登记!$B$3:$B$4999,LEFT($I$3,4),损耗登记!$C$3:$C$4999,LEFT(BW$4,LEN(BW$4)-1)),"")</f>
        <v/>
      </c>
      <c r="CD56" s="64" t="str">
        <f t="shared" si="52"/>
        <v/>
      </c>
      <c r="CE56" s="64" t="str">
        <f t="shared" si="53"/>
        <v/>
      </c>
      <c r="CF56" s="64" t="str">
        <f t="shared" si="54"/>
        <v/>
      </c>
      <c r="CG56" s="64" t="str">
        <f t="shared" si="55"/>
        <v/>
      </c>
      <c r="CH56" s="64" t="str">
        <f>IF($B56&lt;&gt;"",SUMIFS(进货台账!$I$3:$I$1869,进货台账!$E$3:$E$1869,$B56,进货台账!$B$3:$B$1869,LEFT($I$3,4),进货台账!$C$3:$C$1869,LEFT(CH$4,LEN(CH$4)-1)),"")</f>
        <v/>
      </c>
      <c r="CI56" s="64" t="str">
        <f>IF($B56&lt;&gt;"",SUMIFS(进货台账!$K$3:$K$1869,进货台账!$E$3:$E$1869,$B56,进货台账!$B$3:$B$1869,LEFT($I$3,4),进货台账!$C$3:$C$1869,LEFT(CH$4,LEN(CH$4)-1)),"")</f>
        <v/>
      </c>
      <c r="CJ56" s="64" t="str">
        <f t="shared" si="56"/>
        <v/>
      </c>
      <c r="CK56" s="64" t="str">
        <f t="shared" si="57"/>
        <v/>
      </c>
      <c r="CL56" s="64" t="str">
        <f>IF($B56&lt;&gt;"",SUMIFS(销售台账!$I$3:$I$2654,销售台账!$E$3:$E$2654,$B56,销售台账!$B$3:$B$2654,LEFT($I$3,4),销售台账!$C$3:$C$2654,LEFT(CH$4,LEN(CH$4)-1)),"")</f>
        <v/>
      </c>
      <c r="CM56" s="64" t="str">
        <f>IF($B56&lt;&gt;"",IFERROR(SUMIFS(销售台账!$K$3:$K$2654,销售台账!$E$3:$E$2654,$B56,销售台账!$B$3:$B$2654,LEFT($I$3,4),销售台账!$C$3:$C$2654,LEFT(CH$4,LEN(CH$4)-1))/CL56,0),"")</f>
        <v/>
      </c>
      <c r="CN56" s="64" t="str">
        <f>IF($B56&lt;&gt;"",SUMIFS(损耗登记!$I$3:$I$4999,损耗登记!$E$3:$E$4999,$B56,损耗登记!$B$3:$B$4999,LEFT($I$3,4),损耗登记!$C$3:$C$4999,LEFT(CH$4,LEN(CH$4)-1)),"")</f>
        <v/>
      </c>
      <c r="CO56" s="64" t="str">
        <f t="shared" si="58"/>
        <v/>
      </c>
      <c r="CP56" s="64" t="str">
        <f t="shared" si="59"/>
        <v/>
      </c>
      <c r="CQ56" s="64" t="str">
        <f t="shared" si="60"/>
        <v/>
      </c>
      <c r="CR56" s="64" t="str">
        <f t="shared" si="61"/>
        <v/>
      </c>
      <c r="CS56" s="64" t="str">
        <f>IF($B56&lt;&gt;"",SUMIFS(进货台账!$I$3:$I$1869,进货台账!$E$3:$E$1869,$B56,进货台账!$B$3:$B$1869,LEFT($I$3,4),进货台账!$C$3:$C$1869,LEFT(CS$4,LEN(CS$4)-1)),"")</f>
        <v/>
      </c>
      <c r="CT56" s="64" t="str">
        <f>IF($B56&lt;&gt;"",SUMIFS(进货台账!$K$3:$K$1869,进货台账!$E$3:$E$1869,$B56,进货台账!$B$3:$B$1869,LEFT($I$3,4),进货台账!$C$3:$C$1869,LEFT(CS$4,LEN(CS$4)-1)),"")</f>
        <v/>
      </c>
      <c r="CU56" s="64" t="str">
        <f t="shared" si="62"/>
        <v/>
      </c>
      <c r="CV56" s="64" t="str">
        <f t="shared" si="63"/>
        <v/>
      </c>
      <c r="CW56" s="64" t="str">
        <f>IF($B56&lt;&gt;"",SUMIFS(销售台账!$I$3:$I$2654,销售台账!$E$3:$E$2654,$B56,销售台账!$B$3:$B$2654,LEFT($I$3,4),销售台账!$C$3:$C$2654,LEFT(CS$4,LEN(CS$4)-1)),"")</f>
        <v/>
      </c>
      <c r="CX56" s="64" t="str">
        <f>IF($B56&lt;&gt;"",IFERROR(SUMIFS(销售台账!$K$3:$K$2654,销售台账!$E$3:$E$2654,$B56,销售台账!$B$3:$B$2654,LEFT($I$3,4),销售台账!$C$3:$C$2654,LEFT(CS$4,LEN(CS$4)-1))/CW56,0),"")</f>
        <v/>
      </c>
      <c r="CY56" s="64" t="str">
        <f>IF($B56&lt;&gt;"",SUMIFS(损耗登记!$I$3:$I$4999,损耗登记!$E$3:$E$4999,$B56,损耗登记!$B$3:$B$4999,LEFT($I$3,4),损耗登记!$C$3:$C$4999,LEFT(CS$4,LEN(CS$4)-1)),"")</f>
        <v/>
      </c>
      <c r="CZ56" s="64" t="str">
        <f t="shared" si="64"/>
        <v/>
      </c>
      <c r="DA56" s="64" t="str">
        <f t="shared" si="65"/>
        <v/>
      </c>
      <c r="DB56" s="64" t="str">
        <f t="shared" si="66"/>
        <v/>
      </c>
      <c r="DC56" s="64" t="str">
        <f t="shared" si="67"/>
        <v/>
      </c>
      <c r="DD56" s="64" t="str">
        <f>IF($B56&lt;&gt;"",SUMIFS(进货台账!$I$3:$I$1869,进货台账!$E$3:$E$1869,$B56,进货台账!$B$3:$B$1869,LEFT($I$3,4),进货台账!$C$3:$C$1869,LEFT(DD$4,LEN(DD$4)-1)),"")</f>
        <v/>
      </c>
      <c r="DE56" s="64" t="str">
        <f>IF($B56&lt;&gt;"",SUMIFS(进货台账!$K$3:$K$1869,进货台账!$E$3:$E$1869,$B56,进货台账!$B$3:$B$1869,LEFT($I$3,4),进货台账!$C$3:$C$1869,LEFT(DD$4,LEN(DD$4)-1)),"")</f>
        <v/>
      </c>
      <c r="DF56" s="64" t="str">
        <f t="shared" si="68"/>
        <v/>
      </c>
      <c r="DG56" s="64" t="str">
        <f t="shared" si="69"/>
        <v/>
      </c>
      <c r="DH56" s="64" t="str">
        <f>IF($B56&lt;&gt;"",SUMIFS(销售台账!$I$3:$I$2654,销售台账!$E$3:$E$2654,$B56,销售台账!$B$3:$B$2654,LEFT($I$3,4),销售台账!$C$3:$C$2654,LEFT(DD$4,LEN(DD$4)-1)),"")</f>
        <v/>
      </c>
      <c r="DI56" s="64" t="str">
        <f>IF($B56&lt;&gt;"",IFERROR(SUMIFS(销售台账!$K$3:$K$2654,销售台账!$E$3:$E$2654,$B56,销售台账!$B$3:$B$2654,LEFT($I$3,4),销售台账!$C$3:$C$2654,LEFT(DD$4,LEN(DD$4)-1))/DH56,0),"")</f>
        <v/>
      </c>
      <c r="DJ56" s="64" t="str">
        <f>IF($B56&lt;&gt;"",SUMIFS(损耗登记!$I$3:$I$4999,损耗登记!$E$3:$E$4999,$B56,损耗登记!$B$3:$B$4999,LEFT($I$3,4),损耗登记!$C$3:$C$4999,LEFT(DD$4,LEN(DD$4)-1)),"")</f>
        <v/>
      </c>
      <c r="DK56" s="64" t="str">
        <f t="shared" si="70"/>
        <v/>
      </c>
      <c r="DL56" s="64" t="str">
        <f t="shared" si="71"/>
        <v/>
      </c>
      <c r="DM56" s="64" t="str">
        <f t="shared" si="72"/>
        <v/>
      </c>
      <c r="DN56" s="64" t="str">
        <f t="shared" si="73"/>
        <v/>
      </c>
      <c r="DO56" s="64" t="str">
        <f>IF($B56&lt;&gt;"",SUMIFS(进货台账!$I$3:$I$1869,进货台账!$E$3:$E$1869,$B56,进货台账!$B$3:$B$1869,LEFT($I$3,4),进货台账!$C$3:$C$1869,LEFT(DO$4,LEN(DO$4)-1)),"")</f>
        <v/>
      </c>
      <c r="DP56" s="64" t="str">
        <f>IF($B56&lt;&gt;"",SUMIFS(进货台账!$K$3:$K$1869,进货台账!$E$3:$E$1869,$B56,进货台账!$B$3:$B$1869,LEFT($I$3,4),进货台账!$C$3:$C$1869,LEFT(DO$4,LEN(DO$4)-1)),"")</f>
        <v/>
      </c>
      <c r="DQ56" s="64" t="str">
        <f t="shared" si="74"/>
        <v/>
      </c>
      <c r="DR56" s="64" t="str">
        <f t="shared" si="75"/>
        <v/>
      </c>
      <c r="DS56" s="64" t="str">
        <f>IF($B56&lt;&gt;"",SUMIFS(销售台账!$I$3:$I$2654,销售台账!$E$3:$E$2654,$B56,销售台账!$B$3:$B$2654,LEFT($I$3,4),销售台账!$C$3:$C$2654,LEFT(DO$4,LEN(DO$4)-1)),"")</f>
        <v/>
      </c>
      <c r="DT56" s="64" t="str">
        <f>IF($B56&lt;&gt;"",IFERROR(SUMIFS(销售台账!$K$3:$K$2654,销售台账!$E$3:$E$2654,$B56,销售台账!$B$3:$B$2654,LEFT($I$3,4),销售台账!$C$3:$C$2654,LEFT(DO$4,LEN(DO$4)-1))/DS56,0),"")</f>
        <v/>
      </c>
      <c r="DU56" s="64" t="str">
        <f>IF($B56&lt;&gt;"",SUMIFS(损耗登记!$I$3:$I$4999,损耗登记!$E$3:$E$4999,$B56,损耗登记!$B$3:$B$4999,LEFT($I$3,4),损耗登记!$C$3:$C$4999,LEFT(DO$4,LEN(DO$4)-1)),"")</f>
        <v/>
      </c>
      <c r="DV56" s="64" t="str">
        <f t="shared" si="76"/>
        <v/>
      </c>
      <c r="DW56" s="64" t="str">
        <f t="shared" si="77"/>
        <v/>
      </c>
      <c r="DX56" s="64" t="str">
        <f t="shared" si="78"/>
        <v/>
      </c>
      <c r="DY56" s="64" t="str">
        <f t="shared" si="79"/>
        <v/>
      </c>
      <c r="DZ56" s="64" t="str">
        <f>IF($B56&lt;&gt;"",SUMIFS(进货台账!$I$3:$I$1869,进货台账!$E$3:$E$1869,$B56,进货台账!$B$3:$B$1869,LEFT($I$3,4),进货台账!$C$3:$C$1869,LEFT(DZ$4,LEN(DZ$4)-1)),"")</f>
        <v/>
      </c>
      <c r="EA56" s="64" t="str">
        <f>IF($B56&lt;&gt;"",SUMIFS(进货台账!$K$3:$K$1869,进货台账!$E$3:$E$1869,$B56,进货台账!$B$3:$B$1869,LEFT($I$3,4),进货台账!$C$3:$C$1869,LEFT(DZ$4,LEN(DZ$4)-1)),"")</f>
        <v/>
      </c>
      <c r="EB56" s="64" t="str">
        <f t="shared" si="80"/>
        <v/>
      </c>
      <c r="EC56" s="64" t="str">
        <f t="shared" si="81"/>
        <v/>
      </c>
      <c r="ED56" s="64" t="str">
        <f>IF($B56&lt;&gt;"",SUMIFS(销售台账!$I$3:$I$2654,销售台账!$E$3:$E$2654,$B56,销售台账!$B$3:$B$2654,LEFT($I$3,4),销售台账!$C$3:$C$2654,LEFT(DZ$4,LEN(DZ$4)-1)),"")</f>
        <v/>
      </c>
      <c r="EE56" s="64" t="str">
        <f>IF($B56&lt;&gt;"",IFERROR(SUMIFS(销售台账!$K$3:$K$2654,销售台账!$E$3:$E$2654,$B56,销售台账!$B$3:$B$2654,LEFT($I$3,4),销售台账!$C$3:$C$2654,LEFT(DZ$4,LEN(DZ$4)-1))/ED56,0),"")</f>
        <v/>
      </c>
      <c r="EF56" s="64" t="str">
        <f>IF($B56&lt;&gt;"",SUMIFS(损耗登记!$I$3:$I$4999,损耗登记!$E$3:$E$4999,$B56,损耗登记!$B$3:$B$4999,LEFT($I$3,4),损耗登记!$C$3:$C$4999,LEFT(DZ$4,LEN(DZ$4)-1)),"")</f>
        <v/>
      </c>
      <c r="EG56" s="64" t="str">
        <f t="shared" si="82"/>
        <v/>
      </c>
      <c r="EH56" s="64" t="str">
        <f t="shared" si="83"/>
        <v/>
      </c>
      <c r="EI56" s="64" t="str">
        <f t="shared" si="84"/>
        <v/>
      </c>
      <c r="EJ56" s="64" t="str">
        <f t="shared" si="85"/>
        <v/>
      </c>
    </row>
    <row r="57" s="44" customFormat="1" ht="22" customHeight="1" spans="1:140">
      <c r="A57" s="63" t="str">
        <f t="shared" si="86"/>
        <v/>
      </c>
      <c r="B57" s="63" t="str">
        <f>IF(商品参数!A53&lt;&gt;"",商品参数!A53,"")</f>
        <v/>
      </c>
      <c r="C57" s="64" t="str">
        <f>IFERROR(VLOOKUP(B57,商品参数!A:E,2,FALSE),"")</f>
        <v/>
      </c>
      <c r="D57" s="64" t="str">
        <f>IFERROR(VLOOKUP(B57,商品参数!A:E,3,FALSE),"")</f>
        <v/>
      </c>
      <c r="E57" s="64" t="str">
        <f>IFERROR(VLOOKUP(B57,商品参数!A:E,4,FALSE),"")</f>
        <v/>
      </c>
      <c r="F57" s="64" t="str">
        <f>IF(E57&lt;&gt;"",IFERROR(VLOOKUP(B57,商品参数!$A$3:$D$499,6,0),0),"")</f>
        <v/>
      </c>
      <c r="G57" s="64" t="str">
        <f>IF(E57&lt;&gt;"",IFERROR(VLOOKUP(B57,商品参数!$A$3:$E$499,7,0),0),"")</f>
        <v/>
      </c>
      <c r="H57" s="64" t="str">
        <f t="shared" si="17"/>
        <v/>
      </c>
      <c r="I57" s="64" t="str">
        <f>IF($B57&lt;&gt;"",SUMIFS(进货台账!$I$3:$I$1869,进货台账!$E$3:$E$1869,$B57,进货台账!$B$3:$B$1869,LEFT($I$3,4),进货台账!$C$3:$C$1869,LEFT(I$4,LEN(I$4)-1)),"")</f>
        <v/>
      </c>
      <c r="J57" s="64" t="str">
        <f>IF($B57&lt;&gt;"",SUMIFS(进货台账!$K$3:$K$1869,进货台账!$E$3:$E$1869,$B57,进货台账!$B$3:$B$1869,LEFT($I$3,4),进货台账!$C$3:$C$1869,LEFT(I$4,LEN(I$4)-1)),"")</f>
        <v/>
      </c>
      <c r="K57" s="64" t="str">
        <f t="shared" si="18"/>
        <v/>
      </c>
      <c r="L57" s="64" t="str">
        <f t="shared" si="19"/>
        <v/>
      </c>
      <c r="M57" s="64" t="str">
        <f>IF($B57&lt;&gt;"",SUMIFS(销售台账!$I$3:$I$2654,销售台账!$E$3:$E$2654,$B57,销售台账!$B$3:$B$2654,LEFT($I$3,4),销售台账!$C$3:$C$2654,LEFT(I$4,LEN(I$4)-1)),"")</f>
        <v/>
      </c>
      <c r="N57" s="64" t="str">
        <f>IF($B57&lt;&gt;"",IFERROR(SUMIFS(销售台账!$K$3:$K$2654,销售台账!$E$3:$E$2654,$B57,销售台账!$B$3:$B$2654,LEFT($I$3,4),销售台账!$C$3:$C$2654,LEFT(I$4,LEN(I$4)-1))/M57,0),"")</f>
        <v/>
      </c>
      <c r="O57" s="64" t="str">
        <f>IF($B57&lt;&gt;"",SUMIFS(损耗登记!$I$3:$I$4999,损耗登记!$E$3:$E$4999,$B57,损耗登记!$B$3:$B$4999,LEFT($I$3,4),损耗登记!$C$3:$C$4999,LEFT(I$4,LEN(I$4)-1)),"")</f>
        <v/>
      </c>
      <c r="P57" s="64" t="str">
        <f t="shared" si="20"/>
        <v/>
      </c>
      <c r="Q57" s="64" t="str">
        <f t="shared" si="21"/>
        <v/>
      </c>
      <c r="R57" s="64" t="str">
        <f t="shared" si="22"/>
        <v/>
      </c>
      <c r="S57" s="64" t="str">
        <f t="shared" si="87"/>
        <v/>
      </c>
      <c r="T57" s="64" t="str">
        <f>IF($B57&lt;&gt;"",SUMIFS(进货台账!$I$3:$I$1869,进货台账!$E$3:$E$1869,$B57,进货台账!$B$3:$B$1869,LEFT($I$3,4),进货台账!$C$3:$C$1869,LEFT(T$4,LEN(T$4)-1)),"")</f>
        <v/>
      </c>
      <c r="U57" s="64" t="str">
        <f>IF($B57&lt;&gt;"",SUMIFS(进货台账!$K$3:$K$1869,进货台账!$E$3:$E$1869,$B57,进货台账!$B$3:$B$1869,LEFT($I$3,4),进货台账!$C$3:$C$1869,LEFT(T$4,LEN(T$4)-1)),"")</f>
        <v/>
      </c>
      <c r="V57" s="64" t="str">
        <f t="shared" si="88"/>
        <v/>
      </c>
      <c r="W57" s="64" t="str">
        <f t="shared" si="89"/>
        <v/>
      </c>
      <c r="X57" s="64" t="str">
        <f>IF($B57&lt;&gt;"",SUMIFS(销售台账!$I$3:$I$2654,销售台账!$E$3:$E$2654,$B57,销售台账!$B$3:$B$2654,LEFT($I$3,4),销售台账!$C$3:$C$2654,LEFT(T$4,LEN(T$4)-1)),"")</f>
        <v/>
      </c>
      <c r="Y57" s="64" t="str">
        <f>IF($B57&lt;&gt;"",IFERROR(SUMIFS(销售台账!$K$3:$K$2654,销售台账!$E$3:$E$2654,$B57,销售台账!$B$3:$B$2654,LEFT($I$3,4),销售台账!$C$3:$C$2654,LEFT(T$4,LEN(T$4)-1))/X57,0),"")</f>
        <v/>
      </c>
      <c r="Z57" s="64" t="str">
        <f>IF($B57&lt;&gt;"",SUMIFS(损耗登记!$I$3:$I$4999,损耗登记!$E$3:$E$4999,$B57,损耗登记!$B$3:$B$4999,LEFT($I$3,4),损耗登记!$C$3:$C$4999,LEFT(T$4,LEN(T$4)-1)),"")</f>
        <v/>
      </c>
      <c r="AA57" s="64" t="str">
        <f t="shared" si="90"/>
        <v/>
      </c>
      <c r="AB57" s="64" t="str">
        <f t="shared" si="91"/>
        <v/>
      </c>
      <c r="AC57" s="64" t="str">
        <f t="shared" si="92"/>
        <v/>
      </c>
      <c r="AD57" s="64" t="str">
        <f t="shared" si="93"/>
        <v/>
      </c>
      <c r="AE57" s="64" t="str">
        <f>IF($B57&lt;&gt;"",SUMIFS(进货台账!$I$3:$I$1869,进货台账!$E$3:$E$1869,$B57,进货台账!$B$3:$B$1869,LEFT($I$3,4),进货台账!$C$3:$C$1869,LEFT(AE$4,LEN(AE$4)-1)),"")</f>
        <v/>
      </c>
      <c r="AF57" s="64" t="str">
        <f>IF($B57&lt;&gt;"",SUMIFS(进货台账!$K$3:$K$1869,进货台账!$E$3:$E$1869,$B57,进货台账!$B$3:$B$1869,LEFT($I$3,4),进货台账!$C$3:$C$1869,LEFT(AE$4,LEN(AE$4)-1)),"")</f>
        <v/>
      </c>
      <c r="AG57" s="64" t="str">
        <f t="shared" si="26"/>
        <v/>
      </c>
      <c r="AH57" s="64" t="str">
        <f t="shared" si="27"/>
        <v/>
      </c>
      <c r="AI57" s="64" t="str">
        <f>IF($B57&lt;&gt;"",SUMIFS(销售台账!$I$3:$I$2654,销售台账!$E$3:$E$2654,$B57,销售台账!$B$3:$B$2654,LEFT($I$3,4),销售台账!$C$3:$C$2654,LEFT(AE$4,LEN(AE$4)-1)),"")</f>
        <v/>
      </c>
      <c r="AJ57" s="64" t="str">
        <f>IF($B57&lt;&gt;"",IFERROR(SUMIFS(销售台账!$K$3:$K$2654,销售台账!$E$3:$E$2654,$B57,销售台账!$B$3:$B$2654,LEFT($I$3,4),销售台账!$C$3:$C$2654,LEFT(AE$4,LEN(AE$4)-1))/AI57,0),"")</f>
        <v/>
      </c>
      <c r="AK57" s="64" t="str">
        <f>IF($B57&lt;&gt;"",SUMIFS(损耗登记!$I$3:$I$4999,损耗登记!$E$3:$E$4999,$B57,损耗登记!$B$3:$B$4999,LEFT($I$3,4),损耗登记!$C$3:$C$4999,LEFT(AE$4,LEN(AE$4)-1)),"")</f>
        <v/>
      </c>
      <c r="AL57" s="64" t="str">
        <f t="shared" si="28"/>
        <v/>
      </c>
      <c r="AM57" s="64" t="str">
        <f t="shared" si="29"/>
        <v/>
      </c>
      <c r="AN57" s="64" t="str">
        <f t="shared" si="30"/>
        <v/>
      </c>
      <c r="AO57" s="64" t="str">
        <f t="shared" si="31"/>
        <v/>
      </c>
      <c r="AP57" s="64" t="str">
        <f>IF($B57&lt;&gt;"",SUMIFS(进货台账!$I$3:$I$1869,进货台账!$E$3:$E$1869,$B57,进货台账!$B$3:$B$1869,LEFT($I$3,4),进货台账!$C$3:$C$1869,LEFT(AP$4,LEN(AP$4)-1)),"")</f>
        <v/>
      </c>
      <c r="AQ57" s="64" t="str">
        <f>IF($B57&lt;&gt;"",SUMIFS(进货台账!$K$3:$K$1869,进货台账!$E$3:$E$1869,$B57,进货台账!$B$3:$B$1869,LEFT($I$3,4),进货台账!$C$3:$C$1869,LEFT(AP$4,LEN(AP$4)-1)),"")</f>
        <v/>
      </c>
      <c r="AR57" s="64" t="str">
        <f t="shared" si="32"/>
        <v/>
      </c>
      <c r="AS57" s="64" t="str">
        <f t="shared" si="33"/>
        <v/>
      </c>
      <c r="AT57" s="64" t="str">
        <f>IF($B57&lt;&gt;"",SUMIFS(销售台账!$I$3:$I$2654,销售台账!$E$3:$E$2654,$B57,销售台账!$B$3:$B$2654,LEFT($I$3,4),销售台账!$C$3:$C$2654,LEFT(AP$4,LEN(AP$4)-1)),"")</f>
        <v/>
      </c>
      <c r="AU57" s="64" t="str">
        <f>IF($B57&lt;&gt;"",IFERROR(SUMIFS(销售台账!$K$3:$K$2654,销售台账!$E$3:$E$2654,$B57,销售台账!$B$3:$B$2654,LEFT($I$3,4),销售台账!$C$3:$C$2654,LEFT(AP$4,LEN(AP$4)-1))/AT57,0),"")</f>
        <v/>
      </c>
      <c r="AV57" s="64" t="str">
        <f>IF($B57&lt;&gt;"",SUMIFS(损耗登记!$I$3:$I$4999,损耗登记!$E$3:$E$4999,$B57,损耗登记!$B$3:$B$4999,LEFT($I$3,4),损耗登记!$C$3:$C$4999,LEFT(AP$4,LEN(AP$4)-1)),"")</f>
        <v/>
      </c>
      <c r="AW57" s="64" t="str">
        <f t="shared" si="34"/>
        <v/>
      </c>
      <c r="AX57" s="64" t="str">
        <f t="shared" si="35"/>
        <v/>
      </c>
      <c r="AY57" s="64" t="str">
        <f t="shared" si="36"/>
        <v/>
      </c>
      <c r="AZ57" s="64" t="str">
        <f t="shared" si="37"/>
        <v/>
      </c>
      <c r="BA57" s="64" t="str">
        <f>IF($B57&lt;&gt;"",SUMIFS(进货台账!$I$3:$I$1869,进货台账!$E$3:$E$1869,$B57,进货台账!$B$3:$B$1869,LEFT($I$3,4),进货台账!$C$3:$C$1869,LEFT(BA$4,LEN(BA$4)-1)),"")</f>
        <v/>
      </c>
      <c r="BB57" s="64" t="str">
        <f>IF($B57&lt;&gt;"",SUMIFS(进货台账!$K$3:$K$1869,进货台账!$E$3:$E$1869,$B57,进货台账!$B$3:$B$1869,LEFT($I$3,4),进货台账!$C$3:$C$1869,LEFT(BA$4,LEN(BA$4)-1)),"")</f>
        <v/>
      </c>
      <c r="BC57" s="64" t="str">
        <f t="shared" si="38"/>
        <v/>
      </c>
      <c r="BD57" s="64" t="str">
        <f t="shared" si="39"/>
        <v/>
      </c>
      <c r="BE57" s="64" t="str">
        <f>IF($B57&lt;&gt;"",SUMIFS(销售台账!$I$3:$I$2654,销售台账!$E$3:$E$2654,$B57,销售台账!$B$3:$B$2654,LEFT($I$3,4),销售台账!$C$3:$C$2654,LEFT(BA$4,LEN(BA$4)-1)),"")</f>
        <v/>
      </c>
      <c r="BF57" s="64" t="str">
        <f>IF($B57&lt;&gt;"",IFERROR(SUMIFS(销售台账!$K$3:$K$2654,销售台账!$E$3:$E$2654,$B57,销售台账!$B$3:$B$2654,LEFT($I$3,4),销售台账!$C$3:$C$2654,LEFT(BA$4,LEN(BA$4)-1))/BE57,0),"")</f>
        <v/>
      </c>
      <c r="BG57" s="64" t="str">
        <f>IF($B57&lt;&gt;"",SUMIFS(损耗登记!$I$3:$I$4999,损耗登记!$E$3:$E$4999,$B57,损耗登记!$B$3:$B$4999,LEFT($I$3,4),损耗登记!$C$3:$C$4999,LEFT(BA$4,LEN(BA$4)-1)),"")</f>
        <v/>
      </c>
      <c r="BH57" s="64" t="str">
        <f t="shared" si="40"/>
        <v/>
      </c>
      <c r="BI57" s="64" t="str">
        <f t="shared" si="41"/>
        <v/>
      </c>
      <c r="BJ57" s="64" t="str">
        <f t="shared" si="42"/>
        <v/>
      </c>
      <c r="BK57" s="64" t="str">
        <f t="shared" si="43"/>
        <v/>
      </c>
      <c r="BL57" s="64" t="str">
        <f>IF($B57&lt;&gt;"",SUMIFS(进货台账!$I$3:$I$1869,进货台账!$E$3:$E$1869,$B57,进货台账!$B$3:$B$1869,LEFT($I$3,4),进货台账!$C$3:$C$1869,LEFT(BL$4,LEN(BL$4)-1)),"")</f>
        <v/>
      </c>
      <c r="BM57" s="64" t="str">
        <f>IF($B57&lt;&gt;"",SUMIFS(进货台账!$K$3:$K$1869,进货台账!$E$3:$E$1869,$B57,进货台账!$B$3:$B$1869,LEFT($I$3,4),进货台账!$C$3:$C$1869,LEFT(BL$4,LEN(BL$4)-1)),"")</f>
        <v/>
      </c>
      <c r="BN57" s="64" t="str">
        <f t="shared" si="44"/>
        <v/>
      </c>
      <c r="BO57" s="64" t="str">
        <f t="shared" si="45"/>
        <v/>
      </c>
      <c r="BP57" s="64" t="str">
        <f>IF($B57&lt;&gt;"",SUMIFS(销售台账!$I$3:$I$2654,销售台账!$E$3:$E$2654,$B57,销售台账!$B$3:$B$2654,LEFT($I$3,4),销售台账!$C$3:$C$2654,LEFT(BL$4,LEN(BL$4)-1)),"")</f>
        <v/>
      </c>
      <c r="BQ57" s="64" t="str">
        <f>IF($B57&lt;&gt;"",IFERROR(SUMIFS(销售台账!$K$3:$K$2654,销售台账!$E$3:$E$2654,$B57,销售台账!$B$3:$B$2654,LEFT($I$3,4),销售台账!$C$3:$C$2654,LEFT(BL$4,LEN(BL$4)-1))/BP57,0),"")</f>
        <v/>
      </c>
      <c r="BR57" s="64" t="str">
        <f>IF($B57&lt;&gt;"",SUMIFS(损耗登记!$I$3:$I$4999,损耗登记!$E$3:$E$4999,$B57,损耗登记!$B$3:$B$4999,LEFT($I$3,4),损耗登记!$C$3:$C$4999,LEFT(BL$4,LEN(BL$4)-1)),"")</f>
        <v/>
      </c>
      <c r="BS57" s="64" t="str">
        <f t="shared" si="46"/>
        <v/>
      </c>
      <c r="BT57" s="64" t="str">
        <f t="shared" si="47"/>
        <v/>
      </c>
      <c r="BU57" s="64" t="str">
        <f t="shared" si="48"/>
        <v/>
      </c>
      <c r="BV57" s="64" t="str">
        <f t="shared" si="49"/>
        <v/>
      </c>
      <c r="BW57" s="64" t="str">
        <f>IF($B57&lt;&gt;"",SUMIFS(进货台账!$I$3:$I$1869,进货台账!$E$3:$E$1869,$B57,进货台账!$B$3:$B$1869,LEFT($I$3,4),进货台账!$C$3:$C$1869,LEFT(BW$4,LEN(BW$4)-1)),"")</f>
        <v/>
      </c>
      <c r="BX57" s="64" t="str">
        <f>IF($B57&lt;&gt;"",SUMIFS(进货台账!$K$3:$K$1869,进货台账!$E$3:$E$1869,$B57,进货台账!$B$3:$B$1869,LEFT($I$3,4),进货台账!$C$3:$C$1869,LEFT(BW$4,LEN(BW$4)-1)),"")</f>
        <v/>
      </c>
      <c r="BY57" s="64" t="str">
        <f t="shared" si="50"/>
        <v/>
      </c>
      <c r="BZ57" s="64" t="str">
        <f t="shared" si="51"/>
        <v/>
      </c>
      <c r="CA57" s="64" t="str">
        <f>IF($B57&lt;&gt;"",SUMIFS(销售台账!$I$3:$I$2654,销售台账!$E$3:$E$2654,$B57,销售台账!$B$3:$B$2654,LEFT($I$3,4),销售台账!$C$3:$C$2654,LEFT(BW$4,LEN(BW$4)-1)),"")</f>
        <v/>
      </c>
      <c r="CB57" s="64" t="str">
        <f>IF($B57&lt;&gt;"",IFERROR(SUMIFS(销售台账!$K$3:$K$2654,销售台账!$E$3:$E$2654,$B57,销售台账!$B$3:$B$2654,LEFT($I$3,4),销售台账!$C$3:$C$2654,LEFT(BW$4,LEN(BW$4)-1))/CA57,0),"")</f>
        <v/>
      </c>
      <c r="CC57" s="64" t="str">
        <f>IF($B57&lt;&gt;"",SUMIFS(损耗登记!$I$3:$I$4999,损耗登记!$E$3:$E$4999,$B57,损耗登记!$B$3:$B$4999,LEFT($I$3,4),损耗登记!$C$3:$C$4999,LEFT(BW$4,LEN(BW$4)-1)),"")</f>
        <v/>
      </c>
      <c r="CD57" s="64" t="str">
        <f t="shared" si="52"/>
        <v/>
      </c>
      <c r="CE57" s="64" t="str">
        <f t="shared" si="53"/>
        <v/>
      </c>
      <c r="CF57" s="64" t="str">
        <f t="shared" si="54"/>
        <v/>
      </c>
      <c r="CG57" s="64" t="str">
        <f t="shared" si="55"/>
        <v/>
      </c>
      <c r="CH57" s="64" t="str">
        <f>IF($B57&lt;&gt;"",SUMIFS(进货台账!$I$3:$I$1869,进货台账!$E$3:$E$1869,$B57,进货台账!$B$3:$B$1869,LEFT($I$3,4),进货台账!$C$3:$C$1869,LEFT(CH$4,LEN(CH$4)-1)),"")</f>
        <v/>
      </c>
      <c r="CI57" s="64" t="str">
        <f>IF($B57&lt;&gt;"",SUMIFS(进货台账!$K$3:$K$1869,进货台账!$E$3:$E$1869,$B57,进货台账!$B$3:$B$1869,LEFT($I$3,4),进货台账!$C$3:$C$1869,LEFT(CH$4,LEN(CH$4)-1)),"")</f>
        <v/>
      </c>
      <c r="CJ57" s="64" t="str">
        <f t="shared" si="56"/>
        <v/>
      </c>
      <c r="CK57" s="64" t="str">
        <f t="shared" si="57"/>
        <v/>
      </c>
      <c r="CL57" s="64" t="str">
        <f>IF($B57&lt;&gt;"",SUMIFS(销售台账!$I$3:$I$2654,销售台账!$E$3:$E$2654,$B57,销售台账!$B$3:$B$2654,LEFT($I$3,4),销售台账!$C$3:$C$2654,LEFT(CH$4,LEN(CH$4)-1)),"")</f>
        <v/>
      </c>
      <c r="CM57" s="64" t="str">
        <f>IF($B57&lt;&gt;"",IFERROR(SUMIFS(销售台账!$K$3:$K$2654,销售台账!$E$3:$E$2654,$B57,销售台账!$B$3:$B$2654,LEFT($I$3,4),销售台账!$C$3:$C$2654,LEFT(CH$4,LEN(CH$4)-1))/CL57,0),"")</f>
        <v/>
      </c>
      <c r="CN57" s="64" t="str">
        <f>IF($B57&lt;&gt;"",SUMIFS(损耗登记!$I$3:$I$4999,损耗登记!$E$3:$E$4999,$B57,损耗登记!$B$3:$B$4999,LEFT($I$3,4),损耗登记!$C$3:$C$4999,LEFT(CH$4,LEN(CH$4)-1)),"")</f>
        <v/>
      </c>
      <c r="CO57" s="64" t="str">
        <f t="shared" si="58"/>
        <v/>
      </c>
      <c r="CP57" s="64" t="str">
        <f t="shared" si="59"/>
        <v/>
      </c>
      <c r="CQ57" s="64" t="str">
        <f t="shared" si="60"/>
        <v/>
      </c>
      <c r="CR57" s="64" t="str">
        <f t="shared" si="61"/>
        <v/>
      </c>
      <c r="CS57" s="64" t="str">
        <f>IF($B57&lt;&gt;"",SUMIFS(进货台账!$I$3:$I$1869,进货台账!$E$3:$E$1869,$B57,进货台账!$B$3:$B$1869,LEFT($I$3,4),进货台账!$C$3:$C$1869,LEFT(CS$4,LEN(CS$4)-1)),"")</f>
        <v/>
      </c>
      <c r="CT57" s="64" t="str">
        <f>IF($B57&lt;&gt;"",SUMIFS(进货台账!$K$3:$K$1869,进货台账!$E$3:$E$1869,$B57,进货台账!$B$3:$B$1869,LEFT($I$3,4),进货台账!$C$3:$C$1869,LEFT(CS$4,LEN(CS$4)-1)),"")</f>
        <v/>
      </c>
      <c r="CU57" s="64" t="str">
        <f t="shared" si="62"/>
        <v/>
      </c>
      <c r="CV57" s="64" t="str">
        <f t="shared" si="63"/>
        <v/>
      </c>
      <c r="CW57" s="64" t="str">
        <f>IF($B57&lt;&gt;"",SUMIFS(销售台账!$I$3:$I$2654,销售台账!$E$3:$E$2654,$B57,销售台账!$B$3:$B$2654,LEFT($I$3,4),销售台账!$C$3:$C$2654,LEFT(CS$4,LEN(CS$4)-1)),"")</f>
        <v/>
      </c>
      <c r="CX57" s="64" t="str">
        <f>IF($B57&lt;&gt;"",IFERROR(SUMIFS(销售台账!$K$3:$K$2654,销售台账!$E$3:$E$2654,$B57,销售台账!$B$3:$B$2654,LEFT($I$3,4),销售台账!$C$3:$C$2654,LEFT(CS$4,LEN(CS$4)-1))/CW57,0),"")</f>
        <v/>
      </c>
      <c r="CY57" s="64" t="str">
        <f>IF($B57&lt;&gt;"",SUMIFS(损耗登记!$I$3:$I$4999,损耗登记!$E$3:$E$4999,$B57,损耗登记!$B$3:$B$4999,LEFT($I$3,4),损耗登记!$C$3:$C$4999,LEFT(CS$4,LEN(CS$4)-1)),"")</f>
        <v/>
      </c>
      <c r="CZ57" s="64" t="str">
        <f t="shared" si="64"/>
        <v/>
      </c>
      <c r="DA57" s="64" t="str">
        <f t="shared" si="65"/>
        <v/>
      </c>
      <c r="DB57" s="64" t="str">
        <f t="shared" si="66"/>
        <v/>
      </c>
      <c r="DC57" s="64" t="str">
        <f t="shared" si="67"/>
        <v/>
      </c>
      <c r="DD57" s="64" t="str">
        <f>IF($B57&lt;&gt;"",SUMIFS(进货台账!$I$3:$I$1869,进货台账!$E$3:$E$1869,$B57,进货台账!$B$3:$B$1869,LEFT($I$3,4),进货台账!$C$3:$C$1869,LEFT(DD$4,LEN(DD$4)-1)),"")</f>
        <v/>
      </c>
      <c r="DE57" s="64" t="str">
        <f>IF($B57&lt;&gt;"",SUMIFS(进货台账!$K$3:$K$1869,进货台账!$E$3:$E$1869,$B57,进货台账!$B$3:$B$1869,LEFT($I$3,4),进货台账!$C$3:$C$1869,LEFT(DD$4,LEN(DD$4)-1)),"")</f>
        <v/>
      </c>
      <c r="DF57" s="64" t="str">
        <f t="shared" si="68"/>
        <v/>
      </c>
      <c r="DG57" s="64" t="str">
        <f t="shared" si="69"/>
        <v/>
      </c>
      <c r="DH57" s="64" t="str">
        <f>IF($B57&lt;&gt;"",SUMIFS(销售台账!$I$3:$I$2654,销售台账!$E$3:$E$2654,$B57,销售台账!$B$3:$B$2654,LEFT($I$3,4),销售台账!$C$3:$C$2654,LEFT(DD$4,LEN(DD$4)-1)),"")</f>
        <v/>
      </c>
      <c r="DI57" s="64" t="str">
        <f>IF($B57&lt;&gt;"",IFERROR(SUMIFS(销售台账!$K$3:$K$2654,销售台账!$E$3:$E$2654,$B57,销售台账!$B$3:$B$2654,LEFT($I$3,4),销售台账!$C$3:$C$2654,LEFT(DD$4,LEN(DD$4)-1))/DH57,0),"")</f>
        <v/>
      </c>
      <c r="DJ57" s="64" t="str">
        <f>IF($B57&lt;&gt;"",SUMIFS(损耗登记!$I$3:$I$4999,损耗登记!$E$3:$E$4999,$B57,损耗登记!$B$3:$B$4999,LEFT($I$3,4),损耗登记!$C$3:$C$4999,LEFT(DD$4,LEN(DD$4)-1)),"")</f>
        <v/>
      </c>
      <c r="DK57" s="64" t="str">
        <f t="shared" si="70"/>
        <v/>
      </c>
      <c r="DL57" s="64" t="str">
        <f t="shared" si="71"/>
        <v/>
      </c>
      <c r="DM57" s="64" t="str">
        <f t="shared" si="72"/>
        <v/>
      </c>
      <c r="DN57" s="64" t="str">
        <f t="shared" si="73"/>
        <v/>
      </c>
      <c r="DO57" s="64" t="str">
        <f>IF($B57&lt;&gt;"",SUMIFS(进货台账!$I$3:$I$1869,进货台账!$E$3:$E$1869,$B57,进货台账!$B$3:$B$1869,LEFT($I$3,4),进货台账!$C$3:$C$1869,LEFT(DO$4,LEN(DO$4)-1)),"")</f>
        <v/>
      </c>
      <c r="DP57" s="64" t="str">
        <f>IF($B57&lt;&gt;"",SUMIFS(进货台账!$K$3:$K$1869,进货台账!$E$3:$E$1869,$B57,进货台账!$B$3:$B$1869,LEFT($I$3,4),进货台账!$C$3:$C$1869,LEFT(DO$4,LEN(DO$4)-1)),"")</f>
        <v/>
      </c>
      <c r="DQ57" s="64" t="str">
        <f t="shared" si="74"/>
        <v/>
      </c>
      <c r="DR57" s="64" t="str">
        <f t="shared" si="75"/>
        <v/>
      </c>
      <c r="DS57" s="64" t="str">
        <f>IF($B57&lt;&gt;"",SUMIFS(销售台账!$I$3:$I$2654,销售台账!$E$3:$E$2654,$B57,销售台账!$B$3:$B$2654,LEFT($I$3,4),销售台账!$C$3:$C$2654,LEFT(DO$4,LEN(DO$4)-1)),"")</f>
        <v/>
      </c>
      <c r="DT57" s="64" t="str">
        <f>IF($B57&lt;&gt;"",IFERROR(SUMIFS(销售台账!$K$3:$K$2654,销售台账!$E$3:$E$2654,$B57,销售台账!$B$3:$B$2654,LEFT($I$3,4),销售台账!$C$3:$C$2654,LEFT(DO$4,LEN(DO$4)-1))/DS57,0),"")</f>
        <v/>
      </c>
      <c r="DU57" s="64" t="str">
        <f>IF($B57&lt;&gt;"",SUMIFS(损耗登记!$I$3:$I$4999,损耗登记!$E$3:$E$4999,$B57,损耗登记!$B$3:$B$4999,LEFT($I$3,4),损耗登记!$C$3:$C$4999,LEFT(DO$4,LEN(DO$4)-1)),"")</f>
        <v/>
      </c>
      <c r="DV57" s="64" t="str">
        <f t="shared" si="76"/>
        <v/>
      </c>
      <c r="DW57" s="64" t="str">
        <f t="shared" si="77"/>
        <v/>
      </c>
      <c r="DX57" s="64" t="str">
        <f t="shared" si="78"/>
        <v/>
      </c>
      <c r="DY57" s="64" t="str">
        <f t="shared" si="79"/>
        <v/>
      </c>
      <c r="DZ57" s="64" t="str">
        <f>IF($B57&lt;&gt;"",SUMIFS(进货台账!$I$3:$I$1869,进货台账!$E$3:$E$1869,$B57,进货台账!$B$3:$B$1869,LEFT($I$3,4),进货台账!$C$3:$C$1869,LEFT(DZ$4,LEN(DZ$4)-1)),"")</f>
        <v/>
      </c>
      <c r="EA57" s="64" t="str">
        <f>IF($B57&lt;&gt;"",SUMIFS(进货台账!$K$3:$K$1869,进货台账!$E$3:$E$1869,$B57,进货台账!$B$3:$B$1869,LEFT($I$3,4),进货台账!$C$3:$C$1869,LEFT(DZ$4,LEN(DZ$4)-1)),"")</f>
        <v/>
      </c>
      <c r="EB57" s="64" t="str">
        <f t="shared" si="80"/>
        <v/>
      </c>
      <c r="EC57" s="64" t="str">
        <f t="shared" si="81"/>
        <v/>
      </c>
      <c r="ED57" s="64" t="str">
        <f>IF($B57&lt;&gt;"",SUMIFS(销售台账!$I$3:$I$2654,销售台账!$E$3:$E$2654,$B57,销售台账!$B$3:$B$2654,LEFT($I$3,4),销售台账!$C$3:$C$2654,LEFT(DZ$4,LEN(DZ$4)-1)),"")</f>
        <v/>
      </c>
      <c r="EE57" s="64" t="str">
        <f>IF($B57&lt;&gt;"",IFERROR(SUMIFS(销售台账!$K$3:$K$2654,销售台账!$E$3:$E$2654,$B57,销售台账!$B$3:$B$2654,LEFT($I$3,4),销售台账!$C$3:$C$2654,LEFT(DZ$4,LEN(DZ$4)-1))/ED57,0),"")</f>
        <v/>
      </c>
      <c r="EF57" s="64" t="str">
        <f>IF($B57&lt;&gt;"",SUMIFS(损耗登记!$I$3:$I$4999,损耗登记!$E$3:$E$4999,$B57,损耗登记!$B$3:$B$4999,LEFT($I$3,4),损耗登记!$C$3:$C$4999,LEFT(DZ$4,LEN(DZ$4)-1)),"")</f>
        <v/>
      </c>
      <c r="EG57" s="64" t="str">
        <f t="shared" si="82"/>
        <v/>
      </c>
      <c r="EH57" s="64" t="str">
        <f t="shared" si="83"/>
        <v/>
      </c>
      <c r="EI57" s="64" t="str">
        <f t="shared" si="84"/>
        <v/>
      </c>
      <c r="EJ57" s="64" t="str">
        <f t="shared" si="85"/>
        <v/>
      </c>
    </row>
    <row r="58" s="44" customFormat="1" ht="22" customHeight="1" spans="1:140">
      <c r="A58" s="63" t="str">
        <f t="shared" si="86"/>
        <v/>
      </c>
      <c r="B58" s="63" t="str">
        <f>IF(商品参数!A54&lt;&gt;"",商品参数!A54,"")</f>
        <v/>
      </c>
      <c r="C58" s="64" t="str">
        <f>IFERROR(VLOOKUP(B58,商品参数!A:E,2,FALSE),"")</f>
        <v/>
      </c>
      <c r="D58" s="64" t="str">
        <f>IFERROR(VLOOKUP(B58,商品参数!A:E,3,FALSE),"")</f>
        <v/>
      </c>
      <c r="E58" s="64" t="str">
        <f>IFERROR(VLOOKUP(B58,商品参数!A:E,4,FALSE),"")</f>
        <v/>
      </c>
      <c r="F58" s="64" t="str">
        <f>IF(E58&lt;&gt;"",IFERROR(VLOOKUP(B58,商品参数!$A$3:$D$499,6,0),0),"")</f>
        <v/>
      </c>
      <c r="G58" s="64" t="str">
        <f>IF(E58&lt;&gt;"",IFERROR(VLOOKUP(B58,商品参数!$A$3:$E$499,7,0),0),"")</f>
        <v/>
      </c>
      <c r="H58" s="64" t="str">
        <f t="shared" si="17"/>
        <v/>
      </c>
      <c r="I58" s="64" t="str">
        <f>IF($B58&lt;&gt;"",SUMIFS(进货台账!$I$3:$I$1869,进货台账!$E$3:$E$1869,$B58,进货台账!$B$3:$B$1869,LEFT($I$3,4),进货台账!$C$3:$C$1869,LEFT(I$4,LEN(I$4)-1)),"")</f>
        <v/>
      </c>
      <c r="J58" s="64" t="str">
        <f>IF($B58&lt;&gt;"",SUMIFS(进货台账!$K$3:$K$1869,进货台账!$E$3:$E$1869,$B58,进货台账!$B$3:$B$1869,LEFT($I$3,4),进货台账!$C$3:$C$1869,LEFT(I$4,LEN(I$4)-1)),"")</f>
        <v/>
      </c>
      <c r="K58" s="64" t="str">
        <f t="shared" si="18"/>
        <v/>
      </c>
      <c r="L58" s="64" t="str">
        <f t="shared" si="19"/>
        <v/>
      </c>
      <c r="M58" s="64" t="str">
        <f>IF($B58&lt;&gt;"",SUMIFS(销售台账!$I$3:$I$2654,销售台账!$E$3:$E$2654,$B58,销售台账!$B$3:$B$2654,LEFT($I$3,4),销售台账!$C$3:$C$2654,LEFT(I$4,LEN(I$4)-1)),"")</f>
        <v/>
      </c>
      <c r="N58" s="64" t="str">
        <f>IF($B58&lt;&gt;"",IFERROR(SUMIFS(销售台账!$K$3:$K$2654,销售台账!$E$3:$E$2654,$B58,销售台账!$B$3:$B$2654,LEFT($I$3,4),销售台账!$C$3:$C$2654,LEFT(I$4,LEN(I$4)-1))/M58,0),"")</f>
        <v/>
      </c>
      <c r="O58" s="64" t="str">
        <f>IF($B58&lt;&gt;"",SUMIFS(损耗登记!$I$3:$I$4999,损耗登记!$E$3:$E$4999,$B58,损耗登记!$B$3:$B$4999,LEFT($I$3,4),损耗登记!$C$3:$C$4999,LEFT(I$4,LEN(I$4)-1)),"")</f>
        <v/>
      </c>
      <c r="P58" s="64" t="str">
        <f t="shared" si="20"/>
        <v/>
      </c>
      <c r="Q58" s="64" t="str">
        <f t="shared" si="21"/>
        <v/>
      </c>
      <c r="R58" s="64" t="str">
        <f t="shared" si="22"/>
        <v/>
      </c>
      <c r="S58" s="64" t="str">
        <f t="shared" si="87"/>
        <v/>
      </c>
      <c r="T58" s="64" t="str">
        <f>IF($B58&lt;&gt;"",SUMIFS(进货台账!$I$3:$I$1869,进货台账!$E$3:$E$1869,$B58,进货台账!$B$3:$B$1869,LEFT($I$3,4),进货台账!$C$3:$C$1869,LEFT(T$4,LEN(T$4)-1)),"")</f>
        <v/>
      </c>
      <c r="U58" s="64" t="str">
        <f>IF($B58&lt;&gt;"",SUMIFS(进货台账!$K$3:$K$1869,进货台账!$E$3:$E$1869,$B58,进货台账!$B$3:$B$1869,LEFT($I$3,4),进货台账!$C$3:$C$1869,LEFT(T$4,LEN(T$4)-1)),"")</f>
        <v/>
      </c>
      <c r="V58" s="64" t="str">
        <f t="shared" si="88"/>
        <v/>
      </c>
      <c r="W58" s="64" t="str">
        <f t="shared" si="89"/>
        <v/>
      </c>
      <c r="X58" s="64" t="str">
        <f>IF($B58&lt;&gt;"",SUMIFS(销售台账!$I$3:$I$2654,销售台账!$E$3:$E$2654,$B58,销售台账!$B$3:$B$2654,LEFT($I$3,4),销售台账!$C$3:$C$2654,LEFT(T$4,LEN(T$4)-1)),"")</f>
        <v/>
      </c>
      <c r="Y58" s="64" t="str">
        <f>IF($B58&lt;&gt;"",IFERROR(SUMIFS(销售台账!$K$3:$K$2654,销售台账!$E$3:$E$2654,$B58,销售台账!$B$3:$B$2654,LEFT($I$3,4),销售台账!$C$3:$C$2654,LEFT(T$4,LEN(T$4)-1))/X58,0),"")</f>
        <v/>
      </c>
      <c r="Z58" s="64" t="str">
        <f>IF($B58&lt;&gt;"",SUMIFS(损耗登记!$I$3:$I$4999,损耗登记!$E$3:$E$4999,$B58,损耗登记!$B$3:$B$4999,LEFT($I$3,4),损耗登记!$C$3:$C$4999,LEFT(T$4,LEN(T$4)-1)),"")</f>
        <v/>
      </c>
      <c r="AA58" s="64" t="str">
        <f t="shared" si="90"/>
        <v/>
      </c>
      <c r="AB58" s="64" t="str">
        <f t="shared" si="91"/>
        <v/>
      </c>
      <c r="AC58" s="64" t="str">
        <f t="shared" si="92"/>
        <v/>
      </c>
      <c r="AD58" s="64" t="str">
        <f t="shared" si="93"/>
        <v/>
      </c>
      <c r="AE58" s="64" t="str">
        <f>IF($B58&lt;&gt;"",SUMIFS(进货台账!$I$3:$I$1869,进货台账!$E$3:$E$1869,$B58,进货台账!$B$3:$B$1869,LEFT($I$3,4),进货台账!$C$3:$C$1869,LEFT(AE$4,LEN(AE$4)-1)),"")</f>
        <v/>
      </c>
      <c r="AF58" s="64" t="str">
        <f>IF($B58&lt;&gt;"",SUMIFS(进货台账!$K$3:$K$1869,进货台账!$E$3:$E$1869,$B58,进货台账!$B$3:$B$1869,LEFT($I$3,4),进货台账!$C$3:$C$1869,LEFT(AE$4,LEN(AE$4)-1)),"")</f>
        <v/>
      </c>
      <c r="AG58" s="64" t="str">
        <f t="shared" si="26"/>
        <v/>
      </c>
      <c r="AH58" s="64" t="str">
        <f t="shared" si="27"/>
        <v/>
      </c>
      <c r="AI58" s="64" t="str">
        <f>IF($B58&lt;&gt;"",SUMIFS(销售台账!$I$3:$I$2654,销售台账!$E$3:$E$2654,$B58,销售台账!$B$3:$B$2654,LEFT($I$3,4),销售台账!$C$3:$C$2654,LEFT(AE$4,LEN(AE$4)-1)),"")</f>
        <v/>
      </c>
      <c r="AJ58" s="64" t="str">
        <f>IF($B58&lt;&gt;"",IFERROR(SUMIFS(销售台账!$K$3:$K$2654,销售台账!$E$3:$E$2654,$B58,销售台账!$B$3:$B$2654,LEFT($I$3,4),销售台账!$C$3:$C$2654,LEFT(AE$4,LEN(AE$4)-1))/AI58,0),"")</f>
        <v/>
      </c>
      <c r="AK58" s="64" t="str">
        <f>IF($B58&lt;&gt;"",SUMIFS(损耗登记!$I$3:$I$4999,损耗登记!$E$3:$E$4999,$B58,损耗登记!$B$3:$B$4999,LEFT($I$3,4),损耗登记!$C$3:$C$4999,LEFT(AE$4,LEN(AE$4)-1)),"")</f>
        <v/>
      </c>
      <c r="AL58" s="64" t="str">
        <f t="shared" si="28"/>
        <v/>
      </c>
      <c r="AM58" s="64" t="str">
        <f t="shared" si="29"/>
        <v/>
      </c>
      <c r="AN58" s="64" t="str">
        <f t="shared" si="30"/>
        <v/>
      </c>
      <c r="AO58" s="64" t="str">
        <f t="shared" si="31"/>
        <v/>
      </c>
      <c r="AP58" s="64" t="str">
        <f>IF($B58&lt;&gt;"",SUMIFS(进货台账!$I$3:$I$1869,进货台账!$E$3:$E$1869,$B58,进货台账!$B$3:$B$1869,LEFT($I$3,4),进货台账!$C$3:$C$1869,LEFT(AP$4,LEN(AP$4)-1)),"")</f>
        <v/>
      </c>
      <c r="AQ58" s="64" t="str">
        <f>IF($B58&lt;&gt;"",SUMIFS(进货台账!$K$3:$K$1869,进货台账!$E$3:$E$1869,$B58,进货台账!$B$3:$B$1869,LEFT($I$3,4),进货台账!$C$3:$C$1869,LEFT(AP$4,LEN(AP$4)-1)),"")</f>
        <v/>
      </c>
      <c r="AR58" s="64" t="str">
        <f t="shared" si="32"/>
        <v/>
      </c>
      <c r="AS58" s="64" t="str">
        <f t="shared" si="33"/>
        <v/>
      </c>
      <c r="AT58" s="64" t="str">
        <f>IF($B58&lt;&gt;"",SUMIFS(销售台账!$I$3:$I$2654,销售台账!$E$3:$E$2654,$B58,销售台账!$B$3:$B$2654,LEFT($I$3,4),销售台账!$C$3:$C$2654,LEFT(AP$4,LEN(AP$4)-1)),"")</f>
        <v/>
      </c>
      <c r="AU58" s="64" t="str">
        <f>IF($B58&lt;&gt;"",IFERROR(SUMIFS(销售台账!$K$3:$K$2654,销售台账!$E$3:$E$2654,$B58,销售台账!$B$3:$B$2654,LEFT($I$3,4),销售台账!$C$3:$C$2654,LEFT(AP$4,LEN(AP$4)-1))/AT58,0),"")</f>
        <v/>
      </c>
      <c r="AV58" s="64" t="str">
        <f>IF($B58&lt;&gt;"",SUMIFS(损耗登记!$I$3:$I$4999,损耗登记!$E$3:$E$4999,$B58,损耗登记!$B$3:$B$4999,LEFT($I$3,4),损耗登记!$C$3:$C$4999,LEFT(AP$4,LEN(AP$4)-1)),"")</f>
        <v/>
      </c>
      <c r="AW58" s="64" t="str">
        <f t="shared" si="34"/>
        <v/>
      </c>
      <c r="AX58" s="64" t="str">
        <f t="shared" si="35"/>
        <v/>
      </c>
      <c r="AY58" s="64" t="str">
        <f t="shared" si="36"/>
        <v/>
      </c>
      <c r="AZ58" s="64" t="str">
        <f t="shared" si="37"/>
        <v/>
      </c>
      <c r="BA58" s="64" t="str">
        <f>IF($B58&lt;&gt;"",SUMIFS(进货台账!$I$3:$I$1869,进货台账!$E$3:$E$1869,$B58,进货台账!$B$3:$B$1869,LEFT($I$3,4),进货台账!$C$3:$C$1869,LEFT(BA$4,LEN(BA$4)-1)),"")</f>
        <v/>
      </c>
      <c r="BB58" s="64" t="str">
        <f>IF($B58&lt;&gt;"",SUMIFS(进货台账!$K$3:$K$1869,进货台账!$E$3:$E$1869,$B58,进货台账!$B$3:$B$1869,LEFT($I$3,4),进货台账!$C$3:$C$1869,LEFT(BA$4,LEN(BA$4)-1)),"")</f>
        <v/>
      </c>
      <c r="BC58" s="64" t="str">
        <f t="shared" si="38"/>
        <v/>
      </c>
      <c r="BD58" s="64" t="str">
        <f t="shared" si="39"/>
        <v/>
      </c>
      <c r="BE58" s="64" t="str">
        <f>IF($B58&lt;&gt;"",SUMIFS(销售台账!$I$3:$I$2654,销售台账!$E$3:$E$2654,$B58,销售台账!$B$3:$B$2654,LEFT($I$3,4),销售台账!$C$3:$C$2654,LEFT(BA$4,LEN(BA$4)-1)),"")</f>
        <v/>
      </c>
      <c r="BF58" s="64" t="str">
        <f>IF($B58&lt;&gt;"",IFERROR(SUMIFS(销售台账!$K$3:$K$2654,销售台账!$E$3:$E$2654,$B58,销售台账!$B$3:$B$2654,LEFT($I$3,4),销售台账!$C$3:$C$2654,LEFT(BA$4,LEN(BA$4)-1))/BE58,0),"")</f>
        <v/>
      </c>
      <c r="BG58" s="64" t="str">
        <f>IF($B58&lt;&gt;"",SUMIFS(损耗登记!$I$3:$I$4999,损耗登记!$E$3:$E$4999,$B58,损耗登记!$B$3:$B$4999,LEFT($I$3,4),损耗登记!$C$3:$C$4999,LEFT(BA$4,LEN(BA$4)-1)),"")</f>
        <v/>
      </c>
      <c r="BH58" s="64" t="str">
        <f t="shared" si="40"/>
        <v/>
      </c>
      <c r="BI58" s="64" t="str">
        <f t="shared" si="41"/>
        <v/>
      </c>
      <c r="BJ58" s="64" t="str">
        <f t="shared" si="42"/>
        <v/>
      </c>
      <c r="BK58" s="64" t="str">
        <f t="shared" si="43"/>
        <v/>
      </c>
      <c r="BL58" s="64" t="str">
        <f>IF($B58&lt;&gt;"",SUMIFS(进货台账!$I$3:$I$1869,进货台账!$E$3:$E$1869,$B58,进货台账!$B$3:$B$1869,LEFT($I$3,4),进货台账!$C$3:$C$1869,LEFT(BL$4,LEN(BL$4)-1)),"")</f>
        <v/>
      </c>
      <c r="BM58" s="64" t="str">
        <f>IF($B58&lt;&gt;"",SUMIFS(进货台账!$K$3:$K$1869,进货台账!$E$3:$E$1869,$B58,进货台账!$B$3:$B$1869,LEFT($I$3,4),进货台账!$C$3:$C$1869,LEFT(BL$4,LEN(BL$4)-1)),"")</f>
        <v/>
      </c>
      <c r="BN58" s="64" t="str">
        <f t="shared" si="44"/>
        <v/>
      </c>
      <c r="BO58" s="64" t="str">
        <f t="shared" si="45"/>
        <v/>
      </c>
      <c r="BP58" s="64" t="str">
        <f>IF($B58&lt;&gt;"",SUMIFS(销售台账!$I$3:$I$2654,销售台账!$E$3:$E$2654,$B58,销售台账!$B$3:$B$2654,LEFT($I$3,4),销售台账!$C$3:$C$2654,LEFT(BL$4,LEN(BL$4)-1)),"")</f>
        <v/>
      </c>
      <c r="BQ58" s="64" t="str">
        <f>IF($B58&lt;&gt;"",IFERROR(SUMIFS(销售台账!$K$3:$K$2654,销售台账!$E$3:$E$2654,$B58,销售台账!$B$3:$B$2654,LEFT($I$3,4),销售台账!$C$3:$C$2654,LEFT(BL$4,LEN(BL$4)-1))/BP58,0),"")</f>
        <v/>
      </c>
      <c r="BR58" s="64" t="str">
        <f>IF($B58&lt;&gt;"",SUMIFS(损耗登记!$I$3:$I$4999,损耗登记!$E$3:$E$4999,$B58,损耗登记!$B$3:$B$4999,LEFT($I$3,4),损耗登记!$C$3:$C$4999,LEFT(BL$4,LEN(BL$4)-1)),"")</f>
        <v/>
      </c>
      <c r="BS58" s="64" t="str">
        <f t="shared" si="46"/>
        <v/>
      </c>
      <c r="BT58" s="64" t="str">
        <f t="shared" si="47"/>
        <v/>
      </c>
      <c r="BU58" s="64" t="str">
        <f t="shared" si="48"/>
        <v/>
      </c>
      <c r="BV58" s="64" t="str">
        <f t="shared" si="49"/>
        <v/>
      </c>
      <c r="BW58" s="64" t="str">
        <f>IF($B58&lt;&gt;"",SUMIFS(进货台账!$I$3:$I$1869,进货台账!$E$3:$E$1869,$B58,进货台账!$B$3:$B$1869,LEFT($I$3,4),进货台账!$C$3:$C$1869,LEFT(BW$4,LEN(BW$4)-1)),"")</f>
        <v/>
      </c>
      <c r="BX58" s="64" t="str">
        <f>IF($B58&lt;&gt;"",SUMIFS(进货台账!$K$3:$K$1869,进货台账!$E$3:$E$1869,$B58,进货台账!$B$3:$B$1869,LEFT($I$3,4),进货台账!$C$3:$C$1869,LEFT(BW$4,LEN(BW$4)-1)),"")</f>
        <v/>
      </c>
      <c r="BY58" s="64" t="str">
        <f t="shared" si="50"/>
        <v/>
      </c>
      <c r="BZ58" s="64" t="str">
        <f t="shared" si="51"/>
        <v/>
      </c>
      <c r="CA58" s="64" t="str">
        <f>IF($B58&lt;&gt;"",SUMIFS(销售台账!$I$3:$I$2654,销售台账!$E$3:$E$2654,$B58,销售台账!$B$3:$B$2654,LEFT($I$3,4),销售台账!$C$3:$C$2654,LEFT(BW$4,LEN(BW$4)-1)),"")</f>
        <v/>
      </c>
      <c r="CB58" s="64" t="str">
        <f>IF($B58&lt;&gt;"",IFERROR(SUMIFS(销售台账!$K$3:$K$2654,销售台账!$E$3:$E$2654,$B58,销售台账!$B$3:$B$2654,LEFT($I$3,4),销售台账!$C$3:$C$2654,LEFT(BW$4,LEN(BW$4)-1))/CA58,0),"")</f>
        <v/>
      </c>
      <c r="CC58" s="64" t="str">
        <f>IF($B58&lt;&gt;"",SUMIFS(损耗登记!$I$3:$I$4999,损耗登记!$E$3:$E$4999,$B58,损耗登记!$B$3:$B$4999,LEFT($I$3,4),损耗登记!$C$3:$C$4999,LEFT(BW$4,LEN(BW$4)-1)),"")</f>
        <v/>
      </c>
      <c r="CD58" s="64" t="str">
        <f t="shared" si="52"/>
        <v/>
      </c>
      <c r="CE58" s="64" t="str">
        <f t="shared" si="53"/>
        <v/>
      </c>
      <c r="CF58" s="64" t="str">
        <f t="shared" si="54"/>
        <v/>
      </c>
      <c r="CG58" s="64" t="str">
        <f t="shared" si="55"/>
        <v/>
      </c>
      <c r="CH58" s="64" t="str">
        <f>IF($B58&lt;&gt;"",SUMIFS(进货台账!$I$3:$I$1869,进货台账!$E$3:$E$1869,$B58,进货台账!$B$3:$B$1869,LEFT($I$3,4),进货台账!$C$3:$C$1869,LEFT(CH$4,LEN(CH$4)-1)),"")</f>
        <v/>
      </c>
      <c r="CI58" s="64" t="str">
        <f>IF($B58&lt;&gt;"",SUMIFS(进货台账!$K$3:$K$1869,进货台账!$E$3:$E$1869,$B58,进货台账!$B$3:$B$1869,LEFT($I$3,4),进货台账!$C$3:$C$1869,LEFT(CH$4,LEN(CH$4)-1)),"")</f>
        <v/>
      </c>
      <c r="CJ58" s="64" t="str">
        <f t="shared" si="56"/>
        <v/>
      </c>
      <c r="CK58" s="64" t="str">
        <f t="shared" si="57"/>
        <v/>
      </c>
      <c r="CL58" s="64" t="str">
        <f>IF($B58&lt;&gt;"",SUMIFS(销售台账!$I$3:$I$2654,销售台账!$E$3:$E$2654,$B58,销售台账!$B$3:$B$2654,LEFT($I$3,4),销售台账!$C$3:$C$2654,LEFT(CH$4,LEN(CH$4)-1)),"")</f>
        <v/>
      </c>
      <c r="CM58" s="64" t="str">
        <f>IF($B58&lt;&gt;"",IFERROR(SUMIFS(销售台账!$K$3:$K$2654,销售台账!$E$3:$E$2654,$B58,销售台账!$B$3:$B$2654,LEFT($I$3,4),销售台账!$C$3:$C$2654,LEFT(CH$4,LEN(CH$4)-1))/CL58,0),"")</f>
        <v/>
      </c>
      <c r="CN58" s="64" t="str">
        <f>IF($B58&lt;&gt;"",SUMIFS(损耗登记!$I$3:$I$4999,损耗登记!$E$3:$E$4999,$B58,损耗登记!$B$3:$B$4999,LEFT($I$3,4),损耗登记!$C$3:$C$4999,LEFT(CH$4,LEN(CH$4)-1)),"")</f>
        <v/>
      </c>
      <c r="CO58" s="64" t="str">
        <f t="shared" si="58"/>
        <v/>
      </c>
      <c r="CP58" s="64" t="str">
        <f t="shared" si="59"/>
        <v/>
      </c>
      <c r="CQ58" s="64" t="str">
        <f t="shared" si="60"/>
        <v/>
      </c>
      <c r="CR58" s="64" t="str">
        <f t="shared" si="61"/>
        <v/>
      </c>
      <c r="CS58" s="64" t="str">
        <f>IF($B58&lt;&gt;"",SUMIFS(进货台账!$I$3:$I$1869,进货台账!$E$3:$E$1869,$B58,进货台账!$B$3:$B$1869,LEFT($I$3,4),进货台账!$C$3:$C$1869,LEFT(CS$4,LEN(CS$4)-1)),"")</f>
        <v/>
      </c>
      <c r="CT58" s="64" t="str">
        <f>IF($B58&lt;&gt;"",SUMIFS(进货台账!$K$3:$K$1869,进货台账!$E$3:$E$1869,$B58,进货台账!$B$3:$B$1869,LEFT($I$3,4),进货台账!$C$3:$C$1869,LEFT(CS$4,LEN(CS$4)-1)),"")</f>
        <v/>
      </c>
      <c r="CU58" s="64" t="str">
        <f t="shared" si="62"/>
        <v/>
      </c>
      <c r="CV58" s="64" t="str">
        <f t="shared" si="63"/>
        <v/>
      </c>
      <c r="CW58" s="64" t="str">
        <f>IF($B58&lt;&gt;"",SUMIFS(销售台账!$I$3:$I$2654,销售台账!$E$3:$E$2654,$B58,销售台账!$B$3:$B$2654,LEFT($I$3,4),销售台账!$C$3:$C$2654,LEFT(CS$4,LEN(CS$4)-1)),"")</f>
        <v/>
      </c>
      <c r="CX58" s="64" t="str">
        <f>IF($B58&lt;&gt;"",IFERROR(SUMIFS(销售台账!$K$3:$K$2654,销售台账!$E$3:$E$2654,$B58,销售台账!$B$3:$B$2654,LEFT($I$3,4),销售台账!$C$3:$C$2654,LEFT(CS$4,LEN(CS$4)-1))/CW58,0),"")</f>
        <v/>
      </c>
      <c r="CY58" s="64" t="str">
        <f>IF($B58&lt;&gt;"",SUMIFS(损耗登记!$I$3:$I$4999,损耗登记!$E$3:$E$4999,$B58,损耗登记!$B$3:$B$4999,LEFT($I$3,4),损耗登记!$C$3:$C$4999,LEFT(CS$4,LEN(CS$4)-1)),"")</f>
        <v/>
      </c>
      <c r="CZ58" s="64" t="str">
        <f t="shared" si="64"/>
        <v/>
      </c>
      <c r="DA58" s="64" t="str">
        <f t="shared" si="65"/>
        <v/>
      </c>
      <c r="DB58" s="64" t="str">
        <f t="shared" si="66"/>
        <v/>
      </c>
      <c r="DC58" s="64" t="str">
        <f t="shared" si="67"/>
        <v/>
      </c>
      <c r="DD58" s="64" t="str">
        <f>IF($B58&lt;&gt;"",SUMIFS(进货台账!$I$3:$I$1869,进货台账!$E$3:$E$1869,$B58,进货台账!$B$3:$B$1869,LEFT($I$3,4),进货台账!$C$3:$C$1869,LEFT(DD$4,LEN(DD$4)-1)),"")</f>
        <v/>
      </c>
      <c r="DE58" s="64" t="str">
        <f>IF($B58&lt;&gt;"",SUMIFS(进货台账!$K$3:$K$1869,进货台账!$E$3:$E$1869,$B58,进货台账!$B$3:$B$1869,LEFT($I$3,4),进货台账!$C$3:$C$1869,LEFT(DD$4,LEN(DD$4)-1)),"")</f>
        <v/>
      </c>
      <c r="DF58" s="64" t="str">
        <f t="shared" si="68"/>
        <v/>
      </c>
      <c r="DG58" s="64" t="str">
        <f t="shared" si="69"/>
        <v/>
      </c>
      <c r="DH58" s="64" t="str">
        <f>IF($B58&lt;&gt;"",SUMIFS(销售台账!$I$3:$I$2654,销售台账!$E$3:$E$2654,$B58,销售台账!$B$3:$B$2654,LEFT($I$3,4),销售台账!$C$3:$C$2654,LEFT(DD$4,LEN(DD$4)-1)),"")</f>
        <v/>
      </c>
      <c r="DI58" s="64" t="str">
        <f>IF($B58&lt;&gt;"",IFERROR(SUMIFS(销售台账!$K$3:$K$2654,销售台账!$E$3:$E$2654,$B58,销售台账!$B$3:$B$2654,LEFT($I$3,4),销售台账!$C$3:$C$2654,LEFT(DD$4,LEN(DD$4)-1))/DH58,0),"")</f>
        <v/>
      </c>
      <c r="DJ58" s="64" t="str">
        <f>IF($B58&lt;&gt;"",SUMIFS(损耗登记!$I$3:$I$4999,损耗登记!$E$3:$E$4999,$B58,损耗登记!$B$3:$B$4999,LEFT($I$3,4),损耗登记!$C$3:$C$4999,LEFT(DD$4,LEN(DD$4)-1)),"")</f>
        <v/>
      </c>
      <c r="DK58" s="64" t="str">
        <f t="shared" si="70"/>
        <v/>
      </c>
      <c r="DL58" s="64" t="str">
        <f t="shared" si="71"/>
        <v/>
      </c>
      <c r="DM58" s="64" t="str">
        <f t="shared" si="72"/>
        <v/>
      </c>
      <c r="DN58" s="64" t="str">
        <f t="shared" si="73"/>
        <v/>
      </c>
      <c r="DO58" s="64" t="str">
        <f>IF($B58&lt;&gt;"",SUMIFS(进货台账!$I$3:$I$1869,进货台账!$E$3:$E$1869,$B58,进货台账!$B$3:$B$1869,LEFT($I$3,4),进货台账!$C$3:$C$1869,LEFT(DO$4,LEN(DO$4)-1)),"")</f>
        <v/>
      </c>
      <c r="DP58" s="64" t="str">
        <f>IF($B58&lt;&gt;"",SUMIFS(进货台账!$K$3:$K$1869,进货台账!$E$3:$E$1869,$B58,进货台账!$B$3:$B$1869,LEFT($I$3,4),进货台账!$C$3:$C$1869,LEFT(DO$4,LEN(DO$4)-1)),"")</f>
        <v/>
      </c>
      <c r="DQ58" s="64" t="str">
        <f t="shared" si="74"/>
        <v/>
      </c>
      <c r="DR58" s="64" t="str">
        <f t="shared" si="75"/>
        <v/>
      </c>
      <c r="DS58" s="64" t="str">
        <f>IF($B58&lt;&gt;"",SUMIFS(销售台账!$I$3:$I$2654,销售台账!$E$3:$E$2654,$B58,销售台账!$B$3:$B$2654,LEFT($I$3,4),销售台账!$C$3:$C$2654,LEFT(DO$4,LEN(DO$4)-1)),"")</f>
        <v/>
      </c>
      <c r="DT58" s="64" t="str">
        <f>IF($B58&lt;&gt;"",IFERROR(SUMIFS(销售台账!$K$3:$K$2654,销售台账!$E$3:$E$2654,$B58,销售台账!$B$3:$B$2654,LEFT($I$3,4),销售台账!$C$3:$C$2654,LEFT(DO$4,LEN(DO$4)-1))/DS58,0),"")</f>
        <v/>
      </c>
      <c r="DU58" s="64" t="str">
        <f>IF($B58&lt;&gt;"",SUMIFS(损耗登记!$I$3:$I$4999,损耗登记!$E$3:$E$4999,$B58,损耗登记!$B$3:$B$4999,LEFT($I$3,4),损耗登记!$C$3:$C$4999,LEFT(DO$4,LEN(DO$4)-1)),"")</f>
        <v/>
      </c>
      <c r="DV58" s="64" t="str">
        <f t="shared" si="76"/>
        <v/>
      </c>
      <c r="DW58" s="64" t="str">
        <f t="shared" si="77"/>
        <v/>
      </c>
      <c r="DX58" s="64" t="str">
        <f t="shared" si="78"/>
        <v/>
      </c>
      <c r="DY58" s="64" t="str">
        <f t="shared" si="79"/>
        <v/>
      </c>
      <c r="DZ58" s="64" t="str">
        <f>IF($B58&lt;&gt;"",SUMIFS(进货台账!$I$3:$I$1869,进货台账!$E$3:$E$1869,$B58,进货台账!$B$3:$B$1869,LEFT($I$3,4),进货台账!$C$3:$C$1869,LEFT(DZ$4,LEN(DZ$4)-1)),"")</f>
        <v/>
      </c>
      <c r="EA58" s="64" t="str">
        <f>IF($B58&lt;&gt;"",SUMIFS(进货台账!$K$3:$K$1869,进货台账!$E$3:$E$1869,$B58,进货台账!$B$3:$B$1869,LEFT($I$3,4),进货台账!$C$3:$C$1869,LEFT(DZ$4,LEN(DZ$4)-1)),"")</f>
        <v/>
      </c>
      <c r="EB58" s="64" t="str">
        <f t="shared" si="80"/>
        <v/>
      </c>
      <c r="EC58" s="64" t="str">
        <f t="shared" si="81"/>
        <v/>
      </c>
      <c r="ED58" s="64" t="str">
        <f>IF($B58&lt;&gt;"",SUMIFS(销售台账!$I$3:$I$2654,销售台账!$E$3:$E$2654,$B58,销售台账!$B$3:$B$2654,LEFT($I$3,4),销售台账!$C$3:$C$2654,LEFT(DZ$4,LEN(DZ$4)-1)),"")</f>
        <v/>
      </c>
      <c r="EE58" s="64" t="str">
        <f>IF($B58&lt;&gt;"",IFERROR(SUMIFS(销售台账!$K$3:$K$2654,销售台账!$E$3:$E$2654,$B58,销售台账!$B$3:$B$2654,LEFT($I$3,4),销售台账!$C$3:$C$2654,LEFT(DZ$4,LEN(DZ$4)-1))/ED58,0),"")</f>
        <v/>
      </c>
      <c r="EF58" s="64" t="str">
        <f>IF($B58&lt;&gt;"",SUMIFS(损耗登记!$I$3:$I$4999,损耗登记!$E$3:$E$4999,$B58,损耗登记!$B$3:$B$4999,LEFT($I$3,4),损耗登记!$C$3:$C$4999,LEFT(DZ$4,LEN(DZ$4)-1)),"")</f>
        <v/>
      </c>
      <c r="EG58" s="64" t="str">
        <f t="shared" si="82"/>
        <v/>
      </c>
      <c r="EH58" s="64" t="str">
        <f t="shared" si="83"/>
        <v/>
      </c>
      <c r="EI58" s="64" t="str">
        <f t="shared" si="84"/>
        <v/>
      </c>
      <c r="EJ58" s="64" t="str">
        <f t="shared" si="85"/>
        <v/>
      </c>
    </row>
    <row r="59" s="44" customFormat="1" ht="22" customHeight="1" spans="1:140">
      <c r="A59" s="63" t="str">
        <f t="shared" si="86"/>
        <v/>
      </c>
      <c r="B59" s="63" t="str">
        <f>IF(商品参数!A55&lt;&gt;"",商品参数!A55,"")</f>
        <v/>
      </c>
      <c r="C59" s="64" t="str">
        <f>IFERROR(VLOOKUP(B59,商品参数!A:E,2,FALSE),"")</f>
        <v/>
      </c>
      <c r="D59" s="64" t="str">
        <f>IFERROR(VLOOKUP(B59,商品参数!A:E,3,FALSE),"")</f>
        <v/>
      </c>
      <c r="E59" s="64" t="str">
        <f>IFERROR(VLOOKUP(B59,商品参数!A:E,4,FALSE),"")</f>
        <v/>
      </c>
      <c r="F59" s="64" t="str">
        <f>IF(E59&lt;&gt;"",IFERROR(VLOOKUP(B59,商品参数!$A$3:$D$499,6,0),0),"")</f>
        <v/>
      </c>
      <c r="G59" s="64" t="str">
        <f>IF(E59&lt;&gt;"",IFERROR(VLOOKUP(B59,商品参数!$A$3:$E$499,7,0),0),"")</f>
        <v/>
      </c>
      <c r="H59" s="64" t="str">
        <f t="shared" si="17"/>
        <v/>
      </c>
      <c r="I59" s="64" t="str">
        <f>IF($B59&lt;&gt;"",SUMIFS(进货台账!$I$3:$I$1869,进货台账!$E$3:$E$1869,$B59,进货台账!$B$3:$B$1869,LEFT($I$3,4),进货台账!$C$3:$C$1869,LEFT(I$4,LEN(I$4)-1)),"")</f>
        <v/>
      </c>
      <c r="J59" s="64" t="str">
        <f>IF($B59&lt;&gt;"",SUMIFS(进货台账!$K$3:$K$1869,进货台账!$E$3:$E$1869,$B59,进货台账!$B$3:$B$1869,LEFT($I$3,4),进货台账!$C$3:$C$1869,LEFT(I$4,LEN(I$4)-1)),"")</f>
        <v/>
      </c>
      <c r="K59" s="64" t="str">
        <f t="shared" si="18"/>
        <v/>
      </c>
      <c r="L59" s="64" t="str">
        <f t="shared" si="19"/>
        <v/>
      </c>
      <c r="M59" s="64" t="str">
        <f>IF($B59&lt;&gt;"",SUMIFS(销售台账!$I$3:$I$2654,销售台账!$E$3:$E$2654,$B59,销售台账!$B$3:$B$2654,LEFT($I$3,4),销售台账!$C$3:$C$2654,LEFT(I$4,LEN(I$4)-1)),"")</f>
        <v/>
      </c>
      <c r="N59" s="64" t="str">
        <f>IF($B59&lt;&gt;"",IFERROR(SUMIFS(销售台账!$K$3:$K$2654,销售台账!$E$3:$E$2654,$B59,销售台账!$B$3:$B$2654,LEFT($I$3,4),销售台账!$C$3:$C$2654,LEFT(I$4,LEN(I$4)-1))/M59,0),"")</f>
        <v/>
      </c>
      <c r="O59" s="64" t="str">
        <f>IF($B59&lt;&gt;"",SUMIFS(损耗登记!$I$3:$I$4999,损耗登记!$E$3:$E$4999,$B59,损耗登记!$B$3:$B$4999,LEFT($I$3,4),损耗登记!$C$3:$C$4999,LEFT(I$4,LEN(I$4)-1)),"")</f>
        <v/>
      </c>
      <c r="P59" s="64" t="str">
        <f t="shared" si="20"/>
        <v/>
      </c>
      <c r="Q59" s="64" t="str">
        <f t="shared" si="21"/>
        <v/>
      </c>
      <c r="R59" s="64" t="str">
        <f t="shared" si="22"/>
        <v/>
      </c>
      <c r="S59" s="64" t="str">
        <f t="shared" si="87"/>
        <v/>
      </c>
      <c r="T59" s="64" t="str">
        <f>IF($B59&lt;&gt;"",SUMIFS(进货台账!$I$3:$I$1869,进货台账!$E$3:$E$1869,$B59,进货台账!$B$3:$B$1869,LEFT($I$3,4),进货台账!$C$3:$C$1869,LEFT(T$4,LEN(T$4)-1)),"")</f>
        <v/>
      </c>
      <c r="U59" s="64" t="str">
        <f>IF($B59&lt;&gt;"",SUMIFS(进货台账!$K$3:$K$1869,进货台账!$E$3:$E$1869,$B59,进货台账!$B$3:$B$1869,LEFT($I$3,4),进货台账!$C$3:$C$1869,LEFT(T$4,LEN(T$4)-1)),"")</f>
        <v/>
      </c>
      <c r="V59" s="64" t="str">
        <f t="shared" si="88"/>
        <v/>
      </c>
      <c r="W59" s="64" t="str">
        <f t="shared" si="89"/>
        <v/>
      </c>
      <c r="X59" s="64" t="str">
        <f>IF($B59&lt;&gt;"",SUMIFS(销售台账!$I$3:$I$2654,销售台账!$E$3:$E$2654,$B59,销售台账!$B$3:$B$2654,LEFT($I$3,4),销售台账!$C$3:$C$2654,LEFT(T$4,LEN(T$4)-1)),"")</f>
        <v/>
      </c>
      <c r="Y59" s="64" t="str">
        <f>IF($B59&lt;&gt;"",IFERROR(SUMIFS(销售台账!$K$3:$K$2654,销售台账!$E$3:$E$2654,$B59,销售台账!$B$3:$B$2654,LEFT($I$3,4),销售台账!$C$3:$C$2654,LEFT(T$4,LEN(T$4)-1))/X59,0),"")</f>
        <v/>
      </c>
      <c r="Z59" s="64" t="str">
        <f>IF($B59&lt;&gt;"",SUMIFS(损耗登记!$I$3:$I$4999,损耗登记!$E$3:$E$4999,$B59,损耗登记!$B$3:$B$4999,LEFT($I$3,4),损耗登记!$C$3:$C$4999,LEFT(T$4,LEN(T$4)-1)),"")</f>
        <v/>
      </c>
      <c r="AA59" s="64" t="str">
        <f t="shared" si="90"/>
        <v/>
      </c>
      <c r="AB59" s="64" t="str">
        <f t="shared" si="91"/>
        <v/>
      </c>
      <c r="AC59" s="64" t="str">
        <f t="shared" si="92"/>
        <v/>
      </c>
      <c r="AD59" s="64" t="str">
        <f t="shared" si="93"/>
        <v/>
      </c>
      <c r="AE59" s="64" t="str">
        <f>IF($B59&lt;&gt;"",SUMIFS(进货台账!$I$3:$I$1869,进货台账!$E$3:$E$1869,$B59,进货台账!$B$3:$B$1869,LEFT($I$3,4),进货台账!$C$3:$C$1869,LEFT(AE$4,LEN(AE$4)-1)),"")</f>
        <v/>
      </c>
      <c r="AF59" s="64" t="str">
        <f>IF($B59&lt;&gt;"",SUMIFS(进货台账!$K$3:$K$1869,进货台账!$E$3:$E$1869,$B59,进货台账!$B$3:$B$1869,LEFT($I$3,4),进货台账!$C$3:$C$1869,LEFT(AE$4,LEN(AE$4)-1)),"")</f>
        <v/>
      </c>
      <c r="AG59" s="64" t="str">
        <f t="shared" si="26"/>
        <v/>
      </c>
      <c r="AH59" s="64" t="str">
        <f t="shared" si="27"/>
        <v/>
      </c>
      <c r="AI59" s="64" t="str">
        <f>IF($B59&lt;&gt;"",SUMIFS(销售台账!$I$3:$I$2654,销售台账!$E$3:$E$2654,$B59,销售台账!$B$3:$B$2654,LEFT($I$3,4),销售台账!$C$3:$C$2654,LEFT(AE$4,LEN(AE$4)-1)),"")</f>
        <v/>
      </c>
      <c r="AJ59" s="64" t="str">
        <f>IF($B59&lt;&gt;"",IFERROR(SUMIFS(销售台账!$K$3:$K$2654,销售台账!$E$3:$E$2654,$B59,销售台账!$B$3:$B$2654,LEFT($I$3,4),销售台账!$C$3:$C$2654,LEFT(AE$4,LEN(AE$4)-1))/AI59,0),"")</f>
        <v/>
      </c>
      <c r="AK59" s="64" t="str">
        <f>IF($B59&lt;&gt;"",SUMIFS(损耗登记!$I$3:$I$4999,损耗登记!$E$3:$E$4999,$B59,损耗登记!$B$3:$B$4999,LEFT($I$3,4),损耗登记!$C$3:$C$4999,LEFT(AE$4,LEN(AE$4)-1)),"")</f>
        <v/>
      </c>
      <c r="AL59" s="64" t="str">
        <f t="shared" si="28"/>
        <v/>
      </c>
      <c r="AM59" s="64" t="str">
        <f t="shared" si="29"/>
        <v/>
      </c>
      <c r="AN59" s="64" t="str">
        <f t="shared" si="30"/>
        <v/>
      </c>
      <c r="AO59" s="64" t="str">
        <f t="shared" si="31"/>
        <v/>
      </c>
      <c r="AP59" s="64" t="str">
        <f>IF($B59&lt;&gt;"",SUMIFS(进货台账!$I$3:$I$1869,进货台账!$E$3:$E$1869,$B59,进货台账!$B$3:$B$1869,LEFT($I$3,4),进货台账!$C$3:$C$1869,LEFT(AP$4,LEN(AP$4)-1)),"")</f>
        <v/>
      </c>
      <c r="AQ59" s="64" t="str">
        <f>IF($B59&lt;&gt;"",SUMIFS(进货台账!$K$3:$K$1869,进货台账!$E$3:$E$1869,$B59,进货台账!$B$3:$B$1869,LEFT($I$3,4),进货台账!$C$3:$C$1869,LEFT(AP$4,LEN(AP$4)-1)),"")</f>
        <v/>
      </c>
      <c r="AR59" s="64" t="str">
        <f t="shared" si="32"/>
        <v/>
      </c>
      <c r="AS59" s="64" t="str">
        <f t="shared" si="33"/>
        <v/>
      </c>
      <c r="AT59" s="64" t="str">
        <f>IF($B59&lt;&gt;"",SUMIFS(销售台账!$I$3:$I$2654,销售台账!$E$3:$E$2654,$B59,销售台账!$B$3:$B$2654,LEFT($I$3,4),销售台账!$C$3:$C$2654,LEFT(AP$4,LEN(AP$4)-1)),"")</f>
        <v/>
      </c>
      <c r="AU59" s="64" t="str">
        <f>IF($B59&lt;&gt;"",IFERROR(SUMIFS(销售台账!$K$3:$K$2654,销售台账!$E$3:$E$2654,$B59,销售台账!$B$3:$B$2654,LEFT($I$3,4),销售台账!$C$3:$C$2654,LEFT(AP$4,LEN(AP$4)-1))/AT59,0),"")</f>
        <v/>
      </c>
      <c r="AV59" s="64" t="str">
        <f>IF($B59&lt;&gt;"",SUMIFS(损耗登记!$I$3:$I$4999,损耗登记!$E$3:$E$4999,$B59,损耗登记!$B$3:$B$4999,LEFT($I$3,4),损耗登记!$C$3:$C$4999,LEFT(AP$4,LEN(AP$4)-1)),"")</f>
        <v/>
      </c>
      <c r="AW59" s="64" t="str">
        <f t="shared" si="34"/>
        <v/>
      </c>
      <c r="AX59" s="64" t="str">
        <f t="shared" si="35"/>
        <v/>
      </c>
      <c r="AY59" s="64" t="str">
        <f t="shared" si="36"/>
        <v/>
      </c>
      <c r="AZ59" s="64" t="str">
        <f t="shared" si="37"/>
        <v/>
      </c>
      <c r="BA59" s="64" t="str">
        <f>IF($B59&lt;&gt;"",SUMIFS(进货台账!$I$3:$I$1869,进货台账!$E$3:$E$1869,$B59,进货台账!$B$3:$B$1869,LEFT($I$3,4),进货台账!$C$3:$C$1869,LEFT(BA$4,LEN(BA$4)-1)),"")</f>
        <v/>
      </c>
      <c r="BB59" s="64" t="str">
        <f>IF($B59&lt;&gt;"",SUMIFS(进货台账!$K$3:$K$1869,进货台账!$E$3:$E$1869,$B59,进货台账!$B$3:$B$1869,LEFT($I$3,4),进货台账!$C$3:$C$1869,LEFT(BA$4,LEN(BA$4)-1)),"")</f>
        <v/>
      </c>
      <c r="BC59" s="64" t="str">
        <f t="shared" si="38"/>
        <v/>
      </c>
      <c r="BD59" s="64" t="str">
        <f t="shared" si="39"/>
        <v/>
      </c>
      <c r="BE59" s="64" t="str">
        <f>IF($B59&lt;&gt;"",SUMIFS(销售台账!$I$3:$I$2654,销售台账!$E$3:$E$2654,$B59,销售台账!$B$3:$B$2654,LEFT($I$3,4),销售台账!$C$3:$C$2654,LEFT(BA$4,LEN(BA$4)-1)),"")</f>
        <v/>
      </c>
      <c r="BF59" s="64" t="str">
        <f>IF($B59&lt;&gt;"",IFERROR(SUMIFS(销售台账!$K$3:$K$2654,销售台账!$E$3:$E$2654,$B59,销售台账!$B$3:$B$2654,LEFT($I$3,4),销售台账!$C$3:$C$2654,LEFT(BA$4,LEN(BA$4)-1))/BE59,0),"")</f>
        <v/>
      </c>
      <c r="BG59" s="64" t="str">
        <f>IF($B59&lt;&gt;"",SUMIFS(损耗登记!$I$3:$I$4999,损耗登记!$E$3:$E$4999,$B59,损耗登记!$B$3:$B$4999,LEFT($I$3,4),损耗登记!$C$3:$C$4999,LEFT(BA$4,LEN(BA$4)-1)),"")</f>
        <v/>
      </c>
      <c r="BH59" s="64" t="str">
        <f t="shared" si="40"/>
        <v/>
      </c>
      <c r="BI59" s="64" t="str">
        <f t="shared" si="41"/>
        <v/>
      </c>
      <c r="BJ59" s="64" t="str">
        <f t="shared" si="42"/>
        <v/>
      </c>
      <c r="BK59" s="64" t="str">
        <f t="shared" si="43"/>
        <v/>
      </c>
      <c r="BL59" s="64" t="str">
        <f>IF($B59&lt;&gt;"",SUMIFS(进货台账!$I$3:$I$1869,进货台账!$E$3:$E$1869,$B59,进货台账!$B$3:$B$1869,LEFT($I$3,4),进货台账!$C$3:$C$1869,LEFT(BL$4,LEN(BL$4)-1)),"")</f>
        <v/>
      </c>
      <c r="BM59" s="64" t="str">
        <f>IF($B59&lt;&gt;"",SUMIFS(进货台账!$K$3:$K$1869,进货台账!$E$3:$E$1869,$B59,进货台账!$B$3:$B$1869,LEFT($I$3,4),进货台账!$C$3:$C$1869,LEFT(BL$4,LEN(BL$4)-1)),"")</f>
        <v/>
      </c>
      <c r="BN59" s="64" t="str">
        <f t="shared" si="44"/>
        <v/>
      </c>
      <c r="BO59" s="64" t="str">
        <f t="shared" si="45"/>
        <v/>
      </c>
      <c r="BP59" s="64" t="str">
        <f>IF($B59&lt;&gt;"",SUMIFS(销售台账!$I$3:$I$2654,销售台账!$E$3:$E$2654,$B59,销售台账!$B$3:$B$2654,LEFT($I$3,4),销售台账!$C$3:$C$2654,LEFT(BL$4,LEN(BL$4)-1)),"")</f>
        <v/>
      </c>
      <c r="BQ59" s="64" t="str">
        <f>IF($B59&lt;&gt;"",IFERROR(SUMIFS(销售台账!$K$3:$K$2654,销售台账!$E$3:$E$2654,$B59,销售台账!$B$3:$B$2654,LEFT($I$3,4),销售台账!$C$3:$C$2654,LEFT(BL$4,LEN(BL$4)-1))/BP59,0),"")</f>
        <v/>
      </c>
      <c r="BR59" s="64" t="str">
        <f>IF($B59&lt;&gt;"",SUMIFS(损耗登记!$I$3:$I$4999,损耗登记!$E$3:$E$4999,$B59,损耗登记!$B$3:$B$4999,LEFT($I$3,4),损耗登记!$C$3:$C$4999,LEFT(BL$4,LEN(BL$4)-1)),"")</f>
        <v/>
      </c>
      <c r="BS59" s="64" t="str">
        <f t="shared" si="46"/>
        <v/>
      </c>
      <c r="BT59" s="64" t="str">
        <f t="shared" si="47"/>
        <v/>
      </c>
      <c r="BU59" s="64" t="str">
        <f t="shared" si="48"/>
        <v/>
      </c>
      <c r="BV59" s="64" t="str">
        <f t="shared" si="49"/>
        <v/>
      </c>
      <c r="BW59" s="64" t="str">
        <f>IF($B59&lt;&gt;"",SUMIFS(进货台账!$I$3:$I$1869,进货台账!$E$3:$E$1869,$B59,进货台账!$B$3:$B$1869,LEFT($I$3,4),进货台账!$C$3:$C$1869,LEFT(BW$4,LEN(BW$4)-1)),"")</f>
        <v/>
      </c>
      <c r="BX59" s="64" t="str">
        <f>IF($B59&lt;&gt;"",SUMIFS(进货台账!$K$3:$K$1869,进货台账!$E$3:$E$1869,$B59,进货台账!$B$3:$B$1869,LEFT($I$3,4),进货台账!$C$3:$C$1869,LEFT(BW$4,LEN(BW$4)-1)),"")</f>
        <v/>
      </c>
      <c r="BY59" s="64" t="str">
        <f t="shared" si="50"/>
        <v/>
      </c>
      <c r="BZ59" s="64" t="str">
        <f t="shared" si="51"/>
        <v/>
      </c>
      <c r="CA59" s="64" t="str">
        <f>IF($B59&lt;&gt;"",SUMIFS(销售台账!$I$3:$I$2654,销售台账!$E$3:$E$2654,$B59,销售台账!$B$3:$B$2654,LEFT($I$3,4),销售台账!$C$3:$C$2654,LEFT(BW$4,LEN(BW$4)-1)),"")</f>
        <v/>
      </c>
      <c r="CB59" s="64" t="str">
        <f>IF($B59&lt;&gt;"",IFERROR(SUMIFS(销售台账!$K$3:$K$2654,销售台账!$E$3:$E$2654,$B59,销售台账!$B$3:$B$2654,LEFT($I$3,4),销售台账!$C$3:$C$2654,LEFT(BW$4,LEN(BW$4)-1))/CA59,0),"")</f>
        <v/>
      </c>
      <c r="CC59" s="64" t="str">
        <f>IF($B59&lt;&gt;"",SUMIFS(损耗登记!$I$3:$I$4999,损耗登记!$E$3:$E$4999,$B59,损耗登记!$B$3:$B$4999,LEFT($I$3,4),损耗登记!$C$3:$C$4999,LEFT(BW$4,LEN(BW$4)-1)),"")</f>
        <v/>
      </c>
      <c r="CD59" s="64" t="str">
        <f t="shared" si="52"/>
        <v/>
      </c>
      <c r="CE59" s="64" t="str">
        <f t="shared" si="53"/>
        <v/>
      </c>
      <c r="CF59" s="64" t="str">
        <f t="shared" si="54"/>
        <v/>
      </c>
      <c r="CG59" s="64" t="str">
        <f t="shared" si="55"/>
        <v/>
      </c>
      <c r="CH59" s="64" t="str">
        <f>IF($B59&lt;&gt;"",SUMIFS(进货台账!$I$3:$I$1869,进货台账!$E$3:$E$1869,$B59,进货台账!$B$3:$B$1869,LEFT($I$3,4),进货台账!$C$3:$C$1869,LEFT(CH$4,LEN(CH$4)-1)),"")</f>
        <v/>
      </c>
      <c r="CI59" s="64" t="str">
        <f>IF($B59&lt;&gt;"",SUMIFS(进货台账!$K$3:$K$1869,进货台账!$E$3:$E$1869,$B59,进货台账!$B$3:$B$1869,LEFT($I$3,4),进货台账!$C$3:$C$1869,LEFT(CH$4,LEN(CH$4)-1)),"")</f>
        <v/>
      </c>
      <c r="CJ59" s="64" t="str">
        <f t="shared" si="56"/>
        <v/>
      </c>
      <c r="CK59" s="64" t="str">
        <f t="shared" si="57"/>
        <v/>
      </c>
      <c r="CL59" s="64" t="str">
        <f>IF($B59&lt;&gt;"",SUMIFS(销售台账!$I$3:$I$2654,销售台账!$E$3:$E$2654,$B59,销售台账!$B$3:$B$2654,LEFT($I$3,4),销售台账!$C$3:$C$2654,LEFT(CH$4,LEN(CH$4)-1)),"")</f>
        <v/>
      </c>
      <c r="CM59" s="64" t="str">
        <f>IF($B59&lt;&gt;"",IFERROR(SUMIFS(销售台账!$K$3:$K$2654,销售台账!$E$3:$E$2654,$B59,销售台账!$B$3:$B$2654,LEFT($I$3,4),销售台账!$C$3:$C$2654,LEFT(CH$4,LEN(CH$4)-1))/CL59,0),"")</f>
        <v/>
      </c>
      <c r="CN59" s="64" t="str">
        <f>IF($B59&lt;&gt;"",SUMIFS(损耗登记!$I$3:$I$4999,损耗登记!$E$3:$E$4999,$B59,损耗登记!$B$3:$B$4999,LEFT($I$3,4),损耗登记!$C$3:$C$4999,LEFT(CH$4,LEN(CH$4)-1)),"")</f>
        <v/>
      </c>
      <c r="CO59" s="64" t="str">
        <f t="shared" si="58"/>
        <v/>
      </c>
      <c r="CP59" s="64" t="str">
        <f t="shared" si="59"/>
        <v/>
      </c>
      <c r="CQ59" s="64" t="str">
        <f t="shared" si="60"/>
        <v/>
      </c>
      <c r="CR59" s="64" t="str">
        <f t="shared" si="61"/>
        <v/>
      </c>
      <c r="CS59" s="64" t="str">
        <f>IF($B59&lt;&gt;"",SUMIFS(进货台账!$I$3:$I$1869,进货台账!$E$3:$E$1869,$B59,进货台账!$B$3:$B$1869,LEFT($I$3,4),进货台账!$C$3:$C$1869,LEFT(CS$4,LEN(CS$4)-1)),"")</f>
        <v/>
      </c>
      <c r="CT59" s="64" t="str">
        <f>IF($B59&lt;&gt;"",SUMIFS(进货台账!$K$3:$K$1869,进货台账!$E$3:$E$1869,$B59,进货台账!$B$3:$B$1869,LEFT($I$3,4),进货台账!$C$3:$C$1869,LEFT(CS$4,LEN(CS$4)-1)),"")</f>
        <v/>
      </c>
      <c r="CU59" s="64" t="str">
        <f t="shared" si="62"/>
        <v/>
      </c>
      <c r="CV59" s="64" t="str">
        <f t="shared" si="63"/>
        <v/>
      </c>
      <c r="CW59" s="64" t="str">
        <f>IF($B59&lt;&gt;"",SUMIFS(销售台账!$I$3:$I$2654,销售台账!$E$3:$E$2654,$B59,销售台账!$B$3:$B$2654,LEFT($I$3,4),销售台账!$C$3:$C$2654,LEFT(CS$4,LEN(CS$4)-1)),"")</f>
        <v/>
      </c>
      <c r="CX59" s="64" t="str">
        <f>IF($B59&lt;&gt;"",IFERROR(SUMIFS(销售台账!$K$3:$K$2654,销售台账!$E$3:$E$2654,$B59,销售台账!$B$3:$B$2654,LEFT($I$3,4),销售台账!$C$3:$C$2654,LEFT(CS$4,LEN(CS$4)-1))/CW59,0),"")</f>
        <v/>
      </c>
      <c r="CY59" s="64" t="str">
        <f>IF($B59&lt;&gt;"",SUMIFS(损耗登记!$I$3:$I$4999,损耗登记!$E$3:$E$4999,$B59,损耗登记!$B$3:$B$4999,LEFT($I$3,4),损耗登记!$C$3:$C$4999,LEFT(CS$4,LEN(CS$4)-1)),"")</f>
        <v/>
      </c>
      <c r="CZ59" s="64" t="str">
        <f t="shared" si="64"/>
        <v/>
      </c>
      <c r="DA59" s="64" t="str">
        <f t="shared" si="65"/>
        <v/>
      </c>
      <c r="DB59" s="64" t="str">
        <f t="shared" si="66"/>
        <v/>
      </c>
      <c r="DC59" s="64" t="str">
        <f t="shared" si="67"/>
        <v/>
      </c>
      <c r="DD59" s="64" t="str">
        <f>IF($B59&lt;&gt;"",SUMIFS(进货台账!$I$3:$I$1869,进货台账!$E$3:$E$1869,$B59,进货台账!$B$3:$B$1869,LEFT($I$3,4),进货台账!$C$3:$C$1869,LEFT(DD$4,LEN(DD$4)-1)),"")</f>
        <v/>
      </c>
      <c r="DE59" s="64" t="str">
        <f>IF($B59&lt;&gt;"",SUMIFS(进货台账!$K$3:$K$1869,进货台账!$E$3:$E$1869,$B59,进货台账!$B$3:$B$1869,LEFT($I$3,4),进货台账!$C$3:$C$1869,LEFT(DD$4,LEN(DD$4)-1)),"")</f>
        <v/>
      </c>
      <c r="DF59" s="64" t="str">
        <f t="shared" si="68"/>
        <v/>
      </c>
      <c r="DG59" s="64" t="str">
        <f t="shared" si="69"/>
        <v/>
      </c>
      <c r="DH59" s="64" t="str">
        <f>IF($B59&lt;&gt;"",SUMIFS(销售台账!$I$3:$I$2654,销售台账!$E$3:$E$2654,$B59,销售台账!$B$3:$B$2654,LEFT($I$3,4),销售台账!$C$3:$C$2654,LEFT(DD$4,LEN(DD$4)-1)),"")</f>
        <v/>
      </c>
      <c r="DI59" s="64" t="str">
        <f>IF($B59&lt;&gt;"",IFERROR(SUMIFS(销售台账!$K$3:$K$2654,销售台账!$E$3:$E$2654,$B59,销售台账!$B$3:$B$2654,LEFT($I$3,4),销售台账!$C$3:$C$2654,LEFT(DD$4,LEN(DD$4)-1))/DH59,0),"")</f>
        <v/>
      </c>
      <c r="DJ59" s="64" t="str">
        <f>IF($B59&lt;&gt;"",SUMIFS(损耗登记!$I$3:$I$4999,损耗登记!$E$3:$E$4999,$B59,损耗登记!$B$3:$B$4999,LEFT($I$3,4),损耗登记!$C$3:$C$4999,LEFT(DD$4,LEN(DD$4)-1)),"")</f>
        <v/>
      </c>
      <c r="DK59" s="64" t="str">
        <f t="shared" si="70"/>
        <v/>
      </c>
      <c r="DL59" s="64" t="str">
        <f t="shared" si="71"/>
        <v/>
      </c>
      <c r="DM59" s="64" t="str">
        <f t="shared" si="72"/>
        <v/>
      </c>
      <c r="DN59" s="64" t="str">
        <f t="shared" si="73"/>
        <v/>
      </c>
      <c r="DO59" s="64" t="str">
        <f>IF($B59&lt;&gt;"",SUMIFS(进货台账!$I$3:$I$1869,进货台账!$E$3:$E$1869,$B59,进货台账!$B$3:$B$1869,LEFT($I$3,4),进货台账!$C$3:$C$1869,LEFT(DO$4,LEN(DO$4)-1)),"")</f>
        <v/>
      </c>
      <c r="DP59" s="64" t="str">
        <f>IF($B59&lt;&gt;"",SUMIFS(进货台账!$K$3:$K$1869,进货台账!$E$3:$E$1869,$B59,进货台账!$B$3:$B$1869,LEFT($I$3,4),进货台账!$C$3:$C$1869,LEFT(DO$4,LEN(DO$4)-1)),"")</f>
        <v/>
      </c>
      <c r="DQ59" s="64" t="str">
        <f t="shared" si="74"/>
        <v/>
      </c>
      <c r="DR59" s="64" t="str">
        <f t="shared" si="75"/>
        <v/>
      </c>
      <c r="DS59" s="64" t="str">
        <f>IF($B59&lt;&gt;"",SUMIFS(销售台账!$I$3:$I$2654,销售台账!$E$3:$E$2654,$B59,销售台账!$B$3:$B$2654,LEFT($I$3,4),销售台账!$C$3:$C$2654,LEFT(DO$4,LEN(DO$4)-1)),"")</f>
        <v/>
      </c>
      <c r="DT59" s="64" t="str">
        <f>IF($B59&lt;&gt;"",IFERROR(SUMIFS(销售台账!$K$3:$K$2654,销售台账!$E$3:$E$2654,$B59,销售台账!$B$3:$B$2654,LEFT($I$3,4),销售台账!$C$3:$C$2654,LEFT(DO$4,LEN(DO$4)-1))/DS59,0),"")</f>
        <v/>
      </c>
      <c r="DU59" s="64" t="str">
        <f>IF($B59&lt;&gt;"",SUMIFS(损耗登记!$I$3:$I$4999,损耗登记!$E$3:$E$4999,$B59,损耗登记!$B$3:$B$4999,LEFT($I$3,4),损耗登记!$C$3:$C$4999,LEFT(DO$4,LEN(DO$4)-1)),"")</f>
        <v/>
      </c>
      <c r="DV59" s="64" t="str">
        <f t="shared" si="76"/>
        <v/>
      </c>
      <c r="DW59" s="64" t="str">
        <f t="shared" si="77"/>
        <v/>
      </c>
      <c r="DX59" s="64" t="str">
        <f t="shared" si="78"/>
        <v/>
      </c>
      <c r="DY59" s="64" t="str">
        <f t="shared" si="79"/>
        <v/>
      </c>
      <c r="DZ59" s="64" t="str">
        <f>IF($B59&lt;&gt;"",SUMIFS(进货台账!$I$3:$I$1869,进货台账!$E$3:$E$1869,$B59,进货台账!$B$3:$B$1869,LEFT($I$3,4),进货台账!$C$3:$C$1869,LEFT(DZ$4,LEN(DZ$4)-1)),"")</f>
        <v/>
      </c>
      <c r="EA59" s="64" t="str">
        <f>IF($B59&lt;&gt;"",SUMIFS(进货台账!$K$3:$K$1869,进货台账!$E$3:$E$1869,$B59,进货台账!$B$3:$B$1869,LEFT($I$3,4),进货台账!$C$3:$C$1869,LEFT(DZ$4,LEN(DZ$4)-1)),"")</f>
        <v/>
      </c>
      <c r="EB59" s="64" t="str">
        <f t="shared" si="80"/>
        <v/>
      </c>
      <c r="EC59" s="64" t="str">
        <f t="shared" si="81"/>
        <v/>
      </c>
      <c r="ED59" s="64" t="str">
        <f>IF($B59&lt;&gt;"",SUMIFS(销售台账!$I$3:$I$2654,销售台账!$E$3:$E$2654,$B59,销售台账!$B$3:$B$2654,LEFT($I$3,4),销售台账!$C$3:$C$2654,LEFT(DZ$4,LEN(DZ$4)-1)),"")</f>
        <v/>
      </c>
      <c r="EE59" s="64" t="str">
        <f>IF($B59&lt;&gt;"",IFERROR(SUMIFS(销售台账!$K$3:$K$2654,销售台账!$E$3:$E$2654,$B59,销售台账!$B$3:$B$2654,LEFT($I$3,4),销售台账!$C$3:$C$2654,LEFT(DZ$4,LEN(DZ$4)-1))/ED59,0),"")</f>
        <v/>
      </c>
      <c r="EF59" s="64" t="str">
        <f>IF($B59&lt;&gt;"",SUMIFS(损耗登记!$I$3:$I$4999,损耗登记!$E$3:$E$4999,$B59,损耗登记!$B$3:$B$4999,LEFT($I$3,4),损耗登记!$C$3:$C$4999,LEFT(DZ$4,LEN(DZ$4)-1)),"")</f>
        <v/>
      </c>
      <c r="EG59" s="64" t="str">
        <f t="shared" si="82"/>
        <v/>
      </c>
      <c r="EH59" s="64" t="str">
        <f t="shared" si="83"/>
        <v/>
      </c>
      <c r="EI59" s="64" t="str">
        <f t="shared" si="84"/>
        <v/>
      </c>
      <c r="EJ59" s="64" t="str">
        <f t="shared" si="85"/>
        <v/>
      </c>
    </row>
    <row r="60" s="44" customFormat="1" ht="22" customHeight="1" spans="1:140">
      <c r="A60" s="63" t="str">
        <f t="shared" si="86"/>
        <v/>
      </c>
      <c r="B60" s="63" t="str">
        <f>IF(商品参数!A56&lt;&gt;"",商品参数!A56,"")</f>
        <v/>
      </c>
      <c r="C60" s="64" t="str">
        <f>IFERROR(VLOOKUP(B60,商品参数!A:E,2,FALSE),"")</f>
        <v/>
      </c>
      <c r="D60" s="64" t="str">
        <f>IFERROR(VLOOKUP(B60,商品参数!A:E,3,FALSE),"")</f>
        <v/>
      </c>
      <c r="E60" s="64" t="str">
        <f>IFERROR(VLOOKUP(B60,商品参数!A:E,4,FALSE),"")</f>
        <v/>
      </c>
      <c r="F60" s="64" t="str">
        <f>IF(E60&lt;&gt;"",IFERROR(VLOOKUP(B60,商品参数!$A$3:$D$499,6,0),0),"")</f>
        <v/>
      </c>
      <c r="G60" s="64" t="str">
        <f>IF(E60&lt;&gt;"",IFERROR(VLOOKUP(B60,商品参数!$A$3:$E$499,7,0),0),"")</f>
        <v/>
      </c>
      <c r="H60" s="64" t="str">
        <f t="shared" si="17"/>
        <v/>
      </c>
      <c r="I60" s="64" t="str">
        <f>IF($B60&lt;&gt;"",SUMIFS(进货台账!$I$3:$I$1869,进货台账!$E$3:$E$1869,$B60,进货台账!$B$3:$B$1869,LEFT($I$3,4),进货台账!$C$3:$C$1869,LEFT(I$4,LEN(I$4)-1)),"")</f>
        <v/>
      </c>
      <c r="J60" s="64" t="str">
        <f>IF($B60&lt;&gt;"",SUMIFS(进货台账!$K$3:$K$1869,进货台账!$E$3:$E$1869,$B60,进货台账!$B$3:$B$1869,LEFT($I$3,4),进货台账!$C$3:$C$1869,LEFT(I$4,LEN(I$4)-1)),"")</f>
        <v/>
      </c>
      <c r="K60" s="64" t="str">
        <f t="shared" si="18"/>
        <v/>
      </c>
      <c r="L60" s="64" t="str">
        <f t="shared" si="19"/>
        <v/>
      </c>
      <c r="M60" s="64" t="str">
        <f>IF($B60&lt;&gt;"",SUMIFS(销售台账!$I$3:$I$2654,销售台账!$E$3:$E$2654,$B60,销售台账!$B$3:$B$2654,LEFT($I$3,4),销售台账!$C$3:$C$2654,LEFT(I$4,LEN(I$4)-1)),"")</f>
        <v/>
      </c>
      <c r="N60" s="64" t="str">
        <f>IF($B60&lt;&gt;"",IFERROR(SUMIFS(销售台账!$K$3:$K$2654,销售台账!$E$3:$E$2654,$B60,销售台账!$B$3:$B$2654,LEFT($I$3,4),销售台账!$C$3:$C$2654,LEFT(I$4,LEN(I$4)-1))/M60,0),"")</f>
        <v/>
      </c>
      <c r="O60" s="64" t="str">
        <f>IF($B60&lt;&gt;"",SUMIFS(损耗登记!$I$3:$I$4999,损耗登记!$E$3:$E$4999,$B60,损耗登记!$B$3:$B$4999,LEFT($I$3,4),损耗登记!$C$3:$C$4999,LEFT(I$4,LEN(I$4)-1)),"")</f>
        <v/>
      </c>
      <c r="P60" s="64" t="str">
        <f t="shared" si="20"/>
        <v/>
      </c>
      <c r="Q60" s="64" t="str">
        <f t="shared" si="21"/>
        <v/>
      </c>
      <c r="R60" s="64" t="str">
        <f t="shared" si="22"/>
        <v/>
      </c>
      <c r="S60" s="64" t="str">
        <f t="shared" si="87"/>
        <v/>
      </c>
      <c r="T60" s="64" t="str">
        <f>IF($B60&lt;&gt;"",SUMIFS(进货台账!$I$3:$I$1869,进货台账!$E$3:$E$1869,$B60,进货台账!$B$3:$B$1869,LEFT($I$3,4),进货台账!$C$3:$C$1869,LEFT(T$4,LEN(T$4)-1)),"")</f>
        <v/>
      </c>
      <c r="U60" s="64" t="str">
        <f>IF($B60&lt;&gt;"",SUMIFS(进货台账!$K$3:$K$1869,进货台账!$E$3:$E$1869,$B60,进货台账!$B$3:$B$1869,LEFT($I$3,4),进货台账!$C$3:$C$1869,LEFT(T$4,LEN(T$4)-1)),"")</f>
        <v/>
      </c>
      <c r="V60" s="64" t="str">
        <f t="shared" si="88"/>
        <v/>
      </c>
      <c r="W60" s="64" t="str">
        <f t="shared" si="89"/>
        <v/>
      </c>
      <c r="X60" s="64" t="str">
        <f>IF($B60&lt;&gt;"",SUMIFS(销售台账!$I$3:$I$2654,销售台账!$E$3:$E$2654,$B60,销售台账!$B$3:$B$2654,LEFT($I$3,4),销售台账!$C$3:$C$2654,LEFT(T$4,LEN(T$4)-1)),"")</f>
        <v/>
      </c>
      <c r="Y60" s="64" t="str">
        <f>IF($B60&lt;&gt;"",IFERROR(SUMIFS(销售台账!$K$3:$K$2654,销售台账!$E$3:$E$2654,$B60,销售台账!$B$3:$B$2654,LEFT($I$3,4),销售台账!$C$3:$C$2654,LEFT(T$4,LEN(T$4)-1))/X60,0),"")</f>
        <v/>
      </c>
      <c r="Z60" s="64" t="str">
        <f>IF($B60&lt;&gt;"",SUMIFS(损耗登记!$I$3:$I$4999,损耗登记!$E$3:$E$4999,$B60,损耗登记!$B$3:$B$4999,LEFT($I$3,4),损耗登记!$C$3:$C$4999,LEFT(T$4,LEN(T$4)-1)),"")</f>
        <v/>
      </c>
      <c r="AA60" s="64" t="str">
        <f t="shared" si="90"/>
        <v/>
      </c>
      <c r="AB60" s="64" t="str">
        <f t="shared" si="91"/>
        <v/>
      </c>
      <c r="AC60" s="64" t="str">
        <f t="shared" si="92"/>
        <v/>
      </c>
      <c r="AD60" s="64" t="str">
        <f t="shared" si="93"/>
        <v/>
      </c>
      <c r="AE60" s="64" t="str">
        <f>IF($B60&lt;&gt;"",SUMIFS(进货台账!$I$3:$I$1869,进货台账!$E$3:$E$1869,$B60,进货台账!$B$3:$B$1869,LEFT($I$3,4),进货台账!$C$3:$C$1869,LEFT(AE$4,LEN(AE$4)-1)),"")</f>
        <v/>
      </c>
      <c r="AF60" s="64" t="str">
        <f>IF($B60&lt;&gt;"",SUMIFS(进货台账!$K$3:$K$1869,进货台账!$E$3:$E$1869,$B60,进货台账!$B$3:$B$1869,LEFT($I$3,4),进货台账!$C$3:$C$1869,LEFT(AE$4,LEN(AE$4)-1)),"")</f>
        <v/>
      </c>
      <c r="AG60" s="64" t="str">
        <f t="shared" si="26"/>
        <v/>
      </c>
      <c r="AH60" s="64" t="str">
        <f t="shared" si="27"/>
        <v/>
      </c>
      <c r="AI60" s="64" t="str">
        <f>IF($B60&lt;&gt;"",SUMIFS(销售台账!$I$3:$I$2654,销售台账!$E$3:$E$2654,$B60,销售台账!$B$3:$B$2654,LEFT($I$3,4),销售台账!$C$3:$C$2654,LEFT(AE$4,LEN(AE$4)-1)),"")</f>
        <v/>
      </c>
      <c r="AJ60" s="64" t="str">
        <f>IF($B60&lt;&gt;"",IFERROR(SUMIFS(销售台账!$K$3:$K$2654,销售台账!$E$3:$E$2654,$B60,销售台账!$B$3:$B$2654,LEFT($I$3,4),销售台账!$C$3:$C$2654,LEFT(AE$4,LEN(AE$4)-1))/AI60,0),"")</f>
        <v/>
      </c>
      <c r="AK60" s="64" t="str">
        <f>IF($B60&lt;&gt;"",SUMIFS(损耗登记!$I$3:$I$4999,损耗登记!$E$3:$E$4999,$B60,损耗登记!$B$3:$B$4999,LEFT($I$3,4),损耗登记!$C$3:$C$4999,LEFT(AE$4,LEN(AE$4)-1)),"")</f>
        <v/>
      </c>
      <c r="AL60" s="64" t="str">
        <f t="shared" si="28"/>
        <v/>
      </c>
      <c r="AM60" s="64" t="str">
        <f t="shared" si="29"/>
        <v/>
      </c>
      <c r="AN60" s="64" t="str">
        <f t="shared" si="30"/>
        <v/>
      </c>
      <c r="AO60" s="64" t="str">
        <f t="shared" si="31"/>
        <v/>
      </c>
      <c r="AP60" s="64" t="str">
        <f>IF($B60&lt;&gt;"",SUMIFS(进货台账!$I$3:$I$1869,进货台账!$E$3:$E$1869,$B60,进货台账!$B$3:$B$1869,LEFT($I$3,4),进货台账!$C$3:$C$1869,LEFT(AP$4,LEN(AP$4)-1)),"")</f>
        <v/>
      </c>
      <c r="AQ60" s="64" t="str">
        <f>IF($B60&lt;&gt;"",SUMIFS(进货台账!$K$3:$K$1869,进货台账!$E$3:$E$1869,$B60,进货台账!$B$3:$B$1869,LEFT($I$3,4),进货台账!$C$3:$C$1869,LEFT(AP$4,LEN(AP$4)-1)),"")</f>
        <v/>
      </c>
      <c r="AR60" s="64" t="str">
        <f t="shared" si="32"/>
        <v/>
      </c>
      <c r="AS60" s="64" t="str">
        <f t="shared" si="33"/>
        <v/>
      </c>
      <c r="AT60" s="64" t="str">
        <f>IF($B60&lt;&gt;"",SUMIFS(销售台账!$I$3:$I$2654,销售台账!$E$3:$E$2654,$B60,销售台账!$B$3:$B$2654,LEFT($I$3,4),销售台账!$C$3:$C$2654,LEFT(AP$4,LEN(AP$4)-1)),"")</f>
        <v/>
      </c>
      <c r="AU60" s="64" t="str">
        <f>IF($B60&lt;&gt;"",IFERROR(SUMIFS(销售台账!$K$3:$K$2654,销售台账!$E$3:$E$2654,$B60,销售台账!$B$3:$B$2654,LEFT($I$3,4),销售台账!$C$3:$C$2654,LEFT(AP$4,LEN(AP$4)-1))/AT60,0),"")</f>
        <v/>
      </c>
      <c r="AV60" s="64" t="str">
        <f>IF($B60&lt;&gt;"",SUMIFS(损耗登记!$I$3:$I$4999,损耗登记!$E$3:$E$4999,$B60,损耗登记!$B$3:$B$4999,LEFT($I$3,4),损耗登记!$C$3:$C$4999,LEFT(AP$4,LEN(AP$4)-1)),"")</f>
        <v/>
      </c>
      <c r="AW60" s="64" t="str">
        <f t="shared" si="34"/>
        <v/>
      </c>
      <c r="AX60" s="64" t="str">
        <f t="shared" si="35"/>
        <v/>
      </c>
      <c r="AY60" s="64" t="str">
        <f t="shared" si="36"/>
        <v/>
      </c>
      <c r="AZ60" s="64" t="str">
        <f t="shared" si="37"/>
        <v/>
      </c>
      <c r="BA60" s="64" t="str">
        <f>IF($B60&lt;&gt;"",SUMIFS(进货台账!$I$3:$I$1869,进货台账!$E$3:$E$1869,$B60,进货台账!$B$3:$B$1869,LEFT($I$3,4),进货台账!$C$3:$C$1869,LEFT(BA$4,LEN(BA$4)-1)),"")</f>
        <v/>
      </c>
      <c r="BB60" s="64" t="str">
        <f>IF($B60&lt;&gt;"",SUMIFS(进货台账!$K$3:$K$1869,进货台账!$E$3:$E$1869,$B60,进货台账!$B$3:$B$1869,LEFT($I$3,4),进货台账!$C$3:$C$1869,LEFT(BA$4,LEN(BA$4)-1)),"")</f>
        <v/>
      </c>
      <c r="BC60" s="64" t="str">
        <f t="shared" si="38"/>
        <v/>
      </c>
      <c r="BD60" s="64" t="str">
        <f t="shared" si="39"/>
        <v/>
      </c>
      <c r="BE60" s="64" t="str">
        <f>IF($B60&lt;&gt;"",SUMIFS(销售台账!$I$3:$I$2654,销售台账!$E$3:$E$2654,$B60,销售台账!$B$3:$B$2654,LEFT($I$3,4),销售台账!$C$3:$C$2654,LEFT(BA$4,LEN(BA$4)-1)),"")</f>
        <v/>
      </c>
      <c r="BF60" s="64" t="str">
        <f>IF($B60&lt;&gt;"",IFERROR(SUMIFS(销售台账!$K$3:$K$2654,销售台账!$E$3:$E$2654,$B60,销售台账!$B$3:$B$2654,LEFT($I$3,4),销售台账!$C$3:$C$2654,LEFT(BA$4,LEN(BA$4)-1))/BE60,0),"")</f>
        <v/>
      </c>
      <c r="BG60" s="64" t="str">
        <f>IF($B60&lt;&gt;"",SUMIFS(损耗登记!$I$3:$I$4999,损耗登记!$E$3:$E$4999,$B60,损耗登记!$B$3:$B$4999,LEFT($I$3,4),损耗登记!$C$3:$C$4999,LEFT(BA$4,LEN(BA$4)-1)),"")</f>
        <v/>
      </c>
      <c r="BH60" s="64" t="str">
        <f t="shared" si="40"/>
        <v/>
      </c>
      <c r="BI60" s="64" t="str">
        <f t="shared" si="41"/>
        <v/>
      </c>
      <c r="BJ60" s="64" t="str">
        <f t="shared" si="42"/>
        <v/>
      </c>
      <c r="BK60" s="64" t="str">
        <f t="shared" si="43"/>
        <v/>
      </c>
      <c r="BL60" s="64" t="str">
        <f>IF($B60&lt;&gt;"",SUMIFS(进货台账!$I$3:$I$1869,进货台账!$E$3:$E$1869,$B60,进货台账!$B$3:$B$1869,LEFT($I$3,4),进货台账!$C$3:$C$1869,LEFT(BL$4,LEN(BL$4)-1)),"")</f>
        <v/>
      </c>
      <c r="BM60" s="64" t="str">
        <f>IF($B60&lt;&gt;"",SUMIFS(进货台账!$K$3:$K$1869,进货台账!$E$3:$E$1869,$B60,进货台账!$B$3:$B$1869,LEFT($I$3,4),进货台账!$C$3:$C$1869,LEFT(BL$4,LEN(BL$4)-1)),"")</f>
        <v/>
      </c>
      <c r="BN60" s="64" t="str">
        <f t="shared" si="44"/>
        <v/>
      </c>
      <c r="BO60" s="64" t="str">
        <f t="shared" si="45"/>
        <v/>
      </c>
      <c r="BP60" s="64" t="str">
        <f>IF($B60&lt;&gt;"",SUMIFS(销售台账!$I$3:$I$2654,销售台账!$E$3:$E$2654,$B60,销售台账!$B$3:$B$2654,LEFT($I$3,4),销售台账!$C$3:$C$2654,LEFT(BL$4,LEN(BL$4)-1)),"")</f>
        <v/>
      </c>
      <c r="BQ60" s="64" t="str">
        <f>IF($B60&lt;&gt;"",IFERROR(SUMIFS(销售台账!$K$3:$K$2654,销售台账!$E$3:$E$2654,$B60,销售台账!$B$3:$B$2654,LEFT($I$3,4),销售台账!$C$3:$C$2654,LEFT(BL$4,LEN(BL$4)-1))/BP60,0),"")</f>
        <v/>
      </c>
      <c r="BR60" s="64" t="str">
        <f>IF($B60&lt;&gt;"",SUMIFS(损耗登记!$I$3:$I$4999,损耗登记!$E$3:$E$4999,$B60,损耗登记!$B$3:$B$4999,LEFT($I$3,4),损耗登记!$C$3:$C$4999,LEFT(BL$4,LEN(BL$4)-1)),"")</f>
        <v/>
      </c>
      <c r="BS60" s="64" t="str">
        <f t="shared" si="46"/>
        <v/>
      </c>
      <c r="BT60" s="64" t="str">
        <f t="shared" si="47"/>
        <v/>
      </c>
      <c r="BU60" s="64" t="str">
        <f t="shared" si="48"/>
        <v/>
      </c>
      <c r="BV60" s="64" t="str">
        <f t="shared" si="49"/>
        <v/>
      </c>
      <c r="BW60" s="64" t="str">
        <f>IF($B60&lt;&gt;"",SUMIFS(进货台账!$I$3:$I$1869,进货台账!$E$3:$E$1869,$B60,进货台账!$B$3:$B$1869,LEFT($I$3,4),进货台账!$C$3:$C$1869,LEFT(BW$4,LEN(BW$4)-1)),"")</f>
        <v/>
      </c>
      <c r="BX60" s="64" t="str">
        <f>IF($B60&lt;&gt;"",SUMIFS(进货台账!$K$3:$K$1869,进货台账!$E$3:$E$1869,$B60,进货台账!$B$3:$B$1869,LEFT($I$3,4),进货台账!$C$3:$C$1869,LEFT(BW$4,LEN(BW$4)-1)),"")</f>
        <v/>
      </c>
      <c r="BY60" s="64" t="str">
        <f t="shared" si="50"/>
        <v/>
      </c>
      <c r="BZ60" s="64" t="str">
        <f t="shared" si="51"/>
        <v/>
      </c>
      <c r="CA60" s="64" t="str">
        <f>IF($B60&lt;&gt;"",SUMIFS(销售台账!$I$3:$I$2654,销售台账!$E$3:$E$2654,$B60,销售台账!$B$3:$B$2654,LEFT($I$3,4),销售台账!$C$3:$C$2654,LEFT(BW$4,LEN(BW$4)-1)),"")</f>
        <v/>
      </c>
      <c r="CB60" s="64" t="str">
        <f>IF($B60&lt;&gt;"",IFERROR(SUMIFS(销售台账!$K$3:$K$2654,销售台账!$E$3:$E$2654,$B60,销售台账!$B$3:$B$2654,LEFT($I$3,4),销售台账!$C$3:$C$2654,LEFT(BW$4,LEN(BW$4)-1))/CA60,0),"")</f>
        <v/>
      </c>
      <c r="CC60" s="64" t="str">
        <f>IF($B60&lt;&gt;"",SUMIFS(损耗登记!$I$3:$I$4999,损耗登记!$E$3:$E$4999,$B60,损耗登记!$B$3:$B$4999,LEFT($I$3,4),损耗登记!$C$3:$C$4999,LEFT(BW$4,LEN(BW$4)-1)),"")</f>
        <v/>
      </c>
      <c r="CD60" s="64" t="str">
        <f t="shared" si="52"/>
        <v/>
      </c>
      <c r="CE60" s="64" t="str">
        <f t="shared" si="53"/>
        <v/>
      </c>
      <c r="CF60" s="64" t="str">
        <f t="shared" si="54"/>
        <v/>
      </c>
      <c r="CG60" s="64" t="str">
        <f t="shared" si="55"/>
        <v/>
      </c>
      <c r="CH60" s="64" t="str">
        <f>IF($B60&lt;&gt;"",SUMIFS(进货台账!$I$3:$I$1869,进货台账!$E$3:$E$1869,$B60,进货台账!$B$3:$B$1869,LEFT($I$3,4),进货台账!$C$3:$C$1869,LEFT(CH$4,LEN(CH$4)-1)),"")</f>
        <v/>
      </c>
      <c r="CI60" s="64" t="str">
        <f>IF($B60&lt;&gt;"",SUMIFS(进货台账!$K$3:$K$1869,进货台账!$E$3:$E$1869,$B60,进货台账!$B$3:$B$1869,LEFT($I$3,4),进货台账!$C$3:$C$1869,LEFT(CH$4,LEN(CH$4)-1)),"")</f>
        <v/>
      </c>
      <c r="CJ60" s="64" t="str">
        <f t="shared" si="56"/>
        <v/>
      </c>
      <c r="CK60" s="64" t="str">
        <f t="shared" si="57"/>
        <v/>
      </c>
      <c r="CL60" s="64" t="str">
        <f>IF($B60&lt;&gt;"",SUMIFS(销售台账!$I$3:$I$2654,销售台账!$E$3:$E$2654,$B60,销售台账!$B$3:$B$2654,LEFT($I$3,4),销售台账!$C$3:$C$2654,LEFT(CH$4,LEN(CH$4)-1)),"")</f>
        <v/>
      </c>
      <c r="CM60" s="64" t="str">
        <f>IF($B60&lt;&gt;"",IFERROR(SUMIFS(销售台账!$K$3:$K$2654,销售台账!$E$3:$E$2654,$B60,销售台账!$B$3:$B$2654,LEFT($I$3,4),销售台账!$C$3:$C$2654,LEFT(CH$4,LEN(CH$4)-1))/CL60,0),"")</f>
        <v/>
      </c>
      <c r="CN60" s="64" t="str">
        <f>IF($B60&lt;&gt;"",SUMIFS(损耗登记!$I$3:$I$4999,损耗登记!$E$3:$E$4999,$B60,损耗登记!$B$3:$B$4999,LEFT($I$3,4),损耗登记!$C$3:$C$4999,LEFT(CH$4,LEN(CH$4)-1)),"")</f>
        <v/>
      </c>
      <c r="CO60" s="64" t="str">
        <f t="shared" si="58"/>
        <v/>
      </c>
      <c r="CP60" s="64" t="str">
        <f t="shared" si="59"/>
        <v/>
      </c>
      <c r="CQ60" s="64" t="str">
        <f t="shared" si="60"/>
        <v/>
      </c>
      <c r="CR60" s="64" t="str">
        <f t="shared" si="61"/>
        <v/>
      </c>
      <c r="CS60" s="64" t="str">
        <f>IF($B60&lt;&gt;"",SUMIFS(进货台账!$I$3:$I$1869,进货台账!$E$3:$E$1869,$B60,进货台账!$B$3:$B$1869,LEFT($I$3,4),进货台账!$C$3:$C$1869,LEFT(CS$4,LEN(CS$4)-1)),"")</f>
        <v/>
      </c>
      <c r="CT60" s="64" t="str">
        <f>IF($B60&lt;&gt;"",SUMIFS(进货台账!$K$3:$K$1869,进货台账!$E$3:$E$1869,$B60,进货台账!$B$3:$B$1869,LEFT($I$3,4),进货台账!$C$3:$C$1869,LEFT(CS$4,LEN(CS$4)-1)),"")</f>
        <v/>
      </c>
      <c r="CU60" s="64" t="str">
        <f t="shared" si="62"/>
        <v/>
      </c>
      <c r="CV60" s="64" t="str">
        <f t="shared" si="63"/>
        <v/>
      </c>
      <c r="CW60" s="64" t="str">
        <f>IF($B60&lt;&gt;"",SUMIFS(销售台账!$I$3:$I$2654,销售台账!$E$3:$E$2654,$B60,销售台账!$B$3:$B$2654,LEFT($I$3,4),销售台账!$C$3:$C$2654,LEFT(CS$4,LEN(CS$4)-1)),"")</f>
        <v/>
      </c>
      <c r="CX60" s="64" t="str">
        <f>IF($B60&lt;&gt;"",IFERROR(SUMIFS(销售台账!$K$3:$K$2654,销售台账!$E$3:$E$2654,$B60,销售台账!$B$3:$B$2654,LEFT($I$3,4),销售台账!$C$3:$C$2654,LEFT(CS$4,LEN(CS$4)-1))/CW60,0),"")</f>
        <v/>
      </c>
      <c r="CY60" s="64" t="str">
        <f>IF($B60&lt;&gt;"",SUMIFS(损耗登记!$I$3:$I$4999,损耗登记!$E$3:$E$4999,$B60,损耗登记!$B$3:$B$4999,LEFT($I$3,4),损耗登记!$C$3:$C$4999,LEFT(CS$4,LEN(CS$4)-1)),"")</f>
        <v/>
      </c>
      <c r="CZ60" s="64" t="str">
        <f t="shared" si="64"/>
        <v/>
      </c>
      <c r="DA60" s="64" t="str">
        <f t="shared" si="65"/>
        <v/>
      </c>
      <c r="DB60" s="64" t="str">
        <f t="shared" si="66"/>
        <v/>
      </c>
      <c r="DC60" s="64" t="str">
        <f t="shared" si="67"/>
        <v/>
      </c>
      <c r="DD60" s="64" t="str">
        <f>IF($B60&lt;&gt;"",SUMIFS(进货台账!$I$3:$I$1869,进货台账!$E$3:$E$1869,$B60,进货台账!$B$3:$B$1869,LEFT($I$3,4),进货台账!$C$3:$C$1869,LEFT(DD$4,LEN(DD$4)-1)),"")</f>
        <v/>
      </c>
      <c r="DE60" s="64" t="str">
        <f>IF($B60&lt;&gt;"",SUMIFS(进货台账!$K$3:$K$1869,进货台账!$E$3:$E$1869,$B60,进货台账!$B$3:$B$1869,LEFT($I$3,4),进货台账!$C$3:$C$1869,LEFT(DD$4,LEN(DD$4)-1)),"")</f>
        <v/>
      </c>
      <c r="DF60" s="64" t="str">
        <f t="shared" si="68"/>
        <v/>
      </c>
      <c r="DG60" s="64" t="str">
        <f t="shared" si="69"/>
        <v/>
      </c>
      <c r="DH60" s="64" t="str">
        <f>IF($B60&lt;&gt;"",SUMIFS(销售台账!$I$3:$I$2654,销售台账!$E$3:$E$2654,$B60,销售台账!$B$3:$B$2654,LEFT($I$3,4),销售台账!$C$3:$C$2654,LEFT(DD$4,LEN(DD$4)-1)),"")</f>
        <v/>
      </c>
      <c r="DI60" s="64" t="str">
        <f>IF($B60&lt;&gt;"",IFERROR(SUMIFS(销售台账!$K$3:$K$2654,销售台账!$E$3:$E$2654,$B60,销售台账!$B$3:$B$2654,LEFT($I$3,4),销售台账!$C$3:$C$2654,LEFT(DD$4,LEN(DD$4)-1))/DH60,0),"")</f>
        <v/>
      </c>
      <c r="DJ60" s="64" t="str">
        <f>IF($B60&lt;&gt;"",SUMIFS(损耗登记!$I$3:$I$4999,损耗登记!$E$3:$E$4999,$B60,损耗登记!$B$3:$B$4999,LEFT($I$3,4),损耗登记!$C$3:$C$4999,LEFT(DD$4,LEN(DD$4)-1)),"")</f>
        <v/>
      </c>
      <c r="DK60" s="64" t="str">
        <f t="shared" si="70"/>
        <v/>
      </c>
      <c r="DL60" s="64" t="str">
        <f t="shared" si="71"/>
        <v/>
      </c>
      <c r="DM60" s="64" t="str">
        <f t="shared" si="72"/>
        <v/>
      </c>
      <c r="DN60" s="64" t="str">
        <f t="shared" si="73"/>
        <v/>
      </c>
      <c r="DO60" s="64" t="str">
        <f>IF($B60&lt;&gt;"",SUMIFS(进货台账!$I$3:$I$1869,进货台账!$E$3:$E$1869,$B60,进货台账!$B$3:$B$1869,LEFT($I$3,4),进货台账!$C$3:$C$1869,LEFT(DO$4,LEN(DO$4)-1)),"")</f>
        <v/>
      </c>
      <c r="DP60" s="64" t="str">
        <f>IF($B60&lt;&gt;"",SUMIFS(进货台账!$K$3:$K$1869,进货台账!$E$3:$E$1869,$B60,进货台账!$B$3:$B$1869,LEFT($I$3,4),进货台账!$C$3:$C$1869,LEFT(DO$4,LEN(DO$4)-1)),"")</f>
        <v/>
      </c>
      <c r="DQ60" s="64" t="str">
        <f t="shared" si="74"/>
        <v/>
      </c>
      <c r="DR60" s="64" t="str">
        <f t="shared" si="75"/>
        <v/>
      </c>
      <c r="DS60" s="64" t="str">
        <f>IF($B60&lt;&gt;"",SUMIFS(销售台账!$I$3:$I$2654,销售台账!$E$3:$E$2654,$B60,销售台账!$B$3:$B$2654,LEFT($I$3,4),销售台账!$C$3:$C$2654,LEFT(DO$4,LEN(DO$4)-1)),"")</f>
        <v/>
      </c>
      <c r="DT60" s="64" t="str">
        <f>IF($B60&lt;&gt;"",IFERROR(SUMIFS(销售台账!$K$3:$K$2654,销售台账!$E$3:$E$2654,$B60,销售台账!$B$3:$B$2654,LEFT($I$3,4),销售台账!$C$3:$C$2654,LEFT(DO$4,LEN(DO$4)-1))/DS60,0),"")</f>
        <v/>
      </c>
      <c r="DU60" s="64" t="str">
        <f>IF($B60&lt;&gt;"",SUMIFS(损耗登记!$I$3:$I$4999,损耗登记!$E$3:$E$4999,$B60,损耗登记!$B$3:$B$4999,LEFT($I$3,4),损耗登记!$C$3:$C$4999,LEFT(DO$4,LEN(DO$4)-1)),"")</f>
        <v/>
      </c>
      <c r="DV60" s="64" t="str">
        <f t="shared" si="76"/>
        <v/>
      </c>
      <c r="DW60" s="64" t="str">
        <f t="shared" si="77"/>
        <v/>
      </c>
      <c r="DX60" s="64" t="str">
        <f t="shared" si="78"/>
        <v/>
      </c>
      <c r="DY60" s="64" t="str">
        <f t="shared" si="79"/>
        <v/>
      </c>
      <c r="DZ60" s="64" t="str">
        <f>IF($B60&lt;&gt;"",SUMIFS(进货台账!$I$3:$I$1869,进货台账!$E$3:$E$1869,$B60,进货台账!$B$3:$B$1869,LEFT($I$3,4),进货台账!$C$3:$C$1869,LEFT(DZ$4,LEN(DZ$4)-1)),"")</f>
        <v/>
      </c>
      <c r="EA60" s="64" t="str">
        <f>IF($B60&lt;&gt;"",SUMIFS(进货台账!$K$3:$K$1869,进货台账!$E$3:$E$1869,$B60,进货台账!$B$3:$B$1869,LEFT($I$3,4),进货台账!$C$3:$C$1869,LEFT(DZ$4,LEN(DZ$4)-1)),"")</f>
        <v/>
      </c>
      <c r="EB60" s="64" t="str">
        <f t="shared" si="80"/>
        <v/>
      </c>
      <c r="EC60" s="64" t="str">
        <f t="shared" si="81"/>
        <v/>
      </c>
      <c r="ED60" s="64" t="str">
        <f>IF($B60&lt;&gt;"",SUMIFS(销售台账!$I$3:$I$2654,销售台账!$E$3:$E$2654,$B60,销售台账!$B$3:$B$2654,LEFT($I$3,4),销售台账!$C$3:$C$2654,LEFT(DZ$4,LEN(DZ$4)-1)),"")</f>
        <v/>
      </c>
      <c r="EE60" s="64" t="str">
        <f>IF($B60&lt;&gt;"",IFERROR(SUMIFS(销售台账!$K$3:$K$2654,销售台账!$E$3:$E$2654,$B60,销售台账!$B$3:$B$2654,LEFT($I$3,4),销售台账!$C$3:$C$2654,LEFT(DZ$4,LEN(DZ$4)-1))/ED60,0),"")</f>
        <v/>
      </c>
      <c r="EF60" s="64" t="str">
        <f>IF($B60&lt;&gt;"",SUMIFS(损耗登记!$I$3:$I$4999,损耗登记!$E$3:$E$4999,$B60,损耗登记!$B$3:$B$4999,LEFT($I$3,4),损耗登记!$C$3:$C$4999,LEFT(DZ$4,LEN(DZ$4)-1)),"")</f>
        <v/>
      </c>
      <c r="EG60" s="64" t="str">
        <f t="shared" si="82"/>
        <v/>
      </c>
      <c r="EH60" s="64" t="str">
        <f t="shared" si="83"/>
        <v/>
      </c>
      <c r="EI60" s="64" t="str">
        <f t="shared" si="84"/>
        <v/>
      </c>
      <c r="EJ60" s="64" t="str">
        <f t="shared" si="85"/>
        <v/>
      </c>
    </row>
    <row r="61" s="44" customFormat="1" ht="22" customHeight="1" spans="1:140">
      <c r="A61" s="63" t="str">
        <f t="shared" si="86"/>
        <v/>
      </c>
      <c r="B61" s="63" t="str">
        <f>IF(商品参数!A57&lt;&gt;"",商品参数!A57,"")</f>
        <v/>
      </c>
      <c r="C61" s="64" t="str">
        <f>IFERROR(VLOOKUP(B61,商品参数!A:E,2,FALSE),"")</f>
        <v/>
      </c>
      <c r="D61" s="64" t="str">
        <f>IFERROR(VLOOKUP(B61,商品参数!A:E,3,FALSE),"")</f>
        <v/>
      </c>
      <c r="E61" s="64" t="str">
        <f>IFERROR(VLOOKUP(B61,商品参数!A:E,4,FALSE),"")</f>
        <v/>
      </c>
      <c r="F61" s="64" t="str">
        <f>IF(E61&lt;&gt;"",IFERROR(VLOOKUP(B61,商品参数!$A$3:$D$499,6,0),0),"")</f>
        <v/>
      </c>
      <c r="G61" s="64" t="str">
        <f>IF(E61&lt;&gt;"",IFERROR(VLOOKUP(B61,商品参数!$A$3:$E$499,7,0),0),"")</f>
        <v/>
      </c>
      <c r="H61" s="64" t="str">
        <f t="shared" si="17"/>
        <v/>
      </c>
      <c r="I61" s="64" t="str">
        <f>IF($B61&lt;&gt;"",SUMIFS(进货台账!$I$3:$I$1869,进货台账!$E$3:$E$1869,$B61,进货台账!$B$3:$B$1869,LEFT($I$3,4),进货台账!$C$3:$C$1869,LEFT(I$4,LEN(I$4)-1)),"")</f>
        <v/>
      </c>
      <c r="J61" s="64" t="str">
        <f>IF($B61&lt;&gt;"",SUMIFS(进货台账!$K$3:$K$1869,进货台账!$E$3:$E$1869,$B61,进货台账!$B$3:$B$1869,LEFT($I$3,4),进货台账!$C$3:$C$1869,LEFT(I$4,LEN(I$4)-1)),"")</f>
        <v/>
      </c>
      <c r="K61" s="64" t="str">
        <f t="shared" si="18"/>
        <v/>
      </c>
      <c r="L61" s="64" t="str">
        <f t="shared" si="19"/>
        <v/>
      </c>
      <c r="M61" s="64" t="str">
        <f>IF($B61&lt;&gt;"",SUMIFS(销售台账!$I$3:$I$2654,销售台账!$E$3:$E$2654,$B61,销售台账!$B$3:$B$2654,LEFT($I$3,4),销售台账!$C$3:$C$2654,LEFT(I$4,LEN(I$4)-1)),"")</f>
        <v/>
      </c>
      <c r="N61" s="64" t="str">
        <f>IF($B61&lt;&gt;"",IFERROR(SUMIFS(销售台账!$K$3:$K$2654,销售台账!$E$3:$E$2654,$B61,销售台账!$B$3:$B$2654,LEFT($I$3,4),销售台账!$C$3:$C$2654,LEFT(I$4,LEN(I$4)-1))/M61,0),"")</f>
        <v/>
      </c>
      <c r="O61" s="64" t="str">
        <f>IF($B61&lt;&gt;"",SUMIFS(损耗登记!$I$3:$I$4999,损耗登记!$E$3:$E$4999,$B61,损耗登记!$B$3:$B$4999,LEFT($I$3,4),损耗登记!$C$3:$C$4999,LEFT(I$4,LEN(I$4)-1)),"")</f>
        <v/>
      </c>
      <c r="P61" s="64" t="str">
        <f t="shared" si="20"/>
        <v/>
      </c>
      <c r="Q61" s="64" t="str">
        <f t="shared" si="21"/>
        <v/>
      </c>
      <c r="R61" s="64" t="str">
        <f t="shared" si="22"/>
        <v/>
      </c>
      <c r="S61" s="64" t="str">
        <f t="shared" si="87"/>
        <v/>
      </c>
      <c r="T61" s="64" t="str">
        <f>IF($B61&lt;&gt;"",SUMIFS(进货台账!$I$3:$I$1869,进货台账!$E$3:$E$1869,$B61,进货台账!$B$3:$B$1869,LEFT($I$3,4),进货台账!$C$3:$C$1869,LEFT(T$4,LEN(T$4)-1)),"")</f>
        <v/>
      </c>
      <c r="U61" s="64" t="str">
        <f>IF($B61&lt;&gt;"",SUMIFS(进货台账!$K$3:$K$1869,进货台账!$E$3:$E$1869,$B61,进货台账!$B$3:$B$1869,LEFT($I$3,4),进货台账!$C$3:$C$1869,LEFT(T$4,LEN(T$4)-1)),"")</f>
        <v/>
      </c>
      <c r="V61" s="64" t="str">
        <f t="shared" si="88"/>
        <v/>
      </c>
      <c r="W61" s="64" t="str">
        <f t="shared" si="89"/>
        <v/>
      </c>
      <c r="X61" s="64" t="str">
        <f>IF($B61&lt;&gt;"",SUMIFS(销售台账!$I$3:$I$2654,销售台账!$E$3:$E$2654,$B61,销售台账!$B$3:$B$2654,LEFT($I$3,4),销售台账!$C$3:$C$2654,LEFT(T$4,LEN(T$4)-1)),"")</f>
        <v/>
      </c>
      <c r="Y61" s="64" t="str">
        <f>IF($B61&lt;&gt;"",IFERROR(SUMIFS(销售台账!$K$3:$K$2654,销售台账!$E$3:$E$2654,$B61,销售台账!$B$3:$B$2654,LEFT($I$3,4),销售台账!$C$3:$C$2654,LEFT(T$4,LEN(T$4)-1))/X61,0),"")</f>
        <v/>
      </c>
      <c r="Z61" s="64" t="str">
        <f>IF($B61&lt;&gt;"",SUMIFS(损耗登记!$I$3:$I$4999,损耗登记!$E$3:$E$4999,$B61,损耗登记!$B$3:$B$4999,LEFT($I$3,4),损耗登记!$C$3:$C$4999,LEFT(T$4,LEN(T$4)-1)),"")</f>
        <v/>
      </c>
      <c r="AA61" s="64" t="str">
        <f t="shared" si="90"/>
        <v/>
      </c>
      <c r="AB61" s="64" t="str">
        <f t="shared" si="91"/>
        <v/>
      </c>
      <c r="AC61" s="64" t="str">
        <f t="shared" si="92"/>
        <v/>
      </c>
      <c r="AD61" s="64" t="str">
        <f t="shared" si="93"/>
        <v/>
      </c>
      <c r="AE61" s="64" t="str">
        <f>IF($B61&lt;&gt;"",SUMIFS(进货台账!$I$3:$I$1869,进货台账!$E$3:$E$1869,$B61,进货台账!$B$3:$B$1869,LEFT($I$3,4),进货台账!$C$3:$C$1869,LEFT(AE$4,LEN(AE$4)-1)),"")</f>
        <v/>
      </c>
      <c r="AF61" s="64" t="str">
        <f>IF($B61&lt;&gt;"",SUMIFS(进货台账!$K$3:$K$1869,进货台账!$E$3:$E$1869,$B61,进货台账!$B$3:$B$1869,LEFT($I$3,4),进货台账!$C$3:$C$1869,LEFT(AE$4,LEN(AE$4)-1)),"")</f>
        <v/>
      </c>
      <c r="AG61" s="64" t="str">
        <f t="shared" si="26"/>
        <v/>
      </c>
      <c r="AH61" s="64" t="str">
        <f t="shared" si="27"/>
        <v/>
      </c>
      <c r="AI61" s="64" t="str">
        <f>IF($B61&lt;&gt;"",SUMIFS(销售台账!$I$3:$I$2654,销售台账!$E$3:$E$2654,$B61,销售台账!$B$3:$B$2654,LEFT($I$3,4),销售台账!$C$3:$C$2654,LEFT(AE$4,LEN(AE$4)-1)),"")</f>
        <v/>
      </c>
      <c r="AJ61" s="64" t="str">
        <f>IF($B61&lt;&gt;"",IFERROR(SUMIFS(销售台账!$K$3:$K$2654,销售台账!$E$3:$E$2654,$B61,销售台账!$B$3:$B$2654,LEFT($I$3,4),销售台账!$C$3:$C$2654,LEFT(AE$4,LEN(AE$4)-1))/AI61,0),"")</f>
        <v/>
      </c>
      <c r="AK61" s="64" t="str">
        <f>IF($B61&lt;&gt;"",SUMIFS(损耗登记!$I$3:$I$4999,损耗登记!$E$3:$E$4999,$B61,损耗登记!$B$3:$B$4999,LEFT($I$3,4),损耗登记!$C$3:$C$4999,LEFT(AE$4,LEN(AE$4)-1)),"")</f>
        <v/>
      </c>
      <c r="AL61" s="64" t="str">
        <f t="shared" si="28"/>
        <v/>
      </c>
      <c r="AM61" s="64" t="str">
        <f t="shared" si="29"/>
        <v/>
      </c>
      <c r="AN61" s="64" t="str">
        <f t="shared" si="30"/>
        <v/>
      </c>
      <c r="AO61" s="64" t="str">
        <f t="shared" si="31"/>
        <v/>
      </c>
      <c r="AP61" s="64" t="str">
        <f>IF($B61&lt;&gt;"",SUMIFS(进货台账!$I$3:$I$1869,进货台账!$E$3:$E$1869,$B61,进货台账!$B$3:$B$1869,LEFT($I$3,4),进货台账!$C$3:$C$1869,LEFT(AP$4,LEN(AP$4)-1)),"")</f>
        <v/>
      </c>
      <c r="AQ61" s="64" t="str">
        <f>IF($B61&lt;&gt;"",SUMIFS(进货台账!$K$3:$K$1869,进货台账!$E$3:$E$1869,$B61,进货台账!$B$3:$B$1869,LEFT($I$3,4),进货台账!$C$3:$C$1869,LEFT(AP$4,LEN(AP$4)-1)),"")</f>
        <v/>
      </c>
      <c r="AR61" s="64" t="str">
        <f t="shared" si="32"/>
        <v/>
      </c>
      <c r="AS61" s="64" t="str">
        <f t="shared" si="33"/>
        <v/>
      </c>
      <c r="AT61" s="64" t="str">
        <f>IF($B61&lt;&gt;"",SUMIFS(销售台账!$I$3:$I$2654,销售台账!$E$3:$E$2654,$B61,销售台账!$B$3:$B$2654,LEFT($I$3,4),销售台账!$C$3:$C$2654,LEFT(AP$4,LEN(AP$4)-1)),"")</f>
        <v/>
      </c>
      <c r="AU61" s="64" t="str">
        <f>IF($B61&lt;&gt;"",IFERROR(SUMIFS(销售台账!$K$3:$K$2654,销售台账!$E$3:$E$2654,$B61,销售台账!$B$3:$B$2654,LEFT($I$3,4),销售台账!$C$3:$C$2654,LEFT(AP$4,LEN(AP$4)-1))/AT61,0),"")</f>
        <v/>
      </c>
      <c r="AV61" s="64" t="str">
        <f>IF($B61&lt;&gt;"",SUMIFS(损耗登记!$I$3:$I$4999,损耗登记!$E$3:$E$4999,$B61,损耗登记!$B$3:$B$4999,LEFT($I$3,4),损耗登记!$C$3:$C$4999,LEFT(AP$4,LEN(AP$4)-1)),"")</f>
        <v/>
      </c>
      <c r="AW61" s="64" t="str">
        <f t="shared" si="34"/>
        <v/>
      </c>
      <c r="AX61" s="64" t="str">
        <f t="shared" si="35"/>
        <v/>
      </c>
      <c r="AY61" s="64" t="str">
        <f t="shared" si="36"/>
        <v/>
      </c>
      <c r="AZ61" s="64" t="str">
        <f t="shared" si="37"/>
        <v/>
      </c>
      <c r="BA61" s="64" t="str">
        <f>IF($B61&lt;&gt;"",SUMIFS(进货台账!$I$3:$I$1869,进货台账!$E$3:$E$1869,$B61,进货台账!$B$3:$B$1869,LEFT($I$3,4),进货台账!$C$3:$C$1869,LEFT(BA$4,LEN(BA$4)-1)),"")</f>
        <v/>
      </c>
      <c r="BB61" s="64" t="str">
        <f>IF($B61&lt;&gt;"",SUMIFS(进货台账!$K$3:$K$1869,进货台账!$E$3:$E$1869,$B61,进货台账!$B$3:$B$1869,LEFT($I$3,4),进货台账!$C$3:$C$1869,LEFT(BA$4,LEN(BA$4)-1)),"")</f>
        <v/>
      </c>
      <c r="BC61" s="64" t="str">
        <f t="shared" si="38"/>
        <v/>
      </c>
      <c r="BD61" s="64" t="str">
        <f t="shared" si="39"/>
        <v/>
      </c>
      <c r="BE61" s="64" t="str">
        <f>IF($B61&lt;&gt;"",SUMIFS(销售台账!$I$3:$I$2654,销售台账!$E$3:$E$2654,$B61,销售台账!$B$3:$B$2654,LEFT($I$3,4),销售台账!$C$3:$C$2654,LEFT(BA$4,LEN(BA$4)-1)),"")</f>
        <v/>
      </c>
      <c r="BF61" s="64" t="str">
        <f>IF($B61&lt;&gt;"",IFERROR(SUMIFS(销售台账!$K$3:$K$2654,销售台账!$E$3:$E$2654,$B61,销售台账!$B$3:$B$2654,LEFT($I$3,4),销售台账!$C$3:$C$2654,LEFT(BA$4,LEN(BA$4)-1))/BE61,0),"")</f>
        <v/>
      </c>
      <c r="BG61" s="64" t="str">
        <f>IF($B61&lt;&gt;"",SUMIFS(损耗登记!$I$3:$I$4999,损耗登记!$E$3:$E$4999,$B61,损耗登记!$B$3:$B$4999,LEFT($I$3,4),损耗登记!$C$3:$C$4999,LEFT(BA$4,LEN(BA$4)-1)),"")</f>
        <v/>
      </c>
      <c r="BH61" s="64" t="str">
        <f t="shared" si="40"/>
        <v/>
      </c>
      <c r="BI61" s="64" t="str">
        <f t="shared" si="41"/>
        <v/>
      </c>
      <c r="BJ61" s="64" t="str">
        <f t="shared" si="42"/>
        <v/>
      </c>
      <c r="BK61" s="64" t="str">
        <f t="shared" si="43"/>
        <v/>
      </c>
      <c r="BL61" s="64" t="str">
        <f>IF($B61&lt;&gt;"",SUMIFS(进货台账!$I$3:$I$1869,进货台账!$E$3:$E$1869,$B61,进货台账!$B$3:$B$1869,LEFT($I$3,4),进货台账!$C$3:$C$1869,LEFT(BL$4,LEN(BL$4)-1)),"")</f>
        <v/>
      </c>
      <c r="BM61" s="64" t="str">
        <f>IF($B61&lt;&gt;"",SUMIFS(进货台账!$K$3:$K$1869,进货台账!$E$3:$E$1869,$B61,进货台账!$B$3:$B$1869,LEFT($I$3,4),进货台账!$C$3:$C$1869,LEFT(BL$4,LEN(BL$4)-1)),"")</f>
        <v/>
      </c>
      <c r="BN61" s="64" t="str">
        <f t="shared" si="44"/>
        <v/>
      </c>
      <c r="BO61" s="64" t="str">
        <f t="shared" si="45"/>
        <v/>
      </c>
      <c r="BP61" s="64" t="str">
        <f>IF($B61&lt;&gt;"",SUMIFS(销售台账!$I$3:$I$2654,销售台账!$E$3:$E$2654,$B61,销售台账!$B$3:$B$2654,LEFT($I$3,4),销售台账!$C$3:$C$2654,LEFT(BL$4,LEN(BL$4)-1)),"")</f>
        <v/>
      </c>
      <c r="BQ61" s="64" t="str">
        <f>IF($B61&lt;&gt;"",IFERROR(SUMIFS(销售台账!$K$3:$K$2654,销售台账!$E$3:$E$2654,$B61,销售台账!$B$3:$B$2654,LEFT($I$3,4),销售台账!$C$3:$C$2654,LEFT(BL$4,LEN(BL$4)-1))/BP61,0),"")</f>
        <v/>
      </c>
      <c r="BR61" s="64" t="str">
        <f>IF($B61&lt;&gt;"",SUMIFS(损耗登记!$I$3:$I$4999,损耗登记!$E$3:$E$4999,$B61,损耗登记!$B$3:$B$4999,LEFT($I$3,4),损耗登记!$C$3:$C$4999,LEFT(BL$4,LEN(BL$4)-1)),"")</f>
        <v/>
      </c>
      <c r="BS61" s="64" t="str">
        <f t="shared" si="46"/>
        <v/>
      </c>
      <c r="BT61" s="64" t="str">
        <f t="shared" si="47"/>
        <v/>
      </c>
      <c r="BU61" s="64" t="str">
        <f t="shared" si="48"/>
        <v/>
      </c>
      <c r="BV61" s="64" t="str">
        <f t="shared" si="49"/>
        <v/>
      </c>
      <c r="BW61" s="64" t="str">
        <f>IF($B61&lt;&gt;"",SUMIFS(进货台账!$I$3:$I$1869,进货台账!$E$3:$E$1869,$B61,进货台账!$B$3:$B$1869,LEFT($I$3,4),进货台账!$C$3:$C$1869,LEFT(BW$4,LEN(BW$4)-1)),"")</f>
        <v/>
      </c>
      <c r="BX61" s="64" t="str">
        <f>IF($B61&lt;&gt;"",SUMIFS(进货台账!$K$3:$K$1869,进货台账!$E$3:$E$1869,$B61,进货台账!$B$3:$B$1869,LEFT($I$3,4),进货台账!$C$3:$C$1869,LEFT(BW$4,LEN(BW$4)-1)),"")</f>
        <v/>
      </c>
      <c r="BY61" s="64" t="str">
        <f t="shared" si="50"/>
        <v/>
      </c>
      <c r="BZ61" s="64" t="str">
        <f t="shared" si="51"/>
        <v/>
      </c>
      <c r="CA61" s="64" t="str">
        <f>IF($B61&lt;&gt;"",SUMIFS(销售台账!$I$3:$I$2654,销售台账!$E$3:$E$2654,$B61,销售台账!$B$3:$B$2654,LEFT($I$3,4),销售台账!$C$3:$C$2654,LEFT(BW$4,LEN(BW$4)-1)),"")</f>
        <v/>
      </c>
      <c r="CB61" s="64" t="str">
        <f>IF($B61&lt;&gt;"",IFERROR(SUMIFS(销售台账!$K$3:$K$2654,销售台账!$E$3:$E$2654,$B61,销售台账!$B$3:$B$2654,LEFT($I$3,4),销售台账!$C$3:$C$2654,LEFT(BW$4,LEN(BW$4)-1))/CA61,0),"")</f>
        <v/>
      </c>
      <c r="CC61" s="64" t="str">
        <f>IF($B61&lt;&gt;"",SUMIFS(损耗登记!$I$3:$I$4999,损耗登记!$E$3:$E$4999,$B61,损耗登记!$B$3:$B$4999,LEFT($I$3,4),损耗登记!$C$3:$C$4999,LEFT(BW$4,LEN(BW$4)-1)),"")</f>
        <v/>
      </c>
      <c r="CD61" s="64" t="str">
        <f t="shared" si="52"/>
        <v/>
      </c>
      <c r="CE61" s="64" t="str">
        <f t="shared" si="53"/>
        <v/>
      </c>
      <c r="CF61" s="64" t="str">
        <f t="shared" si="54"/>
        <v/>
      </c>
      <c r="CG61" s="64" t="str">
        <f t="shared" si="55"/>
        <v/>
      </c>
      <c r="CH61" s="64" t="str">
        <f>IF($B61&lt;&gt;"",SUMIFS(进货台账!$I$3:$I$1869,进货台账!$E$3:$E$1869,$B61,进货台账!$B$3:$B$1869,LEFT($I$3,4),进货台账!$C$3:$C$1869,LEFT(CH$4,LEN(CH$4)-1)),"")</f>
        <v/>
      </c>
      <c r="CI61" s="64" t="str">
        <f>IF($B61&lt;&gt;"",SUMIFS(进货台账!$K$3:$K$1869,进货台账!$E$3:$E$1869,$B61,进货台账!$B$3:$B$1869,LEFT($I$3,4),进货台账!$C$3:$C$1869,LEFT(CH$4,LEN(CH$4)-1)),"")</f>
        <v/>
      </c>
      <c r="CJ61" s="64" t="str">
        <f t="shared" si="56"/>
        <v/>
      </c>
      <c r="CK61" s="64" t="str">
        <f t="shared" si="57"/>
        <v/>
      </c>
      <c r="CL61" s="64" t="str">
        <f>IF($B61&lt;&gt;"",SUMIFS(销售台账!$I$3:$I$2654,销售台账!$E$3:$E$2654,$B61,销售台账!$B$3:$B$2654,LEFT($I$3,4),销售台账!$C$3:$C$2654,LEFT(CH$4,LEN(CH$4)-1)),"")</f>
        <v/>
      </c>
      <c r="CM61" s="64" t="str">
        <f>IF($B61&lt;&gt;"",IFERROR(SUMIFS(销售台账!$K$3:$K$2654,销售台账!$E$3:$E$2654,$B61,销售台账!$B$3:$B$2654,LEFT($I$3,4),销售台账!$C$3:$C$2654,LEFT(CH$4,LEN(CH$4)-1))/CL61,0),"")</f>
        <v/>
      </c>
      <c r="CN61" s="64" t="str">
        <f>IF($B61&lt;&gt;"",SUMIFS(损耗登记!$I$3:$I$4999,损耗登记!$E$3:$E$4999,$B61,损耗登记!$B$3:$B$4999,LEFT($I$3,4),损耗登记!$C$3:$C$4999,LEFT(CH$4,LEN(CH$4)-1)),"")</f>
        <v/>
      </c>
      <c r="CO61" s="64" t="str">
        <f t="shared" si="58"/>
        <v/>
      </c>
      <c r="CP61" s="64" t="str">
        <f t="shared" si="59"/>
        <v/>
      </c>
      <c r="CQ61" s="64" t="str">
        <f t="shared" si="60"/>
        <v/>
      </c>
      <c r="CR61" s="64" t="str">
        <f t="shared" si="61"/>
        <v/>
      </c>
      <c r="CS61" s="64" t="str">
        <f>IF($B61&lt;&gt;"",SUMIFS(进货台账!$I$3:$I$1869,进货台账!$E$3:$E$1869,$B61,进货台账!$B$3:$B$1869,LEFT($I$3,4),进货台账!$C$3:$C$1869,LEFT(CS$4,LEN(CS$4)-1)),"")</f>
        <v/>
      </c>
      <c r="CT61" s="64" t="str">
        <f>IF($B61&lt;&gt;"",SUMIFS(进货台账!$K$3:$K$1869,进货台账!$E$3:$E$1869,$B61,进货台账!$B$3:$B$1869,LEFT($I$3,4),进货台账!$C$3:$C$1869,LEFT(CS$4,LEN(CS$4)-1)),"")</f>
        <v/>
      </c>
      <c r="CU61" s="64" t="str">
        <f t="shared" si="62"/>
        <v/>
      </c>
      <c r="CV61" s="64" t="str">
        <f t="shared" si="63"/>
        <v/>
      </c>
      <c r="CW61" s="64" t="str">
        <f>IF($B61&lt;&gt;"",SUMIFS(销售台账!$I$3:$I$2654,销售台账!$E$3:$E$2654,$B61,销售台账!$B$3:$B$2654,LEFT($I$3,4),销售台账!$C$3:$C$2654,LEFT(CS$4,LEN(CS$4)-1)),"")</f>
        <v/>
      </c>
      <c r="CX61" s="64" t="str">
        <f>IF($B61&lt;&gt;"",IFERROR(SUMIFS(销售台账!$K$3:$K$2654,销售台账!$E$3:$E$2654,$B61,销售台账!$B$3:$B$2654,LEFT($I$3,4),销售台账!$C$3:$C$2654,LEFT(CS$4,LEN(CS$4)-1))/CW61,0),"")</f>
        <v/>
      </c>
      <c r="CY61" s="64" t="str">
        <f>IF($B61&lt;&gt;"",SUMIFS(损耗登记!$I$3:$I$4999,损耗登记!$E$3:$E$4999,$B61,损耗登记!$B$3:$B$4999,LEFT($I$3,4),损耗登记!$C$3:$C$4999,LEFT(CS$4,LEN(CS$4)-1)),"")</f>
        <v/>
      </c>
      <c r="CZ61" s="64" t="str">
        <f t="shared" si="64"/>
        <v/>
      </c>
      <c r="DA61" s="64" t="str">
        <f t="shared" si="65"/>
        <v/>
      </c>
      <c r="DB61" s="64" t="str">
        <f t="shared" si="66"/>
        <v/>
      </c>
      <c r="DC61" s="64" t="str">
        <f t="shared" si="67"/>
        <v/>
      </c>
      <c r="DD61" s="64" t="str">
        <f>IF($B61&lt;&gt;"",SUMIFS(进货台账!$I$3:$I$1869,进货台账!$E$3:$E$1869,$B61,进货台账!$B$3:$B$1869,LEFT($I$3,4),进货台账!$C$3:$C$1869,LEFT(DD$4,LEN(DD$4)-1)),"")</f>
        <v/>
      </c>
      <c r="DE61" s="64" t="str">
        <f>IF($B61&lt;&gt;"",SUMIFS(进货台账!$K$3:$K$1869,进货台账!$E$3:$E$1869,$B61,进货台账!$B$3:$B$1869,LEFT($I$3,4),进货台账!$C$3:$C$1869,LEFT(DD$4,LEN(DD$4)-1)),"")</f>
        <v/>
      </c>
      <c r="DF61" s="64" t="str">
        <f t="shared" si="68"/>
        <v/>
      </c>
      <c r="DG61" s="64" t="str">
        <f t="shared" si="69"/>
        <v/>
      </c>
      <c r="DH61" s="64" t="str">
        <f>IF($B61&lt;&gt;"",SUMIFS(销售台账!$I$3:$I$2654,销售台账!$E$3:$E$2654,$B61,销售台账!$B$3:$B$2654,LEFT($I$3,4),销售台账!$C$3:$C$2654,LEFT(DD$4,LEN(DD$4)-1)),"")</f>
        <v/>
      </c>
      <c r="DI61" s="64" t="str">
        <f>IF($B61&lt;&gt;"",IFERROR(SUMIFS(销售台账!$K$3:$K$2654,销售台账!$E$3:$E$2654,$B61,销售台账!$B$3:$B$2654,LEFT($I$3,4),销售台账!$C$3:$C$2654,LEFT(DD$4,LEN(DD$4)-1))/DH61,0),"")</f>
        <v/>
      </c>
      <c r="DJ61" s="64" t="str">
        <f>IF($B61&lt;&gt;"",SUMIFS(损耗登记!$I$3:$I$4999,损耗登记!$E$3:$E$4999,$B61,损耗登记!$B$3:$B$4999,LEFT($I$3,4),损耗登记!$C$3:$C$4999,LEFT(DD$4,LEN(DD$4)-1)),"")</f>
        <v/>
      </c>
      <c r="DK61" s="64" t="str">
        <f t="shared" si="70"/>
        <v/>
      </c>
      <c r="DL61" s="64" t="str">
        <f t="shared" si="71"/>
        <v/>
      </c>
      <c r="DM61" s="64" t="str">
        <f t="shared" si="72"/>
        <v/>
      </c>
      <c r="DN61" s="64" t="str">
        <f t="shared" si="73"/>
        <v/>
      </c>
      <c r="DO61" s="64" t="str">
        <f>IF($B61&lt;&gt;"",SUMIFS(进货台账!$I$3:$I$1869,进货台账!$E$3:$E$1869,$B61,进货台账!$B$3:$B$1869,LEFT($I$3,4),进货台账!$C$3:$C$1869,LEFT(DO$4,LEN(DO$4)-1)),"")</f>
        <v/>
      </c>
      <c r="DP61" s="64" t="str">
        <f>IF($B61&lt;&gt;"",SUMIFS(进货台账!$K$3:$K$1869,进货台账!$E$3:$E$1869,$B61,进货台账!$B$3:$B$1869,LEFT($I$3,4),进货台账!$C$3:$C$1869,LEFT(DO$4,LEN(DO$4)-1)),"")</f>
        <v/>
      </c>
      <c r="DQ61" s="64" t="str">
        <f t="shared" si="74"/>
        <v/>
      </c>
      <c r="DR61" s="64" t="str">
        <f t="shared" si="75"/>
        <v/>
      </c>
      <c r="DS61" s="64" t="str">
        <f>IF($B61&lt;&gt;"",SUMIFS(销售台账!$I$3:$I$2654,销售台账!$E$3:$E$2654,$B61,销售台账!$B$3:$B$2654,LEFT($I$3,4),销售台账!$C$3:$C$2654,LEFT(DO$4,LEN(DO$4)-1)),"")</f>
        <v/>
      </c>
      <c r="DT61" s="64" t="str">
        <f>IF($B61&lt;&gt;"",IFERROR(SUMIFS(销售台账!$K$3:$K$2654,销售台账!$E$3:$E$2654,$B61,销售台账!$B$3:$B$2654,LEFT($I$3,4),销售台账!$C$3:$C$2654,LEFT(DO$4,LEN(DO$4)-1))/DS61,0),"")</f>
        <v/>
      </c>
      <c r="DU61" s="64" t="str">
        <f>IF($B61&lt;&gt;"",SUMIFS(损耗登记!$I$3:$I$4999,损耗登记!$E$3:$E$4999,$B61,损耗登记!$B$3:$B$4999,LEFT($I$3,4),损耗登记!$C$3:$C$4999,LEFT(DO$4,LEN(DO$4)-1)),"")</f>
        <v/>
      </c>
      <c r="DV61" s="64" t="str">
        <f t="shared" si="76"/>
        <v/>
      </c>
      <c r="DW61" s="64" t="str">
        <f t="shared" si="77"/>
        <v/>
      </c>
      <c r="DX61" s="64" t="str">
        <f t="shared" si="78"/>
        <v/>
      </c>
      <c r="DY61" s="64" t="str">
        <f t="shared" si="79"/>
        <v/>
      </c>
      <c r="DZ61" s="64" t="str">
        <f>IF($B61&lt;&gt;"",SUMIFS(进货台账!$I$3:$I$1869,进货台账!$E$3:$E$1869,$B61,进货台账!$B$3:$B$1869,LEFT($I$3,4),进货台账!$C$3:$C$1869,LEFT(DZ$4,LEN(DZ$4)-1)),"")</f>
        <v/>
      </c>
      <c r="EA61" s="64" t="str">
        <f>IF($B61&lt;&gt;"",SUMIFS(进货台账!$K$3:$K$1869,进货台账!$E$3:$E$1869,$B61,进货台账!$B$3:$B$1869,LEFT($I$3,4),进货台账!$C$3:$C$1869,LEFT(DZ$4,LEN(DZ$4)-1)),"")</f>
        <v/>
      </c>
      <c r="EB61" s="64" t="str">
        <f t="shared" si="80"/>
        <v/>
      </c>
      <c r="EC61" s="64" t="str">
        <f t="shared" si="81"/>
        <v/>
      </c>
      <c r="ED61" s="64" t="str">
        <f>IF($B61&lt;&gt;"",SUMIFS(销售台账!$I$3:$I$2654,销售台账!$E$3:$E$2654,$B61,销售台账!$B$3:$B$2654,LEFT($I$3,4),销售台账!$C$3:$C$2654,LEFT(DZ$4,LEN(DZ$4)-1)),"")</f>
        <v/>
      </c>
      <c r="EE61" s="64" t="str">
        <f>IF($B61&lt;&gt;"",IFERROR(SUMIFS(销售台账!$K$3:$K$2654,销售台账!$E$3:$E$2654,$B61,销售台账!$B$3:$B$2654,LEFT($I$3,4),销售台账!$C$3:$C$2654,LEFT(DZ$4,LEN(DZ$4)-1))/ED61,0),"")</f>
        <v/>
      </c>
      <c r="EF61" s="64" t="str">
        <f>IF($B61&lt;&gt;"",SUMIFS(损耗登记!$I$3:$I$4999,损耗登记!$E$3:$E$4999,$B61,损耗登记!$B$3:$B$4999,LEFT($I$3,4),损耗登记!$C$3:$C$4999,LEFT(DZ$4,LEN(DZ$4)-1)),"")</f>
        <v/>
      </c>
      <c r="EG61" s="64" t="str">
        <f t="shared" si="82"/>
        <v/>
      </c>
      <c r="EH61" s="64" t="str">
        <f t="shared" si="83"/>
        <v/>
      </c>
      <c r="EI61" s="64" t="str">
        <f t="shared" si="84"/>
        <v/>
      </c>
      <c r="EJ61" s="64" t="str">
        <f t="shared" si="85"/>
        <v/>
      </c>
    </row>
    <row r="62" s="44" customFormat="1" ht="22" customHeight="1" spans="1:140">
      <c r="A62" s="63" t="str">
        <f t="shared" si="86"/>
        <v/>
      </c>
      <c r="B62" s="63" t="str">
        <f>IF(商品参数!A58&lt;&gt;"",商品参数!A58,"")</f>
        <v/>
      </c>
      <c r="C62" s="64" t="str">
        <f>IFERROR(VLOOKUP(B62,商品参数!A:E,2,FALSE),"")</f>
        <v/>
      </c>
      <c r="D62" s="64" t="str">
        <f>IFERROR(VLOOKUP(B62,商品参数!A:E,3,FALSE),"")</f>
        <v/>
      </c>
      <c r="E62" s="64" t="str">
        <f>IFERROR(VLOOKUP(B62,商品参数!A:E,4,FALSE),"")</f>
        <v/>
      </c>
      <c r="F62" s="64" t="str">
        <f>IF(E62&lt;&gt;"",IFERROR(VLOOKUP(B62,商品参数!$A$3:$D$499,6,0),0),"")</f>
        <v/>
      </c>
      <c r="G62" s="64" t="str">
        <f>IF(E62&lt;&gt;"",IFERROR(VLOOKUP(B62,商品参数!$A$3:$E$499,7,0),0),"")</f>
        <v/>
      </c>
      <c r="H62" s="64" t="str">
        <f t="shared" si="17"/>
        <v/>
      </c>
      <c r="I62" s="64" t="str">
        <f>IF($B62&lt;&gt;"",SUMIFS(进货台账!$I$3:$I$1869,进货台账!$E$3:$E$1869,$B62,进货台账!$B$3:$B$1869,LEFT($I$3,4),进货台账!$C$3:$C$1869,LEFT(I$4,LEN(I$4)-1)),"")</f>
        <v/>
      </c>
      <c r="J62" s="64" t="str">
        <f>IF($B62&lt;&gt;"",SUMIFS(进货台账!$K$3:$K$1869,进货台账!$E$3:$E$1869,$B62,进货台账!$B$3:$B$1869,LEFT($I$3,4),进货台账!$C$3:$C$1869,LEFT(I$4,LEN(I$4)-1)),"")</f>
        <v/>
      </c>
      <c r="K62" s="64" t="str">
        <f t="shared" si="18"/>
        <v/>
      </c>
      <c r="L62" s="64" t="str">
        <f t="shared" si="19"/>
        <v/>
      </c>
      <c r="M62" s="64" t="str">
        <f>IF($B62&lt;&gt;"",SUMIFS(销售台账!$I$3:$I$2654,销售台账!$E$3:$E$2654,$B62,销售台账!$B$3:$B$2654,LEFT($I$3,4),销售台账!$C$3:$C$2654,LEFT(I$4,LEN(I$4)-1)),"")</f>
        <v/>
      </c>
      <c r="N62" s="64" t="str">
        <f>IF($B62&lt;&gt;"",IFERROR(SUMIFS(销售台账!$K$3:$K$2654,销售台账!$E$3:$E$2654,$B62,销售台账!$B$3:$B$2654,LEFT($I$3,4),销售台账!$C$3:$C$2654,LEFT(I$4,LEN(I$4)-1))/M62,0),"")</f>
        <v/>
      </c>
      <c r="O62" s="64" t="str">
        <f>IF($B62&lt;&gt;"",SUMIFS(损耗登记!$I$3:$I$4999,损耗登记!$E$3:$E$4999,$B62,损耗登记!$B$3:$B$4999,LEFT($I$3,4),损耗登记!$C$3:$C$4999,LEFT(I$4,LEN(I$4)-1)),"")</f>
        <v/>
      </c>
      <c r="P62" s="64" t="str">
        <f t="shared" si="20"/>
        <v/>
      </c>
      <c r="Q62" s="64" t="str">
        <f t="shared" si="21"/>
        <v/>
      </c>
      <c r="R62" s="64" t="str">
        <f t="shared" si="22"/>
        <v/>
      </c>
      <c r="S62" s="64" t="str">
        <f t="shared" si="87"/>
        <v/>
      </c>
      <c r="T62" s="64" t="str">
        <f>IF($B62&lt;&gt;"",SUMIFS(进货台账!$I$3:$I$1869,进货台账!$E$3:$E$1869,$B62,进货台账!$B$3:$B$1869,LEFT($I$3,4),进货台账!$C$3:$C$1869,LEFT(T$4,LEN(T$4)-1)),"")</f>
        <v/>
      </c>
      <c r="U62" s="64" t="str">
        <f>IF($B62&lt;&gt;"",SUMIFS(进货台账!$K$3:$K$1869,进货台账!$E$3:$E$1869,$B62,进货台账!$B$3:$B$1869,LEFT($I$3,4),进货台账!$C$3:$C$1869,LEFT(T$4,LEN(T$4)-1)),"")</f>
        <v/>
      </c>
      <c r="V62" s="64" t="str">
        <f t="shared" si="88"/>
        <v/>
      </c>
      <c r="W62" s="64" t="str">
        <f t="shared" si="89"/>
        <v/>
      </c>
      <c r="X62" s="64" t="str">
        <f>IF($B62&lt;&gt;"",SUMIFS(销售台账!$I$3:$I$2654,销售台账!$E$3:$E$2654,$B62,销售台账!$B$3:$B$2654,LEFT($I$3,4),销售台账!$C$3:$C$2654,LEFT(T$4,LEN(T$4)-1)),"")</f>
        <v/>
      </c>
      <c r="Y62" s="64" t="str">
        <f>IF($B62&lt;&gt;"",IFERROR(SUMIFS(销售台账!$K$3:$K$2654,销售台账!$E$3:$E$2654,$B62,销售台账!$B$3:$B$2654,LEFT($I$3,4),销售台账!$C$3:$C$2654,LEFT(T$4,LEN(T$4)-1))/X62,0),"")</f>
        <v/>
      </c>
      <c r="Z62" s="64" t="str">
        <f>IF($B62&lt;&gt;"",SUMIFS(损耗登记!$I$3:$I$4999,损耗登记!$E$3:$E$4999,$B62,损耗登记!$B$3:$B$4999,LEFT($I$3,4),损耗登记!$C$3:$C$4999,LEFT(T$4,LEN(T$4)-1)),"")</f>
        <v/>
      </c>
      <c r="AA62" s="64" t="str">
        <f t="shared" si="90"/>
        <v/>
      </c>
      <c r="AB62" s="64" t="str">
        <f t="shared" si="91"/>
        <v/>
      </c>
      <c r="AC62" s="64" t="str">
        <f t="shared" si="92"/>
        <v/>
      </c>
      <c r="AD62" s="64" t="str">
        <f t="shared" si="93"/>
        <v/>
      </c>
      <c r="AE62" s="64" t="str">
        <f>IF($B62&lt;&gt;"",SUMIFS(进货台账!$I$3:$I$1869,进货台账!$E$3:$E$1869,$B62,进货台账!$B$3:$B$1869,LEFT($I$3,4),进货台账!$C$3:$C$1869,LEFT(AE$4,LEN(AE$4)-1)),"")</f>
        <v/>
      </c>
      <c r="AF62" s="64" t="str">
        <f>IF($B62&lt;&gt;"",SUMIFS(进货台账!$K$3:$K$1869,进货台账!$E$3:$E$1869,$B62,进货台账!$B$3:$B$1869,LEFT($I$3,4),进货台账!$C$3:$C$1869,LEFT(AE$4,LEN(AE$4)-1)),"")</f>
        <v/>
      </c>
      <c r="AG62" s="64" t="str">
        <f t="shared" si="26"/>
        <v/>
      </c>
      <c r="AH62" s="64" t="str">
        <f t="shared" si="27"/>
        <v/>
      </c>
      <c r="AI62" s="64" t="str">
        <f>IF($B62&lt;&gt;"",SUMIFS(销售台账!$I$3:$I$2654,销售台账!$E$3:$E$2654,$B62,销售台账!$B$3:$B$2654,LEFT($I$3,4),销售台账!$C$3:$C$2654,LEFT(AE$4,LEN(AE$4)-1)),"")</f>
        <v/>
      </c>
      <c r="AJ62" s="64" t="str">
        <f>IF($B62&lt;&gt;"",IFERROR(SUMIFS(销售台账!$K$3:$K$2654,销售台账!$E$3:$E$2654,$B62,销售台账!$B$3:$B$2654,LEFT($I$3,4),销售台账!$C$3:$C$2654,LEFT(AE$4,LEN(AE$4)-1))/AI62,0),"")</f>
        <v/>
      </c>
      <c r="AK62" s="64" t="str">
        <f>IF($B62&lt;&gt;"",SUMIFS(损耗登记!$I$3:$I$4999,损耗登记!$E$3:$E$4999,$B62,损耗登记!$B$3:$B$4999,LEFT($I$3,4),损耗登记!$C$3:$C$4999,LEFT(AE$4,LEN(AE$4)-1)),"")</f>
        <v/>
      </c>
      <c r="AL62" s="64" t="str">
        <f t="shared" si="28"/>
        <v/>
      </c>
      <c r="AM62" s="64" t="str">
        <f t="shared" si="29"/>
        <v/>
      </c>
      <c r="AN62" s="64" t="str">
        <f t="shared" si="30"/>
        <v/>
      </c>
      <c r="AO62" s="64" t="str">
        <f t="shared" si="31"/>
        <v/>
      </c>
      <c r="AP62" s="64" t="str">
        <f>IF($B62&lt;&gt;"",SUMIFS(进货台账!$I$3:$I$1869,进货台账!$E$3:$E$1869,$B62,进货台账!$B$3:$B$1869,LEFT($I$3,4),进货台账!$C$3:$C$1869,LEFT(AP$4,LEN(AP$4)-1)),"")</f>
        <v/>
      </c>
      <c r="AQ62" s="64" t="str">
        <f>IF($B62&lt;&gt;"",SUMIFS(进货台账!$K$3:$K$1869,进货台账!$E$3:$E$1869,$B62,进货台账!$B$3:$B$1869,LEFT($I$3,4),进货台账!$C$3:$C$1869,LEFT(AP$4,LEN(AP$4)-1)),"")</f>
        <v/>
      </c>
      <c r="AR62" s="64" t="str">
        <f t="shared" si="32"/>
        <v/>
      </c>
      <c r="AS62" s="64" t="str">
        <f t="shared" si="33"/>
        <v/>
      </c>
      <c r="AT62" s="64" t="str">
        <f>IF($B62&lt;&gt;"",SUMIFS(销售台账!$I$3:$I$2654,销售台账!$E$3:$E$2654,$B62,销售台账!$B$3:$B$2654,LEFT($I$3,4),销售台账!$C$3:$C$2654,LEFT(AP$4,LEN(AP$4)-1)),"")</f>
        <v/>
      </c>
      <c r="AU62" s="64" t="str">
        <f>IF($B62&lt;&gt;"",IFERROR(SUMIFS(销售台账!$K$3:$K$2654,销售台账!$E$3:$E$2654,$B62,销售台账!$B$3:$B$2654,LEFT($I$3,4),销售台账!$C$3:$C$2654,LEFT(AP$4,LEN(AP$4)-1))/AT62,0),"")</f>
        <v/>
      </c>
      <c r="AV62" s="64" t="str">
        <f>IF($B62&lt;&gt;"",SUMIFS(损耗登记!$I$3:$I$4999,损耗登记!$E$3:$E$4999,$B62,损耗登记!$B$3:$B$4999,LEFT($I$3,4),损耗登记!$C$3:$C$4999,LEFT(AP$4,LEN(AP$4)-1)),"")</f>
        <v/>
      </c>
      <c r="AW62" s="64" t="str">
        <f t="shared" si="34"/>
        <v/>
      </c>
      <c r="AX62" s="64" t="str">
        <f t="shared" si="35"/>
        <v/>
      </c>
      <c r="AY62" s="64" t="str">
        <f t="shared" si="36"/>
        <v/>
      </c>
      <c r="AZ62" s="64" t="str">
        <f t="shared" si="37"/>
        <v/>
      </c>
      <c r="BA62" s="64" t="str">
        <f>IF($B62&lt;&gt;"",SUMIFS(进货台账!$I$3:$I$1869,进货台账!$E$3:$E$1869,$B62,进货台账!$B$3:$B$1869,LEFT($I$3,4),进货台账!$C$3:$C$1869,LEFT(BA$4,LEN(BA$4)-1)),"")</f>
        <v/>
      </c>
      <c r="BB62" s="64" t="str">
        <f>IF($B62&lt;&gt;"",SUMIFS(进货台账!$K$3:$K$1869,进货台账!$E$3:$E$1869,$B62,进货台账!$B$3:$B$1869,LEFT($I$3,4),进货台账!$C$3:$C$1869,LEFT(BA$4,LEN(BA$4)-1)),"")</f>
        <v/>
      </c>
      <c r="BC62" s="64" t="str">
        <f t="shared" si="38"/>
        <v/>
      </c>
      <c r="BD62" s="64" t="str">
        <f t="shared" si="39"/>
        <v/>
      </c>
      <c r="BE62" s="64" t="str">
        <f>IF($B62&lt;&gt;"",SUMIFS(销售台账!$I$3:$I$2654,销售台账!$E$3:$E$2654,$B62,销售台账!$B$3:$B$2654,LEFT($I$3,4),销售台账!$C$3:$C$2654,LEFT(BA$4,LEN(BA$4)-1)),"")</f>
        <v/>
      </c>
      <c r="BF62" s="64" t="str">
        <f>IF($B62&lt;&gt;"",IFERROR(SUMIFS(销售台账!$K$3:$K$2654,销售台账!$E$3:$E$2654,$B62,销售台账!$B$3:$B$2654,LEFT($I$3,4),销售台账!$C$3:$C$2654,LEFT(BA$4,LEN(BA$4)-1))/BE62,0),"")</f>
        <v/>
      </c>
      <c r="BG62" s="64" t="str">
        <f>IF($B62&lt;&gt;"",SUMIFS(损耗登记!$I$3:$I$4999,损耗登记!$E$3:$E$4999,$B62,损耗登记!$B$3:$B$4999,LEFT($I$3,4),损耗登记!$C$3:$C$4999,LEFT(BA$4,LEN(BA$4)-1)),"")</f>
        <v/>
      </c>
      <c r="BH62" s="64" t="str">
        <f t="shared" si="40"/>
        <v/>
      </c>
      <c r="BI62" s="64" t="str">
        <f t="shared" si="41"/>
        <v/>
      </c>
      <c r="BJ62" s="64" t="str">
        <f t="shared" si="42"/>
        <v/>
      </c>
      <c r="BK62" s="64" t="str">
        <f t="shared" si="43"/>
        <v/>
      </c>
      <c r="BL62" s="64" t="str">
        <f>IF($B62&lt;&gt;"",SUMIFS(进货台账!$I$3:$I$1869,进货台账!$E$3:$E$1869,$B62,进货台账!$B$3:$B$1869,LEFT($I$3,4),进货台账!$C$3:$C$1869,LEFT(BL$4,LEN(BL$4)-1)),"")</f>
        <v/>
      </c>
      <c r="BM62" s="64" t="str">
        <f>IF($B62&lt;&gt;"",SUMIFS(进货台账!$K$3:$K$1869,进货台账!$E$3:$E$1869,$B62,进货台账!$B$3:$B$1869,LEFT($I$3,4),进货台账!$C$3:$C$1869,LEFT(BL$4,LEN(BL$4)-1)),"")</f>
        <v/>
      </c>
      <c r="BN62" s="64" t="str">
        <f t="shared" si="44"/>
        <v/>
      </c>
      <c r="BO62" s="64" t="str">
        <f t="shared" si="45"/>
        <v/>
      </c>
      <c r="BP62" s="64" t="str">
        <f>IF($B62&lt;&gt;"",SUMIFS(销售台账!$I$3:$I$2654,销售台账!$E$3:$E$2654,$B62,销售台账!$B$3:$B$2654,LEFT($I$3,4),销售台账!$C$3:$C$2654,LEFT(BL$4,LEN(BL$4)-1)),"")</f>
        <v/>
      </c>
      <c r="BQ62" s="64" t="str">
        <f>IF($B62&lt;&gt;"",IFERROR(SUMIFS(销售台账!$K$3:$K$2654,销售台账!$E$3:$E$2654,$B62,销售台账!$B$3:$B$2654,LEFT($I$3,4),销售台账!$C$3:$C$2654,LEFT(BL$4,LEN(BL$4)-1))/BP62,0),"")</f>
        <v/>
      </c>
      <c r="BR62" s="64" t="str">
        <f>IF($B62&lt;&gt;"",SUMIFS(损耗登记!$I$3:$I$4999,损耗登记!$E$3:$E$4999,$B62,损耗登记!$B$3:$B$4999,LEFT($I$3,4),损耗登记!$C$3:$C$4999,LEFT(BL$4,LEN(BL$4)-1)),"")</f>
        <v/>
      </c>
      <c r="BS62" s="64" t="str">
        <f t="shared" si="46"/>
        <v/>
      </c>
      <c r="BT62" s="64" t="str">
        <f t="shared" si="47"/>
        <v/>
      </c>
      <c r="BU62" s="64" t="str">
        <f t="shared" si="48"/>
        <v/>
      </c>
      <c r="BV62" s="64" t="str">
        <f t="shared" si="49"/>
        <v/>
      </c>
      <c r="BW62" s="64" t="str">
        <f>IF($B62&lt;&gt;"",SUMIFS(进货台账!$I$3:$I$1869,进货台账!$E$3:$E$1869,$B62,进货台账!$B$3:$B$1869,LEFT($I$3,4),进货台账!$C$3:$C$1869,LEFT(BW$4,LEN(BW$4)-1)),"")</f>
        <v/>
      </c>
      <c r="BX62" s="64" t="str">
        <f>IF($B62&lt;&gt;"",SUMIFS(进货台账!$K$3:$K$1869,进货台账!$E$3:$E$1869,$B62,进货台账!$B$3:$B$1869,LEFT($I$3,4),进货台账!$C$3:$C$1869,LEFT(BW$4,LEN(BW$4)-1)),"")</f>
        <v/>
      </c>
      <c r="BY62" s="64" t="str">
        <f t="shared" si="50"/>
        <v/>
      </c>
      <c r="BZ62" s="64" t="str">
        <f t="shared" si="51"/>
        <v/>
      </c>
      <c r="CA62" s="64" t="str">
        <f>IF($B62&lt;&gt;"",SUMIFS(销售台账!$I$3:$I$2654,销售台账!$E$3:$E$2654,$B62,销售台账!$B$3:$B$2654,LEFT($I$3,4),销售台账!$C$3:$C$2654,LEFT(BW$4,LEN(BW$4)-1)),"")</f>
        <v/>
      </c>
      <c r="CB62" s="64" t="str">
        <f>IF($B62&lt;&gt;"",IFERROR(SUMIFS(销售台账!$K$3:$K$2654,销售台账!$E$3:$E$2654,$B62,销售台账!$B$3:$B$2654,LEFT($I$3,4),销售台账!$C$3:$C$2654,LEFT(BW$4,LEN(BW$4)-1))/CA62,0),"")</f>
        <v/>
      </c>
      <c r="CC62" s="64" t="str">
        <f>IF($B62&lt;&gt;"",SUMIFS(损耗登记!$I$3:$I$4999,损耗登记!$E$3:$E$4999,$B62,损耗登记!$B$3:$B$4999,LEFT($I$3,4),损耗登记!$C$3:$C$4999,LEFT(BW$4,LEN(BW$4)-1)),"")</f>
        <v/>
      </c>
      <c r="CD62" s="64" t="str">
        <f t="shared" si="52"/>
        <v/>
      </c>
      <c r="CE62" s="64" t="str">
        <f t="shared" si="53"/>
        <v/>
      </c>
      <c r="CF62" s="64" t="str">
        <f t="shared" si="54"/>
        <v/>
      </c>
      <c r="CG62" s="64" t="str">
        <f t="shared" si="55"/>
        <v/>
      </c>
      <c r="CH62" s="64" t="str">
        <f>IF($B62&lt;&gt;"",SUMIFS(进货台账!$I$3:$I$1869,进货台账!$E$3:$E$1869,$B62,进货台账!$B$3:$B$1869,LEFT($I$3,4),进货台账!$C$3:$C$1869,LEFT(CH$4,LEN(CH$4)-1)),"")</f>
        <v/>
      </c>
      <c r="CI62" s="64" t="str">
        <f>IF($B62&lt;&gt;"",SUMIFS(进货台账!$K$3:$K$1869,进货台账!$E$3:$E$1869,$B62,进货台账!$B$3:$B$1869,LEFT($I$3,4),进货台账!$C$3:$C$1869,LEFT(CH$4,LEN(CH$4)-1)),"")</f>
        <v/>
      </c>
      <c r="CJ62" s="64" t="str">
        <f t="shared" si="56"/>
        <v/>
      </c>
      <c r="CK62" s="64" t="str">
        <f t="shared" si="57"/>
        <v/>
      </c>
      <c r="CL62" s="64" t="str">
        <f>IF($B62&lt;&gt;"",SUMIFS(销售台账!$I$3:$I$2654,销售台账!$E$3:$E$2654,$B62,销售台账!$B$3:$B$2654,LEFT($I$3,4),销售台账!$C$3:$C$2654,LEFT(CH$4,LEN(CH$4)-1)),"")</f>
        <v/>
      </c>
      <c r="CM62" s="64" t="str">
        <f>IF($B62&lt;&gt;"",IFERROR(SUMIFS(销售台账!$K$3:$K$2654,销售台账!$E$3:$E$2654,$B62,销售台账!$B$3:$B$2654,LEFT($I$3,4),销售台账!$C$3:$C$2654,LEFT(CH$4,LEN(CH$4)-1))/CL62,0),"")</f>
        <v/>
      </c>
      <c r="CN62" s="64" t="str">
        <f>IF($B62&lt;&gt;"",SUMIFS(损耗登记!$I$3:$I$4999,损耗登记!$E$3:$E$4999,$B62,损耗登记!$B$3:$B$4999,LEFT($I$3,4),损耗登记!$C$3:$C$4999,LEFT(CH$4,LEN(CH$4)-1)),"")</f>
        <v/>
      </c>
      <c r="CO62" s="64" t="str">
        <f t="shared" si="58"/>
        <v/>
      </c>
      <c r="CP62" s="64" t="str">
        <f t="shared" si="59"/>
        <v/>
      </c>
      <c r="CQ62" s="64" t="str">
        <f t="shared" si="60"/>
        <v/>
      </c>
      <c r="CR62" s="64" t="str">
        <f t="shared" si="61"/>
        <v/>
      </c>
      <c r="CS62" s="64" t="str">
        <f>IF($B62&lt;&gt;"",SUMIFS(进货台账!$I$3:$I$1869,进货台账!$E$3:$E$1869,$B62,进货台账!$B$3:$B$1869,LEFT($I$3,4),进货台账!$C$3:$C$1869,LEFT(CS$4,LEN(CS$4)-1)),"")</f>
        <v/>
      </c>
      <c r="CT62" s="64" t="str">
        <f>IF($B62&lt;&gt;"",SUMIFS(进货台账!$K$3:$K$1869,进货台账!$E$3:$E$1869,$B62,进货台账!$B$3:$B$1869,LEFT($I$3,4),进货台账!$C$3:$C$1869,LEFT(CS$4,LEN(CS$4)-1)),"")</f>
        <v/>
      </c>
      <c r="CU62" s="64" t="str">
        <f t="shared" si="62"/>
        <v/>
      </c>
      <c r="CV62" s="64" t="str">
        <f t="shared" si="63"/>
        <v/>
      </c>
      <c r="CW62" s="64" t="str">
        <f>IF($B62&lt;&gt;"",SUMIFS(销售台账!$I$3:$I$2654,销售台账!$E$3:$E$2654,$B62,销售台账!$B$3:$B$2654,LEFT($I$3,4),销售台账!$C$3:$C$2654,LEFT(CS$4,LEN(CS$4)-1)),"")</f>
        <v/>
      </c>
      <c r="CX62" s="64" t="str">
        <f>IF($B62&lt;&gt;"",IFERROR(SUMIFS(销售台账!$K$3:$K$2654,销售台账!$E$3:$E$2654,$B62,销售台账!$B$3:$B$2654,LEFT($I$3,4),销售台账!$C$3:$C$2654,LEFT(CS$4,LEN(CS$4)-1))/CW62,0),"")</f>
        <v/>
      </c>
      <c r="CY62" s="64" t="str">
        <f>IF($B62&lt;&gt;"",SUMIFS(损耗登记!$I$3:$I$4999,损耗登记!$E$3:$E$4999,$B62,损耗登记!$B$3:$B$4999,LEFT($I$3,4),损耗登记!$C$3:$C$4999,LEFT(CS$4,LEN(CS$4)-1)),"")</f>
        <v/>
      </c>
      <c r="CZ62" s="64" t="str">
        <f t="shared" si="64"/>
        <v/>
      </c>
      <c r="DA62" s="64" t="str">
        <f t="shared" si="65"/>
        <v/>
      </c>
      <c r="DB62" s="64" t="str">
        <f t="shared" si="66"/>
        <v/>
      </c>
      <c r="DC62" s="64" t="str">
        <f t="shared" si="67"/>
        <v/>
      </c>
      <c r="DD62" s="64" t="str">
        <f>IF($B62&lt;&gt;"",SUMIFS(进货台账!$I$3:$I$1869,进货台账!$E$3:$E$1869,$B62,进货台账!$B$3:$B$1869,LEFT($I$3,4),进货台账!$C$3:$C$1869,LEFT(DD$4,LEN(DD$4)-1)),"")</f>
        <v/>
      </c>
      <c r="DE62" s="64" t="str">
        <f>IF($B62&lt;&gt;"",SUMIFS(进货台账!$K$3:$K$1869,进货台账!$E$3:$E$1869,$B62,进货台账!$B$3:$B$1869,LEFT($I$3,4),进货台账!$C$3:$C$1869,LEFT(DD$4,LEN(DD$4)-1)),"")</f>
        <v/>
      </c>
      <c r="DF62" s="64" t="str">
        <f t="shared" si="68"/>
        <v/>
      </c>
      <c r="DG62" s="64" t="str">
        <f t="shared" si="69"/>
        <v/>
      </c>
      <c r="DH62" s="64" t="str">
        <f>IF($B62&lt;&gt;"",SUMIFS(销售台账!$I$3:$I$2654,销售台账!$E$3:$E$2654,$B62,销售台账!$B$3:$B$2654,LEFT($I$3,4),销售台账!$C$3:$C$2654,LEFT(DD$4,LEN(DD$4)-1)),"")</f>
        <v/>
      </c>
      <c r="DI62" s="64" t="str">
        <f>IF($B62&lt;&gt;"",IFERROR(SUMIFS(销售台账!$K$3:$K$2654,销售台账!$E$3:$E$2654,$B62,销售台账!$B$3:$B$2654,LEFT($I$3,4),销售台账!$C$3:$C$2654,LEFT(DD$4,LEN(DD$4)-1))/DH62,0),"")</f>
        <v/>
      </c>
      <c r="DJ62" s="64" t="str">
        <f>IF($B62&lt;&gt;"",SUMIFS(损耗登记!$I$3:$I$4999,损耗登记!$E$3:$E$4999,$B62,损耗登记!$B$3:$B$4999,LEFT($I$3,4),损耗登记!$C$3:$C$4999,LEFT(DD$4,LEN(DD$4)-1)),"")</f>
        <v/>
      </c>
      <c r="DK62" s="64" t="str">
        <f t="shared" si="70"/>
        <v/>
      </c>
      <c r="DL62" s="64" t="str">
        <f t="shared" si="71"/>
        <v/>
      </c>
      <c r="DM62" s="64" t="str">
        <f t="shared" si="72"/>
        <v/>
      </c>
      <c r="DN62" s="64" t="str">
        <f t="shared" si="73"/>
        <v/>
      </c>
      <c r="DO62" s="64" t="str">
        <f>IF($B62&lt;&gt;"",SUMIFS(进货台账!$I$3:$I$1869,进货台账!$E$3:$E$1869,$B62,进货台账!$B$3:$B$1869,LEFT($I$3,4),进货台账!$C$3:$C$1869,LEFT(DO$4,LEN(DO$4)-1)),"")</f>
        <v/>
      </c>
      <c r="DP62" s="64" t="str">
        <f>IF($B62&lt;&gt;"",SUMIFS(进货台账!$K$3:$K$1869,进货台账!$E$3:$E$1869,$B62,进货台账!$B$3:$B$1869,LEFT($I$3,4),进货台账!$C$3:$C$1869,LEFT(DO$4,LEN(DO$4)-1)),"")</f>
        <v/>
      </c>
      <c r="DQ62" s="64" t="str">
        <f t="shared" si="74"/>
        <v/>
      </c>
      <c r="DR62" s="64" t="str">
        <f t="shared" si="75"/>
        <v/>
      </c>
      <c r="DS62" s="64" t="str">
        <f>IF($B62&lt;&gt;"",SUMIFS(销售台账!$I$3:$I$2654,销售台账!$E$3:$E$2654,$B62,销售台账!$B$3:$B$2654,LEFT($I$3,4),销售台账!$C$3:$C$2654,LEFT(DO$4,LEN(DO$4)-1)),"")</f>
        <v/>
      </c>
      <c r="DT62" s="64" t="str">
        <f>IF($B62&lt;&gt;"",IFERROR(SUMIFS(销售台账!$K$3:$K$2654,销售台账!$E$3:$E$2654,$B62,销售台账!$B$3:$B$2654,LEFT($I$3,4),销售台账!$C$3:$C$2654,LEFT(DO$4,LEN(DO$4)-1))/DS62,0),"")</f>
        <v/>
      </c>
      <c r="DU62" s="64" t="str">
        <f>IF($B62&lt;&gt;"",SUMIFS(损耗登记!$I$3:$I$4999,损耗登记!$E$3:$E$4999,$B62,损耗登记!$B$3:$B$4999,LEFT($I$3,4),损耗登记!$C$3:$C$4999,LEFT(DO$4,LEN(DO$4)-1)),"")</f>
        <v/>
      </c>
      <c r="DV62" s="64" t="str">
        <f t="shared" si="76"/>
        <v/>
      </c>
      <c r="DW62" s="64" t="str">
        <f t="shared" si="77"/>
        <v/>
      </c>
      <c r="DX62" s="64" t="str">
        <f t="shared" si="78"/>
        <v/>
      </c>
      <c r="DY62" s="64" t="str">
        <f t="shared" si="79"/>
        <v/>
      </c>
      <c r="DZ62" s="64" t="str">
        <f>IF($B62&lt;&gt;"",SUMIFS(进货台账!$I$3:$I$1869,进货台账!$E$3:$E$1869,$B62,进货台账!$B$3:$B$1869,LEFT($I$3,4),进货台账!$C$3:$C$1869,LEFT(DZ$4,LEN(DZ$4)-1)),"")</f>
        <v/>
      </c>
      <c r="EA62" s="64" t="str">
        <f>IF($B62&lt;&gt;"",SUMIFS(进货台账!$K$3:$K$1869,进货台账!$E$3:$E$1869,$B62,进货台账!$B$3:$B$1869,LEFT($I$3,4),进货台账!$C$3:$C$1869,LEFT(DZ$4,LEN(DZ$4)-1)),"")</f>
        <v/>
      </c>
      <c r="EB62" s="64" t="str">
        <f t="shared" si="80"/>
        <v/>
      </c>
      <c r="EC62" s="64" t="str">
        <f t="shared" si="81"/>
        <v/>
      </c>
      <c r="ED62" s="64" t="str">
        <f>IF($B62&lt;&gt;"",SUMIFS(销售台账!$I$3:$I$2654,销售台账!$E$3:$E$2654,$B62,销售台账!$B$3:$B$2654,LEFT($I$3,4),销售台账!$C$3:$C$2654,LEFT(DZ$4,LEN(DZ$4)-1)),"")</f>
        <v/>
      </c>
      <c r="EE62" s="64" t="str">
        <f>IF($B62&lt;&gt;"",IFERROR(SUMIFS(销售台账!$K$3:$K$2654,销售台账!$E$3:$E$2654,$B62,销售台账!$B$3:$B$2654,LEFT($I$3,4),销售台账!$C$3:$C$2654,LEFT(DZ$4,LEN(DZ$4)-1))/ED62,0),"")</f>
        <v/>
      </c>
      <c r="EF62" s="64" t="str">
        <f>IF($B62&lt;&gt;"",SUMIFS(损耗登记!$I$3:$I$4999,损耗登记!$E$3:$E$4999,$B62,损耗登记!$B$3:$B$4999,LEFT($I$3,4),损耗登记!$C$3:$C$4999,LEFT(DZ$4,LEN(DZ$4)-1)),"")</f>
        <v/>
      </c>
      <c r="EG62" s="64" t="str">
        <f t="shared" si="82"/>
        <v/>
      </c>
      <c r="EH62" s="64" t="str">
        <f t="shared" si="83"/>
        <v/>
      </c>
      <c r="EI62" s="64" t="str">
        <f t="shared" si="84"/>
        <v/>
      </c>
      <c r="EJ62" s="64" t="str">
        <f t="shared" si="85"/>
        <v/>
      </c>
    </row>
    <row r="63" s="44" customFormat="1" ht="22" customHeight="1" spans="1:140">
      <c r="A63" s="63" t="str">
        <f t="shared" si="86"/>
        <v/>
      </c>
      <c r="B63" s="63" t="str">
        <f>IF(商品参数!A59&lt;&gt;"",商品参数!A59,"")</f>
        <v/>
      </c>
      <c r="C63" s="64" t="str">
        <f>IFERROR(VLOOKUP(B63,商品参数!A:E,2,FALSE),"")</f>
        <v/>
      </c>
      <c r="D63" s="64" t="str">
        <f>IFERROR(VLOOKUP(B63,商品参数!A:E,3,FALSE),"")</f>
        <v/>
      </c>
      <c r="E63" s="64" t="str">
        <f>IFERROR(VLOOKUP(B63,商品参数!A:E,4,FALSE),"")</f>
        <v/>
      </c>
      <c r="F63" s="64" t="str">
        <f>IF(E63&lt;&gt;"",IFERROR(VLOOKUP(B63,商品参数!$A$3:$D$499,6,0),0),"")</f>
        <v/>
      </c>
      <c r="G63" s="64" t="str">
        <f>IF(E63&lt;&gt;"",IFERROR(VLOOKUP(B63,商品参数!$A$3:$E$499,7,0),0),"")</f>
        <v/>
      </c>
      <c r="H63" s="64" t="str">
        <f t="shared" si="17"/>
        <v/>
      </c>
      <c r="I63" s="64" t="str">
        <f>IF($B63&lt;&gt;"",SUMIFS(进货台账!$I$3:$I$1869,进货台账!$E$3:$E$1869,$B63,进货台账!$B$3:$B$1869,LEFT($I$3,4),进货台账!$C$3:$C$1869,LEFT(I$4,LEN(I$4)-1)),"")</f>
        <v/>
      </c>
      <c r="J63" s="64" t="str">
        <f>IF($B63&lt;&gt;"",SUMIFS(进货台账!$K$3:$K$1869,进货台账!$E$3:$E$1869,$B63,进货台账!$B$3:$B$1869,LEFT($I$3,4),进货台账!$C$3:$C$1869,LEFT(I$4,LEN(I$4)-1)),"")</f>
        <v/>
      </c>
      <c r="K63" s="64" t="str">
        <f t="shared" si="18"/>
        <v/>
      </c>
      <c r="L63" s="64" t="str">
        <f t="shared" si="19"/>
        <v/>
      </c>
      <c r="M63" s="64" t="str">
        <f>IF($B63&lt;&gt;"",SUMIFS(销售台账!$I$3:$I$2654,销售台账!$E$3:$E$2654,$B63,销售台账!$B$3:$B$2654,LEFT($I$3,4),销售台账!$C$3:$C$2654,LEFT(I$4,LEN(I$4)-1)),"")</f>
        <v/>
      </c>
      <c r="N63" s="64" t="str">
        <f>IF($B63&lt;&gt;"",IFERROR(SUMIFS(销售台账!$K$3:$K$2654,销售台账!$E$3:$E$2654,$B63,销售台账!$B$3:$B$2654,LEFT($I$3,4),销售台账!$C$3:$C$2654,LEFT(I$4,LEN(I$4)-1))/M63,0),"")</f>
        <v/>
      </c>
      <c r="O63" s="64" t="str">
        <f>IF($B63&lt;&gt;"",SUMIFS(损耗登记!$I$3:$I$4999,损耗登记!$E$3:$E$4999,$B63,损耗登记!$B$3:$B$4999,LEFT($I$3,4),损耗登记!$C$3:$C$4999,LEFT(I$4,LEN(I$4)-1)),"")</f>
        <v/>
      </c>
      <c r="P63" s="64" t="str">
        <f t="shared" si="20"/>
        <v/>
      </c>
      <c r="Q63" s="64" t="str">
        <f t="shared" si="21"/>
        <v/>
      </c>
      <c r="R63" s="64" t="str">
        <f t="shared" si="22"/>
        <v/>
      </c>
      <c r="S63" s="64" t="str">
        <f t="shared" si="87"/>
        <v/>
      </c>
      <c r="T63" s="64" t="str">
        <f>IF($B63&lt;&gt;"",SUMIFS(进货台账!$I$3:$I$1869,进货台账!$E$3:$E$1869,$B63,进货台账!$B$3:$B$1869,LEFT($I$3,4),进货台账!$C$3:$C$1869,LEFT(T$4,LEN(T$4)-1)),"")</f>
        <v/>
      </c>
      <c r="U63" s="64" t="str">
        <f>IF($B63&lt;&gt;"",SUMIFS(进货台账!$K$3:$K$1869,进货台账!$E$3:$E$1869,$B63,进货台账!$B$3:$B$1869,LEFT($I$3,4),进货台账!$C$3:$C$1869,LEFT(T$4,LEN(T$4)-1)),"")</f>
        <v/>
      </c>
      <c r="V63" s="64" t="str">
        <f t="shared" si="88"/>
        <v/>
      </c>
      <c r="W63" s="64" t="str">
        <f t="shared" si="89"/>
        <v/>
      </c>
      <c r="X63" s="64" t="str">
        <f>IF($B63&lt;&gt;"",SUMIFS(销售台账!$I$3:$I$2654,销售台账!$E$3:$E$2654,$B63,销售台账!$B$3:$B$2654,LEFT($I$3,4),销售台账!$C$3:$C$2654,LEFT(T$4,LEN(T$4)-1)),"")</f>
        <v/>
      </c>
      <c r="Y63" s="64" t="str">
        <f>IF($B63&lt;&gt;"",IFERROR(SUMIFS(销售台账!$K$3:$K$2654,销售台账!$E$3:$E$2654,$B63,销售台账!$B$3:$B$2654,LEFT($I$3,4),销售台账!$C$3:$C$2654,LEFT(T$4,LEN(T$4)-1))/X63,0),"")</f>
        <v/>
      </c>
      <c r="Z63" s="64" t="str">
        <f>IF($B63&lt;&gt;"",SUMIFS(损耗登记!$I$3:$I$4999,损耗登记!$E$3:$E$4999,$B63,损耗登记!$B$3:$B$4999,LEFT($I$3,4),损耗登记!$C$3:$C$4999,LEFT(T$4,LEN(T$4)-1)),"")</f>
        <v/>
      </c>
      <c r="AA63" s="64" t="str">
        <f t="shared" si="90"/>
        <v/>
      </c>
      <c r="AB63" s="64" t="str">
        <f t="shared" si="91"/>
        <v/>
      </c>
      <c r="AC63" s="64" t="str">
        <f t="shared" si="92"/>
        <v/>
      </c>
      <c r="AD63" s="64" t="str">
        <f t="shared" si="93"/>
        <v/>
      </c>
      <c r="AE63" s="64" t="str">
        <f>IF($B63&lt;&gt;"",SUMIFS(进货台账!$I$3:$I$1869,进货台账!$E$3:$E$1869,$B63,进货台账!$B$3:$B$1869,LEFT($I$3,4),进货台账!$C$3:$C$1869,LEFT(AE$4,LEN(AE$4)-1)),"")</f>
        <v/>
      </c>
      <c r="AF63" s="64" t="str">
        <f>IF($B63&lt;&gt;"",SUMIFS(进货台账!$K$3:$K$1869,进货台账!$E$3:$E$1869,$B63,进货台账!$B$3:$B$1869,LEFT($I$3,4),进货台账!$C$3:$C$1869,LEFT(AE$4,LEN(AE$4)-1)),"")</f>
        <v/>
      </c>
      <c r="AG63" s="64" t="str">
        <f t="shared" si="26"/>
        <v/>
      </c>
      <c r="AH63" s="64" t="str">
        <f t="shared" si="27"/>
        <v/>
      </c>
      <c r="AI63" s="64" t="str">
        <f>IF($B63&lt;&gt;"",SUMIFS(销售台账!$I$3:$I$2654,销售台账!$E$3:$E$2654,$B63,销售台账!$B$3:$B$2654,LEFT($I$3,4),销售台账!$C$3:$C$2654,LEFT(AE$4,LEN(AE$4)-1)),"")</f>
        <v/>
      </c>
      <c r="AJ63" s="64" t="str">
        <f>IF($B63&lt;&gt;"",IFERROR(SUMIFS(销售台账!$K$3:$K$2654,销售台账!$E$3:$E$2654,$B63,销售台账!$B$3:$B$2654,LEFT($I$3,4),销售台账!$C$3:$C$2654,LEFT(AE$4,LEN(AE$4)-1))/AI63,0),"")</f>
        <v/>
      </c>
      <c r="AK63" s="64" t="str">
        <f>IF($B63&lt;&gt;"",SUMIFS(损耗登记!$I$3:$I$4999,损耗登记!$E$3:$E$4999,$B63,损耗登记!$B$3:$B$4999,LEFT($I$3,4),损耗登记!$C$3:$C$4999,LEFT(AE$4,LEN(AE$4)-1)),"")</f>
        <v/>
      </c>
      <c r="AL63" s="64" t="str">
        <f t="shared" si="28"/>
        <v/>
      </c>
      <c r="AM63" s="64" t="str">
        <f t="shared" si="29"/>
        <v/>
      </c>
      <c r="AN63" s="64" t="str">
        <f t="shared" si="30"/>
        <v/>
      </c>
      <c r="AO63" s="64" t="str">
        <f t="shared" si="31"/>
        <v/>
      </c>
      <c r="AP63" s="64" t="str">
        <f>IF($B63&lt;&gt;"",SUMIFS(进货台账!$I$3:$I$1869,进货台账!$E$3:$E$1869,$B63,进货台账!$B$3:$B$1869,LEFT($I$3,4),进货台账!$C$3:$C$1869,LEFT(AP$4,LEN(AP$4)-1)),"")</f>
        <v/>
      </c>
      <c r="AQ63" s="64" t="str">
        <f>IF($B63&lt;&gt;"",SUMIFS(进货台账!$K$3:$K$1869,进货台账!$E$3:$E$1869,$B63,进货台账!$B$3:$B$1869,LEFT($I$3,4),进货台账!$C$3:$C$1869,LEFT(AP$4,LEN(AP$4)-1)),"")</f>
        <v/>
      </c>
      <c r="AR63" s="64" t="str">
        <f t="shared" si="32"/>
        <v/>
      </c>
      <c r="AS63" s="64" t="str">
        <f t="shared" si="33"/>
        <v/>
      </c>
      <c r="AT63" s="64" t="str">
        <f>IF($B63&lt;&gt;"",SUMIFS(销售台账!$I$3:$I$2654,销售台账!$E$3:$E$2654,$B63,销售台账!$B$3:$B$2654,LEFT($I$3,4),销售台账!$C$3:$C$2654,LEFT(AP$4,LEN(AP$4)-1)),"")</f>
        <v/>
      </c>
      <c r="AU63" s="64" t="str">
        <f>IF($B63&lt;&gt;"",IFERROR(SUMIFS(销售台账!$K$3:$K$2654,销售台账!$E$3:$E$2654,$B63,销售台账!$B$3:$B$2654,LEFT($I$3,4),销售台账!$C$3:$C$2654,LEFT(AP$4,LEN(AP$4)-1))/AT63,0),"")</f>
        <v/>
      </c>
      <c r="AV63" s="64" t="str">
        <f>IF($B63&lt;&gt;"",SUMIFS(损耗登记!$I$3:$I$4999,损耗登记!$E$3:$E$4999,$B63,损耗登记!$B$3:$B$4999,LEFT($I$3,4),损耗登记!$C$3:$C$4999,LEFT(AP$4,LEN(AP$4)-1)),"")</f>
        <v/>
      </c>
      <c r="AW63" s="64" t="str">
        <f t="shared" si="34"/>
        <v/>
      </c>
      <c r="AX63" s="64" t="str">
        <f t="shared" si="35"/>
        <v/>
      </c>
      <c r="AY63" s="64" t="str">
        <f t="shared" si="36"/>
        <v/>
      </c>
      <c r="AZ63" s="64" t="str">
        <f t="shared" si="37"/>
        <v/>
      </c>
      <c r="BA63" s="64" t="str">
        <f>IF($B63&lt;&gt;"",SUMIFS(进货台账!$I$3:$I$1869,进货台账!$E$3:$E$1869,$B63,进货台账!$B$3:$B$1869,LEFT($I$3,4),进货台账!$C$3:$C$1869,LEFT(BA$4,LEN(BA$4)-1)),"")</f>
        <v/>
      </c>
      <c r="BB63" s="64" t="str">
        <f>IF($B63&lt;&gt;"",SUMIFS(进货台账!$K$3:$K$1869,进货台账!$E$3:$E$1869,$B63,进货台账!$B$3:$B$1869,LEFT($I$3,4),进货台账!$C$3:$C$1869,LEFT(BA$4,LEN(BA$4)-1)),"")</f>
        <v/>
      </c>
      <c r="BC63" s="64" t="str">
        <f t="shared" si="38"/>
        <v/>
      </c>
      <c r="BD63" s="64" t="str">
        <f t="shared" si="39"/>
        <v/>
      </c>
      <c r="BE63" s="64" t="str">
        <f>IF($B63&lt;&gt;"",SUMIFS(销售台账!$I$3:$I$2654,销售台账!$E$3:$E$2654,$B63,销售台账!$B$3:$B$2654,LEFT($I$3,4),销售台账!$C$3:$C$2654,LEFT(BA$4,LEN(BA$4)-1)),"")</f>
        <v/>
      </c>
      <c r="BF63" s="64" t="str">
        <f>IF($B63&lt;&gt;"",IFERROR(SUMIFS(销售台账!$K$3:$K$2654,销售台账!$E$3:$E$2654,$B63,销售台账!$B$3:$B$2654,LEFT($I$3,4),销售台账!$C$3:$C$2654,LEFT(BA$4,LEN(BA$4)-1))/BE63,0),"")</f>
        <v/>
      </c>
      <c r="BG63" s="64" t="str">
        <f>IF($B63&lt;&gt;"",SUMIFS(损耗登记!$I$3:$I$4999,损耗登记!$E$3:$E$4999,$B63,损耗登记!$B$3:$B$4999,LEFT($I$3,4),损耗登记!$C$3:$C$4999,LEFT(BA$4,LEN(BA$4)-1)),"")</f>
        <v/>
      </c>
      <c r="BH63" s="64" t="str">
        <f t="shared" si="40"/>
        <v/>
      </c>
      <c r="BI63" s="64" t="str">
        <f t="shared" si="41"/>
        <v/>
      </c>
      <c r="BJ63" s="64" t="str">
        <f t="shared" si="42"/>
        <v/>
      </c>
      <c r="BK63" s="64" t="str">
        <f t="shared" si="43"/>
        <v/>
      </c>
      <c r="BL63" s="64" t="str">
        <f>IF($B63&lt;&gt;"",SUMIFS(进货台账!$I$3:$I$1869,进货台账!$E$3:$E$1869,$B63,进货台账!$B$3:$B$1869,LEFT($I$3,4),进货台账!$C$3:$C$1869,LEFT(BL$4,LEN(BL$4)-1)),"")</f>
        <v/>
      </c>
      <c r="BM63" s="64" t="str">
        <f>IF($B63&lt;&gt;"",SUMIFS(进货台账!$K$3:$K$1869,进货台账!$E$3:$E$1869,$B63,进货台账!$B$3:$B$1869,LEFT($I$3,4),进货台账!$C$3:$C$1869,LEFT(BL$4,LEN(BL$4)-1)),"")</f>
        <v/>
      </c>
      <c r="BN63" s="64" t="str">
        <f t="shared" si="44"/>
        <v/>
      </c>
      <c r="BO63" s="64" t="str">
        <f t="shared" si="45"/>
        <v/>
      </c>
      <c r="BP63" s="64" t="str">
        <f>IF($B63&lt;&gt;"",SUMIFS(销售台账!$I$3:$I$2654,销售台账!$E$3:$E$2654,$B63,销售台账!$B$3:$B$2654,LEFT($I$3,4),销售台账!$C$3:$C$2654,LEFT(BL$4,LEN(BL$4)-1)),"")</f>
        <v/>
      </c>
      <c r="BQ63" s="64" t="str">
        <f>IF($B63&lt;&gt;"",IFERROR(SUMIFS(销售台账!$K$3:$K$2654,销售台账!$E$3:$E$2654,$B63,销售台账!$B$3:$B$2654,LEFT($I$3,4),销售台账!$C$3:$C$2654,LEFT(BL$4,LEN(BL$4)-1))/BP63,0),"")</f>
        <v/>
      </c>
      <c r="BR63" s="64" t="str">
        <f>IF($B63&lt;&gt;"",SUMIFS(损耗登记!$I$3:$I$4999,损耗登记!$E$3:$E$4999,$B63,损耗登记!$B$3:$B$4999,LEFT($I$3,4),损耗登记!$C$3:$C$4999,LEFT(BL$4,LEN(BL$4)-1)),"")</f>
        <v/>
      </c>
      <c r="BS63" s="64" t="str">
        <f t="shared" si="46"/>
        <v/>
      </c>
      <c r="BT63" s="64" t="str">
        <f t="shared" si="47"/>
        <v/>
      </c>
      <c r="BU63" s="64" t="str">
        <f t="shared" si="48"/>
        <v/>
      </c>
      <c r="BV63" s="64" t="str">
        <f t="shared" si="49"/>
        <v/>
      </c>
      <c r="BW63" s="64" t="str">
        <f>IF($B63&lt;&gt;"",SUMIFS(进货台账!$I$3:$I$1869,进货台账!$E$3:$E$1869,$B63,进货台账!$B$3:$B$1869,LEFT($I$3,4),进货台账!$C$3:$C$1869,LEFT(BW$4,LEN(BW$4)-1)),"")</f>
        <v/>
      </c>
      <c r="BX63" s="64" t="str">
        <f>IF($B63&lt;&gt;"",SUMIFS(进货台账!$K$3:$K$1869,进货台账!$E$3:$E$1869,$B63,进货台账!$B$3:$B$1869,LEFT($I$3,4),进货台账!$C$3:$C$1869,LEFT(BW$4,LEN(BW$4)-1)),"")</f>
        <v/>
      </c>
      <c r="BY63" s="64" t="str">
        <f t="shared" si="50"/>
        <v/>
      </c>
      <c r="BZ63" s="64" t="str">
        <f t="shared" si="51"/>
        <v/>
      </c>
      <c r="CA63" s="64" t="str">
        <f>IF($B63&lt;&gt;"",SUMIFS(销售台账!$I$3:$I$2654,销售台账!$E$3:$E$2654,$B63,销售台账!$B$3:$B$2654,LEFT($I$3,4),销售台账!$C$3:$C$2654,LEFT(BW$4,LEN(BW$4)-1)),"")</f>
        <v/>
      </c>
      <c r="CB63" s="64" t="str">
        <f>IF($B63&lt;&gt;"",IFERROR(SUMIFS(销售台账!$K$3:$K$2654,销售台账!$E$3:$E$2654,$B63,销售台账!$B$3:$B$2654,LEFT($I$3,4),销售台账!$C$3:$C$2654,LEFT(BW$4,LEN(BW$4)-1))/CA63,0),"")</f>
        <v/>
      </c>
      <c r="CC63" s="64" t="str">
        <f>IF($B63&lt;&gt;"",SUMIFS(损耗登记!$I$3:$I$4999,损耗登记!$E$3:$E$4999,$B63,损耗登记!$B$3:$B$4999,LEFT($I$3,4),损耗登记!$C$3:$C$4999,LEFT(BW$4,LEN(BW$4)-1)),"")</f>
        <v/>
      </c>
      <c r="CD63" s="64" t="str">
        <f t="shared" si="52"/>
        <v/>
      </c>
      <c r="CE63" s="64" t="str">
        <f t="shared" si="53"/>
        <v/>
      </c>
      <c r="CF63" s="64" t="str">
        <f t="shared" si="54"/>
        <v/>
      </c>
      <c r="CG63" s="64" t="str">
        <f t="shared" si="55"/>
        <v/>
      </c>
      <c r="CH63" s="64" t="str">
        <f>IF($B63&lt;&gt;"",SUMIFS(进货台账!$I$3:$I$1869,进货台账!$E$3:$E$1869,$B63,进货台账!$B$3:$B$1869,LEFT($I$3,4),进货台账!$C$3:$C$1869,LEFT(CH$4,LEN(CH$4)-1)),"")</f>
        <v/>
      </c>
      <c r="CI63" s="64" t="str">
        <f>IF($B63&lt;&gt;"",SUMIFS(进货台账!$K$3:$K$1869,进货台账!$E$3:$E$1869,$B63,进货台账!$B$3:$B$1869,LEFT($I$3,4),进货台账!$C$3:$C$1869,LEFT(CH$4,LEN(CH$4)-1)),"")</f>
        <v/>
      </c>
      <c r="CJ63" s="64" t="str">
        <f t="shared" si="56"/>
        <v/>
      </c>
      <c r="CK63" s="64" t="str">
        <f t="shared" si="57"/>
        <v/>
      </c>
      <c r="CL63" s="64" t="str">
        <f>IF($B63&lt;&gt;"",SUMIFS(销售台账!$I$3:$I$2654,销售台账!$E$3:$E$2654,$B63,销售台账!$B$3:$B$2654,LEFT($I$3,4),销售台账!$C$3:$C$2654,LEFT(CH$4,LEN(CH$4)-1)),"")</f>
        <v/>
      </c>
      <c r="CM63" s="64" t="str">
        <f>IF($B63&lt;&gt;"",IFERROR(SUMIFS(销售台账!$K$3:$K$2654,销售台账!$E$3:$E$2654,$B63,销售台账!$B$3:$B$2654,LEFT($I$3,4),销售台账!$C$3:$C$2654,LEFT(CH$4,LEN(CH$4)-1))/CL63,0),"")</f>
        <v/>
      </c>
      <c r="CN63" s="64" t="str">
        <f>IF($B63&lt;&gt;"",SUMIFS(损耗登记!$I$3:$I$4999,损耗登记!$E$3:$E$4999,$B63,损耗登记!$B$3:$B$4999,LEFT($I$3,4),损耗登记!$C$3:$C$4999,LEFT(CH$4,LEN(CH$4)-1)),"")</f>
        <v/>
      </c>
      <c r="CO63" s="64" t="str">
        <f t="shared" si="58"/>
        <v/>
      </c>
      <c r="CP63" s="64" t="str">
        <f t="shared" si="59"/>
        <v/>
      </c>
      <c r="CQ63" s="64" t="str">
        <f t="shared" si="60"/>
        <v/>
      </c>
      <c r="CR63" s="64" t="str">
        <f t="shared" si="61"/>
        <v/>
      </c>
      <c r="CS63" s="64" t="str">
        <f>IF($B63&lt;&gt;"",SUMIFS(进货台账!$I$3:$I$1869,进货台账!$E$3:$E$1869,$B63,进货台账!$B$3:$B$1869,LEFT($I$3,4),进货台账!$C$3:$C$1869,LEFT(CS$4,LEN(CS$4)-1)),"")</f>
        <v/>
      </c>
      <c r="CT63" s="64" t="str">
        <f>IF($B63&lt;&gt;"",SUMIFS(进货台账!$K$3:$K$1869,进货台账!$E$3:$E$1869,$B63,进货台账!$B$3:$B$1869,LEFT($I$3,4),进货台账!$C$3:$C$1869,LEFT(CS$4,LEN(CS$4)-1)),"")</f>
        <v/>
      </c>
      <c r="CU63" s="64" t="str">
        <f t="shared" si="62"/>
        <v/>
      </c>
      <c r="CV63" s="64" t="str">
        <f t="shared" si="63"/>
        <v/>
      </c>
      <c r="CW63" s="64" t="str">
        <f>IF($B63&lt;&gt;"",SUMIFS(销售台账!$I$3:$I$2654,销售台账!$E$3:$E$2654,$B63,销售台账!$B$3:$B$2654,LEFT($I$3,4),销售台账!$C$3:$C$2654,LEFT(CS$4,LEN(CS$4)-1)),"")</f>
        <v/>
      </c>
      <c r="CX63" s="64" t="str">
        <f>IF($B63&lt;&gt;"",IFERROR(SUMIFS(销售台账!$K$3:$K$2654,销售台账!$E$3:$E$2654,$B63,销售台账!$B$3:$B$2654,LEFT($I$3,4),销售台账!$C$3:$C$2654,LEFT(CS$4,LEN(CS$4)-1))/CW63,0),"")</f>
        <v/>
      </c>
      <c r="CY63" s="64" t="str">
        <f>IF($B63&lt;&gt;"",SUMIFS(损耗登记!$I$3:$I$4999,损耗登记!$E$3:$E$4999,$B63,损耗登记!$B$3:$B$4999,LEFT($I$3,4),损耗登记!$C$3:$C$4999,LEFT(CS$4,LEN(CS$4)-1)),"")</f>
        <v/>
      </c>
      <c r="CZ63" s="64" t="str">
        <f t="shared" si="64"/>
        <v/>
      </c>
      <c r="DA63" s="64" t="str">
        <f t="shared" si="65"/>
        <v/>
      </c>
      <c r="DB63" s="64" t="str">
        <f t="shared" si="66"/>
        <v/>
      </c>
      <c r="DC63" s="64" t="str">
        <f t="shared" si="67"/>
        <v/>
      </c>
      <c r="DD63" s="64" t="str">
        <f>IF($B63&lt;&gt;"",SUMIFS(进货台账!$I$3:$I$1869,进货台账!$E$3:$E$1869,$B63,进货台账!$B$3:$B$1869,LEFT($I$3,4),进货台账!$C$3:$C$1869,LEFT(DD$4,LEN(DD$4)-1)),"")</f>
        <v/>
      </c>
      <c r="DE63" s="64" t="str">
        <f>IF($B63&lt;&gt;"",SUMIFS(进货台账!$K$3:$K$1869,进货台账!$E$3:$E$1869,$B63,进货台账!$B$3:$B$1869,LEFT($I$3,4),进货台账!$C$3:$C$1869,LEFT(DD$4,LEN(DD$4)-1)),"")</f>
        <v/>
      </c>
      <c r="DF63" s="64" t="str">
        <f t="shared" si="68"/>
        <v/>
      </c>
      <c r="DG63" s="64" t="str">
        <f t="shared" si="69"/>
        <v/>
      </c>
      <c r="DH63" s="64" t="str">
        <f>IF($B63&lt;&gt;"",SUMIFS(销售台账!$I$3:$I$2654,销售台账!$E$3:$E$2654,$B63,销售台账!$B$3:$B$2654,LEFT($I$3,4),销售台账!$C$3:$C$2654,LEFT(DD$4,LEN(DD$4)-1)),"")</f>
        <v/>
      </c>
      <c r="DI63" s="64" t="str">
        <f>IF($B63&lt;&gt;"",IFERROR(SUMIFS(销售台账!$K$3:$K$2654,销售台账!$E$3:$E$2654,$B63,销售台账!$B$3:$B$2654,LEFT($I$3,4),销售台账!$C$3:$C$2654,LEFT(DD$4,LEN(DD$4)-1))/DH63,0),"")</f>
        <v/>
      </c>
      <c r="DJ63" s="64" t="str">
        <f>IF($B63&lt;&gt;"",SUMIFS(损耗登记!$I$3:$I$4999,损耗登记!$E$3:$E$4999,$B63,损耗登记!$B$3:$B$4999,LEFT($I$3,4),损耗登记!$C$3:$C$4999,LEFT(DD$4,LEN(DD$4)-1)),"")</f>
        <v/>
      </c>
      <c r="DK63" s="64" t="str">
        <f t="shared" si="70"/>
        <v/>
      </c>
      <c r="DL63" s="64" t="str">
        <f t="shared" si="71"/>
        <v/>
      </c>
      <c r="DM63" s="64" t="str">
        <f t="shared" si="72"/>
        <v/>
      </c>
      <c r="DN63" s="64" t="str">
        <f t="shared" si="73"/>
        <v/>
      </c>
      <c r="DO63" s="64" t="str">
        <f>IF($B63&lt;&gt;"",SUMIFS(进货台账!$I$3:$I$1869,进货台账!$E$3:$E$1869,$B63,进货台账!$B$3:$B$1869,LEFT($I$3,4),进货台账!$C$3:$C$1869,LEFT(DO$4,LEN(DO$4)-1)),"")</f>
        <v/>
      </c>
      <c r="DP63" s="64" t="str">
        <f>IF($B63&lt;&gt;"",SUMIFS(进货台账!$K$3:$K$1869,进货台账!$E$3:$E$1869,$B63,进货台账!$B$3:$B$1869,LEFT($I$3,4),进货台账!$C$3:$C$1869,LEFT(DO$4,LEN(DO$4)-1)),"")</f>
        <v/>
      </c>
      <c r="DQ63" s="64" t="str">
        <f t="shared" si="74"/>
        <v/>
      </c>
      <c r="DR63" s="64" t="str">
        <f t="shared" si="75"/>
        <v/>
      </c>
      <c r="DS63" s="64" t="str">
        <f>IF($B63&lt;&gt;"",SUMIFS(销售台账!$I$3:$I$2654,销售台账!$E$3:$E$2654,$B63,销售台账!$B$3:$B$2654,LEFT($I$3,4),销售台账!$C$3:$C$2654,LEFT(DO$4,LEN(DO$4)-1)),"")</f>
        <v/>
      </c>
      <c r="DT63" s="64" t="str">
        <f>IF($B63&lt;&gt;"",IFERROR(SUMIFS(销售台账!$K$3:$K$2654,销售台账!$E$3:$E$2654,$B63,销售台账!$B$3:$B$2654,LEFT($I$3,4),销售台账!$C$3:$C$2654,LEFT(DO$4,LEN(DO$4)-1))/DS63,0),"")</f>
        <v/>
      </c>
      <c r="DU63" s="64" t="str">
        <f>IF($B63&lt;&gt;"",SUMIFS(损耗登记!$I$3:$I$4999,损耗登记!$E$3:$E$4999,$B63,损耗登记!$B$3:$B$4999,LEFT($I$3,4),损耗登记!$C$3:$C$4999,LEFT(DO$4,LEN(DO$4)-1)),"")</f>
        <v/>
      </c>
      <c r="DV63" s="64" t="str">
        <f t="shared" si="76"/>
        <v/>
      </c>
      <c r="DW63" s="64" t="str">
        <f t="shared" si="77"/>
        <v/>
      </c>
      <c r="DX63" s="64" t="str">
        <f t="shared" si="78"/>
        <v/>
      </c>
      <c r="DY63" s="64" t="str">
        <f t="shared" si="79"/>
        <v/>
      </c>
      <c r="DZ63" s="64" t="str">
        <f>IF($B63&lt;&gt;"",SUMIFS(进货台账!$I$3:$I$1869,进货台账!$E$3:$E$1869,$B63,进货台账!$B$3:$B$1869,LEFT($I$3,4),进货台账!$C$3:$C$1869,LEFT(DZ$4,LEN(DZ$4)-1)),"")</f>
        <v/>
      </c>
      <c r="EA63" s="64" t="str">
        <f>IF($B63&lt;&gt;"",SUMIFS(进货台账!$K$3:$K$1869,进货台账!$E$3:$E$1869,$B63,进货台账!$B$3:$B$1869,LEFT($I$3,4),进货台账!$C$3:$C$1869,LEFT(DZ$4,LEN(DZ$4)-1)),"")</f>
        <v/>
      </c>
      <c r="EB63" s="64" t="str">
        <f t="shared" si="80"/>
        <v/>
      </c>
      <c r="EC63" s="64" t="str">
        <f t="shared" si="81"/>
        <v/>
      </c>
      <c r="ED63" s="64" t="str">
        <f>IF($B63&lt;&gt;"",SUMIFS(销售台账!$I$3:$I$2654,销售台账!$E$3:$E$2654,$B63,销售台账!$B$3:$B$2654,LEFT($I$3,4),销售台账!$C$3:$C$2654,LEFT(DZ$4,LEN(DZ$4)-1)),"")</f>
        <v/>
      </c>
      <c r="EE63" s="64" t="str">
        <f>IF($B63&lt;&gt;"",IFERROR(SUMIFS(销售台账!$K$3:$K$2654,销售台账!$E$3:$E$2654,$B63,销售台账!$B$3:$B$2654,LEFT($I$3,4),销售台账!$C$3:$C$2654,LEFT(DZ$4,LEN(DZ$4)-1))/ED63,0),"")</f>
        <v/>
      </c>
      <c r="EF63" s="64" t="str">
        <f>IF($B63&lt;&gt;"",SUMIFS(损耗登记!$I$3:$I$4999,损耗登记!$E$3:$E$4999,$B63,损耗登记!$B$3:$B$4999,LEFT($I$3,4),损耗登记!$C$3:$C$4999,LEFT(DZ$4,LEN(DZ$4)-1)),"")</f>
        <v/>
      </c>
      <c r="EG63" s="64" t="str">
        <f t="shared" si="82"/>
        <v/>
      </c>
      <c r="EH63" s="64" t="str">
        <f t="shared" si="83"/>
        <v/>
      </c>
      <c r="EI63" s="64" t="str">
        <f t="shared" si="84"/>
        <v/>
      </c>
      <c r="EJ63" s="64" t="str">
        <f t="shared" si="85"/>
        <v/>
      </c>
    </row>
    <row r="64" s="44" customFormat="1" ht="22" customHeight="1" spans="1:140">
      <c r="A64" s="63" t="str">
        <f t="shared" si="86"/>
        <v/>
      </c>
      <c r="B64" s="63" t="str">
        <f>IF(商品参数!A60&lt;&gt;"",商品参数!A60,"")</f>
        <v/>
      </c>
      <c r="C64" s="64" t="str">
        <f>IFERROR(VLOOKUP(B64,商品参数!A:E,2,FALSE),"")</f>
        <v/>
      </c>
      <c r="D64" s="64" t="str">
        <f>IFERROR(VLOOKUP(B64,商品参数!A:E,3,FALSE),"")</f>
        <v/>
      </c>
      <c r="E64" s="64" t="str">
        <f>IFERROR(VLOOKUP(B64,商品参数!A:E,4,FALSE),"")</f>
        <v/>
      </c>
      <c r="F64" s="64" t="str">
        <f>IF(E64&lt;&gt;"",IFERROR(VLOOKUP(B64,商品参数!$A$3:$D$499,6,0),0),"")</f>
        <v/>
      </c>
      <c r="G64" s="64" t="str">
        <f>IF(E64&lt;&gt;"",IFERROR(VLOOKUP(B64,商品参数!$A$3:$E$499,7,0),0),"")</f>
        <v/>
      </c>
      <c r="H64" s="64" t="str">
        <f t="shared" si="17"/>
        <v/>
      </c>
      <c r="I64" s="64" t="str">
        <f>IF($B64&lt;&gt;"",SUMIFS(进货台账!$I$3:$I$1869,进货台账!$E$3:$E$1869,$B64,进货台账!$B$3:$B$1869,LEFT($I$3,4),进货台账!$C$3:$C$1869,LEFT(I$4,LEN(I$4)-1)),"")</f>
        <v/>
      </c>
      <c r="J64" s="64" t="str">
        <f>IF($B64&lt;&gt;"",SUMIFS(进货台账!$K$3:$K$1869,进货台账!$E$3:$E$1869,$B64,进货台账!$B$3:$B$1869,LEFT($I$3,4),进货台账!$C$3:$C$1869,LEFT(I$4,LEN(I$4)-1)),"")</f>
        <v/>
      </c>
      <c r="K64" s="64" t="str">
        <f t="shared" si="18"/>
        <v/>
      </c>
      <c r="L64" s="64" t="str">
        <f t="shared" si="19"/>
        <v/>
      </c>
      <c r="M64" s="64" t="str">
        <f>IF($B64&lt;&gt;"",SUMIFS(销售台账!$I$3:$I$2654,销售台账!$E$3:$E$2654,$B64,销售台账!$B$3:$B$2654,LEFT($I$3,4),销售台账!$C$3:$C$2654,LEFT(I$4,LEN(I$4)-1)),"")</f>
        <v/>
      </c>
      <c r="N64" s="64" t="str">
        <f>IF($B64&lt;&gt;"",IFERROR(SUMIFS(销售台账!$K$3:$K$2654,销售台账!$E$3:$E$2654,$B64,销售台账!$B$3:$B$2654,LEFT($I$3,4),销售台账!$C$3:$C$2654,LEFT(I$4,LEN(I$4)-1))/M64,0),"")</f>
        <v/>
      </c>
      <c r="O64" s="64" t="str">
        <f>IF($B64&lt;&gt;"",SUMIFS(损耗登记!$I$3:$I$4999,损耗登记!$E$3:$E$4999,$B64,损耗登记!$B$3:$B$4999,LEFT($I$3,4),损耗登记!$C$3:$C$4999,LEFT(I$4,LEN(I$4)-1)),"")</f>
        <v/>
      </c>
      <c r="P64" s="64" t="str">
        <f t="shared" si="20"/>
        <v/>
      </c>
      <c r="Q64" s="64" t="str">
        <f t="shared" si="21"/>
        <v/>
      </c>
      <c r="R64" s="64" t="str">
        <f t="shared" si="22"/>
        <v/>
      </c>
      <c r="S64" s="64" t="str">
        <f t="shared" si="87"/>
        <v/>
      </c>
      <c r="T64" s="64" t="str">
        <f>IF($B64&lt;&gt;"",SUMIFS(进货台账!$I$3:$I$1869,进货台账!$E$3:$E$1869,$B64,进货台账!$B$3:$B$1869,LEFT($I$3,4),进货台账!$C$3:$C$1869,LEFT(T$4,LEN(T$4)-1)),"")</f>
        <v/>
      </c>
      <c r="U64" s="64" t="str">
        <f>IF($B64&lt;&gt;"",SUMIFS(进货台账!$K$3:$K$1869,进货台账!$E$3:$E$1869,$B64,进货台账!$B$3:$B$1869,LEFT($I$3,4),进货台账!$C$3:$C$1869,LEFT(T$4,LEN(T$4)-1)),"")</f>
        <v/>
      </c>
      <c r="V64" s="64" t="str">
        <f t="shared" si="88"/>
        <v/>
      </c>
      <c r="W64" s="64" t="str">
        <f t="shared" si="89"/>
        <v/>
      </c>
      <c r="X64" s="64" t="str">
        <f>IF($B64&lt;&gt;"",SUMIFS(销售台账!$I$3:$I$2654,销售台账!$E$3:$E$2654,$B64,销售台账!$B$3:$B$2654,LEFT($I$3,4),销售台账!$C$3:$C$2654,LEFT(T$4,LEN(T$4)-1)),"")</f>
        <v/>
      </c>
      <c r="Y64" s="64" t="str">
        <f>IF($B64&lt;&gt;"",IFERROR(SUMIFS(销售台账!$K$3:$K$2654,销售台账!$E$3:$E$2654,$B64,销售台账!$B$3:$B$2654,LEFT($I$3,4),销售台账!$C$3:$C$2654,LEFT(T$4,LEN(T$4)-1))/X64,0),"")</f>
        <v/>
      </c>
      <c r="Z64" s="64" t="str">
        <f>IF($B64&lt;&gt;"",SUMIFS(损耗登记!$I$3:$I$4999,损耗登记!$E$3:$E$4999,$B64,损耗登记!$B$3:$B$4999,LEFT($I$3,4),损耗登记!$C$3:$C$4999,LEFT(T$4,LEN(T$4)-1)),"")</f>
        <v/>
      </c>
      <c r="AA64" s="64" t="str">
        <f t="shared" si="90"/>
        <v/>
      </c>
      <c r="AB64" s="64" t="str">
        <f t="shared" si="91"/>
        <v/>
      </c>
      <c r="AC64" s="64" t="str">
        <f t="shared" si="92"/>
        <v/>
      </c>
      <c r="AD64" s="64" t="str">
        <f t="shared" si="93"/>
        <v/>
      </c>
      <c r="AE64" s="64" t="str">
        <f>IF($B64&lt;&gt;"",SUMIFS(进货台账!$I$3:$I$1869,进货台账!$E$3:$E$1869,$B64,进货台账!$B$3:$B$1869,LEFT($I$3,4),进货台账!$C$3:$C$1869,LEFT(AE$4,LEN(AE$4)-1)),"")</f>
        <v/>
      </c>
      <c r="AF64" s="64" t="str">
        <f>IF($B64&lt;&gt;"",SUMIFS(进货台账!$K$3:$K$1869,进货台账!$E$3:$E$1869,$B64,进货台账!$B$3:$B$1869,LEFT($I$3,4),进货台账!$C$3:$C$1869,LEFT(AE$4,LEN(AE$4)-1)),"")</f>
        <v/>
      </c>
      <c r="AG64" s="64" t="str">
        <f t="shared" si="26"/>
        <v/>
      </c>
      <c r="AH64" s="64" t="str">
        <f t="shared" si="27"/>
        <v/>
      </c>
      <c r="AI64" s="64" t="str">
        <f>IF($B64&lt;&gt;"",SUMIFS(销售台账!$I$3:$I$2654,销售台账!$E$3:$E$2654,$B64,销售台账!$B$3:$B$2654,LEFT($I$3,4),销售台账!$C$3:$C$2654,LEFT(AE$4,LEN(AE$4)-1)),"")</f>
        <v/>
      </c>
      <c r="AJ64" s="64" t="str">
        <f>IF($B64&lt;&gt;"",IFERROR(SUMIFS(销售台账!$K$3:$K$2654,销售台账!$E$3:$E$2654,$B64,销售台账!$B$3:$B$2654,LEFT($I$3,4),销售台账!$C$3:$C$2654,LEFT(AE$4,LEN(AE$4)-1))/AI64,0),"")</f>
        <v/>
      </c>
      <c r="AK64" s="64" t="str">
        <f>IF($B64&lt;&gt;"",SUMIFS(损耗登记!$I$3:$I$4999,损耗登记!$E$3:$E$4999,$B64,损耗登记!$B$3:$B$4999,LEFT($I$3,4),损耗登记!$C$3:$C$4999,LEFT(AE$4,LEN(AE$4)-1)),"")</f>
        <v/>
      </c>
      <c r="AL64" s="64" t="str">
        <f t="shared" si="28"/>
        <v/>
      </c>
      <c r="AM64" s="64" t="str">
        <f t="shared" si="29"/>
        <v/>
      </c>
      <c r="AN64" s="64" t="str">
        <f t="shared" si="30"/>
        <v/>
      </c>
      <c r="AO64" s="64" t="str">
        <f t="shared" si="31"/>
        <v/>
      </c>
      <c r="AP64" s="64" t="str">
        <f>IF($B64&lt;&gt;"",SUMIFS(进货台账!$I$3:$I$1869,进货台账!$E$3:$E$1869,$B64,进货台账!$B$3:$B$1869,LEFT($I$3,4),进货台账!$C$3:$C$1869,LEFT(AP$4,LEN(AP$4)-1)),"")</f>
        <v/>
      </c>
      <c r="AQ64" s="64" t="str">
        <f>IF($B64&lt;&gt;"",SUMIFS(进货台账!$K$3:$K$1869,进货台账!$E$3:$E$1869,$B64,进货台账!$B$3:$B$1869,LEFT($I$3,4),进货台账!$C$3:$C$1869,LEFT(AP$4,LEN(AP$4)-1)),"")</f>
        <v/>
      </c>
      <c r="AR64" s="64" t="str">
        <f t="shared" si="32"/>
        <v/>
      </c>
      <c r="AS64" s="64" t="str">
        <f t="shared" si="33"/>
        <v/>
      </c>
      <c r="AT64" s="64" t="str">
        <f>IF($B64&lt;&gt;"",SUMIFS(销售台账!$I$3:$I$2654,销售台账!$E$3:$E$2654,$B64,销售台账!$B$3:$B$2654,LEFT($I$3,4),销售台账!$C$3:$C$2654,LEFT(AP$4,LEN(AP$4)-1)),"")</f>
        <v/>
      </c>
      <c r="AU64" s="64" t="str">
        <f>IF($B64&lt;&gt;"",IFERROR(SUMIFS(销售台账!$K$3:$K$2654,销售台账!$E$3:$E$2654,$B64,销售台账!$B$3:$B$2654,LEFT($I$3,4),销售台账!$C$3:$C$2654,LEFT(AP$4,LEN(AP$4)-1))/AT64,0),"")</f>
        <v/>
      </c>
      <c r="AV64" s="64" t="str">
        <f>IF($B64&lt;&gt;"",SUMIFS(损耗登记!$I$3:$I$4999,损耗登记!$E$3:$E$4999,$B64,损耗登记!$B$3:$B$4999,LEFT($I$3,4),损耗登记!$C$3:$C$4999,LEFT(AP$4,LEN(AP$4)-1)),"")</f>
        <v/>
      </c>
      <c r="AW64" s="64" t="str">
        <f t="shared" si="34"/>
        <v/>
      </c>
      <c r="AX64" s="64" t="str">
        <f t="shared" si="35"/>
        <v/>
      </c>
      <c r="AY64" s="64" t="str">
        <f t="shared" si="36"/>
        <v/>
      </c>
      <c r="AZ64" s="64" t="str">
        <f t="shared" si="37"/>
        <v/>
      </c>
      <c r="BA64" s="64" t="str">
        <f>IF($B64&lt;&gt;"",SUMIFS(进货台账!$I$3:$I$1869,进货台账!$E$3:$E$1869,$B64,进货台账!$B$3:$B$1869,LEFT($I$3,4),进货台账!$C$3:$C$1869,LEFT(BA$4,LEN(BA$4)-1)),"")</f>
        <v/>
      </c>
      <c r="BB64" s="64" t="str">
        <f>IF($B64&lt;&gt;"",SUMIFS(进货台账!$K$3:$K$1869,进货台账!$E$3:$E$1869,$B64,进货台账!$B$3:$B$1869,LEFT($I$3,4),进货台账!$C$3:$C$1869,LEFT(BA$4,LEN(BA$4)-1)),"")</f>
        <v/>
      </c>
      <c r="BC64" s="64" t="str">
        <f t="shared" si="38"/>
        <v/>
      </c>
      <c r="BD64" s="64" t="str">
        <f t="shared" si="39"/>
        <v/>
      </c>
      <c r="BE64" s="64" t="str">
        <f>IF($B64&lt;&gt;"",SUMIFS(销售台账!$I$3:$I$2654,销售台账!$E$3:$E$2654,$B64,销售台账!$B$3:$B$2654,LEFT($I$3,4),销售台账!$C$3:$C$2654,LEFT(BA$4,LEN(BA$4)-1)),"")</f>
        <v/>
      </c>
      <c r="BF64" s="64" t="str">
        <f>IF($B64&lt;&gt;"",IFERROR(SUMIFS(销售台账!$K$3:$K$2654,销售台账!$E$3:$E$2654,$B64,销售台账!$B$3:$B$2654,LEFT($I$3,4),销售台账!$C$3:$C$2654,LEFT(BA$4,LEN(BA$4)-1))/BE64,0),"")</f>
        <v/>
      </c>
      <c r="BG64" s="64" t="str">
        <f>IF($B64&lt;&gt;"",SUMIFS(损耗登记!$I$3:$I$4999,损耗登记!$E$3:$E$4999,$B64,损耗登记!$B$3:$B$4999,LEFT($I$3,4),损耗登记!$C$3:$C$4999,LEFT(BA$4,LEN(BA$4)-1)),"")</f>
        <v/>
      </c>
      <c r="BH64" s="64" t="str">
        <f t="shared" si="40"/>
        <v/>
      </c>
      <c r="BI64" s="64" t="str">
        <f t="shared" si="41"/>
        <v/>
      </c>
      <c r="BJ64" s="64" t="str">
        <f t="shared" si="42"/>
        <v/>
      </c>
      <c r="BK64" s="64" t="str">
        <f t="shared" si="43"/>
        <v/>
      </c>
      <c r="BL64" s="64" t="str">
        <f>IF($B64&lt;&gt;"",SUMIFS(进货台账!$I$3:$I$1869,进货台账!$E$3:$E$1869,$B64,进货台账!$B$3:$B$1869,LEFT($I$3,4),进货台账!$C$3:$C$1869,LEFT(BL$4,LEN(BL$4)-1)),"")</f>
        <v/>
      </c>
      <c r="BM64" s="64" t="str">
        <f>IF($B64&lt;&gt;"",SUMIFS(进货台账!$K$3:$K$1869,进货台账!$E$3:$E$1869,$B64,进货台账!$B$3:$B$1869,LEFT($I$3,4),进货台账!$C$3:$C$1869,LEFT(BL$4,LEN(BL$4)-1)),"")</f>
        <v/>
      </c>
      <c r="BN64" s="64" t="str">
        <f t="shared" si="44"/>
        <v/>
      </c>
      <c r="BO64" s="64" t="str">
        <f t="shared" si="45"/>
        <v/>
      </c>
      <c r="BP64" s="64" t="str">
        <f>IF($B64&lt;&gt;"",SUMIFS(销售台账!$I$3:$I$2654,销售台账!$E$3:$E$2654,$B64,销售台账!$B$3:$B$2654,LEFT($I$3,4),销售台账!$C$3:$C$2654,LEFT(BL$4,LEN(BL$4)-1)),"")</f>
        <v/>
      </c>
      <c r="BQ64" s="64" t="str">
        <f>IF($B64&lt;&gt;"",IFERROR(SUMIFS(销售台账!$K$3:$K$2654,销售台账!$E$3:$E$2654,$B64,销售台账!$B$3:$B$2654,LEFT($I$3,4),销售台账!$C$3:$C$2654,LEFT(BL$4,LEN(BL$4)-1))/BP64,0),"")</f>
        <v/>
      </c>
      <c r="BR64" s="64" t="str">
        <f>IF($B64&lt;&gt;"",SUMIFS(损耗登记!$I$3:$I$4999,损耗登记!$E$3:$E$4999,$B64,损耗登记!$B$3:$B$4999,LEFT($I$3,4),损耗登记!$C$3:$C$4999,LEFT(BL$4,LEN(BL$4)-1)),"")</f>
        <v/>
      </c>
      <c r="BS64" s="64" t="str">
        <f t="shared" si="46"/>
        <v/>
      </c>
      <c r="BT64" s="64" t="str">
        <f t="shared" si="47"/>
        <v/>
      </c>
      <c r="BU64" s="64" t="str">
        <f t="shared" si="48"/>
        <v/>
      </c>
      <c r="BV64" s="64" t="str">
        <f t="shared" si="49"/>
        <v/>
      </c>
      <c r="BW64" s="64" t="str">
        <f>IF($B64&lt;&gt;"",SUMIFS(进货台账!$I$3:$I$1869,进货台账!$E$3:$E$1869,$B64,进货台账!$B$3:$B$1869,LEFT($I$3,4),进货台账!$C$3:$C$1869,LEFT(BW$4,LEN(BW$4)-1)),"")</f>
        <v/>
      </c>
      <c r="BX64" s="64" t="str">
        <f>IF($B64&lt;&gt;"",SUMIFS(进货台账!$K$3:$K$1869,进货台账!$E$3:$E$1869,$B64,进货台账!$B$3:$B$1869,LEFT($I$3,4),进货台账!$C$3:$C$1869,LEFT(BW$4,LEN(BW$4)-1)),"")</f>
        <v/>
      </c>
      <c r="BY64" s="64" t="str">
        <f t="shared" si="50"/>
        <v/>
      </c>
      <c r="BZ64" s="64" t="str">
        <f t="shared" si="51"/>
        <v/>
      </c>
      <c r="CA64" s="64" t="str">
        <f>IF($B64&lt;&gt;"",SUMIFS(销售台账!$I$3:$I$2654,销售台账!$E$3:$E$2654,$B64,销售台账!$B$3:$B$2654,LEFT($I$3,4),销售台账!$C$3:$C$2654,LEFT(BW$4,LEN(BW$4)-1)),"")</f>
        <v/>
      </c>
      <c r="CB64" s="64" t="str">
        <f>IF($B64&lt;&gt;"",IFERROR(SUMIFS(销售台账!$K$3:$K$2654,销售台账!$E$3:$E$2654,$B64,销售台账!$B$3:$B$2654,LEFT($I$3,4),销售台账!$C$3:$C$2654,LEFT(BW$4,LEN(BW$4)-1))/CA64,0),"")</f>
        <v/>
      </c>
      <c r="CC64" s="64" t="str">
        <f>IF($B64&lt;&gt;"",SUMIFS(损耗登记!$I$3:$I$4999,损耗登记!$E$3:$E$4999,$B64,损耗登记!$B$3:$B$4999,LEFT($I$3,4),损耗登记!$C$3:$C$4999,LEFT(BW$4,LEN(BW$4)-1)),"")</f>
        <v/>
      </c>
      <c r="CD64" s="64" t="str">
        <f t="shared" si="52"/>
        <v/>
      </c>
      <c r="CE64" s="64" t="str">
        <f t="shared" si="53"/>
        <v/>
      </c>
      <c r="CF64" s="64" t="str">
        <f t="shared" si="54"/>
        <v/>
      </c>
      <c r="CG64" s="64" t="str">
        <f t="shared" si="55"/>
        <v/>
      </c>
      <c r="CH64" s="64" t="str">
        <f>IF($B64&lt;&gt;"",SUMIFS(进货台账!$I$3:$I$1869,进货台账!$E$3:$E$1869,$B64,进货台账!$B$3:$B$1869,LEFT($I$3,4),进货台账!$C$3:$C$1869,LEFT(CH$4,LEN(CH$4)-1)),"")</f>
        <v/>
      </c>
      <c r="CI64" s="64" t="str">
        <f>IF($B64&lt;&gt;"",SUMIFS(进货台账!$K$3:$K$1869,进货台账!$E$3:$E$1869,$B64,进货台账!$B$3:$B$1869,LEFT($I$3,4),进货台账!$C$3:$C$1869,LEFT(CH$4,LEN(CH$4)-1)),"")</f>
        <v/>
      </c>
      <c r="CJ64" s="64" t="str">
        <f t="shared" si="56"/>
        <v/>
      </c>
      <c r="CK64" s="64" t="str">
        <f t="shared" si="57"/>
        <v/>
      </c>
      <c r="CL64" s="64" t="str">
        <f>IF($B64&lt;&gt;"",SUMIFS(销售台账!$I$3:$I$2654,销售台账!$E$3:$E$2654,$B64,销售台账!$B$3:$B$2654,LEFT($I$3,4),销售台账!$C$3:$C$2654,LEFT(CH$4,LEN(CH$4)-1)),"")</f>
        <v/>
      </c>
      <c r="CM64" s="64" t="str">
        <f>IF($B64&lt;&gt;"",IFERROR(SUMIFS(销售台账!$K$3:$K$2654,销售台账!$E$3:$E$2654,$B64,销售台账!$B$3:$B$2654,LEFT($I$3,4),销售台账!$C$3:$C$2654,LEFT(CH$4,LEN(CH$4)-1))/CL64,0),"")</f>
        <v/>
      </c>
      <c r="CN64" s="64" t="str">
        <f>IF($B64&lt;&gt;"",SUMIFS(损耗登记!$I$3:$I$4999,损耗登记!$E$3:$E$4999,$B64,损耗登记!$B$3:$B$4999,LEFT($I$3,4),损耗登记!$C$3:$C$4999,LEFT(CH$4,LEN(CH$4)-1)),"")</f>
        <v/>
      </c>
      <c r="CO64" s="64" t="str">
        <f t="shared" si="58"/>
        <v/>
      </c>
      <c r="CP64" s="64" t="str">
        <f t="shared" si="59"/>
        <v/>
      </c>
      <c r="CQ64" s="64" t="str">
        <f t="shared" si="60"/>
        <v/>
      </c>
      <c r="CR64" s="64" t="str">
        <f t="shared" si="61"/>
        <v/>
      </c>
      <c r="CS64" s="64" t="str">
        <f>IF($B64&lt;&gt;"",SUMIFS(进货台账!$I$3:$I$1869,进货台账!$E$3:$E$1869,$B64,进货台账!$B$3:$B$1869,LEFT($I$3,4),进货台账!$C$3:$C$1869,LEFT(CS$4,LEN(CS$4)-1)),"")</f>
        <v/>
      </c>
      <c r="CT64" s="64" t="str">
        <f>IF($B64&lt;&gt;"",SUMIFS(进货台账!$K$3:$K$1869,进货台账!$E$3:$E$1869,$B64,进货台账!$B$3:$B$1869,LEFT($I$3,4),进货台账!$C$3:$C$1869,LEFT(CS$4,LEN(CS$4)-1)),"")</f>
        <v/>
      </c>
      <c r="CU64" s="64" t="str">
        <f t="shared" si="62"/>
        <v/>
      </c>
      <c r="CV64" s="64" t="str">
        <f t="shared" si="63"/>
        <v/>
      </c>
      <c r="CW64" s="64" t="str">
        <f>IF($B64&lt;&gt;"",SUMIFS(销售台账!$I$3:$I$2654,销售台账!$E$3:$E$2654,$B64,销售台账!$B$3:$B$2654,LEFT($I$3,4),销售台账!$C$3:$C$2654,LEFT(CS$4,LEN(CS$4)-1)),"")</f>
        <v/>
      </c>
      <c r="CX64" s="64" t="str">
        <f>IF($B64&lt;&gt;"",IFERROR(SUMIFS(销售台账!$K$3:$K$2654,销售台账!$E$3:$E$2654,$B64,销售台账!$B$3:$B$2654,LEFT($I$3,4),销售台账!$C$3:$C$2654,LEFT(CS$4,LEN(CS$4)-1))/CW64,0),"")</f>
        <v/>
      </c>
      <c r="CY64" s="64" t="str">
        <f>IF($B64&lt;&gt;"",SUMIFS(损耗登记!$I$3:$I$4999,损耗登记!$E$3:$E$4999,$B64,损耗登记!$B$3:$B$4999,LEFT($I$3,4),损耗登记!$C$3:$C$4999,LEFT(CS$4,LEN(CS$4)-1)),"")</f>
        <v/>
      </c>
      <c r="CZ64" s="64" t="str">
        <f t="shared" si="64"/>
        <v/>
      </c>
      <c r="DA64" s="64" t="str">
        <f t="shared" si="65"/>
        <v/>
      </c>
      <c r="DB64" s="64" t="str">
        <f t="shared" si="66"/>
        <v/>
      </c>
      <c r="DC64" s="64" t="str">
        <f t="shared" si="67"/>
        <v/>
      </c>
      <c r="DD64" s="64" t="str">
        <f>IF($B64&lt;&gt;"",SUMIFS(进货台账!$I$3:$I$1869,进货台账!$E$3:$E$1869,$B64,进货台账!$B$3:$B$1869,LEFT($I$3,4),进货台账!$C$3:$C$1869,LEFT(DD$4,LEN(DD$4)-1)),"")</f>
        <v/>
      </c>
      <c r="DE64" s="64" t="str">
        <f>IF($B64&lt;&gt;"",SUMIFS(进货台账!$K$3:$K$1869,进货台账!$E$3:$E$1869,$B64,进货台账!$B$3:$B$1869,LEFT($I$3,4),进货台账!$C$3:$C$1869,LEFT(DD$4,LEN(DD$4)-1)),"")</f>
        <v/>
      </c>
      <c r="DF64" s="64" t="str">
        <f t="shared" si="68"/>
        <v/>
      </c>
      <c r="DG64" s="64" t="str">
        <f t="shared" si="69"/>
        <v/>
      </c>
      <c r="DH64" s="64" t="str">
        <f>IF($B64&lt;&gt;"",SUMIFS(销售台账!$I$3:$I$2654,销售台账!$E$3:$E$2654,$B64,销售台账!$B$3:$B$2654,LEFT($I$3,4),销售台账!$C$3:$C$2654,LEFT(DD$4,LEN(DD$4)-1)),"")</f>
        <v/>
      </c>
      <c r="DI64" s="64" t="str">
        <f>IF($B64&lt;&gt;"",IFERROR(SUMIFS(销售台账!$K$3:$K$2654,销售台账!$E$3:$E$2654,$B64,销售台账!$B$3:$B$2654,LEFT($I$3,4),销售台账!$C$3:$C$2654,LEFT(DD$4,LEN(DD$4)-1))/DH64,0),"")</f>
        <v/>
      </c>
      <c r="DJ64" s="64" t="str">
        <f>IF($B64&lt;&gt;"",SUMIFS(损耗登记!$I$3:$I$4999,损耗登记!$E$3:$E$4999,$B64,损耗登记!$B$3:$B$4999,LEFT($I$3,4),损耗登记!$C$3:$C$4999,LEFT(DD$4,LEN(DD$4)-1)),"")</f>
        <v/>
      </c>
      <c r="DK64" s="64" t="str">
        <f t="shared" si="70"/>
        <v/>
      </c>
      <c r="DL64" s="64" t="str">
        <f t="shared" si="71"/>
        <v/>
      </c>
      <c r="DM64" s="64" t="str">
        <f t="shared" si="72"/>
        <v/>
      </c>
      <c r="DN64" s="64" t="str">
        <f t="shared" si="73"/>
        <v/>
      </c>
      <c r="DO64" s="64" t="str">
        <f>IF($B64&lt;&gt;"",SUMIFS(进货台账!$I$3:$I$1869,进货台账!$E$3:$E$1869,$B64,进货台账!$B$3:$B$1869,LEFT($I$3,4),进货台账!$C$3:$C$1869,LEFT(DO$4,LEN(DO$4)-1)),"")</f>
        <v/>
      </c>
      <c r="DP64" s="64" t="str">
        <f>IF($B64&lt;&gt;"",SUMIFS(进货台账!$K$3:$K$1869,进货台账!$E$3:$E$1869,$B64,进货台账!$B$3:$B$1869,LEFT($I$3,4),进货台账!$C$3:$C$1869,LEFT(DO$4,LEN(DO$4)-1)),"")</f>
        <v/>
      </c>
      <c r="DQ64" s="64" t="str">
        <f t="shared" si="74"/>
        <v/>
      </c>
      <c r="DR64" s="64" t="str">
        <f t="shared" si="75"/>
        <v/>
      </c>
      <c r="DS64" s="64" t="str">
        <f>IF($B64&lt;&gt;"",SUMIFS(销售台账!$I$3:$I$2654,销售台账!$E$3:$E$2654,$B64,销售台账!$B$3:$B$2654,LEFT($I$3,4),销售台账!$C$3:$C$2654,LEFT(DO$4,LEN(DO$4)-1)),"")</f>
        <v/>
      </c>
      <c r="DT64" s="64" t="str">
        <f>IF($B64&lt;&gt;"",IFERROR(SUMIFS(销售台账!$K$3:$K$2654,销售台账!$E$3:$E$2654,$B64,销售台账!$B$3:$B$2654,LEFT($I$3,4),销售台账!$C$3:$C$2654,LEFT(DO$4,LEN(DO$4)-1))/DS64,0),"")</f>
        <v/>
      </c>
      <c r="DU64" s="64" t="str">
        <f>IF($B64&lt;&gt;"",SUMIFS(损耗登记!$I$3:$I$4999,损耗登记!$E$3:$E$4999,$B64,损耗登记!$B$3:$B$4999,LEFT($I$3,4),损耗登记!$C$3:$C$4999,LEFT(DO$4,LEN(DO$4)-1)),"")</f>
        <v/>
      </c>
      <c r="DV64" s="64" t="str">
        <f t="shared" si="76"/>
        <v/>
      </c>
      <c r="DW64" s="64" t="str">
        <f t="shared" si="77"/>
        <v/>
      </c>
      <c r="DX64" s="64" t="str">
        <f t="shared" si="78"/>
        <v/>
      </c>
      <c r="DY64" s="64" t="str">
        <f t="shared" si="79"/>
        <v/>
      </c>
      <c r="DZ64" s="64" t="str">
        <f>IF($B64&lt;&gt;"",SUMIFS(进货台账!$I$3:$I$1869,进货台账!$E$3:$E$1869,$B64,进货台账!$B$3:$B$1869,LEFT($I$3,4),进货台账!$C$3:$C$1869,LEFT(DZ$4,LEN(DZ$4)-1)),"")</f>
        <v/>
      </c>
      <c r="EA64" s="64" t="str">
        <f>IF($B64&lt;&gt;"",SUMIFS(进货台账!$K$3:$K$1869,进货台账!$E$3:$E$1869,$B64,进货台账!$B$3:$B$1869,LEFT($I$3,4),进货台账!$C$3:$C$1869,LEFT(DZ$4,LEN(DZ$4)-1)),"")</f>
        <v/>
      </c>
      <c r="EB64" s="64" t="str">
        <f t="shared" si="80"/>
        <v/>
      </c>
      <c r="EC64" s="64" t="str">
        <f t="shared" si="81"/>
        <v/>
      </c>
      <c r="ED64" s="64" t="str">
        <f>IF($B64&lt;&gt;"",SUMIFS(销售台账!$I$3:$I$2654,销售台账!$E$3:$E$2654,$B64,销售台账!$B$3:$B$2654,LEFT($I$3,4),销售台账!$C$3:$C$2654,LEFT(DZ$4,LEN(DZ$4)-1)),"")</f>
        <v/>
      </c>
      <c r="EE64" s="64" t="str">
        <f>IF($B64&lt;&gt;"",IFERROR(SUMIFS(销售台账!$K$3:$K$2654,销售台账!$E$3:$E$2654,$B64,销售台账!$B$3:$B$2654,LEFT($I$3,4),销售台账!$C$3:$C$2654,LEFT(DZ$4,LEN(DZ$4)-1))/ED64,0),"")</f>
        <v/>
      </c>
      <c r="EF64" s="64" t="str">
        <f>IF($B64&lt;&gt;"",SUMIFS(损耗登记!$I$3:$I$4999,损耗登记!$E$3:$E$4999,$B64,损耗登记!$B$3:$B$4999,LEFT($I$3,4),损耗登记!$C$3:$C$4999,LEFT(DZ$4,LEN(DZ$4)-1)),"")</f>
        <v/>
      </c>
      <c r="EG64" s="64" t="str">
        <f t="shared" si="82"/>
        <v/>
      </c>
      <c r="EH64" s="64" t="str">
        <f t="shared" si="83"/>
        <v/>
      </c>
      <c r="EI64" s="64" t="str">
        <f t="shared" si="84"/>
        <v/>
      </c>
      <c r="EJ64" s="64" t="str">
        <f t="shared" si="85"/>
        <v/>
      </c>
    </row>
    <row r="65" s="44" customFormat="1" ht="22" customHeight="1" spans="1:140">
      <c r="A65" s="63" t="str">
        <f t="shared" si="86"/>
        <v/>
      </c>
      <c r="B65" s="63" t="str">
        <f>IF(商品参数!A61&lt;&gt;"",商品参数!A61,"")</f>
        <v/>
      </c>
      <c r="C65" s="64" t="str">
        <f>IFERROR(VLOOKUP(B65,商品参数!A:E,2,FALSE),"")</f>
        <v/>
      </c>
      <c r="D65" s="64" t="str">
        <f>IFERROR(VLOOKUP(B65,商品参数!A:E,3,FALSE),"")</f>
        <v/>
      </c>
      <c r="E65" s="64" t="str">
        <f>IFERROR(VLOOKUP(B65,商品参数!A:E,4,FALSE),"")</f>
        <v/>
      </c>
      <c r="F65" s="64" t="str">
        <f>IF(E65&lt;&gt;"",IFERROR(VLOOKUP(B65,商品参数!$A$3:$D$499,6,0),0),"")</f>
        <v/>
      </c>
      <c r="G65" s="64" t="str">
        <f>IF(E65&lt;&gt;"",IFERROR(VLOOKUP(B65,商品参数!$A$3:$E$499,7,0),0),"")</f>
        <v/>
      </c>
      <c r="H65" s="64" t="str">
        <f t="shared" si="17"/>
        <v/>
      </c>
      <c r="I65" s="64" t="str">
        <f>IF($B65&lt;&gt;"",SUMIFS(进货台账!$I$3:$I$1869,进货台账!$E$3:$E$1869,$B65,进货台账!$B$3:$B$1869,LEFT($I$3,4),进货台账!$C$3:$C$1869,LEFT(I$4,LEN(I$4)-1)),"")</f>
        <v/>
      </c>
      <c r="J65" s="64" t="str">
        <f>IF($B65&lt;&gt;"",SUMIFS(进货台账!$K$3:$K$1869,进货台账!$E$3:$E$1869,$B65,进货台账!$B$3:$B$1869,LEFT($I$3,4),进货台账!$C$3:$C$1869,LEFT(I$4,LEN(I$4)-1)),"")</f>
        <v/>
      </c>
      <c r="K65" s="64" t="str">
        <f t="shared" si="18"/>
        <v/>
      </c>
      <c r="L65" s="64" t="str">
        <f t="shared" si="19"/>
        <v/>
      </c>
      <c r="M65" s="64" t="str">
        <f>IF($B65&lt;&gt;"",SUMIFS(销售台账!$I$3:$I$2654,销售台账!$E$3:$E$2654,$B65,销售台账!$B$3:$B$2654,LEFT($I$3,4),销售台账!$C$3:$C$2654,LEFT(I$4,LEN(I$4)-1)),"")</f>
        <v/>
      </c>
      <c r="N65" s="64" t="str">
        <f>IF($B65&lt;&gt;"",IFERROR(SUMIFS(销售台账!$K$3:$K$2654,销售台账!$E$3:$E$2654,$B65,销售台账!$B$3:$B$2654,LEFT($I$3,4),销售台账!$C$3:$C$2654,LEFT(I$4,LEN(I$4)-1))/M65,0),"")</f>
        <v/>
      </c>
      <c r="O65" s="64" t="str">
        <f>IF($B65&lt;&gt;"",SUMIFS(损耗登记!$I$3:$I$4999,损耗登记!$E$3:$E$4999,$B65,损耗登记!$B$3:$B$4999,LEFT($I$3,4),损耗登记!$C$3:$C$4999,LEFT(I$4,LEN(I$4)-1)),"")</f>
        <v/>
      </c>
      <c r="P65" s="64" t="str">
        <f t="shared" si="20"/>
        <v/>
      </c>
      <c r="Q65" s="64" t="str">
        <f t="shared" si="21"/>
        <v/>
      </c>
      <c r="R65" s="64" t="str">
        <f t="shared" si="22"/>
        <v/>
      </c>
      <c r="S65" s="64" t="str">
        <f t="shared" si="87"/>
        <v/>
      </c>
      <c r="T65" s="64" t="str">
        <f>IF($B65&lt;&gt;"",SUMIFS(进货台账!$I$3:$I$1869,进货台账!$E$3:$E$1869,$B65,进货台账!$B$3:$B$1869,LEFT($I$3,4),进货台账!$C$3:$C$1869,LEFT(T$4,LEN(T$4)-1)),"")</f>
        <v/>
      </c>
      <c r="U65" s="64" t="str">
        <f>IF($B65&lt;&gt;"",SUMIFS(进货台账!$K$3:$K$1869,进货台账!$E$3:$E$1869,$B65,进货台账!$B$3:$B$1869,LEFT($I$3,4),进货台账!$C$3:$C$1869,LEFT(T$4,LEN(T$4)-1)),"")</f>
        <v/>
      </c>
      <c r="V65" s="64" t="str">
        <f t="shared" si="88"/>
        <v/>
      </c>
      <c r="W65" s="64" t="str">
        <f t="shared" si="89"/>
        <v/>
      </c>
      <c r="X65" s="64" t="str">
        <f>IF($B65&lt;&gt;"",SUMIFS(销售台账!$I$3:$I$2654,销售台账!$E$3:$E$2654,$B65,销售台账!$B$3:$B$2654,LEFT($I$3,4),销售台账!$C$3:$C$2654,LEFT(T$4,LEN(T$4)-1)),"")</f>
        <v/>
      </c>
      <c r="Y65" s="64" t="str">
        <f>IF($B65&lt;&gt;"",IFERROR(SUMIFS(销售台账!$K$3:$K$2654,销售台账!$E$3:$E$2654,$B65,销售台账!$B$3:$B$2654,LEFT($I$3,4),销售台账!$C$3:$C$2654,LEFT(T$4,LEN(T$4)-1))/X65,0),"")</f>
        <v/>
      </c>
      <c r="Z65" s="64" t="str">
        <f>IF($B65&lt;&gt;"",SUMIFS(损耗登记!$I$3:$I$4999,损耗登记!$E$3:$E$4999,$B65,损耗登记!$B$3:$B$4999,LEFT($I$3,4),损耗登记!$C$3:$C$4999,LEFT(T$4,LEN(T$4)-1)),"")</f>
        <v/>
      </c>
      <c r="AA65" s="64" t="str">
        <f t="shared" si="90"/>
        <v/>
      </c>
      <c r="AB65" s="64" t="str">
        <f t="shared" si="91"/>
        <v/>
      </c>
      <c r="AC65" s="64" t="str">
        <f t="shared" si="92"/>
        <v/>
      </c>
      <c r="AD65" s="64" t="str">
        <f t="shared" si="93"/>
        <v/>
      </c>
      <c r="AE65" s="64" t="str">
        <f>IF($B65&lt;&gt;"",SUMIFS(进货台账!$I$3:$I$1869,进货台账!$E$3:$E$1869,$B65,进货台账!$B$3:$B$1869,LEFT($I$3,4),进货台账!$C$3:$C$1869,LEFT(AE$4,LEN(AE$4)-1)),"")</f>
        <v/>
      </c>
      <c r="AF65" s="64" t="str">
        <f>IF($B65&lt;&gt;"",SUMIFS(进货台账!$K$3:$K$1869,进货台账!$E$3:$E$1869,$B65,进货台账!$B$3:$B$1869,LEFT($I$3,4),进货台账!$C$3:$C$1869,LEFT(AE$4,LEN(AE$4)-1)),"")</f>
        <v/>
      </c>
      <c r="AG65" s="64" t="str">
        <f t="shared" si="26"/>
        <v/>
      </c>
      <c r="AH65" s="64" t="str">
        <f t="shared" si="27"/>
        <v/>
      </c>
      <c r="AI65" s="64" t="str">
        <f>IF($B65&lt;&gt;"",SUMIFS(销售台账!$I$3:$I$2654,销售台账!$E$3:$E$2654,$B65,销售台账!$B$3:$B$2654,LEFT($I$3,4),销售台账!$C$3:$C$2654,LEFT(AE$4,LEN(AE$4)-1)),"")</f>
        <v/>
      </c>
      <c r="AJ65" s="64" t="str">
        <f>IF($B65&lt;&gt;"",IFERROR(SUMIFS(销售台账!$K$3:$K$2654,销售台账!$E$3:$E$2654,$B65,销售台账!$B$3:$B$2654,LEFT($I$3,4),销售台账!$C$3:$C$2654,LEFT(AE$4,LEN(AE$4)-1))/AI65,0),"")</f>
        <v/>
      </c>
      <c r="AK65" s="64" t="str">
        <f>IF($B65&lt;&gt;"",SUMIFS(损耗登记!$I$3:$I$4999,损耗登记!$E$3:$E$4999,$B65,损耗登记!$B$3:$B$4999,LEFT($I$3,4),损耗登记!$C$3:$C$4999,LEFT(AE$4,LEN(AE$4)-1)),"")</f>
        <v/>
      </c>
      <c r="AL65" s="64" t="str">
        <f t="shared" si="28"/>
        <v/>
      </c>
      <c r="AM65" s="64" t="str">
        <f t="shared" si="29"/>
        <v/>
      </c>
      <c r="AN65" s="64" t="str">
        <f t="shared" si="30"/>
        <v/>
      </c>
      <c r="AO65" s="64" t="str">
        <f t="shared" si="31"/>
        <v/>
      </c>
      <c r="AP65" s="64" t="str">
        <f>IF($B65&lt;&gt;"",SUMIFS(进货台账!$I$3:$I$1869,进货台账!$E$3:$E$1869,$B65,进货台账!$B$3:$B$1869,LEFT($I$3,4),进货台账!$C$3:$C$1869,LEFT(AP$4,LEN(AP$4)-1)),"")</f>
        <v/>
      </c>
      <c r="AQ65" s="64" t="str">
        <f>IF($B65&lt;&gt;"",SUMIFS(进货台账!$K$3:$K$1869,进货台账!$E$3:$E$1869,$B65,进货台账!$B$3:$B$1869,LEFT($I$3,4),进货台账!$C$3:$C$1869,LEFT(AP$4,LEN(AP$4)-1)),"")</f>
        <v/>
      </c>
      <c r="AR65" s="64" t="str">
        <f t="shared" si="32"/>
        <v/>
      </c>
      <c r="AS65" s="64" t="str">
        <f t="shared" si="33"/>
        <v/>
      </c>
      <c r="AT65" s="64" t="str">
        <f>IF($B65&lt;&gt;"",SUMIFS(销售台账!$I$3:$I$2654,销售台账!$E$3:$E$2654,$B65,销售台账!$B$3:$B$2654,LEFT($I$3,4),销售台账!$C$3:$C$2654,LEFT(AP$4,LEN(AP$4)-1)),"")</f>
        <v/>
      </c>
      <c r="AU65" s="64" t="str">
        <f>IF($B65&lt;&gt;"",IFERROR(SUMIFS(销售台账!$K$3:$K$2654,销售台账!$E$3:$E$2654,$B65,销售台账!$B$3:$B$2654,LEFT($I$3,4),销售台账!$C$3:$C$2654,LEFT(AP$4,LEN(AP$4)-1))/AT65,0),"")</f>
        <v/>
      </c>
      <c r="AV65" s="64" t="str">
        <f>IF($B65&lt;&gt;"",SUMIFS(损耗登记!$I$3:$I$4999,损耗登记!$E$3:$E$4999,$B65,损耗登记!$B$3:$B$4999,LEFT($I$3,4),损耗登记!$C$3:$C$4999,LEFT(AP$4,LEN(AP$4)-1)),"")</f>
        <v/>
      </c>
      <c r="AW65" s="64" t="str">
        <f t="shared" si="34"/>
        <v/>
      </c>
      <c r="AX65" s="64" t="str">
        <f t="shared" si="35"/>
        <v/>
      </c>
      <c r="AY65" s="64" t="str">
        <f t="shared" si="36"/>
        <v/>
      </c>
      <c r="AZ65" s="64" t="str">
        <f t="shared" si="37"/>
        <v/>
      </c>
      <c r="BA65" s="64" t="str">
        <f>IF($B65&lt;&gt;"",SUMIFS(进货台账!$I$3:$I$1869,进货台账!$E$3:$E$1869,$B65,进货台账!$B$3:$B$1869,LEFT($I$3,4),进货台账!$C$3:$C$1869,LEFT(BA$4,LEN(BA$4)-1)),"")</f>
        <v/>
      </c>
      <c r="BB65" s="64" t="str">
        <f>IF($B65&lt;&gt;"",SUMIFS(进货台账!$K$3:$K$1869,进货台账!$E$3:$E$1869,$B65,进货台账!$B$3:$B$1869,LEFT($I$3,4),进货台账!$C$3:$C$1869,LEFT(BA$4,LEN(BA$4)-1)),"")</f>
        <v/>
      </c>
      <c r="BC65" s="64" t="str">
        <f t="shared" si="38"/>
        <v/>
      </c>
      <c r="BD65" s="64" t="str">
        <f t="shared" si="39"/>
        <v/>
      </c>
      <c r="BE65" s="64" t="str">
        <f>IF($B65&lt;&gt;"",SUMIFS(销售台账!$I$3:$I$2654,销售台账!$E$3:$E$2654,$B65,销售台账!$B$3:$B$2654,LEFT($I$3,4),销售台账!$C$3:$C$2654,LEFT(BA$4,LEN(BA$4)-1)),"")</f>
        <v/>
      </c>
      <c r="BF65" s="64" t="str">
        <f>IF($B65&lt;&gt;"",IFERROR(SUMIFS(销售台账!$K$3:$K$2654,销售台账!$E$3:$E$2654,$B65,销售台账!$B$3:$B$2654,LEFT($I$3,4),销售台账!$C$3:$C$2654,LEFT(BA$4,LEN(BA$4)-1))/BE65,0),"")</f>
        <v/>
      </c>
      <c r="BG65" s="64" t="str">
        <f>IF($B65&lt;&gt;"",SUMIFS(损耗登记!$I$3:$I$4999,损耗登记!$E$3:$E$4999,$B65,损耗登记!$B$3:$B$4999,LEFT($I$3,4),损耗登记!$C$3:$C$4999,LEFT(BA$4,LEN(BA$4)-1)),"")</f>
        <v/>
      </c>
      <c r="BH65" s="64" t="str">
        <f t="shared" si="40"/>
        <v/>
      </c>
      <c r="BI65" s="64" t="str">
        <f t="shared" si="41"/>
        <v/>
      </c>
      <c r="BJ65" s="64" t="str">
        <f t="shared" si="42"/>
        <v/>
      </c>
      <c r="BK65" s="64" t="str">
        <f t="shared" si="43"/>
        <v/>
      </c>
      <c r="BL65" s="64" t="str">
        <f>IF($B65&lt;&gt;"",SUMIFS(进货台账!$I$3:$I$1869,进货台账!$E$3:$E$1869,$B65,进货台账!$B$3:$B$1869,LEFT($I$3,4),进货台账!$C$3:$C$1869,LEFT(BL$4,LEN(BL$4)-1)),"")</f>
        <v/>
      </c>
      <c r="BM65" s="64" t="str">
        <f>IF($B65&lt;&gt;"",SUMIFS(进货台账!$K$3:$K$1869,进货台账!$E$3:$E$1869,$B65,进货台账!$B$3:$B$1869,LEFT($I$3,4),进货台账!$C$3:$C$1869,LEFT(BL$4,LEN(BL$4)-1)),"")</f>
        <v/>
      </c>
      <c r="BN65" s="64" t="str">
        <f t="shared" si="44"/>
        <v/>
      </c>
      <c r="BO65" s="64" t="str">
        <f t="shared" si="45"/>
        <v/>
      </c>
      <c r="BP65" s="64" t="str">
        <f>IF($B65&lt;&gt;"",SUMIFS(销售台账!$I$3:$I$2654,销售台账!$E$3:$E$2654,$B65,销售台账!$B$3:$B$2654,LEFT($I$3,4),销售台账!$C$3:$C$2654,LEFT(BL$4,LEN(BL$4)-1)),"")</f>
        <v/>
      </c>
      <c r="BQ65" s="64" t="str">
        <f>IF($B65&lt;&gt;"",IFERROR(SUMIFS(销售台账!$K$3:$K$2654,销售台账!$E$3:$E$2654,$B65,销售台账!$B$3:$B$2654,LEFT($I$3,4),销售台账!$C$3:$C$2654,LEFT(BL$4,LEN(BL$4)-1))/BP65,0),"")</f>
        <v/>
      </c>
      <c r="BR65" s="64" t="str">
        <f>IF($B65&lt;&gt;"",SUMIFS(损耗登记!$I$3:$I$4999,损耗登记!$E$3:$E$4999,$B65,损耗登记!$B$3:$B$4999,LEFT($I$3,4),损耗登记!$C$3:$C$4999,LEFT(BL$4,LEN(BL$4)-1)),"")</f>
        <v/>
      </c>
      <c r="BS65" s="64" t="str">
        <f t="shared" si="46"/>
        <v/>
      </c>
      <c r="BT65" s="64" t="str">
        <f t="shared" si="47"/>
        <v/>
      </c>
      <c r="BU65" s="64" t="str">
        <f t="shared" si="48"/>
        <v/>
      </c>
      <c r="BV65" s="64" t="str">
        <f t="shared" si="49"/>
        <v/>
      </c>
      <c r="BW65" s="64" t="str">
        <f>IF($B65&lt;&gt;"",SUMIFS(进货台账!$I$3:$I$1869,进货台账!$E$3:$E$1869,$B65,进货台账!$B$3:$B$1869,LEFT($I$3,4),进货台账!$C$3:$C$1869,LEFT(BW$4,LEN(BW$4)-1)),"")</f>
        <v/>
      </c>
      <c r="BX65" s="64" t="str">
        <f>IF($B65&lt;&gt;"",SUMIFS(进货台账!$K$3:$K$1869,进货台账!$E$3:$E$1869,$B65,进货台账!$B$3:$B$1869,LEFT($I$3,4),进货台账!$C$3:$C$1869,LEFT(BW$4,LEN(BW$4)-1)),"")</f>
        <v/>
      </c>
      <c r="BY65" s="64" t="str">
        <f t="shared" si="50"/>
        <v/>
      </c>
      <c r="BZ65" s="64" t="str">
        <f t="shared" si="51"/>
        <v/>
      </c>
      <c r="CA65" s="64" t="str">
        <f>IF($B65&lt;&gt;"",SUMIFS(销售台账!$I$3:$I$2654,销售台账!$E$3:$E$2654,$B65,销售台账!$B$3:$B$2654,LEFT($I$3,4),销售台账!$C$3:$C$2654,LEFT(BW$4,LEN(BW$4)-1)),"")</f>
        <v/>
      </c>
      <c r="CB65" s="64" t="str">
        <f>IF($B65&lt;&gt;"",IFERROR(SUMIFS(销售台账!$K$3:$K$2654,销售台账!$E$3:$E$2654,$B65,销售台账!$B$3:$B$2654,LEFT($I$3,4),销售台账!$C$3:$C$2654,LEFT(BW$4,LEN(BW$4)-1))/CA65,0),"")</f>
        <v/>
      </c>
      <c r="CC65" s="64" t="str">
        <f>IF($B65&lt;&gt;"",SUMIFS(损耗登记!$I$3:$I$4999,损耗登记!$E$3:$E$4999,$B65,损耗登记!$B$3:$B$4999,LEFT($I$3,4),损耗登记!$C$3:$C$4999,LEFT(BW$4,LEN(BW$4)-1)),"")</f>
        <v/>
      </c>
      <c r="CD65" s="64" t="str">
        <f t="shared" si="52"/>
        <v/>
      </c>
      <c r="CE65" s="64" t="str">
        <f t="shared" si="53"/>
        <v/>
      </c>
      <c r="CF65" s="64" t="str">
        <f t="shared" si="54"/>
        <v/>
      </c>
      <c r="CG65" s="64" t="str">
        <f t="shared" si="55"/>
        <v/>
      </c>
      <c r="CH65" s="64" t="str">
        <f>IF($B65&lt;&gt;"",SUMIFS(进货台账!$I$3:$I$1869,进货台账!$E$3:$E$1869,$B65,进货台账!$B$3:$B$1869,LEFT($I$3,4),进货台账!$C$3:$C$1869,LEFT(CH$4,LEN(CH$4)-1)),"")</f>
        <v/>
      </c>
      <c r="CI65" s="64" t="str">
        <f>IF($B65&lt;&gt;"",SUMIFS(进货台账!$K$3:$K$1869,进货台账!$E$3:$E$1869,$B65,进货台账!$B$3:$B$1869,LEFT($I$3,4),进货台账!$C$3:$C$1869,LEFT(CH$4,LEN(CH$4)-1)),"")</f>
        <v/>
      </c>
      <c r="CJ65" s="64" t="str">
        <f t="shared" si="56"/>
        <v/>
      </c>
      <c r="CK65" s="64" t="str">
        <f t="shared" si="57"/>
        <v/>
      </c>
      <c r="CL65" s="64" t="str">
        <f>IF($B65&lt;&gt;"",SUMIFS(销售台账!$I$3:$I$2654,销售台账!$E$3:$E$2654,$B65,销售台账!$B$3:$B$2654,LEFT($I$3,4),销售台账!$C$3:$C$2654,LEFT(CH$4,LEN(CH$4)-1)),"")</f>
        <v/>
      </c>
      <c r="CM65" s="64" t="str">
        <f>IF($B65&lt;&gt;"",IFERROR(SUMIFS(销售台账!$K$3:$K$2654,销售台账!$E$3:$E$2654,$B65,销售台账!$B$3:$B$2654,LEFT($I$3,4),销售台账!$C$3:$C$2654,LEFT(CH$4,LEN(CH$4)-1))/CL65,0),"")</f>
        <v/>
      </c>
      <c r="CN65" s="64" t="str">
        <f>IF($B65&lt;&gt;"",SUMIFS(损耗登记!$I$3:$I$4999,损耗登记!$E$3:$E$4999,$B65,损耗登记!$B$3:$B$4999,LEFT($I$3,4),损耗登记!$C$3:$C$4999,LEFT(CH$4,LEN(CH$4)-1)),"")</f>
        <v/>
      </c>
      <c r="CO65" s="64" t="str">
        <f t="shared" si="58"/>
        <v/>
      </c>
      <c r="CP65" s="64" t="str">
        <f t="shared" si="59"/>
        <v/>
      </c>
      <c r="CQ65" s="64" t="str">
        <f t="shared" si="60"/>
        <v/>
      </c>
      <c r="CR65" s="64" t="str">
        <f t="shared" si="61"/>
        <v/>
      </c>
      <c r="CS65" s="64" t="str">
        <f>IF($B65&lt;&gt;"",SUMIFS(进货台账!$I$3:$I$1869,进货台账!$E$3:$E$1869,$B65,进货台账!$B$3:$B$1869,LEFT($I$3,4),进货台账!$C$3:$C$1869,LEFT(CS$4,LEN(CS$4)-1)),"")</f>
        <v/>
      </c>
      <c r="CT65" s="64" t="str">
        <f>IF($B65&lt;&gt;"",SUMIFS(进货台账!$K$3:$K$1869,进货台账!$E$3:$E$1869,$B65,进货台账!$B$3:$B$1869,LEFT($I$3,4),进货台账!$C$3:$C$1869,LEFT(CS$4,LEN(CS$4)-1)),"")</f>
        <v/>
      </c>
      <c r="CU65" s="64" t="str">
        <f t="shared" si="62"/>
        <v/>
      </c>
      <c r="CV65" s="64" t="str">
        <f t="shared" si="63"/>
        <v/>
      </c>
      <c r="CW65" s="64" t="str">
        <f>IF($B65&lt;&gt;"",SUMIFS(销售台账!$I$3:$I$2654,销售台账!$E$3:$E$2654,$B65,销售台账!$B$3:$B$2654,LEFT($I$3,4),销售台账!$C$3:$C$2654,LEFT(CS$4,LEN(CS$4)-1)),"")</f>
        <v/>
      </c>
      <c r="CX65" s="64" t="str">
        <f>IF($B65&lt;&gt;"",IFERROR(SUMIFS(销售台账!$K$3:$K$2654,销售台账!$E$3:$E$2654,$B65,销售台账!$B$3:$B$2654,LEFT($I$3,4),销售台账!$C$3:$C$2654,LEFT(CS$4,LEN(CS$4)-1))/CW65,0),"")</f>
        <v/>
      </c>
      <c r="CY65" s="64" t="str">
        <f>IF($B65&lt;&gt;"",SUMIFS(损耗登记!$I$3:$I$4999,损耗登记!$E$3:$E$4999,$B65,损耗登记!$B$3:$B$4999,LEFT($I$3,4),损耗登记!$C$3:$C$4999,LEFT(CS$4,LEN(CS$4)-1)),"")</f>
        <v/>
      </c>
      <c r="CZ65" s="64" t="str">
        <f t="shared" si="64"/>
        <v/>
      </c>
      <c r="DA65" s="64" t="str">
        <f t="shared" si="65"/>
        <v/>
      </c>
      <c r="DB65" s="64" t="str">
        <f t="shared" si="66"/>
        <v/>
      </c>
      <c r="DC65" s="64" t="str">
        <f t="shared" si="67"/>
        <v/>
      </c>
      <c r="DD65" s="64" t="str">
        <f>IF($B65&lt;&gt;"",SUMIFS(进货台账!$I$3:$I$1869,进货台账!$E$3:$E$1869,$B65,进货台账!$B$3:$B$1869,LEFT($I$3,4),进货台账!$C$3:$C$1869,LEFT(DD$4,LEN(DD$4)-1)),"")</f>
        <v/>
      </c>
      <c r="DE65" s="64" t="str">
        <f>IF($B65&lt;&gt;"",SUMIFS(进货台账!$K$3:$K$1869,进货台账!$E$3:$E$1869,$B65,进货台账!$B$3:$B$1869,LEFT($I$3,4),进货台账!$C$3:$C$1869,LEFT(DD$4,LEN(DD$4)-1)),"")</f>
        <v/>
      </c>
      <c r="DF65" s="64" t="str">
        <f t="shared" si="68"/>
        <v/>
      </c>
      <c r="DG65" s="64" t="str">
        <f t="shared" si="69"/>
        <v/>
      </c>
      <c r="DH65" s="64" t="str">
        <f>IF($B65&lt;&gt;"",SUMIFS(销售台账!$I$3:$I$2654,销售台账!$E$3:$E$2654,$B65,销售台账!$B$3:$B$2654,LEFT($I$3,4),销售台账!$C$3:$C$2654,LEFT(DD$4,LEN(DD$4)-1)),"")</f>
        <v/>
      </c>
      <c r="DI65" s="64" t="str">
        <f>IF($B65&lt;&gt;"",IFERROR(SUMIFS(销售台账!$K$3:$K$2654,销售台账!$E$3:$E$2654,$B65,销售台账!$B$3:$B$2654,LEFT($I$3,4),销售台账!$C$3:$C$2654,LEFT(DD$4,LEN(DD$4)-1))/DH65,0),"")</f>
        <v/>
      </c>
      <c r="DJ65" s="64" t="str">
        <f>IF($B65&lt;&gt;"",SUMIFS(损耗登记!$I$3:$I$4999,损耗登记!$E$3:$E$4999,$B65,损耗登记!$B$3:$B$4999,LEFT($I$3,4),损耗登记!$C$3:$C$4999,LEFT(DD$4,LEN(DD$4)-1)),"")</f>
        <v/>
      </c>
      <c r="DK65" s="64" t="str">
        <f t="shared" si="70"/>
        <v/>
      </c>
      <c r="DL65" s="64" t="str">
        <f t="shared" si="71"/>
        <v/>
      </c>
      <c r="DM65" s="64" t="str">
        <f t="shared" si="72"/>
        <v/>
      </c>
      <c r="DN65" s="64" t="str">
        <f t="shared" si="73"/>
        <v/>
      </c>
      <c r="DO65" s="64" t="str">
        <f>IF($B65&lt;&gt;"",SUMIFS(进货台账!$I$3:$I$1869,进货台账!$E$3:$E$1869,$B65,进货台账!$B$3:$B$1869,LEFT($I$3,4),进货台账!$C$3:$C$1869,LEFT(DO$4,LEN(DO$4)-1)),"")</f>
        <v/>
      </c>
      <c r="DP65" s="64" t="str">
        <f>IF($B65&lt;&gt;"",SUMIFS(进货台账!$K$3:$K$1869,进货台账!$E$3:$E$1869,$B65,进货台账!$B$3:$B$1869,LEFT($I$3,4),进货台账!$C$3:$C$1869,LEFT(DO$4,LEN(DO$4)-1)),"")</f>
        <v/>
      </c>
      <c r="DQ65" s="64" t="str">
        <f t="shared" si="74"/>
        <v/>
      </c>
      <c r="DR65" s="64" t="str">
        <f t="shared" si="75"/>
        <v/>
      </c>
      <c r="DS65" s="64" t="str">
        <f>IF($B65&lt;&gt;"",SUMIFS(销售台账!$I$3:$I$2654,销售台账!$E$3:$E$2654,$B65,销售台账!$B$3:$B$2654,LEFT($I$3,4),销售台账!$C$3:$C$2654,LEFT(DO$4,LEN(DO$4)-1)),"")</f>
        <v/>
      </c>
      <c r="DT65" s="64" t="str">
        <f>IF($B65&lt;&gt;"",IFERROR(SUMIFS(销售台账!$K$3:$K$2654,销售台账!$E$3:$E$2654,$B65,销售台账!$B$3:$B$2654,LEFT($I$3,4),销售台账!$C$3:$C$2654,LEFT(DO$4,LEN(DO$4)-1))/DS65,0),"")</f>
        <v/>
      </c>
      <c r="DU65" s="64" t="str">
        <f>IF($B65&lt;&gt;"",SUMIFS(损耗登记!$I$3:$I$4999,损耗登记!$E$3:$E$4999,$B65,损耗登记!$B$3:$B$4999,LEFT($I$3,4),损耗登记!$C$3:$C$4999,LEFT(DO$4,LEN(DO$4)-1)),"")</f>
        <v/>
      </c>
      <c r="DV65" s="64" t="str">
        <f t="shared" si="76"/>
        <v/>
      </c>
      <c r="DW65" s="64" t="str">
        <f t="shared" si="77"/>
        <v/>
      </c>
      <c r="DX65" s="64" t="str">
        <f t="shared" si="78"/>
        <v/>
      </c>
      <c r="DY65" s="64" t="str">
        <f t="shared" si="79"/>
        <v/>
      </c>
      <c r="DZ65" s="64" t="str">
        <f>IF($B65&lt;&gt;"",SUMIFS(进货台账!$I$3:$I$1869,进货台账!$E$3:$E$1869,$B65,进货台账!$B$3:$B$1869,LEFT($I$3,4),进货台账!$C$3:$C$1869,LEFT(DZ$4,LEN(DZ$4)-1)),"")</f>
        <v/>
      </c>
      <c r="EA65" s="64" t="str">
        <f>IF($B65&lt;&gt;"",SUMIFS(进货台账!$K$3:$K$1869,进货台账!$E$3:$E$1869,$B65,进货台账!$B$3:$B$1869,LEFT($I$3,4),进货台账!$C$3:$C$1869,LEFT(DZ$4,LEN(DZ$4)-1)),"")</f>
        <v/>
      </c>
      <c r="EB65" s="64" t="str">
        <f t="shared" si="80"/>
        <v/>
      </c>
      <c r="EC65" s="64" t="str">
        <f t="shared" si="81"/>
        <v/>
      </c>
      <c r="ED65" s="64" t="str">
        <f>IF($B65&lt;&gt;"",SUMIFS(销售台账!$I$3:$I$2654,销售台账!$E$3:$E$2654,$B65,销售台账!$B$3:$B$2654,LEFT($I$3,4),销售台账!$C$3:$C$2654,LEFT(DZ$4,LEN(DZ$4)-1)),"")</f>
        <v/>
      </c>
      <c r="EE65" s="64" t="str">
        <f>IF($B65&lt;&gt;"",IFERROR(SUMIFS(销售台账!$K$3:$K$2654,销售台账!$E$3:$E$2654,$B65,销售台账!$B$3:$B$2654,LEFT($I$3,4),销售台账!$C$3:$C$2654,LEFT(DZ$4,LEN(DZ$4)-1))/ED65,0),"")</f>
        <v/>
      </c>
      <c r="EF65" s="64" t="str">
        <f>IF($B65&lt;&gt;"",SUMIFS(损耗登记!$I$3:$I$4999,损耗登记!$E$3:$E$4999,$B65,损耗登记!$B$3:$B$4999,LEFT($I$3,4),损耗登记!$C$3:$C$4999,LEFT(DZ$4,LEN(DZ$4)-1)),"")</f>
        <v/>
      </c>
      <c r="EG65" s="64" t="str">
        <f t="shared" si="82"/>
        <v/>
      </c>
      <c r="EH65" s="64" t="str">
        <f t="shared" si="83"/>
        <v/>
      </c>
      <c r="EI65" s="64" t="str">
        <f t="shared" si="84"/>
        <v/>
      </c>
      <c r="EJ65" s="64" t="str">
        <f t="shared" si="85"/>
        <v/>
      </c>
    </row>
    <row r="66" s="44" customFormat="1" ht="22" customHeight="1" spans="1:140">
      <c r="A66" s="63" t="str">
        <f t="shared" si="86"/>
        <v/>
      </c>
      <c r="B66" s="63" t="str">
        <f>IF(商品参数!A62&lt;&gt;"",商品参数!A62,"")</f>
        <v/>
      </c>
      <c r="C66" s="64" t="str">
        <f>IFERROR(VLOOKUP(B66,商品参数!A:E,2,FALSE),"")</f>
        <v/>
      </c>
      <c r="D66" s="64" t="str">
        <f>IFERROR(VLOOKUP(B66,商品参数!A:E,3,FALSE),"")</f>
        <v/>
      </c>
      <c r="E66" s="64" t="str">
        <f>IFERROR(VLOOKUP(B66,商品参数!A:E,4,FALSE),"")</f>
        <v/>
      </c>
      <c r="F66" s="64" t="str">
        <f>IF(E66&lt;&gt;"",IFERROR(VLOOKUP(B66,商品参数!$A$3:$D$499,6,0),0),"")</f>
        <v/>
      </c>
      <c r="G66" s="64" t="str">
        <f>IF(E66&lt;&gt;"",IFERROR(VLOOKUP(B66,商品参数!$A$3:$E$499,7,0),0),"")</f>
        <v/>
      </c>
      <c r="H66" s="64" t="str">
        <f t="shared" si="17"/>
        <v/>
      </c>
      <c r="I66" s="64" t="str">
        <f>IF($B66&lt;&gt;"",SUMIFS(进货台账!$I$3:$I$1869,进货台账!$E$3:$E$1869,$B66,进货台账!$B$3:$B$1869,LEFT($I$3,4),进货台账!$C$3:$C$1869,LEFT(I$4,LEN(I$4)-1)),"")</f>
        <v/>
      </c>
      <c r="J66" s="64" t="str">
        <f>IF($B66&lt;&gt;"",SUMIFS(进货台账!$K$3:$K$1869,进货台账!$E$3:$E$1869,$B66,进货台账!$B$3:$B$1869,LEFT($I$3,4),进货台账!$C$3:$C$1869,LEFT(I$4,LEN(I$4)-1)),"")</f>
        <v/>
      </c>
      <c r="K66" s="64" t="str">
        <f t="shared" si="18"/>
        <v/>
      </c>
      <c r="L66" s="64" t="str">
        <f t="shared" si="19"/>
        <v/>
      </c>
      <c r="M66" s="64" t="str">
        <f>IF($B66&lt;&gt;"",SUMIFS(销售台账!$I$3:$I$2654,销售台账!$E$3:$E$2654,$B66,销售台账!$B$3:$B$2654,LEFT($I$3,4),销售台账!$C$3:$C$2654,LEFT(I$4,LEN(I$4)-1)),"")</f>
        <v/>
      </c>
      <c r="N66" s="64" t="str">
        <f>IF($B66&lt;&gt;"",IFERROR(SUMIFS(销售台账!$K$3:$K$2654,销售台账!$E$3:$E$2654,$B66,销售台账!$B$3:$B$2654,LEFT($I$3,4),销售台账!$C$3:$C$2654,LEFT(I$4,LEN(I$4)-1))/M66,0),"")</f>
        <v/>
      </c>
      <c r="O66" s="64" t="str">
        <f>IF($B66&lt;&gt;"",SUMIFS(损耗登记!$I$3:$I$4999,损耗登记!$E$3:$E$4999,$B66,损耗登记!$B$3:$B$4999,LEFT($I$3,4),损耗登记!$C$3:$C$4999,LEFT(I$4,LEN(I$4)-1)),"")</f>
        <v/>
      </c>
      <c r="P66" s="64" t="str">
        <f t="shared" si="20"/>
        <v/>
      </c>
      <c r="Q66" s="64" t="str">
        <f t="shared" si="21"/>
        <v/>
      </c>
      <c r="R66" s="64" t="str">
        <f t="shared" si="22"/>
        <v/>
      </c>
      <c r="S66" s="64" t="str">
        <f t="shared" si="87"/>
        <v/>
      </c>
      <c r="T66" s="64" t="str">
        <f>IF($B66&lt;&gt;"",SUMIFS(进货台账!$I$3:$I$1869,进货台账!$E$3:$E$1869,$B66,进货台账!$B$3:$B$1869,LEFT($I$3,4),进货台账!$C$3:$C$1869,LEFT(T$4,LEN(T$4)-1)),"")</f>
        <v/>
      </c>
      <c r="U66" s="64" t="str">
        <f>IF($B66&lt;&gt;"",SUMIFS(进货台账!$K$3:$K$1869,进货台账!$E$3:$E$1869,$B66,进货台账!$B$3:$B$1869,LEFT($I$3,4),进货台账!$C$3:$C$1869,LEFT(T$4,LEN(T$4)-1)),"")</f>
        <v/>
      </c>
      <c r="V66" s="64" t="str">
        <f t="shared" si="88"/>
        <v/>
      </c>
      <c r="W66" s="64" t="str">
        <f t="shared" si="89"/>
        <v/>
      </c>
      <c r="X66" s="64" t="str">
        <f>IF($B66&lt;&gt;"",SUMIFS(销售台账!$I$3:$I$2654,销售台账!$E$3:$E$2654,$B66,销售台账!$B$3:$B$2654,LEFT($I$3,4),销售台账!$C$3:$C$2654,LEFT(T$4,LEN(T$4)-1)),"")</f>
        <v/>
      </c>
      <c r="Y66" s="64" t="str">
        <f>IF($B66&lt;&gt;"",IFERROR(SUMIFS(销售台账!$K$3:$K$2654,销售台账!$E$3:$E$2654,$B66,销售台账!$B$3:$B$2654,LEFT($I$3,4),销售台账!$C$3:$C$2654,LEFT(T$4,LEN(T$4)-1))/X66,0),"")</f>
        <v/>
      </c>
      <c r="Z66" s="64" t="str">
        <f>IF($B66&lt;&gt;"",SUMIFS(损耗登记!$I$3:$I$4999,损耗登记!$E$3:$E$4999,$B66,损耗登记!$B$3:$B$4999,LEFT($I$3,4),损耗登记!$C$3:$C$4999,LEFT(T$4,LEN(T$4)-1)),"")</f>
        <v/>
      </c>
      <c r="AA66" s="64" t="str">
        <f t="shared" si="90"/>
        <v/>
      </c>
      <c r="AB66" s="64" t="str">
        <f t="shared" si="91"/>
        <v/>
      </c>
      <c r="AC66" s="64" t="str">
        <f t="shared" si="92"/>
        <v/>
      </c>
      <c r="AD66" s="64" t="str">
        <f t="shared" si="93"/>
        <v/>
      </c>
      <c r="AE66" s="64" t="str">
        <f>IF($B66&lt;&gt;"",SUMIFS(进货台账!$I$3:$I$1869,进货台账!$E$3:$E$1869,$B66,进货台账!$B$3:$B$1869,LEFT($I$3,4),进货台账!$C$3:$C$1869,LEFT(AE$4,LEN(AE$4)-1)),"")</f>
        <v/>
      </c>
      <c r="AF66" s="64" t="str">
        <f>IF($B66&lt;&gt;"",SUMIFS(进货台账!$K$3:$K$1869,进货台账!$E$3:$E$1869,$B66,进货台账!$B$3:$B$1869,LEFT($I$3,4),进货台账!$C$3:$C$1869,LEFT(AE$4,LEN(AE$4)-1)),"")</f>
        <v/>
      </c>
      <c r="AG66" s="64" t="str">
        <f t="shared" si="26"/>
        <v/>
      </c>
      <c r="AH66" s="64" t="str">
        <f t="shared" si="27"/>
        <v/>
      </c>
      <c r="AI66" s="64" t="str">
        <f>IF($B66&lt;&gt;"",SUMIFS(销售台账!$I$3:$I$2654,销售台账!$E$3:$E$2654,$B66,销售台账!$B$3:$B$2654,LEFT($I$3,4),销售台账!$C$3:$C$2654,LEFT(AE$4,LEN(AE$4)-1)),"")</f>
        <v/>
      </c>
      <c r="AJ66" s="64" t="str">
        <f>IF($B66&lt;&gt;"",IFERROR(SUMIFS(销售台账!$K$3:$K$2654,销售台账!$E$3:$E$2654,$B66,销售台账!$B$3:$B$2654,LEFT($I$3,4),销售台账!$C$3:$C$2654,LEFT(AE$4,LEN(AE$4)-1))/AI66,0),"")</f>
        <v/>
      </c>
      <c r="AK66" s="64" t="str">
        <f>IF($B66&lt;&gt;"",SUMIFS(损耗登记!$I$3:$I$4999,损耗登记!$E$3:$E$4999,$B66,损耗登记!$B$3:$B$4999,LEFT($I$3,4),损耗登记!$C$3:$C$4999,LEFT(AE$4,LEN(AE$4)-1)),"")</f>
        <v/>
      </c>
      <c r="AL66" s="64" t="str">
        <f t="shared" si="28"/>
        <v/>
      </c>
      <c r="AM66" s="64" t="str">
        <f t="shared" si="29"/>
        <v/>
      </c>
      <c r="AN66" s="64" t="str">
        <f t="shared" si="30"/>
        <v/>
      </c>
      <c r="AO66" s="64" t="str">
        <f t="shared" si="31"/>
        <v/>
      </c>
      <c r="AP66" s="64" t="str">
        <f>IF($B66&lt;&gt;"",SUMIFS(进货台账!$I$3:$I$1869,进货台账!$E$3:$E$1869,$B66,进货台账!$B$3:$B$1869,LEFT($I$3,4),进货台账!$C$3:$C$1869,LEFT(AP$4,LEN(AP$4)-1)),"")</f>
        <v/>
      </c>
      <c r="AQ66" s="64" t="str">
        <f>IF($B66&lt;&gt;"",SUMIFS(进货台账!$K$3:$K$1869,进货台账!$E$3:$E$1869,$B66,进货台账!$B$3:$B$1869,LEFT($I$3,4),进货台账!$C$3:$C$1869,LEFT(AP$4,LEN(AP$4)-1)),"")</f>
        <v/>
      </c>
      <c r="AR66" s="64" t="str">
        <f t="shared" si="32"/>
        <v/>
      </c>
      <c r="AS66" s="64" t="str">
        <f t="shared" si="33"/>
        <v/>
      </c>
      <c r="AT66" s="64" t="str">
        <f>IF($B66&lt;&gt;"",SUMIFS(销售台账!$I$3:$I$2654,销售台账!$E$3:$E$2654,$B66,销售台账!$B$3:$B$2654,LEFT($I$3,4),销售台账!$C$3:$C$2654,LEFT(AP$4,LEN(AP$4)-1)),"")</f>
        <v/>
      </c>
      <c r="AU66" s="64" t="str">
        <f>IF($B66&lt;&gt;"",IFERROR(SUMIFS(销售台账!$K$3:$K$2654,销售台账!$E$3:$E$2654,$B66,销售台账!$B$3:$B$2654,LEFT($I$3,4),销售台账!$C$3:$C$2654,LEFT(AP$4,LEN(AP$4)-1))/AT66,0),"")</f>
        <v/>
      </c>
      <c r="AV66" s="64" t="str">
        <f>IF($B66&lt;&gt;"",SUMIFS(损耗登记!$I$3:$I$4999,损耗登记!$E$3:$E$4999,$B66,损耗登记!$B$3:$B$4999,LEFT($I$3,4),损耗登记!$C$3:$C$4999,LEFT(AP$4,LEN(AP$4)-1)),"")</f>
        <v/>
      </c>
      <c r="AW66" s="64" t="str">
        <f t="shared" si="34"/>
        <v/>
      </c>
      <c r="AX66" s="64" t="str">
        <f t="shared" si="35"/>
        <v/>
      </c>
      <c r="AY66" s="64" t="str">
        <f t="shared" si="36"/>
        <v/>
      </c>
      <c r="AZ66" s="64" t="str">
        <f t="shared" si="37"/>
        <v/>
      </c>
      <c r="BA66" s="64" t="str">
        <f>IF($B66&lt;&gt;"",SUMIFS(进货台账!$I$3:$I$1869,进货台账!$E$3:$E$1869,$B66,进货台账!$B$3:$B$1869,LEFT($I$3,4),进货台账!$C$3:$C$1869,LEFT(BA$4,LEN(BA$4)-1)),"")</f>
        <v/>
      </c>
      <c r="BB66" s="64" t="str">
        <f>IF($B66&lt;&gt;"",SUMIFS(进货台账!$K$3:$K$1869,进货台账!$E$3:$E$1869,$B66,进货台账!$B$3:$B$1869,LEFT($I$3,4),进货台账!$C$3:$C$1869,LEFT(BA$4,LEN(BA$4)-1)),"")</f>
        <v/>
      </c>
      <c r="BC66" s="64" t="str">
        <f t="shared" si="38"/>
        <v/>
      </c>
      <c r="BD66" s="64" t="str">
        <f t="shared" si="39"/>
        <v/>
      </c>
      <c r="BE66" s="64" t="str">
        <f>IF($B66&lt;&gt;"",SUMIFS(销售台账!$I$3:$I$2654,销售台账!$E$3:$E$2654,$B66,销售台账!$B$3:$B$2654,LEFT($I$3,4),销售台账!$C$3:$C$2654,LEFT(BA$4,LEN(BA$4)-1)),"")</f>
        <v/>
      </c>
      <c r="BF66" s="64" t="str">
        <f>IF($B66&lt;&gt;"",IFERROR(SUMIFS(销售台账!$K$3:$K$2654,销售台账!$E$3:$E$2654,$B66,销售台账!$B$3:$B$2654,LEFT($I$3,4),销售台账!$C$3:$C$2654,LEFT(BA$4,LEN(BA$4)-1))/BE66,0),"")</f>
        <v/>
      </c>
      <c r="BG66" s="64" t="str">
        <f>IF($B66&lt;&gt;"",SUMIFS(损耗登记!$I$3:$I$4999,损耗登记!$E$3:$E$4999,$B66,损耗登记!$B$3:$B$4999,LEFT($I$3,4),损耗登记!$C$3:$C$4999,LEFT(BA$4,LEN(BA$4)-1)),"")</f>
        <v/>
      </c>
      <c r="BH66" s="64" t="str">
        <f t="shared" si="40"/>
        <v/>
      </c>
      <c r="BI66" s="64" t="str">
        <f t="shared" si="41"/>
        <v/>
      </c>
      <c r="BJ66" s="64" t="str">
        <f t="shared" si="42"/>
        <v/>
      </c>
      <c r="BK66" s="64" t="str">
        <f t="shared" si="43"/>
        <v/>
      </c>
      <c r="BL66" s="64" t="str">
        <f>IF($B66&lt;&gt;"",SUMIFS(进货台账!$I$3:$I$1869,进货台账!$E$3:$E$1869,$B66,进货台账!$B$3:$B$1869,LEFT($I$3,4),进货台账!$C$3:$C$1869,LEFT(BL$4,LEN(BL$4)-1)),"")</f>
        <v/>
      </c>
      <c r="BM66" s="64" t="str">
        <f>IF($B66&lt;&gt;"",SUMIFS(进货台账!$K$3:$K$1869,进货台账!$E$3:$E$1869,$B66,进货台账!$B$3:$B$1869,LEFT($I$3,4),进货台账!$C$3:$C$1869,LEFT(BL$4,LEN(BL$4)-1)),"")</f>
        <v/>
      </c>
      <c r="BN66" s="64" t="str">
        <f t="shared" si="44"/>
        <v/>
      </c>
      <c r="BO66" s="64" t="str">
        <f t="shared" si="45"/>
        <v/>
      </c>
      <c r="BP66" s="64" t="str">
        <f>IF($B66&lt;&gt;"",SUMIFS(销售台账!$I$3:$I$2654,销售台账!$E$3:$E$2654,$B66,销售台账!$B$3:$B$2654,LEFT($I$3,4),销售台账!$C$3:$C$2654,LEFT(BL$4,LEN(BL$4)-1)),"")</f>
        <v/>
      </c>
      <c r="BQ66" s="64" t="str">
        <f>IF($B66&lt;&gt;"",IFERROR(SUMIFS(销售台账!$K$3:$K$2654,销售台账!$E$3:$E$2654,$B66,销售台账!$B$3:$B$2654,LEFT($I$3,4),销售台账!$C$3:$C$2654,LEFT(BL$4,LEN(BL$4)-1))/BP66,0),"")</f>
        <v/>
      </c>
      <c r="BR66" s="64" t="str">
        <f>IF($B66&lt;&gt;"",SUMIFS(损耗登记!$I$3:$I$4999,损耗登记!$E$3:$E$4999,$B66,损耗登记!$B$3:$B$4999,LEFT($I$3,4),损耗登记!$C$3:$C$4999,LEFT(BL$4,LEN(BL$4)-1)),"")</f>
        <v/>
      </c>
      <c r="BS66" s="64" t="str">
        <f t="shared" si="46"/>
        <v/>
      </c>
      <c r="BT66" s="64" t="str">
        <f t="shared" si="47"/>
        <v/>
      </c>
      <c r="BU66" s="64" t="str">
        <f t="shared" si="48"/>
        <v/>
      </c>
      <c r="BV66" s="64" t="str">
        <f t="shared" si="49"/>
        <v/>
      </c>
      <c r="BW66" s="64" t="str">
        <f>IF($B66&lt;&gt;"",SUMIFS(进货台账!$I$3:$I$1869,进货台账!$E$3:$E$1869,$B66,进货台账!$B$3:$B$1869,LEFT($I$3,4),进货台账!$C$3:$C$1869,LEFT(BW$4,LEN(BW$4)-1)),"")</f>
        <v/>
      </c>
      <c r="BX66" s="64" t="str">
        <f>IF($B66&lt;&gt;"",SUMIFS(进货台账!$K$3:$K$1869,进货台账!$E$3:$E$1869,$B66,进货台账!$B$3:$B$1869,LEFT($I$3,4),进货台账!$C$3:$C$1869,LEFT(BW$4,LEN(BW$4)-1)),"")</f>
        <v/>
      </c>
      <c r="BY66" s="64" t="str">
        <f t="shared" si="50"/>
        <v/>
      </c>
      <c r="BZ66" s="64" t="str">
        <f t="shared" si="51"/>
        <v/>
      </c>
      <c r="CA66" s="64" t="str">
        <f>IF($B66&lt;&gt;"",SUMIFS(销售台账!$I$3:$I$2654,销售台账!$E$3:$E$2654,$B66,销售台账!$B$3:$B$2654,LEFT($I$3,4),销售台账!$C$3:$C$2654,LEFT(BW$4,LEN(BW$4)-1)),"")</f>
        <v/>
      </c>
      <c r="CB66" s="64" t="str">
        <f>IF($B66&lt;&gt;"",IFERROR(SUMIFS(销售台账!$K$3:$K$2654,销售台账!$E$3:$E$2654,$B66,销售台账!$B$3:$B$2654,LEFT($I$3,4),销售台账!$C$3:$C$2654,LEFT(BW$4,LEN(BW$4)-1))/CA66,0),"")</f>
        <v/>
      </c>
      <c r="CC66" s="64" t="str">
        <f>IF($B66&lt;&gt;"",SUMIFS(损耗登记!$I$3:$I$4999,损耗登记!$E$3:$E$4999,$B66,损耗登记!$B$3:$B$4999,LEFT($I$3,4),损耗登记!$C$3:$C$4999,LEFT(BW$4,LEN(BW$4)-1)),"")</f>
        <v/>
      </c>
      <c r="CD66" s="64" t="str">
        <f t="shared" si="52"/>
        <v/>
      </c>
      <c r="CE66" s="64" t="str">
        <f t="shared" si="53"/>
        <v/>
      </c>
      <c r="CF66" s="64" t="str">
        <f t="shared" si="54"/>
        <v/>
      </c>
      <c r="CG66" s="64" t="str">
        <f t="shared" si="55"/>
        <v/>
      </c>
      <c r="CH66" s="64" t="str">
        <f>IF($B66&lt;&gt;"",SUMIFS(进货台账!$I$3:$I$1869,进货台账!$E$3:$E$1869,$B66,进货台账!$B$3:$B$1869,LEFT($I$3,4),进货台账!$C$3:$C$1869,LEFT(CH$4,LEN(CH$4)-1)),"")</f>
        <v/>
      </c>
      <c r="CI66" s="64" t="str">
        <f>IF($B66&lt;&gt;"",SUMIFS(进货台账!$K$3:$K$1869,进货台账!$E$3:$E$1869,$B66,进货台账!$B$3:$B$1869,LEFT($I$3,4),进货台账!$C$3:$C$1869,LEFT(CH$4,LEN(CH$4)-1)),"")</f>
        <v/>
      </c>
      <c r="CJ66" s="64" t="str">
        <f t="shared" si="56"/>
        <v/>
      </c>
      <c r="CK66" s="64" t="str">
        <f t="shared" si="57"/>
        <v/>
      </c>
      <c r="CL66" s="64" t="str">
        <f>IF($B66&lt;&gt;"",SUMIFS(销售台账!$I$3:$I$2654,销售台账!$E$3:$E$2654,$B66,销售台账!$B$3:$B$2654,LEFT($I$3,4),销售台账!$C$3:$C$2654,LEFT(CH$4,LEN(CH$4)-1)),"")</f>
        <v/>
      </c>
      <c r="CM66" s="64" t="str">
        <f>IF($B66&lt;&gt;"",IFERROR(SUMIFS(销售台账!$K$3:$K$2654,销售台账!$E$3:$E$2654,$B66,销售台账!$B$3:$B$2654,LEFT($I$3,4),销售台账!$C$3:$C$2654,LEFT(CH$4,LEN(CH$4)-1))/CL66,0),"")</f>
        <v/>
      </c>
      <c r="CN66" s="64" t="str">
        <f>IF($B66&lt;&gt;"",SUMIFS(损耗登记!$I$3:$I$4999,损耗登记!$E$3:$E$4999,$B66,损耗登记!$B$3:$B$4999,LEFT($I$3,4),损耗登记!$C$3:$C$4999,LEFT(CH$4,LEN(CH$4)-1)),"")</f>
        <v/>
      </c>
      <c r="CO66" s="64" t="str">
        <f t="shared" si="58"/>
        <v/>
      </c>
      <c r="CP66" s="64" t="str">
        <f t="shared" si="59"/>
        <v/>
      </c>
      <c r="CQ66" s="64" t="str">
        <f t="shared" si="60"/>
        <v/>
      </c>
      <c r="CR66" s="64" t="str">
        <f t="shared" si="61"/>
        <v/>
      </c>
      <c r="CS66" s="64" t="str">
        <f>IF($B66&lt;&gt;"",SUMIFS(进货台账!$I$3:$I$1869,进货台账!$E$3:$E$1869,$B66,进货台账!$B$3:$B$1869,LEFT($I$3,4),进货台账!$C$3:$C$1869,LEFT(CS$4,LEN(CS$4)-1)),"")</f>
        <v/>
      </c>
      <c r="CT66" s="64" t="str">
        <f>IF($B66&lt;&gt;"",SUMIFS(进货台账!$K$3:$K$1869,进货台账!$E$3:$E$1869,$B66,进货台账!$B$3:$B$1869,LEFT($I$3,4),进货台账!$C$3:$C$1869,LEFT(CS$4,LEN(CS$4)-1)),"")</f>
        <v/>
      </c>
      <c r="CU66" s="64" t="str">
        <f t="shared" si="62"/>
        <v/>
      </c>
      <c r="CV66" s="64" t="str">
        <f t="shared" si="63"/>
        <v/>
      </c>
      <c r="CW66" s="64" t="str">
        <f>IF($B66&lt;&gt;"",SUMIFS(销售台账!$I$3:$I$2654,销售台账!$E$3:$E$2654,$B66,销售台账!$B$3:$B$2654,LEFT($I$3,4),销售台账!$C$3:$C$2654,LEFT(CS$4,LEN(CS$4)-1)),"")</f>
        <v/>
      </c>
      <c r="CX66" s="64" t="str">
        <f>IF($B66&lt;&gt;"",IFERROR(SUMIFS(销售台账!$K$3:$K$2654,销售台账!$E$3:$E$2654,$B66,销售台账!$B$3:$B$2654,LEFT($I$3,4),销售台账!$C$3:$C$2654,LEFT(CS$4,LEN(CS$4)-1))/CW66,0),"")</f>
        <v/>
      </c>
      <c r="CY66" s="64" t="str">
        <f>IF($B66&lt;&gt;"",SUMIFS(损耗登记!$I$3:$I$4999,损耗登记!$E$3:$E$4999,$B66,损耗登记!$B$3:$B$4999,LEFT($I$3,4),损耗登记!$C$3:$C$4999,LEFT(CS$4,LEN(CS$4)-1)),"")</f>
        <v/>
      </c>
      <c r="CZ66" s="64" t="str">
        <f t="shared" si="64"/>
        <v/>
      </c>
      <c r="DA66" s="64" t="str">
        <f t="shared" si="65"/>
        <v/>
      </c>
      <c r="DB66" s="64" t="str">
        <f t="shared" si="66"/>
        <v/>
      </c>
      <c r="DC66" s="64" t="str">
        <f t="shared" si="67"/>
        <v/>
      </c>
      <c r="DD66" s="64" t="str">
        <f>IF($B66&lt;&gt;"",SUMIFS(进货台账!$I$3:$I$1869,进货台账!$E$3:$E$1869,$B66,进货台账!$B$3:$B$1869,LEFT($I$3,4),进货台账!$C$3:$C$1869,LEFT(DD$4,LEN(DD$4)-1)),"")</f>
        <v/>
      </c>
      <c r="DE66" s="64" t="str">
        <f>IF($B66&lt;&gt;"",SUMIFS(进货台账!$K$3:$K$1869,进货台账!$E$3:$E$1869,$B66,进货台账!$B$3:$B$1869,LEFT($I$3,4),进货台账!$C$3:$C$1869,LEFT(DD$4,LEN(DD$4)-1)),"")</f>
        <v/>
      </c>
      <c r="DF66" s="64" t="str">
        <f t="shared" si="68"/>
        <v/>
      </c>
      <c r="DG66" s="64" t="str">
        <f t="shared" si="69"/>
        <v/>
      </c>
      <c r="DH66" s="64" t="str">
        <f>IF($B66&lt;&gt;"",SUMIFS(销售台账!$I$3:$I$2654,销售台账!$E$3:$E$2654,$B66,销售台账!$B$3:$B$2654,LEFT($I$3,4),销售台账!$C$3:$C$2654,LEFT(DD$4,LEN(DD$4)-1)),"")</f>
        <v/>
      </c>
      <c r="DI66" s="64" t="str">
        <f>IF($B66&lt;&gt;"",IFERROR(SUMIFS(销售台账!$K$3:$K$2654,销售台账!$E$3:$E$2654,$B66,销售台账!$B$3:$B$2654,LEFT($I$3,4),销售台账!$C$3:$C$2654,LEFT(DD$4,LEN(DD$4)-1))/DH66,0),"")</f>
        <v/>
      </c>
      <c r="DJ66" s="64" t="str">
        <f>IF($B66&lt;&gt;"",SUMIFS(损耗登记!$I$3:$I$4999,损耗登记!$E$3:$E$4999,$B66,损耗登记!$B$3:$B$4999,LEFT($I$3,4),损耗登记!$C$3:$C$4999,LEFT(DD$4,LEN(DD$4)-1)),"")</f>
        <v/>
      </c>
      <c r="DK66" s="64" t="str">
        <f t="shared" si="70"/>
        <v/>
      </c>
      <c r="DL66" s="64" t="str">
        <f t="shared" si="71"/>
        <v/>
      </c>
      <c r="DM66" s="64" t="str">
        <f t="shared" si="72"/>
        <v/>
      </c>
      <c r="DN66" s="64" t="str">
        <f t="shared" si="73"/>
        <v/>
      </c>
      <c r="DO66" s="64" t="str">
        <f>IF($B66&lt;&gt;"",SUMIFS(进货台账!$I$3:$I$1869,进货台账!$E$3:$E$1869,$B66,进货台账!$B$3:$B$1869,LEFT($I$3,4),进货台账!$C$3:$C$1869,LEFT(DO$4,LEN(DO$4)-1)),"")</f>
        <v/>
      </c>
      <c r="DP66" s="64" t="str">
        <f>IF($B66&lt;&gt;"",SUMIFS(进货台账!$K$3:$K$1869,进货台账!$E$3:$E$1869,$B66,进货台账!$B$3:$B$1869,LEFT($I$3,4),进货台账!$C$3:$C$1869,LEFT(DO$4,LEN(DO$4)-1)),"")</f>
        <v/>
      </c>
      <c r="DQ66" s="64" t="str">
        <f t="shared" si="74"/>
        <v/>
      </c>
      <c r="DR66" s="64" t="str">
        <f t="shared" si="75"/>
        <v/>
      </c>
      <c r="DS66" s="64" t="str">
        <f>IF($B66&lt;&gt;"",SUMIFS(销售台账!$I$3:$I$2654,销售台账!$E$3:$E$2654,$B66,销售台账!$B$3:$B$2654,LEFT($I$3,4),销售台账!$C$3:$C$2654,LEFT(DO$4,LEN(DO$4)-1)),"")</f>
        <v/>
      </c>
      <c r="DT66" s="64" t="str">
        <f>IF($B66&lt;&gt;"",IFERROR(SUMIFS(销售台账!$K$3:$K$2654,销售台账!$E$3:$E$2654,$B66,销售台账!$B$3:$B$2654,LEFT($I$3,4),销售台账!$C$3:$C$2654,LEFT(DO$4,LEN(DO$4)-1))/DS66,0),"")</f>
        <v/>
      </c>
      <c r="DU66" s="64" t="str">
        <f>IF($B66&lt;&gt;"",SUMIFS(损耗登记!$I$3:$I$4999,损耗登记!$E$3:$E$4999,$B66,损耗登记!$B$3:$B$4999,LEFT($I$3,4),损耗登记!$C$3:$C$4999,LEFT(DO$4,LEN(DO$4)-1)),"")</f>
        <v/>
      </c>
      <c r="DV66" s="64" t="str">
        <f t="shared" si="76"/>
        <v/>
      </c>
      <c r="DW66" s="64" t="str">
        <f t="shared" si="77"/>
        <v/>
      </c>
      <c r="DX66" s="64" t="str">
        <f t="shared" si="78"/>
        <v/>
      </c>
      <c r="DY66" s="64" t="str">
        <f t="shared" si="79"/>
        <v/>
      </c>
      <c r="DZ66" s="64" t="str">
        <f>IF($B66&lt;&gt;"",SUMIFS(进货台账!$I$3:$I$1869,进货台账!$E$3:$E$1869,$B66,进货台账!$B$3:$B$1869,LEFT($I$3,4),进货台账!$C$3:$C$1869,LEFT(DZ$4,LEN(DZ$4)-1)),"")</f>
        <v/>
      </c>
      <c r="EA66" s="64" t="str">
        <f>IF($B66&lt;&gt;"",SUMIFS(进货台账!$K$3:$K$1869,进货台账!$E$3:$E$1869,$B66,进货台账!$B$3:$B$1869,LEFT($I$3,4),进货台账!$C$3:$C$1869,LEFT(DZ$4,LEN(DZ$4)-1)),"")</f>
        <v/>
      </c>
      <c r="EB66" s="64" t="str">
        <f t="shared" si="80"/>
        <v/>
      </c>
      <c r="EC66" s="64" t="str">
        <f t="shared" si="81"/>
        <v/>
      </c>
      <c r="ED66" s="64" t="str">
        <f>IF($B66&lt;&gt;"",SUMIFS(销售台账!$I$3:$I$2654,销售台账!$E$3:$E$2654,$B66,销售台账!$B$3:$B$2654,LEFT($I$3,4),销售台账!$C$3:$C$2654,LEFT(DZ$4,LEN(DZ$4)-1)),"")</f>
        <v/>
      </c>
      <c r="EE66" s="64" t="str">
        <f>IF($B66&lt;&gt;"",IFERROR(SUMIFS(销售台账!$K$3:$K$2654,销售台账!$E$3:$E$2654,$B66,销售台账!$B$3:$B$2654,LEFT($I$3,4),销售台账!$C$3:$C$2654,LEFT(DZ$4,LEN(DZ$4)-1))/ED66,0),"")</f>
        <v/>
      </c>
      <c r="EF66" s="64" t="str">
        <f>IF($B66&lt;&gt;"",SUMIFS(损耗登记!$I$3:$I$4999,损耗登记!$E$3:$E$4999,$B66,损耗登记!$B$3:$B$4999,LEFT($I$3,4),损耗登记!$C$3:$C$4999,LEFT(DZ$4,LEN(DZ$4)-1)),"")</f>
        <v/>
      </c>
      <c r="EG66" s="64" t="str">
        <f t="shared" si="82"/>
        <v/>
      </c>
      <c r="EH66" s="64" t="str">
        <f t="shared" si="83"/>
        <v/>
      </c>
      <c r="EI66" s="64" t="str">
        <f t="shared" si="84"/>
        <v/>
      </c>
      <c r="EJ66" s="64" t="str">
        <f t="shared" si="85"/>
        <v/>
      </c>
    </row>
    <row r="67" s="44" customFormat="1" ht="22" customHeight="1" spans="1:140">
      <c r="A67" s="63" t="str">
        <f t="shared" si="86"/>
        <v/>
      </c>
      <c r="B67" s="63" t="str">
        <f>IF(商品参数!A63&lt;&gt;"",商品参数!A63,"")</f>
        <v/>
      </c>
      <c r="C67" s="64" t="str">
        <f>IFERROR(VLOOKUP(B67,商品参数!A:E,2,FALSE),"")</f>
        <v/>
      </c>
      <c r="D67" s="64" t="str">
        <f>IFERROR(VLOOKUP(B67,商品参数!A:E,3,FALSE),"")</f>
        <v/>
      </c>
      <c r="E67" s="64" t="str">
        <f>IFERROR(VLOOKUP(B67,商品参数!A:E,4,FALSE),"")</f>
        <v/>
      </c>
      <c r="F67" s="64" t="str">
        <f>IF(E67&lt;&gt;"",IFERROR(VLOOKUP(B67,商品参数!$A$3:$D$499,6,0),0),"")</f>
        <v/>
      </c>
      <c r="G67" s="64" t="str">
        <f>IF(E67&lt;&gt;"",IFERROR(VLOOKUP(B67,商品参数!$A$3:$E$499,7,0),0),"")</f>
        <v/>
      </c>
      <c r="H67" s="64" t="str">
        <f t="shared" si="17"/>
        <v/>
      </c>
      <c r="I67" s="64" t="str">
        <f>IF($B67&lt;&gt;"",SUMIFS(进货台账!$I$3:$I$1869,进货台账!$E$3:$E$1869,$B67,进货台账!$B$3:$B$1869,LEFT($I$3,4),进货台账!$C$3:$C$1869,LEFT(I$4,LEN(I$4)-1)),"")</f>
        <v/>
      </c>
      <c r="J67" s="64" t="str">
        <f>IF($B67&lt;&gt;"",SUMIFS(进货台账!$K$3:$K$1869,进货台账!$E$3:$E$1869,$B67,进货台账!$B$3:$B$1869,LEFT($I$3,4),进货台账!$C$3:$C$1869,LEFT(I$4,LEN(I$4)-1)),"")</f>
        <v/>
      </c>
      <c r="K67" s="64" t="str">
        <f t="shared" si="18"/>
        <v/>
      </c>
      <c r="L67" s="64" t="str">
        <f t="shared" si="19"/>
        <v/>
      </c>
      <c r="M67" s="64" t="str">
        <f>IF($B67&lt;&gt;"",SUMIFS(销售台账!$I$3:$I$2654,销售台账!$E$3:$E$2654,$B67,销售台账!$B$3:$B$2654,LEFT($I$3,4),销售台账!$C$3:$C$2654,LEFT(I$4,LEN(I$4)-1)),"")</f>
        <v/>
      </c>
      <c r="N67" s="64" t="str">
        <f>IF($B67&lt;&gt;"",IFERROR(SUMIFS(销售台账!$K$3:$K$2654,销售台账!$E$3:$E$2654,$B67,销售台账!$B$3:$B$2654,LEFT($I$3,4),销售台账!$C$3:$C$2654,LEFT(I$4,LEN(I$4)-1))/M67,0),"")</f>
        <v/>
      </c>
      <c r="O67" s="64" t="str">
        <f>IF($B67&lt;&gt;"",SUMIFS(损耗登记!$I$3:$I$4999,损耗登记!$E$3:$E$4999,$B67,损耗登记!$B$3:$B$4999,LEFT($I$3,4),损耗登记!$C$3:$C$4999,LEFT(I$4,LEN(I$4)-1)),"")</f>
        <v/>
      </c>
      <c r="P67" s="64" t="str">
        <f t="shared" si="20"/>
        <v/>
      </c>
      <c r="Q67" s="64" t="str">
        <f t="shared" si="21"/>
        <v/>
      </c>
      <c r="R67" s="64" t="str">
        <f t="shared" si="22"/>
        <v/>
      </c>
      <c r="S67" s="64" t="str">
        <f t="shared" si="87"/>
        <v/>
      </c>
      <c r="T67" s="64" t="str">
        <f>IF($B67&lt;&gt;"",SUMIFS(进货台账!$I$3:$I$1869,进货台账!$E$3:$E$1869,$B67,进货台账!$B$3:$B$1869,LEFT($I$3,4),进货台账!$C$3:$C$1869,LEFT(T$4,LEN(T$4)-1)),"")</f>
        <v/>
      </c>
      <c r="U67" s="64" t="str">
        <f>IF($B67&lt;&gt;"",SUMIFS(进货台账!$K$3:$K$1869,进货台账!$E$3:$E$1869,$B67,进货台账!$B$3:$B$1869,LEFT($I$3,4),进货台账!$C$3:$C$1869,LEFT(T$4,LEN(T$4)-1)),"")</f>
        <v/>
      </c>
      <c r="V67" s="64" t="str">
        <f t="shared" si="88"/>
        <v/>
      </c>
      <c r="W67" s="64" t="str">
        <f t="shared" si="89"/>
        <v/>
      </c>
      <c r="X67" s="64" t="str">
        <f>IF($B67&lt;&gt;"",SUMIFS(销售台账!$I$3:$I$2654,销售台账!$E$3:$E$2654,$B67,销售台账!$B$3:$B$2654,LEFT($I$3,4),销售台账!$C$3:$C$2654,LEFT(T$4,LEN(T$4)-1)),"")</f>
        <v/>
      </c>
      <c r="Y67" s="64" t="str">
        <f>IF($B67&lt;&gt;"",IFERROR(SUMIFS(销售台账!$K$3:$K$2654,销售台账!$E$3:$E$2654,$B67,销售台账!$B$3:$B$2654,LEFT($I$3,4),销售台账!$C$3:$C$2654,LEFT(T$4,LEN(T$4)-1))/X67,0),"")</f>
        <v/>
      </c>
      <c r="Z67" s="64" t="str">
        <f>IF($B67&lt;&gt;"",SUMIFS(损耗登记!$I$3:$I$4999,损耗登记!$E$3:$E$4999,$B67,损耗登记!$B$3:$B$4999,LEFT($I$3,4),损耗登记!$C$3:$C$4999,LEFT(T$4,LEN(T$4)-1)),"")</f>
        <v/>
      </c>
      <c r="AA67" s="64" t="str">
        <f t="shared" si="90"/>
        <v/>
      </c>
      <c r="AB67" s="64" t="str">
        <f t="shared" si="91"/>
        <v/>
      </c>
      <c r="AC67" s="64" t="str">
        <f t="shared" si="92"/>
        <v/>
      </c>
      <c r="AD67" s="64" t="str">
        <f t="shared" si="93"/>
        <v/>
      </c>
      <c r="AE67" s="64" t="str">
        <f>IF($B67&lt;&gt;"",SUMIFS(进货台账!$I$3:$I$1869,进货台账!$E$3:$E$1869,$B67,进货台账!$B$3:$B$1869,LEFT($I$3,4),进货台账!$C$3:$C$1869,LEFT(AE$4,LEN(AE$4)-1)),"")</f>
        <v/>
      </c>
      <c r="AF67" s="64" t="str">
        <f>IF($B67&lt;&gt;"",SUMIFS(进货台账!$K$3:$K$1869,进货台账!$E$3:$E$1869,$B67,进货台账!$B$3:$B$1869,LEFT($I$3,4),进货台账!$C$3:$C$1869,LEFT(AE$4,LEN(AE$4)-1)),"")</f>
        <v/>
      </c>
      <c r="AG67" s="64" t="str">
        <f t="shared" si="26"/>
        <v/>
      </c>
      <c r="AH67" s="64" t="str">
        <f t="shared" si="27"/>
        <v/>
      </c>
      <c r="AI67" s="64" t="str">
        <f>IF($B67&lt;&gt;"",SUMIFS(销售台账!$I$3:$I$2654,销售台账!$E$3:$E$2654,$B67,销售台账!$B$3:$B$2654,LEFT($I$3,4),销售台账!$C$3:$C$2654,LEFT(AE$4,LEN(AE$4)-1)),"")</f>
        <v/>
      </c>
      <c r="AJ67" s="64" t="str">
        <f>IF($B67&lt;&gt;"",IFERROR(SUMIFS(销售台账!$K$3:$K$2654,销售台账!$E$3:$E$2654,$B67,销售台账!$B$3:$B$2654,LEFT($I$3,4),销售台账!$C$3:$C$2654,LEFT(AE$4,LEN(AE$4)-1))/AI67,0),"")</f>
        <v/>
      </c>
      <c r="AK67" s="64" t="str">
        <f>IF($B67&lt;&gt;"",SUMIFS(损耗登记!$I$3:$I$4999,损耗登记!$E$3:$E$4999,$B67,损耗登记!$B$3:$B$4999,LEFT($I$3,4),损耗登记!$C$3:$C$4999,LEFT(AE$4,LEN(AE$4)-1)),"")</f>
        <v/>
      </c>
      <c r="AL67" s="64" t="str">
        <f t="shared" si="28"/>
        <v/>
      </c>
      <c r="AM67" s="64" t="str">
        <f t="shared" si="29"/>
        <v/>
      </c>
      <c r="AN67" s="64" t="str">
        <f t="shared" si="30"/>
        <v/>
      </c>
      <c r="AO67" s="64" t="str">
        <f t="shared" si="31"/>
        <v/>
      </c>
      <c r="AP67" s="64" t="str">
        <f>IF($B67&lt;&gt;"",SUMIFS(进货台账!$I$3:$I$1869,进货台账!$E$3:$E$1869,$B67,进货台账!$B$3:$B$1869,LEFT($I$3,4),进货台账!$C$3:$C$1869,LEFT(AP$4,LEN(AP$4)-1)),"")</f>
        <v/>
      </c>
      <c r="AQ67" s="64" t="str">
        <f>IF($B67&lt;&gt;"",SUMIFS(进货台账!$K$3:$K$1869,进货台账!$E$3:$E$1869,$B67,进货台账!$B$3:$B$1869,LEFT($I$3,4),进货台账!$C$3:$C$1869,LEFT(AP$4,LEN(AP$4)-1)),"")</f>
        <v/>
      </c>
      <c r="AR67" s="64" t="str">
        <f t="shared" si="32"/>
        <v/>
      </c>
      <c r="AS67" s="64" t="str">
        <f t="shared" si="33"/>
        <v/>
      </c>
      <c r="AT67" s="64" t="str">
        <f>IF($B67&lt;&gt;"",SUMIFS(销售台账!$I$3:$I$2654,销售台账!$E$3:$E$2654,$B67,销售台账!$B$3:$B$2654,LEFT($I$3,4),销售台账!$C$3:$C$2654,LEFT(AP$4,LEN(AP$4)-1)),"")</f>
        <v/>
      </c>
      <c r="AU67" s="64" t="str">
        <f>IF($B67&lt;&gt;"",IFERROR(SUMIFS(销售台账!$K$3:$K$2654,销售台账!$E$3:$E$2654,$B67,销售台账!$B$3:$B$2654,LEFT($I$3,4),销售台账!$C$3:$C$2654,LEFT(AP$4,LEN(AP$4)-1))/AT67,0),"")</f>
        <v/>
      </c>
      <c r="AV67" s="64" t="str">
        <f>IF($B67&lt;&gt;"",SUMIFS(损耗登记!$I$3:$I$4999,损耗登记!$E$3:$E$4999,$B67,损耗登记!$B$3:$B$4999,LEFT($I$3,4),损耗登记!$C$3:$C$4999,LEFT(AP$4,LEN(AP$4)-1)),"")</f>
        <v/>
      </c>
      <c r="AW67" s="64" t="str">
        <f t="shared" si="34"/>
        <v/>
      </c>
      <c r="AX67" s="64" t="str">
        <f t="shared" si="35"/>
        <v/>
      </c>
      <c r="AY67" s="64" t="str">
        <f t="shared" si="36"/>
        <v/>
      </c>
      <c r="AZ67" s="64" t="str">
        <f t="shared" si="37"/>
        <v/>
      </c>
      <c r="BA67" s="64" t="str">
        <f>IF($B67&lt;&gt;"",SUMIFS(进货台账!$I$3:$I$1869,进货台账!$E$3:$E$1869,$B67,进货台账!$B$3:$B$1869,LEFT($I$3,4),进货台账!$C$3:$C$1869,LEFT(BA$4,LEN(BA$4)-1)),"")</f>
        <v/>
      </c>
      <c r="BB67" s="64" t="str">
        <f>IF($B67&lt;&gt;"",SUMIFS(进货台账!$K$3:$K$1869,进货台账!$E$3:$E$1869,$B67,进货台账!$B$3:$B$1869,LEFT($I$3,4),进货台账!$C$3:$C$1869,LEFT(BA$4,LEN(BA$4)-1)),"")</f>
        <v/>
      </c>
      <c r="BC67" s="64" t="str">
        <f t="shared" si="38"/>
        <v/>
      </c>
      <c r="BD67" s="64" t="str">
        <f t="shared" si="39"/>
        <v/>
      </c>
      <c r="BE67" s="64" t="str">
        <f>IF($B67&lt;&gt;"",SUMIFS(销售台账!$I$3:$I$2654,销售台账!$E$3:$E$2654,$B67,销售台账!$B$3:$B$2654,LEFT($I$3,4),销售台账!$C$3:$C$2654,LEFT(BA$4,LEN(BA$4)-1)),"")</f>
        <v/>
      </c>
      <c r="BF67" s="64" t="str">
        <f>IF($B67&lt;&gt;"",IFERROR(SUMIFS(销售台账!$K$3:$K$2654,销售台账!$E$3:$E$2654,$B67,销售台账!$B$3:$B$2654,LEFT($I$3,4),销售台账!$C$3:$C$2654,LEFT(BA$4,LEN(BA$4)-1))/BE67,0),"")</f>
        <v/>
      </c>
      <c r="BG67" s="64" t="str">
        <f>IF($B67&lt;&gt;"",SUMIFS(损耗登记!$I$3:$I$4999,损耗登记!$E$3:$E$4999,$B67,损耗登记!$B$3:$B$4999,LEFT($I$3,4),损耗登记!$C$3:$C$4999,LEFT(BA$4,LEN(BA$4)-1)),"")</f>
        <v/>
      </c>
      <c r="BH67" s="64" t="str">
        <f t="shared" si="40"/>
        <v/>
      </c>
      <c r="BI67" s="64" t="str">
        <f t="shared" si="41"/>
        <v/>
      </c>
      <c r="BJ67" s="64" t="str">
        <f t="shared" si="42"/>
        <v/>
      </c>
      <c r="BK67" s="64" t="str">
        <f t="shared" si="43"/>
        <v/>
      </c>
      <c r="BL67" s="64" t="str">
        <f>IF($B67&lt;&gt;"",SUMIFS(进货台账!$I$3:$I$1869,进货台账!$E$3:$E$1869,$B67,进货台账!$B$3:$B$1869,LEFT($I$3,4),进货台账!$C$3:$C$1869,LEFT(BL$4,LEN(BL$4)-1)),"")</f>
        <v/>
      </c>
      <c r="BM67" s="64" t="str">
        <f>IF($B67&lt;&gt;"",SUMIFS(进货台账!$K$3:$K$1869,进货台账!$E$3:$E$1869,$B67,进货台账!$B$3:$B$1869,LEFT($I$3,4),进货台账!$C$3:$C$1869,LEFT(BL$4,LEN(BL$4)-1)),"")</f>
        <v/>
      </c>
      <c r="BN67" s="64" t="str">
        <f t="shared" si="44"/>
        <v/>
      </c>
      <c r="BO67" s="64" t="str">
        <f t="shared" si="45"/>
        <v/>
      </c>
      <c r="BP67" s="64" t="str">
        <f>IF($B67&lt;&gt;"",SUMIFS(销售台账!$I$3:$I$2654,销售台账!$E$3:$E$2654,$B67,销售台账!$B$3:$B$2654,LEFT($I$3,4),销售台账!$C$3:$C$2654,LEFT(BL$4,LEN(BL$4)-1)),"")</f>
        <v/>
      </c>
      <c r="BQ67" s="64" t="str">
        <f>IF($B67&lt;&gt;"",IFERROR(SUMIFS(销售台账!$K$3:$K$2654,销售台账!$E$3:$E$2654,$B67,销售台账!$B$3:$B$2654,LEFT($I$3,4),销售台账!$C$3:$C$2654,LEFT(BL$4,LEN(BL$4)-1))/BP67,0),"")</f>
        <v/>
      </c>
      <c r="BR67" s="64" t="str">
        <f>IF($B67&lt;&gt;"",SUMIFS(损耗登记!$I$3:$I$4999,损耗登记!$E$3:$E$4999,$B67,损耗登记!$B$3:$B$4999,LEFT($I$3,4),损耗登记!$C$3:$C$4999,LEFT(BL$4,LEN(BL$4)-1)),"")</f>
        <v/>
      </c>
      <c r="BS67" s="64" t="str">
        <f t="shared" si="46"/>
        <v/>
      </c>
      <c r="BT67" s="64" t="str">
        <f t="shared" si="47"/>
        <v/>
      </c>
      <c r="BU67" s="64" t="str">
        <f t="shared" si="48"/>
        <v/>
      </c>
      <c r="BV67" s="64" t="str">
        <f t="shared" si="49"/>
        <v/>
      </c>
      <c r="BW67" s="64" t="str">
        <f>IF($B67&lt;&gt;"",SUMIFS(进货台账!$I$3:$I$1869,进货台账!$E$3:$E$1869,$B67,进货台账!$B$3:$B$1869,LEFT($I$3,4),进货台账!$C$3:$C$1869,LEFT(BW$4,LEN(BW$4)-1)),"")</f>
        <v/>
      </c>
      <c r="BX67" s="64" t="str">
        <f>IF($B67&lt;&gt;"",SUMIFS(进货台账!$K$3:$K$1869,进货台账!$E$3:$E$1869,$B67,进货台账!$B$3:$B$1869,LEFT($I$3,4),进货台账!$C$3:$C$1869,LEFT(BW$4,LEN(BW$4)-1)),"")</f>
        <v/>
      </c>
      <c r="BY67" s="64" t="str">
        <f t="shared" si="50"/>
        <v/>
      </c>
      <c r="BZ67" s="64" t="str">
        <f t="shared" si="51"/>
        <v/>
      </c>
      <c r="CA67" s="64" t="str">
        <f>IF($B67&lt;&gt;"",SUMIFS(销售台账!$I$3:$I$2654,销售台账!$E$3:$E$2654,$B67,销售台账!$B$3:$B$2654,LEFT($I$3,4),销售台账!$C$3:$C$2654,LEFT(BW$4,LEN(BW$4)-1)),"")</f>
        <v/>
      </c>
      <c r="CB67" s="64" t="str">
        <f>IF($B67&lt;&gt;"",IFERROR(SUMIFS(销售台账!$K$3:$K$2654,销售台账!$E$3:$E$2654,$B67,销售台账!$B$3:$B$2654,LEFT($I$3,4),销售台账!$C$3:$C$2654,LEFT(BW$4,LEN(BW$4)-1))/CA67,0),"")</f>
        <v/>
      </c>
      <c r="CC67" s="64" t="str">
        <f>IF($B67&lt;&gt;"",SUMIFS(损耗登记!$I$3:$I$4999,损耗登记!$E$3:$E$4999,$B67,损耗登记!$B$3:$B$4999,LEFT($I$3,4),损耗登记!$C$3:$C$4999,LEFT(BW$4,LEN(BW$4)-1)),"")</f>
        <v/>
      </c>
      <c r="CD67" s="64" t="str">
        <f t="shared" si="52"/>
        <v/>
      </c>
      <c r="CE67" s="64" t="str">
        <f t="shared" si="53"/>
        <v/>
      </c>
      <c r="CF67" s="64" t="str">
        <f t="shared" si="54"/>
        <v/>
      </c>
      <c r="CG67" s="64" t="str">
        <f t="shared" si="55"/>
        <v/>
      </c>
      <c r="CH67" s="64" t="str">
        <f>IF($B67&lt;&gt;"",SUMIFS(进货台账!$I$3:$I$1869,进货台账!$E$3:$E$1869,$B67,进货台账!$B$3:$B$1869,LEFT($I$3,4),进货台账!$C$3:$C$1869,LEFT(CH$4,LEN(CH$4)-1)),"")</f>
        <v/>
      </c>
      <c r="CI67" s="64" t="str">
        <f>IF($B67&lt;&gt;"",SUMIFS(进货台账!$K$3:$K$1869,进货台账!$E$3:$E$1869,$B67,进货台账!$B$3:$B$1869,LEFT($I$3,4),进货台账!$C$3:$C$1869,LEFT(CH$4,LEN(CH$4)-1)),"")</f>
        <v/>
      </c>
      <c r="CJ67" s="64" t="str">
        <f t="shared" si="56"/>
        <v/>
      </c>
      <c r="CK67" s="64" t="str">
        <f t="shared" si="57"/>
        <v/>
      </c>
      <c r="CL67" s="64" t="str">
        <f>IF($B67&lt;&gt;"",SUMIFS(销售台账!$I$3:$I$2654,销售台账!$E$3:$E$2654,$B67,销售台账!$B$3:$B$2654,LEFT($I$3,4),销售台账!$C$3:$C$2654,LEFT(CH$4,LEN(CH$4)-1)),"")</f>
        <v/>
      </c>
      <c r="CM67" s="64" t="str">
        <f>IF($B67&lt;&gt;"",IFERROR(SUMIFS(销售台账!$K$3:$K$2654,销售台账!$E$3:$E$2654,$B67,销售台账!$B$3:$B$2654,LEFT($I$3,4),销售台账!$C$3:$C$2654,LEFT(CH$4,LEN(CH$4)-1))/CL67,0),"")</f>
        <v/>
      </c>
      <c r="CN67" s="64" t="str">
        <f>IF($B67&lt;&gt;"",SUMIFS(损耗登记!$I$3:$I$4999,损耗登记!$E$3:$E$4999,$B67,损耗登记!$B$3:$B$4999,LEFT($I$3,4),损耗登记!$C$3:$C$4999,LEFT(CH$4,LEN(CH$4)-1)),"")</f>
        <v/>
      </c>
      <c r="CO67" s="64" t="str">
        <f t="shared" si="58"/>
        <v/>
      </c>
      <c r="CP67" s="64" t="str">
        <f t="shared" si="59"/>
        <v/>
      </c>
      <c r="CQ67" s="64" t="str">
        <f t="shared" si="60"/>
        <v/>
      </c>
      <c r="CR67" s="64" t="str">
        <f t="shared" si="61"/>
        <v/>
      </c>
      <c r="CS67" s="64" t="str">
        <f>IF($B67&lt;&gt;"",SUMIFS(进货台账!$I$3:$I$1869,进货台账!$E$3:$E$1869,$B67,进货台账!$B$3:$B$1869,LEFT($I$3,4),进货台账!$C$3:$C$1869,LEFT(CS$4,LEN(CS$4)-1)),"")</f>
        <v/>
      </c>
      <c r="CT67" s="64" t="str">
        <f>IF($B67&lt;&gt;"",SUMIFS(进货台账!$K$3:$K$1869,进货台账!$E$3:$E$1869,$B67,进货台账!$B$3:$B$1869,LEFT($I$3,4),进货台账!$C$3:$C$1869,LEFT(CS$4,LEN(CS$4)-1)),"")</f>
        <v/>
      </c>
      <c r="CU67" s="64" t="str">
        <f t="shared" si="62"/>
        <v/>
      </c>
      <c r="CV67" s="64" t="str">
        <f t="shared" si="63"/>
        <v/>
      </c>
      <c r="CW67" s="64" t="str">
        <f>IF($B67&lt;&gt;"",SUMIFS(销售台账!$I$3:$I$2654,销售台账!$E$3:$E$2654,$B67,销售台账!$B$3:$B$2654,LEFT($I$3,4),销售台账!$C$3:$C$2654,LEFT(CS$4,LEN(CS$4)-1)),"")</f>
        <v/>
      </c>
      <c r="CX67" s="64" t="str">
        <f>IF($B67&lt;&gt;"",IFERROR(SUMIFS(销售台账!$K$3:$K$2654,销售台账!$E$3:$E$2654,$B67,销售台账!$B$3:$B$2654,LEFT($I$3,4),销售台账!$C$3:$C$2654,LEFT(CS$4,LEN(CS$4)-1))/CW67,0),"")</f>
        <v/>
      </c>
      <c r="CY67" s="64" t="str">
        <f>IF($B67&lt;&gt;"",SUMIFS(损耗登记!$I$3:$I$4999,损耗登记!$E$3:$E$4999,$B67,损耗登记!$B$3:$B$4999,LEFT($I$3,4),损耗登记!$C$3:$C$4999,LEFT(CS$4,LEN(CS$4)-1)),"")</f>
        <v/>
      </c>
      <c r="CZ67" s="64" t="str">
        <f t="shared" si="64"/>
        <v/>
      </c>
      <c r="DA67" s="64" t="str">
        <f t="shared" si="65"/>
        <v/>
      </c>
      <c r="DB67" s="64" t="str">
        <f t="shared" si="66"/>
        <v/>
      </c>
      <c r="DC67" s="64" t="str">
        <f t="shared" si="67"/>
        <v/>
      </c>
      <c r="DD67" s="64" t="str">
        <f>IF($B67&lt;&gt;"",SUMIFS(进货台账!$I$3:$I$1869,进货台账!$E$3:$E$1869,$B67,进货台账!$B$3:$B$1869,LEFT($I$3,4),进货台账!$C$3:$C$1869,LEFT(DD$4,LEN(DD$4)-1)),"")</f>
        <v/>
      </c>
      <c r="DE67" s="64" t="str">
        <f>IF($B67&lt;&gt;"",SUMIFS(进货台账!$K$3:$K$1869,进货台账!$E$3:$E$1869,$B67,进货台账!$B$3:$B$1869,LEFT($I$3,4),进货台账!$C$3:$C$1869,LEFT(DD$4,LEN(DD$4)-1)),"")</f>
        <v/>
      </c>
      <c r="DF67" s="64" t="str">
        <f t="shared" si="68"/>
        <v/>
      </c>
      <c r="DG67" s="64" t="str">
        <f t="shared" si="69"/>
        <v/>
      </c>
      <c r="DH67" s="64" t="str">
        <f>IF($B67&lt;&gt;"",SUMIFS(销售台账!$I$3:$I$2654,销售台账!$E$3:$E$2654,$B67,销售台账!$B$3:$B$2654,LEFT($I$3,4),销售台账!$C$3:$C$2654,LEFT(DD$4,LEN(DD$4)-1)),"")</f>
        <v/>
      </c>
      <c r="DI67" s="64" t="str">
        <f>IF($B67&lt;&gt;"",IFERROR(SUMIFS(销售台账!$K$3:$K$2654,销售台账!$E$3:$E$2654,$B67,销售台账!$B$3:$B$2654,LEFT($I$3,4),销售台账!$C$3:$C$2654,LEFT(DD$4,LEN(DD$4)-1))/DH67,0),"")</f>
        <v/>
      </c>
      <c r="DJ67" s="64" t="str">
        <f>IF($B67&lt;&gt;"",SUMIFS(损耗登记!$I$3:$I$4999,损耗登记!$E$3:$E$4999,$B67,损耗登记!$B$3:$B$4999,LEFT($I$3,4),损耗登记!$C$3:$C$4999,LEFT(DD$4,LEN(DD$4)-1)),"")</f>
        <v/>
      </c>
      <c r="DK67" s="64" t="str">
        <f t="shared" si="70"/>
        <v/>
      </c>
      <c r="DL67" s="64" t="str">
        <f t="shared" si="71"/>
        <v/>
      </c>
      <c r="DM67" s="64" t="str">
        <f t="shared" si="72"/>
        <v/>
      </c>
      <c r="DN67" s="64" t="str">
        <f t="shared" si="73"/>
        <v/>
      </c>
      <c r="DO67" s="64" t="str">
        <f>IF($B67&lt;&gt;"",SUMIFS(进货台账!$I$3:$I$1869,进货台账!$E$3:$E$1869,$B67,进货台账!$B$3:$B$1869,LEFT($I$3,4),进货台账!$C$3:$C$1869,LEFT(DO$4,LEN(DO$4)-1)),"")</f>
        <v/>
      </c>
      <c r="DP67" s="64" t="str">
        <f>IF($B67&lt;&gt;"",SUMIFS(进货台账!$K$3:$K$1869,进货台账!$E$3:$E$1869,$B67,进货台账!$B$3:$B$1869,LEFT($I$3,4),进货台账!$C$3:$C$1869,LEFT(DO$4,LEN(DO$4)-1)),"")</f>
        <v/>
      </c>
      <c r="DQ67" s="64" t="str">
        <f t="shared" si="74"/>
        <v/>
      </c>
      <c r="DR67" s="64" t="str">
        <f t="shared" si="75"/>
        <v/>
      </c>
      <c r="DS67" s="64" t="str">
        <f>IF($B67&lt;&gt;"",SUMIFS(销售台账!$I$3:$I$2654,销售台账!$E$3:$E$2654,$B67,销售台账!$B$3:$B$2654,LEFT($I$3,4),销售台账!$C$3:$C$2654,LEFT(DO$4,LEN(DO$4)-1)),"")</f>
        <v/>
      </c>
      <c r="DT67" s="64" t="str">
        <f>IF($B67&lt;&gt;"",IFERROR(SUMIFS(销售台账!$K$3:$K$2654,销售台账!$E$3:$E$2654,$B67,销售台账!$B$3:$B$2654,LEFT($I$3,4),销售台账!$C$3:$C$2654,LEFT(DO$4,LEN(DO$4)-1))/DS67,0),"")</f>
        <v/>
      </c>
      <c r="DU67" s="64" t="str">
        <f>IF($B67&lt;&gt;"",SUMIFS(损耗登记!$I$3:$I$4999,损耗登记!$E$3:$E$4999,$B67,损耗登记!$B$3:$B$4999,LEFT($I$3,4),损耗登记!$C$3:$C$4999,LEFT(DO$4,LEN(DO$4)-1)),"")</f>
        <v/>
      </c>
      <c r="DV67" s="64" t="str">
        <f t="shared" si="76"/>
        <v/>
      </c>
      <c r="DW67" s="64" t="str">
        <f t="shared" si="77"/>
        <v/>
      </c>
      <c r="DX67" s="64" t="str">
        <f t="shared" si="78"/>
        <v/>
      </c>
      <c r="DY67" s="64" t="str">
        <f t="shared" si="79"/>
        <v/>
      </c>
      <c r="DZ67" s="64" t="str">
        <f>IF($B67&lt;&gt;"",SUMIFS(进货台账!$I$3:$I$1869,进货台账!$E$3:$E$1869,$B67,进货台账!$B$3:$B$1869,LEFT($I$3,4),进货台账!$C$3:$C$1869,LEFT(DZ$4,LEN(DZ$4)-1)),"")</f>
        <v/>
      </c>
      <c r="EA67" s="64" t="str">
        <f>IF($B67&lt;&gt;"",SUMIFS(进货台账!$K$3:$K$1869,进货台账!$E$3:$E$1869,$B67,进货台账!$B$3:$B$1869,LEFT($I$3,4),进货台账!$C$3:$C$1869,LEFT(DZ$4,LEN(DZ$4)-1)),"")</f>
        <v/>
      </c>
      <c r="EB67" s="64" t="str">
        <f t="shared" si="80"/>
        <v/>
      </c>
      <c r="EC67" s="64" t="str">
        <f t="shared" si="81"/>
        <v/>
      </c>
      <c r="ED67" s="64" t="str">
        <f>IF($B67&lt;&gt;"",SUMIFS(销售台账!$I$3:$I$2654,销售台账!$E$3:$E$2654,$B67,销售台账!$B$3:$B$2654,LEFT($I$3,4),销售台账!$C$3:$C$2654,LEFT(DZ$4,LEN(DZ$4)-1)),"")</f>
        <v/>
      </c>
      <c r="EE67" s="64" t="str">
        <f>IF($B67&lt;&gt;"",IFERROR(SUMIFS(销售台账!$K$3:$K$2654,销售台账!$E$3:$E$2654,$B67,销售台账!$B$3:$B$2654,LEFT($I$3,4),销售台账!$C$3:$C$2654,LEFT(DZ$4,LEN(DZ$4)-1))/ED67,0),"")</f>
        <v/>
      </c>
      <c r="EF67" s="64" t="str">
        <f>IF($B67&lt;&gt;"",SUMIFS(损耗登记!$I$3:$I$4999,损耗登记!$E$3:$E$4999,$B67,损耗登记!$B$3:$B$4999,LEFT($I$3,4),损耗登记!$C$3:$C$4999,LEFT(DZ$4,LEN(DZ$4)-1)),"")</f>
        <v/>
      </c>
      <c r="EG67" s="64" t="str">
        <f t="shared" si="82"/>
        <v/>
      </c>
      <c r="EH67" s="64" t="str">
        <f t="shared" si="83"/>
        <v/>
      </c>
      <c r="EI67" s="64" t="str">
        <f t="shared" si="84"/>
        <v/>
      </c>
      <c r="EJ67" s="64" t="str">
        <f t="shared" si="85"/>
        <v/>
      </c>
    </row>
    <row r="68" s="44" customFormat="1" ht="22" customHeight="1" spans="1:140">
      <c r="A68" s="63" t="str">
        <f t="shared" si="86"/>
        <v/>
      </c>
      <c r="B68" s="63" t="str">
        <f>IF(商品参数!A64&lt;&gt;"",商品参数!A64,"")</f>
        <v/>
      </c>
      <c r="C68" s="64" t="str">
        <f>IFERROR(VLOOKUP(B68,商品参数!A:E,2,FALSE),"")</f>
        <v/>
      </c>
      <c r="D68" s="64" t="str">
        <f>IFERROR(VLOOKUP(B68,商品参数!A:E,3,FALSE),"")</f>
        <v/>
      </c>
      <c r="E68" s="64" t="str">
        <f>IFERROR(VLOOKUP(B68,商品参数!A:E,4,FALSE),"")</f>
        <v/>
      </c>
      <c r="F68" s="64" t="str">
        <f>IF(E68&lt;&gt;"",IFERROR(VLOOKUP(B68,商品参数!$A$3:$D$499,6,0),0),"")</f>
        <v/>
      </c>
      <c r="G68" s="64" t="str">
        <f>IF(E68&lt;&gt;"",IFERROR(VLOOKUP(B68,商品参数!$A$3:$E$499,7,0),0),"")</f>
        <v/>
      </c>
      <c r="H68" s="64" t="str">
        <f t="shared" si="17"/>
        <v/>
      </c>
      <c r="I68" s="64" t="str">
        <f>IF($B68&lt;&gt;"",SUMIFS(进货台账!$I$3:$I$1869,进货台账!$E$3:$E$1869,$B68,进货台账!$B$3:$B$1869,LEFT($I$3,4),进货台账!$C$3:$C$1869,LEFT(I$4,LEN(I$4)-1)),"")</f>
        <v/>
      </c>
      <c r="J68" s="64" t="str">
        <f>IF($B68&lt;&gt;"",SUMIFS(进货台账!$K$3:$K$1869,进货台账!$E$3:$E$1869,$B68,进货台账!$B$3:$B$1869,LEFT($I$3,4),进货台账!$C$3:$C$1869,LEFT(I$4,LEN(I$4)-1)),"")</f>
        <v/>
      </c>
      <c r="K68" s="64" t="str">
        <f t="shared" si="18"/>
        <v/>
      </c>
      <c r="L68" s="64" t="str">
        <f t="shared" si="19"/>
        <v/>
      </c>
      <c r="M68" s="64" t="str">
        <f>IF($B68&lt;&gt;"",SUMIFS(销售台账!$I$3:$I$2654,销售台账!$E$3:$E$2654,$B68,销售台账!$B$3:$B$2654,LEFT($I$3,4),销售台账!$C$3:$C$2654,LEFT(I$4,LEN(I$4)-1)),"")</f>
        <v/>
      </c>
      <c r="N68" s="64" t="str">
        <f>IF($B68&lt;&gt;"",IFERROR(SUMIFS(销售台账!$K$3:$K$2654,销售台账!$E$3:$E$2654,$B68,销售台账!$B$3:$B$2654,LEFT($I$3,4),销售台账!$C$3:$C$2654,LEFT(I$4,LEN(I$4)-1))/M68,0),"")</f>
        <v/>
      </c>
      <c r="O68" s="64" t="str">
        <f>IF($B68&lt;&gt;"",SUMIFS(损耗登记!$I$3:$I$4999,损耗登记!$E$3:$E$4999,$B68,损耗登记!$B$3:$B$4999,LEFT($I$3,4),损耗登记!$C$3:$C$4999,LEFT(I$4,LEN(I$4)-1)),"")</f>
        <v/>
      </c>
      <c r="P68" s="64" t="str">
        <f t="shared" si="20"/>
        <v/>
      </c>
      <c r="Q68" s="64" t="str">
        <f t="shared" si="21"/>
        <v/>
      </c>
      <c r="R68" s="64" t="str">
        <f t="shared" si="22"/>
        <v/>
      </c>
      <c r="S68" s="64" t="str">
        <f t="shared" si="87"/>
        <v/>
      </c>
      <c r="T68" s="64" t="str">
        <f>IF($B68&lt;&gt;"",SUMIFS(进货台账!$I$3:$I$1869,进货台账!$E$3:$E$1869,$B68,进货台账!$B$3:$B$1869,LEFT($I$3,4),进货台账!$C$3:$C$1869,LEFT(T$4,LEN(T$4)-1)),"")</f>
        <v/>
      </c>
      <c r="U68" s="64" t="str">
        <f>IF($B68&lt;&gt;"",SUMIFS(进货台账!$K$3:$K$1869,进货台账!$E$3:$E$1869,$B68,进货台账!$B$3:$B$1869,LEFT($I$3,4),进货台账!$C$3:$C$1869,LEFT(T$4,LEN(T$4)-1)),"")</f>
        <v/>
      </c>
      <c r="V68" s="64" t="str">
        <f t="shared" si="88"/>
        <v/>
      </c>
      <c r="W68" s="64" t="str">
        <f t="shared" si="89"/>
        <v/>
      </c>
      <c r="X68" s="64" t="str">
        <f>IF($B68&lt;&gt;"",SUMIFS(销售台账!$I$3:$I$2654,销售台账!$E$3:$E$2654,$B68,销售台账!$B$3:$B$2654,LEFT($I$3,4),销售台账!$C$3:$C$2654,LEFT(T$4,LEN(T$4)-1)),"")</f>
        <v/>
      </c>
      <c r="Y68" s="64" t="str">
        <f>IF($B68&lt;&gt;"",IFERROR(SUMIFS(销售台账!$K$3:$K$2654,销售台账!$E$3:$E$2654,$B68,销售台账!$B$3:$B$2654,LEFT($I$3,4),销售台账!$C$3:$C$2654,LEFT(T$4,LEN(T$4)-1))/X68,0),"")</f>
        <v/>
      </c>
      <c r="Z68" s="64" t="str">
        <f>IF($B68&lt;&gt;"",SUMIFS(损耗登记!$I$3:$I$4999,损耗登记!$E$3:$E$4999,$B68,损耗登记!$B$3:$B$4999,LEFT($I$3,4),损耗登记!$C$3:$C$4999,LEFT(T$4,LEN(T$4)-1)),"")</f>
        <v/>
      </c>
      <c r="AA68" s="64" t="str">
        <f t="shared" si="90"/>
        <v/>
      </c>
      <c r="AB68" s="64" t="str">
        <f t="shared" si="91"/>
        <v/>
      </c>
      <c r="AC68" s="64" t="str">
        <f t="shared" si="92"/>
        <v/>
      </c>
      <c r="AD68" s="64" t="str">
        <f t="shared" si="93"/>
        <v/>
      </c>
      <c r="AE68" s="64" t="str">
        <f>IF($B68&lt;&gt;"",SUMIFS(进货台账!$I$3:$I$1869,进货台账!$E$3:$E$1869,$B68,进货台账!$B$3:$B$1869,LEFT($I$3,4),进货台账!$C$3:$C$1869,LEFT(AE$4,LEN(AE$4)-1)),"")</f>
        <v/>
      </c>
      <c r="AF68" s="64" t="str">
        <f>IF($B68&lt;&gt;"",SUMIFS(进货台账!$K$3:$K$1869,进货台账!$E$3:$E$1869,$B68,进货台账!$B$3:$B$1869,LEFT($I$3,4),进货台账!$C$3:$C$1869,LEFT(AE$4,LEN(AE$4)-1)),"")</f>
        <v/>
      </c>
      <c r="AG68" s="64" t="str">
        <f t="shared" si="26"/>
        <v/>
      </c>
      <c r="AH68" s="64" t="str">
        <f t="shared" si="27"/>
        <v/>
      </c>
      <c r="AI68" s="64" t="str">
        <f>IF($B68&lt;&gt;"",SUMIFS(销售台账!$I$3:$I$2654,销售台账!$E$3:$E$2654,$B68,销售台账!$B$3:$B$2654,LEFT($I$3,4),销售台账!$C$3:$C$2654,LEFT(AE$4,LEN(AE$4)-1)),"")</f>
        <v/>
      </c>
      <c r="AJ68" s="64" t="str">
        <f>IF($B68&lt;&gt;"",IFERROR(SUMIFS(销售台账!$K$3:$K$2654,销售台账!$E$3:$E$2654,$B68,销售台账!$B$3:$B$2654,LEFT($I$3,4),销售台账!$C$3:$C$2654,LEFT(AE$4,LEN(AE$4)-1))/AI68,0),"")</f>
        <v/>
      </c>
      <c r="AK68" s="64" t="str">
        <f>IF($B68&lt;&gt;"",SUMIFS(损耗登记!$I$3:$I$4999,损耗登记!$E$3:$E$4999,$B68,损耗登记!$B$3:$B$4999,LEFT($I$3,4),损耗登记!$C$3:$C$4999,LEFT(AE$4,LEN(AE$4)-1)),"")</f>
        <v/>
      </c>
      <c r="AL68" s="64" t="str">
        <f t="shared" si="28"/>
        <v/>
      </c>
      <c r="AM68" s="64" t="str">
        <f t="shared" si="29"/>
        <v/>
      </c>
      <c r="AN68" s="64" t="str">
        <f t="shared" si="30"/>
        <v/>
      </c>
      <c r="AO68" s="64" t="str">
        <f t="shared" si="31"/>
        <v/>
      </c>
      <c r="AP68" s="64" t="str">
        <f>IF($B68&lt;&gt;"",SUMIFS(进货台账!$I$3:$I$1869,进货台账!$E$3:$E$1869,$B68,进货台账!$B$3:$B$1869,LEFT($I$3,4),进货台账!$C$3:$C$1869,LEFT(AP$4,LEN(AP$4)-1)),"")</f>
        <v/>
      </c>
      <c r="AQ68" s="64" t="str">
        <f>IF($B68&lt;&gt;"",SUMIFS(进货台账!$K$3:$K$1869,进货台账!$E$3:$E$1869,$B68,进货台账!$B$3:$B$1869,LEFT($I$3,4),进货台账!$C$3:$C$1869,LEFT(AP$4,LEN(AP$4)-1)),"")</f>
        <v/>
      </c>
      <c r="AR68" s="64" t="str">
        <f t="shared" si="32"/>
        <v/>
      </c>
      <c r="AS68" s="64" t="str">
        <f t="shared" si="33"/>
        <v/>
      </c>
      <c r="AT68" s="64" t="str">
        <f>IF($B68&lt;&gt;"",SUMIFS(销售台账!$I$3:$I$2654,销售台账!$E$3:$E$2654,$B68,销售台账!$B$3:$B$2654,LEFT($I$3,4),销售台账!$C$3:$C$2654,LEFT(AP$4,LEN(AP$4)-1)),"")</f>
        <v/>
      </c>
      <c r="AU68" s="64" t="str">
        <f>IF($B68&lt;&gt;"",IFERROR(SUMIFS(销售台账!$K$3:$K$2654,销售台账!$E$3:$E$2654,$B68,销售台账!$B$3:$B$2654,LEFT($I$3,4),销售台账!$C$3:$C$2654,LEFT(AP$4,LEN(AP$4)-1))/AT68,0),"")</f>
        <v/>
      </c>
      <c r="AV68" s="64" t="str">
        <f>IF($B68&lt;&gt;"",SUMIFS(损耗登记!$I$3:$I$4999,损耗登记!$E$3:$E$4999,$B68,损耗登记!$B$3:$B$4999,LEFT($I$3,4),损耗登记!$C$3:$C$4999,LEFT(AP$4,LEN(AP$4)-1)),"")</f>
        <v/>
      </c>
      <c r="AW68" s="64" t="str">
        <f t="shared" si="34"/>
        <v/>
      </c>
      <c r="AX68" s="64" t="str">
        <f t="shared" si="35"/>
        <v/>
      </c>
      <c r="AY68" s="64" t="str">
        <f t="shared" si="36"/>
        <v/>
      </c>
      <c r="AZ68" s="64" t="str">
        <f t="shared" si="37"/>
        <v/>
      </c>
      <c r="BA68" s="64" t="str">
        <f>IF($B68&lt;&gt;"",SUMIFS(进货台账!$I$3:$I$1869,进货台账!$E$3:$E$1869,$B68,进货台账!$B$3:$B$1869,LEFT($I$3,4),进货台账!$C$3:$C$1869,LEFT(BA$4,LEN(BA$4)-1)),"")</f>
        <v/>
      </c>
      <c r="BB68" s="64" t="str">
        <f>IF($B68&lt;&gt;"",SUMIFS(进货台账!$K$3:$K$1869,进货台账!$E$3:$E$1869,$B68,进货台账!$B$3:$B$1869,LEFT($I$3,4),进货台账!$C$3:$C$1869,LEFT(BA$4,LEN(BA$4)-1)),"")</f>
        <v/>
      </c>
      <c r="BC68" s="64" t="str">
        <f t="shared" si="38"/>
        <v/>
      </c>
      <c r="BD68" s="64" t="str">
        <f t="shared" si="39"/>
        <v/>
      </c>
      <c r="BE68" s="64" t="str">
        <f>IF($B68&lt;&gt;"",SUMIFS(销售台账!$I$3:$I$2654,销售台账!$E$3:$E$2654,$B68,销售台账!$B$3:$B$2654,LEFT($I$3,4),销售台账!$C$3:$C$2654,LEFT(BA$4,LEN(BA$4)-1)),"")</f>
        <v/>
      </c>
      <c r="BF68" s="64" t="str">
        <f>IF($B68&lt;&gt;"",IFERROR(SUMIFS(销售台账!$K$3:$K$2654,销售台账!$E$3:$E$2654,$B68,销售台账!$B$3:$B$2654,LEFT($I$3,4),销售台账!$C$3:$C$2654,LEFT(BA$4,LEN(BA$4)-1))/BE68,0),"")</f>
        <v/>
      </c>
      <c r="BG68" s="64" t="str">
        <f>IF($B68&lt;&gt;"",SUMIFS(损耗登记!$I$3:$I$4999,损耗登记!$E$3:$E$4999,$B68,损耗登记!$B$3:$B$4999,LEFT($I$3,4),损耗登记!$C$3:$C$4999,LEFT(BA$4,LEN(BA$4)-1)),"")</f>
        <v/>
      </c>
      <c r="BH68" s="64" t="str">
        <f t="shared" si="40"/>
        <v/>
      </c>
      <c r="BI68" s="64" t="str">
        <f t="shared" si="41"/>
        <v/>
      </c>
      <c r="BJ68" s="64" t="str">
        <f t="shared" si="42"/>
        <v/>
      </c>
      <c r="BK68" s="64" t="str">
        <f t="shared" si="43"/>
        <v/>
      </c>
      <c r="BL68" s="64" t="str">
        <f>IF($B68&lt;&gt;"",SUMIFS(进货台账!$I$3:$I$1869,进货台账!$E$3:$E$1869,$B68,进货台账!$B$3:$B$1869,LEFT($I$3,4),进货台账!$C$3:$C$1869,LEFT(BL$4,LEN(BL$4)-1)),"")</f>
        <v/>
      </c>
      <c r="BM68" s="64" t="str">
        <f>IF($B68&lt;&gt;"",SUMIFS(进货台账!$K$3:$K$1869,进货台账!$E$3:$E$1869,$B68,进货台账!$B$3:$B$1869,LEFT($I$3,4),进货台账!$C$3:$C$1869,LEFT(BL$4,LEN(BL$4)-1)),"")</f>
        <v/>
      </c>
      <c r="BN68" s="64" t="str">
        <f t="shared" si="44"/>
        <v/>
      </c>
      <c r="BO68" s="64" t="str">
        <f t="shared" si="45"/>
        <v/>
      </c>
      <c r="BP68" s="64" t="str">
        <f>IF($B68&lt;&gt;"",SUMIFS(销售台账!$I$3:$I$2654,销售台账!$E$3:$E$2654,$B68,销售台账!$B$3:$B$2654,LEFT($I$3,4),销售台账!$C$3:$C$2654,LEFT(BL$4,LEN(BL$4)-1)),"")</f>
        <v/>
      </c>
      <c r="BQ68" s="64" t="str">
        <f>IF($B68&lt;&gt;"",IFERROR(SUMIFS(销售台账!$K$3:$K$2654,销售台账!$E$3:$E$2654,$B68,销售台账!$B$3:$B$2654,LEFT($I$3,4),销售台账!$C$3:$C$2654,LEFT(BL$4,LEN(BL$4)-1))/BP68,0),"")</f>
        <v/>
      </c>
      <c r="BR68" s="64" t="str">
        <f>IF($B68&lt;&gt;"",SUMIFS(损耗登记!$I$3:$I$4999,损耗登记!$E$3:$E$4999,$B68,损耗登记!$B$3:$B$4999,LEFT($I$3,4),损耗登记!$C$3:$C$4999,LEFT(BL$4,LEN(BL$4)-1)),"")</f>
        <v/>
      </c>
      <c r="BS68" s="64" t="str">
        <f t="shared" si="46"/>
        <v/>
      </c>
      <c r="BT68" s="64" t="str">
        <f t="shared" si="47"/>
        <v/>
      </c>
      <c r="BU68" s="64" t="str">
        <f t="shared" si="48"/>
        <v/>
      </c>
      <c r="BV68" s="64" t="str">
        <f t="shared" si="49"/>
        <v/>
      </c>
      <c r="BW68" s="64" t="str">
        <f>IF($B68&lt;&gt;"",SUMIFS(进货台账!$I$3:$I$1869,进货台账!$E$3:$E$1869,$B68,进货台账!$B$3:$B$1869,LEFT($I$3,4),进货台账!$C$3:$C$1869,LEFT(BW$4,LEN(BW$4)-1)),"")</f>
        <v/>
      </c>
      <c r="BX68" s="64" t="str">
        <f>IF($B68&lt;&gt;"",SUMIFS(进货台账!$K$3:$K$1869,进货台账!$E$3:$E$1869,$B68,进货台账!$B$3:$B$1869,LEFT($I$3,4),进货台账!$C$3:$C$1869,LEFT(BW$4,LEN(BW$4)-1)),"")</f>
        <v/>
      </c>
      <c r="BY68" s="64" t="str">
        <f t="shared" si="50"/>
        <v/>
      </c>
      <c r="BZ68" s="64" t="str">
        <f t="shared" si="51"/>
        <v/>
      </c>
      <c r="CA68" s="64" t="str">
        <f>IF($B68&lt;&gt;"",SUMIFS(销售台账!$I$3:$I$2654,销售台账!$E$3:$E$2654,$B68,销售台账!$B$3:$B$2654,LEFT($I$3,4),销售台账!$C$3:$C$2654,LEFT(BW$4,LEN(BW$4)-1)),"")</f>
        <v/>
      </c>
      <c r="CB68" s="64" t="str">
        <f>IF($B68&lt;&gt;"",IFERROR(SUMIFS(销售台账!$K$3:$K$2654,销售台账!$E$3:$E$2654,$B68,销售台账!$B$3:$B$2654,LEFT($I$3,4),销售台账!$C$3:$C$2654,LEFT(BW$4,LEN(BW$4)-1))/CA68,0),"")</f>
        <v/>
      </c>
      <c r="CC68" s="64" t="str">
        <f>IF($B68&lt;&gt;"",SUMIFS(损耗登记!$I$3:$I$4999,损耗登记!$E$3:$E$4999,$B68,损耗登记!$B$3:$B$4999,LEFT($I$3,4),损耗登记!$C$3:$C$4999,LEFT(BW$4,LEN(BW$4)-1)),"")</f>
        <v/>
      </c>
      <c r="CD68" s="64" t="str">
        <f t="shared" si="52"/>
        <v/>
      </c>
      <c r="CE68" s="64" t="str">
        <f t="shared" si="53"/>
        <v/>
      </c>
      <c r="CF68" s="64" t="str">
        <f t="shared" si="54"/>
        <v/>
      </c>
      <c r="CG68" s="64" t="str">
        <f t="shared" si="55"/>
        <v/>
      </c>
      <c r="CH68" s="64" t="str">
        <f>IF($B68&lt;&gt;"",SUMIFS(进货台账!$I$3:$I$1869,进货台账!$E$3:$E$1869,$B68,进货台账!$B$3:$B$1869,LEFT($I$3,4),进货台账!$C$3:$C$1869,LEFT(CH$4,LEN(CH$4)-1)),"")</f>
        <v/>
      </c>
      <c r="CI68" s="64" t="str">
        <f>IF($B68&lt;&gt;"",SUMIFS(进货台账!$K$3:$K$1869,进货台账!$E$3:$E$1869,$B68,进货台账!$B$3:$B$1869,LEFT($I$3,4),进货台账!$C$3:$C$1869,LEFT(CH$4,LEN(CH$4)-1)),"")</f>
        <v/>
      </c>
      <c r="CJ68" s="64" t="str">
        <f t="shared" si="56"/>
        <v/>
      </c>
      <c r="CK68" s="64" t="str">
        <f t="shared" si="57"/>
        <v/>
      </c>
      <c r="CL68" s="64" t="str">
        <f>IF($B68&lt;&gt;"",SUMIFS(销售台账!$I$3:$I$2654,销售台账!$E$3:$E$2654,$B68,销售台账!$B$3:$B$2654,LEFT($I$3,4),销售台账!$C$3:$C$2654,LEFT(CH$4,LEN(CH$4)-1)),"")</f>
        <v/>
      </c>
      <c r="CM68" s="64" t="str">
        <f>IF($B68&lt;&gt;"",IFERROR(SUMIFS(销售台账!$K$3:$K$2654,销售台账!$E$3:$E$2654,$B68,销售台账!$B$3:$B$2654,LEFT($I$3,4),销售台账!$C$3:$C$2654,LEFT(CH$4,LEN(CH$4)-1))/CL68,0),"")</f>
        <v/>
      </c>
      <c r="CN68" s="64" t="str">
        <f>IF($B68&lt;&gt;"",SUMIFS(损耗登记!$I$3:$I$4999,损耗登记!$E$3:$E$4999,$B68,损耗登记!$B$3:$B$4999,LEFT($I$3,4),损耗登记!$C$3:$C$4999,LEFT(CH$4,LEN(CH$4)-1)),"")</f>
        <v/>
      </c>
      <c r="CO68" s="64" t="str">
        <f t="shared" si="58"/>
        <v/>
      </c>
      <c r="CP68" s="64" t="str">
        <f t="shared" si="59"/>
        <v/>
      </c>
      <c r="CQ68" s="64" t="str">
        <f t="shared" si="60"/>
        <v/>
      </c>
      <c r="CR68" s="64" t="str">
        <f t="shared" si="61"/>
        <v/>
      </c>
      <c r="CS68" s="64" t="str">
        <f>IF($B68&lt;&gt;"",SUMIFS(进货台账!$I$3:$I$1869,进货台账!$E$3:$E$1869,$B68,进货台账!$B$3:$B$1869,LEFT($I$3,4),进货台账!$C$3:$C$1869,LEFT(CS$4,LEN(CS$4)-1)),"")</f>
        <v/>
      </c>
      <c r="CT68" s="64" t="str">
        <f>IF($B68&lt;&gt;"",SUMIFS(进货台账!$K$3:$K$1869,进货台账!$E$3:$E$1869,$B68,进货台账!$B$3:$B$1869,LEFT($I$3,4),进货台账!$C$3:$C$1869,LEFT(CS$4,LEN(CS$4)-1)),"")</f>
        <v/>
      </c>
      <c r="CU68" s="64" t="str">
        <f t="shared" si="62"/>
        <v/>
      </c>
      <c r="CV68" s="64" t="str">
        <f t="shared" si="63"/>
        <v/>
      </c>
      <c r="CW68" s="64" t="str">
        <f>IF($B68&lt;&gt;"",SUMIFS(销售台账!$I$3:$I$2654,销售台账!$E$3:$E$2654,$B68,销售台账!$B$3:$B$2654,LEFT($I$3,4),销售台账!$C$3:$C$2654,LEFT(CS$4,LEN(CS$4)-1)),"")</f>
        <v/>
      </c>
      <c r="CX68" s="64" t="str">
        <f>IF($B68&lt;&gt;"",IFERROR(SUMIFS(销售台账!$K$3:$K$2654,销售台账!$E$3:$E$2654,$B68,销售台账!$B$3:$B$2654,LEFT($I$3,4),销售台账!$C$3:$C$2654,LEFT(CS$4,LEN(CS$4)-1))/CW68,0),"")</f>
        <v/>
      </c>
      <c r="CY68" s="64" t="str">
        <f>IF($B68&lt;&gt;"",SUMIFS(损耗登记!$I$3:$I$4999,损耗登记!$E$3:$E$4999,$B68,损耗登记!$B$3:$B$4999,LEFT($I$3,4),损耗登记!$C$3:$C$4999,LEFT(CS$4,LEN(CS$4)-1)),"")</f>
        <v/>
      </c>
      <c r="CZ68" s="64" t="str">
        <f t="shared" si="64"/>
        <v/>
      </c>
      <c r="DA68" s="64" t="str">
        <f t="shared" si="65"/>
        <v/>
      </c>
      <c r="DB68" s="64" t="str">
        <f t="shared" si="66"/>
        <v/>
      </c>
      <c r="DC68" s="64" t="str">
        <f t="shared" si="67"/>
        <v/>
      </c>
      <c r="DD68" s="64" t="str">
        <f>IF($B68&lt;&gt;"",SUMIFS(进货台账!$I$3:$I$1869,进货台账!$E$3:$E$1869,$B68,进货台账!$B$3:$B$1869,LEFT($I$3,4),进货台账!$C$3:$C$1869,LEFT(DD$4,LEN(DD$4)-1)),"")</f>
        <v/>
      </c>
      <c r="DE68" s="64" t="str">
        <f>IF($B68&lt;&gt;"",SUMIFS(进货台账!$K$3:$K$1869,进货台账!$E$3:$E$1869,$B68,进货台账!$B$3:$B$1869,LEFT($I$3,4),进货台账!$C$3:$C$1869,LEFT(DD$4,LEN(DD$4)-1)),"")</f>
        <v/>
      </c>
      <c r="DF68" s="64" t="str">
        <f t="shared" si="68"/>
        <v/>
      </c>
      <c r="DG68" s="64" t="str">
        <f t="shared" si="69"/>
        <v/>
      </c>
      <c r="DH68" s="64" t="str">
        <f>IF($B68&lt;&gt;"",SUMIFS(销售台账!$I$3:$I$2654,销售台账!$E$3:$E$2654,$B68,销售台账!$B$3:$B$2654,LEFT($I$3,4),销售台账!$C$3:$C$2654,LEFT(DD$4,LEN(DD$4)-1)),"")</f>
        <v/>
      </c>
      <c r="DI68" s="64" t="str">
        <f>IF($B68&lt;&gt;"",IFERROR(SUMIFS(销售台账!$K$3:$K$2654,销售台账!$E$3:$E$2654,$B68,销售台账!$B$3:$B$2654,LEFT($I$3,4),销售台账!$C$3:$C$2654,LEFT(DD$4,LEN(DD$4)-1))/DH68,0),"")</f>
        <v/>
      </c>
      <c r="DJ68" s="64" t="str">
        <f>IF($B68&lt;&gt;"",SUMIFS(损耗登记!$I$3:$I$4999,损耗登记!$E$3:$E$4999,$B68,损耗登记!$B$3:$B$4999,LEFT($I$3,4),损耗登记!$C$3:$C$4999,LEFT(DD$4,LEN(DD$4)-1)),"")</f>
        <v/>
      </c>
      <c r="DK68" s="64" t="str">
        <f t="shared" si="70"/>
        <v/>
      </c>
      <c r="DL68" s="64" t="str">
        <f t="shared" si="71"/>
        <v/>
      </c>
      <c r="DM68" s="64" t="str">
        <f t="shared" si="72"/>
        <v/>
      </c>
      <c r="DN68" s="64" t="str">
        <f t="shared" si="73"/>
        <v/>
      </c>
      <c r="DO68" s="64" t="str">
        <f>IF($B68&lt;&gt;"",SUMIFS(进货台账!$I$3:$I$1869,进货台账!$E$3:$E$1869,$B68,进货台账!$B$3:$B$1869,LEFT($I$3,4),进货台账!$C$3:$C$1869,LEFT(DO$4,LEN(DO$4)-1)),"")</f>
        <v/>
      </c>
      <c r="DP68" s="64" t="str">
        <f>IF($B68&lt;&gt;"",SUMIFS(进货台账!$K$3:$K$1869,进货台账!$E$3:$E$1869,$B68,进货台账!$B$3:$B$1869,LEFT($I$3,4),进货台账!$C$3:$C$1869,LEFT(DO$4,LEN(DO$4)-1)),"")</f>
        <v/>
      </c>
      <c r="DQ68" s="64" t="str">
        <f t="shared" si="74"/>
        <v/>
      </c>
      <c r="DR68" s="64" t="str">
        <f t="shared" si="75"/>
        <v/>
      </c>
      <c r="DS68" s="64" t="str">
        <f>IF($B68&lt;&gt;"",SUMIFS(销售台账!$I$3:$I$2654,销售台账!$E$3:$E$2654,$B68,销售台账!$B$3:$B$2654,LEFT($I$3,4),销售台账!$C$3:$C$2654,LEFT(DO$4,LEN(DO$4)-1)),"")</f>
        <v/>
      </c>
      <c r="DT68" s="64" t="str">
        <f>IF($B68&lt;&gt;"",IFERROR(SUMIFS(销售台账!$K$3:$K$2654,销售台账!$E$3:$E$2654,$B68,销售台账!$B$3:$B$2654,LEFT($I$3,4),销售台账!$C$3:$C$2654,LEFT(DO$4,LEN(DO$4)-1))/DS68,0),"")</f>
        <v/>
      </c>
      <c r="DU68" s="64" t="str">
        <f>IF($B68&lt;&gt;"",SUMIFS(损耗登记!$I$3:$I$4999,损耗登记!$E$3:$E$4999,$B68,损耗登记!$B$3:$B$4999,LEFT($I$3,4),损耗登记!$C$3:$C$4999,LEFT(DO$4,LEN(DO$4)-1)),"")</f>
        <v/>
      </c>
      <c r="DV68" s="64" t="str">
        <f t="shared" si="76"/>
        <v/>
      </c>
      <c r="DW68" s="64" t="str">
        <f t="shared" si="77"/>
        <v/>
      </c>
      <c r="DX68" s="64" t="str">
        <f t="shared" si="78"/>
        <v/>
      </c>
      <c r="DY68" s="64" t="str">
        <f t="shared" si="79"/>
        <v/>
      </c>
      <c r="DZ68" s="64" t="str">
        <f>IF($B68&lt;&gt;"",SUMIFS(进货台账!$I$3:$I$1869,进货台账!$E$3:$E$1869,$B68,进货台账!$B$3:$B$1869,LEFT($I$3,4),进货台账!$C$3:$C$1869,LEFT(DZ$4,LEN(DZ$4)-1)),"")</f>
        <v/>
      </c>
      <c r="EA68" s="64" t="str">
        <f>IF($B68&lt;&gt;"",SUMIFS(进货台账!$K$3:$K$1869,进货台账!$E$3:$E$1869,$B68,进货台账!$B$3:$B$1869,LEFT($I$3,4),进货台账!$C$3:$C$1869,LEFT(DZ$4,LEN(DZ$4)-1)),"")</f>
        <v/>
      </c>
      <c r="EB68" s="64" t="str">
        <f t="shared" si="80"/>
        <v/>
      </c>
      <c r="EC68" s="64" t="str">
        <f t="shared" si="81"/>
        <v/>
      </c>
      <c r="ED68" s="64" t="str">
        <f>IF($B68&lt;&gt;"",SUMIFS(销售台账!$I$3:$I$2654,销售台账!$E$3:$E$2654,$B68,销售台账!$B$3:$B$2654,LEFT($I$3,4),销售台账!$C$3:$C$2654,LEFT(DZ$4,LEN(DZ$4)-1)),"")</f>
        <v/>
      </c>
      <c r="EE68" s="64" t="str">
        <f>IF($B68&lt;&gt;"",IFERROR(SUMIFS(销售台账!$K$3:$K$2654,销售台账!$E$3:$E$2654,$B68,销售台账!$B$3:$B$2654,LEFT($I$3,4),销售台账!$C$3:$C$2654,LEFT(DZ$4,LEN(DZ$4)-1))/ED68,0),"")</f>
        <v/>
      </c>
      <c r="EF68" s="64" t="str">
        <f>IF($B68&lt;&gt;"",SUMIFS(损耗登记!$I$3:$I$4999,损耗登记!$E$3:$E$4999,$B68,损耗登记!$B$3:$B$4999,LEFT($I$3,4),损耗登记!$C$3:$C$4999,LEFT(DZ$4,LEN(DZ$4)-1)),"")</f>
        <v/>
      </c>
      <c r="EG68" s="64" t="str">
        <f t="shared" si="82"/>
        <v/>
      </c>
      <c r="EH68" s="64" t="str">
        <f t="shared" si="83"/>
        <v/>
      </c>
      <c r="EI68" s="64" t="str">
        <f t="shared" si="84"/>
        <v/>
      </c>
      <c r="EJ68" s="64" t="str">
        <f t="shared" si="85"/>
        <v/>
      </c>
    </row>
    <row r="69" s="44" customFormat="1" ht="22" customHeight="1" spans="1:140">
      <c r="A69" s="63" t="str">
        <f t="shared" si="86"/>
        <v/>
      </c>
      <c r="B69" s="63" t="str">
        <f>IF(商品参数!A65&lt;&gt;"",商品参数!A65,"")</f>
        <v/>
      </c>
      <c r="C69" s="64" t="str">
        <f>IFERROR(VLOOKUP(B69,商品参数!A:E,2,FALSE),"")</f>
        <v/>
      </c>
      <c r="D69" s="64" t="str">
        <f>IFERROR(VLOOKUP(B69,商品参数!A:E,3,FALSE),"")</f>
        <v/>
      </c>
      <c r="E69" s="64" t="str">
        <f>IFERROR(VLOOKUP(B69,商品参数!A:E,4,FALSE),"")</f>
        <v/>
      </c>
      <c r="F69" s="64" t="str">
        <f>IF(E69&lt;&gt;"",IFERROR(VLOOKUP(B69,商品参数!$A$3:$D$499,6,0),0),"")</f>
        <v/>
      </c>
      <c r="G69" s="64" t="str">
        <f>IF(E69&lt;&gt;"",IFERROR(VLOOKUP(B69,商品参数!$A$3:$E$499,7,0),0),"")</f>
        <v/>
      </c>
      <c r="H69" s="64" t="str">
        <f t="shared" si="17"/>
        <v/>
      </c>
      <c r="I69" s="64" t="str">
        <f>IF($B69&lt;&gt;"",SUMIFS(进货台账!$I$3:$I$1869,进货台账!$E$3:$E$1869,$B69,进货台账!$B$3:$B$1869,LEFT($I$3,4),进货台账!$C$3:$C$1869,LEFT(I$4,LEN(I$4)-1)),"")</f>
        <v/>
      </c>
      <c r="J69" s="64" t="str">
        <f>IF($B69&lt;&gt;"",SUMIFS(进货台账!$K$3:$K$1869,进货台账!$E$3:$E$1869,$B69,进货台账!$B$3:$B$1869,LEFT($I$3,4),进货台账!$C$3:$C$1869,LEFT(I$4,LEN(I$4)-1)),"")</f>
        <v/>
      </c>
      <c r="K69" s="64" t="str">
        <f t="shared" si="18"/>
        <v/>
      </c>
      <c r="L69" s="64" t="str">
        <f t="shared" si="19"/>
        <v/>
      </c>
      <c r="M69" s="64" t="str">
        <f>IF($B69&lt;&gt;"",SUMIFS(销售台账!$I$3:$I$2654,销售台账!$E$3:$E$2654,$B69,销售台账!$B$3:$B$2654,LEFT($I$3,4),销售台账!$C$3:$C$2654,LEFT(I$4,LEN(I$4)-1)),"")</f>
        <v/>
      </c>
      <c r="N69" s="64" t="str">
        <f>IF($B69&lt;&gt;"",IFERROR(SUMIFS(销售台账!$K$3:$K$2654,销售台账!$E$3:$E$2654,$B69,销售台账!$B$3:$B$2654,LEFT($I$3,4),销售台账!$C$3:$C$2654,LEFT(I$4,LEN(I$4)-1))/M69,0),"")</f>
        <v/>
      </c>
      <c r="O69" s="64" t="str">
        <f>IF($B69&lt;&gt;"",SUMIFS(损耗登记!$I$3:$I$4999,损耗登记!$E$3:$E$4999,$B69,损耗登记!$B$3:$B$4999,LEFT($I$3,4),损耗登记!$C$3:$C$4999,LEFT(I$4,LEN(I$4)-1)),"")</f>
        <v/>
      </c>
      <c r="P69" s="64" t="str">
        <f t="shared" si="20"/>
        <v/>
      </c>
      <c r="Q69" s="64" t="str">
        <f t="shared" si="21"/>
        <v/>
      </c>
      <c r="R69" s="64" t="str">
        <f t="shared" si="22"/>
        <v/>
      </c>
      <c r="S69" s="64" t="str">
        <f t="shared" si="87"/>
        <v/>
      </c>
      <c r="T69" s="64" t="str">
        <f>IF($B69&lt;&gt;"",SUMIFS(进货台账!$I$3:$I$1869,进货台账!$E$3:$E$1869,$B69,进货台账!$B$3:$B$1869,LEFT($I$3,4),进货台账!$C$3:$C$1869,LEFT(T$4,LEN(T$4)-1)),"")</f>
        <v/>
      </c>
      <c r="U69" s="64" t="str">
        <f>IF($B69&lt;&gt;"",SUMIFS(进货台账!$K$3:$K$1869,进货台账!$E$3:$E$1869,$B69,进货台账!$B$3:$B$1869,LEFT($I$3,4),进货台账!$C$3:$C$1869,LEFT(T$4,LEN(T$4)-1)),"")</f>
        <v/>
      </c>
      <c r="V69" s="64" t="str">
        <f t="shared" si="88"/>
        <v/>
      </c>
      <c r="W69" s="64" t="str">
        <f t="shared" si="89"/>
        <v/>
      </c>
      <c r="X69" s="64" t="str">
        <f>IF($B69&lt;&gt;"",SUMIFS(销售台账!$I$3:$I$2654,销售台账!$E$3:$E$2654,$B69,销售台账!$B$3:$B$2654,LEFT($I$3,4),销售台账!$C$3:$C$2654,LEFT(T$4,LEN(T$4)-1)),"")</f>
        <v/>
      </c>
      <c r="Y69" s="64" t="str">
        <f>IF($B69&lt;&gt;"",IFERROR(SUMIFS(销售台账!$K$3:$K$2654,销售台账!$E$3:$E$2654,$B69,销售台账!$B$3:$B$2654,LEFT($I$3,4),销售台账!$C$3:$C$2654,LEFT(T$4,LEN(T$4)-1))/X69,0),"")</f>
        <v/>
      </c>
      <c r="Z69" s="64" t="str">
        <f>IF($B69&lt;&gt;"",SUMIFS(损耗登记!$I$3:$I$4999,损耗登记!$E$3:$E$4999,$B69,损耗登记!$B$3:$B$4999,LEFT($I$3,4),损耗登记!$C$3:$C$4999,LEFT(T$4,LEN(T$4)-1)),"")</f>
        <v/>
      </c>
      <c r="AA69" s="64" t="str">
        <f t="shared" si="90"/>
        <v/>
      </c>
      <c r="AB69" s="64" t="str">
        <f t="shared" si="91"/>
        <v/>
      </c>
      <c r="AC69" s="64" t="str">
        <f t="shared" si="92"/>
        <v/>
      </c>
      <c r="AD69" s="64" t="str">
        <f t="shared" si="93"/>
        <v/>
      </c>
      <c r="AE69" s="64" t="str">
        <f>IF($B69&lt;&gt;"",SUMIFS(进货台账!$I$3:$I$1869,进货台账!$E$3:$E$1869,$B69,进货台账!$B$3:$B$1869,LEFT($I$3,4),进货台账!$C$3:$C$1869,LEFT(AE$4,LEN(AE$4)-1)),"")</f>
        <v/>
      </c>
      <c r="AF69" s="64" t="str">
        <f>IF($B69&lt;&gt;"",SUMIFS(进货台账!$K$3:$K$1869,进货台账!$E$3:$E$1869,$B69,进货台账!$B$3:$B$1869,LEFT($I$3,4),进货台账!$C$3:$C$1869,LEFT(AE$4,LEN(AE$4)-1)),"")</f>
        <v/>
      </c>
      <c r="AG69" s="64" t="str">
        <f t="shared" si="26"/>
        <v/>
      </c>
      <c r="AH69" s="64" t="str">
        <f t="shared" si="27"/>
        <v/>
      </c>
      <c r="AI69" s="64" t="str">
        <f>IF($B69&lt;&gt;"",SUMIFS(销售台账!$I$3:$I$2654,销售台账!$E$3:$E$2654,$B69,销售台账!$B$3:$B$2654,LEFT($I$3,4),销售台账!$C$3:$C$2654,LEFT(AE$4,LEN(AE$4)-1)),"")</f>
        <v/>
      </c>
      <c r="AJ69" s="64" t="str">
        <f>IF($B69&lt;&gt;"",IFERROR(SUMIFS(销售台账!$K$3:$K$2654,销售台账!$E$3:$E$2654,$B69,销售台账!$B$3:$B$2654,LEFT($I$3,4),销售台账!$C$3:$C$2654,LEFT(AE$4,LEN(AE$4)-1))/AI69,0),"")</f>
        <v/>
      </c>
      <c r="AK69" s="64" t="str">
        <f>IF($B69&lt;&gt;"",SUMIFS(损耗登记!$I$3:$I$4999,损耗登记!$E$3:$E$4999,$B69,损耗登记!$B$3:$B$4999,LEFT($I$3,4),损耗登记!$C$3:$C$4999,LEFT(AE$4,LEN(AE$4)-1)),"")</f>
        <v/>
      </c>
      <c r="AL69" s="64" t="str">
        <f t="shared" si="28"/>
        <v/>
      </c>
      <c r="AM69" s="64" t="str">
        <f t="shared" si="29"/>
        <v/>
      </c>
      <c r="AN69" s="64" t="str">
        <f t="shared" si="30"/>
        <v/>
      </c>
      <c r="AO69" s="64" t="str">
        <f t="shared" si="31"/>
        <v/>
      </c>
      <c r="AP69" s="64" t="str">
        <f>IF($B69&lt;&gt;"",SUMIFS(进货台账!$I$3:$I$1869,进货台账!$E$3:$E$1869,$B69,进货台账!$B$3:$B$1869,LEFT($I$3,4),进货台账!$C$3:$C$1869,LEFT(AP$4,LEN(AP$4)-1)),"")</f>
        <v/>
      </c>
      <c r="AQ69" s="64" t="str">
        <f>IF($B69&lt;&gt;"",SUMIFS(进货台账!$K$3:$K$1869,进货台账!$E$3:$E$1869,$B69,进货台账!$B$3:$B$1869,LEFT($I$3,4),进货台账!$C$3:$C$1869,LEFT(AP$4,LEN(AP$4)-1)),"")</f>
        <v/>
      </c>
      <c r="AR69" s="64" t="str">
        <f t="shared" si="32"/>
        <v/>
      </c>
      <c r="AS69" s="64" t="str">
        <f t="shared" si="33"/>
        <v/>
      </c>
      <c r="AT69" s="64" t="str">
        <f>IF($B69&lt;&gt;"",SUMIFS(销售台账!$I$3:$I$2654,销售台账!$E$3:$E$2654,$B69,销售台账!$B$3:$B$2654,LEFT($I$3,4),销售台账!$C$3:$C$2654,LEFT(AP$4,LEN(AP$4)-1)),"")</f>
        <v/>
      </c>
      <c r="AU69" s="64" t="str">
        <f>IF($B69&lt;&gt;"",IFERROR(SUMIFS(销售台账!$K$3:$K$2654,销售台账!$E$3:$E$2654,$B69,销售台账!$B$3:$B$2654,LEFT($I$3,4),销售台账!$C$3:$C$2654,LEFT(AP$4,LEN(AP$4)-1))/AT69,0),"")</f>
        <v/>
      </c>
      <c r="AV69" s="64" t="str">
        <f>IF($B69&lt;&gt;"",SUMIFS(损耗登记!$I$3:$I$4999,损耗登记!$E$3:$E$4999,$B69,损耗登记!$B$3:$B$4999,LEFT($I$3,4),损耗登记!$C$3:$C$4999,LEFT(AP$4,LEN(AP$4)-1)),"")</f>
        <v/>
      </c>
      <c r="AW69" s="64" t="str">
        <f t="shared" si="34"/>
        <v/>
      </c>
      <c r="AX69" s="64" t="str">
        <f t="shared" si="35"/>
        <v/>
      </c>
      <c r="AY69" s="64" t="str">
        <f t="shared" si="36"/>
        <v/>
      </c>
      <c r="AZ69" s="64" t="str">
        <f t="shared" si="37"/>
        <v/>
      </c>
      <c r="BA69" s="64" t="str">
        <f>IF($B69&lt;&gt;"",SUMIFS(进货台账!$I$3:$I$1869,进货台账!$E$3:$E$1869,$B69,进货台账!$B$3:$B$1869,LEFT($I$3,4),进货台账!$C$3:$C$1869,LEFT(BA$4,LEN(BA$4)-1)),"")</f>
        <v/>
      </c>
      <c r="BB69" s="64" t="str">
        <f>IF($B69&lt;&gt;"",SUMIFS(进货台账!$K$3:$K$1869,进货台账!$E$3:$E$1869,$B69,进货台账!$B$3:$B$1869,LEFT($I$3,4),进货台账!$C$3:$C$1869,LEFT(BA$4,LEN(BA$4)-1)),"")</f>
        <v/>
      </c>
      <c r="BC69" s="64" t="str">
        <f t="shared" si="38"/>
        <v/>
      </c>
      <c r="BD69" s="64" t="str">
        <f t="shared" si="39"/>
        <v/>
      </c>
      <c r="BE69" s="64" t="str">
        <f>IF($B69&lt;&gt;"",SUMIFS(销售台账!$I$3:$I$2654,销售台账!$E$3:$E$2654,$B69,销售台账!$B$3:$B$2654,LEFT($I$3,4),销售台账!$C$3:$C$2654,LEFT(BA$4,LEN(BA$4)-1)),"")</f>
        <v/>
      </c>
      <c r="BF69" s="64" t="str">
        <f>IF($B69&lt;&gt;"",IFERROR(SUMIFS(销售台账!$K$3:$K$2654,销售台账!$E$3:$E$2654,$B69,销售台账!$B$3:$B$2654,LEFT($I$3,4),销售台账!$C$3:$C$2654,LEFT(BA$4,LEN(BA$4)-1))/BE69,0),"")</f>
        <v/>
      </c>
      <c r="BG69" s="64" t="str">
        <f>IF($B69&lt;&gt;"",SUMIFS(损耗登记!$I$3:$I$4999,损耗登记!$E$3:$E$4999,$B69,损耗登记!$B$3:$B$4999,LEFT($I$3,4),损耗登记!$C$3:$C$4999,LEFT(BA$4,LEN(BA$4)-1)),"")</f>
        <v/>
      </c>
      <c r="BH69" s="64" t="str">
        <f t="shared" si="40"/>
        <v/>
      </c>
      <c r="BI69" s="64" t="str">
        <f t="shared" si="41"/>
        <v/>
      </c>
      <c r="BJ69" s="64" t="str">
        <f t="shared" si="42"/>
        <v/>
      </c>
      <c r="BK69" s="64" t="str">
        <f t="shared" si="43"/>
        <v/>
      </c>
      <c r="BL69" s="64" t="str">
        <f>IF($B69&lt;&gt;"",SUMIFS(进货台账!$I$3:$I$1869,进货台账!$E$3:$E$1869,$B69,进货台账!$B$3:$B$1869,LEFT($I$3,4),进货台账!$C$3:$C$1869,LEFT(BL$4,LEN(BL$4)-1)),"")</f>
        <v/>
      </c>
      <c r="BM69" s="64" t="str">
        <f>IF($B69&lt;&gt;"",SUMIFS(进货台账!$K$3:$K$1869,进货台账!$E$3:$E$1869,$B69,进货台账!$B$3:$B$1869,LEFT($I$3,4),进货台账!$C$3:$C$1869,LEFT(BL$4,LEN(BL$4)-1)),"")</f>
        <v/>
      </c>
      <c r="BN69" s="64" t="str">
        <f t="shared" si="44"/>
        <v/>
      </c>
      <c r="BO69" s="64" t="str">
        <f t="shared" si="45"/>
        <v/>
      </c>
      <c r="BP69" s="64" t="str">
        <f>IF($B69&lt;&gt;"",SUMIFS(销售台账!$I$3:$I$2654,销售台账!$E$3:$E$2654,$B69,销售台账!$B$3:$B$2654,LEFT($I$3,4),销售台账!$C$3:$C$2654,LEFT(BL$4,LEN(BL$4)-1)),"")</f>
        <v/>
      </c>
      <c r="BQ69" s="64" t="str">
        <f>IF($B69&lt;&gt;"",IFERROR(SUMIFS(销售台账!$K$3:$K$2654,销售台账!$E$3:$E$2654,$B69,销售台账!$B$3:$B$2654,LEFT($I$3,4),销售台账!$C$3:$C$2654,LEFT(BL$4,LEN(BL$4)-1))/BP69,0),"")</f>
        <v/>
      </c>
      <c r="BR69" s="64" t="str">
        <f>IF($B69&lt;&gt;"",SUMIFS(损耗登记!$I$3:$I$4999,损耗登记!$E$3:$E$4999,$B69,损耗登记!$B$3:$B$4999,LEFT($I$3,4),损耗登记!$C$3:$C$4999,LEFT(BL$4,LEN(BL$4)-1)),"")</f>
        <v/>
      </c>
      <c r="BS69" s="64" t="str">
        <f t="shared" si="46"/>
        <v/>
      </c>
      <c r="BT69" s="64" t="str">
        <f t="shared" si="47"/>
        <v/>
      </c>
      <c r="BU69" s="64" t="str">
        <f t="shared" si="48"/>
        <v/>
      </c>
      <c r="BV69" s="64" t="str">
        <f t="shared" si="49"/>
        <v/>
      </c>
      <c r="BW69" s="64" t="str">
        <f>IF($B69&lt;&gt;"",SUMIFS(进货台账!$I$3:$I$1869,进货台账!$E$3:$E$1869,$B69,进货台账!$B$3:$B$1869,LEFT($I$3,4),进货台账!$C$3:$C$1869,LEFT(BW$4,LEN(BW$4)-1)),"")</f>
        <v/>
      </c>
      <c r="BX69" s="64" t="str">
        <f>IF($B69&lt;&gt;"",SUMIFS(进货台账!$K$3:$K$1869,进货台账!$E$3:$E$1869,$B69,进货台账!$B$3:$B$1869,LEFT($I$3,4),进货台账!$C$3:$C$1869,LEFT(BW$4,LEN(BW$4)-1)),"")</f>
        <v/>
      </c>
      <c r="BY69" s="64" t="str">
        <f t="shared" si="50"/>
        <v/>
      </c>
      <c r="BZ69" s="64" t="str">
        <f t="shared" si="51"/>
        <v/>
      </c>
      <c r="CA69" s="64" t="str">
        <f>IF($B69&lt;&gt;"",SUMIFS(销售台账!$I$3:$I$2654,销售台账!$E$3:$E$2654,$B69,销售台账!$B$3:$B$2654,LEFT($I$3,4),销售台账!$C$3:$C$2654,LEFT(BW$4,LEN(BW$4)-1)),"")</f>
        <v/>
      </c>
      <c r="CB69" s="64" t="str">
        <f>IF($B69&lt;&gt;"",IFERROR(SUMIFS(销售台账!$K$3:$K$2654,销售台账!$E$3:$E$2654,$B69,销售台账!$B$3:$B$2654,LEFT($I$3,4),销售台账!$C$3:$C$2654,LEFT(BW$4,LEN(BW$4)-1))/CA69,0),"")</f>
        <v/>
      </c>
      <c r="CC69" s="64" t="str">
        <f>IF($B69&lt;&gt;"",SUMIFS(损耗登记!$I$3:$I$4999,损耗登记!$E$3:$E$4999,$B69,损耗登记!$B$3:$B$4999,LEFT($I$3,4),损耗登记!$C$3:$C$4999,LEFT(BW$4,LEN(BW$4)-1)),"")</f>
        <v/>
      </c>
      <c r="CD69" s="64" t="str">
        <f t="shared" si="52"/>
        <v/>
      </c>
      <c r="CE69" s="64" t="str">
        <f t="shared" si="53"/>
        <v/>
      </c>
      <c r="CF69" s="64" t="str">
        <f t="shared" si="54"/>
        <v/>
      </c>
      <c r="CG69" s="64" t="str">
        <f t="shared" si="55"/>
        <v/>
      </c>
      <c r="CH69" s="64" t="str">
        <f>IF($B69&lt;&gt;"",SUMIFS(进货台账!$I$3:$I$1869,进货台账!$E$3:$E$1869,$B69,进货台账!$B$3:$B$1869,LEFT($I$3,4),进货台账!$C$3:$C$1869,LEFT(CH$4,LEN(CH$4)-1)),"")</f>
        <v/>
      </c>
      <c r="CI69" s="64" t="str">
        <f>IF($B69&lt;&gt;"",SUMIFS(进货台账!$K$3:$K$1869,进货台账!$E$3:$E$1869,$B69,进货台账!$B$3:$B$1869,LEFT($I$3,4),进货台账!$C$3:$C$1869,LEFT(CH$4,LEN(CH$4)-1)),"")</f>
        <v/>
      </c>
      <c r="CJ69" s="64" t="str">
        <f t="shared" si="56"/>
        <v/>
      </c>
      <c r="CK69" s="64" t="str">
        <f t="shared" si="57"/>
        <v/>
      </c>
      <c r="CL69" s="64" t="str">
        <f>IF($B69&lt;&gt;"",SUMIFS(销售台账!$I$3:$I$2654,销售台账!$E$3:$E$2654,$B69,销售台账!$B$3:$B$2654,LEFT($I$3,4),销售台账!$C$3:$C$2654,LEFT(CH$4,LEN(CH$4)-1)),"")</f>
        <v/>
      </c>
      <c r="CM69" s="64" t="str">
        <f>IF($B69&lt;&gt;"",IFERROR(SUMIFS(销售台账!$K$3:$K$2654,销售台账!$E$3:$E$2654,$B69,销售台账!$B$3:$B$2654,LEFT($I$3,4),销售台账!$C$3:$C$2654,LEFT(CH$4,LEN(CH$4)-1))/CL69,0),"")</f>
        <v/>
      </c>
      <c r="CN69" s="64" t="str">
        <f>IF($B69&lt;&gt;"",SUMIFS(损耗登记!$I$3:$I$4999,损耗登记!$E$3:$E$4999,$B69,损耗登记!$B$3:$B$4999,LEFT($I$3,4),损耗登记!$C$3:$C$4999,LEFT(CH$4,LEN(CH$4)-1)),"")</f>
        <v/>
      </c>
      <c r="CO69" s="64" t="str">
        <f t="shared" si="58"/>
        <v/>
      </c>
      <c r="CP69" s="64" t="str">
        <f t="shared" si="59"/>
        <v/>
      </c>
      <c r="CQ69" s="64" t="str">
        <f t="shared" si="60"/>
        <v/>
      </c>
      <c r="CR69" s="64" t="str">
        <f t="shared" si="61"/>
        <v/>
      </c>
      <c r="CS69" s="64" t="str">
        <f>IF($B69&lt;&gt;"",SUMIFS(进货台账!$I$3:$I$1869,进货台账!$E$3:$E$1869,$B69,进货台账!$B$3:$B$1869,LEFT($I$3,4),进货台账!$C$3:$C$1869,LEFT(CS$4,LEN(CS$4)-1)),"")</f>
        <v/>
      </c>
      <c r="CT69" s="64" t="str">
        <f>IF($B69&lt;&gt;"",SUMIFS(进货台账!$K$3:$K$1869,进货台账!$E$3:$E$1869,$B69,进货台账!$B$3:$B$1869,LEFT($I$3,4),进货台账!$C$3:$C$1869,LEFT(CS$4,LEN(CS$4)-1)),"")</f>
        <v/>
      </c>
      <c r="CU69" s="64" t="str">
        <f t="shared" si="62"/>
        <v/>
      </c>
      <c r="CV69" s="64" t="str">
        <f t="shared" si="63"/>
        <v/>
      </c>
      <c r="CW69" s="64" t="str">
        <f>IF($B69&lt;&gt;"",SUMIFS(销售台账!$I$3:$I$2654,销售台账!$E$3:$E$2654,$B69,销售台账!$B$3:$B$2654,LEFT($I$3,4),销售台账!$C$3:$C$2654,LEFT(CS$4,LEN(CS$4)-1)),"")</f>
        <v/>
      </c>
      <c r="CX69" s="64" t="str">
        <f>IF($B69&lt;&gt;"",IFERROR(SUMIFS(销售台账!$K$3:$K$2654,销售台账!$E$3:$E$2654,$B69,销售台账!$B$3:$B$2654,LEFT($I$3,4),销售台账!$C$3:$C$2654,LEFT(CS$4,LEN(CS$4)-1))/CW69,0),"")</f>
        <v/>
      </c>
      <c r="CY69" s="64" t="str">
        <f>IF($B69&lt;&gt;"",SUMIFS(损耗登记!$I$3:$I$4999,损耗登记!$E$3:$E$4999,$B69,损耗登记!$B$3:$B$4999,LEFT($I$3,4),损耗登记!$C$3:$C$4999,LEFT(CS$4,LEN(CS$4)-1)),"")</f>
        <v/>
      </c>
      <c r="CZ69" s="64" t="str">
        <f t="shared" si="64"/>
        <v/>
      </c>
      <c r="DA69" s="64" t="str">
        <f t="shared" si="65"/>
        <v/>
      </c>
      <c r="DB69" s="64" t="str">
        <f t="shared" si="66"/>
        <v/>
      </c>
      <c r="DC69" s="64" t="str">
        <f t="shared" si="67"/>
        <v/>
      </c>
      <c r="DD69" s="64" t="str">
        <f>IF($B69&lt;&gt;"",SUMIFS(进货台账!$I$3:$I$1869,进货台账!$E$3:$E$1869,$B69,进货台账!$B$3:$B$1869,LEFT($I$3,4),进货台账!$C$3:$C$1869,LEFT(DD$4,LEN(DD$4)-1)),"")</f>
        <v/>
      </c>
      <c r="DE69" s="64" t="str">
        <f>IF($B69&lt;&gt;"",SUMIFS(进货台账!$K$3:$K$1869,进货台账!$E$3:$E$1869,$B69,进货台账!$B$3:$B$1869,LEFT($I$3,4),进货台账!$C$3:$C$1869,LEFT(DD$4,LEN(DD$4)-1)),"")</f>
        <v/>
      </c>
      <c r="DF69" s="64" t="str">
        <f t="shared" si="68"/>
        <v/>
      </c>
      <c r="DG69" s="64" t="str">
        <f t="shared" si="69"/>
        <v/>
      </c>
      <c r="DH69" s="64" t="str">
        <f>IF($B69&lt;&gt;"",SUMIFS(销售台账!$I$3:$I$2654,销售台账!$E$3:$E$2654,$B69,销售台账!$B$3:$B$2654,LEFT($I$3,4),销售台账!$C$3:$C$2654,LEFT(DD$4,LEN(DD$4)-1)),"")</f>
        <v/>
      </c>
      <c r="DI69" s="64" t="str">
        <f>IF($B69&lt;&gt;"",IFERROR(SUMIFS(销售台账!$K$3:$K$2654,销售台账!$E$3:$E$2654,$B69,销售台账!$B$3:$B$2654,LEFT($I$3,4),销售台账!$C$3:$C$2654,LEFT(DD$4,LEN(DD$4)-1))/DH69,0),"")</f>
        <v/>
      </c>
      <c r="DJ69" s="64" t="str">
        <f>IF($B69&lt;&gt;"",SUMIFS(损耗登记!$I$3:$I$4999,损耗登记!$E$3:$E$4999,$B69,损耗登记!$B$3:$B$4999,LEFT($I$3,4),损耗登记!$C$3:$C$4999,LEFT(DD$4,LEN(DD$4)-1)),"")</f>
        <v/>
      </c>
      <c r="DK69" s="64" t="str">
        <f t="shared" si="70"/>
        <v/>
      </c>
      <c r="DL69" s="64" t="str">
        <f t="shared" si="71"/>
        <v/>
      </c>
      <c r="DM69" s="64" t="str">
        <f t="shared" si="72"/>
        <v/>
      </c>
      <c r="DN69" s="64" t="str">
        <f t="shared" si="73"/>
        <v/>
      </c>
      <c r="DO69" s="64" t="str">
        <f>IF($B69&lt;&gt;"",SUMIFS(进货台账!$I$3:$I$1869,进货台账!$E$3:$E$1869,$B69,进货台账!$B$3:$B$1869,LEFT($I$3,4),进货台账!$C$3:$C$1869,LEFT(DO$4,LEN(DO$4)-1)),"")</f>
        <v/>
      </c>
      <c r="DP69" s="64" t="str">
        <f>IF($B69&lt;&gt;"",SUMIFS(进货台账!$K$3:$K$1869,进货台账!$E$3:$E$1869,$B69,进货台账!$B$3:$B$1869,LEFT($I$3,4),进货台账!$C$3:$C$1869,LEFT(DO$4,LEN(DO$4)-1)),"")</f>
        <v/>
      </c>
      <c r="DQ69" s="64" t="str">
        <f t="shared" si="74"/>
        <v/>
      </c>
      <c r="DR69" s="64" t="str">
        <f t="shared" si="75"/>
        <v/>
      </c>
      <c r="DS69" s="64" t="str">
        <f>IF($B69&lt;&gt;"",SUMIFS(销售台账!$I$3:$I$2654,销售台账!$E$3:$E$2654,$B69,销售台账!$B$3:$B$2654,LEFT($I$3,4),销售台账!$C$3:$C$2654,LEFT(DO$4,LEN(DO$4)-1)),"")</f>
        <v/>
      </c>
      <c r="DT69" s="64" t="str">
        <f>IF($B69&lt;&gt;"",IFERROR(SUMIFS(销售台账!$K$3:$K$2654,销售台账!$E$3:$E$2654,$B69,销售台账!$B$3:$B$2654,LEFT($I$3,4),销售台账!$C$3:$C$2654,LEFT(DO$4,LEN(DO$4)-1))/DS69,0),"")</f>
        <v/>
      </c>
      <c r="DU69" s="64" t="str">
        <f>IF($B69&lt;&gt;"",SUMIFS(损耗登记!$I$3:$I$4999,损耗登记!$E$3:$E$4999,$B69,损耗登记!$B$3:$B$4999,LEFT($I$3,4),损耗登记!$C$3:$C$4999,LEFT(DO$4,LEN(DO$4)-1)),"")</f>
        <v/>
      </c>
      <c r="DV69" s="64" t="str">
        <f t="shared" si="76"/>
        <v/>
      </c>
      <c r="DW69" s="64" t="str">
        <f t="shared" si="77"/>
        <v/>
      </c>
      <c r="DX69" s="64" t="str">
        <f t="shared" si="78"/>
        <v/>
      </c>
      <c r="DY69" s="64" t="str">
        <f t="shared" si="79"/>
        <v/>
      </c>
      <c r="DZ69" s="64" t="str">
        <f>IF($B69&lt;&gt;"",SUMIFS(进货台账!$I$3:$I$1869,进货台账!$E$3:$E$1869,$B69,进货台账!$B$3:$B$1869,LEFT($I$3,4),进货台账!$C$3:$C$1869,LEFT(DZ$4,LEN(DZ$4)-1)),"")</f>
        <v/>
      </c>
      <c r="EA69" s="64" t="str">
        <f>IF($B69&lt;&gt;"",SUMIFS(进货台账!$K$3:$K$1869,进货台账!$E$3:$E$1869,$B69,进货台账!$B$3:$B$1869,LEFT($I$3,4),进货台账!$C$3:$C$1869,LEFT(DZ$4,LEN(DZ$4)-1)),"")</f>
        <v/>
      </c>
      <c r="EB69" s="64" t="str">
        <f t="shared" si="80"/>
        <v/>
      </c>
      <c r="EC69" s="64" t="str">
        <f t="shared" si="81"/>
        <v/>
      </c>
      <c r="ED69" s="64" t="str">
        <f>IF($B69&lt;&gt;"",SUMIFS(销售台账!$I$3:$I$2654,销售台账!$E$3:$E$2654,$B69,销售台账!$B$3:$B$2654,LEFT($I$3,4),销售台账!$C$3:$C$2654,LEFT(DZ$4,LEN(DZ$4)-1)),"")</f>
        <v/>
      </c>
      <c r="EE69" s="64" t="str">
        <f>IF($B69&lt;&gt;"",IFERROR(SUMIFS(销售台账!$K$3:$K$2654,销售台账!$E$3:$E$2654,$B69,销售台账!$B$3:$B$2654,LEFT($I$3,4),销售台账!$C$3:$C$2654,LEFT(DZ$4,LEN(DZ$4)-1))/ED69,0),"")</f>
        <v/>
      </c>
      <c r="EF69" s="64" t="str">
        <f>IF($B69&lt;&gt;"",SUMIFS(损耗登记!$I$3:$I$4999,损耗登记!$E$3:$E$4999,$B69,损耗登记!$B$3:$B$4999,LEFT($I$3,4),损耗登记!$C$3:$C$4999,LEFT(DZ$4,LEN(DZ$4)-1)),"")</f>
        <v/>
      </c>
      <c r="EG69" s="64" t="str">
        <f t="shared" si="82"/>
        <v/>
      </c>
      <c r="EH69" s="64" t="str">
        <f t="shared" si="83"/>
        <v/>
      </c>
      <c r="EI69" s="64" t="str">
        <f t="shared" si="84"/>
        <v/>
      </c>
      <c r="EJ69" s="64" t="str">
        <f t="shared" si="85"/>
        <v/>
      </c>
    </row>
    <row r="70" s="44" customFormat="1" ht="22" customHeight="1" spans="1:140">
      <c r="A70" s="63" t="str">
        <f t="shared" si="86"/>
        <v/>
      </c>
      <c r="B70" s="63" t="str">
        <f>IF(商品参数!A66&lt;&gt;"",商品参数!A66,"")</f>
        <v/>
      </c>
      <c r="C70" s="64" t="str">
        <f>IFERROR(VLOOKUP(B70,商品参数!A:E,2,FALSE),"")</f>
        <v/>
      </c>
      <c r="D70" s="64" t="str">
        <f>IFERROR(VLOOKUP(B70,商品参数!A:E,3,FALSE),"")</f>
        <v/>
      </c>
      <c r="E70" s="64" t="str">
        <f>IFERROR(VLOOKUP(B70,商品参数!A:E,4,FALSE),"")</f>
        <v/>
      </c>
      <c r="F70" s="64" t="str">
        <f>IF(E70&lt;&gt;"",IFERROR(VLOOKUP(B70,商品参数!$A$3:$D$499,6,0),0),"")</f>
        <v/>
      </c>
      <c r="G70" s="64" t="str">
        <f>IF(E70&lt;&gt;"",IFERROR(VLOOKUP(B70,商品参数!$A$3:$E$499,7,0),0),"")</f>
        <v/>
      </c>
      <c r="H70" s="64" t="str">
        <f t="shared" si="17"/>
        <v/>
      </c>
      <c r="I70" s="64" t="str">
        <f>IF($B70&lt;&gt;"",SUMIFS(进货台账!$I$3:$I$1869,进货台账!$E$3:$E$1869,$B70,进货台账!$B$3:$B$1869,LEFT($I$3,4),进货台账!$C$3:$C$1869,LEFT(I$4,LEN(I$4)-1)),"")</f>
        <v/>
      </c>
      <c r="J70" s="64" t="str">
        <f>IF($B70&lt;&gt;"",SUMIFS(进货台账!$K$3:$K$1869,进货台账!$E$3:$E$1869,$B70,进货台账!$B$3:$B$1869,LEFT($I$3,4),进货台账!$C$3:$C$1869,LEFT(I$4,LEN(I$4)-1)),"")</f>
        <v/>
      </c>
      <c r="K70" s="64" t="str">
        <f t="shared" si="18"/>
        <v/>
      </c>
      <c r="L70" s="64" t="str">
        <f t="shared" si="19"/>
        <v/>
      </c>
      <c r="M70" s="64" t="str">
        <f>IF($B70&lt;&gt;"",SUMIFS(销售台账!$I$3:$I$2654,销售台账!$E$3:$E$2654,$B70,销售台账!$B$3:$B$2654,LEFT($I$3,4),销售台账!$C$3:$C$2654,LEFT(I$4,LEN(I$4)-1)),"")</f>
        <v/>
      </c>
      <c r="N70" s="64" t="str">
        <f>IF($B70&lt;&gt;"",IFERROR(SUMIFS(销售台账!$K$3:$K$2654,销售台账!$E$3:$E$2654,$B70,销售台账!$B$3:$B$2654,LEFT($I$3,4),销售台账!$C$3:$C$2654,LEFT(I$4,LEN(I$4)-1))/M70,0),"")</f>
        <v/>
      </c>
      <c r="O70" s="64" t="str">
        <f>IF($B70&lt;&gt;"",SUMIFS(损耗登记!$I$3:$I$4999,损耗登记!$E$3:$E$4999,$B70,损耗登记!$B$3:$B$4999,LEFT($I$3,4),损耗登记!$C$3:$C$4999,LEFT(I$4,LEN(I$4)-1)),"")</f>
        <v/>
      </c>
      <c r="P70" s="64" t="str">
        <f t="shared" si="20"/>
        <v/>
      </c>
      <c r="Q70" s="64" t="str">
        <f t="shared" si="21"/>
        <v/>
      </c>
      <c r="R70" s="64" t="str">
        <f t="shared" si="22"/>
        <v/>
      </c>
      <c r="S70" s="64" t="str">
        <f t="shared" si="87"/>
        <v/>
      </c>
      <c r="T70" s="64" t="str">
        <f>IF($B70&lt;&gt;"",SUMIFS(进货台账!$I$3:$I$1869,进货台账!$E$3:$E$1869,$B70,进货台账!$B$3:$B$1869,LEFT($I$3,4),进货台账!$C$3:$C$1869,LEFT(T$4,LEN(T$4)-1)),"")</f>
        <v/>
      </c>
      <c r="U70" s="64" t="str">
        <f>IF($B70&lt;&gt;"",SUMIFS(进货台账!$K$3:$K$1869,进货台账!$E$3:$E$1869,$B70,进货台账!$B$3:$B$1869,LEFT($I$3,4),进货台账!$C$3:$C$1869,LEFT(T$4,LEN(T$4)-1)),"")</f>
        <v/>
      </c>
      <c r="V70" s="64" t="str">
        <f t="shared" si="88"/>
        <v/>
      </c>
      <c r="W70" s="64" t="str">
        <f t="shared" si="89"/>
        <v/>
      </c>
      <c r="X70" s="64" t="str">
        <f>IF($B70&lt;&gt;"",SUMIFS(销售台账!$I$3:$I$2654,销售台账!$E$3:$E$2654,$B70,销售台账!$B$3:$B$2654,LEFT($I$3,4),销售台账!$C$3:$C$2654,LEFT(T$4,LEN(T$4)-1)),"")</f>
        <v/>
      </c>
      <c r="Y70" s="64" t="str">
        <f>IF($B70&lt;&gt;"",IFERROR(SUMIFS(销售台账!$K$3:$K$2654,销售台账!$E$3:$E$2654,$B70,销售台账!$B$3:$B$2654,LEFT($I$3,4),销售台账!$C$3:$C$2654,LEFT(T$4,LEN(T$4)-1))/X70,0),"")</f>
        <v/>
      </c>
      <c r="Z70" s="64" t="str">
        <f>IF($B70&lt;&gt;"",SUMIFS(损耗登记!$I$3:$I$4999,损耗登记!$E$3:$E$4999,$B70,损耗登记!$B$3:$B$4999,LEFT($I$3,4),损耗登记!$C$3:$C$4999,LEFT(T$4,LEN(T$4)-1)),"")</f>
        <v/>
      </c>
      <c r="AA70" s="64" t="str">
        <f t="shared" si="90"/>
        <v/>
      </c>
      <c r="AB70" s="64" t="str">
        <f t="shared" si="91"/>
        <v/>
      </c>
      <c r="AC70" s="64" t="str">
        <f t="shared" si="92"/>
        <v/>
      </c>
      <c r="AD70" s="64" t="str">
        <f t="shared" si="93"/>
        <v/>
      </c>
      <c r="AE70" s="64" t="str">
        <f>IF($B70&lt;&gt;"",SUMIFS(进货台账!$I$3:$I$1869,进货台账!$E$3:$E$1869,$B70,进货台账!$B$3:$B$1869,LEFT($I$3,4),进货台账!$C$3:$C$1869,LEFT(AE$4,LEN(AE$4)-1)),"")</f>
        <v/>
      </c>
      <c r="AF70" s="64" t="str">
        <f>IF($B70&lt;&gt;"",SUMIFS(进货台账!$K$3:$K$1869,进货台账!$E$3:$E$1869,$B70,进货台账!$B$3:$B$1869,LEFT($I$3,4),进货台账!$C$3:$C$1869,LEFT(AE$4,LEN(AE$4)-1)),"")</f>
        <v/>
      </c>
      <c r="AG70" s="64" t="str">
        <f t="shared" si="26"/>
        <v/>
      </c>
      <c r="AH70" s="64" t="str">
        <f t="shared" si="27"/>
        <v/>
      </c>
      <c r="AI70" s="64" t="str">
        <f>IF($B70&lt;&gt;"",SUMIFS(销售台账!$I$3:$I$2654,销售台账!$E$3:$E$2654,$B70,销售台账!$B$3:$B$2654,LEFT($I$3,4),销售台账!$C$3:$C$2654,LEFT(AE$4,LEN(AE$4)-1)),"")</f>
        <v/>
      </c>
      <c r="AJ70" s="64" t="str">
        <f>IF($B70&lt;&gt;"",IFERROR(SUMIFS(销售台账!$K$3:$K$2654,销售台账!$E$3:$E$2654,$B70,销售台账!$B$3:$B$2654,LEFT($I$3,4),销售台账!$C$3:$C$2654,LEFT(AE$4,LEN(AE$4)-1))/AI70,0),"")</f>
        <v/>
      </c>
      <c r="AK70" s="64" t="str">
        <f>IF($B70&lt;&gt;"",SUMIFS(损耗登记!$I$3:$I$4999,损耗登记!$E$3:$E$4999,$B70,损耗登记!$B$3:$B$4999,LEFT($I$3,4),损耗登记!$C$3:$C$4999,LEFT(AE$4,LEN(AE$4)-1)),"")</f>
        <v/>
      </c>
      <c r="AL70" s="64" t="str">
        <f t="shared" si="28"/>
        <v/>
      </c>
      <c r="AM70" s="64" t="str">
        <f t="shared" si="29"/>
        <v/>
      </c>
      <c r="AN70" s="64" t="str">
        <f t="shared" si="30"/>
        <v/>
      </c>
      <c r="AO70" s="64" t="str">
        <f t="shared" si="31"/>
        <v/>
      </c>
      <c r="AP70" s="64" t="str">
        <f>IF($B70&lt;&gt;"",SUMIFS(进货台账!$I$3:$I$1869,进货台账!$E$3:$E$1869,$B70,进货台账!$B$3:$B$1869,LEFT($I$3,4),进货台账!$C$3:$C$1869,LEFT(AP$4,LEN(AP$4)-1)),"")</f>
        <v/>
      </c>
      <c r="AQ70" s="64" t="str">
        <f>IF($B70&lt;&gt;"",SUMIFS(进货台账!$K$3:$K$1869,进货台账!$E$3:$E$1869,$B70,进货台账!$B$3:$B$1869,LEFT($I$3,4),进货台账!$C$3:$C$1869,LEFT(AP$4,LEN(AP$4)-1)),"")</f>
        <v/>
      </c>
      <c r="AR70" s="64" t="str">
        <f t="shared" si="32"/>
        <v/>
      </c>
      <c r="AS70" s="64" t="str">
        <f t="shared" si="33"/>
        <v/>
      </c>
      <c r="AT70" s="64" t="str">
        <f>IF($B70&lt;&gt;"",SUMIFS(销售台账!$I$3:$I$2654,销售台账!$E$3:$E$2654,$B70,销售台账!$B$3:$B$2654,LEFT($I$3,4),销售台账!$C$3:$C$2654,LEFT(AP$4,LEN(AP$4)-1)),"")</f>
        <v/>
      </c>
      <c r="AU70" s="64" t="str">
        <f>IF($B70&lt;&gt;"",IFERROR(SUMIFS(销售台账!$K$3:$K$2654,销售台账!$E$3:$E$2654,$B70,销售台账!$B$3:$B$2654,LEFT($I$3,4),销售台账!$C$3:$C$2654,LEFT(AP$4,LEN(AP$4)-1))/AT70,0),"")</f>
        <v/>
      </c>
      <c r="AV70" s="64" t="str">
        <f>IF($B70&lt;&gt;"",SUMIFS(损耗登记!$I$3:$I$4999,损耗登记!$E$3:$E$4999,$B70,损耗登记!$B$3:$B$4999,LEFT($I$3,4),损耗登记!$C$3:$C$4999,LEFT(AP$4,LEN(AP$4)-1)),"")</f>
        <v/>
      </c>
      <c r="AW70" s="64" t="str">
        <f t="shared" si="34"/>
        <v/>
      </c>
      <c r="AX70" s="64" t="str">
        <f t="shared" si="35"/>
        <v/>
      </c>
      <c r="AY70" s="64" t="str">
        <f t="shared" si="36"/>
        <v/>
      </c>
      <c r="AZ70" s="64" t="str">
        <f t="shared" si="37"/>
        <v/>
      </c>
      <c r="BA70" s="64" t="str">
        <f>IF($B70&lt;&gt;"",SUMIFS(进货台账!$I$3:$I$1869,进货台账!$E$3:$E$1869,$B70,进货台账!$B$3:$B$1869,LEFT($I$3,4),进货台账!$C$3:$C$1869,LEFT(BA$4,LEN(BA$4)-1)),"")</f>
        <v/>
      </c>
      <c r="BB70" s="64" t="str">
        <f>IF($B70&lt;&gt;"",SUMIFS(进货台账!$K$3:$K$1869,进货台账!$E$3:$E$1869,$B70,进货台账!$B$3:$B$1869,LEFT($I$3,4),进货台账!$C$3:$C$1869,LEFT(BA$4,LEN(BA$4)-1)),"")</f>
        <v/>
      </c>
      <c r="BC70" s="64" t="str">
        <f t="shared" si="38"/>
        <v/>
      </c>
      <c r="BD70" s="64" t="str">
        <f t="shared" si="39"/>
        <v/>
      </c>
      <c r="BE70" s="64" t="str">
        <f>IF($B70&lt;&gt;"",SUMIFS(销售台账!$I$3:$I$2654,销售台账!$E$3:$E$2654,$B70,销售台账!$B$3:$B$2654,LEFT($I$3,4),销售台账!$C$3:$C$2654,LEFT(BA$4,LEN(BA$4)-1)),"")</f>
        <v/>
      </c>
      <c r="BF70" s="64" t="str">
        <f>IF($B70&lt;&gt;"",IFERROR(SUMIFS(销售台账!$K$3:$K$2654,销售台账!$E$3:$E$2654,$B70,销售台账!$B$3:$B$2654,LEFT($I$3,4),销售台账!$C$3:$C$2654,LEFT(BA$4,LEN(BA$4)-1))/BE70,0),"")</f>
        <v/>
      </c>
      <c r="BG70" s="64" t="str">
        <f>IF($B70&lt;&gt;"",SUMIFS(损耗登记!$I$3:$I$4999,损耗登记!$E$3:$E$4999,$B70,损耗登记!$B$3:$B$4999,LEFT($I$3,4),损耗登记!$C$3:$C$4999,LEFT(BA$4,LEN(BA$4)-1)),"")</f>
        <v/>
      </c>
      <c r="BH70" s="64" t="str">
        <f t="shared" si="40"/>
        <v/>
      </c>
      <c r="BI70" s="64" t="str">
        <f t="shared" si="41"/>
        <v/>
      </c>
      <c r="BJ70" s="64" t="str">
        <f t="shared" si="42"/>
        <v/>
      </c>
      <c r="BK70" s="64" t="str">
        <f t="shared" si="43"/>
        <v/>
      </c>
      <c r="BL70" s="64" t="str">
        <f>IF($B70&lt;&gt;"",SUMIFS(进货台账!$I$3:$I$1869,进货台账!$E$3:$E$1869,$B70,进货台账!$B$3:$B$1869,LEFT($I$3,4),进货台账!$C$3:$C$1869,LEFT(BL$4,LEN(BL$4)-1)),"")</f>
        <v/>
      </c>
      <c r="BM70" s="64" t="str">
        <f>IF($B70&lt;&gt;"",SUMIFS(进货台账!$K$3:$K$1869,进货台账!$E$3:$E$1869,$B70,进货台账!$B$3:$B$1869,LEFT($I$3,4),进货台账!$C$3:$C$1869,LEFT(BL$4,LEN(BL$4)-1)),"")</f>
        <v/>
      </c>
      <c r="BN70" s="64" t="str">
        <f t="shared" si="44"/>
        <v/>
      </c>
      <c r="BO70" s="64" t="str">
        <f t="shared" si="45"/>
        <v/>
      </c>
      <c r="BP70" s="64" t="str">
        <f>IF($B70&lt;&gt;"",SUMIFS(销售台账!$I$3:$I$2654,销售台账!$E$3:$E$2654,$B70,销售台账!$B$3:$B$2654,LEFT($I$3,4),销售台账!$C$3:$C$2654,LEFT(BL$4,LEN(BL$4)-1)),"")</f>
        <v/>
      </c>
      <c r="BQ70" s="64" t="str">
        <f>IF($B70&lt;&gt;"",IFERROR(SUMIFS(销售台账!$K$3:$K$2654,销售台账!$E$3:$E$2654,$B70,销售台账!$B$3:$B$2654,LEFT($I$3,4),销售台账!$C$3:$C$2654,LEFT(BL$4,LEN(BL$4)-1))/BP70,0),"")</f>
        <v/>
      </c>
      <c r="BR70" s="64" t="str">
        <f>IF($B70&lt;&gt;"",SUMIFS(损耗登记!$I$3:$I$4999,损耗登记!$E$3:$E$4999,$B70,损耗登记!$B$3:$B$4999,LEFT($I$3,4),损耗登记!$C$3:$C$4999,LEFT(BL$4,LEN(BL$4)-1)),"")</f>
        <v/>
      </c>
      <c r="BS70" s="64" t="str">
        <f t="shared" si="46"/>
        <v/>
      </c>
      <c r="BT70" s="64" t="str">
        <f t="shared" si="47"/>
        <v/>
      </c>
      <c r="BU70" s="64" t="str">
        <f t="shared" si="48"/>
        <v/>
      </c>
      <c r="BV70" s="64" t="str">
        <f t="shared" si="49"/>
        <v/>
      </c>
      <c r="BW70" s="64" t="str">
        <f>IF($B70&lt;&gt;"",SUMIFS(进货台账!$I$3:$I$1869,进货台账!$E$3:$E$1869,$B70,进货台账!$B$3:$B$1869,LEFT($I$3,4),进货台账!$C$3:$C$1869,LEFT(BW$4,LEN(BW$4)-1)),"")</f>
        <v/>
      </c>
      <c r="BX70" s="64" t="str">
        <f>IF($B70&lt;&gt;"",SUMIFS(进货台账!$K$3:$K$1869,进货台账!$E$3:$E$1869,$B70,进货台账!$B$3:$B$1869,LEFT($I$3,4),进货台账!$C$3:$C$1869,LEFT(BW$4,LEN(BW$4)-1)),"")</f>
        <v/>
      </c>
      <c r="BY70" s="64" t="str">
        <f t="shared" si="50"/>
        <v/>
      </c>
      <c r="BZ70" s="64" t="str">
        <f t="shared" si="51"/>
        <v/>
      </c>
      <c r="CA70" s="64" t="str">
        <f>IF($B70&lt;&gt;"",SUMIFS(销售台账!$I$3:$I$2654,销售台账!$E$3:$E$2654,$B70,销售台账!$B$3:$B$2654,LEFT($I$3,4),销售台账!$C$3:$C$2654,LEFT(BW$4,LEN(BW$4)-1)),"")</f>
        <v/>
      </c>
      <c r="CB70" s="64" t="str">
        <f>IF($B70&lt;&gt;"",IFERROR(SUMIFS(销售台账!$K$3:$K$2654,销售台账!$E$3:$E$2654,$B70,销售台账!$B$3:$B$2654,LEFT($I$3,4),销售台账!$C$3:$C$2654,LEFT(BW$4,LEN(BW$4)-1))/CA70,0),"")</f>
        <v/>
      </c>
      <c r="CC70" s="64" t="str">
        <f>IF($B70&lt;&gt;"",SUMIFS(损耗登记!$I$3:$I$4999,损耗登记!$E$3:$E$4999,$B70,损耗登记!$B$3:$B$4999,LEFT($I$3,4),损耗登记!$C$3:$C$4999,LEFT(BW$4,LEN(BW$4)-1)),"")</f>
        <v/>
      </c>
      <c r="CD70" s="64" t="str">
        <f t="shared" si="52"/>
        <v/>
      </c>
      <c r="CE70" s="64" t="str">
        <f t="shared" si="53"/>
        <v/>
      </c>
      <c r="CF70" s="64" t="str">
        <f t="shared" si="54"/>
        <v/>
      </c>
      <c r="CG70" s="64" t="str">
        <f t="shared" si="55"/>
        <v/>
      </c>
      <c r="CH70" s="64" t="str">
        <f>IF($B70&lt;&gt;"",SUMIFS(进货台账!$I$3:$I$1869,进货台账!$E$3:$E$1869,$B70,进货台账!$B$3:$B$1869,LEFT($I$3,4),进货台账!$C$3:$C$1869,LEFT(CH$4,LEN(CH$4)-1)),"")</f>
        <v/>
      </c>
      <c r="CI70" s="64" t="str">
        <f>IF($B70&lt;&gt;"",SUMIFS(进货台账!$K$3:$K$1869,进货台账!$E$3:$E$1869,$B70,进货台账!$B$3:$B$1869,LEFT($I$3,4),进货台账!$C$3:$C$1869,LEFT(CH$4,LEN(CH$4)-1)),"")</f>
        <v/>
      </c>
      <c r="CJ70" s="64" t="str">
        <f t="shared" si="56"/>
        <v/>
      </c>
      <c r="CK70" s="64" t="str">
        <f t="shared" si="57"/>
        <v/>
      </c>
      <c r="CL70" s="64" t="str">
        <f>IF($B70&lt;&gt;"",SUMIFS(销售台账!$I$3:$I$2654,销售台账!$E$3:$E$2654,$B70,销售台账!$B$3:$B$2654,LEFT($I$3,4),销售台账!$C$3:$C$2654,LEFT(CH$4,LEN(CH$4)-1)),"")</f>
        <v/>
      </c>
      <c r="CM70" s="64" t="str">
        <f>IF($B70&lt;&gt;"",IFERROR(SUMIFS(销售台账!$K$3:$K$2654,销售台账!$E$3:$E$2654,$B70,销售台账!$B$3:$B$2654,LEFT($I$3,4),销售台账!$C$3:$C$2654,LEFT(CH$4,LEN(CH$4)-1))/CL70,0),"")</f>
        <v/>
      </c>
      <c r="CN70" s="64" t="str">
        <f>IF($B70&lt;&gt;"",SUMIFS(损耗登记!$I$3:$I$4999,损耗登记!$E$3:$E$4999,$B70,损耗登记!$B$3:$B$4999,LEFT($I$3,4),损耗登记!$C$3:$C$4999,LEFT(CH$4,LEN(CH$4)-1)),"")</f>
        <v/>
      </c>
      <c r="CO70" s="64" t="str">
        <f t="shared" si="58"/>
        <v/>
      </c>
      <c r="CP70" s="64" t="str">
        <f t="shared" si="59"/>
        <v/>
      </c>
      <c r="CQ70" s="64" t="str">
        <f t="shared" si="60"/>
        <v/>
      </c>
      <c r="CR70" s="64" t="str">
        <f t="shared" si="61"/>
        <v/>
      </c>
      <c r="CS70" s="64" t="str">
        <f>IF($B70&lt;&gt;"",SUMIFS(进货台账!$I$3:$I$1869,进货台账!$E$3:$E$1869,$B70,进货台账!$B$3:$B$1869,LEFT($I$3,4),进货台账!$C$3:$C$1869,LEFT(CS$4,LEN(CS$4)-1)),"")</f>
        <v/>
      </c>
      <c r="CT70" s="64" t="str">
        <f>IF($B70&lt;&gt;"",SUMIFS(进货台账!$K$3:$K$1869,进货台账!$E$3:$E$1869,$B70,进货台账!$B$3:$B$1869,LEFT($I$3,4),进货台账!$C$3:$C$1869,LEFT(CS$4,LEN(CS$4)-1)),"")</f>
        <v/>
      </c>
      <c r="CU70" s="64" t="str">
        <f t="shared" si="62"/>
        <v/>
      </c>
      <c r="CV70" s="64" t="str">
        <f t="shared" si="63"/>
        <v/>
      </c>
      <c r="CW70" s="64" t="str">
        <f>IF($B70&lt;&gt;"",SUMIFS(销售台账!$I$3:$I$2654,销售台账!$E$3:$E$2654,$B70,销售台账!$B$3:$B$2654,LEFT($I$3,4),销售台账!$C$3:$C$2654,LEFT(CS$4,LEN(CS$4)-1)),"")</f>
        <v/>
      </c>
      <c r="CX70" s="64" t="str">
        <f>IF($B70&lt;&gt;"",IFERROR(SUMIFS(销售台账!$K$3:$K$2654,销售台账!$E$3:$E$2654,$B70,销售台账!$B$3:$B$2654,LEFT($I$3,4),销售台账!$C$3:$C$2654,LEFT(CS$4,LEN(CS$4)-1))/CW70,0),"")</f>
        <v/>
      </c>
      <c r="CY70" s="64" t="str">
        <f>IF($B70&lt;&gt;"",SUMIFS(损耗登记!$I$3:$I$4999,损耗登记!$E$3:$E$4999,$B70,损耗登记!$B$3:$B$4999,LEFT($I$3,4),损耗登记!$C$3:$C$4999,LEFT(CS$4,LEN(CS$4)-1)),"")</f>
        <v/>
      </c>
      <c r="CZ70" s="64" t="str">
        <f t="shared" si="64"/>
        <v/>
      </c>
      <c r="DA70" s="64" t="str">
        <f t="shared" si="65"/>
        <v/>
      </c>
      <c r="DB70" s="64" t="str">
        <f t="shared" si="66"/>
        <v/>
      </c>
      <c r="DC70" s="64" t="str">
        <f t="shared" si="67"/>
        <v/>
      </c>
      <c r="DD70" s="64" t="str">
        <f>IF($B70&lt;&gt;"",SUMIFS(进货台账!$I$3:$I$1869,进货台账!$E$3:$E$1869,$B70,进货台账!$B$3:$B$1869,LEFT($I$3,4),进货台账!$C$3:$C$1869,LEFT(DD$4,LEN(DD$4)-1)),"")</f>
        <v/>
      </c>
      <c r="DE70" s="64" t="str">
        <f>IF($B70&lt;&gt;"",SUMIFS(进货台账!$K$3:$K$1869,进货台账!$E$3:$E$1869,$B70,进货台账!$B$3:$B$1869,LEFT($I$3,4),进货台账!$C$3:$C$1869,LEFT(DD$4,LEN(DD$4)-1)),"")</f>
        <v/>
      </c>
      <c r="DF70" s="64" t="str">
        <f t="shared" si="68"/>
        <v/>
      </c>
      <c r="DG70" s="64" t="str">
        <f t="shared" si="69"/>
        <v/>
      </c>
      <c r="DH70" s="64" t="str">
        <f>IF($B70&lt;&gt;"",SUMIFS(销售台账!$I$3:$I$2654,销售台账!$E$3:$E$2654,$B70,销售台账!$B$3:$B$2654,LEFT($I$3,4),销售台账!$C$3:$C$2654,LEFT(DD$4,LEN(DD$4)-1)),"")</f>
        <v/>
      </c>
      <c r="DI70" s="64" t="str">
        <f>IF($B70&lt;&gt;"",IFERROR(SUMIFS(销售台账!$K$3:$K$2654,销售台账!$E$3:$E$2654,$B70,销售台账!$B$3:$B$2654,LEFT($I$3,4),销售台账!$C$3:$C$2654,LEFT(DD$4,LEN(DD$4)-1))/DH70,0),"")</f>
        <v/>
      </c>
      <c r="DJ70" s="64" t="str">
        <f>IF($B70&lt;&gt;"",SUMIFS(损耗登记!$I$3:$I$4999,损耗登记!$E$3:$E$4999,$B70,损耗登记!$B$3:$B$4999,LEFT($I$3,4),损耗登记!$C$3:$C$4999,LEFT(DD$4,LEN(DD$4)-1)),"")</f>
        <v/>
      </c>
      <c r="DK70" s="64" t="str">
        <f t="shared" si="70"/>
        <v/>
      </c>
      <c r="DL70" s="64" t="str">
        <f t="shared" si="71"/>
        <v/>
      </c>
      <c r="DM70" s="64" t="str">
        <f t="shared" si="72"/>
        <v/>
      </c>
      <c r="DN70" s="64" t="str">
        <f t="shared" si="73"/>
        <v/>
      </c>
      <c r="DO70" s="64" t="str">
        <f>IF($B70&lt;&gt;"",SUMIFS(进货台账!$I$3:$I$1869,进货台账!$E$3:$E$1869,$B70,进货台账!$B$3:$B$1869,LEFT($I$3,4),进货台账!$C$3:$C$1869,LEFT(DO$4,LEN(DO$4)-1)),"")</f>
        <v/>
      </c>
      <c r="DP70" s="64" t="str">
        <f>IF($B70&lt;&gt;"",SUMIFS(进货台账!$K$3:$K$1869,进货台账!$E$3:$E$1869,$B70,进货台账!$B$3:$B$1869,LEFT($I$3,4),进货台账!$C$3:$C$1869,LEFT(DO$4,LEN(DO$4)-1)),"")</f>
        <v/>
      </c>
      <c r="DQ70" s="64" t="str">
        <f t="shared" si="74"/>
        <v/>
      </c>
      <c r="DR70" s="64" t="str">
        <f t="shared" si="75"/>
        <v/>
      </c>
      <c r="DS70" s="64" t="str">
        <f>IF($B70&lt;&gt;"",SUMIFS(销售台账!$I$3:$I$2654,销售台账!$E$3:$E$2654,$B70,销售台账!$B$3:$B$2654,LEFT($I$3,4),销售台账!$C$3:$C$2654,LEFT(DO$4,LEN(DO$4)-1)),"")</f>
        <v/>
      </c>
      <c r="DT70" s="64" t="str">
        <f>IF($B70&lt;&gt;"",IFERROR(SUMIFS(销售台账!$K$3:$K$2654,销售台账!$E$3:$E$2654,$B70,销售台账!$B$3:$B$2654,LEFT($I$3,4),销售台账!$C$3:$C$2654,LEFT(DO$4,LEN(DO$4)-1))/DS70,0),"")</f>
        <v/>
      </c>
      <c r="DU70" s="64" t="str">
        <f>IF($B70&lt;&gt;"",SUMIFS(损耗登记!$I$3:$I$4999,损耗登记!$E$3:$E$4999,$B70,损耗登记!$B$3:$B$4999,LEFT($I$3,4),损耗登记!$C$3:$C$4999,LEFT(DO$4,LEN(DO$4)-1)),"")</f>
        <v/>
      </c>
      <c r="DV70" s="64" t="str">
        <f t="shared" si="76"/>
        <v/>
      </c>
      <c r="DW70" s="64" t="str">
        <f t="shared" si="77"/>
        <v/>
      </c>
      <c r="DX70" s="64" t="str">
        <f t="shared" si="78"/>
        <v/>
      </c>
      <c r="DY70" s="64" t="str">
        <f t="shared" si="79"/>
        <v/>
      </c>
      <c r="DZ70" s="64" t="str">
        <f>IF($B70&lt;&gt;"",SUMIFS(进货台账!$I$3:$I$1869,进货台账!$E$3:$E$1869,$B70,进货台账!$B$3:$B$1869,LEFT($I$3,4),进货台账!$C$3:$C$1869,LEFT(DZ$4,LEN(DZ$4)-1)),"")</f>
        <v/>
      </c>
      <c r="EA70" s="64" t="str">
        <f>IF($B70&lt;&gt;"",SUMIFS(进货台账!$K$3:$K$1869,进货台账!$E$3:$E$1869,$B70,进货台账!$B$3:$B$1869,LEFT($I$3,4),进货台账!$C$3:$C$1869,LEFT(DZ$4,LEN(DZ$4)-1)),"")</f>
        <v/>
      </c>
      <c r="EB70" s="64" t="str">
        <f t="shared" si="80"/>
        <v/>
      </c>
      <c r="EC70" s="64" t="str">
        <f t="shared" si="81"/>
        <v/>
      </c>
      <c r="ED70" s="64" t="str">
        <f>IF($B70&lt;&gt;"",SUMIFS(销售台账!$I$3:$I$2654,销售台账!$E$3:$E$2654,$B70,销售台账!$B$3:$B$2654,LEFT($I$3,4),销售台账!$C$3:$C$2654,LEFT(DZ$4,LEN(DZ$4)-1)),"")</f>
        <v/>
      </c>
      <c r="EE70" s="64" t="str">
        <f>IF($B70&lt;&gt;"",IFERROR(SUMIFS(销售台账!$K$3:$K$2654,销售台账!$E$3:$E$2654,$B70,销售台账!$B$3:$B$2654,LEFT($I$3,4),销售台账!$C$3:$C$2654,LEFT(DZ$4,LEN(DZ$4)-1))/ED70,0),"")</f>
        <v/>
      </c>
      <c r="EF70" s="64" t="str">
        <f>IF($B70&lt;&gt;"",SUMIFS(损耗登记!$I$3:$I$4999,损耗登记!$E$3:$E$4999,$B70,损耗登记!$B$3:$B$4999,LEFT($I$3,4),损耗登记!$C$3:$C$4999,LEFT(DZ$4,LEN(DZ$4)-1)),"")</f>
        <v/>
      </c>
      <c r="EG70" s="64" t="str">
        <f t="shared" si="82"/>
        <v/>
      </c>
      <c r="EH70" s="64" t="str">
        <f t="shared" si="83"/>
        <v/>
      </c>
      <c r="EI70" s="64" t="str">
        <f t="shared" si="84"/>
        <v/>
      </c>
      <c r="EJ70" s="64" t="str">
        <f t="shared" si="85"/>
        <v/>
      </c>
    </row>
    <row r="71" s="44" customFormat="1" ht="22" customHeight="1" spans="1:140">
      <c r="A71" s="63" t="str">
        <f t="shared" si="86"/>
        <v/>
      </c>
      <c r="B71" s="63" t="str">
        <f>IF(商品参数!A67&lt;&gt;"",商品参数!A67,"")</f>
        <v/>
      </c>
      <c r="C71" s="64" t="str">
        <f>IFERROR(VLOOKUP(B71,商品参数!A:E,2,FALSE),"")</f>
        <v/>
      </c>
      <c r="D71" s="64" t="str">
        <f>IFERROR(VLOOKUP(B71,商品参数!A:E,3,FALSE),"")</f>
        <v/>
      </c>
      <c r="E71" s="64" t="str">
        <f>IFERROR(VLOOKUP(B71,商品参数!A:E,4,FALSE),"")</f>
        <v/>
      </c>
      <c r="F71" s="64" t="str">
        <f>IF(E71&lt;&gt;"",IFERROR(VLOOKUP(B71,商品参数!$A$3:$D$499,6,0),0),"")</f>
        <v/>
      </c>
      <c r="G71" s="64" t="str">
        <f>IF(E71&lt;&gt;"",IFERROR(VLOOKUP(B71,商品参数!$A$3:$E$499,7,0),0),"")</f>
        <v/>
      </c>
      <c r="H71" s="64" t="str">
        <f t="shared" si="17"/>
        <v/>
      </c>
      <c r="I71" s="64" t="str">
        <f>IF($B71&lt;&gt;"",SUMIFS(进货台账!$I$3:$I$1869,进货台账!$E$3:$E$1869,$B71,进货台账!$B$3:$B$1869,LEFT($I$3,4),进货台账!$C$3:$C$1869,LEFT(I$4,LEN(I$4)-1)),"")</f>
        <v/>
      </c>
      <c r="J71" s="64" t="str">
        <f>IF($B71&lt;&gt;"",SUMIFS(进货台账!$K$3:$K$1869,进货台账!$E$3:$E$1869,$B71,进货台账!$B$3:$B$1869,LEFT($I$3,4),进货台账!$C$3:$C$1869,LEFT(I$4,LEN(I$4)-1)),"")</f>
        <v/>
      </c>
      <c r="K71" s="64" t="str">
        <f t="shared" si="18"/>
        <v/>
      </c>
      <c r="L71" s="64" t="str">
        <f t="shared" si="19"/>
        <v/>
      </c>
      <c r="M71" s="64" t="str">
        <f>IF($B71&lt;&gt;"",SUMIFS(销售台账!$I$3:$I$2654,销售台账!$E$3:$E$2654,$B71,销售台账!$B$3:$B$2654,LEFT($I$3,4),销售台账!$C$3:$C$2654,LEFT(I$4,LEN(I$4)-1)),"")</f>
        <v/>
      </c>
      <c r="N71" s="64" t="str">
        <f>IF($B71&lt;&gt;"",IFERROR(SUMIFS(销售台账!$K$3:$K$2654,销售台账!$E$3:$E$2654,$B71,销售台账!$B$3:$B$2654,LEFT($I$3,4),销售台账!$C$3:$C$2654,LEFT(I$4,LEN(I$4)-1))/M71,0),"")</f>
        <v/>
      </c>
      <c r="O71" s="64" t="str">
        <f>IF($B71&lt;&gt;"",SUMIFS(损耗登记!$I$3:$I$4999,损耗登记!$E$3:$E$4999,$B71,损耗登记!$B$3:$B$4999,LEFT($I$3,4),损耗登记!$C$3:$C$4999,LEFT(I$4,LEN(I$4)-1)),"")</f>
        <v/>
      </c>
      <c r="P71" s="64" t="str">
        <f t="shared" si="20"/>
        <v/>
      </c>
      <c r="Q71" s="64" t="str">
        <f t="shared" si="21"/>
        <v/>
      </c>
      <c r="R71" s="64" t="str">
        <f t="shared" si="22"/>
        <v/>
      </c>
      <c r="S71" s="64" t="str">
        <f t="shared" si="87"/>
        <v/>
      </c>
      <c r="T71" s="64" t="str">
        <f>IF($B71&lt;&gt;"",SUMIFS(进货台账!$I$3:$I$1869,进货台账!$E$3:$E$1869,$B71,进货台账!$B$3:$B$1869,LEFT($I$3,4),进货台账!$C$3:$C$1869,LEFT(T$4,LEN(T$4)-1)),"")</f>
        <v/>
      </c>
      <c r="U71" s="64" t="str">
        <f>IF($B71&lt;&gt;"",SUMIFS(进货台账!$K$3:$K$1869,进货台账!$E$3:$E$1869,$B71,进货台账!$B$3:$B$1869,LEFT($I$3,4),进货台账!$C$3:$C$1869,LEFT(T$4,LEN(T$4)-1)),"")</f>
        <v/>
      </c>
      <c r="V71" s="64" t="str">
        <f t="shared" si="88"/>
        <v/>
      </c>
      <c r="W71" s="64" t="str">
        <f t="shared" si="89"/>
        <v/>
      </c>
      <c r="X71" s="64" t="str">
        <f>IF($B71&lt;&gt;"",SUMIFS(销售台账!$I$3:$I$2654,销售台账!$E$3:$E$2654,$B71,销售台账!$B$3:$B$2654,LEFT($I$3,4),销售台账!$C$3:$C$2654,LEFT(T$4,LEN(T$4)-1)),"")</f>
        <v/>
      </c>
      <c r="Y71" s="64" t="str">
        <f>IF($B71&lt;&gt;"",IFERROR(SUMIFS(销售台账!$K$3:$K$2654,销售台账!$E$3:$E$2654,$B71,销售台账!$B$3:$B$2654,LEFT($I$3,4),销售台账!$C$3:$C$2654,LEFT(T$4,LEN(T$4)-1))/X71,0),"")</f>
        <v/>
      </c>
      <c r="Z71" s="64" t="str">
        <f>IF($B71&lt;&gt;"",SUMIFS(损耗登记!$I$3:$I$4999,损耗登记!$E$3:$E$4999,$B71,损耗登记!$B$3:$B$4999,LEFT($I$3,4),损耗登记!$C$3:$C$4999,LEFT(T$4,LEN(T$4)-1)),"")</f>
        <v/>
      </c>
      <c r="AA71" s="64" t="str">
        <f t="shared" si="90"/>
        <v/>
      </c>
      <c r="AB71" s="64" t="str">
        <f t="shared" si="91"/>
        <v/>
      </c>
      <c r="AC71" s="64" t="str">
        <f t="shared" si="92"/>
        <v/>
      </c>
      <c r="AD71" s="64" t="str">
        <f t="shared" si="93"/>
        <v/>
      </c>
      <c r="AE71" s="64" t="str">
        <f>IF($B71&lt;&gt;"",SUMIFS(进货台账!$I$3:$I$1869,进货台账!$E$3:$E$1869,$B71,进货台账!$B$3:$B$1869,LEFT($I$3,4),进货台账!$C$3:$C$1869,LEFT(AE$4,LEN(AE$4)-1)),"")</f>
        <v/>
      </c>
      <c r="AF71" s="64" t="str">
        <f>IF($B71&lt;&gt;"",SUMIFS(进货台账!$K$3:$K$1869,进货台账!$E$3:$E$1869,$B71,进货台账!$B$3:$B$1869,LEFT($I$3,4),进货台账!$C$3:$C$1869,LEFT(AE$4,LEN(AE$4)-1)),"")</f>
        <v/>
      </c>
      <c r="AG71" s="64" t="str">
        <f t="shared" si="26"/>
        <v/>
      </c>
      <c r="AH71" s="64" t="str">
        <f t="shared" si="27"/>
        <v/>
      </c>
      <c r="AI71" s="64" t="str">
        <f>IF($B71&lt;&gt;"",SUMIFS(销售台账!$I$3:$I$2654,销售台账!$E$3:$E$2654,$B71,销售台账!$B$3:$B$2654,LEFT($I$3,4),销售台账!$C$3:$C$2654,LEFT(AE$4,LEN(AE$4)-1)),"")</f>
        <v/>
      </c>
      <c r="AJ71" s="64" t="str">
        <f>IF($B71&lt;&gt;"",IFERROR(SUMIFS(销售台账!$K$3:$K$2654,销售台账!$E$3:$E$2654,$B71,销售台账!$B$3:$B$2654,LEFT($I$3,4),销售台账!$C$3:$C$2654,LEFT(AE$4,LEN(AE$4)-1))/AI71,0),"")</f>
        <v/>
      </c>
      <c r="AK71" s="64" t="str">
        <f>IF($B71&lt;&gt;"",SUMIFS(损耗登记!$I$3:$I$4999,损耗登记!$E$3:$E$4999,$B71,损耗登记!$B$3:$B$4999,LEFT($I$3,4),损耗登记!$C$3:$C$4999,LEFT(AE$4,LEN(AE$4)-1)),"")</f>
        <v/>
      </c>
      <c r="AL71" s="64" t="str">
        <f t="shared" si="28"/>
        <v/>
      </c>
      <c r="AM71" s="64" t="str">
        <f t="shared" si="29"/>
        <v/>
      </c>
      <c r="AN71" s="64" t="str">
        <f t="shared" si="30"/>
        <v/>
      </c>
      <c r="AO71" s="64" t="str">
        <f t="shared" si="31"/>
        <v/>
      </c>
      <c r="AP71" s="64" t="str">
        <f>IF($B71&lt;&gt;"",SUMIFS(进货台账!$I$3:$I$1869,进货台账!$E$3:$E$1869,$B71,进货台账!$B$3:$B$1869,LEFT($I$3,4),进货台账!$C$3:$C$1869,LEFT(AP$4,LEN(AP$4)-1)),"")</f>
        <v/>
      </c>
      <c r="AQ71" s="64" t="str">
        <f>IF($B71&lt;&gt;"",SUMIFS(进货台账!$K$3:$K$1869,进货台账!$E$3:$E$1869,$B71,进货台账!$B$3:$B$1869,LEFT($I$3,4),进货台账!$C$3:$C$1869,LEFT(AP$4,LEN(AP$4)-1)),"")</f>
        <v/>
      </c>
      <c r="AR71" s="64" t="str">
        <f t="shared" si="32"/>
        <v/>
      </c>
      <c r="AS71" s="64" t="str">
        <f t="shared" si="33"/>
        <v/>
      </c>
      <c r="AT71" s="64" t="str">
        <f>IF($B71&lt;&gt;"",SUMIFS(销售台账!$I$3:$I$2654,销售台账!$E$3:$E$2654,$B71,销售台账!$B$3:$B$2654,LEFT($I$3,4),销售台账!$C$3:$C$2654,LEFT(AP$4,LEN(AP$4)-1)),"")</f>
        <v/>
      </c>
      <c r="AU71" s="64" t="str">
        <f>IF($B71&lt;&gt;"",IFERROR(SUMIFS(销售台账!$K$3:$K$2654,销售台账!$E$3:$E$2654,$B71,销售台账!$B$3:$B$2654,LEFT($I$3,4),销售台账!$C$3:$C$2654,LEFT(AP$4,LEN(AP$4)-1))/AT71,0),"")</f>
        <v/>
      </c>
      <c r="AV71" s="64" t="str">
        <f>IF($B71&lt;&gt;"",SUMIFS(损耗登记!$I$3:$I$4999,损耗登记!$E$3:$E$4999,$B71,损耗登记!$B$3:$B$4999,LEFT($I$3,4),损耗登记!$C$3:$C$4999,LEFT(AP$4,LEN(AP$4)-1)),"")</f>
        <v/>
      </c>
      <c r="AW71" s="64" t="str">
        <f t="shared" si="34"/>
        <v/>
      </c>
      <c r="AX71" s="64" t="str">
        <f t="shared" si="35"/>
        <v/>
      </c>
      <c r="AY71" s="64" t="str">
        <f t="shared" si="36"/>
        <v/>
      </c>
      <c r="AZ71" s="64" t="str">
        <f t="shared" si="37"/>
        <v/>
      </c>
      <c r="BA71" s="64" t="str">
        <f>IF($B71&lt;&gt;"",SUMIFS(进货台账!$I$3:$I$1869,进货台账!$E$3:$E$1869,$B71,进货台账!$B$3:$B$1869,LEFT($I$3,4),进货台账!$C$3:$C$1869,LEFT(BA$4,LEN(BA$4)-1)),"")</f>
        <v/>
      </c>
      <c r="BB71" s="64" t="str">
        <f>IF($B71&lt;&gt;"",SUMIFS(进货台账!$K$3:$K$1869,进货台账!$E$3:$E$1869,$B71,进货台账!$B$3:$B$1869,LEFT($I$3,4),进货台账!$C$3:$C$1869,LEFT(BA$4,LEN(BA$4)-1)),"")</f>
        <v/>
      </c>
      <c r="BC71" s="64" t="str">
        <f t="shared" si="38"/>
        <v/>
      </c>
      <c r="BD71" s="64" t="str">
        <f t="shared" si="39"/>
        <v/>
      </c>
      <c r="BE71" s="64" t="str">
        <f>IF($B71&lt;&gt;"",SUMIFS(销售台账!$I$3:$I$2654,销售台账!$E$3:$E$2654,$B71,销售台账!$B$3:$B$2654,LEFT($I$3,4),销售台账!$C$3:$C$2654,LEFT(BA$4,LEN(BA$4)-1)),"")</f>
        <v/>
      </c>
      <c r="BF71" s="64" t="str">
        <f>IF($B71&lt;&gt;"",IFERROR(SUMIFS(销售台账!$K$3:$K$2654,销售台账!$E$3:$E$2654,$B71,销售台账!$B$3:$B$2654,LEFT($I$3,4),销售台账!$C$3:$C$2654,LEFT(BA$4,LEN(BA$4)-1))/BE71,0),"")</f>
        <v/>
      </c>
      <c r="BG71" s="64" t="str">
        <f>IF($B71&lt;&gt;"",SUMIFS(损耗登记!$I$3:$I$4999,损耗登记!$E$3:$E$4999,$B71,损耗登记!$B$3:$B$4999,LEFT($I$3,4),损耗登记!$C$3:$C$4999,LEFT(BA$4,LEN(BA$4)-1)),"")</f>
        <v/>
      </c>
      <c r="BH71" s="64" t="str">
        <f t="shared" si="40"/>
        <v/>
      </c>
      <c r="BI71" s="64" t="str">
        <f t="shared" si="41"/>
        <v/>
      </c>
      <c r="BJ71" s="64" t="str">
        <f t="shared" si="42"/>
        <v/>
      </c>
      <c r="BK71" s="64" t="str">
        <f t="shared" si="43"/>
        <v/>
      </c>
      <c r="BL71" s="64" t="str">
        <f>IF($B71&lt;&gt;"",SUMIFS(进货台账!$I$3:$I$1869,进货台账!$E$3:$E$1869,$B71,进货台账!$B$3:$B$1869,LEFT($I$3,4),进货台账!$C$3:$C$1869,LEFT(BL$4,LEN(BL$4)-1)),"")</f>
        <v/>
      </c>
      <c r="BM71" s="64" t="str">
        <f>IF($B71&lt;&gt;"",SUMIFS(进货台账!$K$3:$K$1869,进货台账!$E$3:$E$1869,$B71,进货台账!$B$3:$B$1869,LEFT($I$3,4),进货台账!$C$3:$C$1869,LEFT(BL$4,LEN(BL$4)-1)),"")</f>
        <v/>
      </c>
      <c r="BN71" s="64" t="str">
        <f t="shared" si="44"/>
        <v/>
      </c>
      <c r="BO71" s="64" t="str">
        <f t="shared" si="45"/>
        <v/>
      </c>
      <c r="BP71" s="64" t="str">
        <f>IF($B71&lt;&gt;"",SUMIFS(销售台账!$I$3:$I$2654,销售台账!$E$3:$E$2654,$B71,销售台账!$B$3:$B$2654,LEFT($I$3,4),销售台账!$C$3:$C$2654,LEFT(BL$4,LEN(BL$4)-1)),"")</f>
        <v/>
      </c>
      <c r="BQ71" s="64" t="str">
        <f>IF($B71&lt;&gt;"",IFERROR(SUMIFS(销售台账!$K$3:$K$2654,销售台账!$E$3:$E$2654,$B71,销售台账!$B$3:$B$2654,LEFT($I$3,4),销售台账!$C$3:$C$2654,LEFT(BL$4,LEN(BL$4)-1))/BP71,0),"")</f>
        <v/>
      </c>
      <c r="BR71" s="64" t="str">
        <f>IF($B71&lt;&gt;"",SUMIFS(损耗登记!$I$3:$I$4999,损耗登记!$E$3:$E$4999,$B71,损耗登记!$B$3:$B$4999,LEFT($I$3,4),损耗登记!$C$3:$C$4999,LEFT(BL$4,LEN(BL$4)-1)),"")</f>
        <v/>
      </c>
      <c r="BS71" s="64" t="str">
        <f t="shared" si="46"/>
        <v/>
      </c>
      <c r="BT71" s="64" t="str">
        <f t="shared" si="47"/>
        <v/>
      </c>
      <c r="BU71" s="64" t="str">
        <f t="shared" si="48"/>
        <v/>
      </c>
      <c r="BV71" s="64" t="str">
        <f t="shared" si="49"/>
        <v/>
      </c>
      <c r="BW71" s="64" t="str">
        <f>IF($B71&lt;&gt;"",SUMIFS(进货台账!$I$3:$I$1869,进货台账!$E$3:$E$1869,$B71,进货台账!$B$3:$B$1869,LEFT($I$3,4),进货台账!$C$3:$C$1869,LEFT(BW$4,LEN(BW$4)-1)),"")</f>
        <v/>
      </c>
      <c r="BX71" s="64" t="str">
        <f>IF($B71&lt;&gt;"",SUMIFS(进货台账!$K$3:$K$1869,进货台账!$E$3:$E$1869,$B71,进货台账!$B$3:$B$1869,LEFT($I$3,4),进货台账!$C$3:$C$1869,LEFT(BW$4,LEN(BW$4)-1)),"")</f>
        <v/>
      </c>
      <c r="BY71" s="64" t="str">
        <f t="shared" si="50"/>
        <v/>
      </c>
      <c r="BZ71" s="64" t="str">
        <f t="shared" si="51"/>
        <v/>
      </c>
      <c r="CA71" s="64" t="str">
        <f>IF($B71&lt;&gt;"",SUMIFS(销售台账!$I$3:$I$2654,销售台账!$E$3:$E$2654,$B71,销售台账!$B$3:$B$2654,LEFT($I$3,4),销售台账!$C$3:$C$2654,LEFT(BW$4,LEN(BW$4)-1)),"")</f>
        <v/>
      </c>
      <c r="CB71" s="64" t="str">
        <f>IF($B71&lt;&gt;"",IFERROR(SUMIFS(销售台账!$K$3:$K$2654,销售台账!$E$3:$E$2654,$B71,销售台账!$B$3:$B$2654,LEFT($I$3,4),销售台账!$C$3:$C$2654,LEFT(BW$4,LEN(BW$4)-1))/CA71,0),"")</f>
        <v/>
      </c>
      <c r="CC71" s="64" t="str">
        <f>IF($B71&lt;&gt;"",SUMIFS(损耗登记!$I$3:$I$4999,损耗登记!$E$3:$E$4999,$B71,损耗登记!$B$3:$B$4999,LEFT($I$3,4),损耗登记!$C$3:$C$4999,LEFT(BW$4,LEN(BW$4)-1)),"")</f>
        <v/>
      </c>
      <c r="CD71" s="64" t="str">
        <f t="shared" si="52"/>
        <v/>
      </c>
      <c r="CE71" s="64" t="str">
        <f t="shared" si="53"/>
        <v/>
      </c>
      <c r="CF71" s="64" t="str">
        <f t="shared" si="54"/>
        <v/>
      </c>
      <c r="CG71" s="64" t="str">
        <f t="shared" si="55"/>
        <v/>
      </c>
      <c r="CH71" s="64" t="str">
        <f>IF($B71&lt;&gt;"",SUMIFS(进货台账!$I$3:$I$1869,进货台账!$E$3:$E$1869,$B71,进货台账!$B$3:$B$1869,LEFT($I$3,4),进货台账!$C$3:$C$1869,LEFT(CH$4,LEN(CH$4)-1)),"")</f>
        <v/>
      </c>
      <c r="CI71" s="64" t="str">
        <f>IF($B71&lt;&gt;"",SUMIFS(进货台账!$K$3:$K$1869,进货台账!$E$3:$E$1869,$B71,进货台账!$B$3:$B$1869,LEFT($I$3,4),进货台账!$C$3:$C$1869,LEFT(CH$4,LEN(CH$4)-1)),"")</f>
        <v/>
      </c>
      <c r="CJ71" s="64" t="str">
        <f t="shared" si="56"/>
        <v/>
      </c>
      <c r="CK71" s="64" t="str">
        <f t="shared" si="57"/>
        <v/>
      </c>
      <c r="CL71" s="64" t="str">
        <f>IF($B71&lt;&gt;"",SUMIFS(销售台账!$I$3:$I$2654,销售台账!$E$3:$E$2654,$B71,销售台账!$B$3:$B$2654,LEFT($I$3,4),销售台账!$C$3:$C$2654,LEFT(CH$4,LEN(CH$4)-1)),"")</f>
        <v/>
      </c>
      <c r="CM71" s="64" t="str">
        <f>IF($B71&lt;&gt;"",IFERROR(SUMIFS(销售台账!$K$3:$K$2654,销售台账!$E$3:$E$2654,$B71,销售台账!$B$3:$B$2654,LEFT($I$3,4),销售台账!$C$3:$C$2654,LEFT(CH$4,LEN(CH$4)-1))/CL71,0),"")</f>
        <v/>
      </c>
      <c r="CN71" s="64" t="str">
        <f>IF($B71&lt;&gt;"",SUMIFS(损耗登记!$I$3:$I$4999,损耗登记!$E$3:$E$4999,$B71,损耗登记!$B$3:$B$4999,LEFT($I$3,4),损耗登记!$C$3:$C$4999,LEFT(CH$4,LEN(CH$4)-1)),"")</f>
        <v/>
      </c>
      <c r="CO71" s="64" t="str">
        <f t="shared" si="58"/>
        <v/>
      </c>
      <c r="CP71" s="64" t="str">
        <f t="shared" si="59"/>
        <v/>
      </c>
      <c r="CQ71" s="64" t="str">
        <f t="shared" si="60"/>
        <v/>
      </c>
      <c r="CR71" s="64" t="str">
        <f t="shared" si="61"/>
        <v/>
      </c>
      <c r="CS71" s="64" t="str">
        <f>IF($B71&lt;&gt;"",SUMIFS(进货台账!$I$3:$I$1869,进货台账!$E$3:$E$1869,$B71,进货台账!$B$3:$B$1869,LEFT($I$3,4),进货台账!$C$3:$C$1869,LEFT(CS$4,LEN(CS$4)-1)),"")</f>
        <v/>
      </c>
      <c r="CT71" s="64" t="str">
        <f>IF($B71&lt;&gt;"",SUMIFS(进货台账!$K$3:$K$1869,进货台账!$E$3:$E$1869,$B71,进货台账!$B$3:$B$1869,LEFT($I$3,4),进货台账!$C$3:$C$1869,LEFT(CS$4,LEN(CS$4)-1)),"")</f>
        <v/>
      </c>
      <c r="CU71" s="64" t="str">
        <f t="shared" si="62"/>
        <v/>
      </c>
      <c r="CV71" s="64" t="str">
        <f t="shared" si="63"/>
        <v/>
      </c>
      <c r="CW71" s="64" t="str">
        <f>IF($B71&lt;&gt;"",SUMIFS(销售台账!$I$3:$I$2654,销售台账!$E$3:$E$2654,$B71,销售台账!$B$3:$B$2654,LEFT($I$3,4),销售台账!$C$3:$C$2654,LEFT(CS$4,LEN(CS$4)-1)),"")</f>
        <v/>
      </c>
      <c r="CX71" s="64" t="str">
        <f>IF($B71&lt;&gt;"",IFERROR(SUMIFS(销售台账!$K$3:$K$2654,销售台账!$E$3:$E$2654,$B71,销售台账!$B$3:$B$2654,LEFT($I$3,4),销售台账!$C$3:$C$2654,LEFT(CS$4,LEN(CS$4)-1))/CW71,0),"")</f>
        <v/>
      </c>
      <c r="CY71" s="64" t="str">
        <f>IF($B71&lt;&gt;"",SUMIFS(损耗登记!$I$3:$I$4999,损耗登记!$E$3:$E$4999,$B71,损耗登记!$B$3:$B$4999,LEFT($I$3,4),损耗登记!$C$3:$C$4999,LEFT(CS$4,LEN(CS$4)-1)),"")</f>
        <v/>
      </c>
      <c r="CZ71" s="64" t="str">
        <f t="shared" si="64"/>
        <v/>
      </c>
      <c r="DA71" s="64" t="str">
        <f t="shared" si="65"/>
        <v/>
      </c>
      <c r="DB71" s="64" t="str">
        <f t="shared" si="66"/>
        <v/>
      </c>
      <c r="DC71" s="64" t="str">
        <f t="shared" si="67"/>
        <v/>
      </c>
      <c r="DD71" s="64" t="str">
        <f>IF($B71&lt;&gt;"",SUMIFS(进货台账!$I$3:$I$1869,进货台账!$E$3:$E$1869,$B71,进货台账!$B$3:$B$1869,LEFT($I$3,4),进货台账!$C$3:$C$1869,LEFT(DD$4,LEN(DD$4)-1)),"")</f>
        <v/>
      </c>
      <c r="DE71" s="64" t="str">
        <f>IF($B71&lt;&gt;"",SUMIFS(进货台账!$K$3:$K$1869,进货台账!$E$3:$E$1869,$B71,进货台账!$B$3:$B$1869,LEFT($I$3,4),进货台账!$C$3:$C$1869,LEFT(DD$4,LEN(DD$4)-1)),"")</f>
        <v/>
      </c>
      <c r="DF71" s="64" t="str">
        <f t="shared" si="68"/>
        <v/>
      </c>
      <c r="DG71" s="64" t="str">
        <f t="shared" si="69"/>
        <v/>
      </c>
      <c r="DH71" s="64" t="str">
        <f>IF($B71&lt;&gt;"",SUMIFS(销售台账!$I$3:$I$2654,销售台账!$E$3:$E$2654,$B71,销售台账!$B$3:$B$2654,LEFT($I$3,4),销售台账!$C$3:$C$2654,LEFT(DD$4,LEN(DD$4)-1)),"")</f>
        <v/>
      </c>
      <c r="DI71" s="64" t="str">
        <f>IF($B71&lt;&gt;"",IFERROR(SUMIFS(销售台账!$K$3:$K$2654,销售台账!$E$3:$E$2654,$B71,销售台账!$B$3:$B$2654,LEFT($I$3,4),销售台账!$C$3:$C$2654,LEFT(DD$4,LEN(DD$4)-1))/DH71,0),"")</f>
        <v/>
      </c>
      <c r="DJ71" s="64" t="str">
        <f>IF($B71&lt;&gt;"",SUMIFS(损耗登记!$I$3:$I$4999,损耗登记!$E$3:$E$4999,$B71,损耗登记!$B$3:$B$4999,LEFT($I$3,4),损耗登记!$C$3:$C$4999,LEFT(DD$4,LEN(DD$4)-1)),"")</f>
        <v/>
      </c>
      <c r="DK71" s="64" t="str">
        <f t="shared" si="70"/>
        <v/>
      </c>
      <c r="DL71" s="64" t="str">
        <f t="shared" si="71"/>
        <v/>
      </c>
      <c r="DM71" s="64" t="str">
        <f t="shared" si="72"/>
        <v/>
      </c>
      <c r="DN71" s="64" t="str">
        <f t="shared" si="73"/>
        <v/>
      </c>
      <c r="DO71" s="64" t="str">
        <f>IF($B71&lt;&gt;"",SUMIFS(进货台账!$I$3:$I$1869,进货台账!$E$3:$E$1869,$B71,进货台账!$B$3:$B$1869,LEFT($I$3,4),进货台账!$C$3:$C$1869,LEFT(DO$4,LEN(DO$4)-1)),"")</f>
        <v/>
      </c>
      <c r="DP71" s="64" t="str">
        <f>IF($B71&lt;&gt;"",SUMIFS(进货台账!$K$3:$K$1869,进货台账!$E$3:$E$1869,$B71,进货台账!$B$3:$B$1869,LEFT($I$3,4),进货台账!$C$3:$C$1869,LEFT(DO$4,LEN(DO$4)-1)),"")</f>
        <v/>
      </c>
      <c r="DQ71" s="64" t="str">
        <f t="shared" si="74"/>
        <v/>
      </c>
      <c r="DR71" s="64" t="str">
        <f t="shared" si="75"/>
        <v/>
      </c>
      <c r="DS71" s="64" t="str">
        <f>IF($B71&lt;&gt;"",SUMIFS(销售台账!$I$3:$I$2654,销售台账!$E$3:$E$2654,$B71,销售台账!$B$3:$B$2654,LEFT($I$3,4),销售台账!$C$3:$C$2654,LEFT(DO$4,LEN(DO$4)-1)),"")</f>
        <v/>
      </c>
      <c r="DT71" s="64" t="str">
        <f>IF($B71&lt;&gt;"",IFERROR(SUMIFS(销售台账!$K$3:$K$2654,销售台账!$E$3:$E$2654,$B71,销售台账!$B$3:$B$2654,LEFT($I$3,4),销售台账!$C$3:$C$2654,LEFT(DO$4,LEN(DO$4)-1))/DS71,0),"")</f>
        <v/>
      </c>
      <c r="DU71" s="64" t="str">
        <f>IF($B71&lt;&gt;"",SUMIFS(损耗登记!$I$3:$I$4999,损耗登记!$E$3:$E$4999,$B71,损耗登记!$B$3:$B$4999,LEFT($I$3,4),损耗登记!$C$3:$C$4999,LEFT(DO$4,LEN(DO$4)-1)),"")</f>
        <v/>
      </c>
      <c r="DV71" s="64" t="str">
        <f t="shared" si="76"/>
        <v/>
      </c>
      <c r="DW71" s="64" t="str">
        <f t="shared" si="77"/>
        <v/>
      </c>
      <c r="DX71" s="64" t="str">
        <f t="shared" si="78"/>
        <v/>
      </c>
      <c r="DY71" s="64" t="str">
        <f t="shared" si="79"/>
        <v/>
      </c>
      <c r="DZ71" s="64" t="str">
        <f>IF($B71&lt;&gt;"",SUMIFS(进货台账!$I$3:$I$1869,进货台账!$E$3:$E$1869,$B71,进货台账!$B$3:$B$1869,LEFT($I$3,4),进货台账!$C$3:$C$1869,LEFT(DZ$4,LEN(DZ$4)-1)),"")</f>
        <v/>
      </c>
      <c r="EA71" s="64" t="str">
        <f>IF($B71&lt;&gt;"",SUMIFS(进货台账!$K$3:$K$1869,进货台账!$E$3:$E$1869,$B71,进货台账!$B$3:$B$1869,LEFT($I$3,4),进货台账!$C$3:$C$1869,LEFT(DZ$4,LEN(DZ$4)-1)),"")</f>
        <v/>
      </c>
      <c r="EB71" s="64" t="str">
        <f t="shared" si="80"/>
        <v/>
      </c>
      <c r="EC71" s="64" t="str">
        <f t="shared" si="81"/>
        <v/>
      </c>
      <c r="ED71" s="64" t="str">
        <f>IF($B71&lt;&gt;"",SUMIFS(销售台账!$I$3:$I$2654,销售台账!$E$3:$E$2654,$B71,销售台账!$B$3:$B$2654,LEFT($I$3,4),销售台账!$C$3:$C$2654,LEFT(DZ$4,LEN(DZ$4)-1)),"")</f>
        <v/>
      </c>
      <c r="EE71" s="64" t="str">
        <f>IF($B71&lt;&gt;"",IFERROR(SUMIFS(销售台账!$K$3:$K$2654,销售台账!$E$3:$E$2654,$B71,销售台账!$B$3:$B$2654,LEFT($I$3,4),销售台账!$C$3:$C$2654,LEFT(DZ$4,LEN(DZ$4)-1))/ED71,0),"")</f>
        <v/>
      </c>
      <c r="EF71" s="64" t="str">
        <f>IF($B71&lt;&gt;"",SUMIFS(损耗登记!$I$3:$I$4999,损耗登记!$E$3:$E$4999,$B71,损耗登记!$B$3:$B$4999,LEFT($I$3,4),损耗登记!$C$3:$C$4999,LEFT(DZ$4,LEN(DZ$4)-1)),"")</f>
        <v/>
      </c>
      <c r="EG71" s="64" t="str">
        <f t="shared" si="82"/>
        <v/>
      </c>
      <c r="EH71" s="64" t="str">
        <f t="shared" si="83"/>
        <v/>
      </c>
      <c r="EI71" s="64" t="str">
        <f t="shared" si="84"/>
        <v/>
      </c>
      <c r="EJ71" s="64" t="str">
        <f t="shared" si="85"/>
        <v/>
      </c>
    </row>
    <row r="72" s="44" customFormat="1" ht="22" customHeight="1" spans="1:140">
      <c r="A72" s="63" t="str">
        <f t="shared" si="86"/>
        <v/>
      </c>
      <c r="B72" s="63" t="str">
        <f>IF(商品参数!A68&lt;&gt;"",商品参数!A68,"")</f>
        <v/>
      </c>
      <c r="C72" s="64" t="str">
        <f>IFERROR(VLOOKUP(B72,商品参数!A:E,2,FALSE),"")</f>
        <v/>
      </c>
      <c r="D72" s="64" t="str">
        <f>IFERROR(VLOOKUP(B72,商品参数!A:E,3,FALSE),"")</f>
        <v/>
      </c>
      <c r="E72" s="64" t="str">
        <f>IFERROR(VLOOKUP(B72,商品参数!A:E,4,FALSE),"")</f>
        <v/>
      </c>
      <c r="F72" s="64" t="str">
        <f>IF(E72&lt;&gt;"",IFERROR(VLOOKUP(B72,商品参数!$A$3:$D$499,6,0),0),"")</f>
        <v/>
      </c>
      <c r="G72" s="64" t="str">
        <f>IF(E72&lt;&gt;"",IFERROR(VLOOKUP(B72,商品参数!$A$3:$E$499,7,0),0),"")</f>
        <v/>
      </c>
      <c r="H72" s="64" t="str">
        <f t="shared" ref="H72:H135" si="94">IF(E72&lt;&gt;"",F72*G72,"")</f>
        <v/>
      </c>
      <c r="I72" s="64" t="str">
        <f>IF($B72&lt;&gt;"",SUMIFS(进货台账!$I$3:$I$1869,进货台账!$E$3:$E$1869,$B72,进货台账!$B$3:$B$1869,LEFT($I$3,4),进货台账!$C$3:$C$1869,LEFT(I$4,LEN(I$4)-1)),"")</f>
        <v/>
      </c>
      <c r="J72" s="64" t="str">
        <f>IF($B72&lt;&gt;"",SUMIFS(进货台账!$K$3:$K$1869,进货台账!$E$3:$E$1869,$B72,进货台账!$B$3:$B$1869,LEFT($I$3,4),进货台账!$C$3:$C$1869,LEFT(I$4,LEN(I$4)-1)),"")</f>
        <v/>
      </c>
      <c r="K72" s="64" t="str">
        <f t="shared" ref="K72:K135" si="95">IF($B72&lt;&gt;"",IFERROR(J72/I72,0),"")</f>
        <v/>
      </c>
      <c r="L72" s="64" t="str">
        <f t="shared" ref="L72:L135" si="96">IF($B72&lt;&gt;"",IFERROR((H72+K72*I72)/(F72+I72),0),"")</f>
        <v/>
      </c>
      <c r="M72" s="64" t="str">
        <f>IF($B72&lt;&gt;"",SUMIFS(销售台账!$I$3:$I$2654,销售台账!$E$3:$E$2654,$B72,销售台账!$B$3:$B$2654,LEFT($I$3,4),销售台账!$C$3:$C$2654,LEFT(I$4,LEN(I$4)-1)),"")</f>
        <v/>
      </c>
      <c r="N72" s="64" t="str">
        <f>IF($B72&lt;&gt;"",IFERROR(SUMIFS(销售台账!$K$3:$K$2654,销售台账!$E$3:$E$2654,$B72,销售台账!$B$3:$B$2654,LEFT($I$3,4),销售台账!$C$3:$C$2654,LEFT(I$4,LEN(I$4)-1))/M72,0),"")</f>
        <v/>
      </c>
      <c r="O72" s="64" t="str">
        <f>IF($B72&lt;&gt;"",SUMIFS(损耗登记!$I$3:$I$4999,损耗登记!$E$3:$E$4999,$B72,损耗登记!$B$3:$B$4999,LEFT($I$3,4),损耗登记!$C$3:$C$4999,LEFT(I$4,LEN(I$4)-1)),"")</f>
        <v/>
      </c>
      <c r="P72" s="64" t="str">
        <f t="shared" ref="P72:P135" si="97">IF($B72&lt;&gt;"",L72*O72,"")</f>
        <v/>
      </c>
      <c r="Q72" s="64" t="str">
        <f t="shared" ref="Q72:Q135" si="98">IF($B72&lt;&gt;"",(N72-L72)*M72,"")</f>
        <v/>
      </c>
      <c r="R72" s="64" t="str">
        <f t="shared" ref="R72:R135" si="99">IF($B72&lt;&gt;"",F72+I72-M72-O72,"")</f>
        <v/>
      </c>
      <c r="S72" s="64" t="str">
        <f t="shared" si="87"/>
        <v/>
      </c>
      <c r="T72" s="64" t="str">
        <f>IF($B72&lt;&gt;"",SUMIFS(进货台账!$I$3:$I$1869,进货台账!$E$3:$E$1869,$B72,进货台账!$B$3:$B$1869,LEFT($I$3,4),进货台账!$C$3:$C$1869,LEFT(T$4,LEN(T$4)-1)),"")</f>
        <v/>
      </c>
      <c r="U72" s="64" t="str">
        <f>IF($B72&lt;&gt;"",SUMIFS(进货台账!$K$3:$K$1869,进货台账!$E$3:$E$1869,$B72,进货台账!$B$3:$B$1869,LEFT($I$3,4),进货台账!$C$3:$C$1869,LEFT(T$4,LEN(T$4)-1)),"")</f>
        <v/>
      </c>
      <c r="V72" s="64" t="str">
        <f t="shared" si="88"/>
        <v/>
      </c>
      <c r="W72" s="64" t="str">
        <f t="shared" si="89"/>
        <v/>
      </c>
      <c r="X72" s="64" t="str">
        <f>IF($B72&lt;&gt;"",SUMIFS(销售台账!$I$3:$I$2654,销售台账!$E$3:$E$2654,$B72,销售台账!$B$3:$B$2654,LEFT($I$3,4),销售台账!$C$3:$C$2654,LEFT(T$4,LEN(T$4)-1)),"")</f>
        <v/>
      </c>
      <c r="Y72" s="64" t="str">
        <f>IF($B72&lt;&gt;"",IFERROR(SUMIFS(销售台账!$K$3:$K$2654,销售台账!$E$3:$E$2654,$B72,销售台账!$B$3:$B$2654,LEFT($I$3,4),销售台账!$C$3:$C$2654,LEFT(T$4,LEN(T$4)-1))/X72,0),"")</f>
        <v/>
      </c>
      <c r="Z72" s="64" t="str">
        <f>IF($B72&lt;&gt;"",SUMIFS(损耗登记!$I$3:$I$4999,损耗登记!$E$3:$E$4999,$B72,损耗登记!$B$3:$B$4999,LEFT($I$3,4),损耗登记!$C$3:$C$4999,LEFT(T$4,LEN(T$4)-1)),"")</f>
        <v/>
      </c>
      <c r="AA72" s="64" t="str">
        <f t="shared" si="90"/>
        <v/>
      </c>
      <c r="AB72" s="64" t="str">
        <f t="shared" si="91"/>
        <v/>
      </c>
      <c r="AC72" s="64" t="str">
        <f t="shared" si="92"/>
        <v/>
      </c>
      <c r="AD72" s="64" t="str">
        <f t="shared" si="93"/>
        <v/>
      </c>
      <c r="AE72" s="64" t="str">
        <f>IF($B72&lt;&gt;"",SUMIFS(进货台账!$I$3:$I$1869,进货台账!$E$3:$E$1869,$B72,进货台账!$B$3:$B$1869,LEFT($I$3,4),进货台账!$C$3:$C$1869,LEFT(AE$4,LEN(AE$4)-1)),"")</f>
        <v/>
      </c>
      <c r="AF72" s="64" t="str">
        <f>IF($B72&lt;&gt;"",SUMIFS(进货台账!$K$3:$K$1869,进货台账!$E$3:$E$1869,$B72,进货台账!$B$3:$B$1869,LEFT($I$3,4),进货台账!$C$3:$C$1869,LEFT(AE$4,LEN(AE$4)-1)),"")</f>
        <v/>
      </c>
      <c r="AG72" s="64" t="str">
        <f t="shared" ref="AG72:AG135" si="100">IF($B72&lt;&gt;"",IFERROR(AF72/AE72,0),"")</f>
        <v/>
      </c>
      <c r="AH72" s="64" t="str">
        <f t="shared" ref="AH72:AH135" si="101">IF($B72&lt;&gt;"",IFERROR((AD72+AF72)/(AC72+AE72),0),"")</f>
        <v/>
      </c>
      <c r="AI72" s="64" t="str">
        <f>IF($B72&lt;&gt;"",SUMIFS(销售台账!$I$3:$I$2654,销售台账!$E$3:$E$2654,$B72,销售台账!$B$3:$B$2654,LEFT($I$3,4),销售台账!$C$3:$C$2654,LEFT(AE$4,LEN(AE$4)-1)),"")</f>
        <v/>
      </c>
      <c r="AJ72" s="64" t="str">
        <f>IF($B72&lt;&gt;"",IFERROR(SUMIFS(销售台账!$K$3:$K$2654,销售台账!$E$3:$E$2654,$B72,销售台账!$B$3:$B$2654,LEFT($I$3,4),销售台账!$C$3:$C$2654,LEFT(AE$4,LEN(AE$4)-1))/AI72,0),"")</f>
        <v/>
      </c>
      <c r="AK72" s="64" t="str">
        <f>IF($B72&lt;&gt;"",SUMIFS(损耗登记!$I$3:$I$4999,损耗登记!$E$3:$E$4999,$B72,损耗登记!$B$3:$B$4999,LEFT($I$3,4),损耗登记!$C$3:$C$4999,LEFT(AE$4,LEN(AE$4)-1)),"")</f>
        <v/>
      </c>
      <c r="AL72" s="64" t="str">
        <f t="shared" ref="AL72:AL135" si="102">IF($B72&lt;&gt;"",AH72*AK72,"")</f>
        <v/>
      </c>
      <c r="AM72" s="64" t="str">
        <f t="shared" ref="AM72:AM135" si="103">IF($B72&lt;&gt;"",(AJ72-AH72)*AI72,"")</f>
        <v/>
      </c>
      <c r="AN72" s="64" t="str">
        <f t="shared" ref="AN72:AN135" si="104">IF($B72&lt;&gt;"",AC72+AE72-AI72-AK72,"")</f>
        <v/>
      </c>
      <c r="AO72" s="64" t="str">
        <f t="shared" ref="AO72:AO135" si="105">IF($B72&lt;&gt;"",AH72*AN72,"")</f>
        <v/>
      </c>
      <c r="AP72" s="64" t="str">
        <f>IF($B72&lt;&gt;"",SUMIFS(进货台账!$I$3:$I$1869,进货台账!$E$3:$E$1869,$B72,进货台账!$B$3:$B$1869,LEFT($I$3,4),进货台账!$C$3:$C$1869,LEFT(AP$4,LEN(AP$4)-1)),"")</f>
        <v/>
      </c>
      <c r="AQ72" s="64" t="str">
        <f>IF($B72&lt;&gt;"",SUMIFS(进货台账!$K$3:$K$1869,进货台账!$E$3:$E$1869,$B72,进货台账!$B$3:$B$1869,LEFT($I$3,4),进货台账!$C$3:$C$1869,LEFT(AP$4,LEN(AP$4)-1)),"")</f>
        <v/>
      </c>
      <c r="AR72" s="64" t="str">
        <f t="shared" ref="AR72:AR135" si="106">IF($B72&lt;&gt;"",IFERROR(AQ72/AP72,0),"")</f>
        <v/>
      </c>
      <c r="AS72" s="64" t="str">
        <f t="shared" ref="AS72:AS135" si="107">IF($B72&lt;&gt;"",IFERROR((AO72+AQ72)/(AN72+AP72),0),"")</f>
        <v/>
      </c>
      <c r="AT72" s="64" t="str">
        <f>IF($B72&lt;&gt;"",SUMIFS(销售台账!$I$3:$I$2654,销售台账!$E$3:$E$2654,$B72,销售台账!$B$3:$B$2654,LEFT($I$3,4),销售台账!$C$3:$C$2654,LEFT(AP$4,LEN(AP$4)-1)),"")</f>
        <v/>
      </c>
      <c r="AU72" s="64" t="str">
        <f>IF($B72&lt;&gt;"",IFERROR(SUMIFS(销售台账!$K$3:$K$2654,销售台账!$E$3:$E$2654,$B72,销售台账!$B$3:$B$2654,LEFT($I$3,4),销售台账!$C$3:$C$2654,LEFT(AP$4,LEN(AP$4)-1))/AT72,0),"")</f>
        <v/>
      </c>
      <c r="AV72" s="64" t="str">
        <f>IF($B72&lt;&gt;"",SUMIFS(损耗登记!$I$3:$I$4999,损耗登记!$E$3:$E$4999,$B72,损耗登记!$B$3:$B$4999,LEFT($I$3,4),损耗登记!$C$3:$C$4999,LEFT(AP$4,LEN(AP$4)-1)),"")</f>
        <v/>
      </c>
      <c r="AW72" s="64" t="str">
        <f t="shared" ref="AW72:AW135" si="108">IF($B72&lt;&gt;"",AS72*AV72,"")</f>
        <v/>
      </c>
      <c r="AX72" s="64" t="str">
        <f t="shared" ref="AX72:AX135" si="109">IF($B72&lt;&gt;"",(AU72-AS72)*AT72,"")</f>
        <v/>
      </c>
      <c r="AY72" s="64" t="str">
        <f t="shared" ref="AY72:AY135" si="110">IF($B72&lt;&gt;"",AN72+AP72-AT72-AV72,"")</f>
        <v/>
      </c>
      <c r="AZ72" s="64" t="str">
        <f t="shared" ref="AZ72:AZ135" si="111">IF($B72&lt;&gt;"",AS72*AY72,"")</f>
        <v/>
      </c>
      <c r="BA72" s="64" t="str">
        <f>IF($B72&lt;&gt;"",SUMIFS(进货台账!$I$3:$I$1869,进货台账!$E$3:$E$1869,$B72,进货台账!$B$3:$B$1869,LEFT($I$3,4),进货台账!$C$3:$C$1869,LEFT(BA$4,LEN(BA$4)-1)),"")</f>
        <v/>
      </c>
      <c r="BB72" s="64" t="str">
        <f>IF($B72&lt;&gt;"",SUMIFS(进货台账!$K$3:$K$1869,进货台账!$E$3:$E$1869,$B72,进货台账!$B$3:$B$1869,LEFT($I$3,4),进货台账!$C$3:$C$1869,LEFT(BA$4,LEN(BA$4)-1)),"")</f>
        <v/>
      </c>
      <c r="BC72" s="64" t="str">
        <f t="shared" ref="BC72:BC135" si="112">IF($B72&lt;&gt;"",IFERROR(BB72/BA72,0),"")</f>
        <v/>
      </c>
      <c r="BD72" s="64" t="str">
        <f t="shared" ref="BD72:BD135" si="113">IF($B72&lt;&gt;"",IFERROR((AZ72+BB72)/(AY72+BA72),0),"")</f>
        <v/>
      </c>
      <c r="BE72" s="64" t="str">
        <f>IF($B72&lt;&gt;"",SUMIFS(销售台账!$I$3:$I$2654,销售台账!$E$3:$E$2654,$B72,销售台账!$B$3:$B$2654,LEFT($I$3,4),销售台账!$C$3:$C$2654,LEFT(BA$4,LEN(BA$4)-1)),"")</f>
        <v/>
      </c>
      <c r="BF72" s="64" t="str">
        <f>IF($B72&lt;&gt;"",IFERROR(SUMIFS(销售台账!$K$3:$K$2654,销售台账!$E$3:$E$2654,$B72,销售台账!$B$3:$B$2654,LEFT($I$3,4),销售台账!$C$3:$C$2654,LEFT(BA$4,LEN(BA$4)-1))/BE72,0),"")</f>
        <v/>
      </c>
      <c r="BG72" s="64" t="str">
        <f>IF($B72&lt;&gt;"",SUMIFS(损耗登记!$I$3:$I$4999,损耗登记!$E$3:$E$4999,$B72,损耗登记!$B$3:$B$4999,LEFT($I$3,4),损耗登记!$C$3:$C$4999,LEFT(BA$4,LEN(BA$4)-1)),"")</f>
        <v/>
      </c>
      <c r="BH72" s="64" t="str">
        <f t="shared" ref="BH72:BH135" si="114">IF($B72&lt;&gt;"",BD72*BG72,"")</f>
        <v/>
      </c>
      <c r="BI72" s="64" t="str">
        <f t="shared" ref="BI72:BI135" si="115">IF($B72&lt;&gt;"",(BF72-BD72)*BE72,"")</f>
        <v/>
      </c>
      <c r="BJ72" s="64" t="str">
        <f t="shared" ref="BJ72:BJ135" si="116">IF($B72&lt;&gt;"",AY72+BA72-BE72-BG72,"")</f>
        <v/>
      </c>
      <c r="BK72" s="64" t="str">
        <f t="shared" ref="BK72:BK135" si="117">IF($B72&lt;&gt;"",BD72*BJ72,"")</f>
        <v/>
      </c>
      <c r="BL72" s="64" t="str">
        <f>IF($B72&lt;&gt;"",SUMIFS(进货台账!$I$3:$I$1869,进货台账!$E$3:$E$1869,$B72,进货台账!$B$3:$B$1869,LEFT($I$3,4),进货台账!$C$3:$C$1869,LEFT(BL$4,LEN(BL$4)-1)),"")</f>
        <v/>
      </c>
      <c r="BM72" s="64" t="str">
        <f>IF($B72&lt;&gt;"",SUMIFS(进货台账!$K$3:$K$1869,进货台账!$E$3:$E$1869,$B72,进货台账!$B$3:$B$1869,LEFT($I$3,4),进货台账!$C$3:$C$1869,LEFT(BL$4,LEN(BL$4)-1)),"")</f>
        <v/>
      </c>
      <c r="BN72" s="64" t="str">
        <f t="shared" ref="BN72:BN135" si="118">IF($B72&lt;&gt;"",IFERROR(BM72/BL72,0),"")</f>
        <v/>
      </c>
      <c r="BO72" s="64" t="str">
        <f t="shared" ref="BO72:BO135" si="119">IF($B72&lt;&gt;"",IFERROR((BK72+BM72)/(BJ72+BL72),0),"")</f>
        <v/>
      </c>
      <c r="BP72" s="64" t="str">
        <f>IF($B72&lt;&gt;"",SUMIFS(销售台账!$I$3:$I$2654,销售台账!$E$3:$E$2654,$B72,销售台账!$B$3:$B$2654,LEFT($I$3,4),销售台账!$C$3:$C$2654,LEFT(BL$4,LEN(BL$4)-1)),"")</f>
        <v/>
      </c>
      <c r="BQ72" s="64" t="str">
        <f>IF($B72&lt;&gt;"",IFERROR(SUMIFS(销售台账!$K$3:$K$2654,销售台账!$E$3:$E$2654,$B72,销售台账!$B$3:$B$2654,LEFT($I$3,4),销售台账!$C$3:$C$2654,LEFT(BL$4,LEN(BL$4)-1))/BP72,0),"")</f>
        <v/>
      </c>
      <c r="BR72" s="64" t="str">
        <f>IF($B72&lt;&gt;"",SUMIFS(损耗登记!$I$3:$I$4999,损耗登记!$E$3:$E$4999,$B72,损耗登记!$B$3:$B$4999,LEFT($I$3,4),损耗登记!$C$3:$C$4999,LEFT(BL$4,LEN(BL$4)-1)),"")</f>
        <v/>
      </c>
      <c r="BS72" s="64" t="str">
        <f t="shared" ref="BS72:BS135" si="120">IF($B72&lt;&gt;"",BO72*BR72,"")</f>
        <v/>
      </c>
      <c r="BT72" s="64" t="str">
        <f t="shared" ref="BT72:BT135" si="121">IF($B72&lt;&gt;"",(BQ72-BO72)*BP72,"")</f>
        <v/>
      </c>
      <c r="BU72" s="64" t="str">
        <f t="shared" ref="BU72:BU135" si="122">IF($B72&lt;&gt;"",BJ72+BL72-BP72-BR72,"")</f>
        <v/>
      </c>
      <c r="BV72" s="64" t="str">
        <f t="shared" ref="BV72:BV135" si="123">IF($B72&lt;&gt;"",BO72*BU72,"")</f>
        <v/>
      </c>
      <c r="BW72" s="64" t="str">
        <f>IF($B72&lt;&gt;"",SUMIFS(进货台账!$I$3:$I$1869,进货台账!$E$3:$E$1869,$B72,进货台账!$B$3:$B$1869,LEFT($I$3,4),进货台账!$C$3:$C$1869,LEFT(BW$4,LEN(BW$4)-1)),"")</f>
        <v/>
      </c>
      <c r="BX72" s="64" t="str">
        <f>IF($B72&lt;&gt;"",SUMIFS(进货台账!$K$3:$K$1869,进货台账!$E$3:$E$1869,$B72,进货台账!$B$3:$B$1869,LEFT($I$3,4),进货台账!$C$3:$C$1869,LEFT(BW$4,LEN(BW$4)-1)),"")</f>
        <v/>
      </c>
      <c r="BY72" s="64" t="str">
        <f t="shared" ref="BY72:BY135" si="124">IF($B72&lt;&gt;"",IFERROR(BX72/BW72,0),"")</f>
        <v/>
      </c>
      <c r="BZ72" s="64" t="str">
        <f t="shared" ref="BZ72:BZ135" si="125">IF($B72&lt;&gt;"",IFERROR((BV72+BX72)/(BU72+BW72),0),"")</f>
        <v/>
      </c>
      <c r="CA72" s="64" t="str">
        <f>IF($B72&lt;&gt;"",SUMIFS(销售台账!$I$3:$I$2654,销售台账!$E$3:$E$2654,$B72,销售台账!$B$3:$B$2654,LEFT($I$3,4),销售台账!$C$3:$C$2654,LEFT(BW$4,LEN(BW$4)-1)),"")</f>
        <v/>
      </c>
      <c r="CB72" s="64" t="str">
        <f>IF($B72&lt;&gt;"",IFERROR(SUMIFS(销售台账!$K$3:$K$2654,销售台账!$E$3:$E$2654,$B72,销售台账!$B$3:$B$2654,LEFT($I$3,4),销售台账!$C$3:$C$2654,LEFT(BW$4,LEN(BW$4)-1))/CA72,0),"")</f>
        <v/>
      </c>
      <c r="CC72" s="64" t="str">
        <f>IF($B72&lt;&gt;"",SUMIFS(损耗登记!$I$3:$I$4999,损耗登记!$E$3:$E$4999,$B72,损耗登记!$B$3:$B$4999,LEFT($I$3,4),损耗登记!$C$3:$C$4999,LEFT(BW$4,LEN(BW$4)-1)),"")</f>
        <v/>
      </c>
      <c r="CD72" s="64" t="str">
        <f t="shared" ref="CD72:CD135" si="126">IF($B72&lt;&gt;"",BZ72*CC72,"")</f>
        <v/>
      </c>
      <c r="CE72" s="64" t="str">
        <f t="shared" ref="CE72:CE135" si="127">IF($B72&lt;&gt;"",(CB72-BZ72)*CA72,"")</f>
        <v/>
      </c>
      <c r="CF72" s="64" t="str">
        <f t="shared" ref="CF72:CF135" si="128">IF($B72&lt;&gt;"",BU72+BW72-CA72-CC72,"")</f>
        <v/>
      </c>
      <c r="CG72" s="64" t="str">
        <f t="shared" ref="CG72:CG135" si="129">IF($B72&lt;&gt;"",BZ72*CF72,"")</f>
        <v/>
      </c>
      <c r="CH72" s="64" t="str">
        <f>IF($B72&lt;&gt;"",SUMIFS(进货台账!$I$3:$I$1869,进货台账!$E$3:$E$1869,$B72,进货台账!$B$3:$B$1869,LEFT($I$3,4),进货台账!$C$3:$C$1869,LEFT(CH$4,LEN(CH$4)-1)),"")</f>
        <v/>
      </c>
      <c r="CI72" s="64" t="str">
        <f>IF($B72&lt;&gt;"",SUMIFS(进货台账!$K$3:$K$1869,进货台账!$E$3:$E$1869,$B72,进货台账!$B$3:$B$1869,LEFT($I$3,4),进货台账!$C$3:$C$1869,LEFT(CH$4,LEN(CH$4)-1)),"")</f>
        <v/>
      </c>
      <c r="CJ72" s="64" t="str">
        <f t="shared" ref="CJ72:CJ135" si="130">IF($B72&lt;&gt;"",IFERROR(CI72/CH72,0),"")</f>
        <v/>
      </c>
      <c r="CK72" s="64" t="str">
        <f t="shared" ref="CK72:CK135" si="131">IF($B72&lt;&gt;"",IFERROR((CG72+CI72)/(CF72+CH72),0),"")</f>
        <v/>
      </c>
      <c r="CL72" s="64" t="str">
        <f>IF($B72&lt;&gt;"",SUMIFS(销售台账!$I$3:$I$2654,销售台账!$E$3:$E$2654,$B72,销售台账!$B$3:$B$2654,LEFT($I$3,4),销售台账!$C$3:$C$2654,LEFT(CH$4,LEN(CH$4)-1)),"")</f>
        <v/>
      </c>
      <c r="CM72" s="64" t="str">
        <f>IF($B72&lt;&gt;"",IFERROR(SUMIFS(销售台账!$K$3:$K$2654,销售台账!$E$3:$E$2654,$B72,销售台账!$B$3:$B$2654,LEFT($I$3,4),销售台账!$C$3:$C$2654,LEFT(CH$4,LEN(CH$4)-1))/CL72,0),"")</f>
        <v/>
      </c>
      <c r="CN72" s="64" t="str">
        <f>IF($B72&lt;&gt;"",SUMIFS(损耗登记!$I$3:$I$4999,损耗登记!$E$3:$E$4999,$B72,损耗登记!$B$3:$B$4999,LEFT($I$3,4),损耗登记!$C$3:$C$4999,LEFT(CH$4,LEN(CH$4)-1)),"")</f>
        <v/>
      </c>
      <c r="CO72" s="64" t="str">
        <f t="shared" ref="CO72:CO135" si="132">IF($B72&lt;&gt;"",CK72*CN72,"")</f>
        <v/>
      </c>
      <c r="CP72" s="64" t="str">
        <f t="shared" ref="CP72:CP135" si="133">IF($B72&lt;&gt;"",(CM72-CK72)*CL72,"")</f>
        <v/>
      </c>
      <c r="CQ72" s="64" t="str">
        <f t="shared" ref="CQ72:CQ135" si="134">IF($B72&lt;&gt;"",CF72+CH72-CL72-CN72,"")</f>
        <v/>
      </c>
      <c r="CR72" s="64" t="str">
        <f t="shared" ref="CR72:CR135" si="135">IF($B72&lt;&gt;"",CK72*CQ72,"")</f>
        <v/>
      </c>
      <c r="CS72" s="64" t="str">
        <f>IF($B72&lt;&gt;"",SUMIFS(进货台账!$I$3:$I$1869,进货台账!$E$3:$E$1869,$B72,进货台账!$B$3:$B$1869,LEFT($I$3,4),进货台账!$C$3:$C$1869,LEFT(CS$4,LEN(CS$4)-1)),"")</f>
        <v/>
      </c>
      <c r="CT72" s="64" t="str">
        <f>IF($B72&lt;&gt;"",SUMIFS(进货台账!$K$3:$K$1869,进货台账!$E$3:$E$1869,$B72,进货台账!$B$3:$B$1869,LEFT($I$3,4),进货台账!$C$3:$C$1869,LEFT(CS$4,LEN(CS$4)-1)),"")</f>
        <v/>
      </c>
      <c r="CU72" s="64" t="str">
        <f t="shared" ref="CU72:CU135" si="136">IF($B72&lt;&gt;"",IFERROR(CT72/CS72,0),"")</f>
        <v/>
      </c>
      <c r="CV72" s="64" t="str">
        <f t="shared" ref="CV72:CV135" si="137">IF($B72&lt;&gt;"",IFERROR((CR72+CT72)/(CQ72+CS72),0),"")</f>
        <v/>
      </c>
      <c r="CW72" s="64" t="str">
        <f>IF($B72&lt;&gt;"",SUMIFS(销售台账!$I$3:$I$2654,销售台账!$E$3:$E$2654,$B72,销售台账!$B$3:$B$2654,LEFT($I$3,4),销售台账!$C$3:$C$2654,LEFT(CS$4,LEN(CS$4)-1)),"")</f>
        <v/>
      </c>
      <c r="CX72" s="64" t="str">
        <f>IF($B72&lt;&gt;"",IFERROR(SUMIFS(销售台账!$K$3:$K$2654,销售台账!$E$3:$E$2654,$B72,销售台账!$B$3:$B$2654,LEFT($I$3,4),销售台账!$C$3:$C$2654,LEFT(CS$4,LEN(CS$4)-1))/CW72,0),"")</f>
        <v/>
      </c>
      <c r="CY72" s="64" t="str">
        <f>IF($B72&lt;&gt;"",SUMIFS(损耗登记!$I$3:$I$4999,损耗登记!$E$3:$E$4999,$B72,损耗登记!$B$3:$B$4999,LEFT($I$3,4),损耗登记!$C$3:$C$4999,LEFT(CS$4,LEN(CS$4)-1)),"")</f>
        <v/>
      </c>
      <c r="CZ72" s="64" t="str">
        <f t="shared" ref="CZ72:CZ135" si="138">IF($B72&lt;&gt;"",CV72*CY72,"")</f>
        <v/>
      </c>
      <c r="DA72" s="64" t="str">
        <f t="shared" ref="DA72:DA135" si="139">IF($B72&lt;&gt;"",(CX72-CV72)*CW72,"")</f>
        <v/>
      </c>
      <c r="DB72" s="64" t="str">
        <f t="shared" ref="DB72:DB135" si="140">IF($B72&lt;&gt;"",CQ72+CS72-CW72-CY72,"")</f>
        <v/>
      </c>
      <c r="DC72" s="64" t="str">
        <f t="shared" ref="DC72:DC135" si="141">IF($B72&lt;&gt;"",CV72*DB72,"")</f>
        <v/>
      </c>
      <c r="DD72" s="64" t="str">
        <f>IF($B72&lt;&gt;"",SUMIFS(进货台账!$I$3:$I$1869,进货台账!$E$3:$E$1869,$B72,进货台账!$B$3:$B$1869,LEFT($I$3,4),进货台账!$C$3:$C$1869,LEFT(DD$4,LEN(DD$4)-1)),"")</f>
        <v/>
      </c>
      <c r="DE72" s="64" t="str">
        <f>IF($B72&lt;&gt;"",SUMIFS(进货台账!$K$3:$K$1869,进货台账!$E$3:$E$1869,$B72,进货台账!$B$3:$B$1869,LEFT($I$3,4),进货台账!$C$3:$C$1869,LEFT(DD$4,LEN(DD$4)-1)),"")</f>
        <v/>
      </c>
      <c r="DF72" s="64" t="str">
        <f t="shared" ref="DF72:DF135" si="142">IF($B72&lt;&gt;"",IFERROR(DE72/DD72,0),"")</f>
        <v/>
      </c>
      <c r="DG72" s="64" t="str">
        <f t="shared" ref="DG72:DG135" si="143">IF($B72&lt;&gt;"",IFERROR((DC72+DE72)/(DB72+DD72),0),"")</f>
        <v/>
      </c>
      <c r="DH72" s="64" t="str">
        <f>IF($B72&lt;&gt;"",SUMIFS(销售台账!$I$3:$I$2654,销售台账!$E$3:$E$2654,$B72,销售台账!$B$3:$B$2654,LEFT($I$3,4),销售台账!$C$3:$C$2654,LEFT(DD$4,LEN(DD$4)-1)),"")</f>
        <v/>
      </c>
      <c r="DI72" s="64" t="str">
        <f>IF($B72&lt;&gt;"",IFERROR(SUMIFS(销售台账!$K$3:$K$2654,销售台账!$E$3:$E$2654,$B72,销售台账!$B$3:$B$2654,LEFT($I$3,4),销售台账!$C$3:$C$2654,LEFT(DD$4,LEN(DD$4)-1))/DH72,0),"")</f>
        <v/>
      </c>
      <c r="DJ72" s="64" t="str">
        <f>IF($B72&lt;&gt;"",SUMIFS(损耗登记!$I$3:$I$4999,损耗登记!$E$3:$E$4999,$B72,损耗登记!$B$3:$B$4999,LEFT($I$3,4),损耗登记!$C$3:$C$4999,LEFT(DD$4,LEN(DD$4)-1)),"")</f>
        <v/>
      </c>
      <c r="DK72" s="64" t="str">
        <f t="shared" ref="DK72:DK135" si="144">IF($B72&lt;&gt;"",DG72*DJ72,"")</f>
        <v/>
      </c>
      <c r="DL72" s="64" t="str">
        <f t="shared" ref="DL72:DL135" si="145">IF($B72&lt;&gt;"",(DI72-DG72)*DH72,"")</f>
        <v/>
      </c>
      <c r="DM72" s="64" t="str">
        <f t="shared" ref="DM72:DM135" si="146">IF($B72&lt;&gt;"",DB72+DD72-DH72-DJ72,"")</f>
        <v/>
      </c>
      <c r="DN72" s="64" t="str">
        <f t="shared" ref="DN72:DN135" si="147">IF($B72&lt;&gt;"",DG72*DM72,"")</f>
        <v/>
      </c>
      <c r="DO72" s="64" t="str">
        <f>IF($B72&lt;&gt;"",SUMIFS(进货台账!$I$3:$I$1869,进货台账!$E$3:$E$1869,$B72,进货台账!$B$3:$B$1869,LEFT($I$3,4),进货台账!$C$3:$C$1869,LEFT(DO$4,LEN(DO$4)-1)),"")</f>
        <v/>
      </c>
      <c r="DP72" s="64" t="str">
        <f>IF($B72&lt;&gt;"",SUMIFS(进货台账!$K$3:$K$1869,进货台账!$E$3:$E$1869,$B72,进货台账!$B$3:$B$1869,LEFT($I$3,4),进货台账!$C$3:$C$1869,LEFT(DO$4,LEN(DO$4)-1)),"")</f>
        <v/>
      </c>
      <c r="DQ72" s="64" t="str">
        <f t="shared" ref="DQ72:DQ135" si="148">IF($B72&lt;&gt;"",IFERROR(DP72/DO72,0),"")</f>
        <v/>
      </c>
      <c r="DR72" s="64" t="str">
        <f t="shared" ref="DR72:DR135" si="149">IF($B72&lt;&gt;"",IFERROR((DN72+DP72)/(DM72+DO72),0),"")</f>
        <v/>
      </c>
      <c r="DS72" s="64" t="str">
        <f>IF($B72&lt;&gt;"",SUMIFS(销售台账!$I$3:$I$2654,销售台账!$E$3:$E$2654,$B72,销售台账!$B$3:$B$2654,LEFT($I$3,4),销售台账!$C$3:$C$2654,LEFT(DO$4,LEN(DO$4)-1)),"")</f>
        <v/>
      </c>
      <c r="DT72" s="64" t="str">
        <f>IF($B72&lt;&gt;"",IFERROR(SUMIFS(销售台账!$K$3:$K$2654,销售台账!$E$3:$E$2654,$B72,销售台账!$B$3:$B$2654,LEFT($I$3,4),销售台账!$C$3:$C$2654,LEFT(DO$4,LEN(DO$4)-1))/DS72,0),"")</f>
        <v/>
      </c>
      <c r="DU72" s="64" t="str">
        <f>IF($B72&lt;&gt;"",SUMIFS(损耗登记!$I$3:$I$4999,损耗登记!$E$3:$E$4999,$B72,损耗登记!$B$3:$B$4999,LEFT($I$3,4),损耗登记!$C$3:$C$4999,LEFT(DO$4,LEN(DO$4)-1)),"")</f>
        <v/>
      </c>
      <c r="DV72" s="64" t="str">
        <f t="shared" ref="DV72:DV135" si="150">IF($B72&lt;&gt;"",DR72*DU72,"")</f>
        <v/>
      </c>
      <c r="DW72" s="64" t="str">
        <f t="shared" ref="DW72:DW135" si="151">IF($B72&lt;&gt;"",(DT72-DR72)*DS72,"")</f>
        <v/>
      </c>
      <c r="DX72" s="64" t="str">
        <f t="shared" ref="DX72:DX135" si="152">IF($B72&lt;&gt;"",DM72+DO72-DS72-DU72,"")</f>
        <v/>
      </c>
      <c r="DY72" s="64" t="str">
        <f t="shared" ref="DY72:DY135" si="153">IF($B72&lt;&gt;"",DR72*DX72,"")</f>
        <v/>
      </c>
      <c r="DZ72" s="64" t="str">
        <f>IF($B72&lt;&gt;"",SUMIFS(进货台账!$I$3:$I$1869,进货台账!$E$3:$E$1869,$B72,进货台账!$B$3:$B$1869,LEFT($I$3,4),进货台账!$C$3:$C$1869,LEFT(DZ$4,LEN(DZ$4)-1)),"")</f>
        <v/>
      </c>
      <c r="EA72" s="64" t="str">
        <f>IF($B72&lt;&gt;"",SUMIFS(进货台账!$K$3:$K$1869,进货台账!$E$3:$E$1869,$B72,进货台账!$B$3:$B$1869,LEFT($I$3,4),进货台账!$C$3:$C$1869,LEFT(DZ$4,LEN(DZ$4)-1)),"")</f>
        <v/>
      </c>
      <c r="EB72" s="64" t="str">
        <f t="shared" ref="EB72:EB135" si="154">IF($B72&lt;&gt;"",IFERROR(EA72/DZ72,0),"")</f>
        <v/>
      </c>
      <c r="EC72" s="64" t="str">
        <f t="shared" ref="EC72:EC135" si="155">IF($B72&lt;&gt;"",IFERROR((DY72+EA72)/(DX72+DZ72),0),"")</f>
        <v/>
      </c>
      <c r="ED72" s="64" t="str">
        <f>IF($B72&lt;&gt;"",SUMIFS(销售台账!$I$3:$I$2654,销售台账!$E$3:$E$2654,$B72,销售台账!$B$3:$B$2654,LEFT($I$3,4),销售台账!$C$3:$C$2654,LEFT(DZ$4,LEN(DZ$4)-1)),"")</f>
        <v/>
      </c>
      <c r="EE72" s="64" t="str">
        <f>IF($B72&lt;&gt;"",IFERROR(SUMIFS(销售台账!$K$3:$K$2654,销售台账!$E$3:$E$2654,$B72,销售台账!$B$3:$B$2654,LEFT($I$3,4),销售台账!$C$3:$C$2654,LEFT(DZ$4,LEN(DZ$4)-1))/ED72,0),"")</f>
        <v/>
      </c>
      <c r="EF72" s="64" t="str">
        <f>IF($B72&lt;&gt;"",SUMIFS(损耗登记!$I$3:$I$4999,损耗登记!$E$3:$E$4999,$B72,损耗登记!$B$3:$B$4999,LEFT($I$3,4),损耗登记!$C$3:$C$4999,LEFT(DZ$4,LEN(DZ$4)-1)),"")</f>
        <v/>
      </c>
      <c r="EG72" s="64" t="str">
        <f t="shared" ref="EG72:EG135" si="156">IF($B72&lt;&gt;"",EC72*EF72,"")</f>
        <v/>
      </c>
      <c r="EH72" s="64" t="str">
        <f t="shared" ref="EH72:EH135" si="157">IF($B72&lt;&gt;"",(EE72-EC72)*ED72,"")</f>
        <v/>
      </c>
      <c r="EI72" s="64" t="str">
        <f t="shared" ref="EI72:EI135" si="158">IF($B72&lt;&gt;"",DX72+DZ72-ED72-EF72,"")</f>
        <v/>
      </c>
      <c r="EJ72" s="64" t="str">
        <f t="shared" ref="EJ72:EJ135" si="159">IF($B72&lt;&gt;"",EC72*EI72,"")</f>
        <v/>
      </c>
    </row>
    <row r="73" s="44" customFormat="1" ht="22" customHeight="1" spans="1:140">
      <c r="A73" s="63" t="str">
        <f t="shared" ref="A73:A136" si="160">IF(B73&lt;&gt;"",A72+1,"")</f>
        <v/>
      </c>
      <c r="B73" s="63" t="str">
        <f>IF(商品参数!A69&lt;&gt;"",商品参数!A69,"")</f>
        <v/>
      </c>
      <c r="C73" s="64" t="str">
        <f>IFERROR(VLOOKUP(B73,商品参数!A:E,2,FALSE),"")</f>
        <v/>
      </c>
      <c r="D73" s="64" t="str">
        <f>IFERROR(VLOOKUP(B73,商品参数!A:E,3,FALSE),"")</f>
        <v/>
      </c>
      <c r="E73" s="64" t="str">
        <f>IFERROR(VLOOKUP(B73,商品参数!A:E,4,FALSE),"")</f>
        <v/>
      </c>
      <c r="F73" s="64" t="str">
        <f>IF(E73&lt;&gt;"",IFERROR(VLOOKUP(B73,商品参数!$A$3:$D$499,6,0),0),"")</f>
        <v/>
      </c>
      <c r="G73" s="64" t="str">
        <f>IF(E73&lt;&gt;"",IFERROR(VLOOKUP(B73,商品参数!$A$3:$E$499,7,0),0),"")</f>
        <v/>
      </c>
      <c r="H73" s="64" t="str">
        <f t="shared" si="94"/>
        <v/>
      </c>
      <c r="I73" s="64" t="str">
        <f>IF($B73&lt;&gt;"",SUMIFS(进货台账!$I$3:$I$1869,进货台账!$E$3:$E$1869,$B73,进货台账!$B$3:$B$1869,LEFT($I$3,4),进货台账!$C$3:$C$1869,LEFT(I$4,LEN(I$4)-1)),"")</f>
        <v/>
      </c>
      <c r="J73" s="64" t="str">
        <f>IF($B73&lt;&gt;"",SUMIFS(进货台账!$K$3:$K$1869,进货台账!$E$3:$E$1869,$B73,进货台账!$B$3:$B$1869,LEFT($I$3,4),进货台账!$C$3:$C$1869,LEFT(I$4,LEN(I$4)-1)),"")</f>
        <v/>
      </c>
      <c r="K73" s="64" t="str">
        <f t="shared" si="95"/>
        <v/>
      </c>
      <c r="L73" s="64" t="str">
        <f t="shared" si="96"/>
        <v/>
      </c>
      <c r="M73" s="64" t="str">
        <f>IF($B73&lt;&gt;"",SUMIFS(销售台账!$I$3:$I$2654,销售台账!$E$3:$E$2654,$B73,销售台账!$B$3:$B$2654,LEFT($I$3,4),销售台账!$C$3:$C$2654,LEFT(I$4,LEN(I$4)-1)),"")</f>
        <v/>
      </c>
      <c r="N73" s="64" t="str">
        <f>IF($B73&lt;&gt;"",IFERROR(SUMIFS(销售台账!$K$3:$K$2654,销售台账!$E$3:$E$2654,$B73,销售台账!$B$3:$B$2654,LEFT($I$3,4),销售台账!$C$3:$C$2654,LEFT(I$4,LEN(I$4)-1))/M73,0),"")</f>
        <v/>
      </c>
      <c r="O73" s="64" t="str">
        <f>IF($B73&lt;&gt;"",SUMIFS(损耗登记!$I$3:$I$4999,损耗登记!$E$3:$E$4999,$B73,损耗登记!$B$3:$B$4999,LEFT($I$3,4),损耗登记!$C$3:$C$4999,LEFT(I$4,LEN(I$4)-1)),"")</f>
        <v/>
      </c>
      <c r="P73" s="64" t="str">
        <f t="shared" si="97"/>
        <v/>
      </c>
      <c r="Q73" s="64" t="str">
        <f t="shared" si="98"/>
        <v/>
      </c>
      <c r="R73" s="64" t="str">
        <f t="shared" si="99"/>
        <v/>
      </c>
      <c r="S73" s="64" t="str">
        <f t="shared" ref="S73:S136" si="161">IF($B73&lt;&gt;"",L73*R73,"")</f>
        <v/>
      </c>
      <c r="T73" s="64" t="str">
        <f>IF($B73&lt;&gt;"",SUMIFS(进货台账!$I$3:$I$1869,进货台账!$E$3:$E$1869,$B73,进货台账!$B$3:$B$1869,LEFT($I$3,4),进货台账!$C$3:$C$1869,LEFT(T$4,LEN(T$4)-1)),"")</f>
        <v/>
      </c>
      <c r="U73" s="64" t="str">
        <f>IF($B73&lt;&gt;"",SUMIFS(进货台账!$K$3:$K$1869,进货台账!$E$3:$E$1869,$B73,进货台账!$B$3:$B$1869,LEFT($I$3,4),进货台账!$C$3:$C$1869,LEFT(T$4,LEN(T$4)-1)),"")</f>
        <v/>
      </c>
      <c r="V73" s="64" t="str">
        <f t="shared" ref="V73:V136" si="162">IF($B73&lt;&gt;"",IFERROR(U73/T73,0),"")</f>
        <v/>
      </c>
      <c r="W73" s="64" t="str">
        <f t="shared" ref="W73:W136" si="163">IF($B73&lt;&gt;"",IFERROR((S73+U73)/(R73+T73),0),"")</f>
        <v/>
      </c>
      <c r="X73" s="64" t="str">
        <f>IF($B73&lt;&gt;"",SUMIFS(销售台账!$I$3:$I$2654,销售台账!$E$3:$E$2654,$B73,销售台账!$B$3:$B$2654,LEFT($I$3,4),销售台账!$C$3:$C$2654,LEFT(T$4,LEN(T$4)-1)),"")</f>
        <v/>
      </c>
      <c r="Y73" s="64" t="str">
        <f>IF($B73&lt;&gt;"",IFERROR(SUMIFS(销售台账!$K$3:$K$2654,销售台账!$E$3:$E$2654,$B73,销售台账!$B$3:$B$2654,LEFT($I$3,4),销售台账!$C$3:$C$2654,LEFT(T$4,LEN(T$4)-1))/X73,0),"")</f>
        <v/>
      </c>
      <c r="Z73" s="64" t="str">
        <f>IF($B73&lt;&gt;"",SUMIFS(损耗登记!$I$3:$I$4999,损耗登记!$E$3:$E$4999,$B73,损耗登记!$B$3:$B$4999,LEFT($I$3,4),损耗登记!$C$3:$C$4999,LEFT(T$4,LEN(T$4)-1)),"")</f>
        <v/>
      </c>
      <c r="AA73" s="64" t="str">
        <f t="shared" ref="AA73:AA136" si="164">IF($B73&lt;&gt;"",W73*Z73,"")</f>
        <v/>
      </c>
      <c r="AB73" s="64" t="str">
        <f t="shared" ref="AB73:AB136" si="165">IF($B73&lt;&gt;"",(Y73-W73)*X73,"")</f>
        <v/>
      </c>
      <c r="AC73" s="64" t="str">
        <f t="shared" ref="AC73:AC136" si="166">IF($B73&lt;&gt;"",R73+T73-X73-Z73,"")</f>
        <v/>
      </c>
      <c r="AD73" s="64" t="str">
        <f t="shared" ref="AD73:AD136" si="167">IF($B73&lt;&gt;"",W73*AC73,"")</f>
        <v/>
      </c>
      <c r="AE73" s="64" t="str">
        <f>IF($B73&lt;&gt;"",SUMIFS(进货台账!$I$3:$I$1869,进货台账!$E$3:$E$1869,$B73,进货台账!$B$3:$B$1869,LEFT($I$3,4),进货台账!$C$3:$C$1869,LEFT(AE$4,LEN(AE$4)-1)),"")</f>
        <v/>
      </c>
      <c r="AF73" s="64" t="str">
        <f>IF($B73&lt;&gt;"",SUMIFS(进货台账!$K$3:$K$1869,进货台账!$E$3:$E$1869,$B73,进货台账!$B$3:$B$1869,LEFT($I$3,4),进货台账!$C$3:$C$1869,LEFT(AE$4,LEN(AE$4)-1)),"")</f>
        <v/>
      </c>
      <c r="AG73" s="64" t="str">
        <f t="shared" si="100"/>
        <v/>
      </c>
      <c r="AH73" s="64" t="str">
        <f t="shared" si="101"/>
        <v/>
      </c>
      <c r="AI73" s="64" t="str">
        <f>IF($B73&lt;&gt;"",SUMIFS(销售台账!$I$3:$I$2654,销售台账!$E$3:$E$2654,$B73,销售台账!$B$3:$B$2654,LEFT($I$3,4),销售台账!$C$3:$C$2654,LEFT(AE$4,LEN(AE$4)-1)),"")</f>
        <v/>
      </c>
      <c r="AJ73" s="64" t="str">
        <f>IF($B73&lt;&gt;"",IFERROR(SUMIFS(销售台账!$K$3:$K$2654,销售台账!$E$3:$E$2654,$B73,销售台账!$B$3:$B$2654,LEFT($I$3,4),销售台账!$C$3:$C$2654,LEFT(AE$4,LEN(AE$4)-1))/AI73,0),"")</f>
        <v/>
      </c>
      <c r="AK73" s="64" t="str">
        <f>IF($B73&lt;&gt;"",SUMIFS(损耗登记!$I$3:$I$4999,损耗登记!$E$3:$E$4999,$B73,损耗登记!$B$3:$B$4999,LEFT($I$3,4),损耗登记!$C$3:$C$4999,LEFT(AE$4,LEN(AE$4)-1)),"")</f>
        <v/>
      </c>
      <c r="AL73" s="64" t="str">
        <f t="shared" si="102"/>
        <v/>
      </c>
      <c r="AM73" s="64" t="str">
        <f t="shared" si="103"/>
        <v/>
      </c>
      <c r="AN73" s="64" t="str">
        <f t="shared" si="104"/>
        <v/>
      </c>
      <c r="AO73" s="64" t="str">
        <f t="shared" si="105"/>
        <v/>
      </c>
      <c r="AP73" s="64" t="str">
        <f>IF($B73&lt;&gt;"",SUMIFS(进货台账!$I$3:$I$1869,进货台账!$E$3:$E$1869,$B73,进货台账!$B$3:$B$1869,LEFT($I$3,4),进货台账!$C$3:$C$1869,LEFT(AP$4,LEN(AP$4)-1)),"")</f>
        <v/>
      </c>
      <c r="AQ73" s="64" t="str">
        <f>IF($B73&lt;&gt;"",SUMIFS(进货台账!$K$3:$K$1869,进货台账!$E$3:$E$1869,$B73,进货台账!$B$3:$B$1869,LEFT($I$3,4),进货台账!$C$3:$C$1869,LEFT(AP$4,LEN(AP$4)-1)),"")</f>
        <v/>
      </c>
      <c r="AR73" s="64" t="str">
        <f t="shared" si="106"/>
        <v/>
      </c>
      <c r="AS73" s="64" t="str">
        <f t="shared" si="107"/>
        <v/>
      </c>
      <c r="AT73" s="64" t="str">
        <f>IF($B73&lt;&gt;"",SUMIFS(销售台账!$I$3:$I$2654,销售台账!$E$3:$E$2654,$B73,销售台账!$B$3:$B$2654,LEFT($I$3,4),销售台账!$C$3:$C$2654,LEFT(AP$4,LEN(AP$4)-1)),"")</f>
        <v/>
      </c>
      <c r="AU73" s="64" t="str">
        <f>IF($B73&lt;&gt;"",IFERROR(SUMIFS(销售台账!$K$3:$K$2654,销售台账!$E$3:$E$2654,$B73,销售台账!$B$3:$B$2654,LEFT($I$3,4),销售台账!$C$3:$C$2654,LEFT(AP$4,LEN(AP$4)-1))/AT73,0),"")</f>
        <v/>
      </c>
      <c r="AV73" s="64" t="str">
        <f>IF($B73&lt;&gt;"",SUMIFS(损耗登记!$I$3:$I$4999,损耗登记!$E$3:$E$4999,$B73,损耗登记!$B$3:$B$4999,LEFT($I$3,4),损耗登记!$C$3:$C$4999,LEFT(AP$4,LEN(AP$4)-1)),"")</f>
        <v/>
      </c>
      <c r="AW73" s="64" t="str">
        <f t="shared" si="108"/>
        <v/>
      </c>
      <c r="AX73" s="64" t="str">
        <f t="shared" si="109"/>
        <v/>
      </c>
      <c r="AY73" s="64" t="str">
        <f t="shared" si="110"/>
        <v/>
      </c>
      <c r="AZ73" s="64" t="str">
        <f t="shared" si="111"/>
        <v/>
      </c>
      <c r="BA73" s="64" t="str">
        <f>IF($B73&lt;&gt;"",SUMIFS(进货台账!$I$3:$I$1869,进货台账!$E$3:$E$1869,$B73,进货台账!$B$3:$B$1869,LEFT($I$3,4),进货台账!$C$3:$C$1869,LEFT(BA$4,LEN(BA$4)-1)),"")</f>
        <v/>
      </c>
      <c r="BB73" s="64" t="str">
        <f>IF($B73&lt;&gt;"",SUMIFS(进货台账!$K$3:$K$1869,进货台账!$E$3:$E$1869,$B73,进货台账!$B$3:$B$1869,LEFT($I$3,4),进货台账!$C$3:$C$1869,LEFT(BA$4,LEN(BA$4)-1)),"")</f>
        <v/>
      </c>
      <c r="BC73" s="64" t="str">
        <f t="shared" si="112"/>
        <v/>
      </c>
      <c r="BD73" s="64" t="str">
        <f t="shared" si="113"/>
        <v/>
      </c>
      <c r="BE73" s="64" t="str">
        <f>IF($B73&lt;&gt;"",SUMIFS(销售台账!$I$3:$I$2654,销售台账!$E$3:$E$2654,$B73,销售台账!$B$3:$B$2654,LEFT($I$3,4),销售台账!$C$3:$C$2654,LEFT(BA$4,LEN(BA$4)-1)),"")</f>
        <v/>
      </c>
      <c r="BF73" s="64" t="str">
        <f>IF($B73&lt;&gt;"",IFERROR(SUMIFS(销售台账!$K$3:$K$2654,销售台账!$E$3:$E$2654,$B73,销售台账!$B$3:$B$2654,LEFT($I$3,4),销售台账!$C$3:$C$2654,LEFT(BA$4,LEN(BA$4)-1))/BE73,0),"")</f>
        <v/>
      </c>
      <c r="BG73" s="64" t="str">
        <f>IF($B73&lt;&gt;"",SUMIFS(损耗登记!$I$3:$I$4999,损耗登记!$E$3:$E$4999,$B73,损耗登记!$B$3:$B$4999,LEFT($I$3,4),损耗登记!$C$3:$C$4999,LEFT(BA$4,LEN(BA$4)-1)),"")</f>
        <v/>
      </c>
      <c r="BH73" s="64" t="str">
        <f t="shared" si="114"/>
        <v/>
      </c>
      <c r="BI73" s="64" t="str">
        <f t="shared" si="115"/>
        <v/>
      </c>
      <c r="BJ73" s="64" t="str">
        <f t="shared" si="116"/>
        <v/>
      </c>
      <c r="BK73" s="64" t="str">
        <f t="shared" si="117"/>
        <v/>
      </c>
      <c r="BL73" s="64" t="str">
        <f>IF($B73&lt;&gt;"",SUMIFS(进货台账!$I$3:$I$1869,进货台账!$E$3:$E$1869,$B73,进货台账!$B$3:$B$1869,LEFT($I$3,4),进货台账!$C$3:$C$1869,LEFT(BL$4,LEN(BL$4)-1)),"")</f>
        <v/>
      </c>
      <c r="BM73" s="64" t="str">
        <f>IF($B73&lt;&gt;"",SUMIFS(进货台账!$K$3:$K$1869,进货台账!$E$3:$E$1869,$B73,进货台账!$B$3:$B$1869,LEFT($I$3,4),进货台账!$C$3:$C$1869,LEFT(BL$4,LEN(BL$4)-1)),"")</f>
        <v/>
      </c>
      <c r="BN73" s="64" t="str">
        <f t="shared" si="118"/>
        <v/>
      </c>
      <c r="BO73" s="64" t="str">
        <f t="shared" si="119"/>
        <v/>
      </c>
      <c r="BP73" s="64" t="str">
        <f>IF($B73&lt;&gt;"",SUMIFS(销售台账!$I$3:$I$2654,销售台账!$E$3:$E$2654,$B73,销售台账!$B$3:$B$2654,LEFT($I$3,4),销售台账!$C$3:$C$2654,LEFT(BL$4,LEN(BL$4)-1)),"")</f>
        <v/>
      </c>
      <c r="BQ73" s="64" t="str">
        <f>IF($B73&lt;&gt;"",IFERROR(SUMIFS(销售台账!$K$3:$K$2654,销售台账!$E$3:$E$2654,$B73,销售台账!$B$3:$B$2654,LEFT($I$3,4),销售台账!$C$3:$C$2654,LEFT(BL$4,LEN(BL$4)-1))/BP73,0),"")</f>
        <v/>
      </c>
      <c r="BR73" s="64" t="str">
        <f>IF($B73&lt;&gt;"",SUMIFS(损耗登记!$I$3:$I$4999,损耗登记!$E$3:$E$4999,$B73,损耗登记!$B$3:$B$4999,LEFT($I$3,4),损耗登记!$C$3:$C$4999,LEFT(BL$4,LEN(BL$4)-1)),"")</f>
        <v/>
      </c>
      <c r="BS73" s="64" t="str">
        <f t="shared" si="120"/>
        <v/>
      </c>
      <c r="BT73" s="64" t="str">
        <f t="shared" si="121"/>
        <v/>
      </c>
      <c r="BU73" s="64" t="str">
        <f t="shared" si="122"/>
        <v/>
      </c>
      <c r="BV73" s="64" t="str">
        <f t="shared" si="123"/>
        <v/>
      </c>
      <c r="BW73" s="64" t="str">
        <f>IF($B73&lt;&gt;"",SUMIFS(进货台账!$I$3:$I$1869,进货台账!$E$3:$E$1869,$B73,进货台账!$B$3:$B$1869,LEFT($I$3,4),进货台账!$C$3:$C$1869,LEFT(BW$4,LEN(BW$4)-1)),"")</f>
        <v/>
      </c>
      <c r="BX73" s="64" t="str">
        <f>IF($B73&lt;&gt;"",SUMIFS(进货台账!$K$3:$K$1869,进货台账!$E$3:$E$1869,$B73,进货台账!$B$3:$B$1869,LEFT($I$3,4),进货台账!$C$3:$C$1869,LEFT(BW$4,LEN(BW$4)-1)),"")</f>
        <v/>
      </c>
      <c r="BY73" s="64" t="str">
        <f t="shared" si="124"/>
        <v/>
      </c>
      <c r="BZ73" s="64" t="str">
        <f t="shared" si="125"/>
        <v/>
      </c>
      <c r="CA73" s="64" t="str">
        <f>IF($B73&lt;&gt;"",SUMIFS(销售台账!$I$3:$I$2654,销售台账!$E$3:$E$2654,$B73,销售台账!$B$3:$B$2654,LEFT($I$3,4),销售台账!$C$3:$C$2654,LEFT(BW$4,LEN(BW$4)-1)),"")</f>
        <v/>
      </c>
      <c r="CB73" s="64" t="str">
        <f>IF($B73&lt;&gt;"",IFERROR(SUMIFS(销售台账!$K$3:$K$2654,销售台账!$E$3:$E$2654,$B73,销售台账!$B$3:$B$2654,LEFT($I$3,4),销售台账!$C$3:$C$2654,LEFT(BW$4,LEN(BW$4)-1))/CA73,0),"")</f>
        <v/>
      </c>
      <c r="CC73" s="64" t="str">
        <f>IF($B73&lt;&gt;"",SUMIFS(损耗登记!$I$3:$I$4999,损耗登记!$E$3:$E$4999,$B73,损耗登记!$B$3:$B$4999,LEFT($I$3,4),损耗登记!$C$3:$C$4999,LEFT(BW$4,LEN(BW$4)-1)),"")</f>
        <v/>
      </c>
      <c r="CD73" s="64" t="str">
        <f t="shared" si="126"/>
        <v/>
      </c>
      <c r="CE73" s="64" t="str">
        <f t="shared" si="127"/>
        <v/>
      </c>
      <c r="CF73" s="64" t="str">
        <f t="shared" si="128"/>
        <v/>
      </c>
      <c r="CG73" s="64" t="str">
        <f t="shared" si="129"/>
        <v/>
      </c>
      <c r="CH73" s="64" t="str">
        <f>IF($B73&lt;&gt;"",SUMIFS(进货台账!$I$3:$I$1869,进货台账!$E$3:$E$1869,$B73,进货台账!$B$3:$B$1869,LEFT($I$3,4),进货台账!$C$3:$C$1869,LEFT(CH$4,LEN(CH$4)-1)),"")</f>
        <v/>
      </c>
      <c r="CI73" s="64" t="str">
        <f>IF($B73&lt;&gt;"",SUMIFS(进货台账!$K$3:$K$1869,进货台账!$E$3:$E$1869,$B73,进货台账!$B$3:$B$1869,LEFT($I$3,4),进货台账!$C$3:$C$1869,LEFT(CH$4,LEN(CH$4)-1)),"")</f>
        <v/>
      </c>
      <c r="CJ73" s="64" t="str">
        <f t="shared" si="130"/>
        <v/>
      </c>
      <c r="CK73" s="64" t="str">
        <f t="shared" si="131"/>
        <v/>
      </c>
      <c r="CL73" s="64" t="str">
        <f>IF($B73&lt;&gt;"",SUMIFS(销售台账!$I$3:$I$2654,销售台账!$E$3:$E$2654,$B73,销售台账!$B$3:$B$2654,LEFT($I$3,4),销售台账!$C$3:$C$2654,LEFT(CH$4,LEN(CH$4)-1)),"")</f>
        <v/>
      </c>
      <c r="CM73" s="64" t="str">
        <f>IF($B73&lt;&gt;"",IFERROR(SUMIFS(销售台账!$K$3:$K$2654,销售台账!$E$3:$E$2654,$B73,销售台账!$B$3:$B$2654,LEFT($I$3,4),销售台账!$C$3:$C$2654,LEFT(CH$4,LEN(CH$4)-1))/CL73,0),"")</f>
        <v/>
      </c>
      <c r="CN73" s="64" t="str">
        <f>IF($B73&lt;&gt;"",SUMIFS(损耗登记!$I$3:$I$4999,损耗登记!$E$3:$E$4999,$B73,损耗登记!$B$3:$B$4999,LEFT($I$3,4),损耗登记!$C$3:$C$4999,LEFT(CH$4,LEN(CH$4)-1)),"")</f>
        <v/>
      </c>
      <c r="CO73" s="64" t="str">
        <f t="shared" si="132"/>
        <v/>
      </c>
      <c r="CP73" s="64" t="str">
        <f t="shared" si="133"/>
        <v/>
      </c>
      <c r="CQ73" s="64" t="str">
        <f t="shared" si="134"/>
        <v/>
      </c>
      <c r="CR73" s="64" t="str">
        <f t="shared" si="135"/>
        <v/>
      </c>
      <c r="CS73" s="64" t="str">
        <f>IF($B73&lt;&gt;"",SUMIFS(进货台账!$I$3:$I$1869,进货台账!$E$3:$E$1869,$B73,进货台账!$B$3:$B$1869,LEFT($I$3,4),进货台账!$C$3:$C$1869,LEFT(CS$4,LEN(CS$4)-1)),"")</f>
        <v/>
      </c>
      <c r="CT73" s="64" t="str">
        <f>IF($B73&lt;&gt;"",SUMIFS(进货台账!$K$3:$K$1869,进货台账!$E$3:$E$1869,$B73,进货台账!$B$3:$B$1869,LEFT($I$3,4),进货台账!$C$3:$C$1869,LEFT(CS$4,LEN(CS$4)-1)),"")</f>
        <v/>
      </c>
      <c r="CU73" s="64" t="str">
        <f t="shared" si="136"/>
        <v/>
      </c>
      <c r="CV73" s="64" t="str">
        <f t="shared" si="137"/>
        <v/>
      </c>
      <c r="CW73" s="64" t="str">
        <f>IF($B73&lt;&gt;"",SUMIFS(销售台账!$I$3:$I$2654,销售台账!$E$3:$E$2654,$B73,销售台账!$B$3:$B$2654,LEFT($I$3,4),销售台账!$C$3:$C$2654,LEFT(CS$4,LEN(CS$4)-1)),"")</f>
        <v/>
      </c>
      <c r="CX73" s="64" t="str">
        <f>IF($B73&lt;&gt;"",IFERROR(SUMIFS(销售台账!$K$3:$K$2654,销售台账!$E$3:$E$2654,$B73,销售台账!$B$3:$B$2654,LEFT($I$3,4),销售台账!$C$3:$C$2654,LEFT(CS$4,LEN(CS$4)-1))/CW73,0),"")</f>
        <v/>
      </c>
      <c r="CY73" s="64" t="str">
        <f>IF($B73&lt;&gt;"",SUMIFS(损耗登记!$I$3:$I$4999,损耗登记!$E$3:$E$4999,$B73,损耗登记!$B$3:$B$4999,LEFT($I$3,4),损耗登记!$C$3:$C$4999,LEFT(CS$4,LEN(CS$4)-1)),"")</f>
        <v/>
      </c>
      <c r="CZ73" s="64" t="str">
        <f t="shared" si="138"/>
        <v/>
      </c>
      <c r="DA73" s="64" t="str">
        <f t="shared" si="139"/>
        <v/>
      </c>
      <c r="DB73" s="64" t="str">
        <f t="shared" si="140"/>
        <v/>
      </c>
      <c r="DC73" s="64" t="str">
        <f t="shared" si="141"/>
        <v/>
      </c>
      <c r="DD73" s="64" t="str">
        <f>IF($B73&lt;&gt;"",SUMIFS(进货台账!$I$3:$I$1869,进货台账!$E$3:$E$1869,$B73,进货台账!$B$3:$B$1869,LEFT($I$3,4),进货台账!$C$3:$C$1869,LEFT(DD$4,LEN(DD$4)-1)),"")</f>
        <v/>
      </c>
      <c r="DE73" s="64" t="str">
        <f>IF($B73&lt;&gt;"",SUMIFS(进货台账!$K$3:$K$1869,进货台账!$E$3:$E$1869,$B73,进货台账!$B$3:$B$1869,LEFT($I$3,4),进货台账!$C$3:$C$1869,LEFT(DD$4,LEN(DD$4)-1)),"")</f>
        <v/>
      </c>
      <c r="DF73" s="64" t="str">
        <f t="shared" si="142"/>
        <v/>
      </c>
      <c r="DG73" s="64" t="str">
        <f t="shared" si="143"/>
        <v/>
      </c>
      <c r="DH73" s="64" t="str">
        <f>IF($B73&lt;&gt;"",SUMIFS(销售台账!$I$3:$I$2654,销售台账!$E$3:$E$2654,$B73,销售台账!$B$3:$B$2654,LEFT($I$3,4),销售台账!$C$3:$C$2654,LEFT(DD$4,LEN(DD$4)-1)),"")</f>
        <v/>
      </c>
      <c r="DI73" s="64" t="str">
        <f>IF($B73&lt;&gt;"",IFERROR(SUMIFS(销售台账!$K$3:$K$2654,销售台账!$E$3:$E$2654,$B73,销售台账!$B$3:$B$2654,LEFT($I$3,4),销售台账!$C$3:$C$2654,LEFT(DD$4,LEN(DD$4)-1))/DH73,0),"")</f>
        <v/>
      </c>
      <c r="DJ73" s="64" t="str">
        <f>IF($B73&lt;&gt;"",SUMIFS(损耗登记!$I$3:$I$4999,损耗登记!$E$3:$E$4999,$B73,损耗登记!$B$3:$B$4999,LEFT($I$3,4),损耗登记!$C$3:$C$4999,LEFT(DD$4,LEN(DD$4)-1)),"")</f>
        <v/>
      </c>
      <c r="DK73" s="64" t="str">
        <f t="shared" si="144"/>
        <v/>
      </c>
      <c r="DL73" s="64" t="str">
        <f t="shared" si="145"/>
        <v/>
      </c>
      <c r="DM73" s="64" t="str">
        <f t="shared" si="146"/>
        <v/>
      </c>
      <c r="DN73" s="64" t="str">
        <f t="shared" si="147"/>
        <v/>
      </c>
      <c r="DO73" s="64" t="str">
        <f>IF($B73&lt;&gt;"",SUMIFS(进货台账!$I$3:$I$1869,进货台账!$E$3:$E$1869,$B73,进货台账!$B$3:$B$1869,LEFT($I$3,4),进货台账!$C$3:$C$1869,LEFT(DO$4,LEN(DO$4)-1)),"")</f>
        <v/>
      </c>
      <c r="DP73" s="64" t="str">
        <f>IF($B73&lt;&gt;"",SUMIFS(进货台账!$K$3:$K$1869,进货台账!$E$3:$E$1869,$B73,进货台账!$B$3:$B$1869,LEFT($I$3,4),进货台账!$C$3:$C$1869,LEFT(DO$4,LEN(DO$4)-1)),"")</f>
        <v/>
      </c>
      <c r="DQ73" s="64" t="str">
        <f t="shared" si="148"/>
        <v/>
      </c>
      <c r="DR73" s="64" t="str">
        <f t="shared" si="149"/>
        <v/>
      </c>
      <c r="DS73" s="64" t="str">
        <f>IF($B73&lt;&gt;"",SUMIFS(销售台账!$I$3:$I$2654,销售台账!$E$3:$E$2654,$B73,销售台账!$B$3:$B$2654,LEFT($I$3,4),销售台账!$C$3:$C$2654,LEFT(DO$4,LEN(DO$4)-1)),"")</f>
        <v/>
      </c>
      <c r="DT73" s="64" t="str">
        <f>IF($B73&lt;&gt;"",IFERROR(SUMIFS(销售台账!$K$3:$K$2654,销售台账!$E$3:$E$2654,$B73,销售台账!$B$3:$B$2654,LEFT($I$3,4),销售台账!$C$3:$C$2654,LEFT(DO$4,LEN(DO$4)-1))/DS73,0),"")</f>
        <v/>
      </c>
      <c r="DU73" s="64" t="str">
        <f>IF($B73&lt;&gt;"",SUMIFS(损耗登记!$I$3:$I$4999,损耗登记!$E$3:$E$4999,$B73,损耗登记!$B$3:$B$4999,LEFT($I$3,4),损耗登记!$C$3:$C$4999,LEFT(DO$4,LEN(DO$4)-1)),"")</f>
        <v/>
      </c>
      <c r="DV73" s="64" t="str">
        <f t="shared" si="150"/>
        <v/>
      </c>
      <c r="DW73" s="64" t="str">
        <f t="shared" si="151"/>
        <v/>
      </c>
      <c r="DX73" s="64" t="str">
        <f t="shared" si="152"/>
        <v/>
      </c>
      <c r="DY73" s="64" t="str">
        <f t="shared" si="153"/>
        <v/>
      </c>
      <c r="DZ73" s="64" t="str">
        <f>IF($B73&lt;&gt;"",SUMIFS(进货台账!$I$3:$I$1869,进货台账!$E$3:$E$1869,$B73,进货台账!$B$3:$B$1869,LEFT($I$3,4),进货台账!$C$3:$C$1869,LEFT(DZ$4,LEN(DZ$4)-1)),"")</f>
        <v/>
      </c>
      <c r="EA73" s="64" t="str">
        <f>IF($B73&lt;&gt;"",SUMIFS(进货台账!$K$3:$K$1869,进货台账!$E$3:$E$1869,$B73,进货台账!$B$3:$B$1869,LEFT($I$3,4),进货台账!$C$3:$C$1869,LEFT(DZ$4,LEN(DZ$4)-1)),"")</f>
        <v/>
      </c>
      <c r="EB73" s="64" t="str">
        <f t="shared" si="154"/>
        <v/>
      </c>
      <c r="EC73" s="64" t="str">
        <f t="shared" si="155"/>
        <v/>
      </c>
      <c r="ED73" s="64" t="str">
        <f>IF($B73&lt;&gt;"",SUMIFS(销售台账!$I$3:$I$2654,销售台账!$E$3:$E$2654,$B73,销售台账!$B$3:$B$2654,LEFT($I$3,4),销售台账!$C$3:$C$2654,LEFT(DZ$4,LEN(DZ$4)-1)),"")</f>
        <v/>
      </c>
      <c r="EE73" s="64" t="str">
        <f>IF($B73&lt;&gt;"",IFERROR(SUMIFS(销售台账!$K$3:$K$2654,销售台账!$E$3:$E$2654,$B73,销售台账!$B$3:$B$2654,LEFT($I$3,4),销售台账!$C$3:$C$2654,LEFT(DZ$4,LEN(DZ$4)-1))/ED73,0),"")</f>
        <v/>
      </c>
      <c r="EF73" s="64" t="str">
        <f>IF($B73&lt;&gt;"",SUMIFS(损耗登记!$I$3:$I$4999,损耗登记!$E$3:$E$4999,$B73,损耗登记!$B$3:$B$4999,LEFT($I$3,4),损耗登记!$C$3:$C$4999,LEFT(DZ$4,LEN(DZ$4)-1)),"")</f>
        <v/>
      </c>
      <c r="EG73" s="64" t="str">
        <f t="shared" si="156"/>
        <v/>
      </c>
      <c r="EH73" s="64" t="str">
        <f t="shared" si="157"/>
        <v/>
      </c>
      <c r="EI73" s="64" t="str">
        <f t="shared" si="158"/>
        <v/>
      </c>
      <c r="EJ73" s="64" t="str">
        <f t="shared" si="159"/>
        <v/>
      </c>
    </row>
    <row r="74" s="44" customFormat="1" ht="22" customHeight="1" spans="1:140">
      <c r="A74" s="63" t="str">
        <f t="shared" si="160"/>
        <v/>
      </c>
      <c r="B74" s="63" t="str">
        <f>IF(商品参数!A70&lt;&gt;"",商品参数!A70,"")</f>
        <v/>
      </c>
      <c r="C74" s="64" t="str">
        <f>IFERROR(VLOOKUP(B74,商品参数!A:E,2,FALSE),"")</f>
        <v/>
      </c>
      <c r="D74" s="64" t="str">
        <f>IFERROR(VLOOKUP(B74,商品参数!A:E,3,FALSE),"")</f>
        <v/>
      </c>
      <c r="E74" s="64" t="str">
        <f>IFERROR(VLOOKUP(B74,商品参数!A:E,4,FALSE),"")</f>
        <v/>
      </c>
      <c r="F74" s="64" t="str">
        <f>IF(E74&lt;&gt;"",IFERROR(VLOOKUP(B74,商品参数!$A$3:$D$499,6,0),0),"")</f>
        <v/>
      </c>
      <c r="G74" s="64" t="str">
        <f>IF(E74&lt;&gt;"",IFERROR(VLOOKUP(B74,商品参数!$A$3:$E$499,7,0),0),"")</f>
        <v/>
      </c>
      <c r="H74" s="64" t="str">
        <f t="shared" si="94"/>
        <v/>
      </c>
      <c r="I74" s="64" t="str">
        <f>IF($B74&lt;&gt;"",SUMIFS(进货台账!$I$3:$I$1869,进货台账!$E$3:$E$1869,$B74,进货台账!$B$3:$B$1869,LEFT($I$3,4),进货台账!$C$3:$C$1869,LEFT(I$4,LEN(I$4)-1)),"")</f>
        <v/>
      </c>
      <c r="J74" s="64" t="str">
        <f>IF($B74&lt;&gt;"",SUMIFS(进货台账!$K$3:$K$1869,进货台账!$E$3:$E$1869,$B74,进货台账!$B$3:$B$1869,LEFT($I$3,4),进货台账!$C$3:$C$1869,LEFT(I$4,LEN(I$4)-1)),"")</f>
        <v/>
      </c>
      <c r="K74" s="64" t="str">
        <f t="shared" si="95"/>
        <v/>
      </c>
      <c r="L74" s="64" t="str">
        <f t="shared" si="96"/>
        <v/>
      </c>
      <c r="M74" s="64" t="str">
        <f>IF($B74&lt;&gt;"",SUMIFS(销售台账!$I$3:$I$2654,销售台账!$E$3:$E$2654,$B74,销售台账!$B$3:$B$2654,LEFT($I$3,4),销售台账!$C$3:$C$2654,LEFT(I$4,LEN(I$4)-1)),"")</f>
        <v/>
      </c>
      <c r="N74" s="64" t="str">
        <f>IF($B74&lt;&gt;"",IFERROR(SUMIFS(销售台账!$K$3:$K$2654,销售台账!$E$3:$E$2654,$B74,销售台账!$B$3:$B$2654,LEFT($I$3,4),销售台账!$C$3:$C$2654,LEFT(I$4,LEN(I$4)-1))/M74,0),"")</f>
        <v/>
      </c>
      <c r="O74" s="64" t="str">
        <f>IF($B74&lt;&gt;"",SUMIFS(损耗登记!$I$3:$I$4999,损耗登记!$E$3:$E$4999,$B74,损耗登记!$B$3:$B$4999,LEFT($I$3,4),损耗登记!$C$3:$C$4999,LEFT(I$4,LEN(I$4)-1)),"")</f>
        <v/>
      </c>
      <c r="P74" s="64" t="str">
        <f t="shared" si="97"/>
        <v/>
      </c>
      <c r="Q74" s="64" t="str">
        <f t="shared" si="98"/>
        <v/>
      </c>
      <c r="R74" s="64" t="str">
        <f t="shared" si="99"/>
        <v/>
      </c>
      <c r="S74" s="64" t="str">
        <f t="shared" si="161"/>
        <v/>
      </c>
      <c r="T74" s="64" t="str">
        <f>IF($B74&lt;&gt;"",SUMIFS(进货台账!$I$3:$I$1869,进货台账!$E$3:$E$1869,$B74,进货台账!$B$3:$B$1869,LEFT($I$3,4),进货台账!$C$3:$C$1869,LEFT(T$4,LEN(T$4)-1)),"")</f>
        <v/>
      </c>
      <c r="U74" s="64" t="str">
        <f>IF($B74&lt;&gt;"",SUMIFS(进货台账!$K$3:$K$1869,进货台账!$E$3:$E$1869,$B74,进货台账!$B$3:$B$1869,LEFT($I$3,4),进货台账!$C$3:$C$1869,LEFT(T$4,LEN(T$4)-1)),"")</f>
        <v/>
      </c>
      <c r="V74" s="64" t="str">
        <f t="shared" si="162"/>
        <v/>
      </c>
      <c r="W74" s="64" t="str">
        <f t="shared" si="163"/>
        <v/>
      </c>
      <c r="X74" s="64" t="str">
        <f>IF($B74&lt;&gt;"",SUMIFS(销售台账!$I$3:$I$2654,销售台账!$E$3:$E$2654,$B74,销售台账!$B$3:$B$2654,LEFT($I$3,4),销售台账!$C$3:$C$2654,LEFT(T$4,LEN(T$4)-1)),"")</f>
        <v/>
      </c>
      <c r="Y74" s="64" t="str">
        <f>IF($B74&lt;&gt;"",IFERROR(SUMIFS(销售台账!$K$3:$K$2654,销售台账!$E$3:$E$2654,$B74,销售台账!$B$3:$B$2654,LEFT($I$3,4),销售台账!$C$3:$C$2654,LEFT(T$4,LEN(T$4)-1))/X74,0),"")</f>
        <v/>
      </c>
      <c r="Z74" s="64" t="str">
        <f>IF($B74&lt;&gt;"",SUMIFS(损耗登记!$I$3:$I$4999,损耗登记!$E$3:$E$4999,$B74,损耗登记!$B$3:$B$4999,LEFT($I$3,4),损耗登记!$C$3:$C$4999,LEFT(T$4,LEN(T$4)-1)),"")</f>
        <v/>
      </c>
      <c r="AA74" s="64" t="str">
        <f t="shared" si="164"/>
        <v/>
      </c>
      <c r="AB74" s="64" t="str">
        <f t="shared" si="165"/>
        <v/>
      </c>
      <c r="AC74" s="64" t="str">
        <f t="shared" si="166"/>
        <v/>
      </c>
      <c r="AD74" s="64" t="str">
        <f t="shared" si="167"/>
        <v/>
      </c>
      <c r="AE74" s="64" t="str">
        <f>IF($B74&lt;&gt;"",SUMIFS(进货台账!$I$3:$I$1869,进货台账!$E$3:$E$1869,$B74,进货台账!$B$3:$B$1869,LEFT($I$3,4),进货台账!$C$3:$C$1869,LEFT(AE$4,LEN(AE$4)-1)),"")</f>
        <v/>
      </c>
      <c r="AF74" s="64" t="str">
        <f>IF($B74&lt;&gt;"",SUMIFS(进货台账!$K$3:$K$1869,进货台账!$E$3:$E$1869,$B74,进货台账!$B$3:$B$1869,LEFT($I$3,4),进货台账!$C$3:$C$1869,LEFT(AE$4,LEN(AE$4)-1)),"")</f>
        <v/>
      </c>
      <c r="AG74" s="64" t="str">
        <f t="shared" si="100"/>
        <v/>
      </c>
      <c r="AH74" s="64" t="str">
        <f t="shared" si="101"/>
        <v/>
      </c>
      <c r="AI74" s="64" t="str">
        <f>IF($B74&lt;&gt;"",SUMIFS(销售台账!$I$3:$I$2654,销售台账!$E$3:$E$2654,$B74,销售台账!$B$3:$B$2654,LEFT($I$3,4),销售台账!$C$3:$C$2654,LEFT(AE$4,LEN(AE$4)-1)),"")</f>
        <v/>
      </c>
      <c r="AJ74" s="64" t="str">
        <f>IF($B74&lt;&gt;"",IFERROR(SUMIFS(销售台账!$K$3:$K$2654,销售台账!$E$3:$E$2654,$B74,销售台账!$B$3:$B$2654,LEFT($I$3,4),销售台账!$C$3:$C$2654,LEFT(AE$4,LEN(AE$4)-1))/AI74,0),"")</f>
        <v/>
      </c>
      <c r="AK74" s="64" t="str">
        <f>IF($B74&lt;&gt;"",SUMIFS(损耗登记!$I$3:$I$4999,损耗登记!$E$3:$E$4999,$B74,损耗登记!$B$3:$B$4999,LEFT($I$3,4),损耗登记!$C$3:$C$4999,LEFT(AE$4,LEN(AE$4)-1)),"")</f>
        <v/>
      </c>
      <c r="AL74" s="64" t="str">
        <f t="shared" si="102"/>
        <v/>
      </c>
      <c r="AM74" s="64" t="str">
        <f t="shared" si="103"/>
        <v/>
      </c>
      <c r="AN74" s="64" t="str">
        <f t="shared" si="104"/>
        <v/>
      </c>
      <c r="AO74" s="64" t="str">
        <f t="shared" si="105"/>
        <v/>
      </c>
      <c r="AP74" s="64" t="str">
        <f>IF($B74&lt;&gt;"",SUMIFS(进货台账!$I$3:$I$1869,进货台账!$E$3:$E$1869,$B74,进货台账!$B$3:$B$1869,LEFT($I$3,4),进货台账!$C$3:$C$1869,LEFT(AP$4,LEN(AP$4)-1)),"")</f>
        <v/>
      </c>
      <c r="AQ74" s="64" t="str">
        <f>IF($B74&lt;&gt;"",SUMIFS(进货台账!$K$3:$K$1869,进货台账!$E$3:$E$1869,$B74,进货台账!$B$3:$B$1869,LEFT($I$3,4),进货台账!$C$3:$C$1869,LEFT(AP$4,LEN(AP$4)-1)),"")</f>
        <v/>
      </c>
      <c r="AR74" s="64" t="str">
        <f t="shared" si="106"/>
        <v/>
      </c>
      <c r="AS74" s="64" t="str">
        <f t="shared" si="107"/>
        <v/>
      </c>
      <c r="AT74" s="64" t="str">
        <f>IF($B74&lt;&gt;"",SUMIFS(销售台账!$I$3:$I$2654,销售台账!$E$3:$E$2654,$B74,销售台账!$B$3:$B$2654,LEFT($I$3,4),销售台账!$C$3:$C$2654,LEFT(AP$4,LEN(AP$4)-1)),"")</f>
        <v/>
      </c>
      <c r="AU74" s="64" t="str">
        <f>IF($B74&lt;&gt;"",IFERROR(SUMIFS(销售台账!$K$3:$K$2654,销售台账!$E$3:$E$2654,$B74,销售台账!$B$3:$B$2654,LEFT($I$3,4),销售台账!$C$3:$C$2654,LEFT(AP$4,LEN(AP$4)-1))/AT74,0),"")</f>
        <v/>
      </c>
      <c r="AV74" s="64" t="str">
        <f>IF($B74&lt;&gt;"",SUMIFS(损耗登记!$I$3:$I$4999,损耗登记!$E$3:$E$4999,$B74,损耗登记!$B$3:$B$4999,LEFT($I$3,4),损耗登记!$C$3:$C$4999,LEFT(AP$4,LEN(AP$4)-1)),"")</f>
        <v/>
      </c>
      <c r="AW74" s="64" t="str">
        <f t="shared" si="108"/>
        <v/>
      </c>
      <c r="AX74" s="64" t="str">
        <f t="shared" si="109"/>
        <v/>
      </c>
      <c r="AY74" s="64" t="str">
        <f t="shared" si="110"/>
        <v/>
      </c>
      <c r="AZ74" s="64" t="str">
        <f t="shared" si="111"/>
        <v/>
      </c>
      <c r="BA74" s="64" t="str">
        <f>IF($B74&lt;&gt;"",SUMIFS(进货台账!$I$3:$I$1869,进货台账!$E$3:$E$1869,$B74,进货台账!$B$3:$B$1869,LEFT($I$3,4),进货台账!$C$3:$C$1869,LEFT(BA$4,LEN(BA$4)-1)),"")</f>
        <v/>
      </c>
      <c r="BB74" s="64" t="str">
        <f>IF($B74&lt;&gt;"",SUMIFS(进货台账!$K$3:$K$1869,进货台账!$E$3:$E$1869,$B74,进货台账!$B$3:$B$1869,LEFT($I$3,4),进货台账!$C$3:$C$1869,LEFT(BA$4,LEN(BA$4)-1)),"")</f>
        <v/>
      </c>
      <c r="BC74" s="64" t="str">
        <f t="shared" si="112"/>
        <v/>
      </c>
      <c r="BD74" s="64" t="str">
        <f t="shared" si="113"/>
        <v/>
      </c>
      <c r="BE74" s="64" t="str">
        <f>IF($B74&lt;&gt;"",SUMIFS(销售台账!$I$3:$I$2654,销售台账!$E$3:$E$2654,$B74,销售台账!$B$3:$B$2654,LEFT($I$3,4),销售台账!$C$3:$C$2654,LEFT(BA$4,LEN(BA$4)-1)),"")</f>
        <v/>
      </c>
      <c r="BF74" s="64" t="str">
        <f>IF($B74&lt;&gt;"",IFERROR(SUMIFS(销售台账!$K$3:$K$2654,销售台账!$E$3:$E$2654,$B74,销售台账!$B$3:$B$2654,LEFT($I$3,4),销售台账!$C$3:$C$2654,LEFT(BA$4,LEN(BA$4)-1))/BE74,0),"")</f>
        <v/>
      </c>
      <c r="BG74" s="64" t="str">
        <f>IF($B74&lt;&gt;"",SUMIFS(损耗登记!$I$3:$I$4999,损耗登记!$E$3:$E$4999,$B74,损耗登记!$B$3:$B$4999,LEFT($I$3,4),损耗登记!$C$3:$C$4999,LEFT(BA$4,LEN(BA$4)-1)),"")</f>
        <v/>
      </c>
      <c r="BH74" s="64" t="str">
        <f t="shared" si="114"/>
        <v/>
      </c>
      <c r="BI74" s="64" t="str">
        <f t="shared" si="115"/>
        <v/>
      </c>
      <c r="BJ74" s="64" t="str">
        <f t="shared" si="116"/>
        <v/>
      </c>
      <c r="BK74" s="64" t="str">
        <f t="shared" si="117"/>
        <v/>
      </c>
      <c r="BL74" s="64" t="str">
        <f>IF($B74&lt;&gt;"",SUMIFS(进货台账!$I$3:$I$1869,进货台账!$E$3:$E$1869,$B74,进货台账!$B$3:$B$1869,LEFT($I$3,4),进货台账!$C$3:$C$1869,LEFT(BL$4,LEN(BL$4)-1)),"")</f>
        <v/>
      </c>
      <c r="BM74" s="64" t="str">
        <f>IF($B74&lt;&gt;"",SUMIFS(进货台账!$K$3:$K$1869,进货台账!$E$3:$E$1869,$B74,进货台账!$B$3:$B$1869,LEFT($I$3,4),进货台账!$C$3:$C$1869,LEFT(BL$4,LEN(BL$4)-1)),"")</f>
        <v/>
      </c>
      <c r="BN74" s="64" t="str">
        <f t="shared" si="118"/>
        <v/>
      </c>
      <c r="BO74" s="64" t="str">
        <f t="shared" si="119"/>
        <v/>
      </c>
      <c r="BP74" s="64" t="str">
        <f>IF($B74&lt;&gt;"",SUMIFS(销售台账!$I$3:$I$2654,销售台账!$E$3:$E$2654,$B74,销售台账!$B$3:$B$2654,LEFT($I$3,4),销售台账!$C$3:$C$2654,LEFT(BL$4,LEN(BL$4)-1)),"")</f>
        <v/>
      </c>
      <c r="BQ74" s="64" t="str">
        <f>IF($B74&lt;&gt;"",IFERROR(SUMIFS(销售台账!$K$3:$K$2654,销售台账!$E$3:$E$2654,$B74,销售台账!$B$3:$B$2654,LEFT($I$3,4),销售台账!$C$3:$C$2654,LEFT(BL$4,LEN(BL$4)-1))/BP74,0),"")</f>
        <v/>
      </c>
      <c r="BR74" s="64" t="str">
        <f>IF($B74&lt;&gt;"",SUMIFS(损耗登记!$I$3:$I$4999,损耗登记!$E$3:$E$4999,$B74,损耗登记!$B$3:$B$4999,LEFT($I$3,4),损耗登记!$C$3:$C$4999,LEFT(BL$4,LEN(BL$4)-1)),"")</f>
        <v/>
      </c>
      <c r="BS74" s="64" t="str">
        <f t="shared" si="120"/>
        <v/>
      </c>
      <c r="BT74" s="64" t="str">
        <f t="shared" si="121"/>
        <v/>
      </c>
      <c r="BU74" s="64" t="str">
        <f t="shared" si="122"/>
        <v/>
      </c>
      <c r="BV74" s="64" t="str">
        <f t="shared" si="123"/>
        <v/>
      </c>
      <c r="BW74" s="64" t="str">
        <f>IF($B74&lt;&gt;"",SUMIFS(进货台账!$I$3:$I$1869,进货台账!$E$3:$E$1869,$B74,进货台账!$B$3:$B$1869,LEFT($I$3,4),进货台账!$C$3:$C$1869,LEFT(BW$4,LEN(BW$4)-1)),"")</f>
        <v/>
      </c>
      <c r="BX74" s="64" t="str">
        <f>IF($B74&lt;&gt;"",SUMIFS(进货台账!$K$3:$K$1869,进货台账!$E$3:$E$1869,$B74,进货台账!$B$3:$B$1869,LEFT($I$3,4),进货台账!$C$3:$C$1869,LEFT(BW$4,LEN(BW$4)-1)),"")</f>
        <v/>
      </c>
      <c r="BY74" s="64" t="str">
        <f t="shared" si="124"/>
        <v/>
      </c>
      <c r="BZ74" s="64" t="str">
        <f t="shared" si="125"/>
        <v/>
      </c>
      <c r="CA74" s="64" t="str">
        <f>IF($B74&lt;&gt;"",SUMIFS(销售台账!$I$3:$I$2654,销售台账!$E$3:$E$2654,$B74,销售台账!$B$3:$B$2654,LEFT($I$3,4),销售台账!$C$3:$C$2654,LEFT(BW$4,LEN(BW$4)-1)),"")</f>
        <v/>
      </c>
      <c r="CB74" s="64" t="str">
        <f>IF($B74&lt;&gt;"",IFERROR(SUMIFS(销售台账!$K$3:$K$2654,销售台账!$E$3:$E$2654,$B74,销售台账!$B$3:$B$2654,LEFT($I$3,4),销售台账!$C$3:$C$2654,LEFT(BW$4,LEN(BW$4)-1))/CA74,0),"")</f>
        <v/>
      </c>
      <c r="CC74" s="64" t="str">
        <f>IF($B74&lt;&gt;"",SUMIFS(损耗登记!$I$3:$I$4999,损耗登记!$E$3:$E$4999,$B74,损耗登记!$B$3:$B$4999,LEFT($I$3,4),损耗登记!$C$3:$C$4999,LEFT(BW$4,LEN(BW$4)-1)),"")</f>
        <v/>
      </c>
      <c r="CD74" s="64" t="str">
        <f t="shared" si="126"/>
        <v/>
      </c>
      <c r="CE74" s="64" t="str">
        <f t="shared" si="127"/>
        <v/>
      </c>
      <c r="CF74" s="64" t="str">
        <f t="shared" si="128"/>
        <v/>
      </c>
      <c r="CG74" s="64" t="str">
        <f t="shared" si="129"/>
        <v/>
      </c>
      <c r="CH74" s="64" t="str">
        <f>IF($B74&lt;&gt;"",SUMIFS(进货台账!$I$3:$I$1869,进货台账!$E$3:$E$1869,$B74,进货台账!$B$3:$B$1869,LEFT($I$3,4),进货台账!$C$3:$C$1869,LEFT(CH$4,LEN(CH$4)-1)),"")</f>
        <v/>
      </c>
      <c r="CI74" s="64" t="str">
        <f>IF($B74&lt;&gt;"",SUMIFS(进货台账!$K$3:$K$1869,进货台账!$E$3:$E$1869,$B74,进货台账!$B$3:$B$1869,LEFT($I$3,4),进货台账!$C$3:$C$1869,LEFT(CH$4,LEN(CH$4)-1)),"")</f>
        <v/>
      </c>
      <c r="CJ74" s="64" t="str">
        <f t="shared" si="130"/>
        <v/>
      </c>
      <c r="CK74" s="64" t="str">
        <f t="shared" si="131"/>
        <v/>
      </c>
      <c r="CL74" s="64" t="str">
        <f>IF($B74&lt;&gt;"",SUMIFS(销售台账!$I$3:$I$2654,销售台账!$E$3:$E$2654,$B74,销售台账!$B$3:$B$2654,LEFT($I$3,4),销售台账!$C$3:$C$2654,LEFT(CH$4,LEN(CH$4)-1)),"")</f>
        <v/>
      </c>
      <c r="CM74" s="64" t="str">
        <f>IF($B74&lt;&gt;"",IFERROR(SUMIFS(销售台账!$K$3:$K$2654,销售台账!$E$3:$E$2654,$B74,销售台账!$B$3:$B$2654,LEFT($I$3,4),销售台账!$C$3:$C$2654,LEFT(CH$4,LEN(CH$4)-1))/CL74,0),"")</f>
        <v/>
      </c>
      <c r="CN74" s="64" t="str">
        <f>IF($B74&lt;&gt;"",SUMIFS(损耗登记!$I$3:$I$4999,损耗登记!$E$3:$E$4999,$B74,损耗登记!$B$3:$B$4999,LEFT($I$3,4),损耗登记!$C$3:$C$4999,LEFT(CH$4,LEN(CH$4)-1)),"")</f>
        <v/>
      </c>
      <c r="CO74" s="64" t="str">
        <f t="shared" si="132"/>
        <v/>
      </c>
      <c r="CP74" s="64" t="str">
        <f t="shared" si="133"/>
        <v/>
      </c>
      <c r="CQ74" s="64" t="str">
        <f t="shared" si="134"/>
        <v/>
      </c>
      <c r="CR74" s="64" t="str">
        <f t="shared" si="135"/>
        <v/>
      </c>
      <c r="CS74" s="64" t="str">
        <f>IF($B74&lt;&gt;"",SUMIFS(进货台账!$I$3:$I$1869,进货台账!$E$3:$E$1869,$B74,进货台账!$B$3:$B$1869,LEFT($I$3,4),进货台账!$C$3:$C$1869,LEFT(CS$4,LEN(CS$4)-1)),"")</f>
        <v/>
      </c>
      <c r="CT74" s="64" t="str">
        <f>IF($B74&lt;&gt;"",SUMIFS(进货台账!$K$3:$K$1869,进货台账!$E$3:$E$1869,$B74,进货台账!$B$3:$B$1869,LEFT($I$3,4),进货台账!$C$3:$C$1869,LEFT(CS$4,LEN(CS$4)-1)),"")</f>
        <v/>
      </c>
      <c r="CU74" s="64" t="str">
        <f t="shared" si="136"/>
        <v/>
      </c>
      <c r="CV74" s="64" t="str">
        <f t="shared" si="137"/>
        <v/>
      </c>
      <c r="CW74" s="64" t="str">
        <f>IF($B74&lt;&gt;"",SUMIFS(销售台账!$I$3:$I$2654,销售台账!$E$3:$E$2654,$B74,销售台账!$B$3:$B$2654,LEFT($I$3,4),销售台账!$C$3:$C$2654,LEFT(CS$4,LEN(CS$4)-1)),"")</f>
        <v/>
      </c>
      <c r="CX74" s="64" t="str">
        <f>IF($B74&lt;&gt;"",IFERROR(SUMIFS(销售台账!$K$3:$K$2654,销售台账!$E$3:$E$2654,$B74,销售台账!$B$3:$B$2654,LEFT($I$3,4),销售台账!$C$3:$C$2654,LEFT(CS$4,LEN(CS$4)-1))/CW74,0),"")</f>
        <v/>
      </c>
      <c r="CY74" s="64" t="str">
        <f>IF($B74&lt;&gt;"",SUMIFS(损耗登记!$I$3:$I$4999,损耗登记!$E$3:$E$4999,$B74,损耗登记!$B$3:$B$4999,LEFT($I$3,4),损耗登记!$C$3:$C$4999,LEFT(CS$4,LEN(CS$4)-1)),"")</f>
        <v/>
      </c>
      <c r="CZ74" s="64" t="str">
        <f t="shared" si="138"/>
        <v/>
      </c>
      <c r="DA74" s="64" t="str">
        <f t="shared" si="139"/>
        <v/>
      </c>
      <c r="DB74" s="64" t="str">
        <f t="shared" si="140"/>
        <v/>
      </c>
      <c r="DC74" s="64" t="str">
        <f t="shared" si="141"/>
        <v/>
      </c>
      <c r="DD74" s="64" t="str">
        <f>IF($B74&lt;&gt;"",SUMIFS(进货台账!$I$3:$I$1869,进货台账!$E$3:$E$1869,$B74,进货台账!$B$3:$B$1869,LEFT($I$3,4),进货台账!$C$3:$C$1869,LEFT(DD$4,LEN(DD$4)-1)),"")</f>
        <v/>
      </c>
      <c r="DE74" s="64" t="str">
        <f>IF($B74&lt;&gt;"",SUMIFS(进货台账!$K$3:$K$1869,进货台账!$E$3:$E$1869,$B74,进货台账!$B$3:$B$1869,LEFT($I$3,4),进货台账!$C$3:$C$1869,LEFT(DD$4,LEN(DD$4)-1)),"")</f>
        <v/>
      </c>
      <c r="DF74" s="64" t="str">
        <f t="shared" si="142"/>
        <v/>
      </c>
      <c r="DG74" s="64" t="str">
        <f t="shared" si="143"/>
        <v/>
      </c>
      <c r="DH74" s="64" t="str">
        <f>IF($B74&lt;&gt;"",SUMIFS(销售台账!$I$3:$I$2654,销售台账!$E$3:$E$2654,$B74,销售台账!$B$3:$B$2654,LEFT($I$3,4),销售台账!$C$3:$C$2654,LEFT(DD$4,LEN(DD$4)-1)),"")</f>
        <v/>
      </c>
      <c r="DI74" s="64" t="str">
        <f>IF($B74&lt;&gt;"",IFERROR(SUMIFS(销售台账!$K$3:$K$2654,销售台账!$E$3:$E$2654,$B74,销售台账!$B$3:$B$2654,LEFT($I$3,4),销售台账!$C$3:$C$2654,LEFT(DD$4,LEN(DD$4)-1))/DH74,0),"")</f>
        <v/>
      </c>
      <c r="DJ74" s="64" t="str">
        <f>IF($B74&lt;&gt;"",SUMIFS(损耗登记!$I$3:$I$4999,损耗登记!$E$3:$E$4999,$B74,损耗登记!$B$3:$B$4999,LEFT($I$3,4),损耗登记!$C$3:$C$4999,LEFT(DD$4,LEN(DD$4)-1)),"")</f>
        <v/>
      </c>
      <c r="DK74" s="64" t="str">
        <f t="shared" si="144"/>
        <v/>
      </c>
      <c r="DL74" s="64" t="str">
        <f t="shared" si="145"/>
        <v/>
      </c>
      <c r="DM74" s="64" t="str">
        <f t="shared" si="146"/>
        <v/>
      </c>
      <c r="DN74" s="64" t="str">
        <f t="shared" si="147"/>
        <v/>
      </c>
      <c r="DO74" s="64" t="str">
        <f>IF($B74&lt;&gt;"",SUMIFS(进货台账!$I$3:$I$1869,进货台账!$E$3:$E$1869,$B74,进货台账!$B$3:$B$1869,LEFT($I$3,4),进货台账!$C$3:$C$1869,LEFT(DO$4,LEN(DO$4)-1)),"")</f>
        <v/>
      </c>
      <c r="DP74" s="64" t="str">
        <f>IF($B74&lt;&gt;"",SUMIFS(进货台账!$K$3:$K$1869,进货台账!$E$3:$E$1869,$B74,进货台账!$B$3:$B$1869,LEFT($I$3,4),进货台账!$C$3:$C$1869,LEFT(DO$4,LEN(DO$4)-1)),"")</f>
        <v/>
      </c>
      <c r="DQ74" s="64" t="str">
        <f t="shared" si="148"/>
        <v/>
      </c>
      <c r="DR74" s="64" t="str">
        <f t="shared" si="149"/>
        <v/>
      </c>
      <c r="DS74" s="64" t="str">
        <f>IF($B74&lt;&gt;"",SUMIFS(销售台账!$I$3:$I$2654,销售台账!$E$3:$E$2654,$B74,销售台账!$B$3:$B$2654,LEFT($I$3,4),销售台账!$C$3:$C$2654,LEFT(DO$4,LEN(DO$4)-1)),"")</f>
        <v/>
      </c>
      <c r="DT74" s="64" t="str">
        <f>IF($B74&lt;&gt;"",IFERROR(SUMIFS(销售台账!$K$3:$K$2654,销售台账!$E$3:$E$2654,$B74,销售台账!$B$3:$B$2654,LEFT($I$3,4),销售台账!$C$3:$C$2654,LEFT(DO$4,LEN(DO$4)-1))/DS74,0),"")</f>
        <v/>
      </c>
      <c r="DU74" s="64" t="str">
        <f>IF($B74&lt;&gt;"",SUMIFS(损耗登记!$I$3:$I$4999,损耗登记!$E$3:$E$4999,$B74,损耗登记!$B$3:$B$4999,LEFT($I$3,4),损耗登记!$C$3:$C$4999,LEFT(DO$4,LEN(DO$4)-1)),"")</f>
        <v/>
      </c>
      <c r="DV74" s="64" t="str">
        <f t="shared" si="150"/>
        <v/>
      </c>
      <c r="DW74" s="64" t="str">
        <f t="shared" si="151"/>
        <v/>
      </c>
      <c r="DX74" s="64" t="str">
        <f t="shared" si="152"/>
        <v/>
      </c>
      <c r="DY74" s="64" t="str">
        <f t="shared" si="153"/>
        <v/>
      </c>
      <c r="DZ74" s="64" t="str">
        <f>IF($B74&lt;&gt;"",SUMIFS(进货台账!$I$3:$I$1869,进货台账!$E$3:$E$1869,$B74,进货台账!$B$3:$B$1869,LEFT($I$3,4),进货台账!$C$3:$C$1869,LEFT(DZ$4,LEN(DZ$4)-1)),"")</f>
        <v/>
      </c>
      <c r="EA74" s="64" t="str">
        <f>IF($B74&lt;&gt;"",SUMIFS(进货台账!$K$3:$K$1869,进货台账!$E$3:$E$1869,$B74,进货台账!$B$3:$B$1869,LEFT($I$3,4),进货台账!$C$3:$C$1869,LEFT(DZ$4,LEN(DZ$4)-1)),"")</f>
        <v/>
      </c>
      <c r="EB74" s="64" t="str">
        <f t="shared" si="154"/>
        <v/>
      </c>
      <c r="EC74" s="64" t="str">
        <f t="shared" si="155"/>
        <v/>
      </c>
      <c r="ED74" s="64" t="str">
        <f>IF($B74&lt;&gt;"",SUMIFS(销售台账!$I$3:$I$2654,销售台账!$E$3:$E$2654,$B74,销售台账!$B$3:$B$2654,LEFT($I$3,4),销售台账!$C$3:$C$2654,LEFT(DZ$4,LEN(DZ$4)-1)),"")</f>
        <v/>
      </c>
      <c r="EE74" s="64" t="str">
        <f>IF($B74&lt;&gt;"",IFERROR(SUMIFS(销售台账!$K$3:$K$2654,销售台账!$E$3:$E$2654,$B74,销售台账!$B$3:$B$2654,LEFT($I$3,4),销售台账!$C$3:$C$2654,LEFT(DZ$4,LEN(DZ$4)-1))/ED74,0),"")</f>
        <v/>
      </c>
      <c r="EF74" s="64" t="str">
        <f>IF($B74&lt;&gt;"",SUMIFS(损耗登记!$I$3:$I$4999,损耗登记!$E$3:$E$4999,$B74,损耗登记!$B$3:$B$4999,LEFT($I$3,4),损耗登记!$C$3:$C$4999,LEFT(DZ$4,LEN(DZ$4)-1)),"")</f>
        <v/>
      </c>
      <c r="EG74" s="64" t="str">
        <f t="shared" si="156"/>
        <v/>
      </c>
      <c r="EH74" s="64" t="str">
        <f t="shared" si="157"/>
        <v/>
      </c>
      <c r="EI74" s="64" t="str">
        <f t="shared" si="158"/>
        <v/>
      </c>
      <c r="EJ74" s="64" t="str">
        <f t="shared" si="159"/>
        <v/>
      </c>
    </row>
    <row r="75" s="44" customFormat="1" ht="22" customHeight="1" spans="1:140">
      <c r="A75" s="63" t="str">
        <f t="shared" si="160"/>
        <v/>
      </c>
      <c r="B75" s="63" t="str">
        <f>IF(商品参数!A71&lt;&gt;"",商品参数!A71,"")</f>
        <v/>
      </c>
      <c r="C75" s="64" t="str">
        <f>IFERROR(VLOOKUP(B75,商品参数!A:E,2,FALSE),"")</f>
        <v/>
      </c>
      <c r="D75" s="64" t="str">
        <f>IFERROR(VLOOKUP(B75,商品参数!A:E,3,FALSE),"")</f>
        <v/>
      </c>
      <c r="E75" s="64" t="str">
        <f>IFERROR(VLOOKUP(B75,商品参数!A:E,4,FALSE),"")</f>
        <v/>
      </c>
      <c r="F75" s="64" t="str">
        <f>IF(E75&lt;&gt;"",IFERROR(VLOOKUP(B75,商品参数!$A$3:$D$499,6,0),0),"")</f>
        <v/>
      </c>
      <c r="G75" s="64" t="str">
        <f>IF(E75&lt;&gt;"",IFERROR(VLOOKUP(B75,商品参数!$A$3:$E$499,7,0),0),"")</f>
        <v/>
      </c>
      <c r="H75" s="64" t="str">
        <f t="shared" si="94"/>
        <v/>
      </c>
      <c r="I75" s="64" t="str">
        <f>IF($B75&lt;&gt;"",SUMIFS(进货台账!$I$3:$I$1869,进货台账!$E$3:$E$1869,$B75,进货台账!$B$3:$B$1869,LEFT($I$3,4),进货台账!$C$3:$C$1869,LEFT(I$4,LEN(I$4)-1)),"")</f>
        <v/>
      </c>
      <c r="J75" s="64" t="str">
        <f>IF($B75&lt;&gt;"",SUMIFS(进货台账!$K$3:$K$1869,进货台账!$E$3:$E$1869,$B75,进货台账!$B$3:$B$1869,LEFT($I$3,4),进货台账!$C$3:$C$1869,LEFT(I$4,LEN(I$4)-1)),"")</f>
        <v/>
      </c>
      <c r="K75" s="64" t="str">
        <f t="shared" si="95"/>
        <v/>
      </c>
      <c r="L75" s="64" t="str">
        <f t="shared" si="96"/>
        <v/>
      </c>
      <c r="M75" s="64" t="str">
        <f>IF($B75&lt;&gt;"",SUMIFS(销售台账!$I$3:$I$2654,销售台账!$E$3:$E$2654,$B75,销售台账!$B$3:$B$2654,LEFT($I$3,4),销售台账!$C$3:$C$2654,LEFT(I$4,LEN(I$4)-1)),"")</f>
        <v/>
      </c>
      <c r="N75" s="64" t="str">
        <f>IF($B75&lt;&gt;"",IFERROR(SUMIFS(销售台账!$K$3:$K$2654,销售台账!$E$3:$E$2654,$B75,销售台账!$B$3:$B$2654,LEFT($I$3,4),销售台账!$C$3:$C$2654,LEFT(I$4,LEN(I$4)-1))/M75,0),"")</f>
        <v/>
      </c>
      <c r="O75" s="64" t="str">
        <f>IF($B75&lt;&gt;"",SUMIFS(损耗登记!$I$3:$I$4999,损耗登记!$E$3:$E$4999,$B75,损耗登记!$B$3:$B$4999,LEFT($I$3,4),损耗登记!$C$3:$C$4999,LEFT(I$4,LEN(I$4)-1)),"")</f>
        <v/>
      </c>
      <c r="P75" s="64" t="str">
        <f t="shared" si="97"/>
        <v/>
      </c>
      <c r="Q75" s="64" t="str">
        <f t="shared" si="98"/>
        <v/>
      </c>
      <c r="R75" s="64" t="str">
        <f t="shared" si="99"/>
        <v/>
      </c>
      <c r="S75" s="64" t="str">
        <f t="shared" si="161"/>
        <v/>
      </c>
      <c r="T75" s="64" t="str">
        <f>IF($B75&lt;&gt;"",SUMIFS(进货台账!$I$3:$I$1869,进货台账!$E$3:$E$1869,$B75,进货台账!$B$3:$B$1869,LEFT($I$3,4),进货台账!$C$3:$C$1869,LEFT(T$4,LEN(T$4)-1)),"")</f>
        <v/>
      </c>
      <c r="U75" s="64" t="str">
        <f>IF($B75&lt;&gt;"",SUMIFS(进货台账!$K$3:$K$1869,进货台账!$E$3:$E$1869,$B75,进货台账!$B$3:$B$1869,LEFT($I$3,4),进货台账!$C$3:$C$1869,LEFT(T$4,LEN(T$4)-1)),"")</f>
        <v/>
      </c>
      <c r="V75" s="64" t="str">
        <f t="shared" si="162"/>
        <v/>
      </c>
      <c r="W75" s="64" t="str">
        <f t="shared" si="163"/>
        <v/>
      </c>
      <c r="X75" s="64" t="str">
        <f>IF($B75&lt;&gt;"",SUMIFS(销售台账!$I$3:$I$2654,销售台账!$E$3:$E$2654,$B75,销售台账!$B$3:$B$2654,LEFT($I$3,4),销售台账!$C$3:$C$2654,LEFT(T$4,LEN(T$4)-1)),"")</f>
        <v/>
      </c>
      <c r="Y75" s="64" t="str">
        <f>IF($B75&lt;&gt;"",IFERROR(SUMIFS(销售台账!$K$3:$K$2654,销售台账!$E$3:$E$2654,$B75,销售台账!$B$3:$B$2654,LEFT($I$3,4),销售台账!$C$3:$C$2654,LEFT(T$4,LEN(T$4)-1))/X75,0),"")</f>
        <v/>
      </c>
      <c r="Z75" s="64" t="str">
        <f>IF($B75&lt;&gt;"",SUMIFS(损耗登记!$I$3:$I$4999,损耗登记!$E$3:$E$4999,$B75,损耗登记!$B$3:$B$4999,LEFT($I$3,4),损耗登记!$C$3:$C$4999,LEFT(T$4,LEN(T$4)-1)),"")</f>
        <v/>
      </c>
      <c r="AA75" s="64" t="str">
        <f t="shared" si="164"/>
        <v/>
      </c>
      <c r="AB75" s="64" t="str">
        <f t="shared" si="165"/>
        <v/>
      </c>
      <c r="AC75" s="64" t="str">
        <f t="shared" si="166"/>
        <v/>
      </c>
      <c r="AD75" s="64" t="str">
        <f t="shared" si="167"/>
        <v/>
      </c>
      <c r="AE75" s="64" t="str">
        <f>IF($B75&lt;&gt;"",SUMIFS(进货台账!$I$3:$I$1869,进货台账!$E$3:$E$1869,$B75,进货台账!$B$3:$B$1869,LEFT($I$3,4),进货台账!$C$3:$C$1869,LEFT(AE$4,LEN(AE$4)-1)),"")</f>
        <v/>
      </c>
      <c r="AF75" s="64" t="str">
        <f>IF($B75&lt;&gt;"",SUMIFS(进货台账!$K$3:$K$1869,进货台账!$E$3:$E$1869,$B75,进货台账!$B$3:$B$1869,LEFT($I$3,4),进货台账!$C$3:$C$1869,LEFT(AE$4,LEN(AE$4)-1)),"")</f>
        <v/>
      </c>
      <c r="AG75" s="64" t="str">
        <f t="shared" si="100"/>
        <v/>
      </c>
      <c r="AH75" s="64" t="str">
        <f t="shared" si="101"/>
        <v/>
      </c>
      <c r="AI75" s="64" t="str">
        <f>IF($B75&lt;&gt;"",SUMIFS(销售台账!$I$3:$I$2654,销售台账!$E$3:$E$2654,$B75,销售台账!$B$3:$B$2654,LEFT($I$3,4),销售台账!$C$3:$C$2654,LEFT(AE$4,LEN(AE$4)-1)),"")</f>
        <v/>
      </c>
      <c r="AJ75" s="64" t="str">
        <f>IF($B75&lt;&gt;"",IFERROR(SUMIFS(销售台账!$K$3:$K$2654,销售台账!$E$3:$E$2654,$B75,销售台账!$B$3:$B$2654,LEFT($I$3,4),销售台账!$C$3:$C$2654,LEFT(AE$4,LEN(AE$4)-1))/AI75,0),"")</f>
        <v/>
      </c>
      <c r="AK75" s="64" t="str">
        <f>IF($B75&lt;&gt;"",SUMIFS(损耗登记!$I$3:$I$4999,损耗登记!$E$3:$E$4999,$B75,损耗登记!$B$3:$B$4999,LEFT($I$3,4),损耗登记!$C$3:$C$4999,LEFT(AE$4,LEN(AE$4)-1)),"")</f>
        <v/>
      </c>
      <c r="AL75" s="64" t="str">
        <f t="shared" si="102"/>
        <v/>
      </c>
      <c r="AM75" s="64" t="str">
        <f t="shared" si="103"/>
        <v/>
      </c>
      <c r="AN75" s="64" t="str">
        <f t="shared" si="104"/>
        <v/>
      </c>
      <c r="AO75" s="64" t="str">
        <f t="shared" si="105"/>
        <v/>
      </c>
      <c r="AP75" s="64" t="str">
        <f>IF($B75&lt;&gt;"",SUMIFS(进货台账!$I$3:$I$1869,进货台账!$E$3:$E$1869,$B75,进货台账!$B$3:$B$1869,LEFT($I$3,4),进货台账!$C$3:$C$1869,LEFT(AP$4,LEN(AP$4)-1)),"")</f>
        <v/>
      </c>
      <c r="AQ75" s="64" t="str">
        <f>IF($B75&lt;&gt;"",SUMIFS(进货台账!$K$3:$K$1869,进货台账!$E$3:$E$1869,$B75,进货台账!$B$3:$B$1869,LEFT($I$3,4),进货台账!$C$3:$C$1869,LEFT(AP$4,LEN(AP$4)-1)),"")</f>
        <v/>
      </c>
      <c r="AR75" s="64" t="str">
        <f t="shared" si="106"/>
        <v/>
      </c>
      <c r="AS75" s="64" t="str">
        <f t="shared" si="107"/>
        <v/>
      </c>
      <c r="AT75" s="64" t="str">
        <f>IF($B75&lt;&gt;"",SUMIFS(销售台账!$I$3:$I$2654,销售台账!$E$3:$E$2654,$B75,销售台账!$B$3:$B$2654,LEFT($I$3,4),销售台账!$C$3:$C$2654,LEFT(AP$4,LEN(AP$4)-1)),"")</f>
        <v/>
      </c>
      <c r="AU75" s="64" t="str">
        <f>IF($B75&lt;&gt;"",IFERROR(SUMIFS(销售台账!$K$3:$K$2654,销售台账!$E$3:$E$2654,$B75,销售台账!$B$3:$B$2654,LEFT($I$3,4),销售台账!$C$3:$C$2654,LEFT(AP$4,LEN(AP$4)-1))/AT75,0),"")</f>
        <v/>
      </c>
      <c r="AV75" s="64" t="str">
        <f>IF($B75&lt;&gt;"",SUMIFS(损耗登记!$I$3:$I$4999,损耗登记!$E$3:$E$4999,$B75,损耗登记!$B$3:$B$4999,LEFT($I$3,4),损耗登记!$C$3:$C$4999,LEFT(AP$4,LEN(AP$4)-1)),"")</f>
        <v/>
      </c>
      <c r="AW75" s="64" t="str">
        <f t="shared" si="108"/>
        <v/>
      </c>
      <c r="AX75" s="64" t="str">
        <f t="shared" si="109"/>
        <v/>
      </c>
      <c r="AY75" s="64" t="str">
        <f t="shared" si="110"/>
        <v/>
      </c>
      <c r="AZ75" s="64" t="str">
        <f t="shared" si="111"/>
        <v/>
      </c>
      <c r="BA75" s="64" t="str">
        <f>IF($B75&lt;&gt;"",SUMIFS(进货台账!$I$3:$I$1869,进货台账!$E$3:$E$1869,$B75,进货台账!$B$3:$B$1869,LEFT($I$3,4),进货台账!$C$3:$C$1869,LEFT(BA$4,LEN(BA$4)-1)),"")</f>
        <v/>
      </c>
      <c r="BB75" s="64" t="str">
        <f>IF($B75&lt;&gt;"",SUMIFS(进货台账!$K$3:$K$1869,进货台账!$E$3:$E$1869,$B75,进货台账!$B$3:$B$1869,LEFT($I$3,4),进货台账!$C$3:$C$1869,LEFT(BA$4,LEN(BA$4)-1)),"")</f>
        <v/>
      </c>
      <c r="BC75" s="64" t="str">
        <f t="shared" si="112"/>
        <v/>
      </c>
      <c r="BD75" s="64" t="str">
        <f t="shared" si="113"/>
        <v/>
      </c>
      <c r="BE75" s="64" t="str">
        <f>IF($B75&lt;&gt;"",SUMIFS(销售台账!$I$3:$I$2654,销售台账!$E$3:$E$2654,$B75,销售台账!$B$3:$B$2654,LEFT($I$3,4),销售台账!$C$3:$C$2654,LEFT(BA$4,LEN(BA$4)-1)),"")</f>
        <v/>
      </c>
      <c r="BF75" s="64" t="str">
        <f>IF($B75&lt;&gt;"",IFERROR(SUMIFS(销售台账!$K$3:$K$2654,销售台账!$E$3:$E$2654,$B75,销售台账!$B$3:$B$2654,LEFT($I$3,4),销售台账!$C$3:$C$2654,LEFT(BA$4,LEN(BA$4)-1))/BE75,0),"")</f>
        <v/>
      </c>
      <c r="BG75" s="64" t="str">
        <f>IF($B75&lt;&gt;"",SUMIFS(损耗登记!$I$3:$I$4999,损耗登记!$E$3:$E$4999,$B75,损耗登记!$B$3:$B$4999,LEFT($I$3,4),损耗登记!$C$3:$C$4999,LEFT(BA$4,LEN(BA$4)-1)),"")</f>
        <v/>
      </c>
      <c r="BH75" s="64" t="str">
        <f t="shared" si="114"/>
        <v/>
      </c>
      <c r="BI75" s="64" t="str">
        <f t="shared" si="115"/>
        <v/>
      </c>
      <c r="BJ75" s="64" t="str">
        <f t="shared" si="116"/>
        <v/>
      </c>
      <c r="BK75" s="64" t="str">
        <f t="shared" si="117"/>
        <v/>
      </c>
      <c r="BL75" s="64" t="str">
        <f>IF($B75&lt;&gt;"",SUMIFS(进货台账!$I$3:$I$1869,进货台账!$E$3:$E$1869,$B75,进货台账!$B$3:$B$1869,LEFT($I$3,4),进货台账!$C$3:$C$1869,LEFT(BL$4,LEN(BL$4)-1)),"")</f>
        <v/>
      </c>
      <c r="BM75" s="64" t="str">
        <f>IF($B75&lt;&gt;"",SUMIFS(进货台账!$K$3:$K$1869,进货台账!$E$3:$E$1869,$B75,进货台账!$B$3:$B$1869,LEFT($I$3,4),进货台账!$C$3:$C$1869,LEFT(BL$4,LEN(BL$4)-1)),"")</f>
        <v/>
      </c>
      <c r="BN75" s="64" t="str">
        <f t="shared" si="118"/>
        <v/>
      </c>
      <c r="BO75" s="64" t="str">
        <f t="shared" si="119"/>
        <v/>
      </c>
      <c r="BP75" s="64" t="str">
        <f>IF($B75&lt;&gt;"",SUMIFS(销售台账!$I$3:$I$2654,销售台账!$E$3:$E$2654,$B75,销售台账!$B$3:$B$2654,LEFT($I$3,4),销售台账!$C$3:$C$2654,LEFT(BL$4,LEN(BL$4)-1)),"")</f>
        <v/>
      </c>
      <c r="BQ75" s="64" t="str">
        <f>IF($B75&lt;&gt;"",IFERROR(SUMIFS(销售台账!$K$3:$K$2654,销售台账!$E$3:$E$2654,$B75,销售台账!$B$3:$B$2654,LEFT($I$3,4),销售台账!$C$3:$C$2654,LEFT(BL$4,LEN(BL$4)-1))/BP75,0),"")</f>
        <v/>
      </c>
      <c r="BR75" s="64" t="str">
        <f>IF($B75&lt;&gt;"",SUMIFS(损耗登记!$I$3:$I$4999,损耗登记!$E$3:$E$4999,$B75,损耗登记!$B$3:$B$4999,LEFT($I$3,4),损耗登记!$C$3:$C$4999,LEFT(BL$4,LEN(BL$4)-1)),"")</f>
        <v/>
      </c>
      <c r="BS75" s="64" t="str">
        <f t="shared" si="120"/>
        <v/>
      </c>
      <c r="BT75" s="64" t="str">
        <f t="shared" si="121"/>
        <v/>
      </c>
      <c r="BU75" s="64" t="str">
        <f t="shared" si="122"/>
        <v/>
      </c>
      <c r="BV75" s="64" t="str">
        <f t="shared" si="123"/>
        <v/>
      </c>
      <c r="BW75" s="64" t="str">
        <f>IF($B75&lt;&gt;"",SUMIFS(进货台账!$I$3:$I$1869,进货台账!$E$3:$E$1869,$B75,进货台账!$B$3:$B$1869,LEFT($I$3,4),进货台账!$C$3:$C$1869,LEFT(BW$4,LEN(BW$4)-1)),"")</f>
        <v/>
      </c>
      <c r="BX75" s="64" t="str">
        <f>IF($B75&lt;&gt;"",SUMIFS(进货台账!$K$3:$K$1869,进货台账!$E$3:$E$1869,$B75,进货台账!$B$3:$B$1869,LEFT($I$3,4),进货台账!$C$3:$C$1869,LEFT(BW$4,LEN(BW$4)-1)),"")</f>
        <v/>
      </c>
      <c r="BY75" s="64" t="str">
        <f t="shared" si="124"/>
        <v/>
      </c>
      <c r="BZ75" s="64" t="str">
        <f t="shared" si="125"/>
        <v/>
      </c>
      <c r="CA75" s="64" t="str">
        <f>IF($B75&lt;&gt;"",SUMIFS(销售台账!$I$3:$I$2654,销售台账!$E$3:$E$2654,$B75,销售台账!$B$3:$B$2654,LEFT($I$3,4),销售台账!$C$3:$C$2654,LEFT(BW$4,LEN(BW$4)-1)),"")</f>
        <v/>
      </c>
      <c r="CB75" s="64" t="str">
        <f>IF($B75&lt;&gt;"",IFERROR(SUMIFS(销售台账!$K$3:$K$2654,销售台账!$E$3:$E$2654,$B75,销售台账!$B$3:$B$2654,LEFT($I$3,4),销售台账!$C$3:$C$2654,LEFT(BW$4,LEN(BW$4)-1))/CA75,0),"")</f>
        <v/>
      </c>
      <c r="CC75" s="64" t="str">
        <f>IF($B75&lt;&gt;"",SUMIFS(损耗登记!$I$3:$I$4999,损耗登记!$E$3:$E$4999,$B75,损耗登记!$B$3:$B$4999,LEFT($I$3,4),损耗登记!$C$3:$C$4999,LEFT(BW$4,LEN(BW$4)-1)),"")</f>
        <v/>
      </c>
      <c r="CD75" s="64" t="str">
        <f t="shared" si="126"/>
        <v/>
      </c>
      <c r="CE75" s="64" t="str">
        <f t="shared" si="127"/>
        <v/>
      </c>
      <c r="CF75" s="64" t="str">
        <f t="shared" si="128"/>
        <v/>
      </c>
      <c r="CG75" s="64" t="str">
        <f t="shared" si="129"/>
        <v/>
      </c>
      <c r="CH75" s="64" t="str">
        <f>IF($B75&lt;&gt;"",SUMIFS(进货台账!$I$3:$I$1869,进货台账!$E$3:$E$1869,$B75,进货台账!$B$3:$B$1869,LEFT($I$3,4),进货台账!$C$3:$C$1869,LEFT(CH$4,LEN(CH$4)-1)),"")</f>
        <v/>
      </c>
      <c r="CI75" s="64" t="str">
        <f>IF($B75&lt;&gt;"",SUMIFS(进货台账!$K$3:$K$1869,进货台账!$E$3:$E$1869,$B75,进货台账!$B$3:$B$1869,LEFT($I$3,4),进货台账!$C$3:$C$1869,LEFT(CH$4,LEN(CH$4)-1)),"")</f>
        <v/>
      </c>
      <c r="CJ75" s="64" t="str">
        <f t="shared" si="130"/>
        <v/>
      </c>
      <c r="CK75" s="64" t="str">
        <f t="shared" si="131"/>
        <v/>
      </c>
      <c r="CL75" s="64" t="str">
        <f>IF($B75&lt;&gt;"",SUMIFS(销售台账!$I$3:$I$2654,销售台账!$E$3:$E$2654,$B75,销售台账!$B$3:$B$2654,LEFT($I$3,4),销售台账!$C$3:$C$2654,LEFT(CH$4,LEN(CH$4)-1)),"")</f>
        <v/>
      </c>
      <c r="CM75" s="64" t="str">
        <f>IF($B75&lt;&gt;"",IFERROR(SUMIFS(销售台账!$K$3:$K$2654,销售台账!$E$3:$E$2654,$B75,销售台账!$B$3:$B$2654,LEFT($I$3,4),销售台账!$C$3:$C$2654,LEFT(CH$4,LEN(CH$4)-1))/CL75,0),"")</f>
        <v/>
      </c>
      <c r="CN75" s="64" t="str">
        <f>IF($B75&lt;&gt;"",SUMIFS(损耗登记!$I$3:$I$4999,损耗登记!$E$3:$E$4999,$B75,损耗登记!$B$3:$B$4999,LEFT($I$3,4),损耗登记!$C$3:$C$4999,LEFT(CH$4,LEN(CH$4)-1)),"")</f>
        <v/>
      </c>
      <c r="CO75" s="64" t="str">
        <f t="shared" si="132"/>
        <v/>
      </c>
      <c r="CP75" s="64" t="str">
        <f t="shared" si="133"/>
        <v/>
      </c>
      <c r="CQ75" s="64" t="str">
        <f t="shared" si="134"/>
        <v/>
      </c>
      <c r="CR75" s="64" t="str">
        <f t="shared" si="135"/>
        <v/>
      </c>
      <c r="CS75" s="64" t="str">
        <f>IF($B75&lt;&gt;"",SUMIFS(进货台账!$I$3:$I$1869,进货台账!$E$3:$E$1869,$B75,进货台账!$B$3:$B$1869,LEFT($I$3,4),进货台账!$C$3:$C$1869,LEFT(CS$4,LEN(CS$4)-1)),"")</f>
        <v/>
      </c>
      <c r="CT75" s="64" t="str">
        <f>IF($B75&lt;&gt;"",SUMIFS(进货台账!$K$3:$K$1869,进货台账!$E$3:$E$1869,$B75,进货台账!$B$3:$B$1869,LEFT($I$3,4),进货台账!$C$3:$C$1869,LEFT(CS$4,LEN(CS$4)-1)),"")</f>
        <v/>
      </c>
      <c r="CU75" s="64" t="str">
        <f t="shared" si="136"/>
        <v/>
      </c>
      <c r="CV75" s="64" t="str">
        <f t="shared" si="137"/>
        <v/>
      </c>
      <c r="CW75" s="64" t="str">
        <f>IF($B75&lt;&gt;"",SUMIFS(销售台账!$I$3:$I$2654,销售台账!$E$3:$E$2654,$B75,销售台账!$B$3:$B$2654,LEFT($I$3,4),销售台账!$C$3:$C$2654,LEFT(CS$4,LEN(CS$4)-1)),"")</f>
        <v/>
      </c>
      <c r="CX75" s="64" t="str">
        <f>IF($B75&lt;&gt;"",IFERROR(SUMIFS(销售台账!$K$3:$K$2654,销售台账!$E$3:$E$2654,$B75,销售台账!$B$3:$B$2654,LEFT($I$3,4),销售台账!$C$3:$C$2654,LEFT(CS$4,LEN(CS$4)-1))/CW75,0),"")</f>
        <v/>
      </c>
      <c r="CY75" s="64" t="str">
        <f>IF($B75&lt;&gt;"",SUMIFS(损耗登记!$I$3:$I$4999,损耗登记!$E$3:$E$4999,$B75,损耗登记!$B$3:$B$4999,LEFT($I$3,4),损耗登记!$C$3:$C$4999,LEFT(CS$4,LEN(CS$4)-1)),"")</f>
        <v/>
      </c>
      <c r="CZ75" s="64" t="str">
        <f t="shared" si="138"/>
        <v/>
      </c>
      <c r="DA75" s="64" t="str">
        <f t="shared" si="139"/>
        <v/>
      </c>
      <c r="DB75" s="64" t="str">
        <f t="shared" si="140"/>
        <v/>
      </c>
      <c r="DC75" s="64" t="str">
        <f t="shared" si="141"/>
        <v/>
      </c>
      <c r="DD75" s="64" t="str">
        <f>IF($B75&lt;&gt;"",SUMIFS(进货台账!$I$3:$I$1869,进货台账!$E$3:$E$1869,$B75,进货台账!$B$3:$B$1869,LEFT($I$3,4),进货台账!$C$3:$C$1869,LEFT(DD$4,LEN(DD$4)-1)),"")</f>
        <v/>
      </c>
      <c r="DE75" s="64" t="str">
        <f>IF($B75&lt;&gt;"",SUMIFS(进货台账!$K$3:$K$1869,进货台账!$E$3:$E$1869,$B75,进货台账!$B$3:$B$1869,LEFT($I$3,4),进货台账!$C$3:$C$1869,LEFT(DD$4,LEN(DD$4)-1)),"")</f>
        <v/>
      </c>
      <c r="DF75" s="64" t="str">
        <f t="shared" si="142"/>
        <v/>
      </c>
      <c r="DG75" s="64" t="str">
        <f t="shared" si="143"/>
        <v/>
      </c>
      <c r="DH75" s="64" t="str">
        <f>IF($B75&lt;&gt;"",SUMIFS(销售台账!$I$3:$I$2654,销售台账!$E$3:$E$2654,$B75,销售台账!$B$3:$B$2654,LEFT($I$3,4),销售台账!$C$3:$C$2654,LEFT(DD$4,LEN(DD$4)-1)),"")</f>
        <v/>
      </c>
      <c r="DI75" s="64" t="str">
        <f>IF($B75&lt;&gt;"",IFERROR(SUMIFS(销售台账!$K$3:$K$2654,销售台账!$E$3:$E$2654,$B75,销售台账!$B$3:$B$2654,LEFT($I$3,4),销售台账!$C$3:$C$2654,LEFT(DD$4,LEN(DD$4)-1))/DH75,0),"")</f>
        <v/>
      </c>
      <c r="DJ75" s="64" t="str">
        <f>IF($B75&lt;&gt;"",SUMIFS(损耗登记!$I$3:$I$4999,损耗登记!$E$3:$E$4999,$B75,损耗登记!$B$3:$B$4999,LEFT($I$3,4),损耗登记!$C$3:$C$4999,LEFT(DD$4,LEN(DD$4)-1)),"")</f>
        <v/>
      </c>
      <c r="DK75" s="64" t="str">
        <f t="shared" si="144"/>
        <v/>
      </c>
      <c r="DL75" s="64" t="str">
        <f t="shared" si="145"/>
        <v/>
      </c>
      <c r="DM75" s="64" t="str">
        <f t="shared" si="146"/>
        <v/>
      </c>
      <c r="DN75" s="64" t="str">
        <f t="shared" si="147"/>
        <v/>
      </c>
      <c r="DO75" s="64" t="str">
        <f>IF($B75&lt;&gt;"",SUMIFS(进货台账!$I$3:$I$1869,进货台账!$E$3:$E$1869,$B75,进货台账!$B$3:$B$1869,LEFT($I$3,4),进货台账!$C$3:$C$1869,LEFT(DO$4,LEN(DO$4)-1)),"")</f>
        <v/>
      </c>
      <c r="DP75" s="64" t="str">
        <f>IF($B75&lt;&gt;"",SUMIFS(进货台账!$K$3:$K$1869,进货台账!$E$3:$E$1869,$B75,进货台账!$B$3:$B$1869,LEFT($I$3,4),进货台账!$C$3:$C$1869,LEFT(DO$4,LEN(DO$4)-1)),"")</f>
        <v/>
      </c>
      <c r="DQ75" s="64" t="str">
        <f t="shared" si="148"/>
        <v/>
      </c>
      <c r="DR75" s="64" t="str">
        <f t="shared" si="149"/>
        <v/>
      </c>
      <c r="DS75" s="64" t="str">
        <f>IF($B75&lt;&gt;"",SUMIFS(销售台账!$I$3:$I$2654,销售台账!$E$3:$E$2654,$B75,销售台账!$B$3:$B$2654,LEFT($I$3,4),销售台账!$C$3:$C$2654,LEFT(DO$4,LEN(DO$4)-1)),"")</f>
        <v/>
      </c>
      <c r="DT75" s="64" t="str">
        <f>IF($B75&lt;&gt;"",IFERROR(SUMIFS(销售台账!$K$3:$K$2654,销售台账!$E$3:$E$2654,$B75,销售台账!$B$3:$B$2654,LEFT($I$3,4),销售台账!$C$3:$C$2654,LEFT(DO$4,LEN(DO$4)-1))/DS75,0),"")</f>
        <v/>
      </c>
      <c r="DU75" s="64" t="str">
        <f>IF($B75&lt;&gt;"",SUMIFS(损耗登记!$I$3:$I$4999,损耗登记!$E$3:$E$4999,$B75,损耗登记!$B$3:$B$4999,LEFT($I$3,4),损耗登记!$C$3:$C$4999,LEFT(DO$4,LEN(DO$4)-1)),"")</f>
        <v/>
      </c>
      <c r="DV75" s="64" t="str">
        <f t="shared" si="150"/>
        <v/>
      </c>
      <c r="DW75" s="64" t="str">
        <f t="shared" si="151"/>
        <v/>
      </c>
      <c r="DX75" s="64" t="str">
        <f t="shared" si="152"/>
        <v/>
      </c>
      <c r="DY75" s="64" t="str">
        <f t="shared" si="153"/>
        <v/>
      </c>
      <c r="DZ75" s="64" t="str">
        <f>IF($B75&lt;&gt;"",SUMIFS(进货台账!$I$3:$I$1869,进货台账!$E$3:$E$1869,$B75,进货台账!$B$3:$B$1869,LEFT($I$3,4),进货台账!$C$3:$C$1869,LEFT(DZ$4,LEN(DZ$4)-1)),"")</f>
        <v/>
      </c>
      <c r="EA75" s="64" t="str">
        <f>IF($B75&lt;&gt;"",SUMIFS(进货台账!$K$3:$K$1869,进货台账!$E$3:$E$1869,$B75,进货台账!$B$3:$B$1869,LEFT($I$3,4),进货台账!$C$3:$C$1869,LEFT(DZ$4,LEN(DZ$4)-1)),"")</f>
        <v/>
      </c>
      <c r="EB75" s="64" t="str">
        <f t="shared" si="154"/>
        <v/>
      </c>
      <c r="EC75" s="64" t="str">
        <f t="shared" si="155"/>
        <v/>
      </c>
      <c r="ED75" s="64" t="str">
        <f>IF($B75&lt;&gt;"",SUMIFS(销售台账!$I$3:$I$2654,销售台账!$E$3:$E$2654,$B75,销售台账!$B$3:$B$2654,LEFT($I$3,4),销售台账!$C$3:$C$2654,LEFT(DZ$4,LEN(DZ$4)-1)),"")</f>
        <v/>
      </c>
      <c r="EE75" s="64" t="str">
        <f>IF($B75&lt;&gt;"",IFERROR(SUMIFS(销售台账!$K$3:$K$2654,销售台账!$E$3:$E$2654,$B75,销售台账!$B$3:$B$2654,LEFT($I$3,4),销售台账!$C$3:$C$2654,LEFT(DZ$4,LEN(DZ$4)-1))/ED75,0),"")</f>
        <v/>
      </c>
      <c r="EF75" s="64" t="str">
        <f>IF($B75&lt;&gt;"",SUMIFS(损耗登记!$I$3:$I$4999,损耗登记!$E$3:$E$4999,$B75,损耗登记!$B$3:$B$4999,LEFT($I$3,4),损耗登记!$C$3:$C$4999,LEFT(DZ$4,LEN(DZ$4)-1)),"")</f>
        <v/>
      </c>
      <c r="EG75" s="64" t="str">
        <f t="shared" si="156"/>
        <v/>
      </c>
      <c r="EH75" s="64" t="str">
        <f t="shared" si="157"/>
        <v/>
      </c>
      <c r="EI75" s="64" t="str">
        <f t="shared" si="158"/>
        <v/>
      </c>
      <c r="EJ75" s="64" t="str">
        <f t="shared" si="159"/>
        <v/>
      </c>
    </row>
    <row r="76" s="44" customFormat="1" ht="22" customHeight="1" spans="1:140">
      <c r="A76" s="63" t="str">
        <f t="shared" si="160"/>
        <v/>
      </c>
      <c r="B76" s="63" t="str">
        <f>IF(商品参数!A72&lt;&gt;"",商品参数!A72,"")</f>
        <v/>
      </c>
      <c r="C76" s="64" t="str">
        <f>IFERROR(VLOOKUP(B76,商品参数!A:E,2,FALSE),"")</f>
        <v/>
      </c>
      <c r="D76" s="64" t="str">
        <f>IFERROR(VLOOKUP(B76,商品参数!A:E,3,FALSE),"")</f>
        <v/>
      </c>
      <c r="E76" s="64" t="str">
        <f>IFERROR(VLOOKUP(B76,商品参数!A:E,4,FALSE),"")</f>
        <v/>
      </c>
      <c r="F76" s="64" t="str">
        <f>IF(E76&lt;&gt;"",IFERROR(VLOOKUP(B76,商品参数!$A$3:$D$499,6,0),0),"")</f>
        <v/>
      </c>
      <c r="G76" s="64" t="str">
        <f>IF(E76&lt;&gt;"",IFERROR(VLOOKUP(B76,商品参数!$A$3:$E$499,7,0),0),"")</f>
        <v/>
      </c>
      <c r="H76" s="64" t="str">
        <f t="shared" si="94"/>
        <v/>
      </c>
      <c r="I76" s="64" t="str">
        <f>IF($B76&lt;&gt;"",SUMIFS(进货台账!$I$3:$I$1869,进货台账!$E$3:$E$1869,$B76,进货台账!$B$3:$B$1869,LEFT($I$3,4),进货台账!$C$3:$C$1869,LEFT(I$4,LEN(I$4)-1)),"")</f>
        <v/>
      </c>
      <c r="J76" s="64" t="str">
        <f>IF($B76&lt;&gt;"",SUMIFS(进货台账!$K$3:$K$1869,进货台账!$E$3:$E$1869,$B76,进货台账!$B$3:$B$1869,LEFT($I$3,4),进货台账!$C$3:$C$1869,LEFT(I$4,LEN(I$4)-1)),"")</f>
        <v/>
      </c>
      <c r="K76" s="64" t="str">
        <f t="shared" si="95"/>
        <v/>
      </c>
      <c r="L76" s="64" t="str">
        <f t="shared" si="96"/>
        <v/>
      </c>
      <c r="M76" s="64" t="str">
        <f>IF($B76&lt;&gt;"",SUMIFS(销售台账!$I$3:$I$2654,销售台账!$E$3:$E$2654,$B76,销售台账!$B$3:$B$2654,LEFT($I$3,4),销售台账!$C$3:$C$2654,LEFT(I$4,LEN(I$4)-1)),"")</f>
        <v/>
      </c>
      <c r="N76" s="64" t="str">
        <f>IF($B76&lt;&gt;"",IFERROR(SUMIFS(销售台账!$K$3:$K$2654,销售台账!$E$3:$E$2654,$B76,销售台账!$B$3:$B$2654,LEFT($I$3,4),销售台账!$C$3:$C$2654,LEFT(I$4,LEN(I$4)-1))/M76,0),"")</f>
        <v/>
      </c>
      <c r="O76" s="64" t="str">
        <f>IF($B76&lt;&gt;"",SUMIFS(损耗登记!$I$3:$I$4999,损耗登记!$E$3:$E$4999,$B76,损耗登记!$B$3:$B$4999,LEFT($I$3,4),损耗登记!$C$3:$C$4999,LEFT(I$4,LEN(I$4)-1)),"")</f>
        <v/>
      </c>
      <c r="P76" s="64" t="str">
        <f t="shared" si="97"/>
        <v/>
      </c>
      <c r="Q76" s="64" t="str">
        <f t="shared" si="98"/>
        <v/>
      </c>
      <c r="R76" s="64" t="str">
        <f t="shared" si="99"/>
        <v/>
      </c>
      <c r="S76" s="64" t="str">
        <f t="shared" si="161"/>
        <v/>
      </c>
      <c r="T76" s="64" t="str">
        <f>IF($B76&lt;&gt;"",SUMIFS(进货台账!$I$3:$I$1869,进货台账!$E$3:$E$1869,$B76,进货台账!$B$3:$B$1869,LEFT($I$3,4),进货台账!$C$3:$C$1869,LEFT(T$4,LEN(T$4)-1)),"")</f>
        <v/>
      </c>
      <c r="U76" s="64" t="str">
        <f>IF($B76&lt;&gt;"",SUMIFS(进货台账!$K$3:$K$1869,进货台账!$E$3:$E$1869,$B76,进货台账!$B$3:$B$1869,LEFT($I$3,4),进货台账!$C$3:$C$1869,LEFT(T$4,LEN(T$4)-1)),"")</f>
        <v/>
      </c>
      <c r="V76" s="64" t="str">
        <f t="shared" si="162"/>
        <v/>
      </c>
      <c r="W76" s="64" t="str">
        <f t="shared" si="163"/>
        <v/>
      </c>
      <c r="X76" s="64" t="str">
        <f>IF($B76&lt;&gt;"",SUMIFS(销售台账!$I$3:$I$2654,销售台账!$E$3:$E$2654,$B76,销售台账!$B$3:$B$2654,LEFT($I$3,4),销售台账!$C$3:$C$2654,LEFT(T$4,LEN(T$4)-1)),"")</f>
        <v/>
      </c>
      <c r="Y76" s="64" t="str">
        <f>IF($B76&lt;&gt;"",IFERROR(SUMIFS(销售台账!$K$3:$K$2654,销售台账!$E$3:$E$2654,$B76,销售台账!$B$3:$B$2654,LEFT($I$3,4),销售台账!$C$3:$C$2654,LEFT(T$4,LEN(T$4)-1))/X76,0),"")</f>
        <v/>
      </c>
      <c r="Z76" s="64" t="str">
        <f>IF($B76&lt;&gt;"",SUMIFS(损耗登记!$I$3:$I$4999,损耗登记!$E$3:$E$4999,$B76,损耗登记!$B$3:$B$4999,LEFT($I$3,4),损耗登记!$C$3:$C$4999,LEFT(T$4,LEN(T$4)-1)),"")</f>
        <v/>
      </c>
      <c r="AA76" s="64" t="str">
        <f t="shared" si="164"/>
        <v/>
      </c>
      <c r="AB76" s="64" t="str">
        <f t="shared" si="165"/>
        <v/>
      </c>
      <c r="AC76" s="64" t="str">
        <f t="shared" si="166"/>
        <v/>
      </c>
      <c r="AD76" s="64" t="str">
        <f t="shared" si="167"/>
        <v/>
      </c>
      <c r="AE76" s="64" t="str">
        <f>IF($B76&lt;&gt;"",SUMIFS(进货台账!$I$3:$I$1869,进货台账!$E$3:$E$1869,$B76,进货台账!$B$3:$B$1869,LEFT($I$3,4),进货台账!$C$3:$C$1869,LEFT(AE$4,LEN(AE$4)-1)),"")</f>
        <v/>
      </c>
      <c r="AF76" s="64" t="str">
        <f>IF($B76&lt;&gt;"",SUMIFS(进货台账!$K$3:$K$1869,进货台账!$E$3:$E$1869,$B76,进货台账!$B$3:$B$1869,LEFT($I$3,4),进货台账!$C$3:$C$1869,LEFT(AE$4,LEN(AE$4)-1)),"")</f>
        <v/>
      </c>
      <c r="AG76" s="64" t="str">
        <f t="shared" si="100"/>
        <v/>
      </c>
      <c r="AH76" s="64" t="str">
        <f t="shared" si="101"/>
        <v/>
      </c>
      <c r="AI76" s="64" t="str">
        <f>IF($B76&lt;&gt;"",SUMIFS(销售台账!$I$3:$I$2654,销售台账!$E$3:$E$2654,$B76,销售台账!$B$3:$B$2654,LEFT($I$3,4),销售台账!$C$3:$C$2654,LEFT(AE$4,LEN(AE$4)-1)),"")</f>
        <v/>
      </c>
      <c r="AJ76" s="64" t="str">
        <f>IF($B76&lt;&gt;"",IFERROR(SUMIFS(销售台账!$K$3:$K$2654,销售台账!$E$3:$E$2654,$B76,销售台账!$B$3:$B$2654,LEFT($I$3,4),销售台账!$C$3:$C$2654,LEFT(AE$4,LEN(AE$4)-1))/AI76,0),"")</f>
        <v/>
      </c>
      <c r="AK76" s="64" t="str">
        <f>IF($B76&lt;&gt;"",SUMIFS(损耗登记!$I$3:$I$4999,损耗登记!$E$3:$E$4999,$B76,损耗登记!$B$3:$B$4999,LEFT($I$3,4),损耗登记!$C$3:$C$4999,LEFT(AE$4,LEN(AE$4)-1)),"")</f>
        <v/>
      </c>
      <c r="AL76" s="64" t="str">
        <f t="shared" si="102"/>
        <v/>
      </c>
      <c r="AM76" s="64" t="str">
        <f t="shared" si="103"/>
        <v/>
      </c>
      <c r="AN76" s="64" t="str">
        <f t="shared" si="104"/>
        <v/>
      </c>
      <c r="AO76" s="64" t="str">
        <f t="shared" si="105"/>
        <v/>
      </c>
      <c r="AP76" s="64" t="str">
        <f>IF($B76&lt;&gt;"",SUMIFS(进货台账!$I$3:$I$1869,进货台账!$E$3:$E$1869,$B76,进货台账!$B$3:$B$1869,LEFT($I$3,4),进货台账!$C$3:$C$1869,LEFT(AP$4,LEN(AP$4)-1)),"")</f>
        <v/>
      </c>
      <c r="AQ76" s="64" t="str">
        <f>IF($B76&lt;&gt;"",SUMIFS(进货台账!$K$3:$K$1869,进货台账!$E$3:$E$1869,$B76,进货台账!$B$3:$B$1869,LEFT($I$3,4),进货台账!$C$3:$C$1869,LEFT(AP$4,LEN(AP$4)-1)),"")</f>
        <v/>
      </c>
      <c r="AR76" s="64" t="str">
        <f t="shared" si="106"/>
        <v/>
      </c>
      <c r="AS76" s="64" t="str">
        <f t="shared" si="107"/>
        <v/>
      </c>
      <c r="AT76" s="64" t="str">
        <f>IF($B76&lt;&gt;"",SUMIFS(销售台账!$I$3:$I$2654,销售台账!$E$3:$E$2654,$B76,销售台账!$B$3:$B$2654,LEFT($I$3,4),销售台账!$C$3:$C$2654,LEFT(AP$4,LEN(AP$4)-1)),"")</f>
        <v/>
      </c>
      <c r="AU76" s="64" t="str">
        <f>IF($B76&lt;&gt;"",IFERROR(SUMIFS(销售台账!$K$3:$K$2654,销售台账!$E$3:$E$2654,$B76,销售台账!$B$3:$B$2654,LEFT($I$3,4),销售台账!$C$3:$C$2654,LEFT(AP$4,LEN(AP$4)-1))/AT76,0),"")</f>
        <v/>
      </c>
      <c r="AV76" s="64" t="str">
        <f>IF($B76&lt;&gt;"",SUMIFS(损耗登记!$I$3:$I$4999,损耗登记!$E$3:$E$4999,$B76,损耗登记!$B$3:$B$4999,LEFT($I$3,4),损耗登记!$C$3:$C$4999,LEFT(AP$4,LEN(AP$4)-1)),"")</f>
        <v/>
      </c>
      <c r="AW76" s="64" t="str">
        <f t="shared" si="108"/>
        <v/>
      </c>
      <c r="AX76" s="64" t="str">
        <f t="shared" si="109"/>
        <v/>
      </c>
      <c r="AY76" s="64" t="str">
        <f t="shared" si="110"/>
        <v/>
      </c>
      <c r="AZ76" s="64" t="str">
        <f t="shared" si="111"/>
        <v/>
      </c>
      <c r="BA76" s="64" t="str">
        <f>IF($B76&lt;&gt;"",SUMIFS(进货台账!$I$3:$I$1869,进货台账!$E$3:$E$1869,$B76,进货台账!$B$3:$B$1869,LEFT($I$3,4),进货台账!$C$3:$C$1869,LEFT(BA$4,LEN(BA$4)-1)),"")</f>
        <v/>
      </c>
      <c r="BB76" s="64" t="str">
        <f>IF($B76&lt;&gt;"",SUMIFS(进货台账!$K$3:$K$1869,进货台账!$E$3:$E$1869,$B76,进货台账!$B$3:$B$1869,LEFT($I$3,4),进货台账!$C$3:$C$1869,LEFT(BA$4,LEN(BA$4)-1)),"")</f>
        <v/>
      </c>
      <c r="BC76" s="64" t="str">
        <f t="shared" si="112"/>
        <v/>
      </c>
      <c r="BD76" s="64" t="str">
        <f t="shared" si="113"/>
        <v/>
      </c>
      <c r="BE76" s="64" t="str">
        <f>IF($B76&lt;&gt;"",SUMIFS(销售台账!$I$3:$I$2654,销售台账!$E$3:$E$2654,$B76,销售台账!$B$3:$B$2654,LEFT($I$3,4),销售台账!$C$3:$C$2654,LEFT(BA$4,LEN(BA$4)-1)),"")</f>
        <v/>
      </c>
      <c r="BF76" s="64" t="str">
        <f>IF($B76&lt;&gt;"",IFERROR(SUMIFS(销售台账!$K$3:$K$2654,销售台账!$E$3:$E$2654,$B76,销售台账!$B$3:$B$2654,LEFT($I$3,4),销售台账!$C$3:$C$2654,LEFT(BA$4,LEN(BA$4)-1))/BE76,0),"")</f>
        <v/>
      </c>
      <c r="BG76" s="64" t="str">
        <f>IF($B76&lt;&gt;"",SUMIFS(损耗登记!$I$3:$I$4999,损耗登记!$E$3:$E$4999,$B76,损耗登记!$B$3:$B$4999,LEFT($I$3,4),损耗登记!$C$3:$C$4999,LEFT(BA$4,LEN(BA$4)-1)),"")</f>
        <v/>
      </c>
      <c r="BH76" s="64" t="str">
        <f t="shared" si="114"/>
        <v/>
      </c>
      <c r="BI76" s="64" t="str">
        <f t="shared" si="115"/>
        <v/>
      </c>
      <c r="BJ76" s="64" t="str">
        <f t="shared" si="116"/>
        <v/>
      </c>
      <c r="BK76" s="64" t="str">
        <f t="shared" si="117"/>
        <v/>
      </c>
      <c r="BL76" s="64" t="str">
        <f>IF($B76&lt;&gt;"",SUMIFS(进货台账!$I$3:$I$1869,进货台账!$E$3:$E$1869,$B76,进货台账!$B$3:$B$1869,LEFT($I$3,4),进货台账!$C$3:$C$1869,LEFT(BL$4,LEN(BL$4)-1)),"")</f>
        <v/>
      </c>
      <c r="BM76" s="64" t="str">
        <f>IF($B76&lt;&gt;"",SUMIFS(进货台账!$K$3:$K$1869,进货台账!$E$3:$E$1869,$B76,进货台账!$B$3:$B$1869,LEFT($I$3,4),进货台账!$C$3:$C$1869,LEFT(BL$4,LEN(BL$4)-1)),"")</f>
        <v/>
      </c>
      <c r="BN76" s="64" t="str">
        <f t="shared" si="118"/>
        <v/>
      </c>
      <c r="BO76" s="64" t="str">
        <f t="shared" si="119"/>
        <v/>
      </c>
      <c r="BP76" s="64" t="str">
        <f>IF($B76&lt;&gt;"",SUMIFS(销售台账!$I$3:$I$2654,销售台账!$E$3:$E$2654,$B76,销售台账!$B$3:$B$2654,LEFT($I$3,4),销售台账!$C$3:$C$2654,LEFT(BL$4,LEN(BL$4)-1)),"")</f>
        <v/>
      </c>
      <c r="BQ76" s="64" t="str">
        <f>IF($B76&lt;&gt;"",IFERROR(SUMIFS(销售台账!$K$3:$K$2654,销售台账!$E$3:$E$2654,$B76,销售台账!$B$3:$B$2654,LEFT($I$3,4),销售台账!$C$3:$C$2654,LEFT(BL$4,LEN(BL$4)-1))/BP76,0),"")</f>
        <v/>
      </c>
      <c r="BR76" s="64" t="str">
        <f>IF($B76&lt;&gt;"",SUMIFS(损耗登记!$I$3:$I$4999,损耗登记!$E$3:$E$4999,$B76,损耗登记!$B$3:$B$4999,LEFT($I$3,4),损耗登记!$C$3:$C$4999,LEFT(BL$4,LEN(BL$4)-1)),"")</f>
        <v/>
      </c>
      <c r="BS76" s="64" t="str">
        <f t="shared" si="120"/>
        <v/>
      </c>
      <c r="BT76" s="64" t="str">
        <f t="shared" si="121"/>
        <v/>
      </c>
      <c r="BU76" s="64" t="str">
        <f t="shared" si="122"/>
        <v/>
      </c>
      <c r="BV76" s="64" t="str">
        <f t="shared" si="123"/>
        <v/>
      </c>
      <c r="BW76" s="64" t="str">
        <f>IF($B76&lt;&gt;"",SUMIFS(进货台账!$I$3:$I$1869,进货台账!$E$3:$E$1869,$B76,进货台账!$B$3:$B$1869,LEFT($I$3,4),进货台账!$C$3:$C$1869,LEFT(BW$4,LEN(BW$4)-1)),"")</f>
        <v/>
      </c>
      <c r="BX76" s="64" t="str">
        <f>IF($B76&lt;&gt;"",SUMIFS(进货台账!$K$3:$K$1869,进货台账!$E$3:$E$1869,$B76,进货台账!$B$3:$B$1869,LEFT($I$3,4),进货台账!$C$3:$C$1869,LEFT(BW$4,LEN(BW$4)-1)),"")</f>
        <v/>
      </c>
      <c r="BY76" s="64" t="str">
        <f t="shared" si="124"/>
        <v/>
      </c>
      <c r="BZ76" s="64" t="str">
        <f t="shared" si="125"/>
        <v/>
      </c>
      <c r="CA76" s="64" t="str">
        <f>IF($B76&lt;&gt;"",SUMIFS(销售台账!$I$3:$I$2654,销售台账!$E$3:$E$2654,$B76,销售台账!$B$3:$B$2654,LEFT($I$3,4),销售台账!$C$3:$C$2654,LEFT(BW$4,LEN(BW$4)-1)),"")</f>
        <v/>
      </c>
      <c r="CB76" s="64" t="str">
        <f>IF($B76&lt;&gt;"",IFERROR(SUMIFS(销售台账!$K$3:$K$2654,销售台账!$E$3:$E$2654,$B76,销售台账!$B$3:$B$2654,LEFT($I$3,4),销售台账!$C$3:$C$2654,LEFT(BW$4,LEN(BW$4)-1))/CA76,0),"")</f>
        <v/>
      </c>
      <c r="CC76" s="64" t="str">
        <f>IF($B76&lt;&gt;"",SUMIFS(损耗登记!$I$3:$I$4999,损耗登记!$E$3:$E$4999,$B76,损耗登记!$B$3:$B$4999,LEFT($I$3,4),损耗登记!$C$3:$C$4999,LEFT(BW$4,LEN(BW$4)-1)),"")</f>
        <v/>
      </c>
      <c r="CD76" s="64" t="str">
        <f t="shared" si="126"/>
        <v/>
      </c>
      <c r="CE76" s="64" t="str">
        <f t="shared" si="127"/>
        <v/>
      </c>
      <c r="CF76" s="64" t="str">
        <f t="shared" si="128"/>
        <v/>
      </c>
      <c r="CG76" s="64" t="str">
        <f t="shared" si="129"/>
        <v/>
      </c>
      <c r="CH76" s="64" t="str">
        <f>IF($B76&lt;&gt;"",SUMIFS(进货台账!$I$3:$I$1869,进货台账!$E$3:$E$1869,$B76,进货台账!$B$3:$B$1869,LEFT($I$3,4),进货台账!$C$3:$C$1869,LEFT(CH$4,LEN(CH$4)-1)),"")</f>
        <v/>
      </c>
      <c r="CI76" s="64" t="str">
        <f>IF($B76&lt;&gt;"",SUMIFS(进货台账!$K$3:$K$1869,进货台账!$E$3:$E$1869,$B76,进货台账!$B$3:$B$1869,LEFT($I$3,4),进货台账!$C$3:$C$1869,LEFT(CH$4,LEN(CH$4)-1)),"")</f>
        <v/>
      </c>
      <c r="CJ76" s="64" t="str">
        <f t="shared" si="130"/>
        <v/>
      </c>
      <c r="CK76" s="64" t="str">
        <f t="shared" si="131"/>
        <v/>
      </c>
      <c r="CL76" s="64" t="str">
        <f>IF($B76&lt;&gt;"",SUMIFS(销售台账!$I$3:$I$2654,销售台账!$E$3:$E$2654,$B76,销售台账!$B$3:$B$2654,LEFT($I$3,4),销售台账!$C$3:$C$2654,LEFT(CH$4,LEN(CH$4)-1)),"")</f>
        <v/>
      </c>
      <c r="CM76" s="64" t="str">
        <f>IF($B76&lt;&gt;"",IFERROR(SUMIFS(销售台账!$K$3:$K$2654,销售台账!$E$3:$E$2654,$B76,销售台账!$B$3:$B$2654,LEFT($I$3,4),销售台账!$C$3:$C$2654,LEFT(CH$4,LEN(CH$4)-1))/CL76,0),"")</f>
        <v/>
      </c>
      <c r="CN76" s="64" t="str">
        <f>IF($B76&lt;&gt;"",SUMIFS(损耗登记!$I$3:$I$4999,损耗登记!$E$3:$E$4999,$B76,损耗登记!$B$3:$B$4999,LEFT($I$3,4),损耗登记!$C$3:$C$4999,LEFT(CH$4,LEN(CH$4)-1)),"")</f>
        <v/>
      </c>
      <c r="CO76" s="64" t="str">
        <f t="shared" si="132"/>
        <v/>
      </c>
      <c r="CP76" s="64" t="str">
        <f t="shared" si="133"/>
        <v/>
      </c>
      <c r="CQ76" s="64" t="str">
        <f t="shared" si="134"/>
        <v/>
      </c>
      <c r="CR76" s="64" t="str">
        <f t="shared" si="135"/>
        <v/>
      </c>
      <c r="CS76" s="64" t="str">
        <f>IF($B76&lt;&gt;"",SUMIFS(进货台账!$I$3:$I$1869,进货台账!$E$3:$E$1869,$B76,进货台账!$B$3:$B$1869,LEFT($I$3,4),进货台账!$C$3:$C$1869,LEFT(CS$4,LEN(CS$4)-1)),"")</f>
        <v/>
      </c>
      <c r="CT76" s="64" t="str">
        <f>IF($B76&lt;&gt;"",SUMIFS(进货台账!$K$3:$K$1869,进货台账!$E$3:$E$1869,$B76,进货台账!$B$3:$B$1869,LEFT($I$3,4),进货台账!$C$3:$C$1869,LEFT(CS$4,LEN(CS$4)-1)),"")</f>
        <v/>
      </c>
      <c r="CU76" s="64" t="str">
        <f t="shared" si="136"/>
        <v/>
      </c>
      <c r="CV76" s="64" t="str">
        <f t="shared" si="137"/>
        <v/>
      </c>
      <c r="CW76" s="64" t="str">
        <f>IF($B76&lt;&gt;"",SUMIFS(销售台账!$I$3:$I$2654,销售台账!$E$3:$E$2654,$B76,销售台账!$B$3:$B$2654,LEFT($I$3,4),销售台账!$C$3:$C$2654,LEFT(CS$4,LEN(CS$4)-1)),"")</f>
        <v/>
      </c>
      <c r="CX76" s="64" t="str">
        <f>IF($B76&lt;&gt;"",IFERROR(SUMIFS(销售台账!$K$3:$K$2654,销售台账!$E$3:$E$2654,$B76,销售台账!$B$3:$B$2654,LEFT($I$3,4),销售台账!$C$3:$C$2654,LEFT(CS$4,LEN(CS$4)-1))/CW76,0),"")</f>
        <v/>
      </c>
      <c r="CY76" s="64" t="str">
        <f>IF($B76&lt;&gt;"",SUMIFS(损耗登记!$I$3:$I$4999,损耗登记!$E$3:$E$4999,$B76,损耗登记!$B$3:$B$4999,LEFT($I$3,4),损耗登记!$C$3:$C$4999,LEFT(CS$4,LEN(CS$4)-1)),"")</f>
        <v/>
      </c>
      <c r="CZ76" s="64" t="str">
        <f t="shared" si="138"/>
        <v/>
      </c>
      <c r="DA76" s="64" t="str">
        <f t="shared" si="139"/>
        <v/>
      </c>
      <c r="DB76" s="64" t="str">
        <f t="shared" si="140"/>
        <v/>
      </c>
      <c r="DC76" s="64" t="str">
        <f t="shared" si="141"/>
        <v/>
      </c>
      <c r="DD76" s="64" t="str">
        <f>IF($B76&lt;&gt;"",SUMIFS(进货台账!$I$3:$I$1869,进货台账!$E$3:$E$1869,$B76,进货台账!$B$3:$B$1869,LEFT($I$3,4),进货台账!$C$3:$C$1869,LEFT(DD$4,LEN(DD$4)-1)),"")</f>
        <v/>
      </c>
      <c r="DE76" s="64" t="str">
        <f>IF($B76&lt;&gt;"",SUMIFS(进货台账!$K$3:$K$1869,进货台账!$E$3:$E$1869,$B76,进货台账!$B$3:$B$1869,LEFT($I$3,4),进货台账!$C$3:$C$1869,LEFT(DD$4,LEN(DD$4)-1)),"")</f>
        <v/>
      </c>
      <c r="DF76" s="64" t="str">
        <f t="shared" si="142"/>
        <v/>
      </c>
      <c r="DG76" s="64" t="str">
        <f t="shared" si="143"/>
        <v/>
      </c>
      <c r="DH76" s="64" t="str">
        <f>IF($B76&lt;&gt;"",SUMIFS(销售台账!$I$3:$I$2654,销售台账!$E$3:$E$2654,$B76,销售台账!$B$3:$B$2654,LEFT($I$3,4),销售台账!$C$3:$C$2654,LEFT(DD$4,LEN(DD$4)-1)),"")</f>
        <v/>
      </c>
      <c r="DI76" s="64" t="str">
        <f>IF($B76&lt;&gt;"",IFERROR(SUMIFS(销售台账!$K$3:$K$2654,销售台账!$E$3:$E$2654,$B76,销售台账!$B$3:$B$2654,LEFT($I$3,4),销售台账!$C$3:$C$2654,LEFT(DD$4,LEN(DD$4)-1))/DH76,0),"")</f>
        <v/>
      </c>
      <c r="DJ76" s="64" t="str">
        <f>IF($B76&lt;&gt;"",SUMIFS(损耗登记!$I$3:$I$4999,损耗登记!$E$3:$E$4999,$B76,损耗登记!$B$3:$B$4999,LEFT($I$3,4),损耗登记!$C$3:$C$4999,LEFT(DD$4,LEN(DD$4)-1)),"")</f>
        <v/>
      </c>
      <c r="DK76" s="64" t="str">
        <f t="shared" si="144"/>
        <v/>
      </c>
      <c r="DL76" s="64" t="str">
        <f t="shared" si="145"/>
        <v/>
      </c>
      <c r="DM76" s="64" t="str">
        <f t="shared" si="146"/>
        <v/>
      </c>
      <c r="DN76" s="64" t="str">
        <f t="shared" si="147"/>
        <v/>
      </c>
      <c r="DO76" s="64" t="str">
        <f>IF($B76&lt;&gt;"",SUMIFS(进货台账!$I$3:$I$1869,进货台账!$E$3:$E$1869,$B76,进货台账!$B$3:$B$1869,LEFT($I$3,4),进货台账!$C$3:$C$1869,LEFT(DO$4,LEN(DO$4)-1)),"")</f>
        <v/>
      </c>
      <c r="DP76" s="64" t="str">
        <f>IF($B76&lt;&gt;"",SUMIFS(进货台账!$K$3:$K$1869,进货台账!$E$3:$E$1869,$B76,进货台账!$B$3:$B$1869,LEFT($I$3,4),进货台账!$C$3:$C$1869,LEFT(DO$4,LEN(DO$4)-1)),"")</f>
        <v/>
      </c>
      <c r="DQ76" s="64" t="str">
        <f t="shared" si="148"/>
        <v/>
      </c>
      <c r="DR76" s="64" t="str">
        <f t="shared" si="149"/>
        <v/>
      </c>
      <c r="DS76" s="64" t="str">
        <f>IF($B76&lt;&gt;"",SUMIFS(销售台账!$I$3:$I$2654,销售台账!$E$3:$E$2654,$B76,销售台账!$B$3:$B$2654,LEFT($I$3,4),销售台账!$C$3:$C$2654,LEFT(DO$4,LEN(DO$4)-1)),"")</f>
        <v/>
      </c>
      <c r="DT76" s="64" t="str">
        <f>IF($B76&lt;&gt;"",IFERROR(SUMIFS(销售台账!$K$3:$K$2654,销售台账!$E$3:$E$2654,$B76,销售台账!$B$3:$B$2654,LEFT($I$3,4),销售台账!$C$3:$C$2654,LEFT(DO$4,LEN(DO$4)-1))/DS76,0),"")</f>
        <v/>
      </c>
      <c r="DU76" s="64" t="str">
        <f>IF($B76&lt;&gt;"",SUMIFS(损耗登记!$I$3:$I$4999,损耗登记!$E$3:$E$4999,$B76,损耗登记!$B$3:$B$4999,LEFT($I$3,4),损耗登记!$C$3:$C$4999,LEFT(DO$4,LEN(DO$4)-1)),"")</f>
        <v/>
      </c>
      <c r="DV76" s="64" t="str">
        <f t="shared" si="150"/>
        <v/>
      </c>
      <c r="DW76" s="64" t="str">
        <f t="shared" si="151"/>
        <v/>
      </c>
      <c r="DX76" s="64" t="str">
        <f t="shared" si="152"/>
        <v/>
      </c>
      <c r="DY76" s="64" t="str">
        <f t="shared" si="153"/>
        <v/>
      </c>
      <c r="DZ76" s="64" t="str">
        <f>IF($B76&lt;&gt;"",SUMIFS(进货台账!$I$3:$I$1869,进货台账!$E$3:$E$1869,$B76,进货台账!$B$3:$B$1869,LEFT($I$3,4),进货台账!$C$3:$C$1869,LEFT(DZ$4,LEN(DZ$4)-1)),"")</f>
        <v/>
      </c>
      <c r="EA76" s="64" t="str">
        <f>IF($B76&lt;&gt;"",SUMIFS(进货台账!$K$3:$K$1869,进货台账!$E$3:$E$1869,$B76,进货台账!$B$3:$B$1869,LEFT($I$3,4),进货台账!$C$3:$C$1869,LEFT(DZ$4,LEN(DZ$4)-1)),"")</f>
        <v/>
      </c>
      <c r="EB76" s="64" t="str">
        <f t="shared" si="154"/>
        <v/>
      </c>
      <c r="EC76" s="64" t="str">
        <f t="shared" si="155"/>
        <v/>
      </c>
      <c r="ED76" s="64" t="str">
        <f>IF($B76&lt;&gt;"",SUMIFS(销售台账!$I$3:$I$2654,销售台账!$E$3:$E$2654,$B76,销售台账!$B$3:$B$2654,LEFT($I$3,4),销售台账!$C$3:$C$2654,LEFT(DZ$4,LEN(DZ$4)-1)),"")</f>
        <v/>
      </c>
      <c r="EE76" s="64" t="str">
        <f>IF($B76&lt;&gt;"",IFERROR(SUMIFS(销售台账!$K$3:$K$2654,销售台账!$E$3:$E$2654,$B76,销售台账!$B$3:$B$2654,LEFT($I$3,4),销售台账!$C$3:$C$2654,LEFT(DZ$4,LEN(DZ$4)-1))/ED76,0),"")</f>
        <v/>
      </c>
      <c r="EF76" s="64" t="str">
        <f>IF($B76&lt;&gt;"",SUMIFS(损耗登记!$I$3:$I$4999,损耗登记!$E$3:$E$4999,$B76,损耗登记!$B$3:$B$4999,LEFT($I$3,4),损耗登记!$C$3:$C$4999,LEFT(DZ$4,LEN(DZ$4)-1)),"")</f>
        <v/>
      </c>
      <c r="EG76" s="64" t="str">
        <f t="shared" si="156"/>
        <v/>
      </c>
      <c r="EH76" s="64" t="str">
        <f t="shared" si="157"/>
        <v/>
      </c>
      <c r="EI76" s="64" t="str">
        <f t="shared" si="158"/>
        <v/>
      </c>
      <c r="EJ76" s="64" t="str">
        <f t="shared" si="159"/>
        <v/>
      </c>
    </row>
    <row r="77" s="44" customFormat="1" ht="22" customHeight="1" spans="1:140">
      <c r="A77" s="63" t="str">
        <f t="shared" si="160"/>
        <v/>
      </c>
      <c r="B77" s="63" t="str">
        <f>IF(商品参数!A73&lt;&gt;"",商品参数!A73,"")</f>
        <v/>
      </c>
      <c r="C77" s="64" t="str">
        <f>IFERROR(VLOOKUP(B77,商品参数!A:E,2,FALSE),"")</f>
        <v/>
      </c>
      <c r="D77" s="64" t="str">
        <f>IFERROR(VLOOKUP(B77,商品参数!A:E,3,FALSE),"")</f>
        <v/>
      </c>
      <c r="E77" s="64" t="str">
        <f>IFERROR(VLOOKUP(B77,商品参数!A:E,4,FALSE),"")</f>
        <v/>
      </c>
      <c r="F77" s="64" t="str">
        <f>IF(E77&lt;&gt;"",IFERROR(VLOOKUP(B77,商品参数!$A$3:$D$499,6,0),0),"")</f>
        <v/>
      </c>
      <c r="G77" s="64" t="str">
        <f>IF(E77&lt;&gt;"",IFERROR(VLOOKUP(B77,商品参数!$A$3:$E$499,7,0),0),"")</f>
        <v/>
      </c>
      <c r="H77" s="64" t="str">
        <f t="shared" si="94"/>
        <v/>
      </c>
      <c r="I77" s="64" t="str">
        <f>IF($B77&lt;&gt;"",SUMIFS(进货台账!$I$3:$I$1869,进货台账!$E$3:$E$1869,$B77,进货台账!$B$3:$B$1869,LEFT($I$3,4),进货台账!$C$3:$C$1869,LEFT(I$4,LEN(I$4)-1)),"")</f>
        <v/>
      </c>
      <c r="J77" s="64" t="str">
        <f>IF($B77&lt;&gt;"",SUMIFS(进货台账!$K$3:$K$1869,进货台账!$E$3:$E$1869,$B77,进货台账!$B$3:$B$1869,LEFT($I$3,4),进货台账!$C$3:$C$1869,LEFT(I$4,LEN(I$4)-1)),"")</f>
        <v/>
      </c>
      <c r="K77" s="64" t="str">
        <f t="shared" si="95"/>
        <v/>
      </c>
      <c r="L77" s="64" t="str">
        <f t="shared" si="96"/>
        <v/>
      </c>
      <c r="M77" s="64" t="str">
        <f>IF($B77&lt;&gt;"",SUMIFS(销售台账!$I$3:$I$2654,销售台账!$E$3:$E$2654,$B77,销售台账!$B$3:$B$2654,LEFT($I$3,4),销售台账!$C$3:$C$2654,LEFT(I$4,LEN(I$4)-1)),"")</f>
        <v/>
      </c>
      <c r="N77" s="64" t="str">
        <f>IF($B77&lt;&gt;"",IFERROR(SUMIFS(销售台账!$K$3:$K$2654,销售台账!$E$3:$E$2654,$B77,销售台账!$B$3:$B$2654,LEFT($I$3,4),销售台账!$C$3:$C$2654,LEFT(I$4,LEN(I$4)-1))/M77,0),"")</f>
        <v/>
      </c>
      <c r="O77" s="64" t="str">
        <f>IF($B77&lt;&gt;"",SUMIFS(损耗登记!$I$3:$I$4999,损耗登记!$E$3:$E$4999,$B77,损耗登记!$B$3:$B$4999,LEFT($I$3,4),损耗登记!$C$3:$C$4999,LEFT(I$4,LEN(I$4)-1)),"")</f>
        <v/>
      </c>
      <c r="P77" s="64" t="str">
        <f t="shared" si="97"/>
        <v/>
      </c>
      <c r="Q77" s="64" t="str">
        <f t="shared" si="98"/>
        <v/>
      </c>
      <c r="R77" s="64" t="str">
        <f t="shared" si="99"/>
        <v/>
      </c>
      <c r="S77" s="64" t="str">
        <f t="shared" si="161"/>
        <v/>
      </c>
      <c r="T77" s="64" t="str">
        <f>IF($B77&lt;&gt;"",SUMIFS(进货台账!$I$3:$I$1869,进货台账!$E$3:$E$1869,$B77,进货台账!$B$3:$B$1869,LEFT($I$3,4),进货台账!$C$3:$C$1869,LEFT(T$4,LEN(T$4)-1)),"")</f>
        <v/>
      </c>
      <c r="U77" s="64" t="str">
        <f>IF($B77&lt;&gt;"",SUMIFS(进货台账!$K$3:$K$1869,进货台账!$E$3:$E$1869,$B77,进货台账!$B$3:$B$1869,LEFT($I$3,4),进货台账!$C$3:$C$1869,LEFT(T$4,LEN(T$4)-1)),"")</f>
        <v/>
      </c>
      <c r="V77" s="64" t="str">
        <f t="shared" si="162"/>
        <v/>
      </c>
      <c r="W77" s="64" t="str">
        <f t="shared" si="163"/>
        <v/>
      </c>
      <c r="X77" s="64" t="str">
        <f>IF($B77&lt;&gt;"",SUMIFS(销售台账!$I$3:$I$2654,销售台账!$E$3:$E$2654,$B77,销售台账!$B$3:$B$2654,LEFT($I$3,4),销售台账!$C$3:$C$2654,LEFT(T$4,LEN(T$4)-1)),"")</f>
        <v/>
      </c>
      <c r="Y77" s="64" t="str">
        <f>IF($B77&lt;&gt;"",IFERROR(SUMIFS(销售台账!$K$3:$K$2654,销售台账!$E$3:$E$2654,$B77,销售台账!$B$3:$B$2654,LEFT($I$3,4),销售台账!$C$3:$C$2654,LEFT(T$4,LEN(T$4)-1))/X77,0),"")</f>
        <v/>
      </c>
      <c r="Z77" s="64" t="str">
        <f>IF($B77&lt;&gt;"",SUMIFS(损耗登记!$I$3:$I$4999,损耗登记!$E$3:$E$4999,$B77,损耗登记!$B$3:$B$4999,LEFT($I$3,4),损耗登记!$C$3:$C$4999,LEFT(T$4,LEN(T$4)-1)),"")</f>
        <v/>
      </c>
      <c r="AA77" s="64" t="str">
        <f t="shared" si="164"/>
        <v/>
      </c>
      <c r="AB77" s="64" t="str">
        <f t="shared" si="165"/>
        <v/>
      </c>
      <c r="AC77" s="64" t="str">
        <f t="shared" si="166"/>
        <v/>
      </c>
      <c r="AD77" s="64" t="str">
        <f t="shared" si="167"/>
        <v/>
      </c>
      <c r="AE77" s="64" t="str">
        <f>IF($B77&lt;&gt;"",SUMIFS(进货台账!$I$3:$I$1869,进货台账!$E$3:$E$1869,$B77,进货台账!$B$3:$B$1869,LEFT($I$3,4),进货台账!$C$3:$C$1869,LEFT(AE$4,LEN(AE$4)-1)),"")</f>
        <v/>
      </c>
      <c r="AF77" s="64" t="str">
        <f>IF($B77&lt;&gt;"",SUMIFS(进货台账!$K$3:$K$1869,进货台账!$E$3:$E$1869,$B77,进货台账!$B$3:$B$1869,LEFT($I$3,4),进货台账!$C$3:$C$1869,LEFT(AE$4,LEN(AE$4)-1)),"")</f>
        <v/>
      </c>
      <c r="AG77" s="64" t="str">
        <f t="shared" si="100"/>
        <v/>
      </c>
      <c r="AH77" s="64" t="str">
        <f t="shared" si="101"/>
        <v/>
      </c>
      <c r="AI77" s="64" t="str">
        <f>IF($B77&lt;&gt;"",SUMIFS(销售台账!$I$3:$I$2654,销售台账!$E$3:$E$2654,$B77,销售台账!$B$3:$B$2654,LEFT($I$3,4),销售台账!$C$3:$C$2654,LEFT(AE$4,LEN(AE$4)-1)),"")</f>
        <v/>
      </c>
      <c r="AJ77" s="64" t="str">
        <f>IF($B77&lt;&gt;"",IFERROR(SUMIFS(销售台账!$K$3:$K$2654,销售台账!$E$3:$E$2654,$B77,销售台账!$B$3:$B$2654,LEFT($I$3,4),销售台账!$C$3:$C$2654,LEFT(AE$4,LEN(AE$4)-1))/AI77,0),"")</f>
        <v/>
      </c>
      <c r="AK77" s="64" t="str">
        <f>IF($B77&lt;&gt;"",SUMIFS(损耗登记!$I$3:$I$4999,损耗登记!$E$3:$E$4999,$B77,损耗登记!$B$3:$B$4999,LEFT($I$3,4),损耗登记!$C$3:$C$4999,LEFT(AE$4,LEN(AE$4)-1)),"")</f>
        <v/>
      </c>
      <c r="AL77" s="64" t="str">
        <f t="shared" si="102"/>
        <v/>
      </c>
      <c r="AM77" s="64" t="str">
        <f t="shared" si="103"/>
        <v/>
      </c>
      <c r="AN77" s="64" t="str">
        <f t="shared" si="104"/>
        <v/>
      </c>
      <c r="AO77" s="64" t="str">
        <f t="shared" si="105"/>
        <v/>
      </c>
      <c r="AP77" s="64" t="str">
        <f>IF($B77&lt;&gt;"",SUMIFS(进货台账!$I$3:$I$1869,进货台账!$E$3:$E$1869,$B77,进货台账!$B$3:$B$1869,LEFT($I$3,4),进货台账!$C$3:$C$1869,LEFT(AP$4,LEN(AP$4)-1)),"")</f>
        <v/>
      </c>
      <c r="AQ77" s="64" t="str">
        <f>IF($B77&lt;&gt;"",SUMIFS(进货台账!$K$3:$K$1869,进货台账!$E$3:$E$1869,$B77,进货台账!$B$3:$B$1869,LEFT($I$3,4),进货台账!$C$3:$C$1869,LEFT(AP$4,LEN(AP$4)-1)),"")</f>
        <v/>
      </c>
      <c r="AR77" s="64" t="str">
        <f t="shared" si="106"/>
        <v/>
      </c>
      <c r="AS77" s="64" t="str">
        <f t="shared" si="107"/>
        <v/>
      </c>
      <c r="AT77" s="64" t="str">
        <f>IF($B77&lt;&gt;"",SUMIFS(销售台账!$I$3:$I$2654,销售台账!$E$3:$E$2654,$B77,销售台账!$B$3:$B$2654,LEFT($I$3,4),销售台账!$C$3:$C$2654,LEFT(AP$4,LEN(AP$4)-1)),"")</f>
        <v/>
      </c>
      <c r="AU77" s="64" t="str">
        <f>IF($B77&lt;&gt;"",IFERROR(SUMIFS(销售台账!$K$3:$K$2654,销售台账!$E$3:$E$2654,$B77,销售台账!$B$3:$B$2654,LEFT($I$3,4),销售台账!$C$3:$C$2654,LEFT(AP$4,LEN(AP$4)-1))/AT77,0),"")</f>
        <v/>
      </c>
      <c r="AV77" s="64" t="str">
        <f>IF($B77&lt;&gt;"",SUMIFS(损耗登记!$I$3:$I$4999,损耗登记!$E$3:$E$4999,$B77,损耗登记!$B$3:$B$4999,LEFT($I$3,4),损耗登记!$C$3:$C$4999,LEFT(AP$4,LEN(AP$4)-1)),"")</f>
        <v/>
      </c>
      <c r="AW77" s="64" t="str">
        <f t="shared" si="108"/>
        <v/>
      </c>
      <c r="AX77" s="64" t="str">
        <f t="shared" si="109"/>
        <v/>
      </c>
      <c r="AY77" s="64" t="str">
        <f t="shared" si="110"/>
        <v/>
      </c>
      <c r="AZ77" s="64" t="str">
        <f t="shared" si="111"/>
        <v/>
      </c>
      <c r="BA77" s="64" t="str">
        <f>IF($B77&lt;&gt;"",SUMIFS(进货台账!$I$3:$I$1869,进货台账!$E$3:$E$1869,$B77,进货台账!$B$3:$B$1869,LEFT($I$3,4),进货台账!$C$3:$C$1869,LEFT(BA$4,LEN(BA$4)-1)),"")</f>
        <v/>
      </c>
      <c r="BB77" s="64" t="str">
        <f>IF($B77&lt;&gt;"",SUMIFS(进货台账!$K$3:$K$1869,进货台账!$E$3:$E$1869,$B77,进货台账!$B$3:$B$1869,LEFT($I$3,4),进货台账!$C$3:$C$1869,LEFT(BA$4,LEN(BA$4)-1)),"")</f>
        <v/>
      </c>
      <c r="BC77" s="64" t="str">
        <f t="shared" si="112"/>
        <v/>
      </c>
      <c r="BD77" s="64" t="str">
        <f t="shared" si="113"/>
        <v/>
      </c>
      <c r="BE77" s="64" t="str">
        <f>IF($B77&lt;&gt;"",SUMIFS(销售台账!$I$3:$I$2654,销售台账!$E$3:$E$2654,$B77,销售台账!$B$3:$B$2654,LEFT($I$3,4),销售台账!$C$3:$C$2654,LEFT(BA$4,LEN(BA$4)-1)),"")</f>
        <v/>
      </c>
      <c r="BF77" s="64" t="str">
        <f>IF($B77&lt;&gt;"",IFERROR(SUMIFS(销售台账!$K$3:$K$2654,销售台账!$E$3:$E$2654,$B77,销售台账!$B$3:$B$2654,LEFT($I$3,4),销售台账!$C$3:$C$2654,LEFT(BA$4,LEN(BA$4)-1))/BE77,0),"")</f>
        <v/>
      </c>
      <c r="BG77" s="64" t="str">
        <f>IF($B77&lt;&gt;"",SUMIFS(损耗登记!$I$3:$I$4999,损耗登记!$E$3:$E$4999,$B77,损耗登记!$B$3:$B$4999,LEFT($I$3,4),损耗登记!$C$3:$C$4999,LEFT(BA$4,LEN(BA$4)-1)),"")</f>
        <v/>
      </c>
      <c r="BH77" s="64" t="str">
        <f t="shared" si="114"/>
        <v/>
      </c>
      <c r="BI77" s="64" t="str">
        <f t="shared" si="115"/>
        <v/>
      </c>
      <c r="BJ77" s="64" t="str">
        <f t="shared" si="116"/>
        <v/>
      </c>
      <c r="BK77" s="64" t="str">
        <f t="shared" si="117"/>
        <v/>
      </c>
      <c r="BL77" s="64" t="str">
        <f>IF($B77&lt;&gt;"",SUMIFS(进货台账!$I$3:$I$1869,进货台账!$E$3:$E$1869,$B77,进货台账!$B$3:$B$1869,LEFT($I$3,4),进货台账!$C$3:$C$1869,LEFT(BL$4,LEN(BL$4)-1)),"")</f>
        <v/>
      </c>
      <c r="BM77" s="64" t="str">
        <f>IF($B77&lt;&gt;"",SUMIFS(进货台账!$K$3:$K$1869,进货台账!$E$3:$E$1869,$B77,进货台账!$B$3:$B$1869,LEFT($I$3,4),进货台账!$C$3:$C$1869,LEFT(BL$4,LEN(BL$4)-1)),"")</f>
        <v/>
      </c>
      <c r="BN77" s="64" t="str">
        <f t="shared" si="118"/>
        <v/>
      </c>
      <c r="BO77" s="64" t="str">
        <f t="shared" si="119"/>
        <v/>
      </c>
      <c r="BP77" s="64" t="str">
        <f>IF($B77&lt;&gt;"",SUMIFS(销售台账!$I$3:$I$2654,销售台账!$E$3:$E$2654,$B77,销售台账!$B$3:$B$2654,LEFT($I$3,4),销售台账!$C$3:$C$2654,LEFT(BL$4,LEN(BL$4)-1)),"")</f>
        <v/>
      </c>
      <c r="BQ77" s="64" t="str">
        <f>IF($B77&lt;&gt;"",IFERROR(SUMIFS(销售台账!$K$3:$K$2654,销售台账!$E$3:$E$2654,$B77,销售台账!$B$3:$B$2654,LEFT($I$3,4),销售台账!$C$3:$C$2654,LEFT(BL$4,LEN(BL$4)-1))/BP77,0),"")</f>
        <v/>
      </c>
      <c r="BR77" s="64" t="str">
        <f>IF($B77&lt;&gt;"",SUMIFS(损耗登记!$I$3:$I$4999,损耗登记!$E$3:$E$4999,$B77,损耗登记!$B$3:$B$4999,LEFT($I$3,4),损耗登记!$C$3:$C$4999,LEFT(BL$4,LEN(BL$4)-1)),"")</f>
        <v/>
      </c>
      <c r="BS77" s="64" t="str">
        <f t="shared" si="120"/>
        <v/>
      </c>
      <c r="BT77" s="64" t="str">
        <f t="shared" si="121"/>
        <v/>
      </c>
      <c r="BU77" s="64" t="str">
        <f t="shared" si="122"/>
        <v/>
      </c>
      <c r="BV77" s="64" t="str">
        <f t="shared" si="123"/>
        <v/>
      </c>
      <c r="BW77" s="64" t="str">
        <f>IF($B77&lt;&gt;"",SUMIFS(进货台账!$I$3:$I$1869,进货台账!$E$3:$E$1869,$B77,进货台账!$B$3:$B$1869,LEFT($I$3,4),进货台账!$C$3:$C$1869,LEFT(BW$4,LEN(BW$4)-1)),"")</f>
        <v/>
      </c>
      <c r="BX77" s="64" t="str">
        <f>IF($B77&lt;&gt;"",SUMIFS(进货台账!$K$3:$K$1869,进货台账!$E$3:$E$1869,$B77,进货台账!$B$3:$B$1869,LEFT($I$3,4),进货台账!$C$3:$C$1869,LEFT(BW$4,LEN(BW$4)-1)),"")</f>
        <v/>
      </c>
      <c r="BY77" s="64" t="str">
        <f t="shared" si="124"/>
        <v/>
      </c>
      <c r="BZ77" s="64" t="str">
        <f t="shared" si="125"/>
        <v/>
      </c>
      <c r="CA77" s="64" t="str">
        <f>IF($B77&lt;&gt;"",SUMIFS(销售台账!$I$3:$I$2654,销售台账!$E$3:$E$2654,$B77,销售台账!$B$3:$B$2654,LEFT($I$3,4),销售台账!$C$3:$C$2654,LEFT(BW$4,LEN(BW$4)-1)),"")</f>
        <v/>
      </c>
      <c r="CB77" s="64" t="str">
        <f>IF($B77&lt;&gt;"",IFERROR(SUMIFS(销售台账!$K$3:$K$2654,销售台账!$E$3:$E$2654,$B77,销售台账!$B$3:$B$2654,LEFT($I$3,4),销售台账!$C$3:$C$2654,LEFT(BW$4,LEN(BW$4)-1))/CA77,0),"")</f>
        <v/>
      </c>
      <c r="CC77" s="64" t="str">
        <f>IF($B77&lt;&gt;"",SUMIFS(损耗登记!$I$3:$I$4999,损耗登记!$E$3:$E$4999,$B77,损耗登记!$B$3:$B$4999,LEFT($I$3,4),损耗登记!$C$3:$C$4999,LEFT(BW$4,LEN(BW$4)-1)),"")</f>
        <v/>
      </c>
      <c r="CD77" s="64" t="str">
        <f t="shared" si="126"/>
        <v/>
      </c>
      <c r="CE77" s="64" t="str">
        <f t="shared" si="127"/>
        <v/>
      </c>
      <c r="CF77" s="64" t="str">
        <f t="shared" si="128"/>
        <v/>
      </c>
      <c r="CG77" s="64" t="str">
        <f t="shared" si="129"/>
        <v/>
      </c>
      <c r="CH77" s="64" t="str">
        <f>IF($B77&lt;&gt;"",SUMIFS(进货台账!$I$3:$I$1869,进货台账!$E$3:$E$1869,$B77,进货台账!$B$3:$B$1869,LEFT($I$3,4),进货台账!$C$3:$C$1869,LEFT(CH$4,LEN(CH$4)-1)),"")</f>
        <v/>
      </c>
      <c r="CI77" s="64" t="str">
        <f>IF($B77&lt;&gt;"",SUMIFS(进货台账!$K$3:$K$1869,进货台账!$E$3:$E$1869,$B77,进货台账!$B$3:$B$1869,LEFT($I$3,4),进货台账!$C$3:$C$1869,LEFT(CH$4,LEN(CH$4)-1)),"")</f>
        <v/>
      </c>
      <c r="CJ77" s="64" t="str">
        <f t="shared" si="130"/>
        <v/>
      </c>
      <c r="CK77" s="64" t="str">
        <f t="shared" si="131"/>
        <v/>
      </c>
      <c r="CL77" s="64" t="str">
        <f>IF($B77&lt;&gt;"",SUMIFS(销售台账!$I$3:$I$2654,销售台账!$E$3:$E$2654,$B77,销售台账!$B$3:$B$2654,LEFT($I$3,4),销售台账!$C$3:$C$2654,LEFT(CH$4,LEN(CH$4)-1)),"")</f>
        <v/>
      </c>
      <c r="CM77" s="64" t="str">
        <f>IF($B77&lt;&gt;"",IFERROR(SUMIFS(销售台账!$K$3:$K$2654,销售台账!$E$3:$E$2654,$B77,销售台账!$B$3:$B$2654,LEFT($I$3,4),销售台账!$C$3:$C$2654,LEFT(CH$4,LEN(CH$4)-1))/CL77,0),"")</f>
        <v/>
      </c>
      <c r="CN77" s="64" t="str">
        <f>IF($B77&lt;&gt;"",SUMIFS(损耗登记!$I$3:$I$4999,损耗登记!$E$3:$E$4999,$B77,损耗登记!$B$3:$B$4999,LEFT($I$3,4),损耗登记!$C$3:$C$4999,LEFT(CH$4,LEN(CH$4)-1)),"")</f>
        <v/>
      </c>
      <c r="CO77" s="64" t="str">
        <f t="shared" si="132"/>
        <v/>
      </c>
      <c r="CP77" s="64" t="str">
        <f t="shared" si="133"/>
        <v/>
      </c>
      <c r="CQ77" s="64" t="str">
        <f t="shared" si="134"/>
        <v/>
      </c>
      <c r="CR77" s="64" t="str">
        <f t="shared" si="135"/>
        <v/>
      </c>
      <c r="CS77" s="64" t="str">
        <f>IF($B77&lt;&gt;"",SUMIFS(进货台账!$I$3:$I$1869,进货台账!$E$3:$E$1869,$B77,进货台账!$B$3:$B$1869,LEFT($I$3,4),进货台账!$C$3:$C$1869,LEFT(CS$4,LEN(CS$4)-1)),"")</f>
        <v/>
      </c>
      <c r="CT77" s="64" t="str">
        <f>IF($B77&lt;&gt;"",SUMIFS(进货台账!$K$3:$K$1869,进货台账!$E$3:$E$1869,$B77,进货台账!$B$3:$B$1869,LEFT($I$3,4),进货台账!$C$3:$C$1869,LEFT(CS$4,LEN(CS$4)-1)),"")</f>
        <v/>
      </c>
      <c r="CU77" s="64" t="str">
        <f t="shared" si="136"/>
        <v/>
      </c>
      <c r="CV77" s="64" t="str">
        <f t="shared" si="137"/>
        <v/>
      </c>
      <c r="CW77" s="64" t="str">
        <f>IF($B77&lt;&gt;"",SUMIFS(销售台账!$I$3:$I$2654,销售台账!$E$3:$E$2654,$B77,销售台账!$B$3:$B$2654,LEFT($I$3,4),销售台账!$C$3:$C$2654,LEFT(CS$4,LEN(CS$4)-1)),"")</f>
        <v/>
      </c>
      <c r="CX77" s="64" t="str">
        <f>IF($B77&lt;&gt;"",IFERROR(SUMIFS(销售台账!$K$3:$K$2654,销售台账!$E$3:$E$2654,$B77,销售台账!$B$3:$B$2654,LEFT($I$3,4),销售台账!$C$3:$C$2654,LEFT(CS$4,LEN(CS$4)-1))/CW77,0),"")</f>
        <v/>
      </c>
      <c r="CY77" s="64" t="str">
        <f>IF($B77&lt;&gt;"",SUMIFS(损耗登记!$I$3:$I$4999,损耗登记!$E$3:$E$4999,$B77,损耗登记!$B$3:$B$4999,LEFT($I$3,4),损耗登记!$C$3:$C$4999,LEFT(CS$4,LEN(CS$4)-1)),"")</f>
        <v/>
      </c>
      <c r="CZ77" s="64" t="str">
        <f t="shared" si="138"/>
        <v/>
      </c>
      <c r="DA77" s="64" t="str">
        <f t="shared" si="139"/>
        <v/>
      </c>
      <c r="DB77" s="64" t="str">
        <f t="shared" si="140"/>
        <v/>
      </c>
      <c r="DC77" s="64" t="str">
        <f t="shared" si="141"/>
        <v/>
      </c>
      <c r="DD77" s="64" t="str">
        <f>IF($B77&lt;&gt;"",SUMIFS(进货台账!$I$3:$I$1869,进货台账!$E$3:$E$1869,$B77,进货台账!$B$3:$B$1869,LEFT($I$3,4),进货台账!$C$3:$C$1869,LEFT(DD$4,LEN(DD$4)-1)),"")</f>
        <v/>
      </c>
      <c r="DE77" s="64" t="str">
        <f>IF($B77&lt;&gt;"",SUMIFS(进货台账!$K$3:$K$1869,进货台账!$E$3:$E$1869,$B77,进货台账!$B$3:$B$1869,LEFT($I$3,4),进货台账!$C$3:$C$1869,LEFT(DD$4,LEN(DD$4)-1)),"")</f>
        <v/>
      </c>
      <c r="DF77" s="64" t="str">
        <f t="shared" si="142"/>
        <v/>
      </c>
      <c r="DG77" s="64" t="str">
        <f t="shared" si="143"/>
        <v/>
      </c>
      <c r="DH77" s="64" t="str">
        <f>IF($B77&lt;&gt;"",SUMIFS(销售台账!$I$3:$I$2654,销售台账!$E$3:$E$2654,$B77,销售台账!$B$3:$B$2654,LEFT($I$3,4),销售台账!$C$3:$C$2654,LEFT(DD$4,LEN(DD$4)-1)),"")</f>
        <v/>
      </c>
      <c r="DI77" s="64" t="str">
        <f>IF($B77&lt;&gt;"",IFERROR(SUMIFS(销售台账!$K$3:$K$2654,销售台账!$E$3:$E$2654,$B77,销售台账!$B$3:$B$2654,LEFT($I$3,4),销售台账!$C$3:$C$2654,LEFT(DD$4,LEN(DD$4)-1))/DH77,0),"")</f>
        <v/>
      </c>
      <c r="DJ77" s="64" t="str">
        <f>IF($B77&lt;&gt;"",SUMIFS(损耗登记!$I$3:$I$4999,损耗登记!$E$3:$E$4999,$B77,损耗登记!$B$3:$B$4999,LEFT($I$3,4),损耗登记!$C$3:$C$4999,LEFT(DD$4,LEN(DD$4)-1)),"")</f>
        <v/>
      </c>
      <c r="DK77" s="64" t="str">
        <f t="shared" si="144"/>
        <v/>
      </c>
      <c r="DL77" s="64" t="str">
        <f t="shared" si="145"/>
        <v/>
      </c>
      <c r="DM77" s="64" t="str">
        <f t="shared" si="146"/>
        <v/>
      </c>
      <c r="DN77" s="64" t="str">
        <f t="shared" si="147"/>
        <v/>
      </c>
      <c r="DO77" s="64" t="str">
        <f>IF($B77&lt;&gt;"",SUMIFS(进货台账!$I$3:$I$1869,进货台账!$E$3:$E$1869,$B77,进货台账!$B$3:$B$1869,LEFT($I$3,4),进货台账!$C$3:$C$1869,LEFT(DO$4,LEN(DO$4)-1)),"")</f>
        <v/>
      </c>
      <c r="DP77" s="64" t="str">
        <f>IF($B77&lt;&gt;"",SUMIFS(进货台账!$K$3:$K$1869,进货台账!$E$3:$E$1869,$B77,进货台账!$B$3:$B$1869,LEFT($I$3,4),进货台账!$C$3:$C$1869,LEFT(DO$4,LEN(DO$4)-1)),"")</f>
        <v/>
      </c>
      <c r="DQ77" s="64" t="str">
        <f t="shared" si="148"/>
        <v/>
      </c>
      <c r="DR77" s="64" t="str">
        <f t="shared" si="149"/>
        <v/>
      </c>
      <c r="DS77" s="64" t="str">
        <f>IF($B77&lt;&gt;"",SUMIFS(销售台账!$I$3:$I$2654,销售台账!$E$3:$E$2654,$B77,销售台账!$B$3:$B$2654,LEFT($I$3,4),销售台账!$C$3:$C$2654,LEFT(DO$4,LEN(DO$4)-1)),"")</f>
        <v/>
      </c>
      <c r="DT77" s="64" t="str">
        <f>IF($B77&lt;&gt;"",IFERROR(SUMIFS(销售台账!$K$3:$K$2654,销售台账!$E$3:$E$2654,$B77,销售台账!$B$3:$B$2654,LEFT($I$3,4),销售台账!$C$3:$C$2654,LEFT(DO$4,LEN(DO$4)-1))/DS77,0),"")</f>
        <v/>
      </c>
      <c r="DU77" s="64" t="str">
        <f>IF($B77&lt;&gt;"",SUMIFS(损耗登记!$I$3:$I$4999,损耗登记!$E$3:$E$4999,$B77,损耗登记!$B$3:$B$4999,LEFT($I$3,4),损耗登记!$C$3:$C$4999,LEFT(DO$4,LEN(DO$4)-1)),"")</f>
        <v/>
      </c>
      <c r="DV77" s="64" t="str">
        <f t="shared" si="150"/>
        <v/>
      </c>
      <c r="DW77" s="64" t="str">
        <f t="shared" si="151"/>
        <v/>
      </c>
      <c r="DX77" s="64" t="str">
        <f t="shared" si="152"/>
        <v/>
      </c>
      <c r="DY77" s="64" t="str">
        <f t="shared" si="153"/>
        <v/>
      </c>
      <c r="DZ77" s="64" t="str">
        <f>IF($B77&lt;&gt;"",SUMIFS(进货台账!$I$3:$I$1869,进货台账!$E$3:$E$1869,$B77,进货台账!$B$3:$B$1869,LEFT($I$3,4),进货台账!$C$3:$C$1869,LEFT(DZ$4,LEN(DZ$4)-1)),"")</f>
        <v/>
      </c>
      <c r="EA77" s="64" t="str">
        <f>IF($B77&lt;&gt;"",SUMIFS(进货台账!$K$3:$K$1869,进货台账!$E$3:$E$1869,$B77,进货台账!$B$3:$B$1869,LEFT($I$3,4),进货台账!$C$3:$C$1869,LEFT(DZ$4,LEN(DZ$4)-1)),"")</f>
        <v/>
      </c>
      <c r="EB77" s="64" t="str">
        <f t="shared" si="154"/>
        <v/>
      </c>
      <c r="EC77" s="64" t="str">
        <f t="shared" si="155"/>
        <v/>
      </c>
      <c r="ED77" s="64" t="str">
        <f>IF($B77&lt;&gt;"",SUMIFS(销售台账!$I$3:$I$2654,销售台账!$E$3:$E$2654,$B77,销售台账!$B$3:$B$2654,LEFT($I$3,4),销售台账!$C$3:$C$2654,LEFT(DZ$4,LEN(DZ$4)-1)),"")</f>
        <v/>
      </c>
      <c r="EE77" s="64" t="str">
        <f>IF($B77&lt;&gt;"",IFERROR(SUMIFS(销售台账!$K$3:$K$2654,销售台账!$E$3:$E$2654,$B77,销售台账!$B$3:$B$2654,LEFT($I$3,4),销售台账!$C$3:$C$2654,LEFT(DZ$4,LEN(DZ$4)-1))/ED77,0),"")</f>
        <v/>
      </c>
      <c r="EF77" s="64" t="str">
        <f>IF($B77&lt;&gt;"",SUMIFS(损耗登记!$I$3:$I$4999,损耗登记!$E$3:$E$4999,$B77,损耗登记!$B$3:$B$4999,LEFT($I$3,4),损耗登记!$C$3:$C$4999,LEFT(DZ$4,LEN(DZ$4)-1)),"")</f>
        <v/>
      </c>
      <c r="EG77" s="64" t="str">
        <f t="shared" si="156"/>
        <v/>
      </c>
      <c r="EH77" s="64" t="str">
        <f t="shared" si="157"/>
        <v/>
      </c>
      <c r="EI77" s="64" t="str">
        <f t="shared" si="158"/>
        <v/>
      </c>
      <c r="EJ77" s="64" t="str">
        <f t="shared" si="159"/>
        <v/>
      </c>
    </row>
    <row r="78" s="44" customFormat="1" ht="22" customHeight="1" spans="1:140">
      <c r="A78" s="63" t="str">
        <f t="shared" si="160"/>
        <v/>
      </c>
      <c r="B78" s="63" t="str">
        <f>IF(商品参数!A74&lt;&gt;"",商品参数!A74,"")</f>
        <v/>
      </c>
      <c r="C78" s="64" t="str">
        <f>IFERROR(VLOOKUP(B78,商品参数!A:E,2,FALSE),"")</f>
        <v/>
      </c>
      <c r="D78" s="64" t="str">
        <f>IFERROR(VLOOKUP(B78,商品参数!A:E,3,FALSE),"")</f>
        <v/>
      </c>
      <c r="E78" s="64" t="str">
        <f>IFERROR(VLOOKUP(B78,商品参数!A:E,4,FALSE),"")</f>
        <v/>
      </c>
      <c r="F78" s="64" t="str">
        <f>IF(E78&lt;&gt;"",IFERROR(VLOOKUP(B78,商品参数!$A$3:$D$499,6,0),0),"")</f>
        <v/>
      </c>
      <c r="G78" s="64" t="str">
        <f>IF(E78&lt;&gt;"",IFERROR(VLOOKUP(B78,商品参数!$A$3:$E$499,7,0),0),"")</f>
        <v/>
      </c>
      <c r="H78" s="64" t="str">
        <f t="shared" si="94"/>
        <v/>
      </c>
      <c r="I78" s="64" t="str">
        <f>IF($B78&lt;&gt;"",SUMIFS(进货台账!$I$3:$I$1869,进货台账!$E$3:$E$1869,$B78,进货台账!$B$3:$B$1869,LEFT($I$3,4),进货台账!$C$3:$C$1869,LEFT(I$4,LEN(I$4)-1)),"")</f>
        <v/>
      </c>
      <c r="J78" s="64" t="str">
        <f>IF($B78&lt;&gt;"",SUMIFS(进货台账!$K$3:$K$1869,进货台账!$E$3:$E$1869,$B78,进货台账!$B$3:$B$1869,LEFT($I$3,4),进货台账!$C$3:$C$1869,LEFT(I$4,LEN(I$4)-1)),"")</f>
        <v/>
      </c>
      <c r="K78" s="64" t="str">
        <f t="shared" si="95"/>
        <v/>
      </c>
      <c r="L78" s="64" t="str">
        <f t="shared" si="96"/>
        <v/>
      </c>
      <c r="M78" s="64" t="str">
        <f>IF($B78&lt;&gt;"",SUMIFS(销售台账!$I$3:$I$2654,销售台账!$E$3:$E$2654,$B78,销售台账!$B$3:$B$2654,LEFT($I$3,4),销售台账!$C$3:$C$2654,LEFT(I$4,LEN(I$4)-1)),"")</f>
        <v/>
      </c>
      <c r="N78" s="64" t="str">
        <f>IF($B78&lt;&gt;"",IFERROR(SUMIFS(销售台账!$K$3:$K$2654,销售台账!$E$3:$E$2654,$B78,销售台账!$B$3:$B$2654,LEFT($I$3,4),销售台账!$C$3:$C$2654,LEFT(I$4,LEN(I$4)-1))/M78,0),"")</f>
        <v/>
      </c>
      <c r="O78" s="64" t="str">
        <f>IF($B78&lt;&gt;"",SUMIFS(损耗登记!$I$3:$I$4999,损耗登记!$E$3:$E$4999,$B78,损耗登记!$B$3:$B$4999,LEFT($I$3,4),损耗登记!$C$3:$C$4999,LEFT(I$4,LEN(I$4)-1)),"")</f>
        <v/>
      </c>
      <c r="P78" s="64" t="str">
        <f t="shared" si="97"/>
        <v/>
      </c>
      <c r="Q78" s="64" t="str">
        <f t="shared" si="98"/>
        <v/>
      </c>
      <c r="R78" s="64" t="str">
        <f t="shared" si="99"/>
        <v/>
      </c>
      <c r="S78" s="64" t="str">
        <f t="shared" si="161"/>
        <v/>
      </c>
      <c r="T78" s="64" t="str">
        <f>IF($B78&lt;&gt;"",SUMIFS(进货台账!$I$3:$I$1869,进货台账!$E$3:$E$1869,$B78,进货台账!$B$3:$B$1869,LEFT($I$3,4),进货台账!$C$3:$C$1869,LEFT(T$4,LEN(T$4)-1)),"")</f>
        <v/>
      </c>
      <c r="U78" s="64" t="str">
        <f>IF($B78&lt;&gt;"",SUMIFS(进货台账!$K$3:$K$1869,进货台账!$E$3:$E$1869,$B78,进货台账!$B$3:$B$1869,LEFT($I$3,4),进货台账!$C$3:$C$1869,LEFT(T$4,LEN(T$4)-1)),"")</f>
        <v/>
      </c>
      <c r="V78" s="64" t="str">
        <f t="shared" si="162"/>
        <v/>
      </c>
      <c r="W78" s="64" t="str">
        <f t="shared" si="163"/>
        <v/>
      </c>
      <c r="X78" s="64" t="str">
        <f>IF($B78&lt;&gt;"",SUMIFS(销售台账!$I$3:$I$2654,销售台账!$E$3:$E$2654,$B78,销售台账!$B$3:$B$2654,LEFT($I$3,4),销售台账!$C$3:$C$2654,LEFT(T$4,LEN(T$4)-1)),"")</f>
        <v/>
      </c>
      <c r="Y78" s="64" t="str">
        <f>IF($B78&lt;&gt;"",IFERROR(SUMIFS(销售台账!$K$3:$K$2654,销售台账!$E$3:$E$2654,$B78,销售台账!$B$3:$B$2654,LEFT($I$3,4),销售台账!$C$3:$C$2654,LEFT(T$4,LEN(T$4)-1))/X78,0),"")</f>
        <v/>
      </c>
      <c r="Z78" s="64" t="str">
        <f>IF($B78&lt;&gt;"",SUMIFS(损耗登记!$I$3:$I$4999,损耗登记!$E$3:$E$4999,$B78,损耗登记!$B$3:$B$4999,LEFT($I$3,4),损耗登记!$C$3:$C$4999,LEFT(T$4,LEN(T$4)-1)),"")</f>
        <v/>
      </c>
      <c r="AA78" s="64" t="str">
        <f t="shared" si="164"/>
        <v/>
      </c>
      <c r="AB78" s="64" t="str">
        <f t="shared" si="165"/>
        <v/>
      </c>
      <c r="AC78" s="64" t="str">
        <f t="shared" si="166"/>
        <v/>
      </c>
      <c r="AD78" s="64" t="str">
        <f t="shared" si="167"/>
        <v/>
      </c>
      <c r="AE78" s="64" t="str">
        <f>IF($B78&lt;&gt;"",SUMIFS(进货台账!$I$3:$I$1869,进货台账!$E$3:$E$1869,$B78,进货台账!$B$3:$B$1869,LEFT($I$3,4),进货台账!$C$3:$C$1869,LEFT(AE$4,LEN(AE$4)-1)),"")</f>
        <v/>
      </c>
      <c r="AF78" s="64" t="str">
        <f>IF($B78&lt;&gt;"",SUMIFS(进货台账!$K$3:$K$1869,进货台账!$E$3:$E$1869,$B78,进货台账!$B$3:$B$1869,LEFT($I$3,4),进货台账!$C$3:$C$1869,LEFT(AE$4,LEN(AE$4)-1)),"")</f>
        <v/>
      </c>
      <c r="AG78" s="64" t="str">
        <f t="shared" si="100"/>
        <v/>
      </c>
      <c r="AH78" s="64" t="str">
        <f t="shared" si="101"/>
        <v/>
      </c>
      <c r="AI78" s="64" t="str">
        <f>IF($B78&lt;&gt;"",SUMIFS(销售台账!$I$3:$I$2654,销售台账!$E$3:$E$2654,$B78,销售台账!$B$3:$B$2654,LEFT($I$3,4),销售台账!$C$3:$C$2654,LEFT(AE$4,LEN(AE$4)-1)),"")</f>
        <v/>
      </c>
      <c r="AJ78" s="64" t="str">
        <f>IF($B78&lt;&gt;"",IFERROR(SUMIFS(销售台账!$K$3:$K$2654,销售台账!$E$3:$E$2654,$B78,销售台账!$B$3:$B$2654,LEFT($I$3,4),销售台账!$C$3:$C$2654,LEFT(AE$4,LEN(AE$4)-1))/AI78,0),"")</f>
        <v/>
      </c>
      <c r="AK78" s="64" t="str">
        <f>IF($B78&lt;&gt;"",SUMIFS(损耗登记!$I$3:$I$4999,损耗登记!$E$3:$E$4999,$B78,损耗登记!$B$3:$B$4999,LEFT($I$3,4),损耗登记!$C$3:$C$4999,LEFT(AE$4,LEN(AE$4)-1)),"")</f>
        <v/>
      </c>
      <c r="AL78" s="64" t="str">
        <f t="shared" si="102"/>
        <v/>
      </c>
      <c r="AM78" s="64" t="str">
        <f t="shared" si="103"/>
        <v/>
      </c>
      <c r="AN78" s="64" t="str">
        <f t="shared" si="104"/>
        <v/>
      </c>
      <c r="AO78" s="64" t="str">
        <f t="shared" si="105"/>
        <v/>
      </c>
      <c r="AP78" s="64" t="str">
        <f>IF($B78&lt;&gt;"",SUMIFS(进货台账!$I$3:$I$1869,进货台账!$E$3:$E$1869,$B78,进货台账!$B$3:$B$1869,LEFT($I$3,4),进货台账!$C$3:$C$1869,LEFT(AP$4,LEN(AP$4)-1)),"")</f>
        <v/>
      </c>
      <c r="AQ78" s="64" t="str">
        <f>IF($B78&lt;&gt;"",SUMIFS(进货台账!$K$3:$K$1869,进货台账!$E$3:$E$1869,$B78,进货台账!$B$3:$B$1869,LEFT($I$3,4),进货台账!$C$3:$C$1869,LEFT(AP$4,LEN(AP$4)-1)),"")</f>
        <v/>
      </c>
      <c r="AR78" s="64" t="str">
        <f t="shared" si="106"/>
        <v/>
      </c>
      <c r="AS78" s="64" t="str">
        <f t="shared" si="107"/>
        <v/>
      </c>
      <c r="AT78" s="64" t="str">
        <f>IF($B78&lt;&gt;"",SUMIFS(销售台账!$I$3:$I$2654,销售台账!$E$3:$E$2654,$B78,销售台账!$B$3:$B$2654,LEFT($I$3,4),销售台账!$C$3:$C$2654,LEFT(AP$4,LEN(AP$4)-1)),"")</f>
        <v/>
      </c>
      <c r="AU78" s="64" t="str">
        <f>IF($B78&lt;&gt;"",IFERROR(SUMIFS(销售台账!$K$3:$K$2654,销售台账!$E$3:$E$2654,$B78,销售台账!$B$3:$B$2654,LEFT($I$3,4),销售台账!$C$3:$C$2654,LEFT(AP$4,LEN(AP$4)-1))/AT78,0),"")</f>
        <v/>
      </c>
      <c r="AV78" s="64" t="str">
        <f>IF($B78&lt;&gt;"",SUMIFS(损耗登记!$I$3:$I$4999,损耗登记!$E$3:$E$4999,$B78,损耗登记!$B$3:$B$4999,LEFT($I$3,4),损耗登记!$C$3:$C$4999,LEFT(AP$4,LEN(AP$4)-1)),"")</f>
        <v/>
      </c>
      <c r="AW78" s="64" t="str">
        <f t="shared" si="108"/>
        <v/>
      </c>
      <c r="AX78" s="64" t="str">
        <f t="shared" si="109"/>
        <v/>
      </c>
      <c r="AY78" s="64" t="str">
        <f t="shared" si="110"/>
        <v/>
      </c>
      <c r="AZ78" s="64" t="str">
        <f t="shared" si="111"/>
        <v/>
      </c>
      <c r="BA78" s="64" t="str">
        <f>IF($B78&lt;&gt;"",SUMIFS(进货台账!$I$3:$I$1869,进货台账!$E$3:$E$1869,$B78,进货台账!$B$3:$B$1869,LEFT($I$3,4),进货台账!$C$3:$C$1869,LEFT(BA$4,LEN(BA$4)-1)),"")</f>
        <v/>
      </c>
      <c r="BB78" s="64" t="str">
        <f>IF($B78&lt;&gt;"",SUMIFS(进货台账!$K$3:$K$1869,进货台账!$E$3:$E$1869,$B78,进货台账!$B$3:$B$1869,LEFT($I$3,4),进货台账!$C$3:$C$1869,LEFT(BA$4,LEN(BA$4)-1)),"")</f>
        <v/>
      </c>
      <c r="BC78" s="64" t="str">
        <f t="shared" si="112"/>
        <v/>
      </c>
      <c r="BD78" s="64" t="str">
        <f t="shared" si="113"/>
        <v/>
      </c>
      <c r="BE78" s="64" t="str">
        <f>IF($B78&lt;&gt;"",SUMIFS(销售台账!$I$3:$I$2654,销售台账!$E$3:$E$2654,$B78,销售台账!$B$3:$B$2654,LEFT($I$3,4),销售台账!$C$3:$C$2654,LEFT(BA$4,LEN(BA$4)-1)),"")</f>
        <v/>
      </c>
      <c r="BF78" s="64" t="str">
        <f>IF($B78&lt;&gt;"",IFERROR(SUMIFS(销售台账!$K$3:$K$2654,销售台账!$E$3:$E$2654,$B78,销售台账!$B$3:$B$2654,LEFT($I$3,4),销售台账!$C$3:$C$2654,LEFT(BA$4,LEN(BA$4)-1))/BE78,0),"")</f>
        <v/>
      </c>
      <c r="BG78" s="64" t="str">
        <f>IF($B78&lt;&gt;"",SUMIFS(损耗登记!$I$3:$I$4999,损耗登记!$E$3:$E$4999,$B78,损耗登记!$B$3:$B$4999,LEFT($I$3,4),损耗登记!$C$3:$C$4999,LEFT(BA$4,LEN(BA$4)-1)),"")</f>
        <v/>
      </c>
      <c r="BH78" s="64" t="str">
        <f t="shared" si="114"/>
        <v/>
      </c>
      <c r="BI78" s="64" t="str">
        <f t="shared" si="115"/>
        <v/>
      </c>
      <c r="BJ78" s="64" t="str">
        <f t="shared" si="116"/>
        <v/>
      </c>
      <c r="BK78" s="64" t="str">
        <f t="shared" si="117"/>
        <v/>
      </c>
      <c r="BL78" s="64" t="str">
        <f>IF($B78&lt;&gt;"",SUMIFS(进货台账!$I$3:$I$1869,进货台账!$E$3:$E$1869,$B78,进货台账!$B$3:$B$1869,LEFT($I$3,4),进货台账!$C$3:$C$1869,LEFT(BL$4,LEN(BL$4)-1)),"")</f>
        <v/>
      </c>
      <c r="BM78" s="64" t="str">
        <f>IF($B78&lt;&gt;"",SUMIFS(进货台账!$K$3:$K$1869,进货台账!$E$3:$E$1869,$B78,进货台账!$B$3:$B$1869,LEFT($I$3,4),进货台账!$C$3:$C$1869,LEFT(BL$4,LEN(BL$4)-1)),"")</f>
        <v/>
      </c>
      <c r="BN78" s="64" t="str">
        <f t="shared" si="118"/>
        <v/>
      </c>
      <c r="BO78" s="64" t="str">
        <f t="shared" si="119"/>
        <v/>
      </c>
      <c r="BP78" s="64" t="str">
        <f>IF($B78&lt;&gt;"",SUMIFS(销售台账!$I$3:$I$2654,销售台账!$E$3:$E$2654,$B78,销售台账!$B$3:$B$2654,LEFT($I$3,4),销售台账!$C$3:$C$2654,LEFT(BL$4,LEN(BL$4)-1)),"")</f>
        <v/>
      </c>
      <c r="BQ78" s="64" t="str">
        <f>IF($B78&lt;&gt;"",IFERROR(SUMIFS(销售台账!$K$3:$K$2654,销售台账!$E$3:$E$2654,$B78,销售台账!$B$3:$B$2654,LEFT($I$3,4),销售台账!$C$3:$C$2654,LEFT(BL$4,LEN(BL$4)-1))/BP78,0),"")</f>
        <v/>
      </c>
      <c r="BR78" s="64" t="str">
        <f>IF($B78&lt;&gt;"",SUMIFS(损耗登记!$I$3:$I$4999,损耗登记!$E$3:$E$4999,$B78,损耗登记!$B$3:$B$4999,LEFT($I$3,4),损耗登记!$C$3:$C$4999,LEFT(BL$4,LEN(BL$4)-1)),"")</f>
        <v/>
      </c>
      <c r="BS78" s="64" t="str">
        <f t="shared" si="120"/>
        <v/>
      </c>
      <c r="BT78" s="64" t="str">
        <f t="shared" si="121"/>
        <v/>
      </c>
      <c r="BU78" s="64" t="str">
        <f t="shared" si="122"/>
        <v/>
      </c>
      <c r="BV78" s="64" t="str">
        <f t="shared" si="123"/>
        <v/>
      </c>
      <c r="BW78" s="64" t="str">
        <f>IF($B78&lt;&gt;"",SUMIFS(进货台账!$I$3:$I$1869,进货台账!$E$3:$E$1869,$B78,进货台账!$B$3:$B$1869,LEFT($I$3,4),进货台账!$C$3:$C$1869,LEFT(BW$4,LEN(BW$4)-1)),"")</f>
        <v/>
      </c>
      <c r="BX78" s="64" t="str">
        <f>IF($B78&lt;&gt;"",SUMIFS(进货台账!$K$3:$K$1869,进货台账!$E$3:$E$1869,$B78,进货台账!$B$3:$B$1869,LEFT($I$3,4),进货台账!$C$3:$C$1869,LEFT(BW$4,LEN(BW$4)-1)),"")</f>
        <v/>
      </c>
      <c r="BY78" s="64" t="str">
        <f t="shared" si="124"/>
        <v/>
      </c>
      <c r="BZ78" s="64" t="str">
        <f t="shared" si="125"/>
        <v/>
      </c>
      <c r="CA78" s="64" t="str">
        <f>IF($B78&lt;&gt;"",SUMIFS(销售台账!$I$3:$I$2654,销售台账!$E$3:$E$2654,$B78,销售台账!$B$3:$B$2654,LEFT($I$3,4),销售台账!$C$3:$C$2654,LEFT(BW$4,LEN(BW$4)-1)),"")</f>
        <v/>
      </c>
      <c r="CB78" s="64" t="str">
        <f>IF($B78&lt;&gt;"",IFERROR(SUMIFS(销售台账!$K$3:$K$2654,销售台账!$E$3:$E$2654,$B78,销售台账!$B$3:$B$2654,LEFT($I$3,4),销售台账!$C$3:$C$2654,LEFT(BW$4,LEN(BW$4)-1))/CA78,0),"")</f>
        <v/>
      </c>
      <c r="CC78" s="64" t="str">
        <f>IF($B78&lt;&gt;"",SUMIFS(损耗登记!$I$3:$I$4999,损耗登记!$E$3:$E$4999,$B78,损耗登记!$B$3:$B$4999,LEFT($I$3,4),损耗登记!$C$3:$C$4999,LEFT(BW$4,LEN(BW$4)-1)),"")</f>
        <v/>
      </c>
      <c r="CD78" s="64" t="str">
        <f t="shared" si="126"/>
        <v/>
      </c>
      <c r="CE78" s="64" t="str">
        <f t="shared" si="127"/>
        <v/>
      </c>
      <c r="CF78" s="64" t="str">
        <f t="shared" si="128"/>
        <v/>
      </c>
      <c r="CG78" s="64" t="str">
        <f t="shared" si="129"/>
        <v/>
      </c>
      <c r="CH78" s="64" t="str">
        <f>IF($B78&lt;&gt;"",SUMIFS(进货台账!$I$3:$I$1869,进货台账!$E$3:$E$1869,$B78,进货台账!$B$3:$B$1869,LEFT($I$3,4),进货台账!$C$3:$C$1869,LEFT(CH$4,LEN(CH$4)-1)),"")</f>
        <v/>
      </c>
      <c r="CI78" s="64" t="str">
        <f>IF($B78&lt;&gt;"",SUMIFS(进货台账!$K$3:$K$1869,进货台账!$E$3:$E$1869,$B78,进货台账!$B$3:$B$1869,LEFT($I$3,4),进货台账!$C$3:$C$1869,LEFT(CH$4,LEN(CH$4)-1)),"")</f>
        <v/>
      </c>
      <c r="CJ78" s="64" t="str">
        <f t="shared" si="130"/>
        <v/>
      </c>
      <c r="CK78" s="64" t="str">
        <f t="shared" si="131"/>
        <v/>
      </c>
      <c r="CL78" s="64" t="str">
        <f>IF($B78&lt;&gt;"",SUMIFS(销售台账!$I$3:$I$2654,销售台账!$E$3:$E$2654,$B78,销售台账!$B$3:$B$2654,LEFT($I$3,4),销售台账!$C$3:$C$2654,LEFT(CH$4,LEN(CH$4)-1)),"")</f>
        <v/>
      </c>
      <c r="CM78" s="64" t="str">
        <f>IF($B78&lt;&gt;"",IFERROR(SUMIFS(销售台账!$K$3:$K$2654,销售台账!$E$3:$E$2654,$B78,销售台账!$B$3:$B$2654,LEFT($I$3,4),销售台账!$C$3:$C$2654,LEFT(CH$4,LEN(CH$4)-1))/CL78,0),"")</f>
        <v/>
      </c>
      <c r="CN78" s="64" t="str">
        <f>IF($B78&lt;&gt;"",SUMIFS(损耗登记!$I$3:$I$4999,损耗登记!$E$3:$E$4999,$B78,损耗登记!$B$3:$B$4999,LEFT($I$3,4),损耗登记!$C$3:$C$4999,LEFT(CH$4,LEN(CH$4)-1)),"")</f>
        <v/>
      </c>
      <c r="CO78" s="64" t="str">
        <f t="shared" si="132"/>
        <v/>
      </c>
      <c r="CP78" s="64" t="str">
        <f t="shared" si="133"/>
        <v/>
      </c>
      <c r="CQ78" s="64" t="str">
        <f t="shared" si="134"/>
        <v/>
      </c>
      <c r="CR78" s="64" t="str">
        <f t="shared" si="135"/>
        <v/>
      </c>
      <c r="CS78" s="64" t="str">
        <f>IF($B78&lt;&gt;"",SUMIFS(进货台账!$I$3:$I$1869,进货台账!$E$3:$E$1869,$B78,进货台账!$B$3:$B$1869,LEFT($I$3,4),进货台账!$C$3:$C$1869,LEFT(CS$4,LEN(CS$4)-1)),"")</f>
        <v/>
      </c>
      <c r="CT78" s="64" t="str">
        <f>IF($B78&lt;&gt;"",SUMIFS(进货台账!$K$3:$K$1869,进货台账!$E$3:$E$1869,$B78,进货台账!$B$3:$B$1869,LEFT($I$3,4),进货台账!$C$3:$C$1869,LEFT(CS$4,LEN(CS$4)-1)),"")</f>
        <v/>
      </c>
      <c r="CU78" s="64" t="str">
        <f t="shared" si="136"/>
        <v/>
      </c>
      <c r="CV78" s="64" t="str">
        <f t="shared" si="137"/>
        <v/>
      </c>
      <c r="CW78" s="64" t="str">
        <f>IF($B78&lt;&gt;"",SUMIFS(销售台账!$I$3:$I$2654,销售台账!$E$3:$E$2654,$B78,销售台账!$B$3:$B$2654,LEFT($I$3,4),销售台账!$C$3:$C$2654,LEFT(CS$4,LEN(CS$4)-1)),"")</f>
        <v/>
      </c>
      <c r="CX78" s="64" t="str">
        <f>IF($B78&lt;&gt;"",IFERROR(SUMIFS(销售台账!$K$3:$K$2654,销售台账!$E$3:$E$2654,$B78,销售台账!$B$3:$B$2654,LEFT($I$3,4),销售台账!$C$3:$C$2654,LEFT(CS$4,LEN(CS$4)-1))/CW78,0),"")</f>
        <v/>
      </c>
      <c r="CY78" s="64" t="str">
        <f>IF($B78&lt;&gt;"",SUMIFS(损耗登记!$I$3:$I$4999,损耗登记!$E$3:$E$4999,$B78,损耗登记!$B$3:$B$4999,LEFT($I$3,4),损耗登记!$C$3:$C$4999,LEFT(CS$4,LEN(CS$4)-1)),"")</f>
        <v/>
      </c>
      <c r="CZ78" s="64" t="str">
        <f t="shared" si="138"/>
        <v/>
      </c>
      <c r="DA78" s="64" t="str">
        <f t="shared" si="139"/>
        <v/>
      </c>
      <c r="DB78" s="64" t="str">
        <f t="shared" si="140"/>
        <v/>
      </c>
      <c r="DC78" s="64" t="str">
        <f t="shared" si="141"/>
        <v/>
      </c>
      <c r="DD78" s="64" t="str">
        <f>IF($B78&lt;&gt;"",SUMIFS(进货台账!$I$3:$I$1869,进货台账!$E$3:$E$1869,$B78,进货台账!$B$3:$B$1869,LEFT($I$3,4),进货台账!$C$3:$C$1869,LEFT(DD$4,LEN(DD$4)-1)),"")</f>
        <v/>
      </c>
      <c r="DE78" s="64" t="str">
        <f>IF($B78&lt;&gt;"",SUMIFS(进货台账!$K$3:$K$1869,进货台账!$E$3:$E$1869,$B78,进货台账!$B$3:$B$1869,LEFT($I$3,4),进货台账!$C$3:$C$1869,LEFT(DD$4,LEN(DD$4)-1)),"")</f>
        <v/>
      </c>
      <c r="DF78" s="64" t="str">
        <f t="shared" si="142"/>
        <v/>
      </c>
      <c r="DG78" s="64" t="str">
        <f t="shared" si="143"/>
        <v/>
      </c>
      <c r="DH78" s="64" t="str">
        <f>IF($B78&lt;&gt;"",SUMIFS(销售台账!$I$3:$I$2654,销售台账!$E$3:$E$2654,$B78,销售台账!$B$3:$B$2654,LEFT($I$3,4),销售台账!$C$3:$C$2654,LEFT(DD$4,LEN(DD$4)-1)),"")</f>
        <v/>
      </c>
      <c r="DI78" s="64" t="str">
        <f>IF($B78&lt;&gt;"",IFERROR(SUMIFS(销售台账!$K$3:$K$2654,销售台账!$E$3:$E$2654,$B78,销售台账!$B$3:$B$2654,LEFT($I$3,4),销售台账!$C$3:$C$2654,LEFT(DD$4,LEN(DD$4)-1))/DH78,0),"")</f>
        <v/>
      </c>
      <c r="DJ78" s="64" t="str">
        <f>IF($B78&lt;&gt;"",SUMIFS(损耗登记!$I$3:$I$4999,损耗登记!$E$3:$E$4999,$B78,损耗登记!$B$3:$B$4999,LEFT($I$3,4),损耗登记!$C$3:$C$4999,LEFT(DD$4,LEN(DD$4)-1)),"")</f>
        <v/>
      </c>
      <c r="DK78" s="64" t="str">
        <f t="shared" si="144"/>
        <v/>
      </c>
      <c r="DL78" s="64" t="str">
        <f t="shared" si="145"/>
        <v/>
      </c>
      <c r="DM78" s="64" t="str">
        <f t="shared" si="146"/>
        <v/>
      </c>
      <c r="DN78" s="64" t="str">
        <f t="shared" si="147"/>
        <v/>
      </c>
      <c r="DO78" s="64" t="str">
        <f>IF($B78&lt;&gt;"",SUMIFS(进货台账!$I$3:$I$1869,进货台账!$E$3:$E$1869,$B78,进货台账!$B$3:$B$1869,LEFT($I$3,4),进货台账!$C$3:$C$1869,LEFT(DO$4,LEN(DO$4)-1)),"")</f>
        <v/>
      </c>
      <c r="DP78" s="64" t="str">
        <f>IF($B78&lt;&gt;"",SUMIFS(进货台账!$K$3:$K$1869,进货台账!$E$3:$E$1869,$B78,进货台账!$B$3:$B$1869,LEFT($I$3,4),进货台账!$C$3:$C$1869,LEFT(DO$4,LEN(DO$4)-1)),"")</f>
        <v/>
      </c>
      <c r="DQ78" s="64" t="str">
        <f t="shared" si="148"/>
        <v/>
      </c>
      <c r="DR78" s="64" t="str">
        <f t="shared" si="149"/>
        <v/>
      </c>
      <c r="DS78" s="64" t="str">
        <f>IF($B78&lt;&gt;"",SUMIFS(销售台账!$I$3:$I$2654,销售台账!$E$3:$E$2654,$B78,销售台账!$B$3:$B$2654,LEFT($I$3,4),销售台账!$C$3:$C$2654,LEFT(DO$4,LEN(DO$4)-1)),"")</f>
        <v/>
      </c>
      <c r="DT78" s="64" t="str">
        <f>IF($B78&lt;&gt;"",IFERROR(SUMIFS(销售台账!$K$3:$K$2654,销售台账!$E$3:$E$2654,$B78,销售台账!$B$3:$B$2654,LEFT($I$3,4),销售台账!$C$3:$C$2654,LEFT(DO$4,LEN(DO$4)-1))/DS78,0),"")</f>
        <v/>
      </c>
      <c r="DU78" s="64" t="str">
        <f>IF($B78&lt;&gt;"",SUMIFS(损耗登记!$I$3:$I$4999,损耗登记!$E$3:$E$4999,$B78,损耗登记!$B$3:$B$4999,LEFT($I$3,4),损耗登记!$C$3:$C$4999,LEFT(DO$4,LEN(DO$4)-1)),"")</f>
        <v/>
      </c>
      <c r="DV78" s="64" t="str">
        <f t="shared" si="150"/>
        <v/>
      </c>
      <c r="DW78" s="64" t="str">
        <f t="shared" si="151"/>
        <v/>
      </c>
      <c r="DX78" s="64" t="str">
        <f t="shared" si="152"/>
        <v/>
      </c>
      <c r="DY78" s="64" t="str">
        <f t="shared" si="153"/>
        <v/>
      </c>
      <c r="DZ78" s="64" t="str">
        <f>IF($B78&lt;&gt;"",SUMIFS(进货台账!$I$3:$I$1869,进货台账!$E$3:$E$1869,$B78,进货台账!$B$3:$B$1869,LEFT($I$3,4),进货台账!$C$3:$C$1869,LEFT(DZ$4,LEN(DZ$4)-1)),"")</f>
        <v/>
      </c>
      <c r="EA78" s="64" t="str">
        <f>IF($B78&lt;&gt;"",SUMIFS(进货台账!$K$3:$K$1869,进货台账!$E$3:$E$1869,$B78,进货台账!$B$3:$B$1869,LEFT($I$3,4),进货台账!$C$3:$C$1869,LEFT(DZ$4,LEN(DZ$4)-1)),"")</f>
        <v/>
      </c>
      <c r="EB78" s="64" t="str">
        <f t="shared" si="154"/>
        <v/>
      </c>
      <c r="EC78" s="64" t="str">
        <f t="shared" si="155"/>
        <v/>
      </c>
      <c r="ED78" s="64" t="str">
        <f>IF($B78&lt;&gt;"",SUMIFS(销售台账!$I$3:$I$2654,销售台账!$E$3:$E$2654,$B78,销售台账!$B$3:$B$2654,LEFT($I$3,4),销售台账!$C$3:$C$2654,LEFT(DZ$4,LEN(DZ$4)-1)),"")</f>
        <v/>
      </c>
      <c r="EE78" s="64" t="str">
        <f>IF($B78&lt;&gt;"",IFERROR(SUMIFS(销售台账!$K$3:$K$2654,销售台账!$E$3:$E$2654,$B78,销售台账!$B$3:$B$2654,LEFT($I$3,4),销售台账!$C$3:$C$2654,LEFT(DZ$4,LEN(DZ$4)-1))/ED78,0),"")</f>
        <v/>
      </c>
      <c r="EF78" s="64" t="str">
        <f>IF($B78&lt;&gt;"",SUMIFS(损耗登记!$I$3:$I$4999,损耗登记!$E$3:$E$4999,$B78,损耗登记!$B$3:$B$4999,LEFT($I$3,4),损耗登记!$C$3:$C$4999,LEFT(DZ$4,LEN(DZ$4)-1)),"")</f>
        <v/>
      </c>
      <c r="EG78" s="64" t="str">
        <f t="shared" si="156"/>
        <v/>
      </c>
      <c r="EH78" s="64" t="str">
        <f t="shared" si="157"/>
        <v/>
      </c>
      <c r="EI78" s="64" t="str">
        <f t="shared" si="158"/>
        <v/>
      </c>
      <c r="EJ78" s="64" t="str">
        <f t="shared" si="159"/>
        <v/>
      </c>
    </row>
    <row r="79" s="44" customFormat="1" ht="22" customHeight="1" spans="1:140">
      <c r="A79" s="63" t="str">
        <f t="shared" si="160"/>
        <v/>
      </c>
      <c r="B79" s="63" t="str">
        <f>IF(商品参数!A75&lt;&gt;"",商品参数!A75,"")</f>
        <v/>
      </c>
      <c r="C79" s="64" t="str">
        <f>IFERROR(VLOOKUP(B79,商品参数!A:E,2,FALSE),"")</f>
        <v/>
      </c>
      <c r="D79" s="64" t="str">
        <f>IFERROR(VLOOKUP(B79,商品参数!A:E,3,FALSE),"")</f>
        <v/>
      </c>
      <c r="E79" s="64" t="str">
        <f>IFERROR(VLOOKUP(B79,商品参数!A:E,4,FALSE),"")</f>
        <v/>
      </c>
      <c r="F79" s="64" t="str">
        <f>IF(E79&lt;&gt;"",IFERROR(VLOOKUP(B79,商品参数!$A$3:$D$499,6,0),0),"")</f>
        <v/>
      </c>
      <c r="G79" s="64" t="str">
        <f>IF(E79&lt;&gt;"",IFERROR(VLOOKUP(B79,商品参数!$A$3:$E$499,7,0),0),"")</f>
        <v/>
      </c>
      <c r="H79" s="64" t="str">
        <f t="shared" si="94"/>
        <v/>
      </c>
      <c r="I79" s="64" t="str">
        <f>IF($B79&lt;&gt;"",SUMIFS(进货台账!$I$3:$I$1869,进货台账!$E$3:$E$1869,$B79,进货台账!$B$3:$B$1869,LEFT($I$3,4),进货台账!$C$3:$C$1869,LEFT(I$4,LEN(I$4)-1)),"")</f>
        <v/>
      </c>
      <c r="J79" s="64" t="str">
        <f>IF($B79&lt;&gt;"",SUMIFS(进货台账!$K$3:$K$1869,进货台账!$E$3:$E$1869,$B79,进货台账!$B$3:$B$1869,LEFT($I$3,4),进货台账!$C$3:$C$1869,LEFT(I$4,LEN(I$4)-1)),"")</f>
        <v/>
      </c>
      <c r="K79" s="64" t="str">
        <f t="shared" si="95"/>
        <v/>
      </c>
      <c r="L79" s="64" t="str">
        <f t="shared" si="96"/>
        <v/>
      </c>
      <c r="M79" s="64" t="str">
        <f>IF($B79&lt;&gt;"",SUMIFS(销售台账!$I$3:$I$2654,销售台账!$E$3:$E$2654,$B79,销售台账!$B$3:$B$2654,LEFT($I$3,4),销售台账!$C$3:$C$2654,LEFT(I$4,LEN(I$4)-1)),"")</f>
        <v/>
      </c>
      <c r="N79" s="64" t="str">
        <f>IF($B79&lt;&gt;"",IFERROR(SUMIFS(销售台账!$K$3:$K$2654,销售台账!$E$3:$E$2654,$B79,销售台账!$B$3:$B$2654,LEFT($I$3,4),销售台账!$C$3:$C$2654,LEFT(I$4,LEN(I$4)-1))/M79,0),"")</f>
        <v/>
      </c>
      <c r="O79" s="64" t="str">
        <f>IF($B79&lt;&gt;"",SUMIFS(损耗登记!$I$3:$I$4999,损耗登记!$E$3:$E$4999,$B79,损耗登记!$B$3:$B$4999,LEFT($I$3,4),损耗登记!$C$3:$C$4999,LEFT(I$4,LEN(I$4)-1)),"")</f>
        <v/>
      </c>
      <c r="P79" s="64" t="str">
        <f t="shared" si="97"/>
        <v/>
      </c>
      <c r="Q79" s="64" t="str">
        <f t="shared" si="98"/>
        <v/>
      </c>
      <c r="R79" s="64" t="str">
        <f t="shared" si="99"/>
        <v/>
      </c>
      <c r="S79" s="64" t="str">
        <f t="shared" si="161"/>
        <v/>
      </c>
      <c r="T79" s="64" t="str">
        <f>IF($B79&lt;&gt;"",SUMIFS(进货台账!$I$3:$I$1869,进货台账!$E$3:$E$1869,$B79,进货台账!$B$3:$B$1869,LEFT($I$3,4),进货台账!$C$3:$C$1869,LEFT(T$4,LEN(T$4)-1)),"")</f>
        <v/>
      </c>
      <c r="U79" s="64" t="str">
        <f>IF($B79&lt;&gt;"",SUMIFS(进货台账!$K$3:$K$1869,进货台账!$E$3:$E$1869,$B79,进货台账!$B$3:$B$1869,LEFT($I$3,4),进货台账!$C$3:$C$1869,LEFT(T$4,LEN(T$4)-1)),"")</f>
        <v/>
      </c>
      <c r="V79" s="64" t="str">
        <f t="shared" si="162"/>
        <v/>
      </c>
      <c r="W79" s="64" t="str">
        <f t="shared" si="163"/>
        <v/>
      </c>
      <c r="X79" s="64" t="str">
        <f>IF($B79&lt;&gt;"",SUMIFS(销售台账!$I$3:$I$2654,销售台账!$E$3:$E$2654,$B79,销售台账!$B$3:$B$2654,LEFT($I$3,4),销售台账!$C$3:$C$2654,LEFT(T$4,LEN(T$4)-1)),"")</f>
        <v/>
      </c>
      <c r="Y79" s="64" t="str">
        <f>IF($B79&lt;&gt;"",IFERROR(SUMIFS(销售台账!$K$3:$K$2654,销售台账!$E$3:$E$2654,$B79,销售台账!$B$3:$B$2654,LEFT($I$3,4),销售台账!$C$3:$C$2654,LEFT(T$4,LEN(T$4)-1))/X79,0),"")</f>
        <v/>
      </c>
      <c r="Z79" s="64" t="str">
        <f>IF($B79&lt;&gt;"",SUMIFS(损耗登记!$I$3:$I$4999,损耗登记!$E$3:$E$4999,$B79,损耗登记!$B$3:$B$4999,LEFT($I$3,4),损耗登记!$C$3:$C$4999,LEFT(T$4,LEN(T$4)-1)),"")</f>
        <v/>
      </c>
      <c r="AA79" s="64" t="str">
        <f t="shared" si="164"/>
        <v/>
      </c>
      <c r="AB79" s="64" t="str">
        <f t="shared" si="165"/>
        <v/>
      </c>
      <c r="AC79" s="64" t="str">
        <f t="shared" si="166"/>
        <v/>
      </c>
      <c r="AD79" s="64" t="str">
        <f t="shared" si="167"/>
        <v/>
      </c>
      <c r="AE79" s="64" t="str">
        <f>IF($B79&lt;&gt;"",SUMIFS(进货台账!$I$3:$I$1869,进货台账!$E$3:$E$1869,$B79,进货台账!$B$3:$B$1869,LEFT($I$3,4),进货台账!$C$3:$C$1869,LEFT(AE$4,LEN(AE$4)-1)),"")</f>
        <v/>
      </c>
      <c r="AF79" s="64" t="str">
        <f>IF($B79&lt;&gt;"",SUMIFS(进货台账!$K$3:$K$1869,进货台账!$E$3:$E$1869,$B79,进货台账!$B$3:$B$1869,LEFT($I$3,4),进货台账!$C$3:$C$1869,LEFT(AE$4,LEN(AE$4)-1)),"")</f>
        <v/>
      </c>
      <c r="AG79" s="64" t="str">
        <f t="shared" si="100"/>
        <v/>
      </c>
      <c r="AH79" s="64" t="str">
        <f t="shared" si="101"/>
        <v/>
      </c>
      <c r="AI79" s="64" t="str">
        <f>IF($B79&lt;&gt;"",SUMIFS(销售台账!$I$3:$I$2654,销售台账!$E$3:$E$2654,$B79,销售台账!$B$3:$B$2654,LEFT($I$3,4),销售台账!$C$3:$C$2654,LEFT(AE$4,LEN(AE$4)-1)),"")</f>
        <v/>
      </c>
      <c r="AJ79" s="64" t="str">
        <f>IF($B79&lt;&gt;"",IFERROR(SUMIFS(销售台账!$K$3:$K$2654,销售台账!$E$3:$E$2654,$B79,销售台账!$B$3:$B$2654,LEFT($I$3,4),销售台账!$C$3:$C$2654,LEFT(AE$4,LEN(AE$4)-1))/AI79,0),"")</f>
        <v/>
      </c>
      <c r="AK79" s="64" t="str">
        <f>IF($B79&lt;&gt;"",SUMIFS(损耗登记!$I$3:$I$4999,损耗登记!$E$3:$E$4999,$B79,损耗登记!$B$3:$B$4999,LEFT($I$3,4),损耗登记!$C$3:$C$4999,LEFT(AE$4,LEN(AE$4)-1)),"")</f>
        <v/>
      </c>
      <c r="AL79" s="64" t="str">
        <f t="shared" si="102"/>
        <v/>
      </c>
      <c r="AM79" s="64" t="str">
        <f t="shared" si="103"/>
        <v/>
      </c>
      <c r="AN79" s="64" t="str">
        <f t="shared" si="104"/>
        <v/>
      </c>
      <c r="AO79" s="64" t="str">
        <f t="shared" si="105"/>
        <v/>
      </c>
      <c r="AP79" s="64" t="str">
        <f>IF($B79&lt;&gt;"",SUMIFS(进货台账!$I$3:$I$1869,进货台账!$E$3:$E$1869,$B79,进货台账!$B$3:$B$1869,LEFT($I$3,4),进货台账!$C$3:$C$1869,LEFT(AP$4,LEN(AP$4)-1)),"")</f>
        <v/>
      </c>
      <c r="AQ79" s="64" t="str">
        <f>IF($B79&lt;&gt;"",SUMIFS(进货台账!$K$3:$K$1869,进货台账!$E$3:$E$1869,$B79,进货台账!$B$3:$B$1869,LEFT($I$3,4),进货台账!$C$3:$C$1869,LEFT(AP$4,LEN(AP$4)-1)),"")</f>
        <v/>
      </c>
      <c r="AR79" s="64" t="str">
        <f t="shared" si="106"/>
        <v/>
      </c>
      <c r="AS79" s="64" t="str">
        <f t="shared" si="107"/>
        <v/>
      </c>
      <c r="AT79" s="64" t="str">
        <f>IF($B79&lt;&gt;"",SUMIFS(销售台账!$I$3:$I$2654,销售台账!$E$3:$E$2654,$B79,销售台账!$B$3:$B$2654,LEFT($I$3,4),销售台账!$C$3:$C$2654,LEFT(AP$4,LEN(AP$4)-1)),"")</f>
        <v/>
      </c>
      <c r="AU79" s="64" t="str">
        <f>IF($B79&lt;&gt;"",IFERROR(SUMIFS(销售台账!$K$3:$K$2654,销售台账!$E$3:$E$2654,$B79,销售台账!$B$3:$B$2654,LEFT($I$3,4),销售台账!$C$3:$C$2654,LEFT(AP$4,LEN(AP$4)-1))/AT79,0),"")</f>
        <v/>
      </c>
      <c r="AV79" s="64" t="str">
        <f>IF($B79&lt;&gt;"",SUMIFS(损耗登记!$I$3:$I$4999,损耗登记!$E$3:$E$4999,$B79,损耗登记!$B$3:$B$4999,LEFT($I$3,4),损耗登记!$C$3:$C$4999,LEFT(AP$4,LEN(AP$4)-1)),"")</f>
        <v/>
      </c>
      <c r="AW79" s="64" t="str">
        <f t="shared" si="108"/>
        <v/>
      </c>
      <c r="AX79" s="64" t="str">
        <f t="shared" si="109"/>
        <v/>
      </c>
      <c r="AY79" s="64" t="str">
        <f t="shared" si="110"/>
        <v/>
      </c>
      <c r="AZ79" s="64" t="str">
        <f t="shared" si="111"/>
        <v/>
      </c>
      <c r="BA79" s="64" t="str">
        <f>IF($B79&lt;&gt;"",SUMIFS(进货台账!$I$3:$I$1869,进货台账!$E$3:$E$1869,$B79,进货台账!$B$3:$B$1869,LEFT($I$3,4),进货台账!$C$3:$C$1869,LEFT(BA$4,LEN(BA$4)-1)),"")</f>
        <v/>
      </c>
      <c r="BB79" s="64" t="str">
        <f>IF($B79&lt;&gt;"",SUMIFS(进货台账!$K$3:$K$1869,进货台账!$E$3:$E$1869,$B79,进货台账!$B$3:$B$1869,LEFT($I$3,4),进货台账!$C$3:$C$1869,LEFT(BA$4,LEN(BA$4)-1)),"")</f>
        <v/>
      </c>
      <c r="BC79" s="64" t="str">
        <f t="shared" si="112"/>
        <v/>
      </c>
      <c r="BD79" s="64" t="str">
        <f t="shared" si="113"/>
        <v/>
      </c>
      <c r="BE79" s="64" t="str">
        <f>IF($B79&lt;&gt;"",SUMIFS(销售台账!$I$3:$I$2654,销售台账!$E$3:$E$2654,$B79,销售台账!$B$3:$B$2654,LEFT($I$3,4),销售台账!$C$3:$C$2654,LEFT(BA$4,LEN(BA$4)-1)),"")</f>
        <v/>
      </c>
      <c r="BF79" s="64" t="str">
        <f>IF($B79&lt;&gt;"",IFERROR(SUMIFS(销售台账!$K$3:$K$2654,销售台账!$E$3:$E$2654,$B79,销售台账!$B$3:$B$2654,LEFT($I$3,4),销售台账!$C$3:$C$2654,LEFT(BA$4,LEN(BA$4)-1))/BE79,0),"")</f>
        <v/>
      </c>
      <c r="BG79" s="64" t="str">
        <f>IF($B79&lt;&gt;"",SUMIFS(损耗登记!$I$3:$I$4999,损耗登记!$E$3:$E$4999,$B79,损耗登记!$B$3:$B$4999,LEFT($I$3,4),损耗登记!$C$3:$C$4999,LEFT(BA$4,LEN(BA$4)-1)),"")</f>
        <v/>
      </c>
      <c r="BH79" s="64" t="str">
        <f t="shared" si="114"/>
        <v/>
      </c>
      <c r="BI79" s="64" t="str">
        <f t="shared" si="115"/>
        <v/>
      </c>
      <c r="BJ79" s="64" t="str">
        <f t="shared" si="116"/>
        <v/>
      </c>
      <c r="BK79" s="64" t="str">
        <f t="shared" si="117"/>
        <v/>
      </c>
      <c r="BL79" s="64" t="str">
        <f>IF($B79&lt;&gt;"",SUMIFS(进货台账!$I$3:$I$1869,进货台账!$E$3:$E$1869,$B79,进货台账!$B$3:$B$1869,LEFT($I$3,4),进货台账!$C$3:$C$1869,LEFT(BL$4,LEN(BL$4)-1)),"")</f>
        <v/>
      </c>
      <c r="BM79" s="64" t="str">
        <f>IF($B79&lt;&gt;"",SUMIFS(进货台账!$K$3:$K$1869,进货台账!$E$3:$E$1869,$B79,进货台账!$B$3:$B$1869,LEFT($I$3,4),进货台账!$C$3:$C$1869,LEFT(BL$4,LEN(BL$4)-1)),"")</f>
        <v/>
      </c>
      <c r="BN79" s="64" t="str">
        <f t="shared" si="118"/>
        <v/>
      </c>
      <c r="BO79" s="64" t="str">
        <f t="shared" si="119"/>
        <v/>
      </c>
      <c r="BP79" s="64" t="str">
        <f>IF($B79&lt;&gt;"",SUMIFS(销售台账!$I$3:$I$2654,销售台账!$E$3:$E$2654,$B79,销售台账!$B$3:$B$2654,LEFT($I$3,4),销售台账!$C$3:$C$2654,LEFT(BL$4,LEN(BL$4)-1)),"")</f>
        <v/>
      </c>
      <c r="BQ79" s="64" t="str">
        <f>IF($B79&lt;&gt;"",IFERROR(SUMIFS(销售台账!$K$3:$K$2654,销售台账!$E$3:$E$2654,$B79,销售台账!$B$3:$B$2654,LEFT($I$3,4),销售台账!$C$3:$C$2654,LEFT(BL$4,LEN(BL$4)-1))/BP79,0),"")</f>
        <v/>
      </c>
      <c r="BR79" s="64" t="str">
        <f>IF($B79&lt;&gt;"",SUMIFS(损耗登记!$I$3:$I$4999,损耗登记!$E$3:$E$4999,$B79,损耗登记!$B$3:$B$4999,LEFT($I$3,4),损耗登记!$C$3:$C$4999,LEFT(BL$4,LEN(BL$4)-1)),"")</f>
        <v/>
      </c>
      <c r="BS79" s="64" t="str">
        <f t="shared" si="120"/>
        <v/>
      </c>
      <c r="BT79" s="64" t="str">
        <f t="shared" si="121"/>
        <v/>
      </c>
      <c r="BU79" s="64" t="str">
        <f t="shared" si="122"/>
        <v/>
      </c>
      <c r="BV79" s="64" t="str">
        <f t="shared" si="123"/>
        <v/>
      </c>
      <c r="BW79" s="64" t="str">
        <f>IF($B79&lt;&gt;"",SUMIFS(进货台账!$I$3:$I$1869,进货台账!$E$3:$E$1869,$B79,进货台账!$B$3:$B$1869,LEFT($I$3,4),进货台账!$C$3:$C$1869,LEFT(BW$4,LEN(BW$4)-1)),"")</f>
        <v/>
      </c>
      <c r="BX79" s="64" t="str">
        <f>IF($B79&lt;&gt;"",SUMIFS(进货台账!$K$3:$K$1869,进货台账!$E$3:$E$1869,$B79,进货台账!$B$3:$B$1869,LEFT($I$3,4),进货台账!$C$3:$C$1869,LEFT(BW$4,LEN(BW$4)-1)),"")</f>
        <v/>
      </c>
      <c r="BY79" s="64" t="str">
        <f t="shared" si="124"/>
        <v/>
      </c>
      <c r="BZ79" s="64" t="str">
        <f t="shared" si="125"/>
        <v/>
      </c>
      <c r="CA79" s="64" t="str">
        <f>IF($B79&lt;&gt;"",SUMIFS(销售台账!$I$3:$I$2654,销售台账!$E$3:$E$2654,$B79,销售台账!$B$3:$B$2654,LEFT($I$3,4),销售台账!$C$3:$C$2654,LEFT(BW$4,LEN(BW$4)-1)),"")</f>
        <v/>
      </c>
      <c r="CB79" s="64" t="str">
        <f>IF($B79&lt;&gt;"",IFERROR(SUMIFS(销售台账!$K$3:$K$2654,销售台账!$E$3:$E$2654,$B79,销售台账!$B$3:$B$2654,LEFT($I$3,4),销售台账!$C$3:$C$2654,LEFT(BW$4,LEN(BW$4)-1))/CA79,0),"")</f>
        <v/>
      </c>
      <c r="CC79" s="64" t="str">
        <f>IF($B79&lt;&gt;"",SUMIFS(损耗登记!$I$3:$I$4999,损耗登记!$E$3:$E$4999,$B79,损耗登记!$B$3:$B$4999,LEFT($I$3,4),损耗登记!$C$3:$C$4999,LEFT(BW$4,LEN(BW$4)-1)),"")</f>
        <v/>
      </c>
      <c r="CD79" s="64" t="str">
        <f t="shared" si="126"/>
        <v/>
      </c>
      <c r="CE79" s="64" t="str">
        <f t="shared" si="127"/>
        <v/>
      </c>
      <c r="CF79" s="64" t="str">
        <f t="shared" si="128"/>
        <v/>
      </c>
      <c r="CG79" s="64" t="str">
        <f t="shared" si="129"/>
        <v/>
      </c>
      <c r="CH79" s="64" t="str">
        <f>IF($B79&lt;&gt;"",SUMIFS(进货台账!$I$3:$I$1869,进货台账!$E$3:$E$1869,$B79,进货台账!$B$3:$B$1869,LEFT($I$3,4),进货台账!$C$3:$C$1869,LEFT(CH$4,LEN(CH$4)-1)),"")</f>
        <v/>
      </c>
      <c r="CI79" s="64" t="str">
        <f>IF($B79&lt;&gt;"",SUMIFS(进货台账!$K$3:$K$1869,进货台账!$E$3:$E$1869,$B79,进货台账!$B$3:$B$1869,LEFT($I$3,4),进货台账!$C$3:$C$1869,LEFT(CH$4,LEN(CH$4)-1)),"")</f>
        <v/>
      </c>
      <c r="CJ79" s="64" t="str">
        <f t="shared" si="130"/>
        <v/>
      </c>
      <c r="CK79" s="64" t="str">
        <f t="shared" si="131"/>
        <v/>
      </c>
      <c r="CL79" s="64" t="str">
        <f>IF($B79&lt;&gt;"",SUMIFS(销售台账!$I$3:$I$2654,销售台账!$E$3:$E$2654,$B79,销售台账!$B$3:$B$2654,LEFT($I$3,4),销售台账!$C$3:$C$2654,LEFT(CH$4,LEN(CH$4)-1)),"")</f>
        <v/>
      </c>
      <c r="CM79" s="64" t="str">
        <f>IF($B79&lt;&gt;"",IFERROR(SUMIFS(销售台账!$K$3:$K$2654,销售台账!$E$3:$E$2654,$B79,销售台账!$B$3:$B$2654,LEFT($I$3,4),销售台账!$C$3:$C$2654,LEFT(CH$4,LEN(CH$4)-1))/CL79,0),"")</f>
        <v/>
      </c>
      <c r="CN79" s="64" t="str">
        <f>IF($B79&lt;&gt;"",SUMIFS(损耗登记!$I$3:$I$4999,损耗登记!$E$3:$E$4999,$B79,损耗登记!$B$3:$B$4999,LEFT($I$3,4),损耗登记!$C$3:$C$4999,LEFT(CH$4,LEN(CH$4)-1)),"")</f>
        <v/>
      </c>
      <c r="CO79" s="64" t="str">
        <f t="shared" si="132"/>
        <v/>
      </c>
      <c r="CP79" s="64" t="str">
        <f t="shared" si="133"/>
        <v/>
      </c>
      <c r="CQ79" s="64" t="str">
        <f t="shared" si="134"/>
        <v/>
      </c>
      <c r="CR79" s="64" t="str">
        <f t="shared" si="135"/>
        <v/>
      </c>
      <c r="CS79" s="64" t="str">
        <f>IF($B79&lt;&gt;"",SUMIFS(进货台账!$I$3:$I$1869,进货台账!$E$3:$E$1869,$B79,进货台账!$B$3:$B$1869,LEFT($I$3,4),进货台账!$C$3:$C$1869,LEFT(CS$4,LEN(CS$4)-1)),"")</f>
        <v/>
      </c>
      <c r="CT79" s="64" t="str">
        <f>IF($B79&lt;&gt;"",SUMIFS(进货台账!$K$3:$K$1869,进货台账!$E$3:$E$1869,$B79,进货台账!$B$3:$B$1869,LEFT($I$3,4),进货台账!$C$3:$C$1869,LEFT(CS$4,LEN(CS$4)-1)),"")</f>
        <v/>
      </c>
      <c r="CU79" s="64" t="str">
        <f t="shared" si="136"/>
        <v/>
      </c>
      <c r="CV79" s="64" t="str">
        <f t="shared" si="137"/>
        <v/>
      </c>
      <c r="CW79" s="64" t="str">
        <f>IF($B79&lt;&gt;"",SUMIFS(销售台账!$I$3:$I$2654,销售台账!$E$3:$E$2654,$B79,销售台账!$B$3:$B$2654,LEFT($I$3,4),销售台账!$C$3:$C$2654,LEFT(CS$4,LEN(CS$4)-1)),"")</f>
        <v/>
      </c>
      <c r="CX79" s="64" t="str">
        <f>IF($B79&lt;&gt;"",IFERROR(SUMIFS(销售台账!$K$3:$K$2654,销售台账!$E$3:$E$2654,$B79,销售台账!$B$3:$B$2654,LEFT($I$3,4),销售台账!$C$3:$C$2654,LEFT(CS$4,LEN(CS$4)-1))/CW79,0),"")</f>
        <v/>
      </c>
      <c r="CY79" s="64" t="str">
        <f>IF($B79&lt;&gt;"",SUMIFS(损耗登记!$I$3:$I$4999,损耗登记!$E$3:$E$4999,$B79,损耗登记!$B$3:$B$4999,LEFT($I$3,4),损耗登记!$C$3:$C$4999,LEFT(CS$4,LEN(CS$4)-1)),"")</f>
        <v/>
      </c>
      <c r="CZ79" s="64" t="str">
        <f t="shared" si="138"/>
        <v/>
      </c>
      <c r="DA79" s="64" t="str">
        <f t="shared" si="139"/>
        <v/>
      </c>
      <c r="DB79" s="64" t="str">
        <f t="shared" si="140"/>
        <v/>
      </c>
      <c r="DC79" s="64" t="str">
        <f t="shared" si="141"/>
        <v/>
      </c>
      <c r="DD79" s="64" t="str">
        <f>IF($B79&lt;&gt;"",SUMIFS(进货台账!$I$3:$I$1869,进货台账!$E$3:$E$1869,$B79,进货台账!$B$3:$B$1869,LEFT($I$3,4),进货台账!$C$3:$C$1869,LEFT(DD$4,LEN(DD$4)-1)),"")</f>
        <v/>
      </c>
      <c r="DE79" s="64" t="str">
        <f>IF($B79&lt;&gt;"",SUMIFS(进货台账!$K$3:$K$1869,进货台账!$E$3:$E$1869,$B79,进货台账!$B$3:$B$1869,LEFT($I$3,4),进货台账!$C$3:$C$1869,LEFT(DD$4,LEN(DD$4)-1)),"")</f>
        <v/>
      </c>
      <c r="DF79" s="64" t="str">
        <f t="shared" si="142"/>
        <v/>
      </c>
      <c r="DG79" s="64" t="str">
        <f t="shared" si="143"/>
        <v/>
      </c>
      <c r="DH79" s="64" t="str">
        <f>IF($B79&lt;&gt;"",SUMIFS(销售台账!$I$3:$I$2654,销售台账!$E$3:$E$2654,$B79,销售台账!$B$3:$B$2654,LEFT($I$3,4),销售台账!$C$3:$C$2654,LEFT(DD$4,LEN(DD$4)-1)),"")</f>
        <v/>
      </c>
      <c r="DI79" s="64" t="str">
        <f>IF($B79&lt;&gt;"",IFERROR(SUMIFS(销售台账!$K$3:$K$2654,销售台账!$E$3:$E$2654,$B79,销售台账!$B$3:$B$2654,LEFT($I$3,4),销售台账!$C$3:$C$2654,LEFT(DD$4,LEN(DD$4)-1))/DH79,0),"")</f>
        <v/>
      </c>
      <c r="DJ79" s="64" t="str">
        <f>IF($B79&lt;&gt;"",SUMIFS(损耗登记!$I$3:$I$4999,损耗登记!$E$3:$E$4999,$B79,损耗登记!$B$3:$B$4999,LEFT($I$3,4),损耗登记!$C$3:$C$4999,LEFT(DD$4,LEN(DD$4)-1)),"")</f>
        <v/>
      </c>
      <c r="DK79" s="64" t="str">
        <f t="shared" si="144"/>
        <v/>
      </c>
      <c r="DL79" s="64" t="str">
        <f t="shared" si="145"/>
        <v/>
      </c>
      <c r="DM79" s="64" t="str">
        <f t="shared" si="146"/>
        <v/>
      </c>
      <c r="DN79" s="64" t="str">
        <f t="shared" si="147"/>
        <v/>
      </c>
      <c r="DO79" s="64" t="str">
        <f>IF($B79&lt;&gt;"",SUMIFS(进货台账!$I$3:$I$1869,进货台账!$E$3:$E$1869,$B79,进货台账!$B$3:$B$1869,LEFT($I$3,4),进货台账!$C$3:$C$1869,LEFT(DO$4,LEN(DO$4)-1)),"")</f>
        <v/>
      </c>
      <c r="DP79" s="64" t="str">
        <f>IF($B79&lt;&gt;"",SUMIFS(进货台账!$K$3:$K$1869,进货台账!$E$3:$E$1869,$B79,进货台账!$B$3:$B$1869,LEFT($I$3,4),进货台账!$C$3:$C$1869,LEFT(DO$4,LEN(DO$4)-1)),"")</f>
        <v/>
      </c>
      <c r="DQ79" s="64" t="str">
        <f t="shared" si="148"/>
        <v/>
      </c>
      <c r="DR79" s="64" t="str">
        <f t="shared" si="149"/>
        <v/>
      </c>
      <c r="DS79" s="64" t="str">
        <f>IF($B79&lt;&gt;"",SUMIFS(销售台账!$I$3:$I$2654,销售台账!$E$3:$E$2654,$B79,销售台账!$B$3:$B$2654,LEFT($I$3,4),销售台账!$C$3:$C$2654,LEFT(DO$4,LEN(DO$4)-1)),"")</f>
        <v/>
      </c>
      <c r="DT79" s="64" t="str">
        <f>IF($B79&lt;&gt;"",IFERROR(SUMIFS(销售台账!$K$3:$K$2654,销售台账!$E$3:$E$2654,$B79,销售台账!$B$3:$B$2654,LEFT($I$3,4),销售台账!$C$3:$C$2654,LEFT(DO$4,LEN(DO$4)-1))/DS79,0),"")</f>
        <v/>
      </c>
      <c r="DU79" s="64" t="str">
        <f>IF($B79&lt;&gt;"",SUMIFS(损耗登记!$I$3:$I$4999,损耗登记!$E$3:$E$4999,$B79,损耗登记!$B$3:$B$4999,LEFT($I$3,4),损耗登记!$C$3:$C$4999,LEFT(DO$4,LEN(DO$4)-1)),"")</f>
        <v/>
      </c>
      <c r="DV79" s="64" t="str">
        <f t="shared" si="150"/>
        <v/>
      </c>
      <c r="DW79" s="64" t="str">
        <f t="shared" si="151"/>
        <v/>
      </c>
      <c r="DX79" s="64" t="str">
        <f t="shared" si="152"/>
        <v/>
      </c>
      <c r="DY79" s="64" t="str">
        <f t="shared" si="153"/>
        <v/>
      </c>
      <c r="DZ79" s="64" t="str">
        <f>IF($B79&lt;&gt;"",SUMIFS(进货台账!$I$3:$I$1869,进货台账!$E$3:$E$1869,$B79,进货台账!$B$3:$B$1869,LEFT($I$3,4),进货台账!$C$3:$C$1869,LEFT(DZ$4,LEN(DZ$4)-1)),"")</f>
        <v/>
      </c>
      <c r="EA79" s="64" t="str">
        <f>IF($B79&lt;&gt;"",SUMIFS(进货台账!$K$3:$K$1869,进货台账!$E$3:$E$1869,$B79,进货台账!$B$3:$B$1869,LEFT($I$3,4),进货台账!$C$3:$C$1869,LEFT(DZ$4,LEN(DZ$4)-1)),"")</f>
        <v/>
      </c>
      <c r="EB79" s="64" t="str">
        <f t="shared" si="154"/>
        <v/>
      </c>
      <c r="EC79" s="64" t="str">
        <f t="shared" si="155"/>
        <v/>
      </c>
      <c r="ED79" s="64" t="str">
        <f>IF($B79&lt;&gt;"",SUMIFS(销售台账!$I$3:$I$2654,销售台账!$E$3:$E$2654,$B79,销售台账!$B$3:$B$2654,LEFT($I$3,4),销售台账!$C$3:$C$2654,LEFT(DZ$4,LEN(DZ$4)-1)),"")</f>
        <v/>
      </c>
      <c r="EE79" s="64" t="str">
        <f>IF($B79&lt;&gt;"",IFERROR(SUMIFS(销售台账!$K$3:$K$2654,销售台账!$E$3:$E$2654,$B79,销售台账!$B$3:$B$2654,LEFT($I$3,4),销售台账!$C$3:$C$2654,LEFT(DZ$4,LEN(DZ$4)-1))/ED79,0),"")</f>
        <v/>
      </c>
      <c r="EF79" s="64" t="str">
        <f>IF($B79&lt;&gt;"",SUMIFS(损耗登记!$I$3:$I$4999,损耗登记!$E$3:$E$4999,$B79,损耗登记!$B$3:$B$4999,LEFT($I$3,4),损耗登记!$C$3:$C$4999,LEFT(DZ$4,LEN(DZ$4)-1)),"")</f>
        <v/>
      </c>
      <c r="EG79" s="64" t="str">
        <f t="shared" si="156"/>
        <v/>
      </c>
      <c r="EH79" s="64" t="str">
        <f t="shared" si="157"/>
        <v/>
      </c>
      <c r="EI79" s="64" t="str">
        <f t="shared" si="158"/>
        <v/>
      </c>
      <c r="EJ79" s="64" t="str">
        <f t="shared" si="159"/>
        <v/>
      </c>
    </row>
    <row r="80" s="44" customFormat="1" ht="22" customHeight="1" spans="1:140">
      <c r="A80" s="63" t="str">
        <f t="shared" si="160"/>
        <v/>
      </c>
      <c r="B80" s="63" t="str">
        <f>IF(商品参数!A76&lt;&gt;"",商品参数!A76,"")</f>
        <v/>
      </c>
      <c r="C80" s="64" t="str">
        <f>IFERROR(VLOOKUP(B80,商品参数!A:E,2,FALSE),"")</f>
        <v/>
      </c>
      <c r="D80" s="64" t="str">
        <f>IFERROR(VLOOKUP(B80,商品参数!A:E,3,FALSE),"")</f>
        <v/>
      </c>
      <c r="E80" s="64" t="str">
        <f>IFERROR(VLOOKUP(B80,商品参数!A:E,4,FALSE),"")</f>
        <v/>
      </c>
      <c r="F80" s="64" t="str">
        <f>IF(E80&lt;&gt;"",IFERROR(VLOOKUP(B80,商品参数!$A$3:$D$499,6,0),0),"")</f>
        <v/>
      </c>
      <c r="G80" s="64" t="str">
        <f>IF(E80&lt;&gt;"",IFERROR(VLOOKUP(B80,商品参数!$A$3:$E$499,7,0),0),"")</f>
        <v/>
      </c>
      <c r="H80" s="64" t="str">
        <f t="shared" si="94"/>
        <v/>
      </c>
      <c r="I80" s="64" t="str">
        <f>IF($B80&lt;&gt;"",SUMIFS(进货台账!$I$3:$I$1869,进货台账!$E$3:$E$1869,$B80,进货台账!$B$3:$B$1869,LEFT($I$3,4),进货台账!$C$3:$C$1869,LEFT(I$4,LEN(I$4)-1)),"")</f>
        <v/>
      </c>
      <c r="J80" s="64" t="str">
        <f>IF($B80&lt;&gt;"",SUMIFS(进货台账!$K$3:$K$1869,进货台账!$E$3:$E$1869,$B80,进货台账!$B$3:$B$1869,LEFT($I$3,4),进货台账!$C$3:$C$1869,LEFT(I$4,LEN(I$4)-1)),"")</f>
        <v/>
      </c>
      <c r="K80" s="64" t="str">
        <f t="shared" si="95"/>
        <v/>
      </c>
      <c r="L80" s="64" t="str">
        <f t="shared" si="96"/>
        <v/>
      </c>
      <c r="M80" s="64" t="str">
        <f>IF($B80&lt;&gt;"",SUMIFS(销售台账!$I$3:$I$2654,销售台账!$E$3:$E$2654,$B80,销售台账!$B$3:$B$2654,LEFT($I$3,4),销售台账!$C$3:$C$2654,LEFT(I$4,LEN(I$4)-1)),"")</f>
        <v/>
      </c>
      <c r="N80" s="64" t="str">
        <f>IF($B80&lt;&gt;"",IFERROR(SUMIFS(销售台账!$K$3:$K$2654,销售台账!$E$3:$E$2654,$B80,销售台账!$B$3:$B$2654,LEFT($I$3,4),销售台账!$C$3:$C$2654,LEFT(I$4,LEN(I$4)-1))/M80,0),"")</f>
        <v/>
      </c>
      <c r="O80" s="64" t="str">
        <f>IF($B80&lt;&gt;"",SUMIFS(损耗登记!$I$3:$I$4999,损耗登记!$E$3:$E$4999,$B80,损耗登记!$B$3:$B$4999,LEFT($I$3,4),损耗登记!$C$3:$C$4999,LEFT(I$4,LEN(I$4)-1)),"")</f>
        <v/>
      </c>
      <c r="P80" s="64" t="str">
        <f t="shared" si="97"/>
        <v/>
      </c>
      <c r="Q80" s="64" t="str">
        <f t="shared" si="98"/>
        <v/>
      </c>
      <c r="R80" s="64" t="str">
        <f t="shared" si="99"/>
        <v/>
      </c>
      <c r="S80" s="64" t="str">
        <f t="shared" si="161"/>
        <v/>
      </c>
      <c r="T80" s="64" t="str">
        <f>IF($B80&lt;&gt;"",SUMIFS(进货台账!$I$3:$I$1869,进货台账!$E$3:$E$1869,$B80,进货台账!$B$3:$B$1869,LEFT($I$3,4),进货台账!$C$3:$C$1869,LEFT(T$4,LEN(T$4)-1)),"")</f>
        <v/>
      </c>
      <c r="U80" s="64" t="str">
        <f>IF($B80&lt;&gt;"",SUMIFS(进货台账!$K$3:$K$1869,进货台账!$E$3:$E$1869,$B80,进货台账!$B$3:$B$1869,LEFT($I$3,4),进货台账!$C$3:$C$1869,LEFT(T$4,LEN(T$4)-1)),"")</f>
        <v/>
      </c>
      <c r="V80" s="64" t="str">
        <f t="shared" si="162"/>
        <v/>
      </c>
      <c r="W80" s="64" t="str">
        <f t="shared" si="163"/>
        <v/>
      </c>
      <c r="X80" s="64" t="str">
        <f>IF($B80&lt;&gt;"",SUMIFS(销售台账!$I$3:$I$2654,销售台账!$E$3:$E$2654,$B80,销售台账!$B$3:$B$2654,LEFT($I$3,4),销售台账!$C$3:$C$2654,LEFT(T$4,LEN(T$4)-1)),"")</f>
        <v/>
      </c>
      <c r="Y80" s="64" t="str">
        <f>IF($B80&lt;&gt;"",IFERROR(SUMIFS(销售台账!$K$3:$K$2654,销售台账!$E$3:$E$2654,$B80,销售台账!$B$3:$B$2654,LEFT($I$3,4),销售台账!$C$3:$C$2654,LEFT(T$4,LEN(T$4)-1))/X80,0),"")</f>
        <v/>
      </c>
      <c r="Z80" s="64" t="str">
        <f>IF($B80&lt;&gt;"",SUMIFS(损耗登记!$I$3:$I$4999,损耗登记!$E$3:$E$4999,$B80,损耗登记!$B$3:$B$4999,LEFT($I$3,4),损耗登记!$C$3:$C$4999,LEFT(T$4,LEN(T$4)-1)),"")</f>
        <v/>
      </c>
      <c r="AA80" s="64" t="str">
        <f t="shared" si="164"/>
        <v/>
      </c>
      <c r="AB80" s="64" t="str">
        <f t="shared" si="165"/>
        <v/>
      </c>
      <c r="AC80" s="64" t="str">
        <f t="shared" si="166"/>
        <v/>
      </c>
      <c r="AD80" s="64" t="str">
        <f t="shared" si="167"/>
        <v/>
      </c>
      <c r="AE80" s="64" t="str">
        <f>IF($B80&lt;&gt;"",SUMIFS(进货台账!$I$3:$I$1869,进货台账!$E$3:$E$1869,$B80,进货台账!$B$3:$B$1869,LEFT($I$3,4),进货台账!$C$3:$C$1869,LEFT(AE$4,LEN(AE$4)-1)),"")</f>
        <v/>
      </c>
      <c r="AF80" s="64" t="str">
        <f>IF($B80&lt;&gt;"",SUMIFS(进货台账!$K$3:$K$1869,进货台账!$E$3:$E$1869,$B80,进货台账!$B$3:$B$1869,LEFT($I$3,4),进货台账!$C$3:$C$1869,LEFT(AE$4,LEN(AE$4)-1)),"")</f>
        <v/>
      </c>
      <c r="AG80" s="64" t="str">
        <f t="shared" si="100"/>
        <v/>
      </c>
      <c r="AH80" s="64" t="str">
        <f t="shared" si="101"/>
        <v/>
      </c>
      <c r="AI80" s="64" t="str">
        <f>IF($B80&lt;&gt;"",SUMIFS(销售台账!$I$3:$I$2654,销售台账!$E$3:$E$2654,$B80,销售台账!$B$3:$B$2654,LEFT($I$3,4),销售台账!$C$3:$C$2654,LEFT(AE$4,LEN(AE$4)-1)),"")</f>
        <v/>
      </c>
      <c r="AJ80" s="64" t="str">
        <f>IF($B80&lt;&gt;"",IFERROR(SUMIFS(销售台账!$K$3:$K$2654,销售台账!$E$3:$E$2654,$B80,销售台账!$B$3:$B$2654,LEFT($I$3,4),销售台账!$C$3:$C$2654,LEFT(AE$4,LEN(AE$4)-1))/AI80,0),"")</f>
        <v/>
      </c>
      <c r="AK80" s="64" t="str">
        <f>IF($B80&lt;&gt;"",SUMIFS(损耗登记!$I$3:$I$4999,损耗登记!$E$3:$E$4999,$B80,损耗登记!$B$3:$B$4999,LEFT($I$3,4),损耗登记!$C$3:$C$4999,LEFT(AE$4,LEN(AE$4)-1)),"")</f>
        <v/>
      </c>
      <c r="AL80" s="64" t="str">
        <f t="shared" si="102"/>
        <v/>
      </c>
      <c r="AM80" s="64" t="str">
        <f t="shared" si="103"/>
        <v/>
      </c>
      <c r="AN80" s="64" t="str">
        <f t="shared" si="104"/>
        <v/>
      </c>
      <c r="AO80" s="64" t="str">
        <f t="shared" si="105"/>
        <v/>
      </c>
      <c r="AP80" s="64" t="str">
        <f>IF($B80&lt;&gt;"",SUMIFS(进货台账!$I$3:$I$1869,进货台账!$E$3:$E$1869,$B80,进货台账!$B$3:$B$1869,LEFT($I$3,4),进货台账!$C$3:$C$1869,LEFT(AP$4,LEN(AP$4)-1)),"")</f>
        <v/>
      </c>
      <c r="AQ80" s="64" t="str">
        <f>IF($B80&lt;&gt;"",SUMIFS(进货台账!$K$3:$K$1869,进货台账!$E$3:$E$1869,$B80,进货台账!$B$3:$B$1869,LEFT($I$3,4),进货台账!$C$3:$C$1869,LEFT(AP$4,LEN(AP$4)-1)),"")</f>
        <v/>
      </c>
      <c r="AR80" s="64" t="str">
        <f t="shared" si="106"/>
        <v/>
      </c>
      <c r="AS80" s="64" t="str">
        <f t="shared" si="107"/>
        <v/>
      </c>
      <c r="AT80" s="64" t="str">
        <f>IF($B80&lt;&gt;"",SUMIFS(销售台账!$I$3:$I$2654,销售台账!$E$3:$E$2654,$B80,销售台账!$B$3:$B$2654,LEFT($I$3,4),销售台账!$C$3:$C$2654,LEFT(AP$4,LEN(AP$4)-1)),"")</f>
        <v/>
      </c>
      <c r="AU80" s="64" t="str">
        <f>IF($B80&lt;&gt;"",IFERROR(SUMIFS(销售台账!$K$3:$K$2654,销售台账!$E$3:$E$2654,$B80,销售台账!$B$3:$B$2654,LEFT($I$3,4),销售台账!$C$3:$C$2654,LEFT(AP$4,LEN(AP$4)-1))/AT80,0),"")</f>
        <v/>
      </c>
      <c r="AV80" s="64" t="str">
        <f>IF($B80&lt;&gt;"",SUMIFS(损耗登记!$I$3:$I$4999,损耗登记!$E$3:$E$4999,$B80,损耗登记!$B$3:$B$4999,LEFT($I$3,4),损耗登记!$C$3:$C$4999,LEFT(AP$4,LEN(AP$4)-1)),"")</f>
        <v/>
      </c>
      <c r="AW80" s="64" t="str">
        <f t="shared" si="108"/>
        <v/>
      </c>
      <c r="AX80" s="64" t="str">
        <f t="shared" si="109"/>
        <v/>
      </c>
      <c r="AY80" s="64" t="str">
        <f t="shared" si="110"/>
        <v/>
      </c>
      <c r="AZ80" s="64" t="str">
        <f t="shared" si="111"/>
        <v/>
      </c>
      <c r="BA80" s="64" t="str">
        <f>IF($B80&lt;&gt;"",SUMIFS(进货台账!$I$3:$I$1869,进货台账!$E$3:$E$1869,$B80,进货台账!$B$3:$B$1869,LEFT($I$3,4),进货台账!$C$3:$C$1869,LEFT(BA$4,LEN(BA$4)-1)),"")</f>
        <v/>
      </c>
      <c r="BB80" s="64" t="str">
        <f>IF($B80&lt;&gt;"",SUMIFS(进货台账!$K$3:$K$1869,进货台账!$E$3:$E$1869,$B80,进货台账!$B$3:$B$1869,LEFT($I$3,4),进货台账!$C$3:$C$1869,LEFT(BA$4,LEN(BA$4)-1)),"")</f>
        <v/>
      </c>
      <c r="BC80" s="64" t="str">
        <f t="shared" si="112"/>
        <v/>
      </c>
      <c r="BD80" s="64" t="str">
        <f t="shared" si="113"/>
        <v/>
      </c>
      <c r="BE80" s="64" t="str">
        <f>IF($B80&lt;&gt;"",SUMIFS(销售台账!$I$3:$I$2654,销售台账!$E$3:$E$2654,$B80,销售台账!$B$3:$B$2654,LEFT($I$3,4),销售台账!$C$3:$C$2654,LEFT(BA$4,LEN(BA$4)-1)),"")</f>
        <v/>
      </c>
      <c r="BF80" s="64" t="str">
        <f>IF($B80&lt;&gt;"",IFERROR(SUMIFS(销售台账!$K$3:$K$2654,销售台账!$E$3:$E$2654,$B80,销售台账!$B$3:$B$2654,LEFT($I$3,4),销售台账!$C$3:$C$2654,LEFT(BA$4,LEN(BA$4)-1))/BE80,0),"")</f>
        <v/>
      </c>
      <c r="BG80" s="64" t="str">
        <f>IF($B80&lt;&gt;"",SUMIFS(损耗登记!$I$3:$I$4999,损耗登记!$E$3:$E$4999,$B80,损耗登记!$B$3:$B$4999,LEFT($I$3,4),损耗登记!$C$3:$C$4999,LEFT(BA$4,LEN(BA$4)-1)),"")</f>
        <v/>
      </c>
      <c r="BH80" s="64" t="str">
        <f t="shared" si="114"/>
        <v/>
      </c>
      <c r="BI80" s="64" t="str">
        <f t="shared" si="115"/>
        <v/>
      </c>
      <c r="BJ80" s="64" t="str">
        <f t="shared" si="116"/>
        <v/>
      </c>
      <c r="BK80" s="64" t="str">
        <f t="shared" si="117"/>
        <v/>
      </c>
      <c r="BL80" s="64" t="str">
        <f>IF($B80&lt;&gt;"",SUMIFS(进货台账!$I$3:$I$1869,进货台账!$E$3:$E$1869,$B80,进货台账!$B$3:$B$1869,LEFT($I$3,4),进货台账!$C$3:$C$1869,LEFT(BL$4,LEN(BL$4)-1)),"")</f>
        <v/>
      </c>
      <c r="BM80" s="64" t="str">
        <f>IF($B80&lt;&gt;"",SUMIFS(进货台账!$K$3:$K$1869,进货台账!$E$3:$E$1869,$B80,进货台账!$B$3:$B$1869,LEFT($I$3,4),进货台账!$C$3:$C$1869,LEFT(BL$4,LEN(BL$4)-1)),"")</f>
        <v/>
      </c>
      <c r="BN80" s="64" t="str">
        <f t="shared" si="118"/>
        <v/>
      </c>
      <c r="BO80" s="64" t="str">
        <f t="shared" si="119"/>
        <v/>
      </c>
      <c r="BP80" s="64" t="str">
        <f>IF($B80&lt;&gt;"",SUMIFS(销售台账!$I$3:$I$2654,销售台账!$E$3:$E$2654,$B80,销售台账!$B$3:$B$2654,LEFT($I$3,4),销售台账!$C$3:$C$2654,LEFT(BL$4,LEN(BL$4)-1)),"")</f>
        <v/>
      </c>
      <c r="BQ80" s="64" t="str">
        <f>IF($B80&lt;&gt;"",IFERROR(SUMIFS(销售台账!$K$3:$K$2654,销售台账!$E$3:$E$2654,$B80,销售台账!$B$3:$B$2654,LEFT($I$3,4),销售台账!$C$3:$C$2654,LEFT(BL$4,LEN(BL$4)-1))/BP80,0),"")</f>
        <v/>
      </c>
      <c r="BR80" s="64" t="str">
        <f>IF($B80&lt;&gt;"",SUMIFS(损耗登记!$I$3:$I$4999,损耗登记!$E$3:$E$4999,$B80,损耗登记!$B$3:$B$4999,LEFT($I$3,4),损耗登记!$C$3:$C$4999,LEFT(BL$4,LEN(BL$4)-1)),"")</f>
        <v/>
      </c>
      <c r="BS80" s="64" t="str">
        <f t="shared" si="120"/>
        <v/>
      </c>
      <c r="BT80" s="64" t="str">
        <f t="shared" si="121"/>
        <v/>
      </c>
      <c r="BU80" s="64" t="str">
        <f t="shared" si="122"/>
        <v/>
      </c>
      <c r="BV80" s="64" t="str">
        <f t="shared" si="123"/>
        <v/>
      </c>
      <c r="BW80" s="64" t="str">
        <f>IF($B80&lt;&gt;"",SUMIFS(进货台账!$I$3:$I$1869,进货台账!$E$3:$E$1869,$B80,进货台账!$B$3:$B$1869,LEFT($I$3,4),进货台账!$C$3:$C$1869,LEFT(BW$4,LEN(BW$4)-1)),"")</f>
        <v/>
      </c>
      <c r="BX80" s="64" t="str">
        <f>IF($B80&lt;&gt;"",SUMIFS(进货台账!$K$3:$K$1869,进货台账!$E$3:$E$1869,$B80,进货台账!$B$3:$B$1869,LEFT($I$3,4),进货台账!$C$3:$C$1869,LEFT(BW$4,LEN(BW$4)-1)),"")</f>
        <v/>
      </c>
      <c r="BY80" s="64" t="str">
        <f t="shared" si="124"/>
        <v/>
      </c>
      <c r="BZ80" s="64" t="str">
        <f t="shared" si="125"/>
        <v/>
      </c>
      <c r="CA80" s="64" t="str">
        <f>IF($B80&lt;&gt;"",SUMIFS(销售台账!$I$3:$I$2654,销售台账!$E$3:$E$2654,$B80,销售台账!$B$3:$B$2654,LEFT($I$3,4),销售台账!$C$3:$C$2654,LEFT(BW$4,LEN(BW$4)-1)),"")</f>
        <v/>
      </c>
      <c r="CB80" s="64" t="str">
        <f>IF($B80&lt;&gt;"",IFERROR(SUMIFS(销售台账!$K$3:$K$2654,销售台账!$E$3:$E$2654,$B80,销售台账!$B$3:$B$2654,LEFT($I$3,4),销售台账!$C$3:$C$2654,LEFT(BW$4,LEN(BW$4)-1))/CA80,0),"")</f>
        <v/>
      </c>
      <c r="CC80" s="64" t="str">
        <f>IF($B80&lt;&gt;"",SUMIFS(损耗登记!$I$3:$I$4999,损耗登记!$E$3:$E$4999,$B80,损耗登记!$B$3:$B$4999,LEFT($I$3,4),损耗登记!$C$3:$C$4999,LEFT(BW$4,LEN(BW$4)-1)),"")</f>
        <v/>
      </c>
      <c r="CD80" s="64" t="str">
        <f t="shared" si="126"/>
        <v/>
      </c>
      <c r="CE80" s="64" t="str">
        <f t="shared" si="127"/>
        <v/>
      </c>
      <c r="CF80" s="64" t="str">
        <f t="shared" si="128"/>
        <v/>
      </c>
      <c r="CG80" s="64" t="str">
        <f t="shared" si="129"/>
        <v/>
      </c>
      <c r="CH80" s="64" t="str">
        <f>IF($B80&lt;&gt;"",SUMIFS(进货台账!$I$3:$I$1869,进货台账!$E$3:$E$1869,$B80,进货台账!$B$3:$B$1869,LEFT($I$3,4),进货台账!$C$3:$C$1869,LEFT(CH$4,LEN(CH$4)-1)),"")</f>
        <v/>
      </c>
      <c r="CI80" s="64" t="str">
        <f>IF($B80&lt;&gt;"",SUMIFS(进货台账!$K$3:$K$1869,进货台账!$E$3:$E$1869,$B80,进货台账!$B$3:$B$1869,LEFT($I$3,4),进货台账!$C$3:$C$1869,LEFT(CH$4,LEN(CH$4)-1)),"")</f>
        <v/>
      </c>
      <c r="CJ80" s="64" t="str">
        <f t="shared" si="130"/>
        <v/>
      </c>
      <c r="CK80" s="64" t="str">
        <f t="shared" si="131"/>
        <v/>
      </c>
      <c r="CL80" s="64" t="str">
        <f>IF($B80&lt;&gt;"",SUMIFS(销售台账!$I$3:$I$2654,销售台账!$E$3:$E$2654,$B80,销售台账!$B$3:$B$2654,LEFT($I$3,4),销售台账!$C$3:$C$2654,LEFT(CH$4,LEN(CH$4)-1)),"")</f>
        <v/>
      </c>
      <c r="CM80" s="64" t="str">
        <f>IF($B80&lt;&gt;"",IFERROR(SUMIFS(销售台账!$K$3:$K$2654,销售台账!$E$3:$E$2654,$B80,销售台账!$B$3:$B$2654,LEFT($I$3,4),销售台账!$C$3:$C$2654,LEFT(CH$4,LEN(CH$4)-1))/CL80,0),"")</f>
        <v/>
      </c>
      <c r="CN80" s="64" t="str">
        <f>IF($B80&lt;&gt;"",SUMIFS(损耗登记!$I$3:$I$4999,损耗登记!$E$3:$E$4999,$B80,损耗登记!$B$3:$B$4999,LEFT($I$3,4),损耗登记!$C$3:$C$4999,LEFT(CH$4,LEN(CH$4)-1)),"")</f>
        <v/>
      </c>
      <c r="CO80" s="64" t="str">
        <f t="shared" si="132"/>
        <v/>
      </c>
      <c r="CP80" s="64" t="str">
        <f t="shared" si="133"/>
        <v/>
      </c>
      <c r="CQ80" s="64" t="str">
        <f t="shared" si="134"/>
        <v/>
      </c>
      <c r="CR80" s="64" t="str">
        <f t="shared" si="135"/>
        <v/>
      </c>
      <c r="CS80" s="64" t="str">
        <f>IF($B80&lt;&gt;"",SUMIFS(进货台账!$I$3:$I$1869,进货台账!$E$3:$E$1869,$B80,进货台账!$B$3:$B$1869,LEFT($I$3,4),进货台账!$C$3:$C$1869,LEFT(CS$4,LEN(CS$4)-1)),"")</f>
        <v/>
      </c>
      <c r="CT80" s="64" t="str">
        <f>IF($B80&lt;&gt;"",SUMIFS(进货台账!$K$3:$K$1869,进货台账!$E$3:$E$1869,$B80,进货台账!$B$3:$B$1869,LEFT($I$3,4),进货台账!$C$3:$C$1869,LEFT(CS$4,LEN(CS$4)-1)),"")</f>
        <v/>
      </c>
      <c r="CU80" s="64" t="str">
        <f t="shared" si="136"/>
        <v/>
      </c>
      <c r="CV80" s="64" t="str">
        <f t="shared" si="137"/>
        <v/>
      </c>
      <c r="CW80" s="64" t="str">
        <f>IF($B80&lt;&gt;"",SUMIFS(销售台账!$I$3:$I$2654,销售台账!$E$3:$E$2654,$B80,销售台账!$B$3:$B$2654,LEFT($I$3,4),销售台账!$C$3:$C$2654,LEFT(CS$4,LEN(CS$4)-1)),"")</f>
        <v/>
      </c>
      <c r="CX80" s="64" t="str">
        <f>IF($B80&lt;&gt;"",IFERROR(SUMIFS(销售台账!$K$3:$K$2654,销售台账!$E$3:$E$2654,$B80,销售台账!$B$3:$B$2654,LEFT($I$3,4),销售台账!$C$3:$C$2654,LEFT(CS$4,LEN(CS$4)-1))/CW80,0),"")</f>
        <v/>
      </c>
      <c r="CY80" s="64" t="str">
        <f>IF($B80&lt;&gt;"",SUMIFS(损耗登记!$I$3:$I$4999,损耗登记!$E$3:$E$4999,$B80,损耗登记!$B$3:$B$4999,LEFT($I$3,4),损耗登记!$C$3:$C$4999,LEFT(CS$4,LEN(CS$4)-1)),"")</f>
        <v/>
      </c>
      <c r="CZ80" s="64" t="str">
        <f t="shared" si="138"/>
        <v/>
      </c>
      <c r="DA80" s="64" t="str">
        <f t="shared" si="139"/>
        <v/>
      </c>
      <c r="DB80" s="64" t="str">
        <f t="shared" si="140"/>
        <v/>
      </c>
      <c r="DC80" s="64" t="str">
        <f t="shared" si="141"/>
        <v/>
      </c>
      <c r="DD80" s="64" t="str">
        <f>IF($B80&lt;&gt;"",SUMIFS(进货台账!$I$3:$I$1869,进货台账!$E$3:$E$1869,$B80,进货台账!$B$3:$B$1869,LEFT($I$3,4),进货台账!$C$3:$C$1869,LEFT(DD$4,LEN(DD$4)-1)),"")</f>
        <v/>
      </c>
      <c r="DE80" s="64" t="str">
        <f>IF($B80&lt;&gt;"",SUMIFS(进货台账!$K$3:$K$1869,进货台账!$E$3:$E$1869,$B80,进货台账!$B$3:$B$1869,LEFT($I$3,4),进货台账!$C$3:$C$1869,LEFT(DD$4,LEN(DD$4)-1)),"")</f>
        <v/>
      </c>
      <c r="DF80" s="64" t="str">
        <f t="shared" si="142"/>
        <v/>
      </c>
      <c r="DG80" s="64" t="str">
        <f t="shared" si="143"/>
        <v/>
      </c>
      <c r="DH80" s="64" t="str">
        <f>IF($B80&lt;&gt;"",SUMIFS(销售台账!$I$3:$I$2654,销售台账!$E$3:$E$2654,$B80,销售台账!$B$3:$B$2654,LEFT($I$3,4),销售台账!$C$3:$C$2654,LEFT(DD$4,LEN(DD$4)-1)),"")</f>
        <v/>
      </c>
      <c r="DI80" s="64" t="str">
        <f>IF($B80&lt;&gt;"",IFERROR(SUMIFS(销售台账!$K$3:$K$2654,销售台账!$E$3:$E$2654,$B80,销售台账!$B$3:$B$2654,LEFT($I$3,4),销售台账!$C$3:$C$2654,LEFT(DD$4,LEN(DD$4)-1))/DH80,0),"")</f>
        <v/>
      </c>
      <c r="DJ80" s="64" t="str">
        <f>IF($B80&lt;&gt;"",SUMIFS(损耗登记!$I$3:$I$4999,损耗登记!$E$3:$E$4999,$B80,损耗登记!$B$3:$B$4999,LEFT($I$3,4),损耗登记!$C$3:$C$4999,LEFT(DD$4,LEN(DD$4)-1)),"")</f>
        <v/>
      </c>
      <c r="DK80" s="64" t="str">
        <f t="shared" si="144"/>
        <v/>
      </c>
      <c r="DL80" s="64" t="str">
        <f t="shared" si="145"/>
        <v/>
      </c>
      <c r="DM80" s="64" t="str">
        <f t="shared" si="146"/>
        <v/>
      </c>
      <c r="DN80" s="64" t="str">
        <f t="shared" si="147"/>
        <v/>
      </c>
      <c r="DO80" s="64" t="str">
        <f>IF($B80&lt;&gt;"",SUMIFS(进货台账!$I$3:$I$1869,进货台账!$E$3:$E$1869,$B80,进货台账!$B$3:$B$1869,LEFT($I$3,4),进货台账!$C$3:$C$1869,LEFT(DO$4,LEN(DO$4)-1)),"")</f>
        <v/>
      </c>
      <c r="DP80" s="64" t="str">
        <f>IF($B80&lt;&gt;"",SUMIFS(进货台账!$K$3:$K$1869,进货台账!$E$3:$E$1869,$B80,进货台账!$B$3:$B$1869,LEFT($I$3,4),进货台账!$C$3:$C$1869,LEFT(DO$4,LEN(DO$4)-1)),"")</f>
        <v/>
      </c>
      <c r="DQ80" s="64" t="str">
        <f t="shared" si="148"/>
        <v/>
      </c>
      <c r="DR80" s="64" t="str">
        <f t="shared" si="149"/>
        <v/>
      </c>
      <c r="DS80" s="64" t="str">
        <f>IF($B80&lt;&gt;"",SUMIFS(销售台账!$I$3:$I$2654,销售台账!$E$3:$E$2654,$B80,销售台账!$B$3:$B$2654,LEFT($I$3,4),销售台账!$C$3:$C$2654,LEFT(DO$4,LEN(DO$4)-1)),"")</f>
        <v/>
      </c>
      <c r="DT80" s="64" t="str">
        <f>IF($B80&lt;&gt;"",IFERROR(SUMIFS(销售台账!$K$3:$K$2654,销售台账!$E$3:$E$2654,$B80,销售台账!$B$3:$B$2654,LEFT($I$3,4),销售台账!$C$3:$C$2654,LEFT(DO$4,LEN(DO$4)-1))/DS80,0),"")</f>
        <v/>
      </c>
      <c r="DU80" s="64" t="str">
        <f>IF($B80&lt;&gt;"",SUMIFS(损耗登记!$I$3:$I$4999,损耗登记!$E$3:$E$4999,$B80,损耗登记!$B$3:$B$4999,LEFT($I$3,4),损耗登记!$C$3:$C$4999,LEFT(DO$4,LEN(DO$4)-1)),"")</f>
        <v/>
      </c>
      <c r="DV80" s="64" t="str">
        <f t="shared" si="150"/>
        <v/>
      </c>
      <c r="DW80" s="64" t="str">
        <f t="shared" si="151"/>
        <v/>
      </c>
      <c r="DX80" s="64" t="str">
        <f t="shared" si="152"/>
        <v/>
      </c>
      <c r="DY80" s="64" t="str">
        <f t="shared" si="153"/>
        <v/>
      </c>
      <c r="DZ80" s="64" t="str">
        <f>IF($B80&lt;&gt;"",SUMIFS(进货台账!$I$3:$I$1869,进货台账!$E$3:$E$1869,$B80,进货台账!$B$3:$B$1869,LEFT($I$3,4),进货台账!$C$3:$C$1869,LEFT(DZ$4,LEN(DZ$4)-1)),"")</f>
        <v/>
      </c>
      <c r="EA80" s="64" t="str">
        <f>IF($B80&lt;&gt;"",SUMIFS(进货台账!$K$3:$K$1869,进货台账!$E$3:$E$1869,$B80,进货台账!$B$3:$B$1869,LEFT($I$3,4),进货台账!$C$3:$C$1869,LEFT(DZ$4,LEN(DZ$4)-1)),"")</f>
        <v/>
      </c>
      <c r="EB80" s="64" t="str">
        <f t="shared" si="154"/>
        <v/>
      </c>
      <c r="EC80" s="64" t="str">
        <f t="shared" si="155"/>
        <v/>
      </c>
      <c r="ED80" s="64" t="str">
        <f>IF($B80&lt;&gt;"",SUMIFS(销售台账!$I$3:$I$2654,销售台账!$E$3:$E$2654,$B80,销售台账!$B$3:$B$2654,LEFT($I$3,4),销售台账!$C$3:$C$2654,LEFT(DZ$4,LEN(DZ$4)-1)),"")</f>
        <v/>
      </c>
      <c r="EE80" s="64" t="str">
        <f>IF($B80&lt;&gt;"",IFERROR(SUMIFS(销售台账!$K$3:$K$2654,销售台账!$E$3:$E$2654,$B80,销售台账!$B$3:$B$2654,LEFT($I$3,4),销售台账!$C$3:$C$2654,LEFT(DZ$4,LEN(DZ$4)-1))/ED80,0),"")</f>
        <v/>
      </c>
      <c r="EF80" s="64" t="str">
        <f>IF($B80&lt;&gt;"",SUMIFS(损耗登记!$I$3:$I$4999,损耗登记!$E$3:$E$4999,$B80,损耗登记!$B$3:$B$4999,LEFT($I$3,4),损耗登记!$C$3:$C$4999,LEFT(DZ$4,LEN(DZ$4)-1)),"")</f>
        <v/>
      </c>
      <c r="EG80" s="64" t="str">
        <f t="shared" si="156"/>
        <v/>
      </c>
      <c r="EH80" s="64" t="str">
        <f t="shared" si="157"/>
        <v/>
      </c>
      <c r="EI80" s="64" t="str">
        <f t="shared" si="158"/>
        <v/>
      </c>
      <c r="EJ80" s="64" t="str">
        <f t="shared" si="159"/>
        <v/>
      </c>
    </row>
    <row r="81" s="44" customFormat="1" ht="22" customHeight="1" spans="1:140">
      <c r="A81" s="63" t="str">
        <f t="shared" si="160"/>
        <v/>
      </c>
      <c r="B81" s="63" t="str">
        <f>IF(商品参数!A77&lt;&gt;"",商品参数!A77,"")</f>
        <v/>
      </c>
      <c r="C81" s="64" t="str">
        <f>IFERROR(VLOOKUP(B81,商品参数!A:E,2,FALSE),"")</f>
        <v/>
      </c>
      <c r="D81" s="64" t="str">
        <f>IFERROR(VLOOKUP(B81,商品参数!A:E,3,FALSE),"")</f>
        <v/>
      </c>
      <c r="E81" s="64" t="str">
        <f>IFERROR(VLOOKUP(B81,商品参数!A:E,4,FALSE),"")</f>
        <v/>
      </c>
      <c r="F81" s="64" t="str">
        <f>IF(E81&lt;&gt;"",IFERROR(VLOOKUP(B81,商品参数!$A$3:$D$499,6,0),0),"")</f>
        <v/>
      </c>
      <c r="G81" s="64" t="str">
        <f>IF(E81&lt;&gt;"",IFERROR(VLOOKUP(B81,商品参数!$A$3:$E$499,7,0),0),"")</f>
        <v/>
      </c>
      <c r="H81" s="64" t="str">
        <f t="shared" si="94"/>
        <v/>
      </c>
      <c r="I81" s="64" t="str">
        <f>IF($B81&lt;&gt;"",SUMIFS(进货台账!$I$3:$I$1869,进货台账!$E$3:$E$1869,$B81,进货台账!$B$3:$B$1869,LEFT($I$3,4),进货台账!$C$3:$C$1869,LEFT(I$4,LEN(I$4)-1)),"")</f>
        <v/>
      </c>
      <c r="J81" s="64" t="str">
        <f>IF($B81&lt;&gt;"",SUMIFS(进货台账!$K$3:$K$1869,进货台账!$E$3:$E$1869,$B81,进货台账!$B$3:$B$1869,LEFT($I$3,4),进货台账!$C$3:$C$1869,LEFT(I$4,LEN(I$4)-1)),"")</f>
        <v/>
      </c>
      <c r="K81" s="64" t="str">
        <f t="shared" si="95"/>
        <v/>
      </c>
      <c r="L81" s="64" t="str">
        <f t="shared" si="96"/>
        <v/>
      </c>
      <c r="M81" s="64" t="str">
        <f>IF($B81&lt;&gt;"",SUMIFS(销售台账!$I$3:$I$2654,销售台账!$E$3:$E$2654,$B81,销售台账!$B$3:$B$2654,LEFT($I$3,4),销售台账!$C$3:$C$2654,LEFT(I$4,LEN(I$4)-1)),"")</f>
        <v/>
      </c>
      <c r="N81" s="64" t="str">
        <f>IF($B81&lt;&gt;"",IFERROR(SUMIFS(销售台账!$K$3:$K$2654,销售台账!$E$3:$E$2654,$B81,销售台账!$B$3:$B$2654,LEFT($I$3,4),销售台账!$C$3:$C$2654,LEFT(I$4,LEN(I$4)-1))/M81,0),"")</f>
        <v/>
      </c>
      <c r="O81" s="64" t="str">
        <f>IF($B81&lt;&gt;"",SUMIFS(损耗登记!$I$3:$I$4999,损耗登记!$E$3:$E$4999,$B81,损耗登记!$B$3:$B$4999,LEFT($I$3,4),损耗登记!$C$3:$C$4999,LEFT(I$4,LEN(I$4)-1)),"")</f>
        <v/>
      </c>
      <c r="P81" s="64" t="str">
        <f t="shared" si="97"/>
        <v/>
      </c>
      <c r="Q81" s="64" t="str">
        <f t="shared" si="98"/>
        <v/>
      </c>
      <c r="R81" s="64" t="str">
        <f t="shared" si="99"/>
        <v/>
      </c>
      <c r="S81" s="64" t="str">
        <f t="shared" si="161"/>
        <v/>
      </c>
      <c r="T81" s="64" t="str">
        <f>IF($B81&lt;&gt;"",SUMIFS(进货台账!$I$3:$I$1869,进货台账!$E$3:$E$1869,$B81,进货台账!$B$3:$B$1869,LEFT($I$3,4),进货台账!$C$3:$C$1869,LEFT(T$4,LEN(T$4)-1)),"")</f>
        <v/>
      </c>
      <c r="U81" s="64" t="str">
        <f>IF($B81&lt;&gt;"",SUMIFS(进货台账!$K$3:$K$1869,进货台账!$E$3:$E$1869,$B81,进货台账!$B$3:$B$1869,LEFT($I$3,4),进货台账!$C$3:$C$1869,LEFT(T$4,LEN(T$4)-1)),"")</f>
        <v/>
      </c>
      <c r="V81" s="64" t="str">
        <f t="shared" si="162"/>
        <v/>
      </c>
      <c r="W81" s="64" t="str">
        <f t="shared" si="163"/>
        <v/>
      </c>
      <c r="X81" s="64" t="str">
        <f>IF($B81&lt;&gt;"",SUMIFS(销售台账!$I$3:$I$2654,销售台账!$E$3:$E$2654,$B81,销售台账!$B$3:$B$2654,LEFT($I$3,4),销售台账!$C$3:$C$2654,LEFT(T$4,LEN(T$4)-1)),"")</f>
        <v/>
      </c>
      <c r="Y81" s="64" t="str">
        <f>IF($B81&lt;&gt;"",IFERROR(SUMIFS(销售台账!$K$3:$K$2654,销售台账!$E$3:$E$2654,$B81,销售台账!$B$3:$B$2654,LEFT($I$3,4),销售台账!$C$3:$C$2654,LEFT(T$4,LEN(T$4)-1))/X81,0),"")</f>
        <v/>
      </c>
      <c r="Z81" s="64" t="str">
        <f>IF($B81&lt;&gt;"",SUMIFS(损耗登记!$I$3:$I$4999,损耗登记!$E$3:$E$4999,$B81,损耗登记!$B$3:$B$4999,LEFT($I$3,4),损耗登记!$C$3:$C$4999,LEFT(T$4,LEN(T$4)-1)),"")</f>
        <v/>
      </c>
      <c r="AA81" s="64" t="str">
        <f t="shared" si="164"/>
        <v/>
      </c>
      <c r="AB81" s="64" t="str">
        <f t="shared" si="165"/>
        <v/>
      </c>
      <c r="AC81" s="64" t="str">
        <f t="shared" si="166"/>
        <v/>
      </c>
      <c r="AD81" s="64" t="str">
        <f t="shared" si="167"/>
        <v/>
      </c>
      <c r="AE81" s="64" t="str">
        <f>IF($B81&lt;&gt;"",SUMIFS(进货台账!$I$3:$I$1869,进货台账!$E$3:$E$1869,$B81,进货台账!$B$3:$B$1869,LEFT($I$3,4),进货台账!$C$3:$C$1869,LEFT(AE$4,LEN(AE$4)-1)),"")</f>
        <v/>
      </c>
      <c r="AF81" s="64" t="str">
        <f>IF($B81&lt;&gt;"",SUMIFS(进货台账!$K$3:$K$1869,进货台账!$E$3:$E$1869,$B81,进货台账!$B$3:$B$1869,LEFT($I$3,4),进货台账!$C$3:$C$1869,LEFT(AE$4,LEN(AE$4)-1)),"")</f>
        <v/>
      </c>
      <c r="AG81" s="64" t="str">
        <f t="shared" si="100"/>
        <v/>
      </c>
      <c r="AH81" s="64" t="str">
        <f t="shared" si="101"/>
        <v/>
      </c>
      <c r="AI81" s="64" t="str">
        <f>IF($B81&lt;&gt;"",SUMIFS(销售台账!$I$3:$I$2654,销售台账!$E$3:$E$2654,$B81,销售台账!$B$3:$B$2654,LEFT($I$3,4),销售台账!$C$3:$C$2654,LEFT(AE$4,LEN(AE$4)-1)),"")</f>
        <v/>
      </c>
      <c r="AJ81" s="64" t="str">
        <f>IF($B81&lt;&gt;"",IFERROR(SUMIFS(销售台账!$K$3:$K$2654,销售台账!$E$3:$E$2654,$B81,销售台账!$B$3:$B$2654,LEFT($I$3,4),销售台账!$C$3:$C$2654,LEFT(AE$4,LEN(AE$4)-1))/AI81,0),"")</f>
        <v/>
      </c>
      <c r="AK81" s="64" t="str">
        <f>IF($B81&lt;&gt;"",SUMIFS(损耗登记!$I$3:$I$4999,损耗登记!$E$3:$E$4999,$B81,损耗登记!$B$3:$B$4999,LEFT($I$3,4),损耗登记!$C$3:$C$4999,LEFT(AE$4,LEN(AE$4)-1)),"")</f>
        <v/>
      </c>
      <c r="AL81" s="64" t="str">
        <f t="shared" si="102"/>
        <v/>
      </c>
      <c r="AM81" s="64" t="str">
        <f t="shared" si="103"/>
        <v/>
      </c>
      <c r="AN81" s="64" t="str">
        <f t="shared" si="104"/>
        <v/>
      </c>
      <c r="AO81" s="64" t="str">
        <f t="shared" si="105"/>
        <v/>
      </c>
      <c r="AP81" s="64" t="str">
        <f>IF($B81&lt;&gt;"",SUMIFS(进货台账!$I$3:$I$1869,进货台账!$E$3:$E$1869,$B81,进货台账!$B$3:$B$1869,LEFT($I$3,4),进货台账!$C$3:$C$1869,LEFT(AP$4,LEN(AP$4)-1)),"")</f>
        <v/>
      </c>
      <c r="AQ81" s="64" t="str">
        <f>IF($B81&lt;&gt;"",SUMIFS(进货台账!$K$3:$K$1869,进货台账!$E$3:$E$1869,$B81,进货台账!$B$3:$B$1869,LEFT($I$3,4),进货台账!$C$3:$C$1869,LEFT(AP$4,LEN(AP$4)-1)),"")</f>
        <v/>
      </c>
      <c r="AR81" s="64" t="str">
        <f t="shared" si="106"/>
        <v/>
      </c>
      <c r="AS81" s="64" t="str">
        <f t="shared" si="107"/>
        <v/>
      </c>
      <c r="AT81" s="64" t="str">
        <f>IF($B81&lt;&gt;"",SUMIFS(销售台账!$I$3:$I$2654,销售台账!$E$3:$E$2654,$B81,销售台账!$B$3:$B$2654,LEFT($I$3,4),销售台账!$C$3:$C$2654,LEFT(AP$4,LEN(AP$4)-1)),"")</f>
        <v/>
      </c>
      <c r="AU81" s="64" t="str">
        <f>IF($B81&lt;&gt;"",IFERROR(SUMIFS(销售台账!$K$3:$K$2654,销售台账!$E$3:$E$2654,$B81,销售台账!$B$3:$B$2654,LEFT($I$3,4),销售台账!$C$3:$C$2654,LEFT(AP$4,LEN(AP$4)-1))/AT81,0),"")</f>
        <v/>
      </c>
      <c r="AV81" s="64" t="str">
        <f>IF($B81&lt;&gt;"",SUMIFS(损耗登记!$I$3:$I$4999,损耗登记!$E$3:$E$4999,$B81,损耗登记!$B$3:$B$4999,LEFT($I$3,4),损耗登记!$C$3:$C$4999,LEFT(AP$4,LEN(AP$4)-1)),"")</f>
        <v/>
      </c>
      <c r="AW81" s="64" t="str">
        <f t="shared" si="108"/>
        <v/>
      </c>
      <c r="AX81" s="64" t="str">
        <f t="shared" si="109"/>
        <v/>
      </c>
      <c r="AY81" s="64" t="str">
        <f t="shared" si="110"/>
        <v/>
      </c>
      <c r="AZ81" s="64" t="str">
        <f t="shared" si="111"/>
        <v/>
      </c>
      <c r="BA81" s="64" t="str">
        <f>IF($B81&lt;&gt;"",SUMIFS(进货台账!$I$3:$I$1869,进货台账!$E$3:$E$1869,$B81,进货台账!$B$3:$B$1869,LEFT($I$3,4),进货台账!$C$3:$C$1869,LEFT(BA$4,LEN(BA$4)-1)),"")</f>
        <v/>
      </c>
      <c r="BB81" s="64" t="str">
        <f>IF($B81&lt;&gt;"",SUMIFS(进货台账!$K$3:$K$1869,进货台账!$E$3:$E$1869,$B81,进货台账!$B$3:$B$1869,LEFT($I$3,4),进货台账!$C$3:$C$1869,LEFT(BA$4,LEN(BA$4)-1)),"")</f>
        <v/>
      </c>
      <c r="BC81" s="64" t="str">
        <f t="shared" si="112"/>
        <v/>
      </c>
      <c r="BD81" s="64" t="str">
        <f t="shared" si="113"/>
        <v/>
      </c>
      <c r="BE81" s="64" t="str">
        <f>IF($B81&lt;&gt;"",SUMIFS(销售台账!$I$3:$I$2654,销售台账!$E$3:$E$2654,$B81,销售台账!$B$3:$B$2654,LEFT($I$3,4),销售台账!$C$3:$C$2654,LEFT(BA$4,LEN(BA$4)-1)),"")</f>
        <v/>
      </c>
      <c r="BF81" s="64" t="str">
        <f>IF($B81&lt;&gt;"",IFERROR(SUMIFS(销售台账!$K$3:$K$2654,销售台账!$E$3:$E$2654,$B81,销售台账!$B$3:$B$2654,LEFT($I$3,4),销售台账!$C$3:$C$2654,LEFT(BA$4,LEN(BA$4)-1))/BE81,0),"")</f>
        <v/>
      </c>
      <c r="BG81" s="64" t="str">
        <f>IF($B81&lt;&gt;"",SUMIFS(损耗登记!$I$3:$I$4999,损耗登记!$E$3:$E$4999,$B81,损耗登记!$B$3:$B$4999,LEFT($I$3,4),损耗登记!$C$3:$C$4999,LEFT(BA$4,LEN(BA$4)-1)),"")</f>
        <v/>
      </c>
      <c r="BH81" s="64" t="str">
        <f t="shared" si="114"/>
        <v/>
      </c>
      <c r="BI81" s="64" t="str">
        <f t="shared" si="115"/>
        <v/>
      </c>
      <c r="BJ81" s="64" t="str">
        <f t="shared" si="116"/>
        <v/>
      </c>
      <c r="BK81" s="64" t="str">
        <f t="shared" si="117"/>
        <v/>
      </c>
      <c r="BL81" s="64" t="str">
        <f>IF($B81&lt;&gt;"",SUMIFS(进货台账!$I$3:$I$1869,进货台账!$E$3:$E$1869,$B81,进货台账!$B$3:$B$1869,LEFT($I$3,4),进货台账!$C$3:$C$1869,LEFT(BL$4,LEN(BL$4)-1)),"")</f>
        <v/>
      </c>
      <c r="BM81" s="64" t="str">
        <f>IF($B81&lt;&gt;"",SUMIFS(进货台账!$K$3:$K$1869,进货台账!$E$3:$E$1869,$B81,进货台账!$B$3:$B$1869,LEFT($I$3,4),进货台账!$C$3:$C$1869,LEFT(BL$4,LEN(BL$4)-1)),"")</f>
        <v/>
      </c>
      <c r="BN81" s="64" t="str">
        <f t="shared" si="118"/>
        <v/>
      </c>
      <c r="BO81" s="64" t="str">
        <f t="shared" si="119"/>
        <v/>
      </c>
      <c r="BP81" s="64" t="str">
        <f>IF($B81&lt;&gt;"",SUMIFS(销售台账!$I$3:$I$2654,销售台账!$E$3:$E$2654,$B81,销售台账!$B$3:$B$2654,LEFT($I$3,4),销售台账!$C$3:$C$2654,LEFT(BL$4,LEN(BL$4)-1)),"")</f>
        <v/>
      </c>
      <c r="BQ81" s="64" t="str">
        <f>IF($B81&lt;&gt;"",IFERROR(SUMIFS(销售台账!$K$3:$K$2654,销售台账!$E$3:$E$2654,$B81,销售台账!$B$3:$B$2654,LEFT($I$3,4),销售台账!$C$3:$C$2654,LEFT(BL$4,LEN(BL$4)-1))/BP81,0),"")</f>
        <v/>
      </c>
      <c r="BR81" s="64" t="str">
        <f>IF($B81&lt;&gt;"",SUMIFS(损耗登记!$I$3:$I$4999,损耗登记!$E$3:$E$4999,$B81,损耗登记!$B$3:$B$4999,LEFT($I$3,4),损耗登记!$C$3:$C$4999,LEFT(BL$4,LEN(BL$4)-1)),"")</f>
        <v/>
      </c>
      <c r="BS81" s="64" t="str">
        <f t="shared" si="120"/>
        <v/>
      </c>
      <c r="BT81" s="64" t="str">
        <f t="shared" si="121"/>
        <v/>
      </c>
      <c r="BU81" s="64" t="str">
        <f t="shared" si="122"/>
        <v/>
      </c>
      <c r="BV81" s="64" t="str">
        <f t="shared" si="123"/>
        <v/>
      </c>
      <c r="BW81" s="64" t="str">
        <f>IF($B81&lt;&gt;"",SUMIFS(进货台账!$I$3:$I$1869,进货台账!$E$3:$E$1869,$B81,进货台账!$B$3:$B$1869,LEFT($I$3,4),进货台账!$C$3:$C$1869,LEFT(BW$4,LEN(BW$4)-1)),"")</f>
        <v/>
      </c>
      <c r="BX81" s="64" t="str">
        <f>IF($B81&lt;&gt;"",SUMIFS(进货台账!$K$3:$K$1869,进货台账!$E$3:$E$1869,$B81,进货台账!$B$3:$B$1869,LEFT($I$3,4),进货台账!$C$3:$C$1869,LEFT(BW$4,LEN(BW$4)-1)),"")</f>
        <v/>
      </c>
      <c r="BY81" s="64" t="str">
        <f t="shared" si="124"/>
        <v/>
      </c>
      <c r="BZ81" s="64" t="str">
        <f t="shared" si="125"/>
        <v/>
      </c>
      <c r="CA81" s="64" t="str">
        <f>IF($B81&lt;&gt;"",SUMIFS(销售台账!$I$3:$I$2654,销售台账!$E$3:$E$2654,$B81,销售台账!$B$3:$B$2654,LEFT($I$3,4),销售台账!$C$3:$C$2654,LEFT(BW$4,LEN(BW$4)-1)),"")</f>
        <v/>
      </c>
      <c r="CB81" s="64" t="str">
        <f>IF($B81&lt;&gt;"",IFERROR(SUMIFS(销售台账!$K$3:$K$2654,销售台账!$E$3:$E$2654,$B81,销售台账!$B$3:$B$2654,LEFT($I$3,4),销售台账!$C$3:$C$2654,LEFT(BW$4,LEN(BW$4)-1))/CA81,0),"")</f>
        <v/>
      </c>
      <c r="CC81" s="64" t="str">
        <f>IF($B81&lt;&gt;"",SUMIFS(损耗登记!$I$3:$I$4999,损耗登记!$E$3:$E$4999,$B81,损耗登记!$B$3:$B$4999,LEFT($I$3,4),损耗登记!$C$3:$C$4999,LEFT(BW$4,LEN(BW$4)-1)),"")</f>
        <v/>
      </c>
      <c r="CD81" s="64" t="str">
        <f t="shared" si="126"/>
        <v/>
      </c>
      <c r="CE81" s="64" t="str">
        <f t="shared" si="127"/>
        <v/>
      </c>
      <c r="CF81" s="64" t="str">
        <f t="shared" si="128"/>
        <v/>
      </c>
      <c r="CG81" s="64" t="str">
        <f t="shared" si="129"/>
        <v/>
      </c>
      <c r="CH81" s="64" t="str">
        <f>IF($B81&lt;&gt;"",SUMIFS(进货台账!$I$3:$I$1869,进货台账!$E$3:$E$1869,$B81,进货台账!$B$3:$B$1869,LEFT($I$3,4),进货台账!$C$3:$C$1869,LEFT(CH$4,LEN(CH$4)-1)),"")</f>
        <v/>
      </c>
      <c r="CI81" s="64" t="str">
        <f>IF($B81&lt;&gt;"",SUMIFS(进货台账!$K$3:$K$1869,进货台账!$E$3:$E$1869,$B81,进货台账!$B$3:$B$1869,LEFT($I$3,4),进货台账!$C$3:$C$1869,LEFT(CH$4,LEN(CH$4)-1)),"")</f>
        <v/>
      </c>
      <c r="CJ81" s="64" t="str">
        <f t="shared" si="130"/>
        <v/>
      </c>
      <c r="CK81" s="64" t="str">
        <f t="shared" si="131"/>
        <v/>
      </c>
      <c r="CL81" s="64" t="str">
        <f>IF($B81&lt;&gt;"",SUMIFS(销售台账!$I$3:$I$2654,销售台账!$E$3:$E$2654,$B81,销售台账!$B$3:$B$2654,LEFT($I$3,4),销售台账!$C$3:$C$2654,LEFT(CH$4,LEN(CH$4)-1)),"")</f>
        <v/>
      </c>
      <c r="CM81" s="64" t="str">
        <f>IF($B81&lt;&gt;"",IFERROR(SUMIFS(销售台账!$K$3:$K$2654,销售台账!$E$3:$E$2654,$B81,销售台账!$B$3:$B$2654,LEFT($I$3,4),销售台账!$C$3:$C$2654,LEFT(CH$4,LEN(CH$4)-1))/CL81,0),"")</f>
        <v/>
      </c>
      <c r="CN81" s="64" t="str">
        <f>IF($B81&lt;&gt;"",SUMIFS(损耗登记!$I$3:$I$4999,损耗登记!$E$3:$E$4999,$B81,损耗登记!$B$3:$B$4999,LEFT($I$3,4),损耗登记!$C$3:$C$4999,LEFT(CH$4,LEN(CH$4)-1)),"")</f>
        <v/>
      </c>
      <c r="CO81" s="64" t="str">
        <f t="shared" si="132"/>
        <v/>
      </c>
      <c r="CP81" s="64" t="str">
        <f t="shared" si="133"/>
        <v/>
      </c>
      <c r="CQ81" s="64" t="str">
        <f t="shared" si="134"/>
        <v/>
      </c>
      <c r="CR81" s="64" t="str">
        <f t="shared" si="135"/>
        <v/>
      </c>
      <c r="CS81" s="64" t="str">
        <f>IF($B81&lt;&gt;"",SUMIFS(进货台账!$I$3:$I$1869,进货台账!$E$3:$E$1869,$B81,进货台账!$B$3:$B$1869,LEFT($I$3,4),进货台账!$C$3:$C$1869,LEFT(CS$4,LEN(CS$4)-1)),"")</f>
        <v/>
      </c>
      <c r="CT81" s="64" t="str">
        <f>IF($B81&lt;&gt;"",SUMIFS(进货台账!$K$3:$K$1869,进货台账!$E$3:$E$1869,$B81,进货台账!$B$3:$B$1869,LEFT($I$3,4),进货台账!$C$3:$C$1869,LEFT(CS$4,LEN(CS$4)-1)),"")</f>
        <v/>
      </c>
      <c r="CU81" s="64" t="str">
        <f t="shared" si="136"/>
        <v/>
      </c>
      <c r="CV81" s="64" t="str">
        <f t="shared" si="137"/>
        <v/>
      </c>
      <c r="CW81" s="64" t="str">
        <f>IF($B81&lt;&gt;"",SUMIFS(销售台账!$I$3:$I$2654,销售台账!$E$3:$E$2654,$B81,销售台账!$B$3:$B$2654,LEFT($I$3,4),销售台账!$C$3:$C$2654,LEFT(CS$4,LEN(CS$4)-1)),"")</f>
        <v/>
      </c>
      <c r="CX81" s="64" t="str">
        <f>IF($B81&lt;&gt;"",IFERROR(SUMIFS(销售台账!$K$3:$K$2654,销售台账!$E$3:$E$2654,$B81,销售台账!$B$3:$B$2654,LEFT($I$3,4),销售台账!$C$3:$C$2654,LEFT(CS$4,LEN(CS$4)-1))/CW81,0),"")</f>
        <v/>
      </c>
      <c r="CY81" s="64" t="str">
        <f>IF($B81&lt;&gt;"",SUMIFS(损耗登记!$I$3:$I$4999,损耗登记!$E$3:$E$4999,$B81,损耗登记!$B$3:$B$4999,LEFT($I$3,4),损耗登记!$C$3:$C$4999,LEFT(CS$4,LEN(CS$4)-1)),"")</f>
        <v/>
      </c>
      <c r="CZ81" s="64" t="str">
        <f t="shared" si="138"/>
        <v/>
      </c>
      <c r="DA81" s="64" t="str">
        <f t="shared" si="139"/>
        <v/>
      </c>
      <c r="DB81" s="64" t="str">
        <f t="shared" si="140"/>
        <v/>
      </c>
      <c r="DC81" s="64" t="str">
        <f t="shared" si="141"/>
        <v/>
      </c>
      <c r="DD81" s="64" t="str">
        <f>IF($B81&lt;&gt;"",SUMIFS(进货台账!$I$3:$I$1869,进货台账!$E$3:$E$1869,$B81,进货台账!$B$3:$B$1869,LEFT($I$3,4),进货台账!$C$3:$C$1869,LEFT(DD$4,LEN(DD$4)-1)),"")</f>
        <v/>
      </c>
      <c r="DE81" s="64" t="str">
        <f>IF($B81&lt;&gt;"",SUMIFS(进货台账!$K$3:$K$1869,进货台账!$E$3:$E$1869,$B81,进货台账!$B$3:$B$1869,LEFT($I$3,4),进货台账!$C$3:$C$1869,LEFT(DD$4,LEN(DD$4)-1)),"")</f>
        <v/>
      </c>
      <c r="DF81" s="64" t="str">
        <f t="shared" si="142"/>
        <v/>
      </c>
      <c r="DG81" s="64" t="str">
        <f t="shared" si="143"/>
        <v/>
      </c>
      <c r="DH81" s="64" t="str">
        <f>IF($B81&lt;&gt;"",SUMIFS(销售台账!$I$3:$I$2654,销售台账!$E$3:$E$2654,$B81,销售台账!$B$3:$B$2654,LEFT($I$3,4),销售台账!$C$3:$C$2654,LEFT(DD$4,LEN(DD$4)-1)),"")</f>
        <v/>
      </c>
      <c r="DI81" s="64" t="str">
        <f>IF($B81&lt;&gt;"",IFERROR(SUMIFS(销售台账!$K$3:$K$2654,销售台账!$E$3:$E$2654,$B81,销售台账!$B$3:$B$2654,LEFT($I$3,4),销售台账!$C$3:$C$2654,LEFT(DD$4,LEN(DD$4)-1))/DH81,0),"")</f>
        <v/>
      </c>
      <c r="DJ81" s="64" t="str">
        <f>IF($B81&lt;&gt;"",SUMIFS(损耗登记!$I$3:$I$4999,损耗登记!$E$3:$E$4999,$B81,损耗登记!$B$3:$B$4999,LEFT($I$3,4),损耗登记!$C$3:$C$4999,LEFT(DD$4,LEN(DD$4)-1)),"")</f>
        <v/>
      </c>
      <c r="DK81" s="64" t="str">
        <f t="shared" si="144"/>
        <v/>
      </c>
      <c r="DL81" s="64" t="str">
        <f t="shared" si="145"/>
        <v/>
      </c>
      <c r="DM81" s="64" t="str">
        <f t="shared" si="146"/>
        <v/>
      </c>
      <c r="DN81" s="64" t="str">
        <f t="shared" si="147"/>
        <v/>
      </c>
      <c r="DO81" s="64" t="str">
        <f>IF($B81&lt;&gt;"",SUMIFS(进货台账!$I$3:$I$1869,进货台账!$E$3:$E$1869,$B81,进货台账!$B$3:$B$1869,LEFT($I$3,4),进货台账!$C$3:$C$1869,LEFT(DO$4,LEN(DO$4)-1)),"")</f>
        <v/>
      </c>
      <c r="DP81" s="64" t="str">
        <f>IF($B81&lt;&gt;"",SUMIFS(进货台账!$K$3:$K$1869,进货台账!$E$3:$E$1869,$B81,进货台账!$B$3:$B$1869,LEFT($I$3,4),进货台账!$C$3:$C$1869,LEFT(DO$4,LEN(DO$4)-1)),"")</f>
        <v/>
      </c>
      <c r="DQ81" s="64" t="str">
        <f t="shared" si="148"/>
        <v/>
      </c>
      <c r="DR81" s="64" t="str">
        <f t="shared" si="149"/>
        <v/>
      </c>
      <c r="DS81" s="64" t="str">
        <f>IF($B81&lt;&gt;"",SUMIFS(销售台账!$I$3:$I$2654,销售台账!$E$3:$E$2654,$B81,销售台账!$B$3:$B$2654,LEFT($I$3,4),销售台账!$C$3:$C$2654,LEFT(DO$4,LEN(DO$4)-1)),"")</f>
        <v/>
      </c>
      <c r="DT81" s="64" t="str">
        <f>IF($B81&lt;&gt;"",IFERROR(SUMIFS(销售台账!$K$3:$K$2654,销售台账!$E$3:$E$2654,$B81,销售台账!$B$3:$B$2654,LEFT($I$3,4),销售台账!$C$3:$C$2654,LEFT(DO$4,LEN(DO$4)-1))/DS81,0),"")</f>
        <v/>
      </c>
      <c r="DU81" s="64" t="str">
        <f>IF($B81&lt;&gt;"",SUMIFS(损耗登记!$I$3:$I$4999,损耗登记!$E$3:$E$4999,$B81,损耗登记!$B$3:$B$4999,LEFT($I$3,4),损耗登记!$C$3:$C$4999,LEFT(DO$4,LEN(DO$4)-1)),"")</f>
        <v/>
      </c>
      <c r="DV81" s="64" t="str">
        <f t="shared" si="150"/>
        <v/>
      </c>
      <c r="DW81" s="64" t="str">
        <f t="shared" si="151"/>
        <v/>
      </c>
      <c r="DX81" s="64" t="str">
        <f t="shared" si="152"/>
        <v/>
      </c>
      <c r="DY81" s="64" t="str">
        <f t="shared" si="153"/>
        <v/>
      </c>
      <c r="DZ81" s="64" t="str">
        <f>IF($B81&lt;&gt;"",SUMIFS(进货台账!$I$3:$I$1869,进货台账!$E$3:$E$1869,$B81,进货台账!$B$3:$B$1869,LEFT($I$3,4),进货台账!$C$3:$C$1869,LEFT(DZ$4,LEN(DZ$4)-1)),"")</f>
        <v/>
      </c>
      <c r="EA81" s="64" t="str">
        <f>IF($B81&lt;&gt;"",SUMIFS(进货台账!$K$3:$K$1869,进货台账!$E$3:$E$1869,$B81,进货台账!$B$3:$B$1869,LEFT($I$3,4),进货台账!$C$3:$C$1869,LEFT(DZ$4,LEN(DZ$4)-1)),"")</f>
        <v/>
      </c>
      <c r="EB81" s="64" t="str">
        <f t="shared" si="154"/>
        <v/>
      </c>
      <c r="EC81" s="64" t="str">
        <f t="shared" si="155"/>
        <v/>
      </c>
      <c r="ED81" s="64" t="str">
        <f>IF($B81&lt;&gt;"",SUMIFS(销售台账!$I$3:$I$2654,销售台账!$E$3:$E$2654,$B81,销售台账!$B$3:$B$2654,LEFT($I$3,4),销售台账!$C$3:$C$2654,LEFT(DZ$4,LEN(DZ$4)-1)),"")</f>
        <v/>
      </c>
      <c r="EE81" s="64" t="str">
        <f>IF($B81&lt;&gt;"",IFERROR(SUMIFS(销售台账!$K$3:$K$2654,销售台账!$E$3:$E$2654,$B81,销售台账!$B$3:$B$2654,LEFT($I$3,4),销售台账!$C$3:$C$2654,LEFT(DZ$4,LEN(DZ$4)-1))/ED81,0),"")</f>
        <v/>
      </c>
      <c r="EF81" s="64" t="str">
        <f>IF($B81&lt;&gt;"",SUMIFS(损耗登记!$I$3:$I$4999,损耗登记!$E$3:$E$4999,$B81,损耗登记!$B$3:$B$4999,LEFT($I$3,4),损耗登记!$C$3:$C$4999,LEFT(DZ$4,LEN(DZ$4)-1)),"")</f>
        <v/>
      </c>
      <c r="EG81" s="64" t="str">
        <f t="shared" si="156"/>
        <v/>
      </c>
      <c r="EH81" s="64" t="str">
        <f t="shared" si="157"/>
        <v/>
      </c>
      <c r="EI81" s="64" t="str">
        <f t="shared" si="158"/>
        <v/>
      </c>
      <c r="EJ81" s="64" t="str">
        <f t="shared" si="159"/>
        <v/>
      </c>
    </row>
    <row r="82" s="44" customFormat="1" ht="22" customHeight="1" spans="1:140">
      <c r="A82" s="63" t="str">
        <f t="shared" si="160"/>
        <v/>
      </c>
      <c r="B82" s="63" t="str">
        <f>IF(商品参数!A78&lt;&gt;"",商品参数!A78,"")</f>
        <v/>
      </c>
      <c r="C82" s="64" t="str">
        <f>IFERROR(VLOOKUP(B82,商品参数!A:E,2,FALSE),"")</f>
        <v/>
      </c>
      <c r="D82" s="64" t="str">
        <f>IFERROR(VLOOKUP(B82,商品参数!A:E,3,FALSE),"")</f>
        <v/>
      </c>
      <c r="E82" s="64" t="str">
        <f>IFERROR(VLOOKUP(B82,商品参数!A:E,4,FALSE),"")</f>
        <v/>
      </c>
      <c r="F82" s="64" t="str">
        <f>IF(E82&lt;&gt;"",IFERROR(VLOOKUP(B82,商品参数!$A$3:$D$499,6,0),0),"")</f>
        <v/>
      </c>
      <c r="G82" s="64" t="str">
        <f>IF(E82&lt;&gt;"",IFERROR(VLOOKUP(B82,商品参数!$A$3:$E$499,7,0),0),"")</f>
        <v/>
      </c>
      <c r="H82" s="64" t="str">
        <f t="shared" si="94"/>
        <v/>
      </c>
      <c r="I82" s="64" t="str">
        <f>IF($B82&lt;&gt;"",SUMIFS(进货台账!$I$3:$I$1869,进货台账!$E$3:$E$1869,$B82,进货台账!$B$3:$B$1869,LEFT($I$3,4),进货台账!$C$3:$C$1869,LEFT(I$4,LEN(I$4)-1)),"")</f>
        <v/>
      </c>
      <c r="J82" s="64" t="str">
        <f>IF($B82&lt;&gt;"",SUMIFS(进货台账!$K$3:$K$1869,进货台账!$E$3:$E$1869,$B82,进货台账!$B$3:$B$1869,LEFT($I$3,4),进货台账!$C$3:$C$1869,LEFT(I$4,LEN(I$4)-1)),"")</f>
        <v/>
      </c>
      <c r="K82" s="64" t="str">
        <f t="shared" si="95"/>
        <v/>
      </c>
      <c r="L82" s="64" t="str">
        <f t="shared" si="96"/>
        <v/>
      </c>
      <c r="M82" s="64" t="str">
        <f>IF($B82&lt;&gt;"",SUMIFS(销售台账!$I$3:$I$2654,销售台账!$E$3:$E$2654,$B82,销售台账!$B$3:$B$2654,LEFT($I$3,4),销售台账!$C$3:$C$2654,LEFT(I$4,LEN(I$4)-1)),"")</f>
        <v/>
      </c>
      <c r="N82" s="64" t="str">
        <f>IF($B82&lt;&gt;"",IFERROR(SUMIFS(销售台账!$K$3:$K$2654,销售台账!$E$3:$E$2654,$B82,销售台账!$B$3:$B$2654,LEFT($I$3,4),销售台账!$C$3:$C$2654,LEFT(I$4,LEN(I$4)-1))/M82,0),"")</f>
        <v/>
      </c>
      <c r="O82" s="64" t="str">
        <f>IF($B82&lt;&gt;"",SUMIFS(损耗登记!$I$3:$I$4999,损耗登记!$E$3:$E$4999,$B82,损耗登记!$B$3:$B$4999,LEFT($I$3,4),损耗登记!$C$3:$C$4999,LEFT(I$4,LEN(I$4)-1)),"")</f>
        <v/>
      </c>
      <c r="P82" s="64" t="str">
        <f t="shared" si="97"/>
        <v/>
      </c>
      <c r="Q82" s="64" t="str">
        <f t="shared" si="98"/>
        <v/>
      </c>
      <c r="R82" s="64" t="str">
        <f t="shared" si="99"/>
        <v/>
      </c>
      <c r="S82" s="64" t="str">
        <f t="shared" si="161"/>
        <v/>
      </c>
      <c r="T82" s="64" t="str">
        <f>IF($B82&lt;&gt;"",SUMIFS(进货台账!$I$3:$I$1869,进货台账!$E$3:$E$1869,$B82,进货台账!$B$3:$B$1869,LEFT($I$3,4),进货台账!$C$3:$C$1869,LEFT(T$4,LEN(T$4)-1)),"")</f>
        <v/>
      </c>
      <c r="U82" s="64" t="str">
        <f>IF($B82&lt;&gt;"",SUMIFS(进货台账!$K$3:$K$1869,进货台账!$E$3:$E$1869,$B82,进货台账!$B$3:$B$1869,LEFT($I$3,4),进货台账!$C$3:$C$1869,LEFT(T$4,LEN(T$4)-1)),"")</f>
        <v/>
      </c>
      <c r="V82" s="64" t="str">
        <f t="shared" si="162"/>
        <v/>
      </c>
      <c r="W82" s="64" t="str">
        <f t="shared" si="163"/>
        <v/>
      </c>
      <c r="X82" s="64" t="str">
        <f>IF($B82&lt;&gt;"",SUMIFS(销售台账!$I$3:$I$2654,销售台账!$E$3:$E$2654,$B82,销售台账!$B$3:$B$2654,LEFT($I$3,4),销售台账!$C$3:$C$2654,LEFT(T$4,LEN(T$4)-1)),"")</f>
        <v/>
      </c>
      <c r="Y82" s="64" t="str">
        <f>IF($B82&lt;&gt;"",IFERROR(SUMIFS(销售台账!$K$3:$K$2654,销售台账!$E$3:$E$2654,$B82,销售台账!$B$3:$B$2654,LEFT($I$3,4),销售台账!$C$3:$C$2654,LEFT(T$4,LEN(T$4)-1))/X82,0),"")</f>
        <v/>
      </c>
      <c r="Z82" s="64" t="str">
        <f>IF($B82&lt;&gt;"",SUMIFS(损耗登记!$I$3:$I$4999,损耗登记!$E$3:$E$4999,$B82,损耗登记!$B$3:$B$4999,LEFT($I$3,4),损耗登记!$C$3:$C$4999,LEFT(T$4,LEN(T$4)-1)),"")</f>
        <v/>
      </c>
      <c r="AA82" s="64" t="str">
        <f t="shared" si="164"/>
        <v/>
      </c>
      <c r="AB82" s="64" t="str">
        <f t="shared" si="165"/>
        <v/>
      </c>
      <c r="AC82" s="64" t="str">
        <f t="shared" si="166"/>
        <v/>
      </c>
      <c r="AD82" s="64" t="str">
        <f t="shared" si="167"/>
        <v/>
      </c>
      <c r="AE82" s="64" t="str">
        <f>IF($B82&lt;&gt;"",SUMIFS(进货台账!$I$3:$I$1869,进货台账!$E$3:$E$1869,$B82,进货台账!$B$3:$B$1869,LEFT($I$3,4),进货台账!$C$3:$C$1869,LEFT(AE$4,LEN(AE$4)-1)),"")</f>
        <v/>
      </c>
      <c r="AF82" s="64" t="str">
        <f>IF($B82&lt;&gt;"",SUMIFS(进货台账!$K$3:$K$1869,进货台账!$E$3:$E$1869,$B82,进货台账!$B$3:$B$1869,LEFT($I$3,4),进货台账!$C$3:$C$1869,LEFT(AE$4,LEN(AE$4)-1)),"")</f>
        <v/>
      </c>
      <c r="AG82" s="64" t="str">
        <f t="shared" si="100"/>
        <v/>
      </c>
      <c r="AH82" s="64" t="str">
        <f t="shared" si="101"/>
        <v/>
      </c>
      <c r="AI82" s="64" t="str">
        <f>IF($B82&lt;&gt;"",SUMIFS(销售台账!$I$3:$I$2654,销售台账!$E$3:$E$2654,$B82,销售台账!$B$3:$B$2654,LEFT($I$3,4),销售台账!$C$3:$C$2654,LEFT(AE$4,LEN(AE$4)-1)),"")</f>
        <v/>
      </c>
      <c r="AJ82" s="64" t="str">
        <f>IF($B82&lt;&gt;"",IFERROR(SUMIFS(销售台账!$K$3:$K$2654,销售台账!$E$3:$E$2654,$B82,销售台账!$B$3:$B$2654,LEFT($I$3,4),销售台账!$C$3:$C$2654,LEFT(AE$4,LEN(AE$4)-1))/AI82,0),"")</f>
        <v/>
      </c>
      <c r="AK82" s="64" t="str">
        <f>IF($B82&lt;&gt;"",SUMIFS(损耗登记!$I$3:$I$4999,损耗登记!$E$3:$E$4999,$B82,损耗登记!$B$3:$B$4999,LEFT($I$3,4),损耗登记!$C$3:$C$4999,LEFT(AE$4,LEN(AE$4)-1)),"")</f>
        <v/>
      </c>
      <c r="AL82" s="64" t="str">
        <f t="shared" si="102"/>
        <v/>
      </c>
      <c r="AM82" s="64" t="str">
        <f t="shared" si="103"/>
        <v/>
      </c>
      <c r="AN82" s="64" t="str">
        <f t="shared" si="104"/>
        <v/>
      </c>
      <c r="AO82" s="64" t="str">
        <f t="shared" si="105"/>
        <v/>
      </c>
      <c r="AP82" s="64" t="str">
        <f>IF($B82&lt;&gt;"",SUMIFS(进货台账!$I$3:$I$1869,进货台账!$E$3:$E$1869,$B82,进货台账!$B$3:$B$1869,LEFT($I$3,4),进货台账!$C$3:$C$1869,LEFT(AP$4,LEN(AP$4)-1)),"")</f>
        <v/>
      </c>
      <c r="AQ82" s="64" t="str">
        <f>IF($B82&lt;&gt;"",SUMIFS(进货台账!$K$3:$K$1869,进货台账!$E$3:$E$1869,$B82,进货台账!$B$3:$B$1869,LEFT($I$3,4),进货台账!$C$3:$C$1869,LEFT(AP$4,LEN(AP$4)-1)),"")</f>
        <v/>
      </c>
      <c r="AR82" s="64" t="str">
        <f t="shared" si="106"/>
        <v/>
      </c>
      <c r="AS82" s="64" t="str">
        <f t="shared" si="107"/>
        <v/>
      </c>
      <c r="AT82" s="64" t="str">
        <f>IF($B82&lt;&gt;"",SUMIFS(销售台账!$I$3:$I$2654,销售台账!$E$3:$E$2654,$B82,销售台账!$B$3:$B$2654,LEFT($I$3,4),销售台账!$C$3:$C$2654,LEFT(AP$4,LEN(AP$4)-1)),"")</f>
        <v/>
      </c>
      <c r="AU82" s="64" t="str">
        <f>IF($B82&lt;&gt;"",IFERROR(SUMIFS(销售台账!$K$3:$K$2654,销售台账!$E$3:$E$2654,$B82,销售台账!$B$3:$B$2654,LEFT($I$3,4),销售台账!$C$3:$C$2654,LEFT(AP$4,LEN(AP$4)-1))/AT82,0),"")</f>
        <v/>
      </c>
      <c r="AV82" s="64" t="str">
        <f>IF($B82&lt;&gt;"",SUMIFS(损耗登记!$I$3:$I$4999,损耗登记!$E$3:$E$4999,$B82,损耗登记!$B$3:$B$4999,LEFT($I$3,4),损耗登记!$C$3:$C$4999,LEFT(AP$4,LEN(AP$4)-1)),"")</f>
        <v/>
      </c>
      <c r="AW82" s="64" t="str">
        <f t="shared" si="108"/>
        <v/>
      </c>
      <c r="AX82" s="64" t="str">
        <f t="shared" si="109"/>
        <v/>
      </c>
      <c r="AY82" s="64" t="str">
        <f t="shared" si="110"/>
        <v/>
      </c>
      <c r="AZ82" s="64" t="str">
        <f t="shared" si="111"/>
        <v/>
      </c>
      <c r="BA82" s="64" t="str">
        <f>IF($B82&lt;&gt;"",SUMIFS(进货台账!$I$3:$I$1869,进货台账!$E$3:$E$1869,$B82,进货台账!$B$3:$B$1869,LEFT($I$3,4),进货台账!$C$3:$C$1869,LEFT(BA$4,LEN(BA$4)-1)),"")</f>
        <v/>
      </c>
      <c r="BB82" s="64" t="str">
        <f>IF($B82&lt;&gt;"",SUMIFS(进货台账!$K$3:$K$1869,进货台账!$E$3:$E$1869,$B82,进货台账!$B$3:$B$1869,LEFT($I$3,4),进货台账!$C$3:$C$1869,LEFT(BA$4,LEN(BA$4)-1)),"")</f>
        <v/>
      </c>
      <c r="BC82" s="64" t="str">
        <f t="shared" si="112"/>
        <v/>
      </c>
      <c r="BD82" s="64" t="str">
        <f t="shared" si="113"/>
        <v/>
      </c>
      <c r="BE82" s="64" t="str">
        <f>IF($B82&lt;&gt;"",SUMIFS(销售台账!$I$3:$I$2654,销售台账!$E$3:$E$2654,$B82,销售台账!$B$3:$B$2654,LEFT($I$3,4),销售台账!$C$3:$C$2654,LEFT(BA$4,LEN(BA$4)-1)),"")</f>
        <v/>
      </c>
      <c r="BF82" s="64" t="str">
        <f>IF($B82&lt;&gt;"",IFERROR(SUMIFS(销售台账!$K$3:$K$2654,销售台账!$E$3:$E$2654,$B82,销售台账!$B$3:$B$2654,LEFT($I$3,4),销售台账!$C$3:$C$2654,LEFT(BA$4,LEN(BA$4)-1))/BE82,0),"")</f>
        <v/>
      </c>
      <c r="BG82" s="64" t="str">
        <f>IF($B82&lt;&gt;"",SUMIFS(损耗登记!$I$3:$I$4999,损耗登记!$E$3:$E$4999,$B82,损耗登记!$B$3:$B$4999,LEFT($I$3,4),损耗登记!$C$3:$C$4999,LEFT(BA$4,LEN(BA$4)-1)),"")</f>
        <v/>
      </c>
      <c r="BH82" s="64" t="str">
        <f t="shared" si="114"/>
        <v/>
      </c>
      <c r="BI82" s="64" t="str">
        <f t="shared" si="115"/>
        <v/>
      </c>
      <c r="BJ82" s="64" t="str">
        <f t="shared" si="116"/>
        <v/>
      </c>
      <c r="BK82" s="64" t="str">
        <f t="shared" si="117"/>
        <v/>
      </c>
      <c r="BL82" s="64" t="str">
        <f>IF($B82&lt;&gt;"",SUMIFS(进货台账!$I$3:$I$1869,进货台账!$E$3:$E$1869,$B82,进货台账!$B$3:$B$1869,LEFT($I$3,4),进货台账!$C$3:$C$1869,LEFT(BL$4,LEN(BL$4)-1)),"")</f>
        <v/>
      </c>
      <c r="BM82" s="64" t="str">
        <f>IF($B82&lt;&gt;"",SUMIFS(进货台账!$K$3:$K$1869,进货台账!$E$3:$E$1869,$B82,进货台账!$B$3:$B$1869,LEFT($I$3,4),进货台账!$C$3:$C$1869,LEFT(BL$4,LEN(BL$4)-1)),"")</f>
        <v/>
      </c>
      <c r="BN82" s="64" t="str">
        <f t="shared" si="118"/>
        <v/>
      </c>
      <c r="BO82" s="64" t="str">
        <f t="shared" si="119"/>
        <v/>
      </c>
      <c r="BP82" s="64" t="str">
        <f>IF($B82&lt;&gt;"",SUMIFS(销售台账!$I$3:$I$2654,销售台账!$E$3:$E$2654,$B82,销售台账!$B$3:$B$2654,LEFT($I$3,4),销售台账!$C$3:$C$2654,LEFT(BL$4,LEN(BL$4)-1)),"")</f>
        <v/>
      </c>
      <c r="BQ82" s="64" t="str">
        <f>IF($B82&lt;&gt;"",IFERROR(SUMIFS(销售台账!$K$3:$K$2654,销售台账!$E$3:$E$2654,$B82,销售台账!$B$3:$B$2654,LEFT($I$3,4),销售台账!$C$3:$C$2654,LEFT(BL$4,LEN(BL$4)-1))/BP82,0),"")</f>
        <v/>
      </c>
      <c r="BR82" s="64" t="str">
        <f>IF($B82&lt;&gt;"",SUMIFS(损耗登记!$I$3:$I$4999,损耗登记!$E$3:$E$4999,$B82,损耗登记!$B$3:$B$4999,LEFT($I$3,4),损耗登记!$C$3:$C$4999,LEFT(BL$4,LEN(BL$4)-1)),"")</f>
        <v/>
      </c>
      <c r="BS82" s="64" t="str">
        <f t="shared" si="120"/>
        <v/>
      </c>
      <c r="BT82" s="64" t="str">
        <f t="shared" si="121"/>
        <v/>
      </c>
      <c r="BU82" s="64" t="str">
        <f t="shared" si="122"/>
        <v/>
      </c>
      <c r="BV82" s="64" t="str">
        <f t="shared" si="123"/>
        <v/>
      </c>
      <c r="BW82" s="64" t="str">
        <f>IF($B82&lt;&gt;"",SUMIFS(进货台账!$I$3:$I$1869,进货台账!$E$3:$E$1869,$B82,进货台账!$B$3:$B$1869,LEFT($I$3,4),进货台账!$C$3:$C$1869,LEFT(BW$4,LEN(BW$4)-1)),"")</f>
        <v/>
      </c>
      <c r="BX82" s="64" t="str">
        <f>IF($B82&lt;&gt;"",SUMIFS(进货台账!$K$3:$K$1869,进货台账!$E$3:$E$1869,$B82,进货台账!$B$3:$B$1869,LEFT($I$3,4),进货台账!$C$3:$C$1869,LEFT(BW$4,LEN(BW$4)-1)),"")</f>
        <v/>
      </c>
      <c r="BY82" s="64" t="str">
        <f t="shared" si="124"/>
        <v/>
      </c>
      <c r="BZ82" s="64" t="str">
        <f t="shared" si="125"/>
        <v/>
      </c>
      <c r="CA82" s="64" t="str">
        <f>IF($B82&lt;&gt;"",SUMIFS(销售台账!$I$3:$I$2654,销售台账!$E$3:$E$2654,$B82,销售台账!$B$3:$B$2654,LEFT($I$3,4),销售台账!$C$3:$C$2654,LEFT(BW$4,LEN(BW$4)-1)),"")</f>
        <v/>
      </c>
      <c r="CB82" s="64" t="str">
        <f>IF($B82&lt;&gt;"",IFERROR(SUMIFS(销售台账!$K$3:$K$2654,销售台账!$E$3:$E$2654,$B82,销售台账!$B$3:$B$2654,LEFT($I$3,4),销售台账!$C$3:$C$2654,LEFT(BW$4,LEN(BW$4)-1))/CA82,0),"")</f>
        <v/>
      </c>
      <c r="CC82" s="64" t="str">
        <f>IF($B82&lt;&gt;"",SUMIFS(损耗登记!$I$3:$I$4999,损耗登记!$E$3:$E$4999,$B82,损耗登记!$B$3:$B$4999,LEFT($I$3,4),损耗登记!$C$3:$C$4999,LEFT(BW$4,LEN(BW$4)-1)),"")</f>
        <v/>
      </c>
      <c r="CD82" s="64" t="str">
        <f t="shared" si="126"/>
        <v/>
      </c>
      <c r="CE82" s="64" t="str">
        <f t="shared" si="127"/>
        <v/>
      </c>
      <c r="CF82" s="64" t="str">
        <f t="shared" si="128"/>
        <v/>
      </c>
      <c r="CG82" s="64" t="str">
        <f t="shared" si="129"/>
        <v/>
      </c>
      <c r="CH82" s="64" t="str">
        <f>IF($B82&lt;&gt;"",SUMIFS(进货台账!$I$3:$I$1869,进货台账!$E$3:$E$1869,$B82,进货台账!$B$3:$B$1869,LEFT($I$3,4),进货台账!$C$3:$C$1869,LEFT(CH$4,LEN(CH$4)-1)),"")</f>
        <v/>
      </c>
      <c r="CI82" s="64" t="str">
        <f>IF($B82&lt;&gt;"",SUMIFS(进货台账!$K$3:$K$1869,进货台账!$E$3:$E$1869,$B82,进货台账!$B$3:$B$1869,LEFT($I$3,4),进货台账!$C$3:$C$1869,LEFT(CH$4,LEN(CH$4)-1)),"")</f>
        <v/>
      </c>
      <c r="CJ82" s="64" t="str">
        <f t="shared" si="130"/>
        <v/>
      </c>
      <c r="CK82" s="64" t="str">
        <f t="shared" si="131"/>
        <v/>
      </c>
      <c r="CL82" s="64" t="str">
        <f>IF($B82&lt;&gt;"",SUMIFS(销售台账!$I$3:$I$2654,销售台账!$E$3:$E$2654,$B82,销售台账!$B$3:$B$2654,LEFT($I$3,4),销售台账!$C$3:$C$2654,LEFT(CH$4,LEN(CH$4)-1)),"")</f>
        <v/>
      </c>
      <c r="CM82" s="64" t="str">
        <f>IF($B82&lt;&gt;"",IFERROR(SUMIFS(销售台账!$K$3:$K$2654,销售台账!$E$3:$E$2654,$B82,销售台账!$B$3:$B$2654,LEFT($I$3,4),销售台账!$C$3:$C$2654,LEFT(CH$4,LEN(CH$4)-1))/CL82,0),"")</f>
        <v/>
      </c>
      <c r="CN82" s="64" t="str">
        <f>IF($B82&lt;&gt;"",SUMIFS(损耗登记!$I$3:$I$4999,损耗登记!$E$3:$E$4999,$B82,损耗登记!$B$3:$B$4999,LEFT($I$3,4),损耗登记!$C$3:$C$4999,LEFT(CH$4,LEN(CH$4)-1)),"")</f>
        <v/>
      </c>
      <c r="CO82" s="64" t="str">
        <f t="shared" si="132"/>
        <v/>
      </c>
      <c r="CP82" s="64" t="str">
        <f t="shared" si="133"/>
        <v/>
      </c>
      <c r="CQ82" s="64" t="str">
        <f t="shared" si="134"/>
        <v/>
      </c>
      <c r="CR82" s="64" t="str">
        <f t="shared" si="135"/>
        <v/>
      </c>
      <c r="CS82" s="64" t="str">
        <f>IF($B82&lt;&gt;"",SUMIFS(进货台账!$I$3:$I$1869,进货台账!$E$3:$E$1869,$B82,进货台账!$B$3:$B$1869,LEFT($I$3,4),进货台账!$C$3:$C$1869,LEFT(CS$4,LEN(CS$4)-1)),"")</f>
        <v/>
      </c>
      <c r="CT82" s="64" t="str">
        <f>IF($B82&lt;&gt;"",SUMIFS(进货台账!$K$3:$K$1869,进货台账!$E$3:$E$1869,$B82,进货台账!$B$3:$B$1869,LEFT($I$3,4),进货台账!$C$3:$C$1869,LEFT(CS$4,LEN(CS$4)-1)),"")</f>
        <v/>
      </c>
      <c r="CU82" s="64" t="str">
        <f t="shared" si="136"/>
        <v/>
      </c>
      <c r="CV82" s="64" t="str">
        <f t="shared" si="137"/>
        <v/>
      </c>
      <c r="CW82" s="64" t="str">
        <f>IF($B82&lt;&gt;"",SUMIFS(销售台账!$I$3:$I$2654,销售台账!$E$3:$E$2654,$B82,销售台账!$B$3:$B$2654,LEFT($I$3,4),销售台账!$C$3:$C$2654,LEFT(CS$4,LEN(CS$4)-1)),"")</f>
        <v/>
      </c>
      <c r="CX82" s="64" t="str">
        <f>IF($B82&lt;&gt;"",IFERROR(SUMIFS(销售台账!$K$3:$K$2654,销售台账!$E$3:$E$2654,$B82,销售台账!$B$3:$B$2654,LEFT($I$3,4),销售台账!$C$3:$C$2654,LEFT(CS$4,LEN(CS$4)-1))/CW82,0),"")</f>
        <v/>
      </c>
      <c r="CY82" s="64" t="str">
        <f>IF($B82&lt;&gt;"",SUMIFS(损耗登记!$I$3:$I$4999,损耗登记!$E$3:$E$4999,$B82,损耗登记!$B$3:$B$4999,LEFT($I$3,4),损耗登记!$C$3:$C$4999,LEFT(CS$4,LEN(CS$4)-1)),"")</f>
        <v/>
      </c>
      <c r="CZ82" s="64" t="str">
        <f t="shared" si="138"/>
        <v/>
      </c>
      <c r="DA82" s="64" t="str">
        <f t="shared" si="139"/>
        <v/>
      </c>
      <c r="DB82" s="64" t="str">
        <f t="shared" si="140"/>
        <v/>
      </c>
      <c r="DC82" s="64" t="str">
        <f t="shared" si="141"/>
        <v/>
      </c>
      <c r="DD82" s="64" t="str">
        <f>IF($B82&lt;&gt;"",SUMIFS(进货台账!$I$3:$I$1869,进货台账!$E$3:$E$1869,$B82,进货台账!$B$3:$B$1869,LEFT($I$3,4),进货台账!$C$3:$C$1869,LEFT(DD$4,LEN(DD$4)-1)),"")</f>
        <v/>
      </c>
      <c r="DE82" s="64" t="str">
        <f>IF($B82&lt;&gt;"",SUMIFS(进货台账!$K$3:$K$1869,进货台账!$E$3:$E$1869,$B82,进货台账!$B$3:$B$1869,LEFT($I$3,4),进货台账!$C$3:$C$1869,LEFT(DD$4,LEN(DD$4)-1)),"")</f>
        <v/>
      </c>
      <c r="DF82" s="64" t="str">
        <f t="shared" si="142"/>
        <v/>
      </c>
      <c r="DG82" s="64" t="str">
        <f t="shared" si="143"/>
        <v/>
      </c>
      <c r="DH82" s="64" t="str">
        <f>IF($B82&lt;&gt;"",SUMIFS(销售台账!$I$3:$I$2654,销售台账!$E$3:$E$2654,$B82,销售台账!$B$3:$B$2654,LEFT($I$3,4),销售台账!$C$3:$C$2654,LEFT(DD$4,LEN(DD$4)-1)),"")</f>
        <v/>
      </c>
      <c r="DI82" s="64" t="str">
        <f>IF($B82&lt;&gt;"",IFERROR(SUMIFS(销售台账!$K$3:$K$2654,销售台账!$E$3:$E$2654,$B82,销售台账!$B$3:$B$2654,LEFT($I$3,4),销售台账!$C$3:$C$2654,LEFT(DD$4,LEN(DD$4)-1))/DH82,0),"")</f>
        <v/>
      </c>
      <c r="DJ82" s="64" t="str">
        <f>IF($B82&lt;&gt;"",SUMIFS(损耗登记!$I$3:$I$4999,损耗登记!$E$3:$E$4999,$B82,损耗登记!$B$3:$B$4999,LEFT($I$3,4),损耗登记!$C$3:$C$4999,LEFT(DD$4,LEN(DD$4)-1)),"")</f>
        <v/>
      </c>
      <c r="DK82" s="64" t="str">
        <f t="shared" si="144"/>
        <v/>
      </c>
      <c r="DL82" s="64" t="str">
        <f t="shared" si="145"/>
        <v/>
      </c>
      <c r="DM82" s="64" t="str">
        <f t="shared" si="146"/>
        <v/>
      </c>
      <c r="DN82" s="64" t="str">
        <f t="shared" si="147"/>
        <v/>
      </c>
      <c r="DO82" s="64" t="str">
        <f>IF($B82&lt;&gt;"",SUMIFS(进货台账!$I$3:$I$1869,进货台账!$E$3:$E$1869,$B82,进货台账!$B$3:$B$1869,LEFT($I$3,4),进货台账!$C$3:$C$1869,LEFT(DO$4,LEN(DO$4)-1)),"")</f>
        <v/>
      </c>
      <c r="DP82" s="64" t="str">
        <f>IF($B82&lt;&gt;"",SUMIFS(进货台账!$K$3:$K$1869,进货台账!$E$3:$E$1869,$B82,进货台账!$B$3:$B$1869,LEFT($I$3,4),进货台账!$C$3:$C$1869,LEFT(DO$4,LEN(DO$4)-1)),"")</f>
        <v/>
      </c>
      <c r="DQ82" s="64" t="str">
        <f t="shared" si="148"/>
        <v/>
      </c>
      <c r="DR82" s="64" t="str">
        <f t="shared" si="149"/>
        <v/>
      </c>
      <c r="DS82" s="64" t="str">
        <f>IF($B82&lt;&gt;"",SUMIFS(销售台账!$I$3:$I$2654,销售台账!$E$3:$E$2654,$B82,销售台账!$B$3:$B$2654,LEFT($I$3,4),销售台账!$C$3:$C$2654,LEFT(DO$4,LEN(DO$4)-1)),"")</f>
        <v/>
      </c>
      <c r="DT82" s="64" t="str">
        <f>IF($B82&lt;&gt;"",IFERROR(SUMIFS(销售台账!$K$3:$K$2654,销售台账!$E$3:$E$2654,$B82,销售台账!$B$3:$B$2654,LEFT($I$3,4),销售台账!$C$3:$C$2654,LEFT(DO$4,LEN(DO$4)-1))/DS82,0),"")</f>
        <v/>
      </c>
      <c r="DU82" s="64" t="str">
        <f>IF($B82&lt;&gt;"",SUMIFS(损耗登记!$I$3:$I$4999,损耗登记!$E$3:$E$4999,$B82,损耗登记!$B$3:$B$4999,LEFT($I$3,4),损耗登记!$C$3:$C$4999,LEFT(DO$4,LEN(DO$4)-1)),"")</f>
        <v/>
      </c>
      <c r="DV82" s="64" t="str">
        <f t="shared" si="150"/>
        <v/>
      </c>
      <c r="DW82" s="64" t="str">
        <f t="shared" si="151"/>
        <v/>
      </c>
      <c r="DX82" s="64" t="str">
        <f t="shared" si="152"/>
        <v/>
      </c>
      <c r="DY82" s="64" t="str">
        <f t="shared" si="153"/>
        <v/>
      </c>
      <c r="DZ82" s="64" t="str">
        <f>IF($B82&lt;&gt;"",SUMIFS(进货台账!$I$3:$I$1869,进货台账!$E$3:$E$1869,$B82,进货台账!$B$3:$B$1869,LEFT($I$3,4),进货台账!$C$3:$C$1869,LEFT(DZ$4,LEN(DZ$4)-1)),"")</f>
        <v/>
      </c>
      <c r="EA82" s="64" t="str">
        <f>IF($B82&lt;&gt;"",SUMIFS(进货台账!$K$3:$K$1869,进货台账!$E$3:$E$1869,$B82,进货台账!$B$3:$B$1869,LEFT($I$3,4),进货台账!$C$3:$C$1869,LEFT(DZ$4,LEN(DZ$4)-1)),"")</f>
        <v/>
      </c>
      <c r="EB82" s="64" t="str">
        <f t="shared" si="154"/>
        <v/>
      </c>
      <c r="EC82" s="64" t="str">
        <f t="shared" si="155"/>
        <v/>
      </c>
      <c r="ED82" s="64" t="str">
        <f>IF($B82&lt;&gt;"",SUMIFS(销售台账!$I$3:$I$2654,销售台账!$E$3:$E$2654,$B82,销售台账!$B$3:$B$2654,LEFT($I$3,4),销售台账!$C$3:$C$2654,LEFT(DZ$4,LEN(DZ$4)-1)),"")</f>
        <v/>
      </c>
      <c r="EE82" s="64" t="str">
        <f>IF($B82&lt;&gt;"",IFERROR(SUMIFS(销售台账!$K$3:$K$2654,销售台账!$E$3:$E$2654,$B82,销售台账!$B$3:$B$2654,LEFT($I$3,4),销售台账!$C$3:$C$2654,LEFT(DZ$4,LEN(DZ$4)-1))/ED82,0),"")</f>
        <v/>
      </c>
      <c r="EF82" s="64" t="str">
        <f>IF($B82&lt;&gt;"",SUMIFS(损耗登记!$I$3:$I$4999,损耗登记!$E$3:$E$4999,$B82,损耗登记!$B$3:$B$4999,LEFT($I$3,4),损耗登记!$C$3:$C$4999,LEFT(DZ$4,LEN(DZ$4)-1)),"")</f>
        <v/>
      </c>
      <c r="EG82" s="64" t="str">
        <f t="shared" si="156"/>
        <v/>
      </c>
      <c r="EH82" s="64" t="str">
        <f t="shared" si="157"/>
        <v/>
      </c>
      <c r="EI82" s="64" t="str">
        <f t="shared" si="158"/>
        <v/>
      </c>
      <c r="EJ82" s="64" t="str">
        <f t="shared" si="159"/>
        <v/>
      </c>
    </row>
    <row r="83" s="44" customFormat="1" ht="22" customHeight="1" spans="1:140">
      <c r="A83" s="63" t="str">
        <f t="shared" si="160"/>
        <v/>
      </c>
      <c r="B83" s="63" t="str">
        <f>IF(商品参数!A79&lt;&gt;"",商品参数!A79,"")</f>
        <v/>
      </c>
      <c r="C83" s="64" t="str">
        <f>IFERROR(VLOOKUP(B83,商品参数!A:E,2,FALSE),"")</f>
        <v/>
      </c>
      <c r="D83" s="64" t="str">
        <f>IFERROR(VLOOKUP(B83,商品参数!A:E,3,FALSE),"")</f>
        <v/>
      </c>
      <c r="E83" s="64" t="str">
        <f>IFERROR(VLOOKUP(B83,商品参数!A:E,4,FALSE),"")</f>
        <v/>
      </c>
      <c r="F83" s="64" t="str">
        <f>IF(E83&lt;&gt;"",IFERROR(VLOOKUP(B83,商品参数!$A$3:$D$499,6,0),0),"")</f>
        <v/>
      </c>
      <c r="G83" s="64" t="str">
        <f>IF(E83&lt;&gt;"",IFERROR(VLOOKUP(B83,商品参数!$A$3:$E$499,7,0),0),"")</f>
        <v/>
      </c>
      <c r="H83" s="64" t="str">
        <f t="shared" si="94"/>
        <v/>
      </c>
      <c r="I83" s="64" t="str">
        <f>IF($B83&lt;&gt;"",SUMIFS(进货台账!$I$3:$I$1869,进货台账!$E$3:$E$1869,$B83,进货台账!$B$3:$B$1869,LEFT($I$3,4),进货台账!$C$3:$C$1869,LEFT(I$4,LEN(I$4)-1)),"")</f>
        <v/>
      </c>
      <c r="J83" s="64" t="str">
        <f>IF($B83&lt;&gt;"",SUMIFS(进货台账!$K$3:$K$1869,进货台账!$E$3:$E$1869,$B83,进货台账!$B$3:$B$1869,LEFT($I$3,4),进货台账!$C$3:$C$1869,LEFT(I$4,LEN(I$4)-1)),"")</f>
        <v/>
      </c>
      <c r="K83" s="64" t="str">
        <f t="shared" si="95"/>
        <v/>
      </c>
      <c r="L83" s="64" t="str">
        <f t="shared" si="96"/>
        <v/>
      </c>
      <c r="M83" s="64" t="str">
        <f>IF($B83&lt;&gt;"",SUMIFS(销售台账!$I$3:$I$2654,销售台账!$E$3:$E$2654,$B83,销售台账!$B$3:$B$2654,LEFT($I$3,4),销售台账!$C$3:$C$2654,LEFT(I$4,LEN(I$4)-1)),"")</f>
        <v/>
      </c>
      <c r="N83" s="64" t="str">
        <f>IF($B83&lt;&gt;"",IFERROR(SUMIFS(销售台账!$K$3:$K$2654,销售台账!$E$3:$E$2654,$B83,销售台账!$B$3:$B$2654,LEFT($I$3,4),销售台账!$C$3:$C$2654,LEFT(I$4,LEN(I$4)-1))/M83,0),"")</f>
        <v/>
      </c>
      <c r="O83" s="64" t="str">
        <f>IF($B83&lt;&gt;"",SUMIFS(损耗登记!$I$3:$I$4999,损耗登记!$E$3:$E$4999,$B83,损耗登记!$B$3:$B$4999,LEFT($I$3,4),损耗登记!$C$3:$C$4999,LEFT(I$4,LEN(I$4)-1)),"")</f>
        <v/>
      </c>
      <c r="P83" s="64" t="str">
        <f t="shared" si="97"/>
        <v/>
      </c>
      <c r="Q83" s="64" t="str">
        <f t="shared" si="98"/>
        <v/>
      </c>
      <c r="R83" s="64" t="str">
        <f t="shared" si="99"/>
        <v/>
      </c>
      <c r="S83" s="64" t="str">
        <f t="shared" si="161"/>
        <v/>
      </c>
      <c r="T83" s="64" t="str">
        <f>IF($B83&lt;&gt;"",SUMIFS(进货台账!$I$3:$I$1869,进货台账!$E$3:$E$1869,$B83,进货台账!$B$3:$B$1869,LEFT($I$3,4),进货台账!$C$3:$C$1869,LEFT(T$4,LEN(T$4)-1)),"")</f>
        <v/>
      </c>
      <c r="U83" s="64" t="str">
        <f>IF($B83&lt;&gt;"",SUMIFS(进货台账!$K$3:$K$1869,进货台账!$E$3:$E$1869,$B83,进货台账!$B$3:$B$1869,LEFT($I$3,4),进货台账!$C$3:$C$1869,LEFT(T$4,LEN(T$4)-1)),"")</f>
        <v/>
      </c>
      <c r="V83" s="64" t="str">
        <f t="shared" si="162"/>
        <v/>
      </c>
      <c r="W83" s="64" t="str">
        <f t="shared" si="163"/>
        <v/>
      </c>
      <c r="X83" s="64" t="str">
        <f>IF($B83&lt;&gt;"",SUMIFS(销售台账!$I$3:$I$2654,销售台账!$E$3:$E$2654,$B83,销售台账!$B$3:$B$2654,LEFT($I$3,4),销售台账!$C$3:$C$2654,LEFT(T$4,LEN(T$4)-1)),"")</f>
        <v/>
      </c>
      <c r="Y83" s="64" t="str">
        <f>IF($B83&lt;&gt;"",IFERROR(SUMIFS(销售台账!$K$3:$K$2654,销售台账!$E$3:$E$2654,$B83,销售台账!$B$3:$B$2654,LEFT($I$3,4),销售台账!$C$3:$C$2654,LEFT(T$4,LEN(T$4)-1))/X83,0),"")</f>
        <v/>
      </c>
      <c r="Z83" s="64" t="str">
        <f>IF($B83&lt;&gt;"",SUMIFS(损耗登记!$I$3:$I$4999,损耗登记!$E$3:$E$4999,$B83,损耗登记!$B$3:$B$4999,LEFT($I$3,4),损耗登记!$C$3:$C$4999,LEFT(T$4,LEN(T$4)-1)),"")</f>
        <v/>
      </c>
      <c r="AA83" s="64" t="str">
        <f t="shared" si="164"/>
        <v/>
      </c>
      <c r="AB83" s="64" t="str">
        <f t="shared" si="165"/>
        <v/>
      </c>
      <c r="AC83" s="64" t="str">
        <f t="shared" si="166"/>
        <v/>
      </c>
      <c r="AD83" s="64" t="str">
        <f t="shared" si="167"/>
        <v/>
      </c>
      <c r="AE83" s="64" t="str">
        <f>IF($B83&lt;&gt;"",SUMIFS(进货台账!$I$3:$I$1869,进货台账!$E$3:$E$1869,$B83,进货台账!$B$3:$B$1869,LEFT($I$3,4),进货台账!$C$3:$C$1869,LEFT(AE$4,LEN(AE$4)-1)),"")</f>
        <v/>
      </c>
      <c r="AF83" s="64" t="str">
        <f>IF($B83&lt;&gt;"",SUMIFS(进货台账!$K$3:$K$1869,进货台账!$E$3:$E$1869,$B83,进货台账!$B$3:$B$1869,LEFT($I$3,4),进货台账!$C$3:$C$1869,LEFT(AE$4,LEN(AE$4)-1)),"")</f>
        <v/>
      </c>
      <c r="AG83" s="64" t="str">
        <f t="shared" si="100"/>
        <v/>
      </c>
      <c r="AH83" s="64" t="str">
        <f t="shared" si="101"/>
        <v/>
      </c>
      <c r="AI83" s="64" t="str">
        <f>IF($B83&lt;&gt;"",SUMIFS(销售台账!$I$3:$I$2654,销售台账!$E$3:$E$2654,$B83,销售台账!$B$3:$B$2654,LEFT($I$3,4),销售台账!$C$3:$C$2654,LEFT(AE$4,LEN(AE$4)-1)),"")</f>
        <v/>
      </c>
      <c r="AJ83" s="64" t="str">
        <f>IF($B83&lt;&gt;"",IFERROR(SUMIFS(销售台账!$K$3:$K$2654,销售台账!$E$3:$E$2654,$B83,销售台账!$B$3:$B$2654,LEFT($I$3,4),销售台账!$C$3:$C$2654,LEFT(AE$4,LEN(AE$4)-1))/AI83,0),"")</f>
        <v/>
      </c>
      <c r="AK83" s="64" t="str">
        <f>IF($B83&lt;&gt;"",SUMIFS(损耗登记!$I$3:$I$4999,损耗登记!$E$3:$E$4999,$B83,损耗登记!$B$3:$B$4999,LEFT($I$3,4),损耗登记!$C$3:$C$4999,LEFT(AE$4,LEN(AE$4)-1)),"")</f>
        <v/>
      </c>
      <c r="AL83" s="64" t="str">
        <f t="shared" si="102"/>
        <v/>
      </c>
      <c r="AM83" s="64" t="str">
        <f t="shared" si="103"/>
        <v/>
      </c>
      <c r="AN83" s="64" t="str">
        <f t="shared" si="104"/>
        <v/>
      </c>
      <c r="AO83" s="64" t="str">
        <f t="shared" si="105"/>
        <v/>
      </c>
      <c r="AP83" s="64" t="str">
        <f>IF($B83&lt;&gt;"",SUMIFS(进货台账!$I$3:$I$1869,进货台账!$E$3:$E$1869,$B83,进货台账!$B$3:$B$1869,LEFT($I$3,4),进货台账!$C$3:$C$1869,LEFT(AP$4,LEN(AP$4)-1)),"")</f>
        <v/>
      </c>
      <c r="AQ83" s="64" t="str">
        <f>IF($B83&lt;&gt;"",SUMIFS(进货台账!$K$3:$K$1869,进货台账!$E$3:$E$1869,$B83,进货台账!$B$3:$B$1869,LEFT($I$3,4),进货台账!$C$3:$C$1869,LEFT(AP$4,LEN(AP$4)-1)),"")</f>
        <v/>
      </c>
      <c r="AR83" s="64" t="str">
        <f t="shared" si="106"/>
        <v/>
      </c>
      <c r="AS83" s="64" t="str">
        <f t="shared" si="107"/>
        <v/>
      </c>
      <c r="AT83" s="64" t="str">
        <f>IF($B83&lt;&gt;"",SUMIFS(销售台账!$I$3:$I$2654,销售台账!$E$3:$E$2654,$B83,销售台账!$B$3:$B$2654,LEFT($I$3,4),销售台账!$C$3:$C$2654,LEFT(AP$4,LEN(AP$4)-1)),"")</f>
        <v/>
      </c>
      <c r="AU83" s="64" t="str">
        <f>IF($B83&lt;&gt;"",IFERROR(SUMIFS(销售台账!$K$3:$K$2654,销售台账!$E$3:$E$2654,$B83,销售台账!$B$3:$B$2654,LEFT($I$3,4),销售台账!$C$3:$C$2654,LEFT(AP$4,LEN(AP$4)-1))/AT83,0),"")</f>
        <v/>
      </c>
      <c r="AV83" s="64" t="str">
        <f>IF($B83&lt;&gt;"",SUMIFS(损耗登记!$I$3:$I$4999,损耗登记!$E$3:$E$4999,$B83,损耗登记!$B$3:$B$4999,LEFT($I$3,4),损耗登记!$C$3:$C$4999,LEFT(AP$4,LEN(AP$4)-1)),"")</f>
        <v/>
      </c>
      <c r="AW83" s="64" t="str">
        <f t="shared" si="108"/>
        <v/>
      </c>
      <c r="AX83" s="64" t="str">
        <f t="shared" si="109"/>
        <v/>
      </c>
      <c r="AY83" s="64" t="str">
        <f t="shared" si="110"/>
        <v/>
      </c>
      <c r="AZ83" s="64" t="str">
        <f t="shared" si="111"/>
        <v/>
      </c>
      <c r="BA83" s="64" t="str">
        <f>IF($B83&lt;&gt;"",SUMIFS(进货台账!$I$3:$I$1869,进货台账!$E$3:$E$1869,$B83,进货台账!$B$3:$B$1869,LEFT($I$3,4),进货台账!$C$3:$C$1869,LEFT(BA$4,LEN(BA$4)-1)),"")</f>
        <v/>
      </c>
      <c r="BB83" s="64" t="str">
        <f>IF($B83&lt;&gt;"",SUMIFS(进货台账!$K$3:$K$1869,进货台账!$E$3:$E$1869,$B83,进货台账!$B$3:$B$1869,LEFT($I$3,4),进货台账!$C$3:$C$1869,LEFT(BA$4,LEN(BA$4)-1)),"")</f>
        <v/>
      </c>
      <c r="BC83" s="64" t="str">
        <f t="shared" si="112"/>
        <v/>
      </c>
      <c r="BD83" s="64" t="str">
        <f t="shared" si="113"/>
        <v/>
      </c>
      <c r="BE83" s="64" t="str">
        <f>IF($B83&lt;&gt;"",SUMIFS(销售台账!$I$3:$I$2654,销售台账!$E$3:$E$2654,$B83,销售台账!$B$3:$B$2654,LEFT($I$3,4),销售台账!$C$3:$C$2654,LEFT(BA$4,LEN(BA$4)-1)),"")</f>
        <v/>
      </c>
      <c r="BF83" s="64" t="str">
        <f>IF($B83&lt;&gt;"",IFERROR(SUMIFS(销售台账!$K$3:$K$2654,销售台账!$E$3:$E$2654,$B83,销售台账!$B$3:$B$2654,LEFT($I$3,4),销售台账!$C$3:$C$2654,LEFT(BA$4,LEN(BA$4)-1))/BE83,0),"")</f>
        <v/>
      </c>
      <c r="BG83" s="64" t="str">
        <f>IF($B83&lt;&gt;"",SUMIFS(损耗登记!$I$3:$I$4999,损耗登记!$E$3:$E$4999,$B83,损耗登记!$B$3:$B$4999,LEFT($I$3,4),损耗登记!$C$3:$C$4999,LEFT(BA$4,LEN(BA$4)-1)),"")</f>
        <v/>
      </c>
      <c r="BH83" s="64" t="str">
        <f t="shared" si="114"/>
        <v/>
      </c>
      <c r="BI83" s="64" t="str">
        <f t="shared" si="115"/>
        <v/>
      </c>
      <c r="BJ83" s="64" t="str">
        <f t="shared" si="116"/>
        <v/>
      </c>
      <c r="BK83" s="64" t="str">
        <f t="shared" si="117"/>
        <v/>
      </c>
      <c r="BL83" s="64" t="str">
        <f>IF($B83&lt;&gt;"",SUMIFS(进货台账!$I$3:$I$1869,进货台账!$E$3:$E$1869,$B83,进货台账!$B$3:$B$1869,LEFT($I$3,4),进货台账!$C$3:$C$1869,LEFT(BL$4,LEN(BL$4)-1)),"")</f>
        <v/>
      </c>
      <c r="BM83" s="64" t="str">
        <f>IF($B83&lt;&gt;"",SUMIFS(进货台账!$K$3:$K$1869,进货台账!$E$3:$E$1869,$B83,进货台账!$B$3:$B$1869,LEFT($I$3,4),进货台账!$C$3:$C$1869,LEFT(BL$4,LEN(BL$4)-1)),"")</f>
        <v/>
      </c>
      <c r="BN83" s="64" t="str">
        <f t="shared" si="118"/>
        <v/>
      </c>
      <c r="BO83" s="64" t="str">
        <f t="shared" si="119"/>
        <v/>
      </c>
      <c r="BP83" s="64" t="str">
        <f>IF($B83&lt;&gt;"",SUMIFS(销售台账!$I$3:$I$2654,销售台账!$E$3:$E$2654,$B83,销售台账!$B$3:$B$2654,LEFT($I$3,4),销售台账!$C$3:$C$2654,LEFT(BL$4,LEN(BL$4)-1)),"")</f>
        <v/>
      </c>
      <c r="BQ83" s="64" t="str">
        <f>IF($B83&lt;&gt;"",IFERROR(SUMIFS(销售台账!$K$3:$K$2654,销售台账!$E$3:$E$2654,$B83,销售台账!$B$3:$B$2654,LEFT($I$3,4),销售台账!$C$3:$C$2654,LEFT(BL$4,LEN(BL$4)-1))/BP83,0),"")</f>
        <v/>
      </c>
      <c r="BR83" s="64" t="str">
        <f>IF($B83&lt;&gt;"",SUMIFS(损耗登记!$I$3:$I$4999,损耗登记!$E$3:$E$4999,$B83,损耗登记!$B$3:$B$4999,LEFT($I$3,4),损耗登记!$C$3:$C$4999,LEFT(BL$4,LEN(BL$4)-1)),"")</f>
        <v/>
      </c>
      <c r="BS83" s="64" t="str">
        <f t="shared" si="120"/>
        <v/>
      </c>
      <c r="BT83" s="64" t="str">
        <f t="shared" si="121"/>
        <v/>
      </c>
      <c r="BU83" s="64" t="str">
        <f t="shared" si="122"/>
        <v/>
      </c>
      <c r="BV83" s="64" t="str">
        <f t="shared" si="123"/>
        <v/>
      </c>
      <c r="BW83" s="64" t="str">
        <f>IF($B83&lt;&gt;"",SUMIFS(进货台账!$I$3:$I$1869,进货台账!$E$3:$E$1869,$B83,进货台账!$B$3:$B$1869,LEFT($I$3,4),进货台账!$C$3:$C$1869,LEFT(BW$4,LEN(BW$4)-1)),"")</f>
        <v/>
      </c>
      <c r="BX83" s="64" t="str">
        <f>IF($B83&lt;&gt;"",SUMIFS(进货台账!$K$3:$K$1869,进货台账!$E$3:$E$1869,$B83,进货台账!$B$3:$B$1869,LEFT($I$3,4),进货台账!$C$3:$C$1869,LEFT(BW$4,LEN(BW$4)-1)),"")</f>
        <v/>
      </c>
      <c r="BY83" s="64" t="str">
        <f t="shared" si="124"/>
        <v/>
      </c>
      <c r="BZ83" s="64" t="str">
        <f t="shared" si="125"/>
        <v/>
      </c>
      <c r="CA83" s="64" t="str">
        <f>IF($B83&lt;&gt;"",SUMIFS(销售台账!$I$3:$I$2654,销售台账!$E$3:$E$2654,$B83,销售台账!$B$3:$B$2654,LEFT($I$3,4),销售台账!$C$3:$C$2654,LEFT(BW$4,LEN(BW$4)-1)),"")</f>
        <v/>
      </c>
      <c r="CB83" s="64" t="str">
        <f>IF($B83&lt;&gt;"",IFERROR(SUMIFS(销售台账!$K$3:$K$2654,销售台账!$E$3:$E$2654,$B83,销售台账!$B$3:$B$2654,LEFT($I$3,4),销售台账!$C$3:$C$2654,LEFT(BW$4,LEN(BW$4)-1))/CA83,0),"")</f>
        <v/>
      </c>
      <c r="CC83" s="64" t="str">
        <f>IF($B83&lt;&gt;"",SUMIFS(损耗登记!$I$3:$I$4999,损耗登记!$E$3:$E$4999,$B83,损耗登记!$B$3:$B$4999,LEFT($I$3,4),损耗登记!$C$3:$C$4999,LEFT(BW$4,LEN(BW$4)-1)),"")</f>
        <v/>
      </c>
      <c r="CD83" s="64" t="str">
        <f t="shared" si="126"/>
        <v/>
      </c>
      <c r="CE83" s="64" t="str">
        <f t="shared" si="127"/>
        <v/>
      </c>
      <c r="CF83" s="64" t="str">
        <f t="shared" si="128"/>
        <v/>
      </c>
      <c r="CG83" s="64" t="str">
        <f t="shared" si="129"/>
        <v/>
      </c>
      <c r="CH83" s="64" t="str">
        <f>IF($B83&lt;&gt;"",SUMIFS(进货台账!$I$3:$I$1869,进货台账!$E$3:$E$1869,$B83,进货台账!$B$3:$B$1869,LEFT($I$3,4),进货台账!$C$3:$C$1869,LEFT(CH$4,LEN(CH$4)-1)),"")</f>
        <v/>
      </c>
      <c r="CI83" s="64" t="str">
        <f>IF($B83&lt;&gt;"",SUMIFS(进货台账!$K$3:$K$1869,进货台账!$E$3:$E$1869,$B83,进货台账!$B$3:$B$1869,LEFT($I$3,4),进货台账!$C$3:$C$1869,LEFT(CH$4,LEN(CH$4)-1)),"")</f>
        <v/>
      </c>
      <c r="CJ83" s="64" t="str">
        <f t="shared" si="130"/>
        <v/>
      </c>
      <c r="CK83" s="64" t="str">
        <f t="shared" si="131"/>
        <v/>
      </c>
      <c r="CL83" s="64" t="str">
        <f>IF($B83&lt;&gt;"",SUMIFS(销售台账!$I$3:$I$2654,销售台账!$E$3:$E$2654,$B83,销售台账!$B$3:$B$2654,LEFT($I$3,4),销售台账!$C$3:$C$2654,LEFT(CH$4,LEN(CH$4)-1)),"")</f>
        <v/>
      </c>
      <c r="CM83" s="64" t="str">
        <f>IF($B83&lt;&gt;"",IFERROR(SUMIFS(销售台账!$K$3:$K$2654,销售台账!$E$3:$E$2654,$B83,销售台账!$B$3:$B$2654,LEFT($I$3,4),销售台账!$C$3:$C$2654,LEFT(CH$4,LEN(CH$4)-1))/CL83,0),"")</f>
        <v/>
      </c>
      <c r="CN83" s="64" t="str">
        <f>IF($B83&lt;&gt;"",SUMIFS(损耗登记!$I$3:$I$4999,损耗登记!$E$3:$E$4999,$B83,损耗登记!$B$3:$B$4999,LEFT($I$3,4),损耗登记!$C$3:$C$4999,LEFT(CH$4,LEN(CH$4)-1)),"")</f>
        <v/>
      </c>
      <c r="CO83" s="64" t="str">
        <f t="shared" si="132"/>
        <v/>
      </c>
      <c r="CP83" s="64" t="str">
        <f t="shared" si="133"/>
        <v/>
      </c>
      <c r="CQ83" s="64" t="str">
        <f t="shared" si="134"/>
        <v/>
      </c>
      <c r="CR83" s="64" t="str">
        <f t="shared" si="135"/>
        <v/>
      </c>
      <c r="CS83" s="64" t="str">
        <f>IF($B83&lt;&gt;"",SUMIFS(进货台账!$I$3:$I$1869,进货台账!$E$3:$E$1869,$B83,进货台账!$B$3:$B$1869,LEFT($I$3,4),进货台账!$C$3:$C$1869,LEFT(CS$4,LEN(CS$4)-1)),"")</f>
        <v/>
      </c>
      <c r="CT83" s="64" t="str">
        <f>IF($B83&lt;&gt;"",SUMIFS(进货台账!$K$3:$K$1869,进货台账!$E$3:$E$1869,$B83,进货台账!$B$3:$B$1869,LEFT($I$3,4),进货台账!$C$3:$C$1869,LEFT(CS$4,LEN(CS$4)-1)),"")</f>
        <v/>
      </c>
      <c r="CU83" s="64" t="str">
        <f t="shared" si="136"/>
        <v/>
      </c>
      <c r="CV83" s="64" t="str">
        <f t="shared" si="137"/>
        <v/>
      </c>
      <c r="CW83" s="64" t="str">
        <f>IF($B83&lt;&gt;"",SUMIFS(销售台账!$I$3:$I$2654,销售台账!$E$3:$E$2654,$B83,销售台账!$B$3:$B$2654,LEFT($I$3,4),销售台账!$C$3:$C$2654,LEFT(CS$4,LEN(CS$4)-1)),"")</f>
        <v/>
      </c>
      <c r="CX83" s="64" t="str">
        <f>IF($B83&lt;&gt;"",IFERROR(SUMIFS(销售台账!$K$3:$K$2654,销售台账!$E$3:$E$2654,$B83,销售台账!$B$3:$B$2654,LEFT($I$3,4),销售台账!$C$3:$C$2654,LEFT(CS$4,LEN(CS$4)-1))/CW83,0),"")</f>
        <v/>
      </c>
      <c r="CY83" s="64" t="str">
        <f>IF($B83&lt;&gt;"",SUMIFS(损耗登记!$I$3:$I$4999,损耗登记!$E$3:$E$4999,$B83,损耗登记!$B$3:$B$4999,LEFT($I$3,4),损耗登记!$C$3:$C$4999,LEFT(CS$4,LEN(CS$4)-1)),"")</f>
        <v/>
      </c>
      <c r="CZ83" s="64" t="str">
        <f t="shared" si="138"/>
        <v/>
      </c>
      <c r="DA83" s="64" t="str">
        <f t="shared" si="139"/>
        <v/>
      </c>
      <c r="DB83" s="64" t="str">
        <f t="shared" si="140"/>
        <v/>
      </c>
      <c r="DC83" s="64" t="str">
        <f t="shared" si="141"/>
        <v/>
      </c>
      <c r="DD83" s="64" t="str">
        <f>IF($B83&lt;&gt;"",SUMIFS(进货台账!$I$3:$I$1869,进货台账!$E$3:$E$1869,$B83,进货台账!$B$3:$B$1869,LEFT($I$3,4),进货台账!$C$3:$C$1869,LEFT(DD$4,LEN(DD$4)-1)),"")</f>
        <v/>
      </c>
      <c r="DE83" s="64" t="str">
        <f>IF($B83&lt;&gt;"",SUMIFS(进货台账!$K$3:$K$1869,进货台账!$E$3:$E$1869,$B83,进货台账!$B$3:$B$1869,LEFT($I$3,4),进货台账!$C$3:$C$1869,LEFT(DD$4,LEN(DD$4)-1)),"")</f>
        <v/>
      </c>
      <c r="DF83" s="64" t="str">
        <f t="shared" si="142"/>
        <v/>
      </c>
      <c r="DG83" s="64" t="str">
        <f t="shared" si="143"/>
        <v/>
      </c>
      <c r="DH83" s="64" t="str">
        <f>IF($B83&lt;&gt;"",SUMIFS(销售台账!$I$3:$I$2654,销售台账!$E$3:$E$2654,$B83,销售台账!$B$3:$B$2654,LEFT($I$3,4),销售台账!$C$3:$C$2654,LEFT(DD$4,LEN(DD$4)-1)),"")</f>
        <v/>
      </c>
      <c r="DI83" s="64" t="str">
        <f>IF($B83&lt;&gt;"",IFERROR(SUMIFS(销售台账!$K$3:$K$2654,销售台账!$E$3:$E$2654,$B83,销售台账!$B$3:$B$2654,LEFT($I$3,4),销售台账!$C$3:$C$2654,LEFT(DD$4,LEN(DD$4)-1))/DH83,0),"")</f>
        <v/>
      </c>
      <c r="DJ83" s="64" t="str">
        <f>IF($B83&lt;&gt;"",SUMIFS(损耗登记!$I$3:$I$4999,损耗登记!$E$3:$E$4999,$B83,损耗登记!$B$3:$B$4999,LEFT($I$3,4),损耗登记!$C$3:$C$4999,LEFT(DD$4,LEN(DD$4)-1)),"")</f>
        <v/>
      </c>
      <c r="DK83" s="64" t="str">
        <f t="shared" si="144"/>
        <v/>
      </c>
      <c r="DL83" s="64" t="str">
        <f t="shared" si="145"/>
        <v/>
      </c>
      <c r="DM83" s="64" t="str">
        <f t="shared" si="146"/>
        <v/>
      </c>
      <c r="DN83" s="64" t="str">
        <f t="shared" si="147"/>
        <v/>
      </c>
      <c r="DO83" s="64" t="str">
        <f>IF($B83&lt;&gt;"",SUMIFS(进货台账!$I$3:$I$1869,进货台账!$E$3:$E$1869,$B83,进货台账!$B$3:$B$1869,LEFT($I$3,4),进货台账!$C$3:$C$1869,LEFT(DO$4,LEN(DO$4)-1)),"")</f>
        <v/>
      </c>
      <c r="DP83" s="64" t="str">
        <f>IF($B83&lt;&gt;"",SUMIFS(进货台账!$K$3:$K$1869,进货台账!$E$3:$E$1869,$B83,进货台账!$B$3:$B$1869,LEFT($I$3,4),进货台账!$C$3:$C$1869,LEFT(DO$4,LEN(DO$4)-1)),"")</f>
        <v/>
      </c>
      <c r="DQ83" s="64" t="str">
        <f t="shared" si="148"/>
        <v/>
      </c>
      <c r="DR83" s="64" t="str">
        <f t="shared" si="149"/>
        <v/>
      </c>
      <c r="DS83" s="64" t="str">
        <f>IF($B83&lt;&gt;"",SUMIFS(销售台账!$I$3:$I$2654,销售台账!$E$3:$E$2654,$B83,销售台账!$B$3:$B$2654,LEFT($I$3,4),销售台账!$C$3:$C$2654,LEFT(DO$4,LEN(DO$4)-1)),"")</f>
        <v/>
      </c>
      <c r="DT83" s="64" t="str">
        <f>IF($B83&lt;&gt;"",IFERROR(SUMIFS(销售台账!$K$3:$K$2654,销售台账!$E$3:$E$2654,$B83,销售台账!$B$3:$B$2654,LEFT($I$3,4),销售台账!$C$3:$C$2654,LEFT(DO$4,LEN(DO$4)-1))/DS83,0),"")</f>
        <v/>
      </c>
      <c r="DU83" s="64" t="str">
        <f>IF($B83&lt;&gt;"",SUMIFS(损耗登记!$I$3:$I$4999,损耗登记!$E$3:$E$4999,$B83,损耗登记!$B$3:$B$4999,LEFT($I$3,4),损耗登记!$C$3:$C$4999,LEFT(DO$4,LEN(DO$4)-1)),"")</f>
        <v/>
      </c>
      <c r="DV83" s="64" t="str">
        <f t="shared" si="150"/>
        <v/>
      </c>
      <c r="DW83" s="64" t="str">
        <f t="shared" si="151"/>
        <v/>
      </c>
      <c r="DX83" s="64" t="str">
        <f t="shared" si="152"/>
        <v/>
      </c>
      <c r="DY83" s="64" t="str">
        <f t="shared" si="153"/>
        <v/>
      </c>
      <c r="DZ83" s="64" t="str">
        <f>IF($B83&lt;&gt;"",SUMIFS(进货台账!$I$3:$I$1869,进货台账!$E$3:$E$1869,$B83,进货台账!$B$3:$B$1869,LEFT($I$3,4),进货台账!$C$3:$C$1869,LEFT(DZ$4,LEN(DZ$4)-1)),"")</f>
        <v/>
      </c>
      <c r="EA83" s="64" t="str">
        <f>IF($B83&lt;&gt;"",SUMIFS(进货台账!$K$3:$K$1869,进货台账!$E$3:$E$1869,$B83,进货台账!$B$3:$B$1869,LEFT($I$3,4),进货台账!$C$3:$C$1869,LEFT(DZ$4,LEN(DZ$4)-1)),"")</f>
        <v/>
      </c>
      <c r="EB83" s="64" t="str">
        <f t="shared" si="154"/>
        <v/>
      </c>
      <c r="EC83" s="64" t="str">
        <f t="shared" si="155"/>
        <v/>
      </c>
      <c r="ED83" s="64" t="str">
        <f>IF($B83&lt;&gt;"",SUMIFS(销售台账!$I$3:$I$2654,销售台账!$E$3:$E$2654,$B83,销售台账!$B$3:$B$2654,LEFT($I$3,4),销售台账!$C$3:$C$2654,LEFT(DZ$4,LEN(DZ$4)-1)),"")</f>
        <v/>
      </c>
      <c r="EE83" s="64" t="str">
        <f>IF($B83&lt;&gt;"",IFERROR(SUMIFS(销售台账!$K$3:$K$2654,销售台账!$E$3:$E$2654,$B83,销售台账!$B$3:$B$2654,LEFT($I$3,4),销售台账!$C$3:$C$2654,LEFT(DZ$4,LEN(DZ$4)-1))/ED83,0),"")</f>
        <v/>
      </c>
      <c r="EF83" s="64" t="str">
        <f>IF($B83&lt;&gt;"",SUMIFS(损耗登记!$I$3:$I$4999,损耗登记!$E$3:$E$4999,$B83,损耗登记!$B$3:$B$4999,LEFT($I$3,4),损耗登记!$C$3:$C$4999,LEFT(DZ$4,LEN(DZ$4)-1)),"")</f>
        <v/>
      </c>
      <c r="EG83" s="64" t="str">
        <f t="shared" si="156"/>
        <v/>
      </c>
      <c r="EH83" s="64" t="str">
        <f t="shared" si="157"/>
        <v/>
      </c>
      <c r="EI83" s="64" t="str">
        <f t="shared" si="158"/>
        <v/>
      </c>
      <c r="EJ83" s="64" t="str">
        <f t="shared" si="159"/>
        <v/>
      </c>
    </row>
    <row r="84" s="44" customFormat="1" ht="22" customHeight="1" spans="1:140">
      <c r="A84" s="63" t="str">
        <f t="shared" si="160"/>
        <v/>
      </c>
      <c r="B84" s="63" t="str">
        <f>IF(商品参数!A80&lt;&gt;"",商品参数!A80,"")</f>
        <v/>
      </c>
      <c r="C84" s="64" t="str">
        <f>IFERROR(VLOOKUP(B84,商品参数!A:E,2,FALSE),"")</f>
        <v/>
      </c>
      <c r="D84" s="64" t="str">
        <f>IFERROR(VLOOKUP(B84,商品参数!A:E,3,FALSE),"")</f>
        <v/>
      </c>
      <c r="E84" s="64" t="str">
        <f>IFERROR(VLOOKUP(B84,商品参数!A:E,4,FALSE),"")</f>
        <v/>
      </c>
      <c r="F84" s="64" t="str">
        <f>IF(E84&lt;&gt;"",IFERROR(VLOOKUP(B84,商品参数!$A$3:$D$499,6,0),0),"")</f>
        <v/>
      </c>
      <c r="G84" s="64" t="str">
        <f>IF(E84&lt;&gt;"",IFERROR(VLOOKUP(B84,商品参数!$A$3:$E$499,7,0),0),"")</f>
        <v/>
      </c>
      <c r="H84" s="64" t="str">
        <f t="shared" si="94"/>
        <v/>
      </c>
      <c r="I84" s="64" t="str">
        <f>IF($B84&lt;&gt;"",SUMIFS(进货台账!$I$3:$I$1869,进货台账!$E$3:$E$1869,$B84,进货台账!$B$3:$B$1869,LEFT($I$3,4),进货台账!$C$3:$C$1869,LEFT(I$4,LEN(I$4)-1)),"")</f>
        <v/>
      </c>
      <c r="J84" s="64" t="str">
        <f>IF($B84&lt;&gt;"",SUMIFS(进货台账!$K$3:$K$1869,进货台账!$E$3:$E$1869,$B84,进货台账!$B$3:$B$1869,LEFT($I$3,4),进货台账!$C$3:$C$1869,LEFT(I$4,LEN(I$4)-1)),"")</f>
        <v/>
      </c>
      <c r="K84" s="64" t="str">
        <f t="shared" si="95"/>
        <v/>
      </c>
      <c r="L84" s="64" t="str">
        <f t="shared" si="96"/>
        <v/>
      </c>
      <c r="M84" s="64" t="str">
        <f>IF($B84&lt;&gt;"",SUMIFS(销售台账!$I$3:$I$2654,销售台账!$E$3:$E$2654,$B84,销售台账!$B$3:$B$2654,LEFT($I$3,4),销售台账!$C$3:$C$2654,LEFT(I$4,LEN(I$4)-1)),"")</f>
        <v/>
      </c>
      <c r="N84" s="64" t="str">
        <f>IF($B84&lt;&gt;"",IFERROR(SUMIFS(销售台账!$K$3:$K$2654,销售台账!$E$3:$E$2654,$B84,销售台账!$B$3:$B$2654,LEFT($I$3,4),销售台账!$C$3:$C$2654,LEFT(I$4,LEN(I$4)-1))/M84,0),"")</f>
        <v/>
      </c>
      <c r="O84" s="64" t="str">
        <f>IF($B84&lt;&gt;"",SUMIFS(损耗登记!$I$3:$I$4999,损耗登记!$E$3:$E$4999,$B84,损耗登记!$B$3:$B$4999,LEFT($I$3,4),损耗登记!$C$3:$C$4999,LEFT(I$4,LEN(I$4)-1)),"")</f>
        <v/>
      </c>
      <c r="P84" s="64" t="str">
        <f t="shared" si="97"/>
        <v/>
      </c>
      <c r="Q84" s="64" t="str">
        <f t="shared" si="98"/>
        <v/>
      </c>
      <c r="R84" s="64" t="str">
        <f t="shared" si="99"/>
        <v/>
      </c>
      <c r="S84" s="64" t="str">
        <f t="shared" si="161"/>
        <v/>
      </c>
      <c r="T84" s="64" t="str">
        <f>IF($B84&lt;&gt;"",SUMIFS(进货台账!$I$3:$I$1869,进货台账!$E$3:$E$1869,$B84,进货台账!$B$3:$B$1869,LEFT($I$3,4),进货台账!$C$3:$C$1869,LEFT(T$4,LEN(T$4)-1)),"")</f>
        <v/>
      </c>
      <c r="U84" s="64" t="str">
        <f>IF($B84&lt;&gt;"",SUMIFS(进货台账!$K$3:$K$1869,进货台账!$E$3:$E$1869,$B84,进货台账!$B$3:$B$1869,LEFT($I$3,4),进货台账!$C$3:$C$1869,LEFT(T$4,LEN(T$4)-1)),"")</f>
        <v/>
      </c>
      <c r="V84" s="64" t="str">
        <f t="shared" si="162"/>
        <v/>
      </c>
      <c r="W84" s="64" t="str">
        <f t="shared" si="163"/>
        <v/>
      </c>
      <c r="X84" s="64" t="str">
        <f>IF($B84&lt;&gt;"",SUMIFS(销售台账!$I$3:$I$2654,销售台账!$E$3:$E$2654,$B84,销售台账!$B$3:$B$2654,LEFT($I$3,4),销售台账!$C$3:$C$2654,LEFT(T$4,LEN(T$4)-1)),"")</f>
        <v/>
      </c>
      <c r="Y84" s="64" t="str">
        <f>IF($B84&lt;&gt;"",IFERROR(SUMIFS(销售台账!$K$3:$K$2654,销售台账!$E$3:$E$2654,$B84,销售台账!$B$3:$B$2654,LEFT($I$3,4),销售台账!$C$3:$C$2654,LEFT(T$4,LEN(T$4)-1))/X84,0),"")</f>
        <v/>
      </c>
      <c r="Z84" s="64" t="str">
        <f>IF($B84&lt;&gt;"",SUMIFS(损耗登记!$I$3:$I$4999,损耗登记!$E$3:$E$4999,$B84,损耗登记!$B$3:$B$4999,LEFT($I$3,4),损耗登记!$C$3:$C$4999,LEFT(T$4,LEN(T$4)-1)),"")</f>
        <v/>
      </c>
      <c r="AA84" s="64" t="str">
        <f t="shared" si="164"/>
        <v/>
      </c>
      <c r="AB84" s="64" t="str">
        <f t="shared" si="165"/>
        <v/>
      </c>
      <c r="AC84" s="64" t="str">
        <f t="shared" si="166"/>
        <v/>
      </c>
      <c r="AD84" s="64" t="str">
        <f t="shared" si="167"/>
        <v/>
      </c>
      <c r="AE84" s="64" t="str">
        <f>IF($B84&lt;&gt;"",SUMIFS(进货台账!$I$3:$I$1869,进货台账!$E$3:$E$1869,$B84,进货台账!$B$3:$B$1869,LEFT($I$3,4),进货台账!$C$3:$C$1869,LEFT(AE$4,LEN(AE$4)-1)),"")</f>
        <v/>
      </c>
      <c r="AF84" s="64" t="str">
        <f>IF($B84&lt;&gt;"",SUMIFS(进货台账!$K$3:$K$1869,进货台账!$E$3:$E$1869,$B84,进货台账!$B$3:$B$1869,LEFT($I$3,4),进货台账!$C$3:$C$1869,LEFT(AE$4,LEN(AE$4)-1)),"")</f>
        <v/>
      </c>
      <c r="AG84" s="64" t="str">
        <f t="shared" si="100"/>
        <v/>
      </c>
      <c r="AH84" s="64" t="str">
        <f t="shared" si="101"/>
        <v/>
      </c>
      <c r="AI84" s="64" t="str">
        <f>IF($B84&lt;&gt;"",SUMIFS(销售台账!$I$3:$I$2654,销售台账!$E$3:$E$2654,$B84,销售台账!$B$3:$B$2654,LEFT($I$3,4),销售台账!$C$3:$C$2654,LEFT(AE$4,LEN(AE$4)-1)),"")</f>
        <v/>
      </c>
      <c r="AJ84" s="64" t="str">
        <f>IF($B84&lt;&gt;"",IFERROR(SUMIFS(销售台账!$K$3:$K$2654,销售台账!$E$3:$E$2654,$B84,销售台账!$B$3:$B$2654,LEFT($I$3,4),销售台账!$C$3:$C$2654,LEFT(AE$4,LEN(AE$4)-1))/AI84,0),"")</f>
        <v/>
      </c>
      <c r="AK84" s="64" t="str">
        <f>IF($B84&lt;&gt;"",SUMIFS(损耗登记!$I$3:$I$4999,损耗登记!$E$3:$E$4999,$B84,损耗登记!$B$3:$B$4999,LEFT($I$3,4),损耗登记!$C$3:$C$4999,LEFT(AE$4,LEN(AE$4)-1)),"")</f>
        <v/>
      </c>
      <c r="AL84" s="64" t="str">
        <f t="shared" si="102"/>
        <v/>
      </c>
      <c r="AM84" s="64" t="str">
        <f t="shared" si="103"/>
        <v/>
      </c>
      <c r="AN84" s="64" t="str">
        <f t="shared" si="104"/>
        <v/>
      </c>
      <c r="AO84" s="64" t="str">
        <f t="shared" si="105"/>
        <v/>
      </c>
      <c r="AP84" s="64" t="str">
        <f>IF($B84&lt;&gt;"",SUMIFS(进货台账!$I$3:$I$1869,进货台账!$E$3:$E$1869,$B84,进货台账!$B$3:$B$1869,LEFT($I$3,4),进货台账!$C$3:$C$1869,LEFT(AP$4,LEN(AP$4)-1)),"")</f>
        <v/>
      </c>
      <c r="AQ84" s="64" t="str">
        <f>IF($B84&lt;&gt;"",SUMIFS(进货台账!$K$3:$K$1869,进货台账!$E$3:$E$1869,$B84,进货台账!$B$3:$B$1869,LEFT($I$3,4),进货台账!$C$3:$C$1869,LEFT(AP$4,LEN(AP$4)-1)),"")</f>
        <v/>
      </c>
      <c r="AR84" s="64" t="str">
        <f t="shared" si="106"/>
        <v/>
      </c>
      <c r="AS84" s="64" t="str">
        <f t="shared" si="107"/>
        <v/>
      </c>
      <c r="AT84" s="64" t="str">
        <f>IF($B84&lt;&gt;"",SUMIFS(销售台账!$I$3:$I$2654,销售台账!$E$3:$E$2654,$B84,销售台账!$B$3:$B$2654,LEFT($I$3,4),销售台账!$C$3:$C$2654,LEFT(AP$4,LEN(AP$4)-1)),"")</f>
        <v/>
      </c>
      <c r="AU84" s="64" t="str">
        <f>IF($B84&lt;&gt;"",IFERROR(SUMIFS(销售台账!$K$3:$K$2654,销售台账!$E$3:$E$2654,$B84,销售台账!$B$3:$B$2654,LEFT($I$3,4),销售台账!$C$3:$C$2654,LEFT(AP$4,LEN(AP$4)-1))/AT84,0),"")</f>
        <v/>
      </c>
      <c r="AV84" s="64" t="str">
        <f>IF($B84&lt;&gt;"",SUMIFS(损耗登记!$I$3:$I$4999,损耗登记!$E$3:$E$4999,$B84,损耗登记!$B$3:$B$4999,LEFT($I$3,4),损耗登记!$C$3:$C$4999,LEFT(AP$4,LEN(AP$4)-1)),"")</f>
        <v/>
      </c>
      <c r="AW84" s="64" t="str">
        <f t="shared" si="108"/>
        <v/>
      </c>
      <c r="AX84" s="64" t="str">
        <f t="shared" si="109"/>
        <v/>
      </c>
      <c r="AY84" s="64" t="str">
        <f t="shared" si="110"/>
        <v/>
      </c>
      <c r="AZ84" s="64" t="str">
        <f t="shared" si="111"/>
        <v/>
      </c>
      <c r="BA84" s="64" t="str">
        <f>IF($B84&lt;&gt;"",SUMIFS(进货台账!$I$3:$I$1869,进货台账!$E$3:$E$1869,$B84,进货台账!$B$3:$B$1869,LEFT($I$3,4),进货台账!$C$3:$C$1869,LEFT(BA$4,LEN(BA$4)-1)),"")</f>
        <v/>
      </c>
      <c r="BB84" s="64" t="str">
        <f>IF($B84&lt;&gt;"",SUMIFS(进货台账!$K$3:$K$1869,进货台账!$E$3:$E$1869,$B84,进货台账!$B$3:$B$1869,LEFT($I$3,4),进货台账!$C$3:$C$1869,LEFT(BA$4,LEN(BA$4)-1)),"")</f>
        <v/>
      </c>
      <c r="BC84" s="64" t="str">
        <f t="shared" si="112"/>
        <v/>
      </c>
      <c r="BD84" s="64" t="str">
        <f t="shared" si="113"/>
        <v/>
      </c>
      <c r="BE84" s="64" t="str">
        <f>IF($B84&lt;&gt;"",SUMIFS(销售台账!$I$3:$I$2654,销售台账!$E$3:$E$2654,$B84,销售台账!$B$3:$B$2654,LEFT($I$3,4),销售台账!$C$3:$C$2654,LEFT(BA$4,LEN(BA$4)-1)),"")</f>
        <v/>
      </c>
      <c r="BF84" s="64" t="str">
        <f>IF($B84&lt;&gt;"",IFERROR(SUMIFS(销售台账!$K$3:$K$2654,销售台账!$E$3:$E$2654,$B84,销售台账!$B$3:$B$2654,LEFT($I$3,4),销售台账!$C$3:$C$2654,LEFT(BA$4,LEN(BA$4)-1))/BE84,0),"")</f>
        <v/>
      </c>
      <c r="BG84" s="64" t="str">
        <f>IF($B84&lt;&gt;"",SUMIFS(损耗登记!$I$3:$I$4999,损耗登记!$E$3:$E$4999,$B84,损耗登记!$B$3:$B$4999,LEFT($I$3,4),损耗登记!$C$3:$C$4999,LEFT(BA$4,LEN(BA$4)-1)),"")</f>
        <v/>
      </c>
      <c r="BH84" s="64" t="str">
        <f t="shared" si="114"/>
        <v/>
      </c>
      <c r="BI84" s="64" t="str">
        <f t="shared" si="115"/>
        <v/>
      </c>
      <c r="BJ84" s="64" t="str">
        <f t="shared" si="116"/>
        <v/>
      </c>
      <c r="BK84" s="64" t="str">
        <f t="shared" si="117"/>
        <v/>
      </c>
      <c r="BL84" s="64" t="str">
        <f>IF($B84&lt;&gt;"",SUMIFS(进货台账!$I$3:$I$1869,进货台账!$E$3:$E$1869,$B84,进货台账!$B$3:$B$1869,LEFT($I$3,4),进货台账!$C$3:$C$1869,LEFT(BL$4,LEN(BL$4)-1)),"")</f>
        <v/>
      </c>
      <c r="BM84" s="64" t="str">
        <f>IF($B84&lt;&gt;"",SUMIFS(进货台账!$K$3:$K$1869,进货台账!$E$3:$E$1869,$B84,进货台账!$B$3:$B$1869,LEFT($I$3,4),进货台账!$C$3:$C$1869,LEFT(BL$4,LEN(BL$4)-1)),"")</f>
        <v/>
      </c>
      <c r="BN84" s="64" t="str">
        <f t="shared" si="118"/>
        <v/>
      </c>
      <c r="BO84" s="64" t="str">
        <f t="shared" si="119"/>
        <v/>
      </c>
      <c r="BP84" s="64" t="str">
        <f>IF($B84&lt;&gt;"",SUMIFS(销售台账!$I$3:$I$2654,销售台账!$E$3:$E$2654,$B84,销售台账!$B$3:$B$2654,LEFT($I$3,4),销售台账!$C$3:$C$2654,LEFT(BL$4,LEN(BL$4)-1)),"")</f>
        <v/>
      </c>
      <c r="BQ84" s="64" t="str">
        <f>IF($B84&lt;&gt;"",IFERROR(SUMIFS(销售台账!$K$3:$K$2654,销售台账!$E$3:$E$2654,$B84,销售台账!$B$3:$B$2654,LEFT($I$3,4),销售台账!$C$3:$C$2654,LEFT(BL$4,LEN(BL$4)-1))/BP84,0),"")</f>
        <v/>
      </c>
      <c r="BR84" s="64" t="str">
        <f>IF($B84&lt;&gt;"",SUMIFS(损耗登记!$I$3:$I$4999,损耗登记!$E$3:$E$4999,$B84,损耗登记!$B$3:$B$4999,LEFT($I$3,4),损耗登记!$C$3:$C$4999,LEFT(BL$4,LEN(BL$4)-1)),"")</f>
        <v/>
      </c>
      <c r="BS84" s="64" t="str">
        <f t="shared" si="120"/>
        <v/>
      </c>
      <c r="BT84" s="64" t="str">
        <f t="shared" si="121"/>
        <v/>
      </c>
      <c r="BU84" s="64" t="str">
        <f t="shared" si="122"/>
        <v/>
      </c>
      <c r="BV84" s="64" t="str">
        <f t="shared" si="123"/>
        <v/>
      </c>
      <c r="BW84" s="64" t="str">
        <f>IF($B84&lt;&gt;"",SUMIFS(进货台账!$I$3:$I$1869,进货台账!$E$3:$E$1869,$B84,进货台账!$B$3:$B$1869,LEFT($I$3,4),进货台账!$C$3:$C$1869,LEFT(BW$4,LEN(BW$4)-1)),"")</f>
        <v/>
      </c>
      <c r="BX84" s="64" t="str">
        <f>IF($B84&lt;&gt;"",SUMIFS(进货台账!$K$3:$K$1869,进货台账!$E$3:$E$1869,$B84,进货台账!$B$3:$B$1869,LEFT($I$3,4),进货台账!$C$3:$C$1869,LEFT(BW$4,LEN(BW$4)-1)),"")</f>
        <v/>
      </c>
      <c r="BY84" s="64" t="str">
        <f t="shared" si="124"/>
        <v/>
      </c>
      <c r="BZ84" s="64" t="str">
        <f t="shared" si="125"/>
        <v/>
      </c>
      <c r="CA84" s="64" t="str">
        <f>IF($B84&lt;&gt;"",SUMIFS(销售台账!$I$3:$I$2654,销售台账!$E$3:$E$2654,$B84,销售台账!$B$3:$B$2654,LEFT($I$3,4),销售台账!$C$3:$C$2654,LEFT(BW$4,LEN(BW$4)-1)),"")</f>
        <v/>
      </c>
      <c r="CB84" s="64" t="str">
        <f>IF($B84&lt;&gt;"",IFERROR(SUMIFS(销售台账!$K$3:$K$2654,销售台账!$E$3:$E$2654,$B84,销售台账!$B$3:$B$2654,LEFT($I$3,4),销售台账!$C$3:$C$2654,LEFT(BW$4,LEN(BW$4)-1))/CA84,0),"")</f>
        <v/>
      </c>
      <c r="CC84" s="64" t="str">
        <f>IF($B84&lt;&gt;"",SUMIFS(损耗登记!$I$3:$I$4999,损耗登记!$E$3:$E$4999,$B84,损耗登记!$B$3:$B$4999,LEFT($I$3,4),损耗登记!$C$3:$C$4999,LEFT(BW$4,LEN(BW$4)-1)),"")</f>
        <v/>
      </c>
      <c r="CD84" s="64" t="str">
        <f t="shared" si="126"/>
        <v/>
      </c>
      <c r="CE84" s="64" t="str">
        <f t="shared" si="127"/>
        <v/>
      </c>
      <c r="CF84" s="64" t="str">
        <f t="shared" si="128"/>
        <v/>
      </c>
      <c r="CG84" s="64" t="str">
        <f t="shared" si="129"/>
        <v/>
      </c>
      <c r="CH84" s="64" t="str">
        <f>IF($B84&lt;&gt;"",SUMIFS(进货台账!$I$3:$I$1869,进货台账!$E$3:$E$1869,$B84,进货台账!$B$3:$B$1869,LEFT($I$3,4),进货台账!$C$3:$C$1869,LEFT(CH$4,LEN(CH$4)-1)),"")</f>
        <v/>
      </c>
      <c r="CI84" s="64" t="str">
        <f>IF($B84&lt;&gt;"",SUMIFS(进货台账!$K$3:$K$1869,进货台账!$E$3:$E$1869,$B84,进货台账!$B$3:$B$1869,LEFT($I$3,4),进货台账!$C$3:$C$1869,LEFT(CH$4,LEN(CH$4)-1)),"")</f>
        <v/>
      </c>
      <c r="CJ84" s="64" t="str">
        <f t="shared" si="130"/>
        <v/>
      </c>
      <c r="CK84" s="64" t="str">
        <f t="shared" si="131"/>
        <v/>
      </c>
      <c r="CL84" s="64" t="str">
        <f>IF($B84&lt;&gt;"",SUMIFS(销售台账!$I$3:$I$2654,销售台账!$E$3:$E$2654,$B84,销售台账!$B$3:$B$2654,LEFT($I$3,4),销售台账!$C$3:$C$2654,LEFT(CH$4,LEN(CH$4)-1)),"")</f>
        <v/>
      </c>
      <c r="CM84" s="64" t="str">
        <f>IF($B84&lt;&gt;"",IFERROR(SUMIFS(销售台账!$K$3:$K$2654,销售台账!$E$3:$E$2654,$B84,销售台账!$B$3:$B$2654,LEFT($I$3,4),销售台账!$C$3:$C$2654,LEFT(CH$4,LEN(CH$4)-1))/CL84,0),"")</f>
        <v/>
      </c>
      <c r="CN84" s="64" t="str">
        <f>IF($B84&lt;&gt;"",SUMIFS(损耗登记!$I$3:$I$4999,损耗登记!$E$3:$E$4999,$B84,损耗登记!$B$3:$B$4999,LEFT($I$3,4),损耗登记!$C$3:$C$4999,LEFT(CH$4,LEN(CH$4)-1)),"")</f>
        <v/>
      </c>
      <c r="CO84" s="64" t="str">
        <f t="shared" si="132"/>
        <v/>
      </c>
      <c r="CP84" s="64" t="str">
        <f t="shared" si="133"/>
        <v/>
      </c>
      <c r="CQ84" s="64" t="str">
        <f t="shared" si="134"/>
        <v/>
      </c>
      <c r="CR84" s="64" t="str">
        <f t="shared" si="135"/>
        <v/>
      </c>
      <c r="CS84" s="64" t="str">
        <f>IF($B84&lt;&gt;"",SUMIFS(进货台账!$I$3:$I$1869,进货台账!$E$3:$E$1869,$B84,进货台账!$B$3:$B$1869,LEFT($I$3,4),进货台账!$C$3:$C$1869,LEFT(CS$4,LEN(CS$4)-1)),"")</f>
        <v/>
      </c>
      <c r="CT84" s="64" t="str">
        <f>IF($B84&lt;&gt;"",SUMIFS(进货台账!$K$3:$K$1869,进货台账!$E$3:$E$1869,$B84,进货台账!$B$3:$B$1869,LEFT($I$3,4),进货台账!$C$3:$C$1869,LEFT(CS$4,LEN(CS$4)-1)),"")</f>
        <v/>
      </c>
      <c r="CU84" s="64" t="str">
        <f t="shared" si="136"/>
        <v/>
      </c>
      <c r="CV84" s="64" t="str">
        <f t="shared" si="137"/>
        <v/>
      </c>
      <c r="CW84" s="64" t="str">
        <f>IF($B84&lt;&gt;"",SUMIFS(销售台账!$I$3:$I$2654,销售台账!$E$3:$E$2654,$B84,销售台账!$B$3:$B$2654,LEFT($I$3,4),销售台账!$C$3:$C$2654,LEFT(CS$4,LEN(CS$4)-1)),"")</f>
        <v/>
      </c>
      <c r="CX84" s="64" t="str">
        <f>IF($B84&lt;&gt;"",IFERROR(SUMIFS(销售台账!$K$3:$K$2654,销售台账!$E$3:$E$2654,$B84,销售台账!$B$3:$B$2654,LEFT($I$3,4),销售台账!$C$3:$C$2654,LEFT(CS$4,LEN(CS$4)-1))/CW84,0),"")</f>
        <v/>
      </c>
      <c r="CY84" s="64" t="str">
        <f>IF($B84&lt;&gt;"",SUMIFS(损耗登记!$I$3:$I$4999,损耗登记!$E$3:$E$4999,$B84,损耗登记!$B$3:$B$4999,LEFT($I$3,4),损耗登记!$C$3:$C$4999,LEFT(CS$4,LEN(CS$4)-1)),"")</f>
        <v/>
      </c>
      <c r="CZ84" s="64" t="str">
        <f t="shared" si="138"/>
        <v/>
      </c>
      <c r="DA84" s="64" t="str">
        <f t="shared" si="139"/>
        <v/>
      </c>
      <c r="DB84" s="64" t="str">
        <f t="shared" si="140"/>
        <v/>
      </c>
      <c r="DC84" s="64" t="str">
        <f t="shared" si="141"/>
        <v/>
      </c>
      <c r="DD84" s="64" t="str">
        <f>IF($B84&lt;&gt;"",SUMIFS(进货台账!$I$3:$I$1869,进货台账!$E$3:$E$1869,$B84,进货台账!$B$3:$B$1869,LEFT($I$3,4),进货台账!$C$3:$C$1869,LEFT(DD$4,LEN(DD$4)-1)),"")</f>
        <v/>
      </c>
      <c r="DE84" s="64" t="str">
        <f>IF($B84&lt;&gt;"",SUMIFS(进货台账!$K$3:$K$1869,进货台账!$E$3:$E$1869,$B84,进货台账!$B$3:$B$1869,LEFT($I$3,4),进货台账!$C$3:$C$1869,LEFT(DD$4,LEN(DD$4)-1)),"")</f>
        <v/>
      </c>
      <c r="DF84" s="64" t="str">
        <f t="shared" si="142"/>
        <v/>
      </c>
      <c r="DG84" s="64" t="str">
        <f t="shared" si="143"/>
        <v/>
      </c>
      <c r="DH84" s="64" t="str">
        <f>IF($B84&lt;&gt;"",SUMIFS(销售台账!$I$3:$I$2654,销售台账!$E$3:$E$2654,$B84,销售台账!$B$3:$B$2654,LEFT($I$3,4),销售台账!$C$3:$C$2654,LEFT(DD$4,LEN(DD$4)-1)),"")</f>
        <v/>
      </c>
      <c r="DI84" s="64" t="str">
        <f>IF($B84&lt;&gt;"",IFERROR(SUMIFS(销售台账!$K$3:$K$2654,销售台账!$E$3:$E$2654,$B84,销售台账!$B$3:$B$2654,LEFT($I$3,4),销售台账!$C$3:$C$2654,LEFT(DD$4,LEN(DD$4)-1))/DH84,0),"")</f>
        <v/>
      </c>
      <c r="DJ84" s="64" t="str">
        <f>IF($B84&lt;&gt;"",SUMIFS(损耗登记!$I$3:$I$4999,损耗登记!$E$3:$E$4999,$B84,损耗登记!$B$3:$B$4999,LEFT($I$3,4),损耗登记!$C$3:$C$4999,LEFT(DD$4,LEN(DD$4)-1)),"")</f>
        <v/>
      </c>
      <c r="DK84" s="64" t="str">
        <f t="shared" si="144"/>
        <v/>
      </c>
      <c r="DL84" s="64" t="str">
        <f t="shared" si="145"/>
        <v/>
      </c>
      <c r="DM84" s="64" t="str">
        <f t="shared" si="146"/>
        <v/>
      </c>
      <c r="DN84" s="64" t="str">
        <f t="shared" si="147"/>
        <v/>
      </c>
      <c r="DO84" s="64" t="str">
        <f>IF($B84&lt;&gt;"",SUMIFS(进货台账!$I$3:$I$1869,进货台账!$E$3:$E$1869,$B84,进货台账!$B$3:$B$1869,LEFT($I$3,4),进货台账!$C$3:$C$1869,LEFT(DO$4,LEN(DO$4)-1)),"")</f>
        <v/>
      </c>
      <c r="DP84" s="64" t="str">
        <f>IF($B84&lt;&gt;"",SUMIFS(进货台账!$K$3:$K$1869,进货台账!$E$3:$E$1869,$B84,进货台账!$B$3:$B$1869,LEFT($I$3,4),进货台账!$C$3:$C$1869,LEFT(DO$4,LEN(DO$4)-1)),"")</f>
        <v/>
      </c>
      <c r="DQ84" s="64" t="str">
        <f t="shared" si="148"/>
        <v/>
      </c>
      <c r="DR84" s="64" t="str">
        <f t="shared" si="149"/>
        <v/>
      </c>
      <c r="DS84" s="64" t="str">
        <f>IF($B84&lt;&gt;"",SUMIFS(销售台账!$I$3:$I$2654,销售台账!$E$3:$E$2654,$B84,销售台账!$B$3:$B$2654,LEFT($I$3,4),销售台账!$C$3:$C$2654,LEFT(DO$4,LEN(DO$4)-1)),"")</f>
        <v/>
      </c>
      <c r="DT84" s="64" t="str">
        <f>IF($B84&lt;&gt;"",IFERROR(SUMIFS(销售台账!$K$3:$K$2654,销售台账!$E$3:$E$2654,$B84,销售台账!$B$3:$B$2654,LEFT($I$3,4),销售台账!$C$3:$C$2654,LEFT(DO$4,LEN(DO$4)-1))/DS84,0),"")</f>
        <v/>
      </c>
      <c r="DU84" s="64" t="str">
        <f>IF($B84&lt;&gt;"",SUMIFS(损耗登记!$I$3:$I$4999,损耗登记!$E$3:$E$4999,$B84,损耗登记!$B$3:$B$4999,LEFT($I$3,4),损耗登记!$C$3:$C$4999,LEFT(DO$4,LEN(DO$4)-1)),"")</f>
        <v/>
      </c>
      <c r="DV84" s="64" t="str">
        <f t="shared" si="150"/>
        <v/>
      </c>
      <c r="DW84" s="64" t="str">
        <f t="shared" si="151"/>
        <v/>
      </c>
      <c r="DX84" s="64" t="str">
        <f t="shared" si="152"/>
        <v/>
      </c>
      <c r="DY84" s="64" t="str">
        <f t="shared" si="153"/>
        <v/>
      </c>
      <c r="DZ84" s="64" t="str">
        <f>IF($B84&lt;&gt;"",SUMIFS(进货台账!$I$3:$I$1869,进货台账!$E$3:$E$1869,$B84,进货台账!$B$3:$B$1869,LEFT($I$3,4),进货台账!$C$3:$C$1869,LEFT(DZ$4,LEN(DZ$4)-1)),"")</f>
        <v/>
      </c>
      <c r="EA84" s="64" t="str">
        <f>IF($B84&lt;&gt;"",SUMIFS(进货台账!$K$3:$K$1869,进货台账!$E$3:$E$1869,$B84,进货台账!$B$3:$B$1869,LEFT($I$3,4),进货台账!$C$3:$C$1869,LEFT(DZ$4,LEN(DZ$4)-1)),"")</f>
        <v/>
      </c>
      <c r="EB84" s="64" t="str">
        <f t="shared" si="154"/>
        <v/>
      </c>
      <c r="EC84" s="64" t="str">
        <f t="shared" si="155"/>
        <v/>
      </c>
      <c r="ED84" s="64" t="str">
        <f>IF($B84&lt;&gt;"",SUMIFS(销售台账!$I$3:$I$2654,销售台账!$E$3:$E$2654,$B84,销售台账!$B$3:$B$2654,LEFT($I$3,4),销售台账!$C$3:$C$2654,LEFT(DZ$4,LEN(DZ$4)-1)),"")</f>
        <v/>
      </c>
      <c r="EE84" s="64" t="str">
        <f>IF($B84&lt;&gt;"",IFERROR(SUMIFS(销售台账!$K$3:$K$2654,销售台账!$E$3:$E$2654,$B84,销售台账!$B$3:$B$2654,LEFT($I$3,4),销售台账!$C$3:$C$2654,LEFT(DZ$4,LEN(DZ$4)-1))/ED84,0),"")</f>
        <v/>
      </c>
      <c r="EF84" s="64" t="str">
        <f>IF($B84&lt;&gt;"",SUMIFS(损耗登记!$I$3:$I$4999,损耗登记!$E$3:$E$4999,$B84,损耗登记!$B$3:$B$4999,LEFT($I$3,4),损耗登记!$C$3:$C$4999,LEFT(DZ$4,LEN(DZ$4)-1)),"")</f>
        <v/>
      </c>
      <c r="EG84" s="64" t="str">
        <f t="shared" si="156"/>
        <v/>
      </c>
      <c r="EH84" s="64" t="str">
        <f t="shared" si="157"/>
        <v/>
      </c>
      <c r="EI84" s="64" t="str">
        <f t="shared" si="158"/>
        <v/>
      </c>
      <c r="EJ84" s="64" t="str">
        <f t="shared" si="159"/>
        <v/>
      </c>
    </row>
    <row r="85" s="44" customFormat="1" ht="22" customHeight="1" spans="1:140">
      <c r="A85" s="63" t="str">
        <f t="shared" si="160"/>
        <v/>
      </c>
      <c r="B85" s="63" t="str">
        <f>IF(商品参数!A81&lt;&gt;"",商品参数!A81,"")</f>
        <v/>
      </c>
      <c r="C85" s="64" t="str">
        <f>IFERROR(VLOOKUP(B85,商品参数!A:E,2,FALSE),"")</f>
        <v/>
      </c>
      <c r="D85" s="64" t="str">
        <f>IFERROR(VLOOKUP(B85,商品参数!A:E,3,FALSE),"")</f>
        <v/>
      </c>
      <c r="E85" s="64" t="str">
        <f>IFERROR(VLOOKUP(B85,商品参数!A:E,4,FALSE),"")</f>
        <v/>
      </c>
      <c r="F85" s="64" t="str">
        <f>IF(E85&lt;&gt;"",IFERROR(VLOOKUP(B85,商品参数!$A$3:$D$499,6,0),0),"")</f>
        <v/>
      </c>
      <c r="G85" s="64" t="str">
        <f>IF(E85&lt;&gt;"",IFERROR(VLOOKUP(B85,商品参数!$A$3:$E$499,7,0),0),"")</f>
        <v/>
      </c>
      <c r="H85" s="64" t="str">
        <f t="shared" si="94"/>
        <v/>
      </c>
      <c r="I85" s="64" t="str">
        <f>IF($B85&lt;&gt;"",SUMIFS(进货台账!$I$3:$I$1869,进货台账!$E$3:$E$1869,$B85,进货台账!$B$3:$B$1869,LEFT($I$3,4),进货台账!$C$3:$C$1869,LEFT(I$4,LEN(I$4)-1)),"")</f>
        <v/>
      </c>
      <c r="J85" s="64" t="str">
        <f>IF($B85&lt;&gt;"",SUMIFS(进货台账!$K$3:$K$1869,进货台账!$E$3:$E$1869,$B85,进货台账!$B$3:$B$1869,LEFT($I$3,4),进货台账!$C$3:$C$1869,LEFT(I$4,LEN(I$4)-1)),"")</f>
        <v/>
      </c>
      <c r="K85" s="64" t="str">
        <f t="shared" si="95"/>
        <v/>
      </c>
      <c r="L85" s="64" t="str">
        <f t="shared" si="96"/>
        <v/>
      </c>
      <c r="M85" s="64" t="str">
        <f>IF($B85&lt;&gt;"",SUMIFS(销售台账!$I$3:$I$2654,销售台账!$E$3:$E$2654,$B85,销售台账!$B$3:$B$2654,LEFT($I$3,4),销售台账!$C$3:$C$2654,LEFT(I$4,LEN(I$4)-1)),"")</f>
        <v/>
      </c>
      <c r="N85" s="64" t="str">
        <f>IF($B85&lt;&gt;"",IFERROR(SUMIFS(销售台账!$K$3:$K$2654,销售台账!$E$3:$E$2654,$B85,销售台账!$B$3:$B$2654,LEFT($I$3,4),销售台账!$C$3:$C$2654,LEFT(I$4,LEN(I$4)-1))/M85,0),"")</f>
        <v/>
      </c>
      <c r="O85" s="64" t="str">
        <f>IF($B85&lt;&gt;"",SUMIFS(损耗登记!$I$3:$I$4999,损耗登记!$E$3:$E$4999,$B85,损耗登记!$B$3:$B$4999,LEFT($I$3,4),损耗登记!$C$3:$C$4999,LEFT(I$4,LEN(I$4)-1)),"")</f>
        <v/>
      </c>
      <c r="P85" s="64" t="str">
        <f t="shared" si="97"/>
        <v/>
      </c>
      <c r="Q85" s="64" t="str">
        <f t="shared" si="98"/>
        <v/>
      </c>
      <c r="R85" s="64" t="str">
        <f t="shared" si="99"/>
        <v/>
      </c>
      <c r="S85" s="64" t="str">
        <f t="shared" si="161"/>
        <v/>
      </c>
      <c r="T85" s="64" t="str">
        <f>IF($B85&lt;&gt;"",SUMIFS(进货台账!$I$3:$I$1869,进货台账!$E$3:$E$1869,$B85,进货台账!$B$3:$B$1869,LEFT($I$3,4),进货台账!$C$3:$C$1869,LEFT(T$4,LEN(T$4)-1)),"")</f>
        <v/>
      </c>
      <c r="U85" s="64" t="str">
        <f>IF($B85&lt;&gt;"",SUMIFS(进货台账!$K$3:$K$1869,进货台账!$E$3:$E$1869,$B85,进货台账!$B$3:$B$1869,LEFT($I$3,4),进货台账!$C$3:$C$1869,LEFT(T$4,LEN(T$4)-1)),"")</f>
        <v/>
      </c>
      <c r="V85" s="64" t="str">
        <f t="shared" si="162"/>
        <v/>
      </c>
      <c r="W85" s="64" t="str">
        <f t="shared" si="163"/>
        <v/>
      </c>
      <c r="X85" s="64" t="str">
        <f>IF($B85&lt;&gt;"",SUMIFS(销售台账!$I$3:$I$2654,销售台账!$E$3:$E$2654,$B85,销售台账!$B$3:$B$2654,LEFT($I$3,4),销售台账!$C$3:$C$2654,LEFT(T$4,LEN(T$4)-1)),"")</f>
        <v/>
      </c>
      <c r="Y85" s="64" t="str">
        <f>IF($B85&lt;&gt;"",IFERROR(SUMIFS(销售台账!$K$3:$K$2654,销售台账!$E$3:$E$2654,$B85,销售台账!$B$3:$B$2654,LEFT($I$3,4),销售台账!$C$3:$C$2654,LEFT(T$4,LEN(T$4)-1))/X85,0),"")</f>
        <v/>
      </c>
      <c r="Z85" s="64" t="str">
        <f>IF($B85&lt;&gt;"",SUMIFS(损耗登记!$I$3:$I$4999,损耗登记!$E$3:$E$4999,$B85,损耗登记!$B$3:$B$4999,LEFT($I$3,4),损耗登记!$C$3:$C$4999,LEFT(T$4,LEN(T$4)-1)),"")</f>
        <v/>
      </c>
      <c r="AA85" s="64" t="str">
        <f t="shared" si="164"/>
        <v/>
      </c>
      <c r="AB85" s="64" t="str">
        <f t="shared" si="165"/>
        <v/>
      </c>
      <c r="AC85" s="64" t="str">
        <f t="shared" si="166"/>
        <v/>
      </c>
      <c r="AD85" s="64" t="str">
        <f t="shared" si="167"/>
        <v/>
      </c>
      <c r="AE85" s="64" t="str">
        <f>IF($B85&lt;&gt;"",SUMIFS(进货台账!$I$3:$I$1869,进货台账!$E$3:$E$1869,$B85,进货台账!$B$3:$B$1869,LEFT($I$3,4),进货台账!$C$3:$C$1869,LEFT(AE$4,LEN(AE$4)-1)),"")</f>
        <v/>
      </c>
      <c r="AF85" s="64" t="str">
        <f>IF($B85&lt;&gt;"",SUMIFS(进货台账!$K$3:$K$1869,进货台账!$E$3:$E$1869,$B85,进货台账!$B$3:$B$1869,LEFT($I$3,4),进货台账!$C$3:$C$1869,LEFT(AE$4,LEN(AE$4)-1)),"")</f>
        <v/>
      </c>
      <c r="AG85" s="64" t="str">
        <f t="shared" si="100"/>
        <v/>
      </c>
      <c r="AH85" s="64" t="str">
        <f t="shared" si="101"/>
        <v/>
      </c>
      <c r="AI85" s="64" t="str">
        <f>IF($B85&lt;&gt;"",SUMIFS(销售台账!$I$3:$I$2654,销售台账!$E$3:$E$2654,$B85,销售台账!$B$3:$B$2654,LEFT($I$3,4),销售台账!$C$3:$C$2654,LEFT(AE$4,LEN(AE$4)-1)),"")</f>
        <v/>
      </c>
      <c r="AJ85" s="64" t="str">
        <f>IF($B85&lt;&gt;"",IFERROR(SUMIFS(销售台账!$K$3:$K$2654,销售台账!$E$3:$E$2654,$B85,销售台账!$B$3:$B$2654,LEFT($I$3,4),销售台账!$C$3:$C$2654,LEFT(AE$4,LEN(AE$4)-1))/AI85,0),"")</f>
        <v/>
      </c>
      <c r="AK85" s="64" t="str">
        <f>IF($B85&lt;&gt;"",SUMIFS(损耗登记!$I$3:$I$4999,损耗登记!$E$3:$E$4999,$B85,损耗登记!$B$3:$B$4999,LEFT($I$3,4),损耗登记!$C$3:$C$4999,LEFT(AE$4,LEN(AE$4)-1)),"")</f>
        <v/>
      </c>
      <c r="AL85" s="64" t="str">
        <f t="shared" si="102"/>
        <v/>
      </c>
      <c r="AM85" s="64" t="str">
        <f t="shared" si="103"/>
        <v/>
      </c>
      <c r="AN85" s="64" t="str">
        <f t="shared" si="104"/>
        <v/>
      </c>
      <c r="AO85" s="64" t="str">
        <f t="shared" si="105"/>
        <v/>
      </c>
      <c r="AP85" s="64" t="str">
        <f>IF($B85&lt;&gt;"",SUMIFS(进货台账!$I$3:$I$1869,进货台账!$E$3:$E$1869,$B85,进货台账!$B$3:$B$1869,LEFT($I$3,4),进货台账!$C$3:$C$1869,LEFT(AP$4,LEN(AP$4)-1)),"")</f>
        <v/>
      </c>
      <c r="AQ85" s="64" t="str">
        <f>IF($B85&lt;&gt;"",SUMIFS(进货台账!$K$3:$K$1869,进货台账!$E$3:$E$1869,$B85,进货台账!$B$3:$B$1869,LEFT($I$3,4),进货台账!$C$3:$C$1869,LEFT(AP$4,LEN(AP$4)-1)),"")</f>
        <v/>
      </c>
      <c r="AR85" s="64" t="str">
        <f t="shared" si="106"/>
        <v/>
      </c>
      <c r="AS85" s="64" t="str">
        <f t="shared" si="107"/>
        <v/>
      </c>
      <c r="AT85" s="64" t="str">
        <f>IF($B85&lt;&gt;"",SUMIFS(销售台账!$I$3:$I$2654,销售台账!$E$3:$E$2654,$B85,销售台账!$B$3:$B$2654,LEFT($I$3,4),销售台账!$C$3:$C$2654,LEFT(AP$4,LEN(AP$4)-1)),"")</f>
        <v/>
      </c>
      <c r="AU85" s="64" t="str">
        <f>IF($B85&lt;&gt;"",IFERROR(SUMIFS(销售台账!$K$3:$K$2654,销售台账!$E$3:$E$2654,$B85,销售台账!$B$3:$B$2654,LEFT($I$3,4),销售台账!$C$3:$C$2654,LEFT(AP$4,LEN(AP$4)-1))/AT85,0),"")</f>
        <v/>
      </c>
      <c r="AV85" s="64" t="str">
        <f>IF($B85&lt;&gt;"",SUMIFS(损耗登记!$I$3:$I$4999,损耗登记!$E$3:$E$4999,$B85,损耗登记!$B$3:$B$4999,LEFT($I$3,4),损耗登记!$C$3:$C$4999,LEFT(AP$4,LEN(AP$4)-1)),"")</f>
        <v/>
      </c>
      <c r="AW85" s="64" t="str">
        <f t="shared" si="108"/>
        <v/>
      </c>
      <c r="AX85" s="64" t="str">
        <f t="shared" si="109"/>
        <v/>
      </c>
      <c r="AY85" s="64" t="str">
        <f t="shared" si="110"/>
        <v/>
      </c>
      <c r="AZ85" s="64" t="str">
        <f t="shared" si="111"/>
        <v/>
      </c>
      <c r="BA85" s="64" t="str">
        <f>IF($B85&lt;&gt;"",SUMIFS(进货台账!$I$3:$I$1869,进货台账!$E$3:$E$1869,$B85,进货台账!$B$3:$B$1869,LEFT($I$3,4),进货台账!$C$3:$C$1869,LEFT(BA$4,LEN(BA$4)-1)),"")</f>
        <v/>
      </c>
      <c r="BB85" s="64" t="str">
        <f>IF($B85&lt;&gt;"",SUMIFS(进货台账!$K$3:$K$1869,进货台账!$E$3:$E$1869,$B85,进货台账!$B$3:$B$1869,LEFT($I$3,4),进货台账!$C$3:$C$1869,LEFT(BA$4,LEN(BA$4)-1)),"")</f>
        <v/>
      </c>
      <c r="BC85" s="64" t="str">
        <f t="shared" si="112"/>
        <v/>
      </c>
      <c r="BD85" s="64" t="str">
        <f t="shared" si="113"/>
        <v/>
      </c>
      <c r="BE85" s="64" t="str">
        <f>IF($B85&lt;&gt;"",SUMIFS(销售台账!$I$3:$I$2654,销售台账!$E$3:$E$2654,$B85,销售台账!$B$3:$B$2654,LEFT($I$3,4),销售台账!$C$3:$C$2654,LEFT(BA$4,LEN(BA$4)-1)),"")</f>
        <v/>
      </c>
      <c r="BF85" s="64" t="str">
        <f>IF($B85&lt;&gt;"",IFERROR(SUMIFS(销售台账!$K$3:$K$2654,销售台账!$E$3:$E$2654,$B85,销售台账!$B$3:$B$2654,LEFT($I$3,4),销售台账!$C$3:$C$2654,LEFT(BA$4,LEN(BA$4)-1))/BE85,0),"")</f>
        <v/>
      </c>
      <c r="BG85" s="64" t="str">
        <f>IF($B85&lt;&gt;"",SUMIFS(损耗登记!$I$3:$I$4999,损耗登记!$E$3:$E$4999,$B85,损耗登记!$B$3:$B$4999,LEFT($I$3,4),损耗登记!$C$3:$C$4999,LEFT(BA$4,LEN(BA$4)-1)),"")</f>
        <v/>
      </c>
      <c r="BH85" s="64" t="str">
        <f t="shared" si="114"/>
        <v/>
      </c>
      <c r="BI85" s="64" t="str">
        <f t="shared" si="115"/>
        <v/>
      </c>
      <c r="BJ85" s="64" t="str">
        <f t="shared" si="116"/>
        <v/>
      </c>
      <c r="BK85" s="64" t="str">
        <f t="shared" si="117"/>
        <v/>
      </c>
      <c r="BL85" s="64" t="str">
        <f>IF($B85&lt;&gt;"",SUMIFS(进货台账!$I$3:$I$1869,进货台账!$E$3:$E$1869,$B85,进货台账!$B$3:$B$1869,LEFT($I$3,4),进货台账!$C$3:$C$1869,LEFT(BL$4,LEN(BL$4)-1)),"")</f>
        <v/>
      </c>
      <c r="BM85" s="64" t="str">
        <f>IF($B85&lt;&gt;"",SUMIFS(进货台账!$K$3:$K$1869,进货台账!$E$3:$E$1869,$B85,进货台账!$B$3:$B$1869,LEFT($I$3,4),进货台账!$C$3:$C$1869,LEFT(BL$4,LEN(BL$4)-1)),"")</f>
        <v/>
      </c>
      <c r="BN85" s="64" t="str">
        <f t="shared" si="118"/>
        <v/>
      </c>
      <c r="BO85" s="64" t="str">
        <f t="shared" si="119"/>
        <v/>
      </c>
      <c r="BP85" s="64" t="str">
        <f>IF($B85&lt;&gt;"",SUMIFS(销售台账!$I$3:$I$2654,销售台账!$E$3:$E$2654,$B85,销售台账!$B$3:$B$2654,LEFT($I$3,4),销售台账!$C$3:$C$2654,LEFT(BL$4,LEN(BL$4)-1)),"")</f>
        <v/>
      </c>
      <c r="BQ85" s="64" t="str">
        <f>IF($B85&lt;&gt;"",IFERROR(SUMIFS(销售台账!$K$3:$K$2654,销售台账!$E$3:$E$2654,$B85,销售台账!$B$3:$B$2654,LEFT($I$3,4),销售台账!$C$3:$C$2654,LEFT(BL$4,LEN(BL$4)-1))/BP85,0),"")</f>
        <v/>
      </c>
      <c r="BR85" s="64" t="str">
        <f>IF($B85&lt;&gt;"",SUMIFS(损耗登记!$I$3:$I$4999,损耗登记!$E$3:$E$4999,$B85,损耗登记!$B$3:$B$4999,LEFT($I$3,4),损耗登记!$C$3:$C$4999,LEFT(BL$4,LEN(BL$4)-1)),"")</f>
        <v/>
      </c>
      <c r="BS85" s="64" t="str">
        <f t="shared" si="120"/>
        <v/>
      </c>
      <c r="BT85" s="64" t="str">
        <f t="shared" si="121"/>
        <v/>
      </c>
      <c r="BU85" s="64" t="str">
        <f t="shared" si="122"/>
        <v/>
      </c>
      <c r="BV85" s="64" t="str">
        <f t="shared" si="123"/>
        <v/>
      </c>
      <c r="BW85" s="64" t="str">
        <f>IF($B85&lt;&gt;"",SUMIFS(进货台账!$I$3:$I$1869,进货台账!$E$3:$E$1869,$B85,进货台账!$B$3:$B$1869,LEFT($I$3,4),进货台账!$C$3:$C$1869,LEFT(BW$4,LEN(BW$4)-1)),"")</f>
        <v/>
      </c>
      <c r="BX85" s="64" t="str">
        <f>IF($B85&lt;&gt;"",SUMIFS(进货台账!$K$3:$K$1869,进货台账!$E$3:$E$1869,$B85,进货台账!$B$3:$B$1869,LEFT($I$3,4),进货台账!$C$3:$C$1869,LEFT(BW$4,LEN(BW$4)-1)),"")</f>
        <v/>
      </c>
      <c r="BY85" s="64" t="str">
        <f t="shared" si="124"/>
        <v/>
      </c>
      <c r="BZ85" s="64" t="str">
        <f t="shared" si="125"/>
        <v/>
      </c>
      <c r="CA85" s="64" t="str">
        <f>IF($B85&lt;&gt;"",SUMIFS(销售台账!$I$3:$I$2654,销售台账!$E$3:$E$2654,$B85,销售台账!$B$3:$B$2654,LEFT($I$3,4),销售台账!$C$3:$C$2654,LEFT(BW$4,LEN(BW$4)-1)),"")</f>
        <v/>
      </c>
      <c r="CB85" s="64" t="str">
        <f>IF($B85&lt;&gt;"",IFERROR(SUMIFS(销售台账!$K$3:$K$2654,销售台账!$E$3:$E$2654,$B85,销售台账!$B$3:$B$2654,LEFT($I$3,4),销售台账!$C$3:$C$2654,LEFT(BW$4,LEN(BW$4)-1))/CA85,0),"")</f>
        <v/>
      </c>
      <c r="CC85" s="64" t="str">
        <f>IF($B85&lt;&gt;"",SUMIFS(损耗登记!$I$3:$I$4999,损耗登记!$E$3:$E$4999,$B85,损耗登记!$B$3:$B$4999,LEFT($I$3,4),损耗登记!$C$3:$C$4999,LEFT(BW$4,LEN(BW$4)-1)),"")</f>
        <v/>
      </c>
      <c r="CD85" s="64" t="str">
        <f t="shared" si="126"/>
        <v/>
      </c>
      <c r="CE85" s="64" t="str">
        <f t="shared" si="127"/>
        <v/>
      </c>
      <c r="CF85" s="64" t="str">
        <f t="shared" si="128"/>
        <v/>
      </c>
      <c r="CG85" s="64" t="str">
        <f t="shared" si="129"/>
        <v/>
      </c>
      <c r="CH85" s="64" t="str">
        <f>IF($B85&lt;&gt;"",SUMIFS(进货台账!$I$3:$I$1869,进货台账!$E$3:$E$1869,$B85,进货台账!$B$3:$B$1869,LEFT($I$3,4),进货台账!$C$3:$C$1869,LEFT(CH$4,LEN(CH$4)-1)),"")</f>
        <v/>
      </c>
      <c r="CI85" s="64" t="str">
        <f>IF($B85&lt;&gt;"",SUMIFS(进货台账!$K$3:$K$1869,进货台账!$E$3:$E$1869,$B85,进货台账!$B$3:$B$1869,LEFT($I$3,4),进货台账!$C$3:$C$1869,LEFT(CH$4,LEN(CH$4)-1)),"")</f>
        <v/>
      </c>
      <c r="CJ85" s="64" t="str">
        <f t="shared" si="130"/>
        <v/>
      </c>
      <c r="CK85" s="64" t="str">
        <f t="shared" si="131"/>
        <v/>
      </c>
      <c r="CL85" s="64" t="str">
        <f>IF($B85&lt;&gt;"",SUMIFS(销售台账!$I$3:$I$2654,销售台账!$E$3:$E$2654,$B85,销售台账!$B$3:$B$2654,LEFT($I$3,4),销售台账!$C$3:$C$2654,LEFT(CH$4,LEN(CH$4)-1)),"")</f>
        <v/>
      </c>
      <c r="CM85" s="64" t="str">
        <f>IF($B85&lt;&gt;"",IFERROR(SUMIFS(销售台账!$K$3:$K$2654,销售台账!$E$3:$E$2654,$B85,销售台账!$B$3:$B$2654,LEFT($I$3,4),销售台账!$C$3:$C$2654,LEFT(CH$4,LEN(CH$4)-1))/CL85,0),"")</f>
        <v/>
      </c>
      <c r="CN85" s="64" t="str">
        <f>IF($B85&lt;&gt;"",SUMIFS(损耗登记!$I$3:$I$4999,损耗登记!$E$3:$E$4999,$B85,损耗登记!$B$3:$B$4999,LEFT($I$3,4),损耗登记!$C$3:$C$4999,LEFT(CH$4,LEN(CH$4)-1)),"")</f>
        <v/>
      </c>
      <c r="CO85" s="64" t="str">
        <f t="shared" si="132"/>
        <v/>
      </c>
      <c r="CP85" s="64" t="str">
        <f t="shared" si="133"/>
        <v/>
      </c>
      <c r="CQ85" s="64" t="str">
        <f t="shared" si="134"/>
        <v/>
      </c>
      <c r="CR85" s="64" t="str">
        <f t="shared" si="135"/>
        <v/>
      </c>
      <c r="CS85" s="64" t="str">
        <f>IF($B85&lt;&gt;"",SUMIFS(进货台账!$I$3:$I$1869,进货台账!$E$3:$E$1869,$B85,进货台账!$B$3:$B$1869,LEFT($I$3,4),进货台账!$C$3:$C$1869,LEFT(CS$4,LEN(CS$4)-1)),"")</f>
        <v/>
      </c>
      <c r="CT85" s="64" t="str">
        <f>IF($B85&lt;&gt;"",SUMIFS(进货台账!$K$3:$K$1869,进货台账!$E$3:$E$1869,$B85,进货台账!$B$3:$B$1869,LEFT($I$3,4),进货台账!$C$3:$C$1869,LEFT(CS$4,LEN(CS$4)-1)),"")</f>
        <v/>
      </c>
      <c r="CU85" s="64" t="str">
        <f t="shared" si="136"/>
        <v/>
      </c>
      <c r="CV85" s="64" t="str">
        <f t="shared" si="137"/>
        <v/>
      </c>
      <c r="CW85" s="64" t="str">
        <f>IF($B85&lt;&gt;"",SUMIFS(销售台账!$I$3:$I$2654,销售台账!$E$3:$E$2654,$B85,销售台账!$B$3:$B$2654,LEFT($I$3,4),销售台账!$C$3:$C$2654,LEFT(CS$4,LEN(CS$4)-1)),"")</f>
        <v/>
      </c>
      <c r="CX85" s="64" t="str">
        <f>IF($B85&lt;&gt;"",IFERROR(SUMIFS(销售台账!$K$3:$K$2654,销售台账!$E$3:$E$2654,$B85,销售台账!$B$3:$B$2654,LEFT($I$3,4),销售台账!$C$3:$C$2654,LEFT(CS$4,LEN(CS$4)-1))/CW85,0),"")</f>
        <v/>
      </c>
      <c r="CY85" s="64" t="str">
        <f>IF($B85&lt;&gt;"",SUMIFS(损耗登记!$I$3:$I$4999,损耗登记!$E$3:$E$4999,$B85,损耗登记!$B$3:$B$4999,LEFT($I$3,4),损耗登记!$C$3:$C$4999,LEFT(CS$4,LEN(CS$4)-1)),"")</f>
        <v/>
      </c>
      <c r="CZ85" s="64" t="str">
        <f t="shared" si="138"/>
        <v/>
      </c>
      <c r="DA85" s="64" t="str">
        <f t="shared" si="139"/>
        <v/>
      </c>
      <c r="DB85" s="64" t="str">
        <f t="shared" si="140"/>
        <v/>
      </c>
      <c r="DC85" s="64" t="str">
        <f t="shared" si="141"/>
        <v/>
      </c>
      <c r="DD85" s="64" t="str">
        <f>IF($B85&lt;&gt;"",SUMIFS(进货台账!$I$3:$I$1869,进货台账!$E$3:$E$1869,$B85,进货台账!$B$3:$B$1869,LEFT($I$3,4),进货台账!$C$3:$C$1869,LEFT(DD$4,LEN(DD$4)-1)),"")</f>
        <v/>
      </c>
      <c r="DE85" s="64" t="str">
        <f>IF($B85&lt;&gt;"",SUMIFS(进货台账!$K$3:$K$1869,进货台账!$E$3:$E$1869,$B85,进货台账!$B$3:$B$1869,LEFT($I$3,4),进货台账!$C$3:$C$1869,LEFT(DD$4,LEN(DD$4)-1)),"")</f>
        <v/>
      </c>
      <c r="DF85" s="64" t="str">
        <f t="shared" si="142"/>
        <v/>
      </c>
      <c r="DG85" s="64" t="str">
        <f t="shared" si="143"/>
        <v/>
      </c>
      <c r="DH85" s="64" t="str">
        <f>IF($B85&lt;&gt;"",SUMIFS(销售台账!$I$3:$I$2654,销售台账!$E$3:$E$2654,$B85,销售台账!$B$3:$B$2654,LEFT($I$3,4),销售台账!$C$3:$C$2654,LEFT(DD$4,LEN(DD$4)-1)),"")</f>
        <v/>
      </c>
      <c r="DI85" s="64" t="str">
        <f>IF($B85&lt;&gt;"",IFERROR(SUMIFS(销售台账!$K$3:$K$2654,销售台账!$E$3:$E$2654,$B85,销售台账!$B$3:$B$2654,LEFT($I$3,4),销售台账!$C$3:$C$2654,LEFT(DD$4,LEN(DD$4)-1))/DH85,0),"")</f>
        <v/>
      </c>
      <c r="DJ85" s="64" t="str">
        <f>IF($B85&lt;&gt;"",SUMIFS(损耗登记!$I$3:$I$4999,损耗登记!$E$3:$E$4999,$B85,损耗登记!$B$3:$B$4999,LEFT($I$3,4),损耗登记!$C$3:$C$4999,LEFT(DD$4,LEN(DD$4)-1)),"")</f>
        <v/>
      </c>
      <c r="DK85" s="64" t="str">
        <f t="shared" si="144"/>
        <v/>
      </c>
      <c r="DL85" s="64" t="str">
        <f t="shared" si="145"/>
        <v/>
      </c>
      <c r="DM85" s="64" t="str">
        <f t="shared" si="146"/>
        <v/>
      </c>
      <c r="DN85" s="64" t="str">
        <f t="shared" si="147"/>
        <v/>
      </c>
      <c r="DO85" s="64" t="str">
        <f>IF($B85&lt;&gt;"",SUMIFS(进货台账!$I$3:$I$1869,进货台账!$E$3:$E$1869,$B85,进货台账!$B$3:$B$1869,LEFT($I$3,4),进货台账!$C$3:$C$1869,LEFT(DO$4,LEN(DO$4)-1)),"")</f>
        <v/>
      </c>
      <c r="DP85" s="64" t="str">
        <f>IF($B85&lt;&gt;"",SUMIFS(进货台账!$K$3:$K$1869,进货台账!$E$3:$E$1869,$B85,进货台账!$B$3:$B$1869,LEFT($I$3,4),进货台账!$C$3:$C$1869,LEFT(DO$4,LEN(DO$4)-1)),"")</f>
        <v/>
      </c>
      <c r="DQ85" s="64" t="str">
        <f t="shared" si="148"/>
        <v/>
      </c>
      <c r="DR85" s="64" t="str">
        <f t="shared" si="149"/>
        <v/>
      </c>
      <c r="DS85" s="64" t="str">
        <f>IF($B85&lt;&gt;"",SUMIFS(销售台账!$I$3:$I$2654,销售台账!$E$3:$E$2654,$B85,销售台账!$B$3:$B$2654,LEFT($I$3,4),销售台账!$C$3:$C$2654,LEFT(DO$4,LEN(DO$4)-1)),"")</f>
        <v/>
      </c>
      <c r="DT85" s="64" t="str">
        <f>IF($B85&lt;&gt;"",IFERROR(SUMIFS(销售台账!$K$3:$K$2654,销售台账!$E$3:$E$2654,$B85,销售台账!$B$3:$B$2654,LEFT($I$3,4),销售台账!$C$3:$C$2654,LEFT(DO$4,LEN(DO$4)-1))/DS85,0),"")</f>
        <v/>
      </c>
      <c r="DU85" s="64" t="str">
        <f>IF($B85&lt;&gt;"",SUMIFS(损耗登记!$I$3:$I$4999,损耗登记!$E$3:$E$4999,$B85,损耗登记!$B$3:$B$4999,LEFT($I$3,4),损耗登记!$C$3:$C$4999,LEFT(DO$4,LEN(DO$4)-1)),"")</f>
        <v/>
      </c>
      <c r="DV85" s="64" t="str">
        <f t="shared" si="150"/>
        <v/>
      </c>
      <c r="DW85" s="64" t="str">
        <f t="shared" si="151"/>
        <v/>
      </c>
      <c r="DX85" s="64" t="str">
        <f t="shared" si="152"/>
        <v/>
      </c>
      <c r="DY85" s="64" t="str">
        <f t="shared" si="153"/>
        <v/>
      </c>
      <c r="DZ85" s="64" t="str">
        <f>IF($B85&lt;&gt;"",SUMIFS(进货台账!$I$3:$I$1869,进货台账!$E$3:$E$1869,$B85,进货台账!$B$3:$B$1869,LEFT($I$3,4),进货台账!$C$3:$C$1869,LEFT(DZ$4,LEN(DZ$4)-1)),"")</f>
        <v/>
      </c>
      <c r="EA85" s="64" t="str">
        <f>IF($B85&lt;&gt;"",SUMIFS(进货台账!$K$3:$K$1869,进货台账!$E$3:$E$1869,$B85,进货台账!$B$3:$B$1869,LEFT($I$3,4),进货台账!$C$3:$C$1869,LEFT(DZ$4,LEN(DZ$4)-1)),"")</f>
        <v/>
      </c>
      <c r="EB85" s="64" t="str">
        <f t="shared" si="154"/>
        <v/>
      </c>
      <c r="EC85" s="64" t="str">
        <f t="shared" si="155"/>
        <v/>
      </c>
      <c r="ED85" s="64" t="str">
        <f>IF($B85&lt;&gt;"",SUMIFS(销售台账!$I$3:$I$2654,销售台账!$E$3:$E$2654,$B85,销售台账!$B$3:$B$2654,LEFT($I$3,4),销售台账!$C$3:$C$2654,LEFT(DZ$4,LEN(DZ$4)-1)),"")</f>
        <v/>
      </c>
      <c r="EE85" s="64" t="str">
        <f>IF($B85&lt;&gt;"",IFERROR(SUMIFS(销售台账!$K$3:$K$2654,销售台账!$E$3:$E$2654,$B85,销售台账!$B$3:$B$2654,LEFT($I$3,4),销售台账!$C$3:$C$2654,LEFT(DZ$4,LEN(DZ$4)-1))/ED85,0),"")</f>
        <v/>
      </c>
      <c r="EF85" s="64" t="str">
        <f>IF($B85&lt;&gt;"",SUMIFS(损耗登记!$I$3:$I$4999,损耗登记!$E$3:$E$4999,$B85,损耗登记!$B$3:$B$4999,LEFT($I$3,4),损耗登记!$C$3:$C$4999,LEFT(DZ$4,LEN(DZ$4)-1)),"")</f>
        <v/>
      </c>
      <c r="EG85" s="64" t="str">
        <f t="shared" si="156"/>
        <v/>
      </c>
      <c r="EH85" s="64" t="str">
        <f t="shared" si="157"/>
        <v/>
      </c>
      <c r="EI85" s="64" t="str">
        <f t="shared" si="158"/>
        <v/>
      </c>
      <c r="EJ85" s="64" t="str">
        <f t="shared" si="159"/>
        <v/>
      </c>
    </row>
    <row r="86" s="44" customFormat="1" ht="22" customHeight="1" spans="1:140">
      <c r="A86" s="63" t="str">
        <f t="shared" si="160"/>
        <v/>
      </c>
      <c r="B86" s="63" t="str">
        <f>IF(商品参数!A82&lt;&gt;"",商品参数!A82,"")</f>
        <v/>
      </c>
      <c r="C86" s="64" t="str">
        <f>IFERROR(VLOOKUP(B86,商品参数!A:E,2,FALSE),"")</f>
        <v/>
      </c>
      <c r="D86" s="64" t="str">
        <f>IFERROR(VLOOKUP(B86,商品参数!A:E,3,FALSE),"")</f>
        <v/>
      </c>
      <c r="E86" s="64" t="str">
        <f>IFERROR(VLOOKUP(B86,商品参数!A:E,4,FALSE),"")</f>
        <v/>
      </c>
      <c r="F86" s="64" t="str">
        <f>IF(E86&lt;&gt;"",IFERROR(VLOOKUP(B86,商品参数!$A$3:$D$499,6,0),0),"")</f>
        <v/>
      </c>
      <c r="G86" s="64" t="str">
        <f>IF(E86&lt;&gt;"",IFERROR(VLOOKUP(B86,商品参数!$A$3:$E$499,7,0),0),"")</f>
        <v/>
      </c>
      <c r="H86" s="64" t="str">
        <f t="shared" si="94"/>
        <v/>
      </c>
      <c r="I86" s="64" t="str">
        <f>IF($B86&lt;&gt;"",SUMIFS(进货台账!$I$3:$I$1869,进货台账!$E$3:$E$1869,$B86,进货台账!$B$3:$B$1869,LEFT($I$3,4),进货台账!$C$3:$C$1869,LEFT(I$4,LEN(I$4)-1)),"")</f>
        <v/>
      </c>
      <c r="J86" s="64" t="str">
        <f>IF($B86&lt;&gt;"",SUMIFS(进货台账!$K$3:$K$1869,进货台账!$E$3:$E$1869,$B86,进货台账!$B$3:$B$1869,LEFT($I$3,4),进货台账!$C$3:$C$1869,LEFT(I$4,LEN(I$4)-1)),"")</f>
        <v/>
      </c>
      <c r="K86" s="64" t="str">
        <f t="shared" si="95"/>
        <v/>
      </c>
      <c r="L86" s="64" t="str">
        <f t="shared" si="96"/>
        <v/>
      </c>
      <c r="M86" s="64" t="str">
        <f>IF($B86&lt;&gt;"",SUMIFS(销售台账!$I$3:$I$2654,销售台账!$E$3:$E$2654,$B86,销售台账!$B$3:$B$2654,LEFT($I$3,4),销售台账!$C$3:$C$2654,LEFT(I$4,LEN(I$4)-1)),"")</f>
        <v/>
      </c>
      <c r="N86" s="64" t="str">
        <f>IF($B86&lt;&gt;"",IFERROR(SUMIFS(销售台账!$K$3:$K$2654,销售台账!$E$3:$E$2654,$B86,销售台账!$B$3:$B$2654,LEFT($I$3,4),销售台账!$C$3:$C$2654,LEFT(I$4,LEN(I$4)-1))/M86,0),"")</f>
        <v/>
      </c>
      <c r="O86" s="64" t="str">
        <f>IF($B86&lt;&gt;"",SUMIFS(损耗登记!$I$3:$I$4999,损耗登记!$E$3:$E$4999,$B86,损耗登记!$B$3:$B$4999,LEFT($I$3,4),损耗登记!$C$3:$C$4999,LEFT(I$4,LEN(I$4)-1)),"")</f>
        <v/>
      </c>
      <c r="P86" s="64" t="str">
        <f t="shared" si="97"/>
        <v/>
      </c>
      <c r="Q86" s="64" t="str">
        <f t="shared" si="98"/>
        <v/>
      </c>
      <c r="R86" s="64" t="str">
        <f t="shared" si="99"/>
        <v/>
      </c>
      <c r="S86" s="64" t="str">
        <f t="shared" si="161"/>
        <v/>
      </c>
      <c r="T86" s="64" t="str">
        <f>IF($B86&lt;&gt;"",SUMIFS(进货台账!$I$3:$I$1869,进货台账!$E$3:$E$1869,$B86,进货台账!$B$3:$B$1869,LEFT($I$3,4),进货台账!$C$3:$C$1869,LEFT(T$4,LEN(T$4)-1)),"")</f>
        <v/>
      </c>
      <c r="U86" s="64" t="str">
        <f>IF($B86&lt;&gt;"",SUMIFS(进货台账!$K$3:$K$1869,进货台账!$E$3:$E$1869,$B86,进货台账!$B$3:$B$1869,LEFT($I$3,4),进货台账!$C$3:$C$1869,LEFT(T$4,LEN(T$4)-1)),"")</f>
        <v/>
      </c>
      <c r="V86" s="64" t="str">
        <f t="shared" si="162"/>
        <v/>
      </c>
      <c r="W86" s="64" t="str">
        <f t="shared" si="163"/>
        <v/>
      </c>
      <c r="X86" s="64" t="str">
        <f>IF($B86&lt;&gt;"",SUMIFS(销售台账!$I$3:$I$2654,销售台账!$E$3:$E$2654,$B86,销售台账!$B$3:$B$2654,LEFT($I$3,4),销售台账!$C$3:$C$2654,LEFT(T$4,LEN(T$4)-1)),"")</f>
        <v/>
      </c>
      <c r="Y86" s="64" t="str">
        <f>IF($B86&lt;&gt;"",IFERROR(SUMIFS(销售台账!$K$3:$K$2654,销售台账!$E$3:$E$2654,$B86,销售台账!$B$3:$B$2654,LEFT($I$3,4),销售台账!$C$3:$C$2654,LEFT(T$4,LEN(T$4)-1))/X86,0),"")</f>
        <v/>
      </c>
      <c r="Z86" s="64" t="str">
        <f>IF($B86&lt;&gt;"",SUMIFS(损耗登记!$I$3:$I$4999,损耗登记!$E$3:$E$4999,$B86,损耗登记!$B$3:$B$4999,LEFT($I$3,4),损耗登记!$C$3:$C$4999,LEFT(T$4,LEN(T$4)-1)),"")</f>
        <v/>
      </c>
      <c r="AA86" s="64" t="str">
        <f t="shared" si="164"/>
        <v/>
      </c>
      <c r="AB86" s="64" t="str">
        <f t="shared" si="165"/>
        <v/>
      </c>
      <c r="AC86" s="64" t="str">
        <f t="shared" si="166"/>
        <v/>
      </c>
      <c r="AD86" s="64" t="str">
        <f t="shared" si="167"/>
        <v/>
      </c>
      <c r="AE86" s="64" t="str">
        <f>IF($B86&lt;&gt;"",SUMIFS(进货台账!$I$3:$I$1869,进货台账!$E$3:$E$1869,$B86,进货台账!$B$3:$B$1869,LEFT($I$3,4),进货台账!$C$3:$C$1869,LEFT(AE$4,LEN(AE$4)-1)),"")</f>
        <v/>
      </c>
      <c r="AF86" s="64" t="str">
        <f>IF($B86&lt;&gt;"",SUMIFS(进货台账!$K$3:$K$1869,进货台账!$E$3:$E$1869,$B86,进货台账!$B$3:$B$1869,LEFT($I$3,4),进货台账!$C$3:$C$1869,LEFT(AE$4,LEN(AE$4)-1)),"")</f>
        <v/>
      </c>
      <c r="AG86" s="64" t="str">
        <f t="shared" si="100"/>
        <v/>
      </c>
      <c r="AH86" s="64" t="str">
        <f t="shared" si="101"/>
        <v/>
      </c>
      <c r="AI86" s="64" t="str">
        <f>IF($B86&lt;&gt;"",SUMIFS(销售台账!$I$3:$I$2654,销售台账!$E$3:$E$2654,$B86,销售台账!$B$3:$B$2654,LEFT($I$3,4),销售台账!$C$3:$C$2654,LEFT(AE$4,LEN(AE$4)-1)),"")</f>
        <v/>
      </c>
      <c r="AJ86" s="64" t="str">
        <f>IF($B86&lt;&gt;"",IFERROR(SUMIFS(销售台账!$K$3:$K$2654,销售台账!$E$3:$E$2654,$B86,销售台账!$B$3:$B$2654,LEFT($I$3,4),销售台账!$C$3:$C$2654,LEFT(AE$4,LEN(AE$4)-1))/AI86,0),"")</f>
        <v/>
      </c>
      <c r="AK86" s="64" t="str">
        <f>IF($B86&lt;&gt;"",SUMIFS(损耗登记!$I$3:$I$4999,损耗登记!$E$3:$E$4999,$B86,损耗登记!$B$3:$B$4999,LEFT($I$3,4),损耗登记!$C$3:$C$4999,LEFT(AE$4,LEN(AE$4)-1)),"")</f>
        <v/>
      </c>
      <c r="AL86" s="64" t="str">
        <f t="shared" si="102"/>
        <v/>
      </c>
      <c r="AM86" s="64" t="str">
        <f t="shared" si="103"/>
        <v/>
      </c>
      <c r="AN86" s="64" t="str">
        <f t="shared" si="104"/>
        <v/>
      </c>
      <c r="AO86" s="64" t="str">
        <f t="shared" si="105"/>
        <v/>
      </c>
      <c r="AP86" s="64" t="str">
        <f>IF($B86&lt;&gt;"",SUMIFS(进货台账!$I$3:$I$1869,进货台账!$E$3:$E$1869,$B86,进货台账!$B$3:$B$1869,LEFT($I$3,4),进货台账!$C$3:$C$1869,LEFT(AP$4,LEN(AP$4)-1)),"")</f>
        <v/>
      </c>
      <c r="AQ86" s="64" t="str">
        <f>IF($B86&lt;&gt;"",SUMIFS(进货台账!$K$3:$K$1869,进货台账!$E$3:$E$1869,$B86,进货台账!$B$3:$B$1869,LEFT($I$3,4),进货台账!$C$3:$C$1869,LEFT(AP$4,LEN(AP$4)-1)),"")</f>
        <v/>
      </c>
      <c r="AR86" s="64" t="str">
        <f t="shared" si="106"/>
        <v/>
      </c>
      <c r="AS86" s="64" t="str">
        <f t="shared" si="107"/>
        <v/>
      </c>
      <c r="AT86" s="64" t="str">
        <f>IF($B86&lt;&gt;"",SUMIFS(销售台账!$I$3:$I$2654,销售台账!$E$3:$E$2654,$B86,销售台账!$B$3:$B$2654,LEFT($I$3,4),销售台账!$C$3:$C$2654,LEFT(AP$4,LEN(AP$4)-1)),"")</f>
        <v/>
      </c>
      <c r="AU86" s="64" t="str">
        <f>IF($B86&lt;&gt;"",IFERROR(SUMIFS(销售台账!$K$3:$K$2654,销售台账!$E$3:$E$2654,$B86,销售台账!$B$3:$B$2654,LEFT($I$3,4),销售台账!$C$3:$C$2654,LEFT(AP$4,LEN(AP$4)-1))/AT86,0),"")</f>
        <v/>
      </c>
      <c r="AV86" s="64" t="str">
        <f>IF($B86&lt;&gt;"",SUMIFS(损耗登记!$I$3:$I$4999,损耗登记!$E$3:$E$4999,$B86,损耗登记!$B$3:$B$4999,LEFT($I$3,4),损耗登记!$C$3:$C$4999,LEFT(AP$4,LEN(AP$4)-1)),"")</f>
        <v/>
      </c>
      <c r="AW86" s="64" t="str">
        <f t="shared" si="108"/>
        <v/>
      </c>
      <c r="AX86" s="64" t="str">
        <f t="shared" si="109"/>
        <v/>
      </c>
      <c r="AY86" s="64" t="str">
        <f t="shared" si="110"/>
        <v/>
      </c>
      <c r="AZ86" s="64" t="str">
        <f t="shared" si="111"/>
        <v/>
      </c>
      <c r="BA86" s="64" t="str">
        <f>IF($B86&lt;&gt;"",SUMIFS(进货台账!$I$3:$I$1869,进货台账!$E$3:$E$1869,$B86,进货台账!$B$3:$B$1869,LEFT($I$3,4),进货台账!$C$3:$C$1869,LEFT(BA$4,LEN(BA$4)-1)),"")</f>
        <v/>
      </c>
      <c r="BB86" s="64" t="str">
        <f>IF($B86&lt;&gt;"",SUMIFS(进货台账!$K$3:$K$1869,进货台账!$E$3:$E$1869,$B86,进货台账!$B$3:$B$1869,LEFT($I$3,4),进货台账!$C$3:$C$1869,LEFT(BA$4,LEN(BA$4)-1)),"")</f>
        <v/>
      </c>
      <c r="BC86" s="64" t="str">
        <f t="shared" si="112"/>
        <v/>
      </c>
      <c r="BD86" s="64" t="str">
        <f t="shared" si="113"/>
        <v/>
      </c>
      <c r="BE86" s="64" t="str">
        <f>IF($B86&lt;&gt;"",SUMIFS(销售台账!$I$3:$I$2654,销售台账!$E$3:$E$2654,$B86,销售台账!$B$3:$B$2654,LEFT($I$3,4),销售台账!$C$3:$C$2654,LEFT(BA$4,LEN(BA$4)-1)),"")</f>
        <v/>
      </c>
      <c r="BF86" s="64" t="str">
        <f>IF($B86&lt;&gt;"",IFERROR(SUMIFS(销售台账!$K$3:$K$2654,销售台账!$E$3:$E$2654,$B86,销售台账!$B$3:$B$2654,LEFT($I$3,4),销售台账!$C$3:$C$2654,LEFT(BA$4,LEN(BA$4)-1))/BE86,0),"")</f>
        <v/>
      </c>
      <c r="BG86" s="64" t="str">
        <f>IF($B86&lt;&gt;"",SUMIFS(损耗登记!$I$3:$I$4999,损耗登记!$E$3:$E$4999,$B86,损耗登记!$B$3:$B$4999,LEFT($I$3,4),损耗登记!$C$3:$C$4999,LEFT(BA$4,LEN(BA$4)-1)),"")</f>
        <v/>
      </c>
      <c r="BH86" s="64" t="str">
        <f t="shared" si="114"/>
        <v/>
      </c>
      <c r="BI86" s="64" t="str">
        <f t="shared" si="115"/>
        <v/>
      </c>
      <c r="BJ86" s="64" t="str">
        <f t="shared" si="116"/>
        <v/>
      </c>
      <c r="BK86" s="64" t="str">
        <f t="shared" si="117"/>
        <v/>
      </c>
      <c r="BL86" s="64" t="str">
        <f>IF($B86&lt;&gt;"",SUMIFS(进货台账!$I$3:$I$1869,进货台账!$E$3:$E$1869,$B86,进货台账!$B$3:$B$1869,LEFT($I$3,4),进货台账!$C$3:$C$1869,LEFT(BL$4,LEN(BL$4)-1)),"")</f>
        <v/>
      </c>
      <c r="BM86" s="64" t="str">
        <f>IF($B86&lt;&gt;"",SUMIFS(进货台账!$K$3:$K$1869,进货台账!$E$3:$E$1869,$B86,进货台账!$B$3:$B$1869,LEFT($I$3,4),进货台账!$C$3:$C$1869,LEFT(BL$4,LEN(BL$4)-1)),"")</f>
        <v/>
      </c>
      <c r="BN86" s="64" t="str">
        <f t="shared" si="118"/>
        <v/>
      </c>
      <c r="BO86" s="64" t="str">
        <f t="shared" si="119"/>
        <v/>
      </c>
      <c r="BP86" s="64" t="str">
        <f>IF($B86&lt;&gt;"",SUMIFS(销售台账!$I$3:$I$2654,销售台账!$E$3:$E$2654,$B86,销售台账!$B$3:$B$2654,LEFT($I$3,4),销售台账!$C$3:$C$2654,LEFT(BL$4,LEN(BL$4)-1)),"")</f>
        <v/>
      </c>
      <c r="BQ86" s="64" t="str">
        <f>IF($B86&lt;&gt;"",IFERROR(SUMIFS(销售台账!$K$3:$K$2654,销售台账!$E$3:$E$2654,$B86,销售台账!$B$3:$B$2654,LEFT($I$3,4),销售台账!$C$3:$C$2654,LEFT(BL$4,LEN(BL$4)-1))/BP86,0),"")</f>
        <v/>
      </c>
      <c r="BR86" s="64" t="str">
        <f>IF($B86&lt;&gt;"",SUMIFS(损耗登记!$I$3:$I$4999,损耗登记!$E$3:$E$4999,$B86,损耗登记!$B$3:$B$4999,LEFT($I$3,4),损耗登记!$C$3:$C$4999,LEFT(BL$4,LEN(BL$4)-1)),"")</f>
        <v/>
      </c>
      <c r="BS86" s="64" t="str">
        <f t="shared" si="120"/>
        <v/>
      </c>
      <c r="BT86" s="64" t="str">
        <f t="shared" si="121"/>
        <v/>
      </c>
      <c r="BU86" s="64" t="str">
        <f t="shared" si="122"/>
        <v/>
      </c>
      <c r="BV86" s="64" t="str">
        <f t="shared" si="123"/>
        <v/>
      </c>
      <c r="BW86" s="64" t="str">
        <f>IF($B86&lt;&gt;"",SUMIFS(进货台账!$I$3:$I$1869,进货台账!$E$3:$E$1869,$B86,进货台账!$B$3:$B$1869,LEFT($I$3,4),进货台账!$C$3:$C$1869,LEFT(BW$4,LEN(BW$4)-1)),"")</f>
        <v/>
      </c>
      <c r="BX86" s="64" t="str">
        <f>IF($B86&lt;&gt;"",SUMIFS(进货台账!$K$3:$K$1869,进货台账!$E$3:$E$1869,$B86,进货台账!$B$3:$B$1869,LEFT($I$3,4),进货台账!$C$3:$C$1869,LEFT(BW$4,LEN(BW$4)-1)),"")</f>
        <v/>
      </c>
      <c r="BY86" s="64" t="str">
        <f t="shared" si="124"/>
        <v/>
      </c>
      <c r="BZ86" s="64" t="str">
        <f t="shared" si="125"/>
        <v/>
      </c>
      <c r="CA86" s="64" t="str">
        <f>IF($B86&lt;&gt;"",SUMIFS(销售台账!$I$3:$I$2654,销售台账!$E$3:$E$2654,$B86,销售台账!$B$3:$B$2654,LEFT($I$3,4),销售台账!$C$3:$C$2654,LEFT(BW$4,LEN(BW$4)-1)),"")</f>
        <v/>
      </c>
      <c r="CB86" s="64" t="str">
        <f>IF($B86&lt;&gt;"",IFERROR(SUMIFS(销售台账!$K$3:$K$2654,销售台账!$E$3:$E$2654,$B86,销售台账!$B$3:$B$2654,LEFT($I$3,4),销售台账!$C$3:$C$2654,LEFT(BW$4,LEN(BW$4)-1))/CA86,0),"")</f>
        <v/>
      </c>
      <c r="CC86" s="64" t="str">
        <f>IF($B86&lt;&gt;"",SUMIFS(损耗登记!$I$3:$I$4999,损耗登记!$E$3:$E$4999,$B86,损耗登记!$B$3:$B$4999,LEFT($I$3,4),损耗登记!$C$3:$C$4999,LEFT(BW$4,LEN(BW$4)-1)),"")</f>
        <v/>
      </c>
      <c r="CD86" s="64" t="str">
        <f t="shared" si="126"/>
        <v/>
      </c>
      <c r="CE86" s="64" t="str">
        <f t="shared" si="127"/>
        <v/>
      </c>
      <c r="CF86" s="64" t="str">
        <f t="shared" si="128"/>
        <v/>
      </c>
      <c r="CG86" s="64" t="str">
        <f t="shared" si="129"/>
        <v/>
      </c>
      <c r="CH86" s="64" t="str">
        <f>IF($B86&lt;&gt;"",SUMIFS(进货台账!$I$3:$I$1869,进货台账!$E$3:$E$1869,$B86,进货台账!$B$3:$B$1869,LEFT($I$3,4),进货台账!$C$3:$C$1869,LEFT(CH$4,LEN(CH$4)-1)),"")</f>
        <v/>
      </c>
      <c r="CI86" s="64" t="str">
        <f>IF($B86&lt;&gt;"",SUMIFS(进货台账!$K$3:$K$1869,进货台账!$E$3:$E$1869,$B86,进货台账!$B$3:$B$1869,LEFT($I$3,4),进货台账!$C$3:$C$1869,LEFT(CH$4,LEN(CH$4)-1)),"")</f>
        <v/>
      </c>
      <c r="CJ86" s="64" t="str">
        <f t="shared" si="130"/>
        <v/>
      </c>
      <c r="CK86" s="64" t="str">
        <f t="shared" si="131"/>
        <v/>
      </c>
      <c r="CL86" s="64" t="str">
        <f>IF($B86&lt;&gt;"",SUMIFS(销售台账!$I$3:$I$2654,销售台账!$E$3:$E$2654,$B86,销售台账!$B$3:$B$2654,LEFT($I$3,4),销售台账!$C$3:$C$2654,LEFT(CH$4,LEN(CH$4)-1)),"")</f>
        <v/>
      </c>
      <c r="CM86" s="64" t="str">
        <f>IF($B86&lt;&gt;"",IFERROR(SUMIFS(销售台账!$K$3:$K$2654,销售台账!$E$3:$E$2654,$B86,销售台账!$B$3:$B$2654,LEFT($I$3,4),销售台账!$C$3:$C$2654,LEFT(CH$4,LEN(CH$4)-1))/CL86,0),"")</f>
        <v/>
      </c>
      <c r="CN86" s="64" t="str">
        <f>IF($B86&lt;&gt;"",SUMIFS(损耗登记!$I$3:$I$4999,损耗登记!$E$3:$E$4999,$B86,损耗登记!$B$3:$B$4999,LEFT($I$3,4),损耗登记!$C$3:$C$4999,LEFT(CH$4,LEN(CH$4)-1)),"")</f>
        <v/>
      </c>
      <c r="CO86" s="64" t="str">
        <f t="shared" si="132"/>
        <v/>
      </c>
      <c r="CP86" s="64" t="str">
        <f t="shared" si="133"/>
        <v/>
      </c>
      <c r="CQ86" s="64" t="str">
        <f t="shared" si="134"/>
        <v/>
      </c>
      <c r="CR86" s="64" t="str">
        <f t="shared" si="135"/>
        <v/>
      </c>
      <c r="CS86" s="64" t="str">
        <f>IF($B86&lt;&gt;"",SUMIFS(进货台账!$I$3:$I$1869,进货台账!$E$3:$E$1869,$B86,进货台账!$B$3:$B$1869,LEFT($I$3,4),进货台账!$C$3:$C$1869,LEFT(CS$4,LEN(CS$4)-1)),"")</f>
        <v/>
      </c>
      <c r="CT86" s="64" t="str">
        <f>IF($B86&lt;&gt;"",SUMIFS(进货台账!$K$3:$K$1869,进货台账!$E$3:$E$1869,$B86,进货台账!$B$3:$B$1869,LEFT($I$3,4),进货台账!$C$3:$C$1869,LEFT(CS$4,LEN(CS$4)-1)),"")</f>
        <v/>
      </c>
      <c r="CU86" s="64" t="str">
        <f t="shared" si="136"/>
        <v/>
      </c>
      <c r="CV86" s="64" t="str">
        <f t="shared" si="137"/>
        <v/>
      </c>
      <c r="CW86" s="64" t="str">
        <f>IF($B86&lt;&gt;"",SUMIFS(销售台账!$I$3:$I$2654,销售台账!$E$3:$E$2654,$B86,销售台账!$B$3:$B$2654,LEFT($I$3,4),销售台账!$C$3:$C$2654,LEFT(CS$4,LEN(CS$4)-1)),"")</f>
        <v/>
      </c>
      <c r="CX86" s="64" t="str">
        <f>IF($B86&lt;&gt;"",IFERROR(SUMIFS(销售台账!$K$3:$K$2654,销售台账!$E$3:$E$2654,$B86,销售台账!$B$3:$B$2654,LEFT($I$3,4),销售台账!$C$3:$C$2654,LEFT(CS$4,LEN(CS$4)-1))/CW86,0),"")</f>
        <v/>
      </c>
      <c r="CY86" s="64" t="str">
        <f>IF($B86&lt;&gt;"",SUMIFS(损耗登记!$I$3:$I$4999,损耗登记!$E$3:$E$4999,$B86,损耗登记!$B$3:$B$4999,LEFT($I$3,4),损耗登记!$C$3:$C$4999,LEFT(CS$4,LEN(CS$4)-1)),"")</f>
        <v/>
      </c>
      <c r="CZ86" s="64" t="str">
        <f t="shared" si="138"/>
        <v/>
      </c>
      <c r="DA86" s="64" t="str">
        <f t="shared" si="139"/>
        <v/>
      </c>
      <c r="DB86" s="64" t="str">
        <f t="shared" si="140"/>
        <v/>
      </c>
      <c r="DC86" s="64" t="str">
        <f t="shared" si="141"/>
        <v/>
      </c>
      <c r="DD86" s="64" t="str">
        <f>IF($B86&lt;&gt;"",SUMIFS(进货台账!$I$3:$I$1869,进货台账!$E$3:$E$1869,$B86,进货台账!$B$3:$B$1869,LEFT($I$3,4),进货台账!$C$3:$C$1869,LEFT(DD$4,LEN(DD$4)-1)),"")</f>
        <v/>
      </c>
      <c r="DE86" s="64" t="str">
        <f>IF($B86&lt;&gt;"",SUMIFS(进货台账!$K$3:$K$1869,进货台账!$E$3:$E$1869,$B86,进货台账!$B$3:$B$1869,LEFT($I$3,4),进货台账!$C$3:$C$1869,LEFT(DD$4,LEN(DD$4)-1)),"")</f>
        <v/>
      </c>
      <c r="DF86" s="64" t="str">
        <f t="shared" si="142"/>
        <v/>
      </c>
      <c r="DG86" s="64" t="str">
        <f t="shared" si="143"/>
        <v/>
      </c>
      <c r="DH86" s="64" t="str">
        <f>IF($B86&lt;&gt;"",SUMIFS(销售台账!$I$3:$I$2654,销售台账!$E$3:$E$2654,$B86,销售台账!$B$3:$B$2654,LEFT($I$3,4),销售台账!$C$3:$C$2654,LEFT(DD$4,LEN(DD$4)-1)),"")</f>
        <v/>
      </c>
      <c r="DI86" s="64" t="str">
        <f>IF($B86&lt;&gt;"",IFERROR(SUMIFS(销售台账!$K$3:$K$2654,销售台账!$E$3:$E$2654,$B86,销售台账!$B$3:$B$2654,LEFT($I$3,4),销售台账!$C$3:$C$2654,LEFT(DD$4,LEN(DD$4)-1))/DH86,0),"")</f>
        <v/>
      </c>
      <c r="DJ86" s="64" t="str">
        <f>IF($B86&lt;&gt;"",SUMIFS(损耗登记!$I$3:$I$4999,损耗登记!$E$3:$E$4999,$B86,损耗登记!$B$3:$B$4999,LEFT($I$3,4),损耗登记!$C$3:$C$4999,LEFT(DD$4,LEN(DD$4)-1)),"")</f>
        <v/>
      </c>
      <c r="DK86" s="64" t="str">
        <f t="shared" si="144"/>
        <v/>
      </c>
      <c r="DL86" s="64" t="str">
        <f t="shared" si="145"/>
        <v/>
      </c>
      <c r="DM86" s="64" t="str">
        <f t="shared" si="146"/>
        <v/>
      </c>
      <c r="DN86" s="64" t="str">
        <f t="shared" si="147"/>
        <v/>
      </c>
      <c r="DO86" s="64" t="str">
        <f>IF($B86&lt;&gt;"",SUMIFS(进货台账!$I$3:$I$1869,进货台账!$E$3:$E$1869,$B86,进货台账!$B$3:$B$1869,LEFT($I$3,4),进货台账!$C$3:$C$1869,LEFT(DO$4,LEN(DO$4)-1)),"")</f>
        <v/>
      </c>
      <c r="DP86" s="64" t="str">
        <f>IF($B86&lt;&gt;"",SUMIFS(进货台账!$K$3:$K$1869,进货台账!$E$3:$E$1869,$B86,进货台账!$B$3:$B$1869,LEFT($I$3,4),进货台账!$C$3:$C$1869,LEFT(DO$4,LEN(DO$4)-1)),"")</f>
        <v/>
      </c>
      <c r="DQ86" s="64" t="str">
        <f t="shared" si="148"/>
        <v/>
      </c>
      <c r="DR86" s="64" t="str">
        <f t="shared" si="149"/>
        <v/>
      </c>
      <c r="DS86" s="64" t="str">
        <f>IF($B86&lt;&gt;"",SUMIFS(销售台账!$I$3:$I$2654,销售台账!$E$3:$E$2654,$B86,销售台账!$B$3:$B$2654,LEFT($I$3,4),销售台账!$C$3:$C$2654,LEFT(DO$4,LEN(DO$4)-1)),"")</f>
        <v/>
      </c>
      <c r="DT86" s="64" t="str">
        <f>IF($B86&lt;&gt;"",IFERROR(SUMIFS(销售台账!$K$3:$K$2654,销售台账!$E$3:$E$2654,$B86,销售台账!$B$3:$B$2654,LEFT($I$3,4),销售台账!$C$3:$C$2654,LEFT(DO$4,LEN(DO$4)-1))/DS86,0),"")</f>
        <v/>
      </c>
      <c r="DU86" s="64" t="str">
        <f>IF($B86&lt;&gt;"",SUMIFS(损耗登记!$I$3:$I$4999,损耗登记!$E$3:$E$4999,$B86,损耗登记!$B$3:$B$4999,LEFT($I$3,4),损耗登记!$C$3:$C$4999,LEFT(DO$4,LEN(DO$4)-1)),"")</f>
        <v/>
      </c>
      <c r="DV86" s="64" t="str">
        <f t="shared" si="150"/>
        <v/>
      </c>
      <c r="DW86" s="64" t="str">
        <f t="shared" si="151"/>
        <v/>
      </c>
      <c r="DX86" s="64" t="str">
        <f t="shared" si="152"/>
        <v/>
      </c>
      <c r="DY86" s="64" t="str">
        <f t="shared" si="153"/>
        <v/>
      </c>
      <c r="DZ86" s="64" t="str">
        <f>IF($B86&lt;&gt;"",SUMIFS(进货台账!$I$3:$I$1869,进货台账!$E$3:$E$1869,$B86,进货台账!$B$3:$B$1869,LEFT($I$3,4),进货台账!$C$3:$C$1869,LEFT(DZ$4,LEN(DZ$4)-1)),"")</f>
        <v/>
      </c>
      <c r="EA86" s="64" t="str">
        <f>IF($B86&lt;&gt;"",SUMIFS(进货台账!$K$3:$K$1869,进货台账!$E$3:$E$1869,$B86,进货台账!$B$3:$B$1869,LEFT($I$3,4),进货台账!$C$3:$C$1869,LEFT(DZ$4,LEN(DZ$4)-1)),"")</f>
        <v/>
      </c>
      <c r="EB86" s="64" t="str">
        <f t="shared" si="154"/>
        <v/>
      </c>
      <c r="EC86" s="64" t="str">
        <f t="shared" si="155"/>
        <v/>
      </c>
      <c r="ED86" s="64" t="str">
        <f>IF($B86&lt;&gt;"",SUMIFS(销售台账!$I$3:$I$2654,销售台账!$E$3:$E$2654,$B86,销售台账!$B$3:$B$2654,LEFT($I$3,4),销售台账!$C$3:$C$2654,LEFT(DZ$4,LEN(DZ$4)-1)),"")</f>
        <v/>
      </c>
      <c r="EE86" s="64" t="str">
        <f>IF($B86&lt;&gt;"",IFERROR(SUMIFS(销售台账!$K$3:$K$2654,销售台账!$E$3:$E$2654,$B86,销售台账!$B$3:$B$2654,LEFT($I$3,4),销售台账!$C$3:$C$2654,LEFT(DZ$4,LEN(DZ$4)-1))/ED86,0),"")</f>
        <v/>
      </c>
      <c r="EF86" s="64" t="str">
        <f>IF($B86&lt;&gt;"",SUMIFS(损耗登记!$I$3:$I$4999,损耗登记!$E$3:$E$4999,$B86,损耗登记!$B$3:$B$4999,LEFT($I$3,4),损耗登记!$C$3:$C$4999,LEFT(DZ$4,LEN(DZ$4)-1)),"")</f>
        <v/>
      </c>
      <c r="EG86" s="64" t="str">
        <f t="shared" si="156"/>
        <v/>
      </c>
      <c r="EH86" s="64" t="str">
        <f t="shared" si="157"/>
        <v/>
      </c>
      <c r="EI86" s="64" t="str">
        <f t="shared" si="158"/>
        <v/>
      </c>
      <c r="EJ86" s="64" t="str">
        <f t="shared" si="159"/>
        <v/>
      </c>
    </row>
    <row r="87" s="44" customFormat="1" ht="22" customHeight="1" spans="1:140">
      <c r="A87" s="63" t="str">
        <f t="shared" si="160"/>
        <v/>
      </c>
      <c r="B87" s="63" t="str">
        <f>IF(商品参数!A83&lt;&gt;"",商品参数!A83,"")</f>
        <v/>
      </c>
      <c r="C87" s="64" t="str">
        <f>IFERROR(VLOOKUP(B87,商品参数!A:E,2,FALSE),"")</f>
        <v/>
      </c>
      <c r="D87" s="64" t="str">
        <f>IFERROR(VLOOKUP(B87,商品参数!A:E,3,FALSE),"")</f>
        <v/>
      </c>
      <c r="E87" s="64" t="str">
        <f>IFERROR(VLOOKUP(B87,商品参数!A:E,4,FALSE),"")</f>
        <v/>
      </c>
      <c r="F87" s="64" t="str">
        <f>IF(E87&lt;&gt;"",IFERROR(VLOOKUP(B87,商品参数!$A$3:$D$499,6,0),0),"")</f>
        <v/>
      </c>
      <c r="G87" s="64" t="str">
        <f>IF(E87&lt;&gt;"",IFERROR(VLOOKUP(B87,商品参数!$A$3:$E$499,7,0),0),"")</f>
        <v/>
      </c>
      <c r="H87" s="64" t="str">
        <f t="shared" si="94"/>
        <v/>
      </c>
      <c r="I87" s="64" t="str">
        <f>IF($B87&lt;&gt;"",SUMIFS(进货台账!$I$3:$I$1869,进货台账!$E$3:$E$1869,$B87,进货台账!$B$3:$B$1869,LEFT($I$3,4),进货台账!$C$3:$C$1869,LEFT(I$4,LEN(I$4)-1)),"")</f>
        <v/>
      </c>
      <c r="J87" s="64" t="str">
        <f>IF($B87&lt;&gt;"",SUMIFS(进货台账!$K$3:$K$1869,进货台账!$E$3:$E$1869,$B87,进货台账!$B$3:$B$1869,LEFT($I$3,4),进货台账!$C$3:$C$1869,LEFT(I$4,LEN(I$4)-1)),"")</f>
        <v/>
      </c>
      <c r="K87" s="64" t="str">
        <f t="shared" si="95"/>
        <v/>
      </c>
      <c r="L87" s="64" t="str">
        <f t="shared" si="96"/>
        <v/>
      </c>
      <c r="M87" s="64" t="str">
        <f>IF($B87&lt;&gt;"",SUMIFS(销售台账!$I$3:$I$2654,销售台账!$E$3:$E$2654,$B87,销售台账!$B$3:$B$2654,LEFT($I$3,4),销售台账!$C$3:$C$2654,LEFT(I$4,LEN(I$4)-1)),"")</f>
        <v/>
      </c>
      <c r="N87" s="64" t="str">
        <f>IF($B87&lt;&gt;"",IFERROR(SUMIFS(销售台账!$K$3:$K$2654,销售台账!$E$3:$E$2654,$B87,销售台账!$B$3:$B$2654,LEFT($I$3,4),销售台账!$C$3:$C$2654,LEFT(I$4,LEN(I$4)-1))/M87,0),"")</f>
        <v/>
      </c>
      <c r="O87" s="64" t="str">
        <f>IF($B87&lt;&gt;"",SUMIFS(损耗登记!$I$3:$I$4999,损耗登记!$E$3:$E$4999,$B87,损耗登记!$B$3:$B$4999,LEFT($I$3,4),损耗登记!$C$3:$C$4999,LEFT(I$4,LEN(I$4)-1)),"")</f>
        <v/>
      </c>
      <c r="P87" s="64" t="str">
        <f t="shared" si="97"/>
        <v/>
      </c>
      <c r="Q87" s="64" t="str">
        <f t="shared" si="98"/>
        <v/>
      </c>
      <c r="R87" s="64" t="str">
        <f t="shared" si="99"/>
        <v/>
      </c>
      <c r="S87" s="64" t="str">
        <f t="shared" si="161"/>
        <v/>
      </c>
      <c r="T87" s="64" t="str">
        <f>IF($B87&lt;&gt;"",SUMIFS(进货台账!$I$3:$I$1869,进货台账!$E$3:$E$1869,$B87,进货台账!$B$3:$B$1869,LEFT($I$3,4),进货台账!$C$3:$C$1869,LEFT(T$4,LEN(T$4)-1)),"")</f>
        <v/>
      </c>
      <c r="U87" s="64" t="str">
        <f>IF($B87&lt;&gt;"",SUMIFS(进货台账!$K$3:$K$1869,进货台账!$E$3:$E$1869,$B87,进货台账!$B$3:$B$1869,LEFT($I$3,4),进货台账!$C$3:$C$1869,LEFT(T$4,LEN(T$4)-1)),"")</f>
        <v/>
      </c>
      <c r="V87" s="64" t="str">
        <f t="shared" si="162"/>
        <v/>
      </c>
      <c r="W87" s="64" t="str">
        <f t="shared" si="163"/>
        <v/>
      </c>
      <c r="X87" s="64" t="str">
        <f>IF($B87&lt;&gt;"",SUMIFS(销售台账!$I$3:$I$2654,销售台账!$E$3:$E$2654,$B87,销售台账!$B$3:$B$2654,LEFT($I$3,4),销售台账!$C$3:$C$2654,LEFT(T$4,LEN(T$4)-1)),"")</f>
        <v/>
      </c>
      <c r="Y87" s="64" t="str">
        <f>IF($B87&lt;&gt;"",IFERROR(SUMIFS(销售台账!$K$3:$K$2654,销售台账!$E$3:$E$2654,$B87,销售台账!$B$3:$B$2654,LEFT($I$3,4),销售台账!$C$3:$C$2654,LEFT(T$4,LEN(T$4)-1))/X87,0),"")</f>
        <v/>
      </c>
      <c r="Z87" s="64" t="str">
        <f>IF($B87&lt;&gt;"",SUMIFS(损耗登记!$I$3:$I$4999,损耗登记!$E$3:$E$4999,$B87,损耗登记!$B$3:$B$4999,LEFT($I$3,4),损耗登记!$C$3:$C$4999,LEFT(T$4,LEN(T$4)-1)),"")</f>
        <v/>
      </c>
      <c r="AA87" s="64" t="str">
        <f t="shared" si="164"/>
        <v/>
      </c>
      <c r="AB87" s="64" t="str">
        <f t="shared" si="165"/>
        <v/>
      </c>
      <c r="AC87" s="64" t="str">
        <f t="shared" si="166"/>
        <v/>
      </c>
      <c r="AD87" s="64" t="str">
        <f t="shared" si="167"/>
        <v/>
      </c>
      <c r="AE87" s="64" t="str">
        <f>IF($B87&lt;&gt;"",SUMIFS(进货台账!$I$3:$I$1869,进货台账!$E$3:$E$1869,$B87,进货台账!$B$3:$B$1869,LEFT($I$3,4),进货台账!$C$3:$C$1869,LEFT(AE$4,LEN(AE$4)-1)),"")</f>
        <v/>
      </c>
      <c r="AF87" s="64" t="str">
        <f>IF($B87&lt;&gt;"",SUMIFS(进货台账!$K$3:$K$1869,进货台账!$E$3:$E$1869,$B87,进货台账!$B$3:$B$1869,LEFT($I$3,4),进货台账!$C$3:$C$1869,LEFT(AE$4,LEN(AE$4)-1)),"")</f>
        <v/>
      </c>
      <c r="AG87" s="64" t="str">
        <f t="shared" si="100"/>
        <v/>
      </c>
      <c r="AH87" s="64" t="str">
        <f t="shared" si="101"/>
        <v/>
      </c>
      <c r="AI87" s="64" t="str">
        <f>IF($B87&lt;&gt;"",SUMIFS(销售台账!$I$3:$I$2654,销售台账!$E$3:$E$2654,$B87,销售台账!$B$3:$B$2654,LEFT($I$3,4),销售台账!$C$3:$C$2654,LEFT(AE$4,LEN(AE$4)-1)),"")</f>
        <v/>
      </c>
      <c r="AJ87" s="64" t="str">
        <f>IF($B87&lt;&gt;"",IFERROR(SUMIFS(销售台账!$K$3:$K$2654,销售台账!$E$3:$E$2654,$B87,销售台账!$B$3:$B$2654,LEFT($I$3,4),销售台账!$C$3:$C$2654,LEFT(AE$4,LEN(AE$4)-1))/AI87,0),"")</f>
        <v/>
      </c>
      <c r="AK87" s="64" t="str">
        <f>IF($B87&lt;&gt;"",SUMIFS(损耗登记!$I$3:$I$4999,损耗登记!$E$3:$E$4999,$B87,损耗登记!$B$3:$B$4999,LEFT($I$3,4),损耗登记!$C$3:$C$4999,LEFT(AE$4,LEN(AE$4)-1)),"")</f>
        <v/>
      </c>
      <c r="AL87" s="64" t="str">
        <f t="shared" si="102"/>
        <v/>
      </c>
      <c r="AM87" s="64" t="str">
        <f t="shared" si="103"/>
        <v/>
      </c>
      <c r="AN87" s="64" t="str">
        <f t="shared" si="104"/>
        <v/>
      </c>
      <c r="AO87" s="64" t="str">
        <f t="shared" si="105"/>
        <v/>
      </c>
      <c r="AP87" s="64" t="str">
        <f>IF($B87&lt;&gt;"",SUMIFS(进货台账!$I$3:$I$1869,进货台账!$E$3:$E$1869,$B87,进货台账!$B$3:$B$1869,LEFT($I$3,4),进货台账!$C$3:$C$1869,LEFT(AP$4,LEN(AP$4)-1)),"")</f>
        <v/>
      </c>
      <c r="AQ87" s="64" t="str">
        <f>IF($B87&lt;&gt;"",SUMIFS(进货台账!$K$3:$K$1869,进货台账!$E$3:$E$1869,$B87,进货台账!$B$3:$B$1869,LEFT($I$3,4),进货台账!$C$3:$C$1869,LEFT(AP$4,LEN(AP$4)-1)),"")</f>
        <v/>
      </c>
      <c r="AR87" s="64" t="str">
        <f t="shared" si="106"/>
        <v/>
      </c>
      <c r="AS87" s="64" t="str">
        <f t="shared" si="107"/>
        <v/>
      </c>
      <c r="AT87" s="64" t="str">
        <f>IF($B87&lt;&gt;"",SUMIFS(销售台账!$I$3:$I$2654,销售台账!$E$3:$E$2654,$B87,销售台账!$B$3:$B$2654,LEFT($I$3,4),销售台账!$C$3:$C$2654,LEFT(AP$4,LEN(AP$4)-1)),"")</f>
        <v/>
      </c>
      <c r="AU87" s="64" t="str">
        <f>IF($B87&lt;&gt;"",IFERROR(SUMIFS(销售台账!$K$3:$K$2654,销售台账!$E$3:$E$2654,$B87,销售台账!$B$3:$B$2654,LEFT($I$3,4),销售台账!$C$3:$C$2654,LEFT(AP$4,LEN(AP$4)-1))/AT87,0),"")</f>
        <v/>
      </c>
      <c r="AV87" s="64" t="str">
        <f>IF($B87&lt;&gt;"",SUMIFS(损耗登记!$I$3:$I$4999,损耗登记!$E$3:$E$4999,$B87,损耗登记!$B$3:$B$4999,LEFT($I$3,4),损耗登记!$C$3:$C$4999,LEFT(AP$4,LEN(AP$4)-1)),"")</f>
        <v/>
      </c>
      <c r="AW87" s="64" t="str">
        <f t="shared" si="108"/>
        <v/>
      </c>
      <c r="AX87" s="64" t="str">
        <f t="shared" si="109"/>
        <v/>
      </c>
      <c r="AY87" s="64" t="str">
        <f t="shared" si="110"/>
        <v/>
      </c>
      <c r="AZ87" s="64" t="str">
        <f t="shared" si="111"/>
        <v/>
      </c>
      <c r="BA87" s="64" t="str">
        <f>IF($B87&lt;&gt;"",SUMIFS(进货台账!$I$3:$I$1869,进货台账!$E$3:$E$1869,$B87,进货台账!$B$3:$B$1869,LEFT($I$3,4),进货台账!$C$3:$C$1869,LEFT(BA$4,LEN(BA$4)-1)),"")</f>
        <v/>
      </c>
      <c r="BB87" s="64" t="str">
        <f>IF($B87&lt;&gt;"",SUMIFS(进货台账!$K$3:$K$1869,进货台账!$E$3:$E$1869,$B87,进货台账!$B$3:$B$1869,LEFT($I$3,4),进货台账!$C$3:$C$1869,LEFT(BA$4,LEN(BA$4)-1)),"")</f>
        <v/>
      </c>
      <c r="BC87" s="64" t="str">
        <f t="shared" si="112"/>
        <v/>
      </c>
      <c r="BD87" s="64" t="str">
        <f t="shared" si="113"/>
        <v/>
      </c>
      <c r="BE87" s="64" t="str">
        <f>IF($B87&lt;&gt;"",SUMIFS(销售台账!$I$3:$I$2654,销售台账!$E$3:$E$2654,$B87,销售台账!$B$3:$B$2654,LEFT($I$3,4),销售台账!$C$3:$C$2654,LEFT(BA$4,LEN(BA$4)-1)),"")</f>
        <v/>
      </c>
      <c r="BF87" s="64" t="str">
        <f>IF($B87&lt;&gt;"",IFERROR(SUMIFS(销售台账!$K$3:$K$2654,销售台账!$E$3:$E$2654,$B87,销售台账!$B$3:$B$2654,LEFT($I$3,4),销售台账!$C$3:$C$2654,LEFT(BA$4,LEN(BA$4)-1))/BE87,0),"")</f>
        <v/>
      </c>
      <c r="BG87" s="64" t="str">
        <f>IF($B87&lt;&gt;"",SUMIFS(损耗登记!$I$3:$I$4999,损耗登记!$E$3:$E$4999,$B87,损耗登记!$B$3:$B$4999,LEFT($I$3,4),损耗登记!$C$3:$C$4999,LEFT(BA$4,LEN(BA$4)-1)),"")</f>
        <v/>
      </c>
      <c r="BH87" s="64" t="str">
        <f t="shared" si="114"/>
        <v/>
      </c>
      <c r="BI87" s="64" t="str">
        <f t="shared" si="115"/>
        <v/>
      </c>
      <c r="BJ87" s="64" t="str">
        <f t="shared" si="116"/>
        <v/>
      </c>
      <c r="BK87" s="64" t="str">
        <f t="shared" si="117"/>
        <v/>
      </c>
      <c r="BL87" s="64" t="str">
        <f>IF($B87&lt;&gt;"",SUMIFS(进货台账!$I$3:$I$1869,进货台账!$E$3:$E$1869,$B87,进货台账!$B$3:$B$1869,LEFT($I$3,4),进货台账!$C$3:$C$1869,LEFT(BL$4,LEN(BL$4)-1)),"")</f>
        <v/>
      </c>
      <c r="BM87" s="64" t="str">
        <f>IF($B87&lt;&gt;"",SUMIFS(进货台账!$K$3:$K$1869,进货台账!$E$3:$E$1869,$B87,进货台账!$B$3:$B$1869,LEFT($I$3,4),进货台账!$C$3:$C$1869,LEFT(BL$4,LEN(BL$4)-1)),"")</f>
        <v/>
      </c>
      <c r="BN87" s="64" t="str">
        <f t="shared" si="118"/>
        <v/>
      </c>
      <c r="BO87" s="64" t="str">
        <f t="shared" si="119"/>
        <v/>
      </c>
      <c r="BP87" s="64" t="str">
        <f>IF($B87&lt;&gt;"",SUMIFS(销售台账!$I$3:$I$2654,销售台账!$E$3:$E$2654,$B87,销售台账!$B$3:$B$2654,LEFT($I$3,4),销售台账!$C$3:$C$2654,LEFT(BL$4,LEN(BL$4)-1)),"")</f>
        <v/>
      </c>
      <c r="BQ87" s="64" t="str">
        <f>IF($B87&lt;&gt;"",IFERROR(SUMIFS(销售台账!$K$3:$K$2654,销售台账!$E$3:$E$2654,$B87,销售台账!$B$3:$B$2654,LEFT($I$3,4),销售台账!$C$3:$C$2654,LEFT(BL$4,LEN(BL$4)-1))/BP87,0),"")</f>
        <v/>
      </c>
      <c r="BR87" s="64" t="str">
        <f>IF($B87&lt;&gt;"",SUMIFS(损耗登记!$I$3:$I$4999,损耗登记!$E$3:$E$4999,$B87,损耗登记!$B$3:$B$4999,LEFT($I$3,4),损耗登记!$C$3:$C$4999,LEFT(BL$4,LEN(BL$4)-1)),"")</f>
        <v/>
      </c>
      <c r="BS87" s="64" t="str">
        <f t="shared" si="120"/>
        <v/>
      </c>
      <c r="BT87" s="64" t="str">
        <f t="shared" si="121"/>
        <v/>
      </c>
      <c r="BU87" s="64" t="str">
        <f t="shared" si="122"/>
        <v/>
      </c>
      <c r="BV87" s="64" t="str">
        <f t="shared" si="123"/>
        <v/>
      </c>
      <c r="BW87" s="64" t="str">
        <f>IF($B87&lt;&gt;"",SUMIFS(进货台账!$I$3:$I$1869,进货台账!$E$3:$E$1869,$B87,进货台账!$B$3:$B$1869,LEFT($I$3,4),进货台账!$C$3:$C$1869,LEFT(BW$4,LEN(BW$4)-1)),"")</f>
        <v/>
      </c>
      <c r="BX87" s="64" t="str">
        <f>IF($B87&lt;&gt;"",SUMIFS(进货台账!$K$3:$K$1869,进货台账!$E$3:$E$1869,$B87,进货台账!$B$3:$B$1869,LEFT($I$3,4),进货台账!$C$3:$C$1869,LEFT(BW$4,LEN(BW$4)-1)),"")</f>
        <v/>
      </c>
      <c r="BY87" s="64" t="str">
        <f t="shared" si="124"/>
        <v/>
      </c>
      <c r="BZ87" s="64" t="str">
        <f t="shared" si="125"/>
        <v/>
      </c>
      <c r="CA87" s="64" t="str">
        <f>IF($B87&lt;&gt;"",SUMIFS(销售台账!$I$3:$I$2654,销售台账!$E$3:$E$2654,$B87,销售台账!$B$3:$B$2654,LEFT($I$3,4),销售台账!$C$3:$C$2654,LEFT(BW$4,LEN(BW$4)-1)),"")</f>
        <v/>
      </c>
      <c r="CB87" s="64" t="str">
        <f>IF($B87&lt;&gt;"",IFERROR(SUMIFS(销售台账!$K$3:$K$2654,销售台账!$E$3:$E$2654,$B87,销售台账!$B$3:$B$2654,LEFT($I$3,4),销售台账!$C$3:$C$2654,LEFT(BW$4,LEN(BW$4)-1))/CA87,0),"")</f>
        <v/>
      </c>
      <c r="CC87" s="64" t="str">
        <f>IF($B87&lt;&gt;"",SUMIFS(损耗登记!$I$3:$I$4999,损耗登记!$E$3:$E$4999,$B87,损耗登记!$B$3:$B$4999,LEFT($I$3,4),损耗登记!$C$3:$C$4999,LEFT(BW$4,LEN(BW$4)-1)),"")</f>
        <v/>
      </c>
      <c r="CD87" s="64" t="str">
        <f t="shared" si="126"/>
        <v/>
      </c>
      <c r="CE87" s="64" t="str">
        <f t="shared" si="127"/>
        <v/>
      </c>
      <c r="CF87" s="64" t="str">
        <f t="shared" si="128"/>
        <v/>
      </c>
      <c r="CG87" s="64" t="str">
        <f t="shared" si="129"/>
        <v/>
      </c>
      <c r="CH87" s="64" t="str">
        <f>IF($B87&lt;&gt;"",SUMIFS(进货台账!$I$3:$I$1869,进货台账!$E$3:$E$1869,$B87,进货台账!$B$3:$B$1869,LEFT($I$3,4),进货台账!$C$3:$C$1869,LEFT(CH$4,LEN(CH$4)-1)),"")</f>
        <v/>
      </c>
      <c r="CI87" s="64" t="str">
        <f>IF($B87&lt;&gt;"",SUMIFS(进货台账!$K$3:$K$1869,进货台账!$E$3:$E$1869,$B87,进货台账!$B$3:$B$1869,LEFT($I$3,4),进货台账!$C$3:$C$1869,LEFT(CH$4,LEN(CH$4)-1)),"")</f>
        <v/>
      </c>
      <c r="CJ87" s="64" t="str">
        <f t="shared" si="130"/>
        <v/>
      </c>
      <c r="CK87" s="64" t="str">
        <f t="shared" si="131"/>
        <v/>
      </c>
      <c r="CL87" s="64" t="str">
        <f>IF($B87&lt;&gt;"",SUMIFS(销售台账!$I$3:$I$2654,销售台账!$E$3:$E$2654,$B87,销售台账!$B$3:$B$2654,LEFT($I$3,4),销售台账!$C$3:$C$2654,LEFT(CH$4,LEN(CH$4)-1)),"")</f>
        <v/>
      </c>
      <c r="CM87" s="64" t="str">
        <f>IF($B87&lt;&gt;"",IFERROR(SUMIFS(销售台账!$K$3:$K$2654,销售台账!$E$3:$E$2654,$B87,销售台账!$B$3:$B$2654,LEFT($I$3,4),销售台账!$C$3:$C$2654,LEFT(CH$4,LEN(CH$4)-1))/CL87,0),"")</f>
        <v/>
      </c>
      <c r="CN87" s="64" t="str">
        <f>IF($B87&lt;&gt;"",SUMIFS(损耗登记!$I$3:$I$4999,损耗登记!$E$3:$E$4999,$B87,损耗登记!$B$3:$B$4999,LEFT($I$3,4),损耗登记!$C$3:$C$4999,LEFT(CH$4,LEN(CH$4)-1)),"")</f>
        <v/>
      </c>
      <c r="CO87" s="64" t="str">
        <f t="shared" si="132"/>
        <v/>
      </c>
      <c r="CP87" s="64" t="str">
        <f t="shared" si="133"/>
        <v/>
      </c>
      <c r="CQ87" s="64" t="str">
        <f t="shared" si="134"/>
        <v/>
      </c>
      <c r="CR87" s="64" t="str">
        <f t="shared" si="135"/>
        <v/>
      </c>
      <c r="CS87" s="64" t="str">
        <f>IF($B87&lt;&gt;"",SUMIFS(进货台账!$I$3:$I$1869,进货台账!$E$3:$E$1869,$B87,进货台账!$B$3:$B$1869,LEFT($I$3,4),进货台账!$C$3:$C$1869,LEFT(CS$4,LEN(CS$4)-1)),"")</f>
        <v/>
      </c>
      <c r="CT87" s="64" t="str">
        <f>IF($B87&lt;&gt;"",SUMIFS(进货台账!$K$3:$K$1869,进货台账!$E$3:$E$1869,$B87,进货台账!$B$3:$B$1869,LEFT($I$3,4),进货台账!$C$3:$C$1869,LEFT(CS$4,LEN(CS$4)-1)),"")</f>
        <v/>
      </c>
      <c r="CU87" s="64" t="str">
        <f t="shared" si="136"/>
        <v/>
      </c>
      <c r="CV87" s="64" t="str">
        <f t="shared" si="137"/>
        <v/>
      </c>
      <c r="CW87" s="64" t="str">
        <f>IF($B87&lt;&gt;"",SUMIFS(销售台账!$I$3:$I$2654,销售台账!$E$3:$E$2654,$B87,销售台账!$B$3:$B$2654,LEFT($I$3,4),销售台账!$C$3:$C$2654,LEFT(CS$4,LEN(CS$4)-1)),"")</f>
        <v/>
      </c>
      <c r="CX87" s="64" t="str">
        <f>IF($B87&lt;&gt;"",IFERROR(SUMIFS(销售台账!$K$3:$K$2654,销售台账!$E$3:$E$2654,$B87,销售台账!$B$3:$B$2654,LEFT($I$3,4),销售台账!$C$3:$C$2654,LEFT(CS$4,LEN(CS$4)-1))/CW87,0),"")</f>
        <v/>
      </c>
      <c r="CY87" s="64" t="str">
        <f>IF($B87&lt;&gt;"",SUMIFS(损耗登记!$I$3:$I$4999,损耗登记!$E$3:$E$4999,$B87,损耗登记!$B$3:$B$4999,LEFT($I$3,4),损耗登记!$C$3:$C$4999,LEFT(CS$4,LEN(CS$4)-1)),"")</f>
        <v/>
      </c>
      <c r="CZ87" s="64" t="str">
        <f t="shared" si="138"/>
        <v/>
      </c>
      <c r="DA87" s="64" t="str">
        <f t="shared" si="139"/>
        <v/>
      </c>
      <c r="DB87" s="64" t="str">
        <f t="shared" si="140"/>
        <v/>
      </c>
      <c r="DC87" s="64" t="str">
        <f t="shared" si="141"/>
        <v/>
      </c>
      <c r="DD87" s="64" t="str">
        <f>IF($B87&lt;&gt;"",SUMIFS(进货台账!$I$3:$I$1869,进货台账!$E$3:$E$1869,$B87,进货台账!$B$3:$B$1869,LEFT($I$3,4),进货台账!$C$3:$C$1869,LEFT(DD$4,LEN(DD$4)-1)),"")</f>
        <v/>
      </c>
      <c r="DE87" s="64" t="str">
        <f>IF($B87&lt;&gt;"",SUMIFS(进货台账!$K$3:$K$1869,进货台账!$E$3:$E$1869,$B87,进货台账!$B$3:$B$1869,LEFT($I$3,4),进货台账!$C$3:$C$1869,LEFT(DD$4,LEN(DD$4)-1)),"")</f>
        <v/>
      </c>
      <c r="DF87" s="64" t="str">
        <f t="shared" si="142"/>
        <v/>
      </c>
      <c r="DG87" s="64" t="str">
        <f t="shared" si="143"/>
        <v/>
      </c>
      <c r="DH87" s="64" t="str">
        <f>IF($B87&lt;&gt;"",SUMIFS(销售台账!$I$3:$I$2654,销售台账!$E$3:$E$2654,$B87,销售台账!$B$3:$B$2654,LEFT($I$3,4),销售台账!$C$3:$C$2654,LEFT(DD$4,LEN(DD$4)-1)),"")</f>
        <v/>
      </c>
      <c r="DI87" s="64" t="str">
        <f>IF($B87&lt;&gt;"",IFERROR(SUMIFS(销售台账!$K$3:$K$2654,销售台账!$E$3:$E$2654,$B87,销售台账!$B$3:$B$2654,LEFT($I$3,4),销售台账!$C$3:$C$2654,LEFT(DD$4,LEN(DD$4)-1))/DH87,0),"")</f>
        <v/>
      </c>
      <c r="DJ87" s="64" t="str">
        <f>IF($B87&lt;&gt;"",SUMIFS(损耗登记!$I$3:$I$4999,损耗登记!$E$3:$E$4999,$B87,损耗登记!$B$3:$B$4999,LEFT($I$3,4),损耗登记!$C$3:$C$4999,LEFT(DD$4,LEN(DD$4)-1)),"")</f>
        <v/>
      </c>
      <c r="DK87" s="64" t="str">
        <f t="shared" si="144"/>
        <v/>
      </c>
      <c r="DL87" s="64" t="str">
        <f t="shared" si="145"/>
        <v/>
      </c>
      <c r="DM87" s="64" t="str">
        <f t="shared" si="146"/>
        <v/>
      </c>
      <c r="DN87" s="64" t="str">
        <f t="shared" si="147"/>
        <v/>
      </c>
      <c r="DO87" s="64" t="str">
        <f>IF($B87&lt;&gt;"",SUMIFS(进货台账!$I$3:$I$1869,进货台账!$E$3:$E$1869,$B87,进货台账!$B$3:$B$1869,LEFT($I$3,4),进货台账!$C$3:$C$1869,LEFT(DO$4,LEN(DO$4)-1)),"")</f>
        <v/>
      </c>
      <c r="DP87" s="64" t="str">
        <f>IF($B87&lt;&gt;"",SUMIFS(进货台账!$K$3:$K$1869,进货台账!$E$3:$E$1869,$B87,进货台账!$B$3:$B$1869,LEFT($I$3,4),进货台账!$C$3:$C$1869,LEFT(DO$4,LEN(DO$4)-1)),"")</f>
        <v/>
      </c>
      <c r="DQ87" s="64" t="str">
        <f t="shared" si="148"/>
        <v/>
      </c>
      <c r="DR87" s="64" t="str">
        <f t="shared" si="149"/>
        <v/>
      </c>
      <c r="DS87" s="64" t="str">
        <f>IF($B87&lt;&gt;"",SUMIFS(销售台账!$I$3:$I$2654,销售台账!$E$3:$E$2654,$B87,销售台账!$B$3:$B$2654,LEFT($I$3,4),销售台账!$C$3:$C$2654,LEFT(DO$4,LEN(DO$4)-1)),"")</f>
        <v/>
      </c>
      <c r="DT87" s="64" t="str">
        <f>IF($B87&lt;&gt;"",IFERROR(SUMIFS(销售台账!$K$3:$K$2654,销售台账!$E$3:$E$2654,$B87,销售台账!$B$3:$B$2654,LEFT($I$3,4),销售台账!$C$3:$C$2654,LEFT(DO$4,LEN(DO$4)-1))/DS87,0),"")</f>
        <v/>
      </c>
      <c r="DU87" s="64" t="str">
        <f>IF($B87&lt;&gt;"",SUMIFS(损耗登记!$I$3:$I$4999,损耗登记!$E$3:$E$4999,$B87,损耗登记!$B$3:$B$4999,LEFT($I$3,4),损耗登记!$C$3:$C$4999,LEFT(DO$4,LEN(DO$4)-1)),"")</f>
        <v/>
      </c>
      <c r="DV87" s="64" t="str">
        <f t="shared" si="150"/>
        <v/>
      </c>
      <c r="DW87" s="64" t="str">
        <f t="shared" si="151"/>
        <v/>
      </c>
      <c r="DX87" s="64" t="str">
        <f t="shared" si="152"/>
        <v/>
      </c>
      <c r="DY87" s="64" t="str">
        <f t="shared" si="153"/>
        <v/>
      </c>
      <c r="DZ87" s="64" t="str">
        <f>IF($B87&lt;&gt;"",SUMIFS(进货台账!$I$3:$I$1869,进货台账!$E$3:$E$1869,$B87,进货台账!$B$3:$B$1869,LEFT($I$3,4),进货台账!$C$3:$C$1869,LEFT(DZ$4,LEN(DZ$4)-1)),"")</f>
        <v/>
      </c>
      <c r="EA87" s="64" t="str">
        <f>IF($B87&lt;&gt;"",SUMIFS(进货台账!$K$3:$K$1869,进货台账!$E$3:$E$1869,$B87,进货台账!$B$3:$B$1869,LEFT($I$3,4),进货台账!$C$3:$C$1869,LEFT(DZ$4,LEN(DZ$4)-1)),"")</f>
        <v/>
      </c>
      <c r="EB87" s="64" t="str">
        <f t="shared" si="154"/>
        <v/>
      </c>
      <c r="EC87" s="64" t="str">
        <f t="shared" si="155"/>
        <v/>
      </c>
      <c r="ED87" s="64" t="str">
        <f>IF($B87&lt;&gt;"",SUMIFS(销售台账!$I$3:$I$2654,销售台账!$E$3:$E$2654,$B87,销售台账!$B$3:$B$2654,LEFT($I$3,4),销售台账!$C$3:$C$2654,LEFT(DZ$4,LEN(DZ$4)-1)),"")</f>
        <v/>
      </c>
      <c r="EE87" s="64" t="str">
        <f>IF($B87&lt;&gt;"",IFERROR(SUMIFS(销售台账!$K$3:$K$2654,销售台账!$E$3:$E$2654,$B87,销售台账!$B$3:$B$2654,LEFT($I$3,4),销售台账!$C$3:$C$2654,LEFT(DZ$4,LEN(DZ$4)-1))/ED87,0),"")</f>
        <v/>
      </c>
      <c r="EF87" s="64" t="str">
        <f>IF($B87&lt;&gt;"",SUMIFS(损耗登记!$I$3:$I$4999,损耗登记!$E$3:$E$4999,$B87,损耗登记!$B$3:$B$4999,LEFT($I$3,4),损耗登记!$C$3:$C$4999,LEFT(DZ$4,LEN(DZ$4)-1)),"")</f>
        <v/>
      </c>
      <c r="EG87" s="64" t="str">
        <f t="shared" si="156"/>
        <v/>
      </c>
      <c r="EH87" s="64" t="str">
        <f t="shared" si="157"/>
        <v/>
      </c>
      <c r="EI87" s="64" t="str">
        <f t="shared" si="158"/>
        <v/>
      </c>
      <c r="EJ87" s="64" t="str">
        <f t="shared" si="159"/>
        <v/>
      </c>
    </row>
    <row r="88" s="44" customFormat="1" ht="22" customHeight="1" spans="1:140">
      <c r="A88" s="63" t="str">
        <f t="shared" si="160"/>
        <v/>
      </c>
      <c r="B88" s="63" t="str">
        <f>IF(商品参数!A84&lt;&gt;"",商品参数!A84,"")</f>
        <v/>
      </c>
      <c r="C88" s="64" t="str">
        <f>IFERROR(VLOOKUP(B88,商品参数!A:E,2,FALSE),"")</f>
        <v/>
      </c>
      <c r="D88" s="64" t="str">
        <f>IFERROR(VLOOKUP(B88,商品参数!A:E,3,FALSE),"")</f>
        <v/>
      </c>
      <c r="E88" s="64" t="str">
        <f>IFERROR(VLOOKUP(B88,商品参数!A:E,4,FALSE),"")</f>
        <v/>
      </c>
      <c r="F88" s="64" t="str">
        <f>IF(E88&lt;&gt;"",IFERROR(VLOOKUP(B88,商品参数!$A$3:$D$499,6,0),0),"")</f>
        <v/>
      </c>
      <c r="G88" s="64" t="str">
        <f>IF(E88&lt;&gt;"",IFERROR(VLOOKUP(B88,商品参数!$A$3:$E$499,7,0),0),"")</f>
        <v/>
      </c>
      <c r="H88" s="64" t="str">
        <f t="shared" si="94"/>
        <v/>
      </c>
      <c r="I88" s="64" t="str">
        <f>IF($B88&lt;&gt;"",SUMIFS(进货台账!$I$3:$I$1869,进货台账!$E$3:$E$1869,$B88,进货台账!$B$3:$B$1869,LEFT($I$3,4),进货台账!$C$3:$C$1869,LEFT(I$4,LEN(I$4)-1)),"")</f>
        <v/>
      </c>
      <c r="J88" s="64" t="str">
        <f>IF($B88&lt;&gt;"",SUMIFS(进货台账!$K$3:$K$1869,进货台账!$E$3:$E$1869,$B88,进货台账!$B$3:$B$1869,LEFT($I$3,4),进货台账!$C$3:$C$1869,LEFT(I$4,LEN(I$4)-1)),"")</f>
        <v/>
      </c>
      <c r="K88" s="64" t="str">
        <f t="shared" si="95"/>
        <v/>
      </c>
      <c r="L88" s="64" t="str">
        <f t="shared" si="96"/>
        <v/>
      </c>
      <c r="M88" s="64" t="str">
        <f>IF($B88&lt;&gt;"",SUMIFS(销售台账!$I$3:$I$2654,销售台账!$E$3:$E$2654,$B88,销售台账!$B$3:$B$2654,LEFT($I$3,4),销售台账!$C$3:$C$2654,LEFT(I$4,LEN(I$4)-1)),"")</f>
        <v/>
      </c>
      <c r="N88" s="64" t="str">
        <f>IF($B88&lt;&gt;"",IFERROR(SUMIFS(销售台账!$K$3:$K$2654,销售台账!$E$3:$E$2654,$B88,销售台账!$B$3:$B$2654,LEFT($I$3,4),销售台账!$C$3:$C$2654,LEFT(I$4,LEN(I$4)-1))/M88,0),"")</f>
        <v/>
      </c>
      <c r="O88" s="64" t="str">
        <f>IF($B88&lt;&gt;"",SUMIFS(损耗登记!$I$3:$I$4999,损耗登记!$E$3:$E$4999,$B88,损耗登记!$B$3:$B$4999,LEFT($I$3,4),损耗登记!$C$3:$C$4999,LEFT(I$4,LEN(I$4)-1)),"")</f>
        <v/>
      </c>
      <c r="P88" s="64" t="str">
        <f t="shared" si="97"/>
        <v/>
      </c>
      <c r="Q88" s="64" t="str">
        <f t="shared" si="98"/>
        <v/>
      </c>
      <c r="R88" s="64" t="str">
        <f t="shared" si="99"/>
        <v/>
      </c>
      <c r="S88" s="64" t="str">
        <f t="shared" si="161"/>
        <v/>
      </c>
      <c r="T88" s="64" t="str">
        <f>IF($B88&lt;&gt;"",SUMIFS(进货台账!$I$3:$I$1869,进货台账!$E$3:$E$1869,$B88,进货台账!$B$3:$B$1869,LEFT($I$3,4),进货台账!$C$3:$C$1869,LEFT(T$4,LEN(T$4)-1)),"")</f>
        <v/>
      </c>
      <c r="U88" s="64" t="str">
        <f>IF($B88&lt;&gt;"",SUMIFS(进货台账!$K$3:$K$1869,进货台账!$E$3:$E$1869,$B88,进货台账!$B$3:$B$1869,LEFT($I$3,4),进货台账!$C$3:$C$1869,LEFT(T$4,LEN(T$4)-1)),"")</f>
        <v/>
      </c>
      <c r="V88" s="64" t="str">
        <f t="shared" si="162"/>
        <v/>
      </c>
      <c r="W88" s="64" t="str">
        <f t="shared" si="163"/>
        <v/>
      </c>
      <c r="X88" s="64" t="str">
        <f>IF($B88&lt;&gt;"",SUMIFS(销售台账!$I$3:$I$2654,销售台账!$E$3:$E$2654,$B88,销售台账!$B$3:$B$2654,LEFT($I$3,4),销售台账!$C$3:$C$2654,LEFT(T$4,LEN(T$4)-1)),"")</f>
        <v/>
      </c>
      <c r="Y88" s="64" t="str">
        <f>IF($B88&lt;&gt;"",IFERROR(SUMIFS(销售台账!$K$3:$K$2654,销售台账!$E$3:$E$2654,$B88,销售台账!$B$3:$B$2654,LEFT($I$3,4),销售台账!$C$3:$C$2654,LEFT(T$4,LEN(T$4)-1))/X88,0),"")</f>
        <v/>
      </c>
      <c r="Z88" s="64" t="str">
        <f>IF($B88&lt;&gt;"",SUMIFS(损耗登记!$I$3:$I$4999,损耗登记!$E$3:$E$4999,$B88,损耗登记!$B$3:$B$4999,LEFT($I$3,4),损耗登记!$C$3:$C$4999,LEFT(T$4,LEN(T$4)-1)),"")</f>
        <v/>
      </c>
      <c r="AA88" s="64" t="str">
        <f t="shared" si="164"/>
        <v/>
      </c>
      <c r="AB88" s="64" t="str">
        <f t="shared" si="165"/>
        <v/>
      </c>
      <c r="AC88" s="64" t="str">
        <f t="shared" si="166"/>
        <v/>
      </c>
      <c r="AD88" s="64" t="str">
        <f t="shared" si="167"/>
        <v/>
      </c>
      <c r="AE88" s="64" t="str">
        <f>IF($B88&lt;&gt;"",SUMIFS(进货台账!$I$3:$I$1869,进货台账!$E$3:$E$1869,$B88,进货台账!$B$3:$B$1869,LEFT($I$3,4),进货台账!$C$3:$C$1869,LEFT(AE$4,LEN(AE$4)-1)),"")</f>
        <v/>
      </c>
      <c r="AF88" s="64" t="str">
        <f>IF($B88&lt;&gt;"",SUMIFS(进货台账!$K$3:$K$1869,进货台账!$E$3:$E$1869,$B88,进货台账!$B$3:$B$1869,LEFT($I$3,4),进货台账!$C$3:$C$1869,LEFT(AE$4,LEN(AE$4)-1)),"")</f>
        <v/>
      </c>
      <c r="AG88" s="64" t="str">
        <f t="shared" si="100"/>
        <v/>
      </c>
      <c r="AH88" s="64" t="str">
        <f t="shared" si="101"/>
        <v/>
      </c>
      <c r="AI88" s="64" t="str">
        <f>IF($B88&lt;&gt;"",SUMIFS(销售台账!$I$3:$I$2654,销售台账!$E$3:$E$2654,$B88,销售台账!$B$3:$B$2654,LEFT($I$3,4),销售台账!$C$3:$C$2654,LEFT(AE$4,LEN(AE$4)-1)),"")</f>
        <v/>
      </c>
      <c r="AJ88" s="64" t="str">
        <f>IF($B88&lt;&gt;"",IFERROR(SUMIFS(销售台账!$K$3:$K$2654,销售台账!$E$3:$E$2654,$B88,销售台账!$B$3:$B$2654,LEFT($I$3,4),销售台账!$C$3:$C$2654,LEFT(AE$4,LEN(AE$4)-1))/AI88,0),"")</f>
        <v/>
      </c>
      <c r="AK88" s="64" t="str">
        <f>IF($B88&lt;&gt;"",SUMIFS(损耗登记!$I$3:$I$4999,损耗登记!$E$3:$E$4999,$B88,损耗登记!$B$3:$B$4999,LEFT($I$3,4),损耗登记!$C$3:$C$4999,LEFT(AE$4,LEN(AE$4)-1)),"")</f>
        <v/>
      </c>
      <c r="AL88" s="64" t="str">
        <f t="shared" si="102"/>
        <v/>
      </c>
      <c r="AM88" s="64" t="str">
        <f t="shared" si="103"/>
        <v/>
      </c>
      <c r="AN88" s="64" t="str">
        <f t="shared" si="104"/>
        <v/>
      </c>
      <c r="AO88" s="64" t="str">
        <f t="shared" si="105"/>
        <v/>
      </c>
      <c r="AP88" s="64" t="str">
        <f>IF($B88&lt;&gt;"",SUMIFS(进货台账!$I$3:$I$1869,进货台账!$E$3:$E$1869,$B88,进货台账!$B$3:$B$1869,LEFT($I$3,4),进货台账!$C$3:$C$1869,LEFT(AP$4,LEN(AP$4)-1)),"")</f>
        <v/>
      </c>
      <c r="AQ88" s="64" t="str">
        <f>IF($B88&lt;&gt;"",SUMIFS(进货台账!$K$3:$K$1869,进货台账!$E$3:$E$1869,$B88,进货台账!$B$3:$B$1869,LEFT($I$3,4),进货台账!$C$3:$C$1869,LEFT(AP$4,LEN(AP$4)-1)),"")</f>
        <v/>
      </c>
      <c r="AR88" s="64" t="str">
        <f t="shared" si="106"/>
        <v/>
      </c>
      <c r="AS88" s="64" t="str">
        <f t="shared" si="107"/>
        <v/>
      </c>
      <c r="AT88" s="64" t="str">
        <f>IF($B88&lt;&gt;"",SUMIFS(销售台账!$I$3:$I$2654,销售台账!$E$3:$E$2654,$B88,销售台账!$B$3:$B$2654,LEFT($I$3,4),销售台账!$C$3:$C$2654,LEFT(AP$4,LEN(AP$4)-1)),"")</f>
        <v/>
      </c>
      <c r="AU88" s="64" t="str">
        <f>IF($B88&lt;&gt;"",IFERROR(SUMIFS(销售台账!$K$3:$K$2654,销售台账!$E$3:$E$2654,$B88,销售台账!$B$3:$B$2654,LEFT($I$3,4),销售台账!$C$3:$C$2654,LEFT(AP$4,LEN(AP$4)-1))/AT88,0),"")</f>
        <v/>
      </c>
      <c r="AV88" s="64" t="str">
        <f>IF($B88&lt;&gt;"",SUMIFS(损耗登记!$I$3:$I$4999,损耗登记!$E$3:$E$4999,$B88,损耗登记!$B$3:$B$4999,LEFT($I$3,4),损耗登记!$C$3:$C$4999,LEFT(AP$4,LEN(AP$4)-1)),"")</f>
        <v/>
      </c>
      <c r="AW88" s="64" t="str">
        <f t="shared" si="108"/>
        <v/>
      </c>
      <c r="AX88" s="64" t="str">
        <f t="shared" si="109"/>
        <v/>
      </c>
      <c r="AY88" s="64" t="str">
        <f t="shared" si="110"/>
        <v/>
      </c>
      <c r="AZ88" s="64" t="str">
        <f t="shared" si="111"/>
        <v/>
      </c>
      <c r="BA88" s="64" t="str">
        <f>IF($B88&lt;&gt;"",SUMIFS(进货台账!$I$3:$I$1869,进货台账!$E$3:$E$1869,$B88,进货台账!$B$3:$B$1869,LEFT($I$3,4),进货台账!$C$3:$C$1869,LEFT(BA$4,LEN(BA$4)-1)),"")</f>
        <v/>
      </c>
      <c r="BB88" s="64" t="str">
        <f>IF($B88&lt;&gt;"",SUMIFS(进货台账!$K$3:$K$1869,进货台账!$E$3:$E$1869,$B88,进货台账!$B$3:$B$1869,LEFT($I$3,4),进货台账!$C$3:$C$1869,LEFT(BA$4,LEN(BA$4)-1)),"")</f>
        <v/>
      </c>
      <c r="BC88" s="64" t="str">
        <f t="shared" si="112"/>
        <v/>
      </c>
      <c r="BD88" s="64" t="str">
        <f t="shared" si="113"/>
        <v/>
      </c>
      <c r="BE88" s="64" t="str">
        <f>IF($B88&lt;&gt;"",SUMIFS(销售台账!$I$3:$I$2654,销售台账!$E$3:$E$2654,$B88,销售台账!$B$3:$B$2654,LEFT($I$3,4),销售台账!$C$3:$C$2654,LEFT(BA$4,LEN(BA$4)-1)),"")</f>
        <v/>
      </c>
      <c r="BF88" s="64" t="str">
        <f>IF($B88&lt;&gt;"",IFERROR(SUMIFS(销售台账!$K$3:$K$2654,销售台账!$E$3:$E$2654,$B88,销售台账!$B$3:$B$2654,LEFT($I$3,4),销售台账!$C$3:$C$2654,LEFT(BA$4,LEN(BA$4)-1))/BE88,0),"")</f>
        <v/>
      </c>
      <c r="BG88" s="64" t="str">
        <f>IF($B88&lt;&gt;"",SUMIFS(损耗登记!$I$3:$I$4999,损耗登记!$E$3:$E$4999,$B88,损耗登记!$B$3:$B$4999,LEFT($I$3,4),损耗登记!$C$3:$C$4999,LEFT(BA$4,LEN(BA$4)-1)),"")</f>
        <v/>
      </c>
      <c r="BH88" s="64" t="str">
        <f t="shared" si="114"/>
        <v/>
      </c>
      <c r="BI88" s="64" t="str">
        <f t="shared" si="115"/>
        <v/>
      </c>
      <c r="BJ88" s="64" t="str">
        <f t="shared" si="116"/>
        <v/>
      </c>
      <c r="BK88" s="64" t="str">
        <f t="shared" si="117"/>
        <v/>
      </c>
      <c r="BL88" s="64" t="str">
        <f>IF($B88&lt;&gt;"",SUMIFS(进货台账!$I$3:$I$1869,进货台账!$E$3:$E$1869,$B88,进货台账!$B$3:$B$1869,LEFT($I$3,4),进货台账!$C$3:$C$1869,LEFT(BL$4,LEN(BL$4)-1)),"")</f>
        <v/>
      </c>
      <c r="BM88" s="64" t="str">
        <f>IF($B88&lt;&gt;"",SUMIFS(进货台账!$K$3:$K$1869,进货台账!$E$3:$E$1869,$B88,进货台账!$B$3:$B$1869,LEFT($I$3,4),进货台账!$C$3:$C$1869,LEFT(BL$4,LEN(BL$4)-1)),"")</f>
        <v/>
      </c>
      <c r="BN88" s="64" t="str">
        <f t="shared" si="118"/>
        <v/>
      </c>
      <c r="BO88" s="64" t="str">
        <f t="shared" si="119"/>
        <v/>
      </c>
      <c r="BP88" s="64" t="str">
        <f>IF($B88&lt;&gt;"",SUMIFS(销售台账!$I$3:$I$2654,销售台账!$E$3:$E$2654,$B88,销售台账!$B$3:$B$2654,LEFT($I$3,4),销售台账!$C$3:$C$2654,LEFT(BL$4,LEN(BL$4)-1)),"")</f>
        <v/>
      </c>
      <c r="BQ88" s="64" t="str">
        <f>IF($B88&lt;&gt;"",IFERROR(SUMIFS(销售台账!$K$3:$K$2654,销售台账!$E$3:$E$2654,$B88,销售台账!$B$3:$B$2654,LEFT($I$3,4),销售台账!$C$3:$C$2654,LEFT(BL$4,LEN(BL$4)-1))/BP88,0),"")</f>
        <v/>
      </c>
      <c r="BR88" s="64" t="str">
        <f>IF($B88&lt;&gt;"",SUMIFS(损耗登记!$I$3:$I$4999,损耗登记!$E$3:$E$4999,$B88,损耗登记!$B$3:$B$4999,LEFT($I$3,4),损耗登记!$C$3:$C$4999,LEFT(BL$4,LEN(BL$4)-1)),"")</f>
        <v/>
      </c>
      <c r="BS88" s="64" t="str">
        <f t="shared" si="120"/>
        <v/>
      </c>
      <c r="BT88" s="64" t="str">
        <f t="shared" si="121"/>
        <v/>
      </c>
      <c r="BU88" s="64" t="str">
        <f t="shared" si="122"/>
        <v/>
      </c>
      <c r="BV88" s="64" t="str">
        <f t="shared" si="123"/>
        <v/>
      </c>
      <c r="BW88" s="64" t="str">
        <f>IF($B88&lt;&gt;"",SUMIFS(进货台账!$I$3:$I$1869,进货台账!$E$3:$E$1869,$B88,进货台账!$B$3:$B$1869,LEFT($I$3,4),进货台账!$C$3:$C$1869,LEFT(BW$4,LEN(BW$4)-1)),"")</f>
        <v/>
      </c>
      <c r="BX88" s="64" t="str">
        <f>IF($B88&lt;&gt;"",SUMIFS(进货台账!$K$3:$K$1869,进货台账!$E$3:$E$1869,$B88,进货台账!$B$3:$B$1869,LEFT($I$3,4),进货台账!$C$3:$C$1869,LEFT(BW$4,LEN(BW$4)-1)),"")</f>
        <v/>
      </c>
      <c r="BY88" s="64" t="str">
        <f t="shared" si="124"/>
        <v/>
      </c>
      <c r="BZ88" s="64" t="str">
        <f t="shared" si="125"/>
        <v/>
      </c>
      <c r="CA88" s="64" t="str">
        <f>IF($B88&lt;&gt;"",SUMIFS(销售台账!$I$3:$I$2654,销售台账!$E$3:$E$2654,$B88,销售台账!$B$3:$B$2654,LEFT($I$3,4),销售台账!$C$3:$C$2654,LEFT(BW$4,LEN(BW$4)-1)),"")</f>
        <v/>
      </c>
      <c r="CB88" s="64" t="str">
        <f>IF($B88&lt;&gt;"",IFERROR(SUMIFS(销售台账!$K$3:$K$2654,销售台账!$E$3:$E$2654,$B88,销售台账!$B$3:$B$2654,LEFT($I$3,4),销售台账!$C$3:$C$2654,LEFT(BW$4,LEN(BW$4)-1))/CA88,0),"")</f>
        <v/>
      </c>
      <c r="CC88" s="64" t="str">
        <f>IF($B88&lt;&gt;"",SUMIFS(损耗登记!$I$3:$I$4999,损耗登记!$E$3:$E$4999,$B88,损耗登记!$B$3:$B$4999,LEFT($I$3,4),损耗登记!$C$3:$C$4999,LEFT(BW$4,LEN(BW$4)-1)),"")</f>
        <v/>
      </c>
      <c r="CD88" s="64" t="str">
        <f t="shared" si="126"/>
        <v/>
      </c>
      <c r="CE88" s="64" t="str">
        <f t="shared" si="127"/>
        <v/>
      </c>
      <c r="CF88" s="64" t="str">
        <f t="shared" si="128"/>
        <v/>
      </c>
      <c r="CG88" s="64" t="str">
        <f t="shared" si="129"/>
        <v/>
      </c>
      <c r="CH88" s="64" t="str">
        <f>IF($B88&lt;&gt;"",SUMIFS(进货台账!$I$3:$I$1869,进货台账!$E$3:$E$1869,$B88,进货台账!$B$3:$B$1869,LEFT($I$3,4),进货台账!$C$3:$C$1869,LEFT(CH$4,LEN(CH$4)-1)),"")</f>
        <v/>
      </c>
      <c r="CI88" s="64" t="str">
        <f>IF($B88&lt;&gt;"",SUMIFS(进货台账!$K$3:$K$1869,进货台账!$E$3:$E$1869,$B88,进货台账!$B$3:$B$1869,LEFT($I$3,4),进货台账!$C$3:$C$1869,LEFT(CH$4,LEN(CH$4)-1)),"")</f>
        <v/>
      </c>
      <c r="CJ88" s="64" t="str">
        <f t="shared" si="130"/>
        <v/>
      </c>
      <c r="CK88" s="64" t="str">
        <f t="shared" si="131"/>
        <v/>
      </c>
      <c r="CL88" s="64" t="str">
        <f>IF($B88&lt;&gt;"",SUMIFS(销售台账!$I$3:$I$2654,销售台账!$E$3:$E$2654,$B88,销售台账!$B$3:$B$2654,LEFT($I$3,4),销售台账!$C$3:$C$2654,LEFT(CH$4,LEN(CH$4)-1)),"")</f>
        <v/>
      </c>
      <c r="CM88" s="64" t="str">
        <f>IF($B88&lt;&gt;"",IFERROR(SUMIFS(销售台账!$K$3:$K$2654,销售台账!$E$3:$E$2654,$B88,销售台账!$B$3:$B$2654,LEFT($I$3,4),销售台账!$C$3:$C$2654,LEFT(CH$4,LEN(CH$4)-1))/CL88,0),"")</f>
        <v/>
      </c>
      <c r="CN88" s="64" t="str">
        <f>IF($B88&lt;&gt;"",SUMIFS(损耗登记!$I$3:$I$4999,损耗登记!$E$3:$E$4999,$B88,损耗登记!$B$3:$B$4999,LEFT($I$3,4),损耗登记!$C$3:$C$4999,LEFT(CH$4,LEN(CH$4)-1)),"")</f>
        <v/>
      </c>
      <c r="CO88" s="64" t="str">
        <f t="shared" si="132"/>
        <v/>
      </c>
      <c r="CP88" s="64" t="str">
        <f t="shared" si="133"/>
        <v/>
      </c>
      <c r="CQ88" s="64" t="str">
        <f t="shared" si="134"/>
        <v/>
      </c>
      <c r="CR88" s="64" t="str">
        <f t="shared" si="135"/>
        <v/>
      </c>
      <c r="CS88" s="64" t="str">
        <f>IF($B88&lt;&gt;"",SUMIFS(进货台账!$I$3:$I$1869,进货台账!$E$3:$E$1869,$B88,进货台账!$B$3:$B$1869,LEFT($I$3,4),进货台账!$C$3:$C$1869,LEFT(CS$4,LEN(CS$4)-1)),"")</f>
        <v/>
      </c>
      <c r="CT88" s="64" t="str">
        <f>IF($B88&lt;&gt;"",SUMIFS(进货台账!$K$3:$K$1869,进货台账!$E$3:$E$1869,$B88,进货台账!$B$3:$B$1869,LEFT($I$3,4),进货台账!$C$3:$C$1869,LEFT(CS$4,LEN(CS$4)-1)),"")</f>
        <v/>
      </c>
      <c r="CU88" s="64" t="str">
        <f t="shared" si="136"/>
        <v/>
      </c>
      <c r="CV88" s="64" t="str">
        <f t="shared" si="137"/>
        <v/>
      </c>
      <c r="CW88" s="64" t="str">
        <f>IF($B88&lt;&gt;"",SUMIFS(销售台账!$I$3:$I$2654,销售台账!$E$3:$E$2654,$B88,销售台账!$B$3:$B$2654,LEFT($I$3,4),销售台账!$C$3:$C$2654,LEFT(CS$4,LEN(CS$4)-1)),"")</f>
        <v/>
      </c>
      <c r="CX88" s="64" t="str">
        <f>IF($B88&lt;&gt;"",IFERROR(SUMIFS(销售台账!$K$3:$K$2654,销售台账!$E$3:$E$2654,$B88,销售台账!$B$3:$B$2654,LEFT($I$3,4),销售台账!$C$3:$C$2654,LEFT(CS$4,LEN(CS$4)-1))/CW88,0),"")</f>
        <v/>
      </c>
      <c r="CY88" s="64" t="str">
        <f>IF($B88&lt;&gt;"",SUMIFS(损耗登记!$I$3:$I$4999,损耗登记!$E$3:$E$4999,$B88,损耗登记!$B$3:$B$4999,LEFT($I$3,4),损耗登记!$C$3:$C$4999,LEFT(CS$4,LEN(CS$4)-1)),"")</f>
        <v/>
      </c>
      <c r="CZ88" s="64" t="str">
        <f t="shared" si="138"/>
        <v/>
      </c>
      <c r="DA88" s="64" t="str">
        <f t="shared" si="139"/>
        <v/>
      </c>
      <c r="DB88" s="64" t="str">
        <f t="shared" si="140"/>
        <v/>
      </c>
      <c r="DC88" s="64" t="str">
        <f t="shared" si="141"/>
        <v/>
      </c>
      <c r="DD88" s="64" t="str">
        <f>IF($B88&lt;&gt;"",SUMIFS(进货台账!$I$3:$I$1869,进货台账!$E$3:$E$1869,$B88,进货台账!$B$3:$B$1869,LEFT($I$3,4),进货台账!$C$3:$C$1869,LEFT(DD$4,LEN(DD$4)-1)),"")</f>
        <v/>
      </c>
      <c r="DE88" s="64" t="str">
        <f>IF($B88&lt;&gt;"",SUMIFS(进货台账!$K$3:$K$1869,进货台账!$E$3:$E$1869,$B88,进货台账!$B$3:$B$1869,LEFT($I$3,4),进货台账!$C$3:$C$1869,LEFT(DD$4,LEN(DD$4)-1)),"")</f>
        <v/>
      </c>
      <c r="DF88" s="64" t="str">
        <f t="shared" si="142"/>
        <v/>
      </c>
      <c r="DG88" s="64" t="str">
        <f t="shared" si="143"/>
        <v/>
      </c>
      <c r="DH88" s="64" t="str">
        <f>IF($B88&lt;&gt;"",SUMIFS(销售台账!$I$3:$I$2654,销售台账!$E$3:$E$2654,$B88,销售台账!$B$3:$B$2654,LEFT($I$3,4),销售台账!$C$3:$C$2654,LEFT(DD$4,LEN(DD$4)-1)),"")</f>
        <v/>
      </c>
      <c r="DI88" s="64" t="str">
        <f>IF($B88&lt;&gt;"",IFERROR(SUMIFS(销售台账!$K$3:$K$2654,销售台账!$E$3:$E$2654,$B88,销售台账!$B$3:$B$2654,LEFT($I$3,4),销售台账!$C$3:$C$2654,LEFT(DD$4,LEN(DD$4)-1))/DH88,0),"")</f>
        <v/>
      </c>
      <c r="DJ88" s="64" t="str">
        <f>IF($B88&lt;&gt;"",SUMIFS(损耗登记!$I$3:$I$4999,损耗登记!$E$3:$E$4999,$B88,损耗登记!$B$3:$B$4999,LEFT($I$3,4),损耗登记!$C$3:$C$4999,LEFT(DD$4,LEN(DD$4)-1)),"")</f>
        <v/>
      </c>
      <c r="DK88" s="64" t="str">
        <f t="shared" si="144"/>
        <v/>
      </c>
      <c r="DL88" s="64" t="str">
        <f t="shared" si="145"/>
        <v/>
      </c>
      <c r="DM88" s="64" t="str">
        <f t="shared" si="146"/>
        <v/>
      </c>
      <c r="DN88" s="64" t="str">
        <f t="shared" si="147"/>
        <v/>
      </c>
      <c r="DO88" s="64" t="str">
        <f>IF($B88&lt;&gt;"",SUMIFS(进货台账!$I$3:$I$1869,进货台账!$E$3:$E$1869,$B88,进货台账!$B$3:$B$1869,LEFT($I$3,4),进货台账!$C$3:$C$1869,LEFT(DO$4,LEN(DO$4)-1)),"")</f>
        <v/>
      </c>
      <c r="DP88" s="64" t="str">
        <f>IF($B88&lt;&gt;"",SUMIFS(进货台账!$K$3:$K$1869,进货台账!$E$3:$E$1869,$B88,进货台账!$B$3:$B$1869,LEFT($I$3,4),进货台账!$C$3:$C$1869,LEFT(DO$4,LEN(DO$4)-1)),"")</f>
        <v/>
      </c>
      <c r="DQ88" s="64" t="str">
        <f t="shared" si="148"/>
        <v/>
      </c>
      <c r="DR88" s="64" t="str">
        <f t="shared" si="149"/>
        <v/>
      </c>
      <c r="DS88" s="64" t="str">
        <f>IF($B88&lt;&gt;"",SUMIFS(销售台账!$I$3:$I$2654,销售台账!$E$3:$E$2654,$B88,销售台账!$B$3:$B$2654,LEFT($I$3,4),销售台账!$C$3:$C$2654,LEFT(DO$4,LEN(DO$4)-1)),"")</f>
        <v/>
      </c>
      <c r="DT88" s="64" t="str">
        <f>IF($B88&lt;&gt;"",IFERROR(SUMIFS(销售台账!$K$3:$K$2654,销售台账!$E$3:$E$2654,$B88,销售台账!$B$3:$B$2654,LEFT($I$3,4),销售台账!$C$3:$C$2654,LEFT(DO$4,LEN(DO$4)-1))/DS88,0),"")</f>
        <v/>
      </c>
      <c r="DU88" s="64" t="str">
        <f>IF($B88&lt;&gt;"",SUMIFS(损耗登记!$I$3:$I$4999,损耗登记!$E$3:$E$4999,$B88,损耗登记!$B$3:$B$4999,LEFT($I$3,4),损耗登记!$C$3:$C$4999,LEFT(DO$4,LEN(DO$4)-1)),"")</f>
        <v/>
      </c>
      <c r="DV88" s="64" t="str">
        <f t="shared" si="150"/>
        <v/>
      </c>
      <c r="DW88" s="64" t="str">
        <f t="shared" si="151"/>
        <v/>
      </c>
      <c r="DX88" s="64" t="str">
        <f t="shared" si="152"/>
        <v/>
      </c>
      <c r="DY88" s="64" t="str">
        <f t="shared" si="153"/>
        <v/>
      </c>
      <c r="DZ88" s="64" t="str">
        <f>IF($B88&lt;&gt;"",SUMIFS(进货台账!$I$3:$I$1869,进货台账!$E$3:$E$1869,$B88,进货台账!$B$3:$B$1869,LEFT($I$3,4),进货台账!$C$3:$C$1869,LEFT(DZ$4,LEN(DZ$4)-1)),"")</f>
        <v/>
      </c>
      <c r="EA88" s="64" t="str">
        <f>IF($B88&lt;&gt;"",SUMIFS(进货台账!$K$3:$K$1869,进货台账!$E$3:$E$1869,$B88,进货台账!$B$3:$B$1869,LEFT($I$3,4),进货台账!$C$3:$C$1869,LEFT(DZ$4,LEN(DZ$4)-1)),"")</f>
        <v/>
      </c>
      <c r="EB88" s="64" t="str">
        <f t="shared" si="154"/>
        <v/>
      </c>
      <c r="EC88" s="64" t="str">
        <f t="shared" si="155"/>
        <v/>
      </c>
      <c r="ED88" s="64" t="str">
        <f>IF($B88&lt;&gt;"",SUMIFS(销售台账!$I$3:$I$2654,销售台账!$E$3:$E$2654,$B88,销售台账!$B$3:$B$2654,LEFT($I$3,4),销售台账!$C$3:$C$2654,LEFT(DZ$4,LEN(DZ$4)-1)),"")</f>
        <v/>
      </c>
      <c r="EE88" s="64" t="str">
        <f>IF($B88&lt;&gt;"",IFERROR(SUMIFS(销售台账!$K$3:$K$2654,销售台账!$E$3:$E$2654,$B88,销售台账!$B$3:$B$2654,LEFT($I$3,4),销售台账!$C$3:$C$2654,LEFT(DZ$4,LEN(DZ$4)-1))/ED88,0),"")</f>
        <v/>
      </c>
      <c r="EF88" s="64" t="str">
        <f>IF($B88&lt;&gt;"",SUMIFS(损耗登记!$I$3:$I$4999,损耗登记!$E$3:$E$4999,$B88,损耗登记!$B$3:$B$4999,LEFT($I$3,4),损耗登记!$C$3:$C$4999,LEFT(DZ$4,LEN(DZ$4)-1)),"")</f>
        <v/>
      </c>
      <c r="EG88" s="64" t="str">
        <f t="shared" si="156"/>
        <v/>
      </c>
      <c r="EH88" s="64" t="str">
        <f t="shared" si="157"/>
        <v/>
      </c>
      <c r="EI88" s="64" t="str">
        <f t="shared" si="158"/>
        <v/>
      </c>
      <c r="EJ88" s="64" t="str">
        <f t="shared" si="159"/>
        <v/>
      </c>
    </row>
    <row r="89" s="44" customFormat="1" ht="22" customHeight="1" spans="1:140">
      <c r="A89" s="63" t="str">
        <f t="shared" si="160"/>
        <v/>
      </c>
      <c r="B89" s="63" t="str">
        <f>IF(商品参数!A85&lt;&gt;"",商品参数!A85,"")</f>
        <v/>
      </c>
      <c r="C89" s="64" t="str">
        <f>IFERROR(VLOOKUP(B89,商品参数!A:E,2,FALSE),"")</f>
        <v/>
      </c>
      <c r="D89" s="64" t="str">
        <f>IFERROR(VLOOKUP(B89,商品参数!A:E,3,FALSE),"")</f>
        <v/>
      </c>
      <c r="E89" s="64" t="str">
        <f>IFERROR(VLOOKUP(B89,商品参数!A:E,4,FALSE),"")</f>
        <v/>
      </c>
      <c r="F89" s="64" t="str">
        <f>IF(E89&lt;&gt;"",IFERROR(VLOOKUP(B89,商品参数!$A$3:$D$499,6,0),0),"")</f>
        <v/>
      </c>
      <c r="G89" s="64" t="str">
        <f>IF(E89&lt;&gt;"",IFERROR(VLOOKUP(B89,商品参数!$A$3:$E$499,7,0),0),"")</f>
        <v/>
      </c>
      <c r="H89" s="64" t="str">
        <f t="shared" si="94"/>
        <v/>
      </c>
      <c r="I89" s="64" t="str">
        <f>IF($B89&lt;&gt;"",SUMIFS(进货台账!$I$3:$I$1869,进货台账!$E$3:$E$1869,$B89,进货台账!$B$3:$B$1869,LEFT($I$3,4),进货台账!$C$3:$C$1869,LEFT(I$4,LEN(I$4)-1)),"")</f>
        <v/>
      </c>
      <c r="J89" s="64" t="str">
        <f>IF($B89&lt;&gt;"",SUMIFS(进货台账!$K$3:$K$1869,进货台账!$E$3:$E$1869,$B89,进货台账!$B$3:$B$1869,LEFT($I$3,4),进货台账!$C$3:$C$1869,LEFT(I$4,LEN(I$4)-1)),"")</f>
        <v/>
      </c>
      <c r="K89" s="64" t="str">
        <f t="shared" si="95"/>
        <v/>
      </c>
      <c r="L89" s="64" t="str">
        <f t="shared" si="96"/>
        <v/>
      </c>
      <c r="M89" s="64" t="str">
        <f>IF($B89&lt;&gt;"",SUMIFS(销售台账!$I$3:$I$2654,销售台账!$E$3:$E$2654,$B89,销售台账!$B$3:$B$2654,LEFT($I$3,4),销售台账!$C$3:$C$2654,LEFT(I$4,LEN(I$4)-1)),"")</f>
        <v/>
      </c>
      <c r="N89" s="64" t="str">
        <f>IF($B89&lt;&gt;"",IFERROR(SUMIFS(销售台账!$K$3:$K$2654,销售台账!$E$3:$E$2654,$B89,销售台账!$B$3:$B$2654,LEFT($I$3,4),销售台账!$C$3:$C$2654,LEFT(I$4,LEN(I$4)-1))/M89,0),"")</f>
        <v/>
      </c>
      <c r="O89" s="64" t="str">
        <f>IF($B89&lt;&gt;"",SUMIFS(损耗登记!$I$3:$I$4999,损耗登记!$E$3:$E$4999,$B89,损耗登记!$B$3:$B$4999,LEFT($I$3,4),损耗登记!$C$3:$C$4999,LEFT(I$4,LEN(I$4)-1)),"")</f>
        <v/>
      </c>
      <c r="P89" s="64" t="str">
        <f t="shared" si="97"/>
        <v/>
      </c>
      <c r="Q89" s="64" t="str">
        <f t="shared" si="98"/>
        <v/>
      </c>
      <c r="R89" s="64" t="str">
        <f t="shared" si="99"/>
        <v/>
      </c>
      <c r="S89" s="64" t="str">
        <f t="shared" si="161"/>
        <v/>
      </c>
      <c r="T89" s="64" t="str">
        <f>IF($B89&lt;&gt;"",SUMIFS(进货台账!$I$3:$I$1869,进货台账!$E$3:$E$1869,$B89,进货台账!$B$3:$B$1869,LEFT($I$3,4),进货台账!$C$3:$C$1869,LEFT(T$4,LEN(T$4)-1)),"")</f>
        <v/>
      </c>
      <c r="U89" s="64" t="str">
        <f>IF($B89&lt;&gt;"",SUMIFS(进货台账!$K$3:$K$1869,进货台账!$E$3:$E$1869,$B89,进货台账!$B$3:$B$1869,LEFT($I$3,4),进货台账!$C$3:$C$1869,LEFT(T$4,LEN(T$4)-1)),"")</f>
        <v/>
      </c>
      <c r="V89" s="64" t="str">
        <f t="shared" si="162"/>
        <v/>
      </c>
      <c r="W89" s="64" t="str">
        <f t="shared" si="163"/>
        <v/>
      </c>
      <c r="X89" s="64" t="str">
        <f>IF($B89&lt;&gt;"",SUMIFS(销售台账!$I$3:$I$2654,销售台账!$E$3:$E$2654,$B89,销售台账!$B$3:$B$2654,LEFT($I$3,4),销售台账!$C$3:$C$2654,LEFT(T$4,LEN(T$4)-1)),"")</f>
        <v/>
      </c>
      <c r="Y89" s="64" t="str">
        <f>IF($B89&lt;&gt;"",IFERROR(SUMIFS(销售台账!$K$3:$K$2654,销售台账!$E$3:$E$2654,$B89,销售台账!$B$3:$B$2654,LEFT($I$3,4),销售台账!$C$3:$C$2654,LEFT(T$4,LEN(T$4)-1))/X89,0),"")</f>
        <v/>
      </c>
      <c r="Z89" s="64" t="str">
        <f>IF($B89&lt;&gt;"",SUMIFS(损耗登记!$I$3:$I$4999,损耗登记!$E$3:$E$4999,$B89,损耗登记!$B$3:$B$4999,LEFT($I$3,4),损耗登记!$C$3:$C$4999,LEFT(T$4,LEN(T$4)-1)),"")</f>
        <v/>
      </c>
      <c r="AA89" s="64" t="str">
        <f t="shared" si="164"/>
        <v/>
      </c>
      <c r="AB89" s="64" t="str">
        <f t="shared" si="165"/>
        <v/>
      </c>
      <c r="AC89" s="64" t="str">
        <f t="shared" si="166"/>
        <v/>
      </c>
      <c r="AD89" s="64" t="str">
        <f t="shared" si="167"/>
        <v/>
      </c>
      <c r="AE89" s="64" t="str">
        <f>IF($B89&lt;&gt;"",SUMIFS(进货台账!$I$3:$I$1869,进货台账!$E$3:$E$1869,$B89,进货台账!$B$3:$B$1869,LEFT($I$3,4),进货台账!$C$3:$C$1869,LEFT(AE$4,LEN(AE$4)-1)),"")</f>
        <v/>
      </c>
      <c r="AF89" s="64" t="str">
        <f>IF($B89&lt;&gt;"",SUMIFS(进货台账!$K$3:$K$1869,进货台账!$E$3:$E$1869,$B89,进货台账!$B$3:$B$1869,LEFT($I$3,4),进货台账!$C$3:$C$1869,LEFT(AE$4,LEN(AE$4)-1)),"")</f>
        <v/>
      </c>
      <c r="AG89" s="64" t="str">
        <f t="shared" si="100"/>
        <v/>
      </c>
      <c r="AH89" s="64" t="str">
        <f t="shared" si="101"/>
        <v/>
      </c>
      <c r="AI89" s="64" t="str">
        <f>IF($B89&lt;&gt;"",SUMIFS(销售台账!$I$3:$I$2654,销售台账!$E$3:$E$2654,$B89,销售台账!$B$3:$B$2654,LEFT($I$3,4),销售台账!$C$3:$C$2654,LEFT(AE$4,LEN(AE$4)-1)),"")</f>
        <v/>
      </c>
      <c r="AJ89" s="64" t="str">
        <f>IF($B89&lt;&gt;"",IFERROR(SUMIFS(销售台账!$K$3:$K$2654,销售台账!$E$3:$E$2654,$B89,销售台账!$B$3:$B$2654,LEFT($I$3,4),销售台账!$C$3:$C$2654,LEFT(AE$4,LEN(AE$4)-1))/AI89,0),"")</f>
        <v/>
      </c>
      <c r="AK89" s="64" t="str">
        <f>IF($B89&lt;&gt;"",SUMIFS(损耗登记!$I$3:$I$4999,损耗登记!$E$3:$E$4999,$B89,损耗登记!$B$3:$B$4999,LEFT($I$3,4),损耗登记!$C$3:$C$4999,LEFT(AE$4,LEN(AE$4)-1)),"")</f>
        <v/>
      </c>
      <c r="AL89" s="64" t="str">
        <f t="shared" si="102"/>
        <v/>
      </c>
      <c r="AM89" s="64" t="str">
        <f t="shared" si="103"/>
        <v/>
      </c>
      <c r="AN89" s="64" t="str">
        <f t="shared" si="104"/>
        <v/>
      </c>
      <c r="AO89" s="64" t="str">
        <f t="shared" si="105"/>
        <v/>
      </c>
      <c r="AP89" s="64" t="str">
        <f>IF($B89&lt;&gt;"",SUMIFS(进货台账!$I$3:$I$1869,进货台账!$E$3:$E$1869,$B89,进货台账!$B$3:$B$1869,LEFT($I$3,4),进货台账!$C$3:$C$1869,LEFT(AP$4,LEN(AP$4)-1)),"")</f>
        <v/>
      </c>
      <c r="AQ89" s="64" t="str">
        <f>IF($B89&lt;&gt;"",SUMIFS(进货台账!$K$3:$K$1869,进货台账!$E$3:$E$1869,$B89,进货台账!$B$3:$B$1869,LEFT($I$3,4),进货台账!$C$3:$C$1869,LEFT(AP$4,LEN(AP$4)-1)),"")</f>
        <v/>
      </c>
      <c r="AR89" s="64" t="str">
        <f t="shared" si="106"/>
        <v/>
      </c>
      <c r="AS89" s="64" t="str">
        <f t="shared" si="107"/>
        <v/>
      </c>
      <c r="AT89" s="64" t="str">
        <f>IF($B89&lt;&gt;"",SUMIFS(销售台账!$I$3:$I$2654,销售台账!$E$3:$E$2654,$B89,销售台账!$B$3:$B$2654,LEFT($I$3,4),销售台账!$C$3:$C$2654,LEFT(AP$4,LEN(AP$4)-1)),"")</f>
        <v/>
      </c>
      <c r="AU89" s="64" t="str">
        <f>IF($B89&lt;&gt;"",IFERROR(SUMIFS(销售台账!$K$3:$K$2654,销售台账!$E$3:$E$2654,$B89,销售台账!$B$3:$B$2654,LEFT($I$3,4),销售台账!$C$3:$C$2654,LEFT(AP$4,LEN(AP$4)-1))/AT89,0),"")</f>
        <v/>
      </c>
      <c r="AV89" s="64" t="str">
        <f>IF($B89&lt;&gt;"",SUMIFS(损耗登记!$I$3:$I$4999,损耗登记!$E$3:$E$4999,$B89,损耗登记!$B$3:$B$4999,LEFT($I$3,4),损耗登记!$C$3:$C$4999,LEFT(AP$4,LEN(AP$4)-1)),"")</f>
        <v/>
      </c>
      <c r="AW89" s="64" t="str">
        <f t="shared" si="108"/>
        <v/>
      </c>
      <c r="AX89" s="64" t="str">
        <f t="shared" si="109"/>
        <v/>
      </c>
      <c r="AY89" s="64" t="str">
        <f t="shared" si="110"/>
        <v/>
      </c>
      <c r="AZ89" s="64" t="str">
        <f t="shared" si="111"/>
        <v/>
      </c>
      <c r="BA89" s="64" t="str">
        <f>IF($B89&lt;&gt;"",SUMIFS(进货台账!$I$3:$I$1869,进货台账!$E$3:$E$1869,$B89,进货台账!$B$3:$B$1869,LEFT($I$3,4),进货台账!$C$3:$C$1869,LEFT(BA$4,LEN(BA$4)-1)),"")</f>
        <v/>
      </c>
      <c r="BB89" s="64" t="str">
        <f>IF($B89&lt;&gt;"",SUMIFS(进货台账!$K$3:$K$1869,进货台账!$E$3:$E$1869,$B89,进货台账!$B$3:$B$1869,LEFT($I$3,4),进货台账!$C$3:$C$1869,LEFT(BA$4,LEN(BA$4)-1)),"")</f>
        <v/>
      </c>
      <c r="BC89" s="64" t="str">
        <f t="shared" si="112"/>
        <v/>
      </c>
      <c r="BD89" s="64" t="str">
        <f t="shared" si="113"/>
        <v/>
      </c>
      <c r="BE89" s="64" t="str">
        <f>IF($B89&lt;&gt;"",SUMIFS(销售台账!$I$3:$I$2654,销售台账!$E$3:$E$2654,$B89,销售台账!$B$3:$B$2654,LEFT($I$3,4),销售台账!$C$3:$C$2654,LEFT(BA$4,LEN(BA$4)-1)),"")</f>
        <v/>
      </c>
      <c r="BF89" s="64" t="str">
        <f>IF($B89&lt;&gt;"",IFERROR(SUMIFS(销售台账!$K$3:$K$2654,销售台账!$E$3:$E$2654,$B89,销售台账!$B$3:$B$2654,LEFT($I$3,4),销售台账!$C$3:$C$2654,LEFT(BA$4,LEN(BA$4)-1))/BE89,0),"")</f>
        <v/>
      </c>
      <c r="BG89" s="64" t="str">
        <f>IF($B89&lt;&gt;"",SUMIFS(损耗登记!$I$3:$I$4999,损耗登记!$E$3:$E$4999,$B89,损耗登记!$B$3:$B$4999,LEFT($I$3,4),损耗登记!$C$3:$C$4999,LEFT(BA$4,LEN(BA$4)-1)),"")</f>
        <v/>
      </c>
      <c r="BH89" s="64" t="str">
        <f t="shared" si="114"/>
        <v/>
      </c>
      <c r="BI89" s="64" t="str">
        <f t="shared" si="115"/>
        <v/>
      </c>
      <c r="BJ89" s="64" t="str">
        <f t="shared" si="116"/>
        <v/>
      </c>
      <c r="BK89" s="64" t="str">
        <f t="shared" si="117"/>
        <v/>
      </c>
      <c r="BL89" s="64" t="str">
        <f>IF($B89&lt;&gt;"",SUMIFS(进货台账!$I$3:$I$1869,进货台账!$E$3:$E$1869,$B89,进货台账!$B$3:$B$1869,LEFT($I$3,4),进货台账!$C$3:$C$1869,LEFT(BL$4,LEN(BL$4)-1)),"")</f>
        <v/>
      </c>
      <c r="BM89" s="64" t="str">
        <f>IF($B89&lt;&gt;"",SUMIFS(进货台账!$K$3:$K$1869,进货台账!$E$3:$E$1869,$B89,进货台账!$B$3:$B$1869,LEFT($I$3,4),进货台账!$C$3:$C$1869,LEFT(BL$4,LEN(BL$4)-1)),"")</f>
        <v/>
      </c>
      <c r="BN89" s="64" t="str">
        <f t="shared" si="118"/>
        <v/>
      </c>
      <c r="BO89" s="64" t="str">
        <f t="shared" si="119"/>
        <v/>
      </c>
      <c r="BP89" s="64" t="str">
        <f>IF($B89&lt;&gt;"",SUMIFS(销售台账!$I$3:$I$2654,销售台账!$E$3:$E$2654,$B89,销售台账!$B$3:$B$2654,LEFT($I$3,4),销售台账!$C$3:$C$2654,LEFT(BL$4,LEN(BL$4)-1)),"")</f>
        <v/>
      </c>
      <c r="BQ89" s="64" t="str">
        <f>IF($B89&lt;&gt;"",IFERROR(SUMIFS(销售台账!$K$3:$K$2654,销售台账!$E$3:$E$2654,$B89,销售台账!$B$3:$B$2654,LEFT($I$3,4),销售台账!$C$3:$C$2654,LEFT(BL$4,LEN(BL$4)-1))/BP89,0),"")</f>
        <v/>
      </c>
      <c r="BR89" s="64" t="str">
        <f>IF($B89&lt;&gt;"",SUMIFS(损耗登记!$I$3:$I$4999,损耗登记!$E$3:$E$4999,$B89,损耗登记!$B$3:$B$4999,LEFT($I$3,4),损耗登记!$C$3:$C$4999,LEFT(BL$4,LEN(BL$4)-1)),"")</f>
        <v/>
      </c>
      <c r="BS89" s="64" t="str">
        <f t="shared" si="120"/>
        <v/>
      </c>
      <c r="BT89" s="64" t="str">
        <f t="shared" si="121"/>
        <v/>
      </c>
      <c r="BU89" s="64" t="str">
        <f t="shared" si="122"/>
        <v/>
      </c>
      <c r="BV89" s="64" t="str">
        <f t="shared" si="123"/>
        <v/>
      </c>
      <c r="BW89" s="64" t="str">
        <f>IF($B89&lt;&gt;"",SUMIFS(进货台账!$I$3:$I$1869,进货台账!$E$3:$E$1869,$B89,进货台账!$B$3:$B$1869,LEFT($I$3,4),进货台账!$C$3:$C$1869,LEFT(BW$4,LEN(BW$4)-1)),"")</f>
        <v/>
      </c>
      <c r="BX89" s="64" t="str">
        <f>IF($B89&lt;&gt;"",SUMIFS(进货台账!$K$3:$K$1869,进货台账!$E$3:$E$1869,$B89,进货台账!$B$3:$B$1869,LEFT($I$3,4),进货台账!$C$3:$C$1869,LEFT(BW$4,LEN(BW$4)-1)),"")</f>
        <v/>
      </c>
      <c r="BY89" s="64" t="str">
        <f t="shared" si="124"/>
        <v/>
      </c>
      <c r="BZ89" s="64" t="str">
        <f t="shared" si="125"/>
        <v/>
      </c>
      <c r="CA89" s="64" t="str">
        <f>IF($B89&lt;&gt;"",SUMIFS(销售台账!$I$3:$I$2654,销售台账!$E$3:$E$2654,$B89,销售台账!$B$3:$B$2654,LEFT($I$3,4),销售台账!$C$3:$C$2654,LEFT(BW$4,LEN(BW$4)-1)),"")</f>
        <v/>
      </c>
      <c r="CB89" s="64" t="str">
        <f>IF($B89&lt;&gt;"",IFERROR(SUMIFS(销售台账!$K$3:$K$2654,销售台账!$E$3:$E$2654,$B89,销售台账!$B$3:$B$2654,LEFT($I$3,4),销售台账!$C$3:$C$2654,LEFT(BW$4,LEN(BW$4)-1))/CA89,0),"")</f>
        <v/>
      </c>
      <c r="CC89" s="64" t="str">
        <f>IF($B89&lt;&gt;"",SUMIFS(损耗登记!$I$3:$I$4999,损耗登记!$E$3:$E$4999,$B89,损耗登记!$B$3:$B$4999,LEFT($I$3,4),损耗登记!$C$3:$C$4999,LEFT(BW$4,LEN(BW$4)-1)),"")</f>
        <v/>
      </c>
      <c r="CD89" s="64" t="str">
        <f t="shared" si="126"/>
        <v/>
      </c>
      <c r="CE89" s="64" t="str">
        <f t="shared" si="127"/>
        <v/>
      </c>
      <c r="CF89" s="64" t="str">
        <f t="shared" si="128"/>
        <v/>
      </c>
      <c r="CG89" s="64" t="str">
        <f t="shared" si="129"/>
        <v/>
      </c>
      <c r="CH89" s="64" t="str">
        <f>IF($B89&lt;&gt;"",SUMIFS(进货台账!$I$3:$I$1869,进货台账!$E$3:$E$1869,$B89,进货台账!$B$3:$B$1869,LEFT($I$3,4),进货台账!$C$3:$C$1869,LEFT(CH$4,LEN(CH$4)-1)),"")</f>
        <v/>
      </c>
      <c r="CI89" s="64" t="str">
        <f>IF($B89&lt;&gt;"",SUMIFS(进货台账!$K$3:$K$1869,进货台账!$E$3:$E$1869,$B89,进货台账!$B$3:$B$1869,LEFT($I$3,4),进货台账!$C$3:$C$1869,LEFT(CH$4,LEN(CH$4)-1)),"")</f>
        <v/>
      </c>
      <c r="CJ89" s="64" t="str">
        <f t="shared" si="130"/>
        <v/>
      </c>
      <c r="CK89" s="64" t="str">
        <f t="shared" si="131"/>
        <v/>
      </c>
      <c r="CL89" s="64" t="str">
        <f>IF($B89&lt;&gt;"",SUMIFS(销售台账!$I$3:$I$2654,销售台账!$E$3:$E$2654,$B89,销售台账!$B$3:$B$2654,LEFT($I$3,4),销售台账!$C$3:$C$2654,LEFT(CH$4,LEN(CH$4)-1)),"")</f>
        <v/>
      </c>
      <c r="CM89" s="64" t="str">
        <f>IF($B89&lt;&gt;"",IFERROR(SUMIFS(销售台账!$K$3:$K$2654,销售台账!$E$3:$E$2654,$B89,销售台账!$B$3:$B$2654,LEFT($I$3,4),销售台账!$C$3:$C$2654,LEFT(CH$4,LEN(CH$4)-1))/CL89,0),"")</f>
        <v/>
      </c>
      <c r="CN89" s="64" t="str">
        <f>IF($B89&lt;&gt;"",SUMIFS(损耗登记!$I$3:$I$4999,损耗登记!$E$3:$E$4999,$B89,损耗登记!$B$3:$B$4999,LEFT($I$3,4),损耗登记!$C$3:$C$4999,LEFT(CH$4,LEN(CH$4)-1)),"")</f>
        <v/>
      </c>
      <c r="CO89" s="64" t="str">
        <f t="shared" si="132"/>
        <v/>
      </c>
      <c r="CP89" s="64" t="str">
        <f t="shared" si="133"/>
        <v/>
      </c>
      <c r="CQ89" s="64" t="str">
        <f t="shared" si="134"/>
        <v/>
      </c>
      <c r="CR89" s="64" t="str">
        <f t="shared" si="135"/>
        <v/>
      </c>
      <c r="CS89" s="64" t="str">
        <f>IF($B89&lt;&gt;"",SUMIFS(进货台账!$I$3:$I$1869,进货台账!$E$3:$E$1869,$B89,进货台账!$B$3:$B$1869,LEFT($I$3,4),进货台账!$C$3:$C$1869,LEFT(CS$4,LEN(CS$4)-1)),"")</f>
        <v/>
      </c>
      <c r="CT89" s="64" t="str">
        <f>IF($B89&lt;&gt;"",SUMIFS(进货台账!$K$3:$K$1869,进货台账!$E$3:$E$1869,$B89,进货台账!$B$3:$B$1869,LEFT($I$3,4),进货台账!$C$3:$C$1869,LEFT(CS$4,LEN(CS$4)-1)),"")</f>
        <v/>
      </c>
      <c r="CU89" s="64" t="str">
        <f t="shared" si="136"/>
        <v/>
      </c>
      <c r="CV89" s="64" t="str">
        <f t="shared" si="137"/>
        <v/>
      </c>
      <c r="CW89" s="64" t="str">
        <f>IF($B89&lt;&gt;"",SUMIFS(销售台账!$I$3:$I$2654,销售台账!$E$3:$E$2654,$B89,销售台账!$B$3:$B$2654,LEFT($I$3,4),销售台账!$C$3:$C$2654,LEFT(CS$4,LEN(CS$4)-1)),"")</f>
        <v/>
      </c>
      <c r="CX89" s="64" t="str">
        <f>IF($B89&lt;&gt;"",IFERROR(SUMIFS(销售台账!$K$3:$K$2654,销售台账!$E$3:$E$2654,$B89,销售台账!$B$3:$B$2654,LEFT($I$3,4),销售台账!$C$3:$C$2654,LEFT(CS$4,LEN(CS$4)-1))/CW89,0),"")</f>
        <v/>
      </c>
      <c r="CY89" s="64" t="str">
        <f>IF($B89&lt;&gt;"",SUMIFS(损耗登记!$I$3:$I$4999,损耗登记!$E$3:$E$4999,$B89,损耗登记!$B$3:$B$4999,LEFT($I$3,4),损耗登记!$C$3:$C$4999,LEFT(CS$4,LEN(CS$4)-1)),"")</f>
        <v/>
      </c>
      <c r="CZ89" s="64" t="str">
        <f t="shared" si="138"/>
        <v/>
      </c>
      <c r="DA89" s="64" t="str">
        <f t="shared" si="139"/>
        <v/>
      </c>
      <c r="DB89" s="64" t="str">
        <f t="shared" si="140"/>
        <v/>
      </c>
      <c r="DC89" s="64" t="str">
        <f t="shared" si="141"/>
        <v/>
      </c>
      <c r="DD89" s="64" t="str">
        <f>IF($B89&lt;&gt;"",SUMIFS(进货台账!$I$3:$I$1869,进货台账!$E$3:$E$1869,$B89,进货台账!$B$3:$B$1869,LEFT($I$3,4),进货台账!$C$3:$C$1869,LEFT(DD$4,LEN(DD$4)-1)),"")</f>
        <v/>
      </c>
      <c r="DE89" s="64" t="str">
        <f>IF($B89&lt;&gt;"",SUMIFS(进货台账!$K$3:$K$1869,进货台账!$E$3:$E$1869,$B89,进货台账!$B$3:$B$1869,LEFT($I$3,4),进货台账!$C$3:$C$1869,LEFT(DD$4,LEN(DD$4)-1)),"")</f>
        <v/>
      </c>
      <c r="DF89" s="64" t="str">
        <f t="shared" si="142"/>
        <v/>
      </c>
      <c r="DG89" s="64" t="str">
        <f t="shared" si="143"/>
        <v/>
      </c>
      <c r="DH89" s="64" t="str">
        <f>IF($B89&lt;&gt;"",SUMIFS(销售台账!$I$3:$I$2654,销售台账!$E$3:$E$2654,$B89,销售台账!$B$3:$B$2654,LEFT($I$3,4),销售台账!$C$3:$C$2654,LEFT(DD$4,LEN(DD$4)-1)),"")</f>
        <v/>
      </c>
      <c r="DI89" s="64" t="str">
        <f>IF($B89&lt;&gt;"",IFERROR(SUMIFS(销售台账!$K$3:$K$2654,销售台账!$E$3:$E$2654,$B89,销售台账!$B$3:$B$2654,LEFT($I$3,4),销售台账!$C$3:$C$2654,LEFT(DD$4,LEN(DD$4)-1))/DH89,0),"")</f>
        <v/>
      </c>
      <c r="DJ89" s="64" t="str">
        <f>IF($B89&lt;&gt;"",SUMIFS(损耗登记!$I$3:$I$4999,损耗登记!$E$3:$E$4999,$B89,损耗登记!$B$3:$B$4999,LEFT($I$3,4),损耗登记!$C$3:$C$4999,LEFT(DD$4,LEN(DD$4)-1)),"")</f>
        <v/>
      </c>
      <c r="DK89" s="64" t="str">
        <f t="shared" si="144"/>
        <v/>
      </c>
      <c r="DL89" s="64" t="str">
        <f t="shared" si="145"/>
        <v/>
      </c>
      <c r="DM89" s="64" t="str">
        <f t="shared" si="146"/>
        <v/>
      </c>
      <c r="DN89" s="64" t="str">
        <f t="shared" si="147"/>
        <v/>
      </c>
      <c r="DO89" s="64" t="str">
        <f>IF($B89&lt;&gt;"",SUMIFS(进货台账!$I$3:$I$1869,进货台账!$E$3:$E$1869,$B89,进货台账!$B$3:$B$1869,LEFT($I$3,4),进货台账!$C$3:$C$1869,LEFT(DO$4,LEN(DO$4)-1)),"")</f>
        <v/>
      </c>
      <c r="DP89" s="64" t="str">
        <f>IF($B89&lt;&gt;"",SUMIFS(进货台账!$K$3:$K$1869,进货台账!$E$3:$E$1869,$B89,进货台账!$B$3:$B$1869,LEFT($I$3,4),进货台账!$C$3:$C$1869,LEFT(DO$4,LEN(DO$4)-1)),"")</f>
        <v/>
      </c>
      <c r="DQ89" s="64" t="str">
        <f t="shared" si="148"/>
        <v/>
      </c>
      <c r="DR89" s="64" t="str">
        <f t="shared" si="149"/>
        <v/>
      </c>
      <c r="DS89" s="64" t="str">
        <f>IF($B89&lt;&gt;"",SUMIFS(销售台账!$I$3:$I$2654,销售台账!$E$3:$E$2654,$B89,销售台账!$B$3:$B$2654,LEFT($I$3,4),销售台账!$C$3:$C$2654,LEFT(DO$4,LEN(DO$4)-1)),"")</f>
        <v/>
      </c>
      <c r="DT89" s="64" t="str">
        <f>IF($B89&lt;&gt;"",IFERROR(SUMIFS(销售台账!$K$3:$K$2654,销售台账!$E$3:$E$2654,$B89,销售台账!$B$3:$B$2654,LEFT($I$3,4),销售台账!$C$3:$C$2654,LEFT(DO$4,LEN(DO$4)-1))/DS89,0),"")</f>
        <v/>
      </c>
      <c r="DU89" s="64" t="str">
        <f>IF($B89&lt;&gt;"",SUMIFS(损耗登记!$I$3:$I$4999,损耗登记!$E$3:$E$4999,$B89,损耗登记!$B$3:$B$4999,LEFT($I$3,4),损耗登记!$C$3:$C$4999,LEFT(DO$4,LEN(DO$4)-1)),"")</f>
        <v/>
      </c>
      <c r="DV89" s="64" t="str">
        <f t="shared" si="150"/>
        <v/>
      </c>
      <c r="DW89" s="64" t="str">
        <f t="shared" si="151"/>
        <v/>
      </c>
      <c r="DX89" s="64" t="str">
        <f t="shared" si="152"/>
        <v/>
      </c>
      <c r="DY89" s="64" t="str">
        <f t="shared" si="153"/>
        <v/>
      </c>
      <c r="DZ89" s="64" t="str">
        <f>IF($B89&lt;&gt;"",SUMIFS(进货台账!$I$3:$I$1869,进货台账!$E$3:$E$1869,$B89,进货台账!$B$3:$B$1869,LEFT($I$3,4),进货台账!$C$3:$C$1869,LEFT(DZ$4,LEN(DZ$4)-1)),"")</f>
        <v/>
      </c>
      <c r="EA89" s="64" t="str">
        <f>IF($B89&lt;&gt;"",SUMIFS(进货台账!$K$3:$K$1869,进货台账!$E$3:$E$1869,$B89,进货台账!$B$3:$B$1869,LEFT($I$3,4),进货台账!$C$3:$C$1869,LEFT(DZ$4,LEN(DZ$4)-1)),"")</f>
        <v/>
      </c>
      <c r="EB89" s="64" t="str">
        <f t="shared" si="154"/>
        <v/>
      </c>
      <c r="EC89" s="64" t="str">
        <f t="shared" si="155"/>
        <v/>
      </c>
      <c r="ED89" s="64" t="str">
        <f>IF($B89&lt;&gt;"",SUMIFS(销售台账!$I$3:$I$2654,销售台账!$E$3:$E$2654,$B89,销售台账!$B$3:$B$2654,LEFT($I$3,4),销售台账!$C$3:$C$2654,LEFT(DZ$4,LEN(DZ$4)-1)),"")</f>
        <v/>
      </c>
      <c r="EE89" s="64" t="str">
        <f>IF($B89&lt;&gt;"",IFERROR(SUMIFS(销售台账!$K$3:$K$2654,销售台账!$E$3:$E$2654,$B89,销售台账!$B$3:$B$2654,LEFT($I$3,4),销售台账!$C$3:$C$2654,LEFT(DZ$4,LEN(DZ$4)-1))/ED89,0),"")</f>
        <v/>
      </c>
      <c r="EF89" s="64" t="str">
        <f>IF($B89&lt;&gt;"",SUMIFS(损耗登记!$I$3:$I$4999,损耗登记!$E$3:$E$4999,$B89,损耗登记!$B$3:$B$4999,LEFT($I$3,4),损耗登记!$C$3:$C$4999,LEFT(DZ$4,LEN(DZ$4)-1)),"")</f>
        <v/>
      </c>
      <c r="EG89" s="64" t="str">
        <f t="shared" si="156"/>
        <v/>
      </c>
      <c r="EH89" s="64" t="str">
        <f t="shared" si="157"/>
        <v/>
      </c>
      <c r="EI89" s="64" t="str">
        <f t="shared" si="158"/>
        <v/>
      </c>
      <c r="EJ89" s="64" t="str">
        <f t="shared" si="159"/>
        <v/>
      </c>
    </row>
    <row r="90" s="44" customFormat="1" ht="22" customHeight="1" spans="1:140">
      <c r="A90" s="63" t="str">
        <f t="shared" si="160"/>
        <v/>
      </c>
      <c r="B90" s="63" t="str">
        <f>IF(商品参数!A86&lt;&gt;"",商品参数!A86,"")</f>
        <v/>
      </c>
      <c r="C90" s="64" t="str">
        <f>IFERROR(VLOOKUP(B90,商品参数!A:E,2,FALSE),"")</f>
        <v/>
      </c>
      <c r="D90" s="64" t="str">
        <f>IFERROR(VLOOKUP(B90,商品参数!A:E,3,FALSE),"")</f>
        <v/>
      </c>
      <c r="E90" s="64" t="str">
        <f>IFERROR(VLOOKUP(B90,商品参数!A:E,4,FALSE),"")</f>
        <v/>
      </c>
      <c r="F90" s="64" t="str">
        <f>IF(E90&lt;&gt;"",IFERROR(VLOOKUP(B90,商品参数!$A$3:$D$499,6,0),0),"")</f>
        <v/>
      </c>
      <c r="G90" s="64" t="str">
        <f>IF(E90&lt;&gt;"",IFERROR(VLOOKUP(B90,商品参数!$A$3:$E$499,7,0),0),"")</f>
        <v/>
      </c>
      <c r="H90" s="64" t="str">
        <f t="shared" si="94"/>
        <v/>
      </c>
      <c r="I90" s="64" t="str">
        <f>IF($B90&lt;&gt;"",SUMIFS(进货台账!$I$3:$I$1869,进货台账!$E$3:$E$1869,$B90,进货台账!$B$3:$B$1869,LEFT($I$3,4),进货台账!$C$3:$C$1869,LEFT(I$4,LEN(I$4)-1)),"")</f>
        <v/>
      </c>
      <c r="J90" s="64" t="str">
        <f>IF($B90&lt;&gt;"",SUMIFS(进货台账!$K$3:$K$1869,进货台账!$E$3:$E$1869,$B90,进货台账!$B$3:$B$1869,LEFT($I$3,4),进货台账!$C$3:$C$1869,LEFT(I$4,LEN(I$4)-1)),"")</f>
        <v/>
      </c>
      <c r="K90" s="64" t="str">
        <f t="shared" si="95"/>
        <v/>
      </c>
      <c r="L90" s="64" t="str">
        <f t="shared" si="96"/>
        <v/>
      </c>
      <c r="M90" s="64" t="str">
        <f>IF($B90&lt;&gt;"",SUMIFS(销售台账!$I$3:$I$2654,销售台账!$E$3:$E$2654,$B90,销售台账!$B$3:$B$2654,LEFT($I$3,4),销售台账!$C$3:$C$2654,LEFT(I$4,LEN(I$4)-1)),"")</f>
        <v/>
      </c>
      <c r="N90" s="64" t="str">
        <f>IF($B90&lt;&gt;"",IFERROR(SUMIFS(销售台账!$K$3:$K$2654,销售台账!$E$3:$E$2654,$B90,销售台账!$B$3:$B$2654,LEFT($I$3,4),销售台账!$C$3:$C$2654,LEFT(I$4,LEN(I$4)-1))/M90,0),"")</f>
        <v/>
      </c>
      <c r="O90" s="64" t="str">
        <f>IF($B90&lt;&gt;"",SUMIFS(损耗登记!$I$3:$I$4999,损耗登记!$E$3:$E$4999,$B90,损耗登记!$B$3:$B$4999,LEFT($I$3,4),损耗登记!$C$3:$C$4999,LEFT(I$4,LEN(I$4)-1)),"")</f>
        <v/>
      </c>
      <c r="P90" s="64" t="str">
        <f t="shared" si="97"/>
        <v/>
      </c>
      <c r="Q90" s="64" t="str">
        <f t="shared" si="98"/>
        <v/>
      </c>
      <c r="R90" s="64" t="str">
        <f t="shared" si="99"/>
        <v/>
      </c>
      <c r="S90" s="64" t="str">
        <f t="shared" si="161"/>
        <v/>
      </c>
      <c r="T90" s="64" t="str">
        <f>IF($B90&lt;&gt;"",SUMIFS(进货台账!$I$3:$I$1869,进货台账!$E$3:$E$1869,$B90,进货台账!$B$3:$B$1869,LEFT($I$3,4),进货台账!$C$3:$C$1869,LEFT(T$4,LEN(T$4)-1)),"")</f>
        <v/>
      </c>
      <c r="U90" s="64" t="str">
        <f>IF($B90&lt;&gt;"",SUMIFS(进货台账!$K$3:$K$1869,进货台账!$E$3:$E$1869,$B90,进货台账!$B$3:$B$1869,LEFT($I$3,4),进货台账!$C$3:$C$1869,LEFT(T$4,LEN(T$4)-1)),"")</f>
        <v/>
      </c>
      <c r="V90" s="64" t="str">
        <f t="shared" si="162"/>
        <v/>
      </c>
      <c r="W90" s="64" t="str">
        <f t="shared" si="163"/>
        <v/>
      </c>
      <c r="X90" s="64" t="str">
        <f>IF($B90&lt;&gt;"",SUMIFS(销售台账!$I$3:$I$2654,销售台账!$E$3:$E$2654,$B90,销售台账!$B$3:$B$2654,LEFT($I$3,4),销售台账!$C$3:$C$2654,LEFT(T$4,LEN(T$4)-1)),"")</f>
        <v/>
      </c>
      <c r="Y90" s="64" t="str">
        <f>IF($B90&lt;&gt;"",IFERROR(SUMIFS(销售台账!$K$3:$K$2654,销售台账!$E$3:$E$2654,$B90,销售台账!$B$3:$B$2654,LEFT($I$3,4),销售台账!$C$3:$C$2654,LEFT(T$4,LEN(T$4)-1))/X90,0),"")</f>
        <v/>
      </c>
      <c r="Z90" s="64" t="str">
        <f>IF($B90&lt;&gt;"",SUMIFS(损耗登记!$I$3:$I$4999,损耗登记!$E$3:$E$4999,$B90,损耗登记!$B$3:$B$4999,LEFT($I$3,4),损耗登记!$C$3:$C$4999,LEFT(T$4,LEN(T$4)-1)),"")</f>
        <v/>
      </c>
      <c r="AA90" s="64" t="str">
        <f t="shared" si="164"/>
        <v/>
      </c>
      <c r="AB90" s="64" t="str">
        <f t="shared" si="165"/>
        <v/>
      </c>
      <c r="AC90" s="64" t="str">
        <f t="shared" si="166"/>
        <v/>
      </c>
      <c r="AD90" s="64" t="str">
        <f t="shared" si="167"/>
        <v/>
      </c>
      <c r="AE90" s="64" t="str">
        <f>IF($B90&lt;&gt;"",SUMIFS(进货台账!$I$3:$I$1869,进货台账!$E$3:$E$1869,$B90,进货台账!$B$3:$B$1869,LEFT($I$3,4),进货台账!$C$3:$C$1869,LEFT(AE$4,LEN(AE$4)-1)),"")</f>
        <v/>
      </c>
      <c r="AF90" s="64" t="str">
        <f>IF($B90&lt;&gt;"",SUMIFS(进货台账!$K$3:$K$1869,进货台账!$E$3:$E$1869,$B90,进货台账!$B$3:$B$1869,LEFT($I$3,4),进货台账!$C$3:$C$1869,LEFT(AE$4,LEN(AE$4)-1)),"")</f>
        <v/>
      </c>
      <c r="AG90" s="64" t="str">
        <f t="shared" si="100"/>
        <v/>
      </c>
      <c r="AH90" s="64" t="str">
        <f t="shared" si="101"/>
        <v/>
      </c>
      <c r="AI90" s="64" t="str">
        <f>IF($B90&lt;&gt;"",SUMIFS(销售台账!$I$3:$I$2654,销售台账!$E$3:$E$2654,$B90,销售台账!$B$3:$B$2654,LEFT($I$3,4),销售台账!$C$3:$C$2654,LEFT(AE$4,LEN(AE$4)-1)),"")</f>
        <v/>
      </c>
      <c r="AJ90" s="64" t="str">
        <f>IF($B90&lt;&gt;"",IFERROR(SUMIFS(销售台账!$K$3:$K$2654,销售台账!$E$3:$E$2654,$B90,销售台账!$B$3:$B$2654,LEFT($I$3,4),销售台账!$C$3:$C$2654,LEFT(AE$4,LEN(AE$4)-1))/AI90,0),"")</f>
        <v/>
      </c>
      <c r="AK90" s="64" t="str">
        <f>IF($B90&lt;&gt;"",SUMIFS(损耗登记!$I$3:$I$4999,损耗登记!$E$3:$E$4999,$B90,损耗登记!$B$3:$B$4999,LEFT($I$3,4),损耗登记!$C$3:$C$4999,LEFT(AE$4,LEN(AE$4)-1)),"")</f>
        <v/>
      </c>
      <c r="AL90" s="64" t="str">
        <f t="shared" si="102"/>
        <v/>
      </c>
      <c r="AM90" s="64" t="str">
        <f t="shared" si="103"/>
        <v/>
      </c>
      <c r="AN90" s="64" t="str">
        <f t="shared" si="104"/>
        <v/>
      </c>
      <c r="AO90" s="64" t="str">
        <f t="shared" si="105"/>
        <v/>
      </c>
      <c r="AP90" s="64" t="str">
        <f>IF($B90&lt;&gt;"",SUMIFS(进货台账!$I$3:$I$1869,进货台账!$E$3:$E$1869,$B90,进货台账!$B$3:$B$1869,LEFT($I$3,4),进货台账!$C$3:$C$1869,LEFT(AP$4,LEN(AP$4)-1)),"")</f>
        <v/>
      </c>
      <c r="AQ90" s="64" t="str">
        <f>IF($B90&lt;&gt;"",SUMIFS(进货台账!$K$3:$K$1869,进货台账!$E$3:$E$1869,$B90,进货台账!$B$3:$B$1869,LEFT($I$3,4),进货台账!$C$3:$C$1869,LEFT(AP$4,LEN(AP$4)-1)),"")</f>
        <v/>
      </c>
      <c r="AR90" s="64" t="str">
        <f t="shared" si="106"/>
        <v/>
      </c>
      <c r="AS90" s="64" t="str">
        <f t="shared" si="107"/>
        <v/>
      </c>
      <c r="AT90" s="64" t="str">
        <f>IF($B90&lt;&gt;"",SUMIFS(销售台账!$I$3:$I$2654,销售台账!$E$3:$E$2654,$B90,销售台账!$B$3:$B$2654,LEFT($I$3,4),销售台账!$C$3:$C$2654,LEFT(AP$4,LEN(AP$4)-1)),"")</f>
        <v/>
      </c>
      <c r="AU90" s="64" t="str">
        <f>IF($B90&lt;&gt;"",IFERROR(SUMIFS(销售台账!$K$3:$K$2654,销售台账!$E$3:$E$2654,$B90,销售台账!$B$3:$B$2654,LEFT($I$3,4),销售台账!$C$3:$C$2654,LEFT(AP$4,LEN(AP$4)-1))/AT90,0),"")</f>
        <v/>
      </c>
      <c r="AV90" s="64" t="str">
        <f>IF($B90&lt;&gt;"",SUMIFS(损耗登记!$I$3:$I$4999,损耗登记!$E$3:$E$4999,$B90,损耗登记!$B$3:$B$4999,LEFT($I$3,4),损耗登记!$C$3:$C$4999,LEFT(AP$4,LEN(AP$4)-1)),"")</f>
        <v/>
      </c>
      <c r="AW90" s="64" t="str">
        <f t="shared" si="108"/>
        <v/>
      </c>
      <c r="AX90" s="64" t="str">
        <f t="shared" si="109"/>
        <v/>
      </c>
      <c r="AY90" s="64" t="str">
        <f t="shared" si="110"/>
        <v/>
      </c>
      <c r="AZ90" s="64" t="str">
        <f t="shared" si="111"/>
        <v/>
      </c>
      <c r="BA90" s="64" t="str">
        <f>IF($B90&lt;&gt;"",SUMIFS(进货台账!$I$3:$I$1869,进货台账!$E$3:$E$1869,$B90,进货台账!$B$3:$B$1869,LEFT($I$3,4),进货台账!$C$3:$C$1869,LEFT(BA$4,LEN(BA$4)-1)),"")</f>
        <v/>
      </c>
      <c r="BB90" s="64" t="str">
        <f>IF($B90&lt;&gt;"",SUMIFS(进货台账!$K$3:$K$1869,进货台账!$E$3:$E$1869,$B90,进货台账!$B$3:$B$1869,LEFT($I$3,4),进货台账!$C$3:$C$1869,LEFT(BA$4,LEN(BA$4)-1)),"")</f>
        <v/>
      </c>
      <c r="BC90" s="64" t="str">
        <f t="shared" si="112"/>
        <v/>
      </c>
      <c r="BD90" s="64" t="str">
        <f t="shared" si="113"/>
        <v/>
      </c>
      <c r="BE90" s="64" t="str">
        <f>IF($B90&lt;&gt;"",SUMIFS(销售台账!$I$3:$I$2654,销售台账!$E$3:$E$2654,$B90,销售台账!$B$3:$B$2654,LEFT($I$3,4),销售台账!$C$3:$C$2654,LEFT(BA$4,LEN(BA$4)-1)),"")</f>
        <v/>
      </c>
      <c r="BF90" s="64" t="str">
        <f>IF($B90&lt;&gt;"",IFERROR(SUMIFS(销售台账!$K$3:$K$2654,销售台账!$E$3:$E$2654,$B90,销售台账!$B$3:$B$2654,LEFT($I$3,4),销售台账!$C$3:$C$2654,LEFT(BA$4,LEN(BA$4)-1))/BE90,0),"")</f>
        <v/>
      </c>
      <c r="BG90" s="64" t="str">
        <f>IF($B90&lt;&gt;"",SUMIFS(损耗登记!$I$3:$I$4999,损耗登记!$E$3:$E$4999,$B90,损耗登记!$B$3:$B$4999,LEFT($I$3,4),损耗登记!$C$3:$C$4999,LEFT(BA$4,LEN(BA$4)-1)),"")</f>
        <v/>
      </c>
      <c r="BH90" s="64" t="str">
        <f t="shared" si="114"/>
        <v/>
      </c>
      <c r="BI90" s="64" t="str">
        <f t="shared" si="115"/>
        <v/>
      </c>
      <c r="BJ90" s="64" t="str">
        <f t="shared" si="116"/>
        <v/>
      </c>
      <c r="BK90" s="64" t="str">
        <f t="shared" si="117"/>
        <v/>
      </c>
      <c r="BL90" s="64" t="str">
        <f>IF($B90&lt;&gt;"",SUMIFS(进货台账!$I$3:$I$1869,进货台账!$E$3:$E$1869,$B90,进货台账!$B$3:$B$1869,LEFT($I$3,4),进货台账!$C$3:$C$1869,LEFT(BL$4,LEN(BL$4)-1)),"")</f>
        <v/>
      </c>
      <c r="BM90" s="64" t="str">
        <f>IF($B90&lt;&gt;"",SUMIFS(进货台账!$K$3:$K$1869,进货台账!$E$3:$E$1869,$B90,进货台账!$B$3:$B$1869,LEFT($I$3,4),进货台账!$C$3:$C$1869,LEFT(BL$4,LEN(BL$4)-1)),"")</f>
        <v/>
      </c>
      <c r="BN90" s="64" t="str">
        <f t="shared" si="118"/>
        <v/>
      </c>
      <c r="BO90" s="64" t="str">
        <f t="shared" si="119"/>
        <v/>
      </c>
      <c r="BP90" s="64" t="str">
        <f>IF($B90&lt;&gt;"",SUMIFS(销售台账!$I$3:$I$2654,销售台账!$E$3:$E$2654,$B90,销售台账!$B$3:$B$2654,LEFT($I$3,4),销售台账!$C$3:$C$2654,LEFT(BL$4,LEN(BL$4)-1)),"")</f>
        <v/>
      </c>
      <c r="BQ90" s="64" t="str">
        <f>IF($B90&lt;&gt;"",IFERROR(SUMIFS(销售台账!$K$3:$K$2654,销售台账!$E$3:$E$2654,$B90,销售台账!$B$3:$B$2654,LEFT($I$3,4),销售台账!$C$3:$C$2654,LEFT(BL$4,LEN(BL$4)-1))/BP90,0),"")</f>
        <v/>
      </c>
      <c r="BR90" s="64" t="str">
        <f>IF($B90&lt;&gt;"",SUMIFS(损耗登记!$I$3:$I$4999,损耗登记!$E$3:$E$4999,$B90,损耗登记!$B$3:$B$4999,LEFT($I$3,4),损耗登记!$C$3:$C$4999,LEFT(BL$4,LEN(BL$4)-1)),"")</f>
        <v/>
      </c>
      <c r="BS90" s="64" t="str">
        <f t="shared" si="120"/>
        <v/>
      </c>
      <c r="BT90" s="64" t="str">
        <f t="shared" si="121"/>
        <v/>
      </c>
      <c r="BU90" s="64" t="str">
        <f t="shared" si="122"/>
        <v/>
      </c>
      <c r="BV90" s="64" t="str">
        <f t="shared" si="123"/>
        <v/>
      </c>
      <c r="BW90" s="64" t="str">
        <f>IF($B90&lt;&gt;"",SUMIFS(进货台账!$I$3:$I$1869,进货台账!$E$3:$E$1869,$B90,进货台账!$B$3:$B$1869,LEFT($I$3,4),进货台账!$C$3:$C$1869,LEFT(BW$4,LEN(BW$4)-1)),"")</f>
        <v/>
      </c>
      <c r="BX90" s="64" t="str">
        <f>IF($B90&lt;&gt;"",SUMIFS(进货台账!$K$3:$K$1869,进货台账!$E$3:$E$1869,$B90,进货台账!$B$3:$B$1869,LEFT($I$3,4),进货台账!$C$3:$C$1869,LEFT(BW$4,LEN(BW$4)-1)),"")</f>
        <v/>
      </c>
      <c r="BY90" s="64" t="str">
        <f t="shared" si="124"/>
        <v/>
      </c>
      <c r="BZ90" s="64" t="str">
        <f t="shared" si="125"/>
        <v/>
      </c>
      <c r="CA90" s="64" t="str">
        <f>IF($B90&lt;&gt;"",SUMIFS(销售台账!$I$3:$I$2654,销售台账!$E$3:$E$2654,$B90,销售台账!$B$3:$B$2654,LEFT($I$3,4),销售台账!$C$3:$C$2654,LEFT(BW$4,LEN(BW$4)-1)),"")</f>
        <v/>
      </c>
      <c r="CB90" s="64" t="str">
        <f>IF($B90&lt;&gt;"",IFERROR(SUMIFS(销售台账!$K$3:$K$2654,销售台账!$E$3:$E$2654,$B90,销售台账!$B$3:$B$2654,LEFT($I$3,4),销售台账!$C$3:$C$2654,LEFT(BW$4,LEN(BW$4)-1))/CA90,0),"")</f>
        <v/>
      </c>
      <c r="CC90" s="64" t="str">
        <f>IF($B90&lt;&gt;"",SUMIFS(损耗登记!$I$3:$I$4999,损耗登记!$E$3:$E$4999,$B90,损耗登记!$B$3:$B$4999,LEFT($I$3,4),损耗登记!$C$3:$C$4999,LEFT(BW$4,LEN(BW$4)-1)),"")</f>
        <v/>
      </c>
      <c r="CD90" s="64" t="str">
        <f t="shared" si="126"/>
        <v/>
      </c>
      <c r="CE90" s="64" t="str">
        <f t="shared" si="127"/>
        <v/>
      </c>
      <c r="CF90" s="64" t="str">
        <f t="shared" si="128"/>
        <v/>
      </c>
      <c r="CG90" s="64" t="str">
        <f t="shared" si="129"/>
        <v/>
      </c>
      <c r="CH90" s="64" t="str">
        <f>IF($B90&lt;&gt;"",SUMIFS(进货台账!$I$3:$I$1869,进货台账!$E$3:$E$1869,$B90,进货台账!$B$3:$B$1869,LEFT($I$3,4),进货台账!$C$3:$C$1869,LEFT(CH$4,LEN(CH$4)-1)),"")</f>
        <v/>
      </c>
      <c r="CI90" s="64" t="str">
        <f>IF($B90&lt;&gt;"",SUMIFS(进货台账!$K$3:$K$1869,进货台账!$E$3:$E$1869,$B90,进货台账!$B$3:$B$1869,LEFT($I$3,4),进货台账!$C$3:$C$1869,LEFT(CH$4,LEN(CH$4)-1)),"")</f>
        <v/>
      </c>
      <c r="CJ90" s="64" t="str">
        <f t="shared" si="130"/>
        <v/>
      </c>
      <c r="CK90" s="64" t="str">
        <f t="shared" si="131"/>
        <v/>
      </c>
      <c r="CL90" s="64" t="str">
        <f>IF($B90&lt;&gt;"",SUMIFS(销售台账!$I$3:$I$2654,销售台账!$E$3:$E$2654,$B90,销售台账!$B$3:$B$2654,LEFT($I$3,4),销售台账!$C$3:$C$2654,LEFT(CH$4,LEN(CH$4)-1)),"")</f>
        <v/>
      </c>
      <c r="CM90" s="64" t="str">
        <f>IF($B90&lt;&gt;"",IFERROR(SUMIFS(销售台账!$K$3:$K$2654,销售台账!$E$3:$E$2654,$B90,销售台账!$B$3:$B$2654,LEFT($I$3,4),销售台账!$C$3:$C$2654,LEFT(CH$4,LEN(CH$4)-1))/CL90,0),"")</f>
        <v/>
      </c>
      <c r="CN90" s="64" t="str">
        <f>IF($B90&lt;&gt;"",SUMIFS(损耗登记!$I$3:$I$4999,损耗登记!$E$3:$E$4999,$B90,损耗登记!$B$3:$B$4999,LEFT($I$3,4),损耗登记!$C$3:$C$4999,LEFT(CH$4,LEN(CH$4)-1)),"")</f>
        <v/>
      </c>
      <c r="CO90" s="64" t="str">
        <f t="shared" si="132"/>
        <v/>
      </c>
      <c r="CP90" s="64" t="str">
        <f t="shared" si="133"/>
        <v/>
      </c>
      <c r="CQ90" s="64" t="str">
        <f t="shared" si="134"/>
        <v/>
      </c>
      <c r="CR90" s="64" t="str">
        <f t="shared" si="135"/>
        <v/>
      </c>
      <c r="CS90" s="64" t="str">
        <f>IF($B90&lt;&gt;"",SUMIFS(进货台账!$I$3:$I$1869,进货台账!$E$3:$E$1869,$B90,进货台账!$B$3:$B$1869,LEFT($I$3,4),进货台账!$C$3:$C$1869,LEFT(CS$4,LEN(CS$4)-1)),"")</f>
        <v/>
      </c>
      <c r="CT90" s="64" t="str">
        <f>IF($B90&lt;&gt;"",SUMIFS(进货台账!$K$3:$K$1869,进货台账!$E$3:$E$1869,$B90,进货台账!$B$3:$B$1869,LEFT($I$3,4),进货台账!$C$3:$C$1869,LEFT(CS$4,LEN(CS$4)-1)),"")</f>
        <v/>
      </c>
      <c r="CU90" s="64" t="str">
        <f t="shared" si="136"/>
        <v/>
      </c>
      <c r="CV90" s="64" t="str">
        <f t="shared" si="137"/>
        <v/>
      </c>
      <c r="CW90" s="64" t="str">
        <f>IF($B90&lt;&gt;"",SUMIFS(销售台账!$I$3:$I$2654,销售台账!$E$3:$E$2654,$B90,销售台账!$B$3:$B$2654,LEFT($I$3,4),销售台账!$C$3:$C$2654,LEFT(CS$4,LEN(CS$4)-1)),"")</f>
        <v/>
      </c>
      <c r="CX90" s="64" t="str">
        <f>IF($B90&lt;&gt;"",IFERROR(SUMIFS(销售台账!$K$3:$K$2654,销售台账!$E$3:$E$2654,$B90,销售台账!$B$3:$B$2654,LEFT($I$3,4),销售台账!$C$3:$C$2654,LEFT(CS$4,LEN(CS$4)-1))/CW90,0),"")</f>
        <v/>
      </c>
      <c r="CY90" s="64" t="str">
        <f>IF($B90&lt;&gt;"",SUMIFS(损耗登记!$I$3:$I$4999,损耗登记!$E$3:$E$4999,$B90,损耗登记!$B$3:$B$4999,LEFT($I$3,4),损耗登记!$C$3:$C$4999,LEFT(CS$4,LEN(CS$4)-1)),"")</f>
        <v/>
      </c>
      <c r="CZ90" s="64" t="str">
        <f t="shared" si="138"/>
        <v/>
      </c>
      <c r="DA90" s="64" t="str">
        <f t="shared" si="139"/>
        <v/>
      </c>
      <c r="DB90" s="64" t="str">
        <f t="shared" si="140"/>
        <v/>
      </c>
      <c r="DC90" s="64" t="str">
        <f t="shared" si="141"/>
        <v/>
      </c>
      <c r="DD90" s="64" t="str">
        <f>IF($B90&lt;&gt;"",SUMIFS(进货台账!$I$3:$I$1869,进货台账!$E$3:$E$1869,$B90,进货台账!$B$3:$B$1869,LEFT($I$3,4),进货台账!$C$3:$C$1869,LEFT(DD$4,LEN(DD$4)-1)),"")</f>
        <v/>
      </c>
      <c r="DE90" s="64" t="str">
        <f>IF($B90&lt;&gt;"",SUMIFS(进货台账!$K$3:$K$1869,进货台账!$E$3:$E$1869,$B90,进货台账!$B$3:$B$1869,LEFT($I$3,4),进货台账!$C$3:$C$1869,LEFT(DD$4,LEN(DD$4)-1)),"")</f>
        <v/>
      </c>
      <c r="DF90" s="64" t="str">
        <f t="shared" si="142"/>
        <v/>
      </c>
      <c r="DG90" s="64" t="str">
        <f t="shared" si="143"/>
        <v/>
      </c>
      <c r="DH90" s="64" t="str">
        <f>IF($B90&lt;&gt;"",SUMIFS(销售台账!$I$3:$I$2654,销售台账!$E$3:$E$2654,$B90,销售台账!$B$3:$B$2654,LEFT($I$3,4),销售台账!$C$3:$C$2654,LEFT(DD$4,LEN(DD$4)-1)),"")</f>
        <v/>
      </c>
      <c r="DI90" s="64" t="str">
        <f>IF($B90&lt;&gt;"",IFERROR(SUMIFS(销售台账!$K$3:$K$2654,销售台账!$E$3:$E$2654,$B90,销售台账!$B$3:$B$2654,LEFT($I$3,4),销售台账!$C$3:$C$2654,LEFT(DD$4,LEN(DD$4)-1))/DH90,0),"")</f>
        <v/>
      </c>
      <c r="DJ90" s="64" t="str">
        <f>IF($B90&lt;&gt;"",SUMIFS(损耗登记!$I$3:$I$4999,损耗登记!$E$3:$E$4999,$B90,损耗登记!$B$3:$B$4999,LEFT($I$3,4),损耗登记!$C$3:$C$4999,LEFT(DD$4,LEN(DD$4)-1)),"")</f>
        <v/>
      </c>
      <c r="DK90" s="64" t="str">
        <f t="shared" si="144"/>
        <v/>
      </c>
      <c r="DL90" s="64" t="str">
        <f t="shared" si="145"/>
        <v/>
      </c>
      <c r="DM90" s="64" t="str">
        <f t="shared" si="146"/>
        <v/>
      </c>
      <c r="DN90" s="64" t="str">
        <f t="shared" si="147"/>
        <v/>
      </c>
      <c r="DO90" s="64" t="str">
        <f>IF($B90&lt;&gt;"",SUMIFS(进货台账!$I$3:$I$1869,进货台账!$E$3:$E$1869,$B90,进货台账!$B$3:$B$1869,LEFT($I$3,4),进货台账!$C$3:$C$1869,LEFT(DO$4,LEN(DO$4)-1)),"")</f>
        <v/>
      </c>
      <c r="DP90" s="64" t="str">
        <f>IF($B90&lt;&gt;"",SUMIFS(进货台账!$K$3:$K$1869,进货台账!$E$3:$E$1869,$B90,进货台账!$B$3:$B$1869,LEFT($I$3,4),进货台账!$C$3:$C$1869,LEFT(DO$4,LEN(DO$4)-1)),"")</f>
        <v/>
      </c>
      <c r="DQ90" s="64" t="str">
        <f t="shared" si="148"/>
        <v/>
      </c>
      <c r="DR90" s="64" t="str">
        <f t="shared" si="149"/>
        <v/>
      </c>
      <c r="DS90" s="64" t="str">
        <f>IF($B90&lt;&gt;"",SUMIFS(销售台账!$I$3:$I$2654,销售台账!$E$3:$E$2654,$B90,销售台账!$B$3:$B$2654,LEFT($I$3,4),销售台账!$C$3:$C$2654,LEFT(DO$4,LEN(DO$4)-1)),"")</f>
        <v/>
      </c>
      <c r="DT90" s="64" t="str">
        <f>IF($B90&lt;&gt;"",IFERROR(SUMIFS(销售台账!$K$3:$K$2654,销售台账!$E$3:$E$2654,$B90,销售台账!$B$3:$B$2654,LEFT($I$3,4),销售台账!$C$3:$C$2654,LEFT(DO$4,LEN(DO$4)-1))/DS90,0),"")</f>
        <v/>
      </c>
      <c r="DU90" s="64" t="str">
        <f>IF($B90&lt;&gt;"",SUMIFS(损耗登记!$I$3:$I$4999,损耗登记!$E$3:$E$4999,$B90,损耗登记!$B$3:$B$4999,LEFT($I$3,4),损耗登记!$C$3:$C$4999,LEFT(DO$4,LEN(DO$4)-1)),"")</f>
        <v/>
      </c>
      <c r="DV90" s="64" t="str">
        <f t="shared" si="150"/>
        <v/>
      </c>
      <c r="DW90" s="64" t="str">
        <f t="shared" si="151"/>
        <v/>
      </c>
      <c r="DX90" s="64" t="str">
        <f t="shared" si="152"/>
        <v/>
      </c>
      <c r="DY90" s="64" t="str">
        <f t="shared" si="153"/>
        <v/>
      </c>
      <c r="DZ90" s="64" t="str">
        <f>IF($B90&lt;&gt;"",SUMIFS(进货台账!$I$3:$I$1869,进货台账!$E$3:$E$1869,$B90,进货台账!$B$3:$B$1869,LEFT($I$3,4),进货台账!$C$3:$C$1869,LEFT(DZ$4,LEN(DZ$4)-1)),"")</f>
        <v/>
      </c>
      <c r="EA90" s="64" t="str">
        <f>IF($B90&lt;&gt;"",SUMIFS(进货台账!$K$3:$K$1869,进货台账!$E$3:$E$1869,$B90,进货台账!$B$3:$B$1869,LEFT($I$3,4),进货台账!$C$3:$C$1869,LEFT(DZ$4,LEN(DZ$4)-1)),"")</f>
        <v/>
      </c>
      <c r="EB90" s="64" t="str">
        <f t="shared" si="154"/>
        <v/>
      </c>
      <c r="EC90" s="64" t="str">
        <f t="shared" si="155"/>
        <v/>
      </c>
      <c r="ED90" s="64" t="str">
        <f>IF($B90&lt;&gt;"",SUMIFS(销售台账!$I$3:$I$2654,销售台账!$E$3:$E$2654,$B90,销售台账!$B$3:$B$2654,LEFT($I$3,4),销售台账!$C$3:$C$2654,LEFT(DZ$4,LEN(DZ$4)-1)),"")</f>
        <v/>
      </c>
      <c r="EE90" s="64" t="str">
        <f>IF($B90&lt;&gt;"",IFERROR(SUMIFS(销售台账!$K$3:$K$2654,销售台账!$E$3:$E$2654,$B90,销售台账!$B$3:$B$2654,LEFT($I$3,4),销售台账!$C$3:$C$2654,LEFT(DZ$4,LEN(DZ$4)-1))/ED90,0),"")</f>
        <v/>
      </c>
      <c r="EF90" s="64" t="str">
        <f>IF($B90&lt;&gt;"",SUMIFS(损耗登记!$I$3:$I$4999,损耗登记!$E$3:$E$4999,$B90,损耗登记!$B$3:$B$4999,LEFT($I$3,4),损耗登记!$C$3:$C$4999,LEFT(DZ$4,LEN(DZ$4)-1)),"")</f>
        <v/>
      </c>
      <c r="EG90" s="64" t="str">
        <f t="shared" si="156"/>
        <v/>
      </c>
      <c r="EH90" s="64" t="str">
        <f t="shared" si="157"/>
        <v/>
      </c>
      <c r="EI90" s="64" t="str">
        <f t="shared" si="158"/>
        <v/>
      </c>
      <c r="EJ90" s="64" t="str">
        <f t="shared" si="159"/>
        <v/>
      </c>
    </row>
    <row r="91" s="44" customFormat="1" ht="22" customHeight="1" spans="1:140">
      <c r="A91" s="63" t="str">
        <f t="shared" si="160"/>
        <v/>
      </c>
      <c r="B91" s="63" t="str">
        <f>IF(商品参数!A87&lt;&gt;"",商品参数!A87,"")</f>
        <v/>
      </c>
      <c r="C91" s="64" t="str">
        <f>IFERROR(VLOOKUP(B91,商品参数!A:E,2,FALSE),"")</f>
        <v/>
      </c>
      <c r="D91" s="64" t="str">
        <f>IFERROR(VLOOKUP(B91,商品参数!A:E,3,FALSE),"")</f>
        <v/>
      </c>
      <c r="E91" s="64" t="str">
        <f>IFERROR(VLOOKUP(B91,商品参数!A:E,4,FALSE),"")</f>
        <v/>
      </c>
      <c r="F91" s="64" t="str">
        <f>IF(E91&lt;&gt;"",IFERROR(VLOOKUP(B91,商品参数!$A$3:$D$499,6,0),0),"")</f>
        <v/>
      </c>
      <c r="G91" s="64" t="str">
        <f>IF(E91&lt;&gt;"",IFERROR(VLOOKUP(B91,商品参数!$A$3:$E$499,7,0),0),"")</f>
        <v/>
      </c>
      <c r="H91" s="64" t="str">
        <f t="shared" si="94"/>
        <v/>
      </c>
      <c r="I91" s="64" t="str">
        <f>IF($B91&lt;&gt;"",SUMIFS(进货台账!$I$3:$I$1869,进货台账!$E$3:$E$1869,$B91,进货台账!$B$3:$B$1869,LEFT($I$3,4),进货台账!$C$3:$C$1869,LEFT(I$4,LEN(I$4)-1)),"")</f>
        <v/>
      </c>
      <c r="J91" s="64" t="str">
        <f>IF($B91&lt;&gt;"",SUMIFS(进货台账!$K$3:$K$1869,进货台账!$E$3:$E$1869,$B91,进货台账!$B$3:$B$1869,LEFT($I$3,4),进货台账!$C$3:$C$1869,LEFT(I$4,LEN(I$4)-1)),"")</f>
        <v/>
      </c>
      <c r="K91" s="64" t="str">
        <f t="shared" si="95"/>
        <v/>
      </c>
      <c r="L91" s="64" t="str">
        <f t="shared" si="96"/>
        <v/>
      </c>
      <c r="M91" s="64" t="str">
        <f>IF($B91&lt;&gt;"",SUMIFS(销售台账!$I$3:$I$2654,销售台账!$E$3:$E$2654,$B91,销售台账!$B$3:$B$2654,LEFT($I$3,4),销售台账!$C$3:$C$2654,LEFT(I$4,LEN(I$4)-1)),"")</f>
        <v/>
      </c>
      <c r="N91" s="64" t="str">
        <f>IF($B91&lt;&gt;"",IFERROR(SUMIFS(销售台账!$K$3:$K$2654,销售台账!$E$3:$E$2654,$B91,销售台账!$B$3:$B$2654,LEFT($I$3,4),销售台账!$C$3:$C$2654,LEFT(I$4,LEN(I$4)-1))/M91,0),"")</f>
        <v/>
      </c>
      <c r="O91" s="64" t="str">
        <f>IF($B91&lt;&gt;"",SUMIFS(损耗登记!$I$3:$I$4999,损耗登记!$E$3:$E$4999,$B91,损耗登记!$B$3:$B$4999,LEFT($I$3,4),损耗登记!$C$3:$C$4999,LEFT(I$4,LEN(I$4)-1)),"")</f>
        <v/>
      </c>
      <c r="P91" s="64" t="str">
        <f t="shared" si="97"/>
        <v/>
      </c>
      <c r="Q91" s="64" t="str">
        <f t="shared" si="98"/>
        <v/>
      </c>
      <c r="R91" s="64" t="str">
        <f t="shared" si="99"/>
        <v/>
      </c>
      <c r="S91" s="64" t="str">
        <f t="shared" si="161"/>
        <v/>
      </c>
      <c r="T91" s="64" t="str">
        <f>IF($B91&lt;&gt;"",SUMIFS(进货台账!$I$3:$I$1869,进货台账!$E$3:$E$1869,$B91,进货台账!$B$3:$B$1869,LEFT($I$3,4),进货台账!$C$3:$C$1869,LEFT(T$4,LEN(T$4)-1)),"")</f>
        <v/>
      </c>
      <c r="U91" s="64" t="str">
        <f>IF($B91&lt;&gt;"",SUMIFS(进货台账!$K$3:$K$1869,进货台账!$E$3:$E$1869,$B91,进货台账!$B$3:$B$1869,LEFT($I$3,4),进货台账!$C$3:$C$1869,LEFT(T$4,LEN(T$4)-1)),"")</f>
        <v/>
      </c>
      <c r="V91" s="64" t="str">
        <f t="shared" si="162"/>
        <v/>
      </c>
      <c r="W91" s="64" t="str">
        <f t="shared" si="163"/>
        <v/>
      </c>
      <c r="X91" s="64" t="str">
        <f>IF($B91&lt;&gt;"",SUMIFS(销售台账!$I$3:$I$2654,销售台账!$E$3:$E$2654,$B91,销售台账!$B$3:$B$2654,LEFT($I$3,4),销售台账!$C$3:$C$2654,LEFT(T$4,LEN(T$4)-1)),"")</f>
        <v/>
      </c>
      <c r="Y91" s="64" t="str">
        <f>IF($B91&lt;&gt;"",IFERROR(SUMIFS(销售台账!$K$3:$K$2654,销售台账!$E$3:$E$2654,$B91,销售台账!$B$3:$B$2654,LEFT($I$3,4),销售台账!$C$3:$C$2654,LEFT(T$4,LEN(T$4)-1))/X91,0),"")</f>
        <v/>
      </c>
      <c r="Z91" s="64" t="str">
        <f>IF($B91&lt;&gt;"",SUMIFS(损耗登记!$I$3:$I$4999,损耗登记!$E$3:$E$4999,$B91,损耗登记!$B$3:$B$4999,LEFT($I$3,4),损耗登记!$C$3:$C$4999,LEFT(T$4,LEN(T$4)-1)),"")</f>
        <v/>
      </c>
      <c r="AA91" s="64" t="str">
        <f t="shared" si="164"/>
        <v/>
      </c>
      <c r="AB91" s="64" t="str">
        <f t="shared" si="165"/>
        <v/>
      </c>
      <c r="AC91" s="64" t="str">
        <f t="shared" si="166"/>
        <v/>
      </c>
      <c r="AD91" s="64" t="str">
        <f t="shared" si="167"/>
        <v/>
      </c>
      <c r="AE91" s="64" t="str">
        <f>IF($B91&lt;&gt;"",SUMIFS(进货台账!$I$3:$I$1869,进货台账!$E$3:$E$1869,$B91,进货台账!$B$3:$B$1869,LEFT($I$3,4),进货台账!$C$3:$C$1869,LEFT(AE$4,LEN(AE$4)-1)),"")</f>
        <v/>
      </c>
      <c r="AF91" s="64" t="str">
        <f>IF($B91&lt;&gt;"",SUMIFS(进货台账!$K$3:$K$1869,进货台账!$E$3:$E$1869,$B91,进货台账!$B$3:$B$1869,LEFT($I$3,4),进货台账!$C$3:$C$1869,LEFT(AE$4,LEN(AE$4)-1)),"")</f>
        <v/>
      </c>
      <c r="AG91" s="64" t="str">
        <f t="shared" si="100"/>
        <v/>
      </c>
      <c r="AH91" s="64" t="str">
        <f t="shared" si="101"/>
        <v/>
      </c>
      <c r="AI91" s="64" t="str">
        <f>IF($B91&lt;&gt;"",SUMIFS(销售台账!$I$3:$I$2654,销售台账!$E$3:$E$2654,$B91,销售台账!$B$3:$B$2654,LEFT($I$3,4),销售台账!$C$3:$C$2654,LEFT(AE$4,LEN(AE$4)-1)),"")</f>
        <v/>
      </c>
      <c r="AJ91" s="64" t="str">
        <f>IF($B91&lt;&gt;"",IFERROR(SUMIFS(销售台账!$K$3:$K$2654,销售台账!$E$3:$E$2654,$B91,销售台账!$B$3:$B$2654,LEFT($I$3,4),销售台账!$C$3:$C$2654,LEFT(AE$4,LEN(AE$4)-1))/AI91,0),"")</f>
        <v/>
      </c>
      <c r="AK91" s="64" t="str">
        <f>IF($B91&lt;&gt;"",SUMIFS(损耗登记!$I$3:$I$4999,损耗登记!$E$3:$E$4999,$B91,损耗登记!$B$3:$B$4999,LEFT($I$3,4),损耗登记!$C$3:$C$4999,LEFT(AE$4,LEN(AE$4)-1)),"")</f>
        <v/>
      </c>
      <c r="AL91" s="64" t="str">
        <f t="shared" si="102"/>
        <v/>
      </c>
      <c r="AM91" s="64" t="str">
        <f t="shared" si="103"/>
        <v/>
      </c>
      <c r="AN91" s="64" t="str">
        <f t="shared" si="104"/>
        <v/>
      </c>
      <c r="AO91" s="64" t="str">
        <f t="shared" si="105"/>
        <v/>
      </c>
      <c r="AP91" s="64" t="str">
        <f>IF($B91&lt;&gt;"",SUMIFS(进货台账!$I$3:$I$1869,进货台账!$E$3:$E$1869,$B91,进货台账!$B$3:$B$1869,LEFT($I$3,4),进货台账!$C$3:$C$1869,LEFT(AP$4,LEN(AP$4)-1)),"")</f>
        <v/>
      </c>
      <c r="AQ91" s="64" t="str">
        <f>IF($B91&lt;&gt;"",SUMIFS(进货台账!$K$3:$K$1869,进货台账!$E$3:$E$1869,$B91,进货台账!$B$3:$B$1869,LEFT($I$3,4),进货台账!$C$3:$C$1869,LEFT(AP$4,LEN(AP$4)-1)),"")</f>
        <v/>
      </c>
      <c r="AR91" s="64" t="str">
        <f t="shared" si="106"/>
        <v/>
      </c>
      <c r="AS91" s="64" t="str">
        <f t="shared" si="107"/>
        <v/>
      </c>
      <c r="AT91" s="64" t="str">
        <f>IF($B91&lt;&gt;"",SUMIFS(销售台账!$I$3:$I$2654,销售台账!$E$3:$E$2654,$B91,销售台账!$B$3:$B$2654,LEFT($I$3,4),销售台账!$C$3:$C$2654,LEFT(AP$4,LEN(AP$4)-1)),"")</f>
        <v/>
      </c>
      <c r="AU91" s="64" t="str">
        <f>IF($B91&lt;&gt;"",IFERROR(SUMIFS(销售台账!$K$3:$K$2654,销售台账!$E$3:$E$2654,$B91,销售台账!$B$3:$B$2654,LEFT($I$3,4),销售台账!$C$3:$C$2654,LEFT(AP$4,LEN(AP$4)-1))/AT91,0),"")</f>
        <v/>
      </c>
      <c r="AV91" s="64" t="str">
        <f>IF($B91&lt;&gt;"",SUMIFS(损耗登记!$I$3:$I$4999,损耗登记!$E$3:$E$4999,$B91,损耗登记!$B$3:$B$4999,LEFT($I$3,4),损耗登记!$C$3:$C$4999,LEFT(AP$4,LEN(AP$4)-1)),"")</f>
        <v/>
      </c>
      <c r="AW91" s="64" t="str">
        <f t="shared" si="108"/>
        <v/>
      </c>
      <c r="AX91" s="64" t="str">
        <f t="shared" si="109"/>
        <v/>
      </c>
      <c r="AY91" s="64" t="str">
        <f t="shared" si="110"/>
        <v/>
      </c>
      <c r="AZ91" s="64" t="str">
        <f t="shared" si="111"/>
        <v/>
      </c>
      <c r="BA91" s="64" t="str">
        <f>IF($B91&lt;&gt;"",SUMIFS(进货台账!$I$3:$I$1869,进货台账!$E$3:$E$1869,$B91,进货台账!$B$3:$B$1869,LEFT($I$3,4),进货台账!$C$3:$C$1869,LEFT(BA$4,LEN(BA$4)-1)),"")</f>
        <v/>
      </c>
      <c r="BB91" s="64" t="str">
        <f>IF($B91&lt;&gt;"",SUMIFS(进货台账!$K$3:$K$1869,进货台账!$E$3:$E$1869,$B91,进货台账!$B$3:$B$1869,LEFT($I$3,4),进货台账!$C$3:$C$1869,LEFT(BA$4,LEN(BA$4)-1)),"")</f>
        <v/>
      </c>
      <c r="BC91" s="64" t="str">
        <f t="shared" si="112"/>
        <v/>
      </c>
      <c r="BD91" s="64" t="str">
        <f t="shared" si="113"/>
        <v/>
      </c>
      <c r="BE91" s="64" t="str">
        <f>IF($B91&lt;&gt;"",SUMIFS(销售台账!$I$3:$I$2654,销售台账!$E$3:$E$2654,$B91,销售台账!$B$3:$B$2654,LEFT($I$3,4),销售台账!$C$3:$C$2654,LEFT(BA$4,LEN(BA$4)-1)),"")</f>
        <v/>
      </c>
      <c r="BF91" s="64" t="str">
        <f>IF($B91&lt;&gt;"",IFERROR(SUMIFS(销售台账!$K$3:$K$2654,销售台账!$E$3:$E$2654,$B91,销售台账!$B$3:$B$2654,LEFT($I$3,4),销售台账!$C$3:$C$2654,LEFT(BA$4,LEN(BA$4)-1))/BE91,0),"")</f>
        <v/>
      </c>
      <c r="BG91" s="64" t="str">
        <f>IF($B91&lt;&gt;"",SUMIFS(损耗登记!$I$3:$I$4999,损耗登记!$E$3:$E$4999,$B91,损耗登记!$B$3:$B$4999,LEFT($I$3,4),损耗登记!$C$3:$C$4999,LEFT(BA$4,LEN(BA$4)-1)),"")</f>
        <v/>
      </c>
      <c r="BH91" s="64" t="str">
        <f t="shared" si="114"/>
        <v/>
      </c>
      <c r="BI91" s="64" t="str">
        <f t="shared" si="115"/>
        <v/>
      </c>
      <c r="BJ91" s="64" t="str">
        <f t="shared" si="116"/>
        <v/>
      </c>
      <c r="BK91" s="64" t="str">
        <f t="shared" si="117"/>
        <v/>
      </c>
      <c r="BL91" s="64" t="str">
        <f>IF($B91&lt;&gt;"",SUMIFS(进货台账!$I$3:$I$1869,进货台账!$E$3:$E$1869,$B91,进货台账!$B$3:$B$1869,LEFT($I$3,4),进货台账!$C$3:$C$1869,LEFT(BL$4,LEN(BL$4)-1)),"")</f>
        <v/>
      </c>
      <c r="BM91" s="64" t="str">
        <f>IF($B91&lt;&gt;"",SUMIFS(进货台账!$K$3:$K$1869,进货台账!$E$3:$E$1869,$B91,进货台账!$B$3:$B$1869,LEFT($I$3,4),进货台账!$C$3:$C$1869,LEFT(BL$4,LEN(BL$4)-1)),"")</f>
        <v/>
      </c>
      <c r="BN91" s="64" t="str">
        <f t="shared" si="118"/>
        <v/>
      </c>
      <c r="BO91" s="64" t="str">
        <f t="shared" si="119"/>
        <v/>
      </c>
      <c r="BP91" s="64" t="str">
        <f>IF($B91&lt;&gt;"",SUMIFS(销售台账!$I$3:$I$2654,销售台账!$E$3:$E$2654,$B91,销售台账!$B$3:$B$2654,LEFT($I$3,4),销售台账!$C$3:$C$2654,LEFT(BL$4,LEN(BL$4)-1)),"")</f>
        <v/>
      </c>
      <c r="BQ91" s="64" t="str">
        <f>IF($B91&lt;&gt;"",IFERROR(SUMIFS(销售台账!$K$3:$K$2654,销售台账!$E$3:$E$2654,$B91,销售台账!$B$3:$B$2654,LEFT($I$3,4),销售台账!$C$3:$C$2654,LEFT(BL$4,LEN(BL$4)-1))/BP91,0),"")</f>
        <v/>
      </c>
      <c r="BR91" s="64" t="str">
        <f>IF($B91&lt;&gt;"",SUMIFS(损耗登记!$I$3:$I$4999,损耗登记!$E$3:$E$4999,$B91,损耗登记!$B$3:$B$4999,LEFT($I$3,4),损耗登记!$C$3:$C$4999,LEFT(BL$4,LEN(BL$4)-1)),"")</f>
        <v/>
      </c>
      <c r="BS91" s="64" t="str">
        <f t="shared" si="120"/>
        <v/>
      </c>
      <c r="BT91" s="64" t="str">
        <f t="shared" si="121"/>
        <v/>
      </c>
      <c r="BU91" s="64" t="str">
        <f t="shared" si="122"/>
        <v/>
      </c>
      <c r="BV91" s="64" t="str">
        <f t="shared" si="123"/>
        <v/>
      </c>
      <c r="BW91" s="64" t="str">
        <f>IF($B91&lt;&gt;"",SUMIFS(进货台账!$I$3:$I$1869,进货台账!$E$3:$E$1869,$B91,进货台账!$B$3:$B$1869,LEFT($I$3,4),进货台账!$C$3:$C$1869,LEFT(BW$4,LEN(BW$4)-1)),"")</f>
        <v/>
      </c>
      <c r="BX91" s="64" t="str">
        <f>IF($B91&lt;&gt;"",SUMIFS(进货台账!$K$3:$K$1869,进货台账!$E$3:$E$1869,$B91,进货台账!$B$3:$B$1869,LEFT($I$3,4),进货台账!$C$3:$C$1869,LEFT(BW$4,LEN(BW$4)-1)),"")</f>
        <v/>
      </c>
      <c r="BY91" s="64" t="str">
        <f t="shared" si="124"/>
        <v/>
      </c>
      <c r="BZ91" s="64" t="str">
        <f t="shared" si="125"/>
        <v/>
      </c>
      <c r="CA91" s="64" t="str">
        <f>IF($B91&lt;&gt;"",SUMIFS(销售台账!$I$3:$I$2654,销售台账!$E$3:$E$2654,$B91,销售台账!$B$3:$B$2654,LEFT($I$3,4),销售台账!$C$3:$C$2654,LEFT(BW$4,LEN(BW$4)-1)),"")</f>
        <v/>
      </c>
      <c r="CB91" s="64" t="str">
        <f>IF($B91&lt;&gt;"",IFERROR(SUMIFS(销售台账!$K$3:$K$2654,销售台账!$E$3:$E$2654,$B91,销售台账!$B$3:$B$2654,LEFT($I$3,4),销售台账!$C$3:$C$2654,LEFT(BW$4,LEN(BW$4)-1))/CA91,0),"")</f>
        <v/>
      </c>
      <c r="CC91" s="64" t="str">
        <f>IF($B91&lt;&gt;"",SUMIFS(损耗登记!$I$3:$I$4999,损耗登记!$E$3:$E$4999,$B91,损耗登记!$B$3:$B$4999,LEFT($I$3,4),损耗登记!$C$3:$C$4999,LEFT(BW$4,LEN(BW$4)-1)),"")</f>
        <v/>
      </c>
      <c r="CD91" s="64" t="str">
        <f t="shared" si="126"/>
        <v/>
      </c>
      <c r="CE91" s="64" t="str">
        <f t="shared" si="127"/>
        <v/>
      </c>
      <c r="CF91" s="64" t="str">
        <f t="shared" si="128"/>
        <v/>
      </c>
      <c r="CG91" s="64" t="str">
        <f t="shared" si="129"/>
        <v/>
      </c>
      <c r="CH91" s="64" t="str">
        <f>IF($B91&lt;&gt;"",SUMIFS(进货台账!$I$3:$I$1869,进货台账!$E$3:$E$1869,$B91,进货台账!$B$3:$B$1869,LEFT($I$3,4),进货台账!$C$3:$C$1869,LEFT(CH$4,LEN(CH$4)-1)),"")</f>
        <v/>
      </c>
      <c r="CI91" s="64" t="str">
        <f>IF($B91&lt;&gt;"",SUMIFS(进货台账!$K$3:$K$1869,进货台账!$E$3:$E$1869,$B91,进货台账!$B$3:$B$1869,LEFT($I$3,4),进货台账!$C$3:$C$1869,LEFT(CH$4,LEN(CH$4)-1)),"")</f>
        <v/>
      </c>
      <c r="CJ91" s="64" t="str">
        <f t="shared" si="130"/>
        <v/>
      </c>
      <c r="CK91" s="64" t="str">
        <f t="shared" si="131"/>
        <v/>
      </c>
      <c r="CL91" s="64" t="str">
        <f>IF($B91&lt;&gt;"",SUMIFS(销售台账!$I$3:$I$2654,销售台账!$E$3:$E$2654,$B91,销售台账!$B$3:$B$2654,LEFT($I$3,4),销售台账!$C$3:$C$2654,LEFT(CH$4,LEN(CH$4)-1)),"")</f>
        <v/>
      </c>
      <c r="CM91" s="64" t="str">
        <f>IF($B91&lt;&gt;"",IFERROR(SUMIFS(销售台账!$K$3:$K$2654,销售台账!$E$3:$E$2654,$B91,销售台账!$B$3:$B$2654,LEFT($I$3,4),销售台账!$C$3:$C$2654,LEFT(CH$4,LEN(CH$4)-1))/CL91,0),"")</f>
        <v/>
      </c>
      <c r="CN91" s="64" t="str">
        <f>IF($B91&lt;&gt;"",SUMIFS(损耗登记!$I$3:$I$4999,损耗登记!$E$3:$E$4999,$B91,损耗登记!$B$3:$B$4999,LEFT($I$3,4),损耗登记!$C$3:$C$4999,LEFT(CH$4,LEN(CH$4)-1)),"")</f>
        <v/>
      </c>
      <c r="CO91" s="64" t="str">
        <f t="shared" si="132"/>
        <v/>
      </c>
      <c r="CP91" s="64" t="str">
        <f t="shared" si="133"/>
        <v/>
      </c>
      <c r="CQ91" s="64" t="str">
        <f t="shared" si="134"/>
        <v/>
      </c>
      <c r="CR91" s="64" t="str">
        <f t="shared" si="135"/>
        <v/>
      </c>
      <c r="CS91" s="64" t="str">
        <f>IF($B91&lt;&gt;"",SUMIFS(进货台账!$I$3:$I$1869,进货台账!$E$3:$E$1869,$B91,进货台账!$B$3:$B$1869,LEFT($I$3,4),进货台账!$C$3:$C$1869,LEFT(CS$4,LEN(CS$4)-1)),"")</f>
        <v/>
      </c>
      <c r="CT91" s="64" t="str">
        <f>IF($B91&lt;&gt;"",SUMIFS(进货台账!$K$3:$K$1869,进货台账!$E$3:$E$1869,$B91,进货台账!$B$3:$B$1869,LEFT($I$3,4),进货台账!$C$3:$C$1869,LEFT(CS$4,LEN(CS$4)-1)),"")</f>
        <v/>
      </c>
      <c r="CU91" s="64" t="str">
        <f t="shared" si="136"/>
        <v/>
      </c>
      <c r="CV91" s="64" t="str">
        <f t="shared" si="137"/>
        <v/>
      </c>
      <c r="CW91" s="64" t="str">
        <f>IF($B91&lt;&gt;"",SUMIFS(销售台账!$I$3:$I$2654,销售台账!$E$3:$E$2654,$B91,销售台账!$B$3:$B$2654,LEFT($I$3,4),销售台账!$C$3:$C$2654,LEFT(CS$4,LEN(CS$4)-1)),"")</f>
        <v/>
      </c>
      <c r="CX91" s="64" t="str">
        <f>IF($B91&lt;&gt;"",IFERROR(SUMIFS(销售台账!$K$3:$K$2654,销售台账!$E$3:$E$2654,$B91,销售台账!$B$3:$B$2654,LEFT($I$3,4),销售台账!$C$3:$C$2654,LEFT(CS$4,LEN(CS$4)-1))/CW91,0),"")</f>
        <v/>
      </c>
      <c r="CY91" s="64" t="str">
        <f>IF($B91&lt;&gt;"",SUMIFS(损耗登记!$I$3:$I$4999,损耗登记!$E$3:$E$4999,$B91,损耗登记!$B$3:$B$4999,LEFT($I$3,4),损耗登记!$C$3:$C$4999,LEFT(CS$4,LEN(CS$4)-1)),"")</f>
        <v/>
      </c>
      <c r="CZ91" s="64" t="str">
        <f t="shared" si="138"/>
        <v/>
      </c>
      <c r="DA91" s="64" t="str">
        <f t="shared" si="139"/>
        <v/>
      </c>
      <c r="DB91" s="64" t="str">
        <f t="shared" si="140"/>
        <v/>
      </c>
      <c r="DC91" s="64" t="str">
        <f t="shared" si="141"/>
        <v/>
      </c>
      <c r="DD91" s="64" t="str">
        <f>IF($B91&lt;&gt;"",SUMIFS(进货台账!$I$3:$I$1869,进货台账!$E$3:$E$1869,$B91,进货台账!$B$3:$B$1869,LEFT($I$3,4),进货台账!$C$3:$C$1869,LEFT(DD$4,LEN(DD$4)-1)),"")</f>
        <v/>
      </c>
      <c r="DE91" s="64" t="str">
        <f>IF($B91&lt;&gt;"",SUMIFS(进货台账!$K$3:$K$1869,进货台账!$E$3:$E$1869,$B91,进货台账!$B$3:$B$1869,LEFT($I$3,4),进货台账!$C$3:$C$1869,LEFT(DD$4,LEN(DD$4)-1)),"")</f>
        <v/>
      </c>
      <c r="DF91" s="64" t="str">
        <f t="shared" si="142"/>
        <v/>
      </c>
      <c r="DG91" s="64" t="str">
        <f t="shared" si="143"/>
        <v/>
      </c>
      <c r="DH91" s="64" t="str">
        <f>IF($B91&lt;&gt;"",SUMIFS(销售台账!$I$3:$I$2654,销售台账!$E$3:$E$2654,$B91,销售台账!$B$3:$B$2654,LEFT($I$3,4),销售台账!$C$3:$C$2654,LEFT(DD$4,LEN(DD$4)-1)),"")</f>
        <v/>
      </c>
      <c r="DI91" s="64" t="str">
        <f>IF($B91&lt;&gt;"",IFERROR(SUMIFS(销售台账!$K$3:$K$2654,销售台账!$E$3:$E$2654,$B91,销售台账!$B$3:$B$2654,LEFT($I$3,4),销售台账!$C$3:$C$2654,LEFT(DD$4,LEN(DD$4)-1))/DH91,0),"")</f>
        <v/>
      </c>
      <c r="DJ91" s="64" t="str">
        <f>IF($B91&lt;&gt;"",SUMIFS(损耗登记!$I$3:$I$4999,损耗登记!$E$3:$E$4999,$B91,损耗登记!$B$3:$B$4999,LEFT($I$3,4),损耗登记!$C$3:$C$4999,LEFT(DD$4,LEN(DD$4)-1)),"")</f>
        <v/>
      </c>
      <c r="DK91" s="64" t="str">
        <f t="shared" si="144"/>
        <v/>
      </c>
      <c r="DL91" s="64" t="str">
        <f t="shared" si="145"/>
        <v/>
      </c>
      <c r="DM91" s="64" t="str">
        <f t="shared" si="146"/>
        <v/>
      </c>
      <c r="DN91" s="64" t="str">
        <f t="shared" si="147"/>
        <v/>
      </c>
      <c r="DO91" s="64" t="str">
        <f>IF($B91&lt;&gt;"",SUMIFS(进货台账!$I$3:$I$1869,进货台账!$E$3:$E$1869,$B91,进货台账!$B$3:$B$1869,LEFT($I$3,4),进货台账!$C$3:$C$1869,LEFT(DO$4,LEN(DO$4)-1)),"")</f>
        <v/>
      </c>
      <c r="DP91" s="64" t="str">
        <f>IF($B91&lt;&gt;"",SUMIFS(进货台账!$K$3:$K$1869,进货台账!$E$3:$E$1869,$B91,进货台账!$B$3:$B$1869,LEFT($I$3,4),进货台账!$C$3:$C$1869,LEFT(DO$4,LEN(DO$4)-1)),"")</f>
        <v/>
      </c>
      <c r="DQ91" s="64" t="str">
        <f t="shared" si="148"/>
        <v/>
      </c>
      <c r="DR91" s="64" t="str">
        <f t="shared" si="149"/>
        <v/>
      </c>
      <c r="DS91" s="64" t="str">
        <f>IF($B91&lt;&gt;"",SUMIFS(销售台账!$I$3:$I$2654,销售台账!$E$3:$E$2654,$B91,销售台账!$B$3:$B$2654,LEFT($I$3,4),销售台账!$C$3:$C$2654,LEFT(DO$4,LEN(DO$4)-1)),"")</f>
        <v/>
      </c>
      <c r="DT91" s="64" t="str">
        <f>IF($B91&lt;&gt;"",IFERROR(SUMIFS(销售台账!$K$3:$K$2654,销售台账!$E$3:$E$2654,$B91,销售台账!$B$3:$B$2654,LEFT($I$3,4),销售台账!$C$3:$C$2654,LEFT(DO$4,LEN(DO$4)-1))/DS91,0),"")</f>
        <v/>
      </c>
      <c r="DU91" s="64" t="str">
        <f>IF($B91&lt;&gt;"",SUMIFS(损耗登记!$I$3:$I$4999,损耗登记!$E$3:$E$4999,$B91,损耗登记!$B$3:$B$4999,LEFT($I$3,4),损耗登记!$C$3:$C$4999,LEFT(DO$4,LEN(DO$4)-1)),"")</f>
        <v/>
      </c>
      <c r="DV91" s="64" t="str">
        <f t="shared" si="150"/>
        <v/>
      </c>
      <c r="DW91" s="64" t="str">
        <f t="shared" si="151"/>
        <v/>
      </c>
      <c r="DX91" s="64" t="str">
        <f t="shared" si="152"/>
        <v/>
      </c>
      <c r="DY91" s="64" t="str">
        <f t="shared" si="153"/>
        <v/>
      </c>
      <c r="DZ91" s="64" t="str">
        <f>IF($B91&lt;&gt;"",SUMIFS(进货台账!$I$3:$I$1869,进货台账!$E$3:$E$1869,$B91,进货台账!$B$3:$B$1869,LEFT($I$3,4),进货台账!$C$3:$C$1869,LEFT(DZ$4,LEN(DZ$4)-1)),"")</f>
        <v/>
      </c>
      <c r="EA91" s="64" t="str">
        <f>IF($B91&lt;&gt;"",SUMIFS(进货台账!$K$3:$K$1869,进货台账!$E$3:$E$1869,$B91,进货台账!$B$3:$B$1869,LEFT($I$3,4),进货台账!$C$3:$C$1869,LEFT(DZ$4,LEN(DZ$4)-1)),"")</f>
        <v/>
      </c>
      <c r="EB91" s="64" t="str">
        <f t="shared" si="154"/>
        <v/>
      </c>
      <c r="EC91" s="64" t="str">
        <f t="shared" si="155"/>
        <v/>
      </c>
      <c r="ED91" s="64" t="str">
        <f>IF($B91&lt;&gt;"",SUMIFS(销售台账!$I$3:$I$2654,销售台账!$E$3:$E$2654,$B91,销售台账!$B$3:$B$2654,LEFT($I$3,4),销售台账!$C$3:$C$2654,LEFT(DZ$4,LEN(DZ$4)-1)),"")</f>
        <v/>
      </c>
      <c r="EE91" s="64" t="str">
        <f>IF($B91&lt;&gt;"",IFERROR(SUMIFS(销售台账!$K$3:$K$2654,销售台账!$E$3:$E$2654,$B91,销售台账!$B$3:$B$2654,LEFT($I$3,4),销售台账!$C$3:$C$2654,LEFT(DZ$4,LEN(DZ$4)-1))/ED91,0),"")</f>
        <v/>
      </c>
      <c r="EF91" s="64" t="str">
        <f>IF($B91&lt;&gt;"",SUMIFS(损耗登记!$I$3:$I$4999,损耗登记!$E$3:$E$4999,$B91,损耗登记!$B$3:$B$4999,LEFT($I$3,4),损耗登记!$C$3:$C$4999,LEFT(DZ$4,LEN(DZ$4)-1)),"")</f>
        <v/>
      </c>
      <c r="EG91" s="64" t="str">
        <f t="shared" si="156"/>
        <v/>
      </c>
      <c r="EH91" s="64" t="str">
        <f t="shared" si="157"/>
        <v/>
      </c>
      <c r="EI91" s="64" t="str">
        <f t="shared" si="158"/>
        <v/>
      </c>
      <c r="EJ91" s="64" t="str">
        <f t="shared" si="159"/>
        <v/>
      </c>
    </row>
    <row r="92" s="44" customFormat="1" ht="22" customHeight="1" spans="1:140">
      <c r="A92" s="63" t="str">
        <f t="shared" si="160"/>
        <v/>
      </c>
      <c r="B92" s="63" t="str">
        <f>IF(商品参数!A88&lt;&gt;"",商品参数!A88,"")</f>
        <v/>
      </c>
      <c r="C92" s="64" t="str">
        <f>IFERROR(VLOOKUP(B92,商品参数!A:E,2,FALSE),"")</f>
        <v/>
      </c>
      <c r="D92" s="64" t="str">
        <f>IFERROR(VLOOKUP(B92,商品参数!A:E,3,FALSE),"")</f>
        <v/>
      </c>
      <c r="E92" s="64" t="str">
        <f>IFERROR(VLOOKUP(B92,商品参数!A:E,4,FALSE),"")</f>
        <v/>
      </c>
      <c r="F92" s="64" t="str">
        <f>IF(E92&lt;&gt;"",IFERROR(VLOOKUP(B92,商品参数!$A$3:$D$499,6,0),0),"")</f>
        <v/>
      </c>
      <c r="G92" s="64" t="str">
        <f>IF(E92&lt;&gt;"",IFERROR(VLOOKUP(B92,商品参数!$A$3:$E$499,7,0),0),"")</f>
        <v/>
      </c>
      <c r="H92" s="64" t="str">
        <f t="shared" si="94"/>
        <v/>
      </c>
      <c r="I92" s="64" t="str">
        <f>IF($B92&lt;&gt;"",SUMIFS(进货台账!$I$3:$I$1869,进货台账!$E$3:$E$1869,$B92,进货台账!$B$3:$B$1869,LEFT($I$3,4),进货台账!$C$3:$C$1869,LEFT(I$4,LEN(I$4)-1)),"")</f>
        <v/>
      </c>
      <c r="J92" s="64" t="str">
        <f>IF($B92&lt;&gt;"",SUMIFS(进货台账!$K$3:$K$1869,进货台账!$E$3:$E$1869,$B92,进货台账!$B$3:$B$1869,LEFT($I$3,4),进货台账!$C$3:$C$1869,LEFT(I$4,LEN(I$4)-1)),"")</f>
        <v/>
      </c>
      <c r="K92" s="64" t="str">
        <f t="shared" si="95"/>
        <v/>
      </c>
      <c r="L92" s="64" t="str">
        <f t="shared" si="96"/>
        <v/>
      </c>
      <c r="M92" s="64" t="str">
        <f>IF($B92&lt;&gt;"",SUMIFS(销售台账!$I$3:$I$2654,销售台账!$E$3:$E$2654,$B92,销售台账!$B$3:$B$2654,LEFT($I$3,4),销售台账!$C$3:$C$2654,LEFT(I$4,LEN(I$4)-1)),"")</f>
        <v/>
      </c>
      <c r="N92" s="64" t="str">
        <f>IF($B92&lt;&gt;"",IFERROR(SUMIFS(销售台账!$K$3:$K$2654,销售台账!$E$3:$E$2654,$B92,销售台账!$B$3:$B$2654,LEFT($I$3,4),销售台账!$C$3:$C$2654,LEFT(I$4,LEN(I$4)-1))/M92,0),"")</f>
        <v/>
      </c>
      <c r="O92" s="64" t="str">
        <f>IF($B92&lt;&gt;"",SUMIFS(损耗登记!$I$3:$I$4999,损耗登记!$E$3:$E$4999,$B92,损耗登记!$B$3:$B$4999,LEFT($I$3,4),损耗登记!$C$3:$C$4999,LEFT(I$4,LEN(I$4)-1)),"")</f>
        <v/>
      </c>
      <c r="P92" s="64" t="str">
        <f t="shared" si="97"/>
        <v/>
      </c>
      <c r="Q92" s="64" t="str">
        <f t="shared" si="98"/>
        <v/>
      </c>
      <c r="R92" s="64" t="str">
        <f t="shared" si="99"/>
        <v/>
      </c>
      <c r="S92" s="64" t="str">
        <f t="shared" si="161"/>
        <v/>
      </c>
      <c r="T92" s="64" t="str">
        <f>IF($B92&lt;&gt;"",SUMIFS(进货台账!$I$3:$I$1869,进货台账!$E$3:$E$1869,$B92,进货台账!$B$3:$B$1869,LEFT($I$3,4),进货台账!$C$3:$C$1869,LEFT(T$4,LEN(T$4)-1)),"")</f>
        <v/>
      </c>
      <c r="U92" s="64" t="str">
        <f>IF($B92&lt;&gt;"",SUMIFS(进货台账!$K$3:$K$1869,进货台账!$E$3:$E$1869,$B92,进货台账!$B$3:$B$1869,LEFT($I$3,4),进货台账!$C$3:$C$1869,LEFT(T$4,LEN(T$4)-1)),"")</f>
        <v/>
      </c>
      <c r="V92" s="64" t="str">
        <f t="shared" si="162"/>
        <v/>
      </c>
      <c r="W92" s="64" t="str">
        <f t="shared" si="163"/>
        <v/>
      </c>
      <c r="X92" s="64" t="str">
        <f>IF($B92&lt;&gt;"",SUMIFS(销售台账!$I$3:$I$2654,销售台账!$E$3:$E$2654,$B92,销售台账!$B$3:$B$2654,LEFT($I$3,4),销售台账!$C$3:$C$2654,LEFT(T$4,LEN(T$4)-1)),"")</f>
        <v/>
      </c>
      <c r="Y92" s="64" t="str">
        <f>IF($B92&lt;&gt;"",IFERROR(SUMIFS(销售台账!$K$3:$K$2654,销售台账!$E$3:$E$2654,$B92,销售台账!$B$3:$B$2654,LEFT($I$3,4),销售台账!$C$3:$C$2654,LEFT(T$4,LEN(T$4)-1))/X92,0),"")</f>
        <v/>
      </c>
      <c r="Z92" s="64" t="str">
        <f>IF($B92&lt;&gt;"",SUMIFS(损耗登记!$I$3:$I$4999,损耗登记!$E$3:$E$4999,$B92,损耗登记!$B$3:$B$4999,LEFT($I$3,4),损耗登记!$C$3:$C$4999,LEFT(T$4,LEN(T$4)-1)),"")</f>
        <v/>
      </c>
      <c r="AA92" s="64" t="str">
        <f t="shared" si="164"/>
        <v/>
      </c>
      <c r="AB92" s="64" t="str">
        <f t="shared" si="165"/>
        <v/>
      </c>
      <c r="AC92" s="64" t="str">
        <f t="shared" si="166"/>
        <v/>
      </c>
      <c r="AD92" s="64" t="str">
        <f t="shared" si="167"/>
        <v/>
      </c>
      <c r="AE92" s="64" t="str">
        <f>IF($B92&lt;&gt;"",SUMIFS(进货台账!$I$3:$I$1869,进货台账!$E$3:$E$1869,$B92,进货台账!$B$3:$B$1869,LEFT($I$3,4),进货台账!$C$3:$C$1869,LEFT(AE$4,LEN(AE$4)-1)),"")</f>
        <v/>
      </c>
      <c r="AF92" s="64" t="str">
        <f>IF($B92&lt;&gt;"",SUMIFS(进货台账!$K$3:$K$1869,进货台账!$E$3:$E$1869,$B92,进货台账!$B$3:$B$1869,LEFT($I$3,4),进货台账!$C$3:$C$1869,LEFT(AE$4,LEN(AE$4)-1)),"")</f>
        <v/>
      </c>
      <c r="AG92" s="64" t="str">
        <f t="shared" si="100"/>
        <v/>
      </c>
      <c r="AH92" s="64" t="str">
        <f t="shared" si="101"/>
        <v/>
      </c>
      <c r="AI92" s="64" t="str">
        <f>IF($B92&lt;&gt;"",SUMIFS(销售台账!$I$3:$I$2654,销售台账!$E$3:$E$2654,$B92,销售台账!$B$3:$B$2654,LEFT($I$3,4),销售台账!$C$3:$C$2654,LEFT(AE$4,LEN(AE$4)-1)),"")</f>
        <v/>
      </c>
      <c r="AJ92" s="64" t="str">
        <f>IF($B92&lt;&gt;"",IFERROR(SUMIFS(销售台账!$K$3:$K$2654,销售台账!$E$3:$E$2654,$B92,销售台账!$B$3:$B$2654,LEFT($I$3,4),销售台账!$C$3:$C$2654,LEFT(AE$4,LEN(AE$4)-1))/AI92,0),"")</f>
        <v/>
      </c>
      <c r="AK92" s="64" t="str">
        <f>IF($B92&lt;&gt;"",SUMIFS(损耗登记!$I$3:$I$4999,损耗登记!$E$3:$E$4999,$B92,损耗登记!$B$3:$B$4999,LEFT($I$3,4),损耗登记!$C$3:$C$4999,LEFT(AE$4,LEN(AE$4)-1)),"")</f>
        <v/>
      </c>
      <c r="AL92" s="64" t="str">
        <f t="shared" si="102"/>
        <v/>
      </c>
      <c r="AM92" s="64" t="str">
        <f t="shared" si="103"/>
        <v/>
      </c>
      <c r="AN92" s="64" t="str">
        <f t="shared" si="104"/>
        <v/>
      </c>
      <c r="AO92" s="64" t="str">
        <f t="shared" si="105"/>
        <v/>
      </c>
      <c r="AP92" s="64" t="str">
        <f>IF($B92&lt;&gt;"",SUMIFS(进货台账!$I$3:$I$1869,进货台账!$E$3:$E$1869,$B92,进货台账!$B$3:$B$1869,LEFT($I$3,4),进货台账!$C$3:$C$1869,LEFT(AP$4,LEN(AP$4)-1)),"")</f>
        <v/>
      </c>
      <c r="AQ92" s="64" t="str">
        <f>IF($B92&lt;&gt;"",SUMIFS(进货台账!$K$3:$K$1869,进货台账!$E$3:$E$1869,$B92,进货台账!$B$3:$B$1869,LEFT($I$3,4),进货台账!$C$3:$C$1869,LEFT(AP$4,LEN(AP$4)-1)),"")</f>
        <v/>
      </c>
      <c r="AR92" s="64" t="str">
        <f t="shared" si="106"/>
        <v/>
      </c>
      <c r="AS92" s="64" t="str">
        <f t="shared" si="107"/>
        <v/>
      </c>
      <c r="AT92" s="64" t="str">
        <f>IF($B92&lt;&gt;"",SUMIFS(销售台账!$I$3:$I$2654,销售台账!$E$3:$E$2654,$B92,销售台账!$B$3:$B$2654,LEFT($I$3,4),销售台账!$C$3:$C$2654,LEFT(AP$4,LEN(AP$4)-1)),"")</f>
        <v/>
      </c>
      <c r="AU92" s="64" t="str">
        <f>IF($B92&lt;&gt;"",IFERROR(SUMIFS(销售台账!$K$3:$K$2654,销售台账!$E$3:$E$2654,$B92,销售台账!$B$3:$B$2654,LEFT($I$3,4),销售台账!$C$3:$C$2654,LEFT(AP$4,LEN(AP$4)-1))/AT92,0),"")</f>
        <v/>
      </c>
      <c r="AV92" s="64" t="str">
        <f>IF($B92&lt;&gt;"",SUMIFS(损耗登记!$I$3:$I$4999,损耗登记!$E$3:$E$4999,$B92,损耗登记!$B$3:$B$4999,LEFT($I$3,4),损耗登记!$C$3:$C$4999,LEFT(AP$4,LEN(AP$4)-1)),"")</f>
        <v/>
      </c>
      <c r="AW92" s="64" t="str">
        <f t="shared" si="108"/>
        <v/>
      </c>
      <c r="AX92" s="64" t="str">
        <f t="shared" si="109"/>
        <v/>
      </c>
      <c r="AY92" s="64" t="str">
        <f t="shared" si="110"/>
        <v/>
      </c>
      <c r="AZ92" s="64" t="str">
        <f t="shared" si="111"/>
        <v/>
      </c>
      <c r="BA92" s="64" t="str">
        <f>IF($B92&lt;&gt;"",SUMIFS(进货台账!$I$3:$I$1869,进货台账!$E$3:$E$1869,$B92,进货台账!$B$3:$B$1869,LEFT($I$3,4),进货台账!$C$3:$C$1869,LEFT(BA$4,LEN(BA$4)-1)),"")</f>
        <v/>
      </c>
      <c r="BB92" s="64" t="str">
        <f>IF($B92&lt;&gt;"",SUMIFS(进货台账!$K$3:$K$1869,进货台账!$E$3:$E$1869,$B92,进货台账!$B$3:$B$1869,LEFT($I$3,4),进货台账!$C$3:$C$1869,LEFT(BA$4,LEN(BA$4)-1)),"")</f>
        <v/>
      </c>
      <c r="BC92" s="64" t="str">
        <f t="shared" si="112"/>
        <v/>
      </c>
      <c r="BD92" s="64" t="str">
        <f t="shared" si="113"/>
        <v/>
      </c>
      <c r="BE92" s="64" t="str">
        <f>IF($B92&lt;&gt;"",SUMIFS(销售台账!$I$3:$I$2654,销售台账!$E$3:$E$2654,$B92,销售台账!$B$3:$B$2654,LEFT($I$3,4),销售台账!$C$3:$C$2654,LEFT(BA$4,LEN(BA$4)-1)),"")</f>
        <v/>
      </c>
      <c r="BF92" s="64" t="str">
        <f>IF($B92&lt;&gt;"",IFERROR(SUMIFS(销售台账!$K$3:$K$2654,销售台账!$E$3:$E$2654,$B92,销售台账!$B$3:$B$2654,LEFT($I$3,4),销售台账!$C$3:$C$2654,LEFT(BA$4,LEN(BA$4)-1))/BE92,0),"")</f>
        <v/>
      </c>
      <c r="BG92" s="64" t="str">
        <f>IF($B92&lt;&gt;"",SUMIFS(损耗登记!$I$3:$I$4999,损耗登记!$E$3:$E$4999,$B92,损耗登记!$B$3:$B$4999,LEFT($I$3,4),损耗登记!$C$3:$C$4999,LEFT(BA$4,LEN(BA$4)-1)),"")</f>
        <v/>
      </c>
      <c r="BH92" s="64" t="str">
        <f t="shared" si="114"/>
        <v/>
      </c>
      <c r="BI92" s="64" t="str">
        <f t="shared" si="115"/>
        <v/>
      </c>
      <c r="BJ92" s="64" t="str">
        <f t="shared" si="116"/>
        <v/>
      </c>
      <c r="BK92" s="64" t="str">
        <f t="shared" si="117"/>
        <v/>
      </c>
      <c r="BL92" s="64" t="str">
        <f>IF($B92&lt;&gt;"",SUMIFS(进货台账!$I$3:$I$1869,进货台账!$E$3:$E$1869,$B92,进货台账!$B$3:$B$1869,LEFT($I$3,4),进货台账!$C$3:$C$1869,LEFT(BL$4,LEN(BL$4)-1)),"")</f>
        <v/>
      </c>
      <c r="BM92" s="64" t="str">
        <f>IF($B92&lt;&gt;"",SUMIFS(进货台账!$K$3:$K$1869,进货台账!$E$3:$E$1869,$B92,进货台账!$B$3:$B$1869,LEFT($I$3,4),进货台账!$C$3:$C$1869,LEFT(BL$4,LEN(BL$4)-1)),"")</f>
        <v/>
      </c>
      <c r="BN92" s="64" t="str">
        <f t="shared" si="118"/>
        <v/>
      </c>
      <c r="BO92" s="64" t="str">
        <f t="shared" si="119"/>
        <v/>
      </c>
      <c r="BP92" s="64" t="str">
        <f>IF($B92&lt;&gt;"",SUMIFS(销售台账!$I$3:$I$2654,销售台账!$E$3:$E$2654,$B92,销售台账!$B$3:$B$2654,LEFT($I$3,4),销售台账!$C$3:$C$2654,LEFT(BL$4,LEN(BL$4)-1)),"")</f>
        <v/>
      </c>
      <c r="BQ92" s="64" t="str">
        <f>IF($B92&lt;&gt;"",IFERROR(SUMIFS(销售台账!$K$3:$K$2654,销售台账!$E$3:$E$2654,$B92,销售台账!$B$3:$B$2654,LEFT($I$3,4),销售台账!$C$3:$C$2654,LEFT(BL$4,LEN(BL$4)-1))/BP92,0),"")</f>
        <v/>
      </c>
      <c r="BR92" s="64" t="str">
        <f>IF($B92&lt;&gt;"",SUMIFS(损耗登记!$I$3:$I$4999,损耗登记!$E$3:$E$4999,$B92,损耗登记!$B$3:$B$4999,LEFT($I$3,4),损耗登记!$C$3:$C$4999,LEFT(BL$4,LEN(BL$4)-1)),"")</f>
        <v/>
      </c>
      <c r="BS92" s="64" t="str">
        <f t="shared" si="120"/>
        <v/>
      </c>
      <c r="BT92" s="64" t="str">
        <f t="shared" si="121"/>
        <v/>
      </c>
      <c r="BU92" s="64" t="str">
        <f t="shared" si="122"/>
        <v/>
      </c>
      <c r="BV92" s="64" t="str">
        <f t="shared" si="123"/>
        <v/>
      </c>
      <c r="BW92" s="64" t="str">
        <f>IF($B92&lt;&gt;"",SUMIFS(进货台账!$I$3:$I$1869,进货台账!$E$3:$E$1869,$B92,进货台账!$B$3:$B$1869,LEFT($I$3,4),进货台账!$C$3:$C$1869,LEFT(BW$4,LEN(BW$4)-1)),"")</f>
        <v/>
      </c>
      <c r="BX92" s="64" t="str">
        <f>IF($B92&lt;&gt;"",SUMIFS(进货台账!$K$3:$K$1869,进货台账!$E$3:$E$1869,$B92,进货台账!$B$3:$B$1869,LEFT($I$3,4),进货台账!$C$3:$C$1869,LEFT(BW$4,LEN(BW$4)-1)),"")</f>
        <v/>
      </c>
      <c r="BY92" s="64" t="str">
        <f t="shared" si="124"/>
        <v/>
      </c>
      <c r="BZ92" s="64" t="str">
        <f t="shared" si="125"/>
        <v/>
      </c>
      <c r="CA92" s="64" t="str">
        <f>IF($B92&lt;&gt;"",SUMIFS(销售台账!$I$3:$I$2654,销售台账!$E$3:$E$2654,$B92,销售台账!$B$3:$B$2654,LEFT($I$3,4),销售台账!$C$3:$C$2654,LEFT(BW$4,LEN(BW$4)-1)),"")</f>
        <v/>
      </c>
      <c r="CB92" s="64" t="str">
        <f>IF($B92&lt;&gt;"",IFERROR(SUMIFS(销售台账!$K$3:$K$2654,销售台账!$E$3:$E$2654,$B92,销售台账!$B$3:$B$2654,LEFT($I$3,4),销售台账!$C$3:$C$2654,LEFT(BW$4,LEN(BW$4)-1))/CA92,0),"")</f>
        <v/>
      </c>
      <c r="CC92" s="64" t="str">
        <f>IF($B92&lt;&gt;"",SUMIFS(损耗登记!$I$3:$I$4999,损耗登记!$E$3:$E$4999,$B92,损耗登记!$B$3:$B$4999,LEFT($I$3,4),损耗登记!$C$3:$C$4999,LEFT(BW$4,LEN(BW$4)-1)),"")</f>
        <v/>
      </c>
      <c r="CD92" s="64" t="str">
        <f t="shared" si="126"/>
        <v/>
      </c>
      <c r="CE92" s="64" t="str">
        <f t="shared" si="127"/>
        <v/>
      </c>
      <c r="CF92" s="64" t="str">
        <f t="shared" si="128"/>
        <v/>
      </c>
      <c r="CG92" s="64" t="str">
        <f t="shared" si="129"/>
        <v/>
      </c>
      <c r="CH92" s="64" t="str">
        <f>IF($B92&lt;&gt;"",SUMIFS(进货台账!$I$3:$I$1869,进货台账!$E$3:$E$1869,$B92,进货台账!$B$3:$B$1869,LEFT($I$3,4),进货台账!$C$3:$C$1869,LEFT(CH$4,LEN(CH$4)-1)),"")</f>
        <v/>
      </c>
      <c r="CI92" s="64" t="str">
        <f>IF($B92&lt;&gt;"",SUMIFS(进货台账!$K$3:$K$1869,进货台账!$E$3:$E$1869,$B92,进货台账!$B$3:$B$1869,LEFT($I$3,4),进货台账!$C$3:$C$1869,LEFT(CH$4,LEN(CH$4)-1)),"")</f>
        <v/>
      </c>
      <c r="CJ92" s="64" t="str">
        <f t="shared" si="130"/>
        <v/>
      </c>
      <c r="CK92" s="64" t="str">
        <f t="shared" si="131"/>
        <v/>
      </c>
      <c r="CL92" s="64" t="str">
        <f>IF($B92&lt;&gt;"",SUMIFS(销售台账!$I$3:$I$2654,销售台账!$E$3:$E$2654,$B92,销售台账!$B$3:$B$2654,LEFT($I$3,4),销售台账!$C$3:$C$2654,LEFT(CH$4,LEN(CH$4)-1)),"")</f>
        <v/>
      </c>
      <c r="CM92" s="64" t="str">
        <f>IF($B92&lt;&gt;"",IFERROR(SUMIFS(销售台账!$K$3:$K$2654,销售台账!$E$3:$E$2654,$B92,销售台账!$B$3:$B$2654,LEFT($I$3,4),销售台账!$C$3:$C$2654,LEFT(CH$4,LEN(CH$4)-1))/CL92,0),"")</f>
        <v/>
      </c>
      <c r="CN92" s="64" t="str">
        <f>IF($B92&lt;&gt;"",SUMIFS(损耗登记!$I$3:$I$4999,损耗登记!$E$3:$E$4999,$B92,损耗登记!$B$3:$B$4999,LEFT($I$3,4),损耗登记!$C$3:$C$4999,LEFT(CH$4,LEN(CH$4)-1)),"")</f>
        <v/>
      </c>
      <c r="CO92" s="64" t="str">
        <f t="shared" si="132"/>
        <v/>
      </c>
      <c r="CP92" s="64" t="str">
        <f t="shared" si="133"/>
        <v/>
      </c>
      <c r="CQ92" s="64" t="str">
        <f t="shared" si="134"/>
        <v/>
      </c>
      <c r="CR92" s="64" t="str">
        <f t="shared" si="135"/>
        <v/>
      </c>
      <c r="CS92" s="64" t="str">
        <f>IF($B92&lt;&gt;"",SUMIFS(进货台账!$I$3:$I$1869,进货台账!$E$3:$E$1869,$B92,进货台账!$B$3:$B$1869,LEFT($I$3,4),进货台账!$C$3:$C$1869,LEFT(CS$4,LEN(CS$4)-1)),"")</f>
        <v/>
      </c>
      <c r="CT92" s="64" t="str">
        <f>IF($B92&lt;&gt;"",SUMIFS(进货台账!$K$3:$K$1869,进货台账!$E$3:$E$1869,$B92,进货台账!$B$3:$B$1869,LEFT($I$3,4),进货台账!$C$3:$C$1869,LEFT(CS$4,LEN(CS$4)-1)),"")</f>
        <v/>
      </c>
      <c r="CU92" s="64" t="str">
        <f t="shared" si="136"/>
        <v/>
      </c>
      <c r="CV92" s="64" t="str">
        <f t="shared" si="137"/>
        <v/>
      </c>
      <c r="CW92" s="64" t="str">
        <f>IF($B92&lt;&gt;"",SUMIFS(销售台账!$I$3:$I$2654,销售台账!$E$3:$E$2654,$B92,销售台账!$B$3:$B$2654,LEFT($I$3,4),销售台账!$C$3:$C$2654,LEFT(CS$4,LEN(CS$4)-1)),"")</f>
        <v/>
      </c>
      <c r="CX92" s="64" t="str">
        <f>IF($B92&lt;&gt;"",IFERROR(SUMIFS(销售台账!$K$3:$K$2654,销售台账!$E$3:$E$2654,$B92,销售台账!$B$3:$B$2654,LEFT($I$3,4),销售台账!$C$3:$C$2654,LEFT(CS$4,LEN(CS$4)-1))/CW92,0),"")</f>
        <v/>
      </c>
      <c r="CY92" s="64" t="str">
        <f>IF($B92&lt;&gt;"",SUMIFS(损耗登记!$I$3:$I$4999,损耗登记!$E$3:$E$4999,$B92,损耗登记!$B$3:$B$4999,LEFT($I$3,4),损耗登记!$C$3:$C$4999,LEFT(CS$4,LEN(CS$4)-1)),"")</f>
        <v/>
      </c>
      <c r="CZ92" s="64" t="str">
        <f t="shared" si="138"/>
        <v/>
      </c>
      <c r="DA92" s="64" t="str">
        <f t="shared" si="139"/>
        <v/>
      </c>
      <c r="DB92" s="64" t="str">
        <f t="shared" si="140"/>
        <v/>
      </c>
      <c r="DC92" s="64" t="str">
        <f t="shared" si="141"/>
        <v/>
      </c>
      <c r="DD92" s="64" t="str">
        <f>IF($B92&lt;&gt;"",SUMIFS(进货台账!$I$3:$I$1869,进货台账!$E$3:$E$1869,$B92,进货台账!$B$3:$B$1869,LEFT($I$3,4),进货台账!$C$3:$C$1869,LEFT(DD$4,LEN(DD$4)-1)),"")</f>
        <v/>
      </c>
      <c r="DE92" s="64" t="str">
        <f>IF($B92&lt;&gt;"",SUMIFS(进货台账!$K$3:$K$1869,进货台账!$E$3:$E$1869,$B92,进货台账!$B$3:$B$1869,LEFT($I$3,4),进货台账!$C$3:$C$1869,LEFT(DD$4,LEN(DD$4)-1)),"")</f>
        <v/>
      </c>
      <c r="DF92" s="64" t="str">
        <f t="shared" si="142"/>
        <v/>
      </c>
      <c r="DG92" s="64" t="str">
        <f t="shared" si="143"/>
        <v/>
      </c>
      <c r="DH92" s="64" t="str">
        <f>IF($B92&lt;&gt;"",SUMIFS(销售台账!$I$3:$I$2654,销售台账!$E$3:$E$2654,$B92,销售台账!$B$3:$B$2654,LEFT($I$3,4),销售台账!$C$3:$C$2654,LEFT(DD$4,LEN(DD$4)-1)),"")</f>
        <v/>
      </c>
      <c r="DI92" s="64" t="str">
        <f>IF($B92&lt;&gt;"",IFERROR(SUMIFS(销售台账!$K$3:$K$2654,销售台账!$E$3:$E$2654,$B92,销售台账!$B$3:$B$2654,LEFT($I$3,4),销售台账!$C$3:$C$2654,LEFT(DD$4,LEN(DD$4)-1))/DH92,0),"")</f>
        <v/>
      </c>
      <c r="DJ92" s="64" t="str">
        <f>IF($B92&lt;&gt;"",SUMIFS(损耗登记!$I$3:$I$4999,损耗登记!$E$3:$E$4999,$B92,损耗登记!$B$3:$B$4999,LEFT($I$3,4),损耗登记!$C$3:$C$4999,LEFT(DD$4,LEN(DD$4)-1)),"")</f>
        <v/>
      </c>
      <c r="DK92" s="64" t="str">
        <f t="shared" si="144"/>
        <v/>
      </c>
      <c r="DL92" s="64" t="str">
        <f t="shared" si="145"/>
        <v/>
      </c>
      <c r="DM92" s="64" t="str">
        <f t="shared" si="146"/>
        <v/>
      </c>
      <c r="DN92" s="64" t="str">
        <f t="shared" si="147"/>
        <v/>
      </c>
      <c r="DO92" s="64" t="str">
        <f>IF($B92&lt;&gt;"",SUMIFS(进货台账!$I$3:$I$1869,进货台账!$E$3:$E$1869,$B92,进货台账!$B$3:$B$1869,LEFT($I$3,4),进货台账!$C$3:$C$1869,LEFT(DO$4,LEN(DO$4)-1)),"")</f>
        <v/>
      </c>
      <c r="DP92" s="64" t="str">
        <f>IF($B92&lt;&gt;"",SUMIFS(进货台账!$K$3:$K$1869,进货台账!$E$3:$E$1869,$B92,进货台账!$B$3:$B$1869,LEFT($I$3,4),进货台账!$C$3:$C$1869,LEFT(DO$4,LEN(DO$4)-1)),"")</f>
        <v/>
      </c>
      <c r="DQ92" s="64" t="str">
        <f t="shared" si="148"/>
        <v/>
      </c>
      <c r="DR92" s="64" t="str">
        <f t="shared" si="149"/>
        <v/>
      </c>
      <c r="DS92" s="64" t="str">
        <f>IF($B92&lt;&gt;"",SUMIFS(销售台账!$I$3:$I$2654,销售台账!$E$3:$E$2654,$B92,销售台账!$B$3:$B$2654,LEFT($I$3,4),销售台账!$C$3:$C$2654,LEFT(DO$4,LEN(DO$4)-1)),"")</f>
        <v/>
      </c>
      <c r="DT92" s="64" t="str">
        <f>IF($B92&lt;&gt;"",IFERROR(SUMIFS(销售台账!$K$3:$K$2654,销售台账!$E$3:$E$2654,$B92,销售台账!$B$3:$B$2654,LEFT($I$3,4),销售台账!$C$3:$C$2654,LEFT(DO$4,LEN(DO$4)-1))/DS92,0),"")</f>
        <v/>
      </c>
      <c r="DU92" s="64" t="str">
        <f>IF($B92&lt;&gt;"",SUMIFS(损耗登记!$I$3:$I$4999,损耗登记!$E$3:$E$4999,$B92,损耗登记!$B$3:$B$4999,LEFT($I$3,4),损耗登记!$C$3:$C$4999,LEFT(DO$4,LEN(DO$4)-1)),"")</f>
        <v/>
      </c>
      <c r="DV92" s="64" t="str">
        <f t="shared" si="150"/>
        <v/>
      </c>
      <c r="DW92" s="64" t="str">
        <f t="shared" si="151"/>
        <v/>
      </c>
      <c r="DX92" s="64" t="str">
        <f t="shared" si="152"/>
        <v/>
      </c>
      <c r="DY92" s="64" t="str">
        <f t="shared" si="153"/>
        <v/>
      </c>
      <c r="DZ92" s="64" t="str">
        <f>IF($B92&lt;&gt;"",SUMIFS(进货台账!$I$3:$I$1869,进货台账!$E$3:$E$1869,$B92,进货台账!$B$3:$B$1869,LEFT($I$3,4),进货台账!$C$3:$C$1869,LEFT(DZ$4,LEN(DZ$4)-1)),"")</f>
        <v/>
      </c>
      <c r="EA92" s="64" t="str">
        <f>IF($B92&lt;&gt;"",SUMIFS(进货台账!$K$3:$K$1869,进货台账!$E$3:$E$1869,$B92,进货台账!$B$3:$B$1869,LEFT($I$3,4),进货台账!$C$3:$C$1869,LEFT(DZ$4,LEN(DZ$4)-1)),"")</f>
        <v/>
      </c>
      <c r="EB92" s="64" t="str">
        <f t="shared" si="154"/>
        <v/>
      </c>
      <c r="EC92" s="64" t="str">
        <f t="shared" si="155"/>
        <v/>
      </c>
      <c r="ED92" s="64" t="str">
        <f>IF($B92&lt;&gt;"",SUMIFS(销售台账!$I$3:$I$2654,销售台账!$E$3:$E$2654,$B92,销售台账!$B$3:$B$2654,LEFT($I$3,4),销售台账!$C$3:$C$2654,LEFT(DZ$4,LEN(DZ$4)-1)),"")</f>
        <v/>
      </c>
      <c r="EE92" s="64" t="str">
        <f>IF($B92&lt;&gt;"",IFERROR(SUMIFS(销售台账!$K$3:$K$2654,销售台账!$E$3:$E$2654,$B92,销售台账!$B$3:$B$2654,LEFT($I$3,4),销售台账!$C$3:$C$2654,LEFT(DZ$4,LEN(DZ$4)-1))/ED92,0),"")</f>
        <v/>
      </c>
      <c r="EF92" s="64" t="str">
        <f>IF($B92&lt;&gt;"",SUMIFS(损耗登记!$I$3:$I$4999,损耗登记!$E$3:$E$4999,$B92,损耗登记!$B$3:$B$4999,LEFT($I$3,4),损耗登记!$C$3:$C$4999,LEFT(DZ$4,LEN(DZ$4)-1)),"")</f>
        <v/>
      </c>
      <c r="EG92" s="64" t="str">
        <f t="shared" si="156"/>
        <v/>
      </c>
      <c r="EH92" s="64" t="str">
        <f t="shared" si="157"/>
        <v/>
      </c>
      <c r="EI92" s="64" t="str">
        <f t="shared" si="158"/>
        <v/>
      </c>
      <c r="EJ92" s="64" t="str">
        <f t="shared" si="159"/>
        <v/>
      </c>
    </row>
    <row r="93" s="44" customFormat="1" ht="22" customHeight="1" spans="1:140">
      <c r="A93" s="63" t="str">
        <f t="shared" si="160"/>
        <v/>
      </c>
      <c r="B93" s="63" t="str">
        <f>IF(商品参数!A89&lt;&gt;"",商品参数!A89,"")</f>
        <v/>
      </c>
      <c r="C93" s="64" t="str">
        <f>IFERROR(VLOOKUP(B93,商品参数!A:E,2,FALSE),"")</f>
        <v/>
      </c>
      <c r="D93" s="64" t="str">
        <f>IFERROR(VLOOKUP(B93,商品参数!A:E,3,FALSE),"")</f>
        <v/>
      </c>
      <c r="E93" s="64" t="str">
        <f>IFERROR(VLOOKUP(B93,商品参数!A:E,4,FALSE),"")</f>
        <v/>
      </c>
      <c r="F93" s="64" t="str">
        <f>IF(E93&lt;&gt;"",IFERROR(VLOOKUP(B93,商品参数!$A$3:$D$499,6,0),0),"")</f>
        <v/>
      </c>
      <c r="G93" s="64" t="str">
        <f>IF(E93&lt;&gt;"",IFERROR(VLOOKUP(B93,商品参数!$A$3:$E$499,7,0),0),"")</f>
        <v/>
      </c>
      <c r="H93" s="64" t="str">
        <f t="shared" si="94"/>
        <v/>
      </c>
      <c r="I93" s="64" t="str">
        <f>IF($B93&lt;&gt;"",SUMIFS(进货台账!$I$3:$I$1869,进货台账!$E$3:$E$1869,$B93,进货台账!$B$3:$B$1869,LEFT($I$3,4),进货台账!$C$3:$C$1869,LEFT(I$4,LEN(I$4)-1)),"")</f>
        <v/>
      </c>
      <c r="J93" s="64" t="str">
        <f>IF($B93&lt;&gt;"",SUMIFS(进货台账!$K$3:$K$1869,进货台账!$E$3:$E$1869,$B93,进货台账!$B$3:$B$1869,LEFT($I$3,4),进货台账!$C$3:$C$1869,LEFT(I$4,LEN(I$4)-1)),"")</f>
        <v/>
      </c>
      <c r="K93" s="64" t="str">
        <f t="shared" si="95"/>
        <v/>
      </c>
      <c r="L93" s="64" t="str">
        <f t="shared" si="96"/>
        <v/>
      </c>
      <c r="M93" s="64" t="str">
        <f>IF($B93&lt;&gt;"",SUMIFS(销售台账!$I$3:$I$2654,销售台账!$E$3:$E$2654,$B93,销售台账!$B$3:$B$2654,LEFT($I$3,4),销售台账!$C$3:$C$2654,LEFT(I$4,LEN(I$4)-1)),"")</f>
        <v/>
      </c>
      <c r="N93" s="64" t="str">
        <f>IF($B93&lt;&gt;"",IFERROR(SUMIFS(销售台账!$K$3:$K$2654,销售台账!$E$3:$E$2654,$B93,销售台账!$B$3:$B$2654,LEFT($I$3,4),销售台账!$C$3:$C$2654,LEFT(I$4,LEN(I$4)-1))/M93,0),"")</f>
        <v/>
      </c>
      <c r="O93" s="64" t="str">
        <f>IF($B93&lt;&gt;"",SUMIFS(损耗登记!$I$3:$I$4999,损耗登记!$E$3:$E$4999,$B93,损耗登记!$B$3:$B$4999,LEFT($I$3,4),损耗登记!$C$3:$C$4999,LEFT(I$4,LEN(I$4)-1)),"")</f>
        <v/>
      </c>
      <c r="P93" s="64" t="str">
        <f t="shared" si="97"/>
        <v/>
      </c>
      <c r="Q93" s="64" t="str">
        <f t="shared" si="98"/>
        <v/>
      </c>
      <c r="R93" s="64" t="str">
        <f t="shared" si="99"/>
        <v/>
      </c>
      <c r="S93" s="64" t="str">
        <f t="shared" si="161"/>
        <v/>
      </c>
      <c r="T93" s="64" t="str">
        <f>IF($B93&lt;&gt;"",SUMIFS(进货台账!$I$3:$I$1869,进货台账!$E$3:$E$1869,$B93,进货台账!$B$3:$B$1869,LEFT($I$3,4),进货台账!$C$3:$C$1869,LEFT(T$4,LEN(T$4)-1)),"")</f>
        <v/>
      </c>
      <c r="U93" s="64" t="str">
        <f>IF($B93&lt;&gt;"",SUMIFS(进货台账!$K$3:$K$1869,进货台账!$E$3:$E$1869,$B93,进货台账!$B$3:$B$1869,LEFT($I$3,4),进货台账!$C$3:$C$1869,LEFT(T$4,LEN(T$4)-1)),"")</f>
        <v/>
      </c>
      <c r="V93" s="64" t="str">
        <f t="shared" si="162"/>
        <v/>
      </c>
      <c r="W93" s="64" t="str">
        <f t="shared" si="163"/>
        <v/>
      </c>
      <c r="X93" s="64" t="str">
        <f>IF($B93&lt;&gt;"",SUMIFS(销售台账!$I$3:$I$2654,销售台账!$E$3:$E$2654,$B93,销售台账!$B$3:$B$2654,LEFT($I$3,4),销售台账!$C$3:$C$2654,LEFT(T$4,LEN(T$4)-1)),"")</f>
        <v/>
      </c>
      <c r="Y93" s="64" t="str">
        <f>IF($B93&lt;&gt;"",IFERROR(SUMIFS(销售台账!$K$3:$K$2654,销售台账!$E$3:$E$2654,$B93,销售台账!$B$3:$B$2654,LEFT($I$3,4),销售台账!$C$3:$C$2654,LEFT(T$4,LEN(T$4)-1))/X93,0),"")</f>
        <v/>
      </c>
      <c r="Z93" s="64" t="str">
        <f>IF($B93&lt;&gt;"",SUMIFS(损耗登记!$I$3:$I$4999,损耗登记!$E$3:$E$4999,$B93,损耗登记!$B$3:$B$4999,LEFT($I$3,4),损耗登记!$C$3:$C$4999,LEFT(T$4,LEN(T$4)-1)),"")</f>
        <v/>
      </c>
      <c r="AA93" s="64" t="str">
        <f t="shared" si="164"/>
        <v/>
      </c>
      <c r="AB93" s="64" t="str">
        <f t="shared" si="165"/>
        <v/>
      </c>
      <c r="AC93" s="64" t="str">
        <f t="shared" si="166"/>
        <v/>
      </c>
      <c r="AD93" s="64" t="str">
        <f t="shared" si="167"/>
        <v/>
      </c>
      <c r="AE93" s="64" t="str">
        <f>IF($B93&lt;&gt;"",SUMIFS(进货台账!$I$3:$I$1869,进货台账!$E$3:$E$1869,$B93,进货台账!$B$3:$B$1869,LEFT($I$3,4),进货台账!$C$3:$C$1869,LEFT(AE$4,LEN(AE$4)-1)),"")</f>
        <v/>
      </c>
      <c r="AF93" s="64" t="str">
        <f>IF($B93&lt;&gt;"",SUMIFS(进货台账!$K$3:$K$1869,进货台账!$E$3:$E$1869,$B93,进货台账!$B$3:$B$1869,LEFT($I$3,4),进货台账!$C$3:$C$1869,LEFT(AE$4,LEN(AE$4)-1)),"")</f>
        <v/>
      </c>
      <c r="AG93" s="64" t="str">
        <f t="shared" si="100"/>
        <v/>
      </c>
      <c r="AH93" s="64" t="str">
        <f t="shared" si="101"/>
        <v/>
      </c>
      <c r="AI93" s="64" t="str">
        <f>IF($B93&lt;&gt;"",SUMIFS(销售台账!$I$3:$I$2654,销售台账!$E$3:$E$2654,$B93,销售台账!$B$3:$B$2654,LEFT($I$3,4),销售台账!$C$3:$C$2654,LEFT(AE$4,LEN(AE$4)-1)),"")</f>
        <v/>
      </c>
      <c r="AJ93" s="64" t="str">
        <f>IF($B93&lt;&gt;"",IFERROR(SUMIFS(销售台账!$K$3:$K$2654,销售台账!$E$3:$E$2654,$B93,销售台账!$B$3:$B$2654,LEFT($I$3,4),销售台账!$C$3:$C$2654,LEFT(AE$4,LEN(AE$4)-1))/AI93,0),"")</f>
        <v/>
      </c>
      <c r="AK93" s="64" t="str">
        <f>IF($B93&lt;&gt;"",SUMIFS(损耗登记!$I$3:$I$4999,损耗登记!$E$3:$E$4999,$B93,损耗登记!$B$3:$B$4999,LEFT($I$3,4),损耗登记!$C$3:$C$4999,LEFT(AE$4,LEN(AE$4)-1)),"")</f>
        <v/>
      </c>
      <c r="AL93" s="64" t="str">
        <f t="shared" si="102"/>
        <v/>
      </c>
      <c r="AM93" s="64" t="str">
        <f t="shared" si="103"/>
        <v/>
      </c>
      <c r="AN93" s="64" t="str">
        <f t="shared" si="104"/>
        <v/>
      </c>
      <c r="AO93" s="64" t="str">
        <f t="shared" si="105"/>
        <v/>
      </c>
      <c r="AP93" s="64" t="str">
        <f>IF($B93&lt;&gt;"",SUMIFS(进货台账!$I$3:$I$1869,进货台账!$E$3:$E$1869,$B93,进货台账!$B$3:$B$1869,LEFT($I$3,4),进货台账!$C$3:$C$1869,LEFT(AP$4,LEN(AP$4)-1)),"")</f>
        <v/>
      </c>
      <c r="AQ93" s="64" t="str">
        <f>IF($B93&lt;&gt;"",SUMIFS(进货台账!$K$3:$K$1869,进货台账!$E$3:$E$1869,$B93,进货台账!$B$3:$B$1869,LEFT($I$3,4),进货台账!$C$3:$C$1869,LEFT(AP$4,LEN(AP$4)-1)),"")</f>
        <v/>
      </c>
      <c r="AR93" s="64" t="str">
        <f t="shared" si="106"/>
        <v/>
      </c>
      <c r="AS93" s="64" t="str">
        <f t="shared" si="107"/>
        <v/>
      </c>
      <c r="AT93" s="64" t="str">
        <f>IF($B93&lt;&gt;"",SUMIFS(销售台账!$I$3:$I$2654,销售台账!$E$3:$E$2654,$B93,销售台账!$B$3:$B$2654,LEFT($I$3,4),销售台账!$C$3:$C$2654,LEFT(AP$4,LEN(AP$4)-1)),"")</f>
        <v/>
      </c>
      <c r="AU93" s="64" t="str">
        <f>IF($B93&lt;&gt;"",IFERROR(SUMIFS(销售台账!$K$3:$K$2654,销售台账!$E$3:$E$2654,$B93,销售台账!$B$3:$B$2654,LEFT($I$3,4),销售台账!$C$3:$C$2654,LEFT(AP$4,LEN(AP$4)-1))/AT93,0),"")</f>
        <v/>
      </c>
      <c r="AV93" s="64" t="str">
        <f>IF($B93&lt;&gt;"",SUMIFS(损耗登记!$I$3:$I$4999,损耗登记!$E$3:$E$4999,$B93,损耗登记!$B$3:$B$4999,LEFT($I$3,4),损耗登记!$C$3:$C$4999,LEFT(AP$4,LEN(AP$4)-1)),"")</f>
        <v/>
      </c>
      <c r="AW93" s="64" t="str">
        <f t="shared" si="108"/>
        <v/>
      </c>
      <c r="AX93" s="64" t="str">
        <f t="shared" si="109"/>
        <v/>
      </c>
      <c r="AY93" s="64" t="str">
        <f t="shared" si="110"/>
        <v/>
      </c>
      <c r="AZ93" s="64" t="str">
        <f t="shared" si="111"/>
        <v/>
      </c>
      <c r="BA93" s="64" t="str">
        <f>IF($B93&lt;&gt;"",SUMIFS(进货台账!$I$3:$I$1869,进货台账!$E$3:$E$1869,$B93,进货台账!$B$3:$B$1869,LEFT($I$3,4),进货台账!$C$3:$C$1869,LEFT(BA$4,LEN(BA$4)-1)),"")</f>
        <v/>
      </c>
      <c r="BB93" s="64" t="str">
        <f>IF($B93&lt;&gt;"",SUMIFS(进货台账!$K$3:$K$1869,进货台账!$E$3:$E$1869,$B93,进货台账!$B$3:$B$1869,LEFT($I$3,4),进货台账!$C$3:$C$1869,LEFT(BA$4,LEN(BA$4)-1)),"")</f>
        <v/>
      </c>
      <c r="BC93" s="64" t="str">
        <f t="shared" si="112"/>
        <v/>
      </c>
      <c r="BD93" s="64" t="str">
        <f t="shared" si="113"/>
        <v/>
      </c>
      <c r="BE93" s="64" t="str">
        <f>IF($B93&lt;&gt;"",SUMIFS(销售台账!$I$3:$I$2654,销售台账!$E$3:$E$2654,$B93,销售台账!$B$3:$B$2654,LEFT($I$3,4),销售台账!$C$3:$C$2654,LEFT(BA$4,LEN(BA$4)-1)),"")</f>
        <v/>
      </c>
      <c r="BF93" s="64" t="str">
        <f>IF($B93&lt;&gt;"",IFERROR(SUMIFS(销售台账!$K$3:$K$2654,销售台账!$E$3:$E$2654,$B93,销售台账!$B$3:$B$2654,LEFT($I$3,4),销售台账!$C$3:$C$2654,LEFT(BA$4,LEN(BA$4)-1))/BE93,0),"")</f>
        <v/>
      </c>
      <c r="BG93" s="64" t="str">
        <f>IF($B93&lt;&gt;"",SUMIFS(损耗登记!$I$3:$I$4999,损耗登记!$E$3:$E$4999,$B93,损耗登记!$B$3:$B$4999,LEFT($I$3,4),损耗登记!$C$3:$C$4999,LEFT(BA$4,LEN(BA$4)-1)),"")</f>
        <v/>
      </c>
      <c r="BH93" s="64" t="str">
        <f t="shared" si="114"/>
        <v/>
      </c>
      <c r="BI93" s="64" t="str">
        <f t="shared" si="115"/>
        <v/>
      </c>
      <c r="BJ93" s="64" t="str">
        <f t="shared" si="116"/>
        <v/>
      </c>
      <c r="BK93" s="64" t="str">
        <f t="shared" si="117"/>
        <v/>
      </c>
      <c r="BL93" s="64" t="str">
        <f>IF($B93&lt;&gt;"",SUMIFS(进货台账!$I$3:$I$1869,进货台账!$E$3:$E$1869,$B93,进货台账!$B$3:$B$1869,LEFT($I$3,4),进货台账!$C$3:$C$1869,LEFT(BL$4,LEN(BL$4)-1)),"")</f>
        <v/>
      </c>
      <c r="BM93" s="64" t="str">
        <f>IF($B93&lt;&gt;"",SUMIFS(进货台账!$K$3:$K$1869,进货台账!$E$3:$E$1869,$B93,进货台账!$B$3:$B$1869,LEFT($I$3,4),进货台账!$C$3:$C$1869,LEFT(BL$4,LEN(BL$4)-1)),"")</f>
        <v/>
      </c>
      <c r="BN93" s="64" t="str">
        <f t="shared" si="118"/>
        <v/>
      </c>
      <c r="BO93" s="64" t="str">
        <f t="shared" si="119"/>
        <v/>
      </c>
      <c r="BP93" s="64" t="str">
        <f>IF($B93&lt;&gt;"",SUMIFS(销售台账!$I$3:$I$2654,销售台账!$E$3:$E$2654,$B93,销售台账!$B$3:$B$2654,LEFT($I$3,4),销售台账!$C$3:$C$2654,LEFT(BL$4,LEN(BL$4)-1)),"")</f>
        <v/>
      </c>
      <c r="BQ93" s="64" t="str">
        <f>IF($B93&lt;&gt;"",IFERROR(SUMIFS(销售台账!$K$3:$K$2654,销售台账!$E$3:$E$2654,$B93,销售台账!$B$3:$B$2654,LEFT($I$3,4),销售台账!$C$3:$C$2654,LEFT(BL$4,LEN(BL$4)-1))/BP93,0),"")</f>
        <v/>
      </c>
      <c r="BR93" s="64" t="str">
        <f>IF($B93&lt;&gt;"",SUMIFS(损耗登记!$I$3:$I$4999,损耗登记!$E$3:$E$4999,$B93,损耗登记!$B$3:$B$4999,LEFT($I$3,4),损耗登记!$C$3:$C$4999,LEFT(BL$4,LEN(BL$4)-1)),"")</f>
        <v/>
      </c>
      <c r="BS93" s="64" t="str">
        <f t="shared" si="120"/>
        <v/>
      </c>
      <c r="BT93" s="64" t="str">
        <f t="shared" si="121"/>
        <v/>
      </c>
      <c r="BU93" s="64" t="str">
        <f t="shared" si="122"/>
        <v/>
      </c>
      <c r="BV93" s="64" t="str">
        <f t="shared" si="123"/>
        <v/>
      </c>
      <c r="BW93" s="64" t="str">
        <f>IF($B93&lt;&gt;"",SUMIFS(进货台账!$I$3:$I$1869,进货台账!$E$3:$E$1869,$B93,进货台账!$B$3:$B$1869,LEFT($I$3,4),进货台账!$C$3:$C$1869,LEFT(BW$4,LEN(BW$4)-1)),"")</f>
        <v/>
      </c>
      <c r="BX93" s="64" t="str">
        <f>IF($B93&lt;&gt;"",SUMIFS(进货台账!$K$3:$K$1869,进货台账!$E$3:$E$1869,$B93,进货台账!$B$3:$B$1869,LEFT($I$3,4),进货台账!$C$3:$C$1869,LEFT(BW$4,LEN(BW$4)-1)),"")</f>
        <v/>
      </c>
      <c r="BY93" s="64" t="str">
        <f t="shared" si="124"/>
        <v/>
      </c>
      <c r="BZ93" s="64" t="str">
        <f t="shared" si="125"/>
        <v/>
      </c>
      <c r="CA93" s="64" t="str">
        <f>IF($B93&lt;&gt;"",SUMIFS(销售台账!$I$3:$I$2654,销售台账!$E$3:$E$2654,$B93,销售台账!$B$3:$B$2654,LEFT($I$3,4),销售台账!$C$3:$C$2654,LEFT(BW$4,LEN(BW$4)-1)),"")</f>
        <v/>
      </c>
      <c r="CB93" s="64" t="str">
        <f>IF($B93&lt;&gt;"",IFERROR(SUMIFS(销售台账!$K$3:$K$2654,销售台账!$E$3:$E$2654,$B93,销售台账!$B$3:$B$2654,LEFT($I$3,4),销售台账!$C$3:$C$2654,LEFT(BW$4,LEN(BW$4)-1))/CA93,0),"")</f>
        <v/>
      </c>
      <c r="CC93" s="64" t="str">
        <f>IF($B93&lt;&gt;"",SUMIFS(损耗登记!$I$3:$I$4999,损耗登记!$E$3:$E$4999,$B93,损耗登记!$B$3:$B$4999,LEFT($I$3,4),损耗登记!$C$3:$C$4999,LEFT(BW$4,LEN(BW$4)-1)),"")</f>
        <v/>
      </c>
      <c r="CD93" s="64" t="str">
        <f t="shared" si="126"/>
        <v/>
      </c>
      <c r="CE93" s="64" t="str">
        <f t="shared" si="127"/>
        <v/>
      </c>
      <c r="CF93" s="64" t="str">
        <f t="shared" si="128"/>
        <v/>
      </c>
      <c r="CG93" s="64" t="str">
        <f t="shared" si="129"/>
        <v/>
      </c>
      <c r="CH93" s="64" t="str">
        <f>IF($B93&lt;&gt;"",SUMIFS(进货台账!$I$3:$I$1869,进货台账!$E$3:$E$1869,$B93,进货台账!$B$3:$B$1869,LEFT($I$3,4),进货台账!$C$3:$C$1869,LEFT(CH$4,LEN(CH$4)-1)),"")</f>
        <v/>
      </c>
      <c r="CI93" s="64" t="str">
        <f>IF($B93&lt;&gt;"",SUMIFS(进货台账!$K$3:$K$1869,进货台账!$E$3:$E$1869,$B93,进货台账!$B$3:$B$1869,LEFT($I$3,4),进货台账!$C$3:$C$1869,LEFT(CH$4,LEN(CH$4)-1)),"")</f>
        <v/>
      </c>
      <c r="CJ93" s="64" t="str">
        <f t="shared" si="130"/>
        <v/>
      </c>
      <c r="CK93" s="64" t="str">
        <f t="shared" si="131"/>
        <v/>
      </c>
      <c r="CL93" s="64" t="str">
        <f>IF($B93&lt;&gt;"",SUMIFS(销售台账!$I$3:$I$2654,销售台账!$E$3:$E$2654,$B93,销售台账!$B$3:$B$2654,LEFT($I$3,4),销售台账!$C$3:$C$2654,LEFT(CH$4,LEN(CH$4)-1)),"")</f>
        <v/>
      </c>
      <c r="CM93" s="64" t="str">
        <f>IF($B93&lt;&gt;"",IFERROR(SUMIFS(销售台账!$K$3:$K$2654,销售台账!$E$3:$E$2654,$B93,销售台账!$B$3:$B$2654,LEFT($I$3,4),销售台账!$C$3:$C$2654,LEFT(CH$4,LEN(CH$4)-1))/CL93,0),"")</f>
        <v/>
      </c>
      <c r="CN93" s="64" t="str">
        <f>IF($B93&lt;&gt;"",SUMIFS(损耗登记!$I$3:$I$4999,损耗登记!$E$3:$E$4999,$B93,损耗登记!$B$3:$B$4999,LEFT($I$3,4),损耗登记!$C$3:$C$4999,LEFT(CH$4,LEN(CH$4)-1)),"")</f>
        <v/>
      </c>
      <c r="CO93" s="64" t="str">
        <f t="shared" si="132"/>
        <v/>
      </c>
      <c r="CP93" s="64" t="str">
        <f t="shared" si="133"/>
        <v/>
      </c>
      <c r="CQ93" s="64" t="str">
        <f t="shared" si="134"/>
        <v/>
      </c>
      <c r="CR93" s="64" t="str">
        <f t="shared" si="135"/>
        <v/>
      </c>
      <c r="CS93" s="64" t="str">
        <f>IF($B93&lt;&gt;"",SUMIFS(进货台账!$I$3:$I$1869,进货台账!$E$3:$E$1869,$B93,进货台账!$B$3:$B$1869,LEFT($I$3,4),进货台账!$C$3:$C$1869,LEFT(CS$4,LEN(CS$4)-1)),"")</f>
        <v/>
      </c>
      <c r="CT93" s="64" t="str">
        <f>IF($B93&lt;&gt;"",SUMIFS(进货台账!$K$3:$K$1869,进货台账!$E$3:$E$1869,$B93,进货台账!$B$3:$B$1869,LEFT($I$3,4),进货台账!$C$3:$C$1869,LEFT(CS$4,LEN(CS$4)-1)),"")</f>
        <v/>
      </c>
      <c r="CU93" s="64" t="str">
        <f t="shared" si="136"/>
        <v/>
      </c>
      <c r="CV93" s="64" t="str">
        <f t="shared" si="137"/>
        <v/>
      </c>
      <c r="CW93" s="64" t="str">
        <f>IF($B93&lt;&gt;"",SUMIFS(销售台账!$I$3:$I$2654,销售台账!$E$3:$E$2654,$B93,销售台账!$B$3:$B$2654,LEFT($I$3,4),销售台账!$C$3:$C$2654,LEFT(CS$4,LEN(CS$4)-1)),"")</f>
        <v/>
      </c>
      <c r="CX93" s="64" t="str">
        <f>IF($B93&lt;&gt;"",IFERROR(SUMIFS(销售台账!$K$3:$K$2654,销售台账!$E$3:$E$2654,$B93,销售台账!$B$3:$B$2654,LEFT($I$3,4),销售台账!$C$3:$C$2654,LEFT(CS$4,LEN(CS$4)-1))/CW93,0),"")</f>
        <v/>
      </c>
      <c r="CY93" s="64" t="str">
        <f>IF($B93&lt;&gt;"",SUMIFS(损耗登记!$I$3:$I$4999,损耗登记!$E$3:$E$4999,$B93,损耗登记!$B$3:$B$4999,LEFT($I$3,4),损耗登记!$C$3:$C$4999,LEFT(CS$4,LEN(CS$4)-1)),"")</f>
        <v/>
      </c>
      <c r="CZ93" s="64" t="str">
        <f t="shared" si="138"/>
        <v/>
      </c>
      <c r="DA93" s="64" t="str">
        <f t="shared" si="139"/>
        <v/>
      </c>
      <c r="DB93" s="64" t="str">
        <f t="shared" si="140"/>
        <v/>
      </c>
      <c r="DC93" s="64" t="str">
        <f t="shared" si="141"/>
        <v/>
      </c>
      <c r="DD93" s="64" t="str">
        <f>IF($B93&lt;&gt;"",SUMIFS(进货台账!$I$3:$I$1869,进货台账!$E$3:$E$1869,$B93,进货台账!$B$3:$B$1869,LEFT($I$3,4),进货台账!$C$3:$C$1869,LEFT(DD$4,LEN(DD$4)-1)),"")</f>
        <v/>
      </c>
      <c r="DE93" s="64" t="str">
        <f>IF($B93&lt;&gt;"",SUMIFS(进货台账!$K$3:$K$1869,进货台账!$E$3:$E$1869,$B93,进货台账!$B$3:$B$1869,LEFT($I$3,4),进货台账!$C$3:$C$1869,LEFT(DD$4,LEN(DD$4)-1)),"")</f>
        <v/>
      </c>
      <c r="DF93" s="64" t="str">
        <f t="shared" si="142"/>
        <v/>
      </c>
      <c r="DG93" s="64" t="str">
        <f t="shared" si="143"/>
        <v/>
      </c>
      <c r="DH93" s="64" t="str">
        <f>IF($B93&lt;&gt;"",SUMIFS(销售台账!$I$3:$I$2654,销售台账!$E$3:$E$2654,$B93,销售台账!$B$3:$B$2654,LEFT($I$3,4),销售台账!$C$3:$C$2654,LEFT(DD$4,LEN(DD$4)-1)),"")</f>
        <v/>
      </c>
      <c r="DI93" s="64" t="str">
        <f>IF($B93&lt;&gt;"",IFERROR(SUMIFS(销售台账!$K$3:$K$2654,销售台账!$E$3:$E$2654,$B93,销售台账!$B$3:$B$2654,LEFT($I$3,4),销售台账!$C$3:$C$2654,LEFT(DD$4,LEN(DD$4)-1))/DH93,0),"")</f>
        <v/>
      </c>
      <c r="DJ93" s="64" t="str">
        <f>IF($B93&lt;&gt;"",SUMIFS(损耗登记!$I$3:$I$4999,损耗登记!$E$3:$E$4999,$B93,损耗登记!$B$3:$B$4999,LEFT($I$3,4),损耗登记!$C$3:$C$4999,LEFT(DD$4,LEN(DD$4)-1)),"")</f>
        <v/>
      </c>
      <c r="DK93" s="64" t="str">
        <f t="shared" si="144"/>
        <v/>
      </c>
      <c r="DL93" s="64" t="str">
        <f t="shared" si="145"/>
        <v/>
      </c>
      <c r="DM93" s="64" t="str">
        <f t="shared" si="146"/>
        <v/>
      </c>
      <c r="DN93" s="64" t="str">
        <f t="shared" si="147"/>
        <v/>
      </c>
      <c r="DO93" s="64" t="str">
        <f>IF($B93&lt;&gt;"",SUMIFS(进货台账!$I$3:$I$1869,进货台账!$E$3:$E$1869,$B93,进货台账!$B$3:$B$1869,LEFT($I$3,4),进货台账!$C$3:$C$1869,LEFT(DO$4,LEN(DO$4)-1)),"")</f>
        <v/>
      </c>
      <c r="DP93" s="64" t="str">
        <f>IF($B93&lt;&gt;"",SUMIFS(进货台账!$K$3:$K$1869,进货台账!$E$3:$E$1869,$B93,进货台账!$B$3:$B$1869,LEFT($I$3,4),进货台账!$C$3:$C$1869,LEFT(DO$4,LEN(DO$4)-1)),"")</f>
        <v/>
      </c>
      <c r="DQ93" s="64" t="str">
        <f t="shared" si="148"/>
        <v/>
      </c>
      <c r="DR93" s="64" t="str">
        <f t="shared" si="149"/>
        <v/>
      </c>
      <c r="DS93" s="64" t="str">
        <f>IF($B93&lt;&gt;"",SUMIFS(销售台账!$I$3:$I$2654,销售台账!$E$3:$E$2654,$B93,销售台账!$B$3:$B$2654,LEFT($I$3,4),销售台账!$C$3:$C$2654,LEFT(DO$4,LEN(DO$4)-1)),"")</f>
        <v/>
      </c>
      <c r="DT93" s="64" t="str">
        <f>IF($B93&lt;&gt;"",IFERROR(SUMIFS(销售台账!$K$3:$K$2654,销售台账!$E$3:$E$2654,$B93,销售台账!$B$3:$B$2654,LEFT($I$3,4),销售台账!$C$3:$C$2654,LEFT(DO$4,LEN(DO$4)-1))/DS93,0),"")</f>
        <v/>
      </c>
      <c r="DU93" s="64" t="str">
        <f>IF($B93&lt;&gt;"",SUMIFS(损耗登记!$I$3:$I$4999,损耗登记!$E$3:$E$4999,$B93,损耗登记!$B$3:$B$4999,LEFT($I$3,4),损耗登记!$C$3:$C$4999,LEFT(DO$4,LEN(DO$4)-1)),"")</f>
        <v/>
      </c>
      <c r="DV93" s="64" t="str">
        <f t="shared" si="150"/>
        <v/>
      </c>
      <c r="DW93" s="64" t="str">
        <f t="shared" si="151"/>
        <v/>
      </c>
      <c r="DX93" s="64" t="str">
        <f t="shared" si="152"/>
        <v/>
      </c>
      <c r="DY93" s="64" t="str">
        <f t="shared" si="153"/>
        <v/>
      </c>
      <c r="DZ93" s="64" t="str">
        <f>IF($B93&lt;&gt;"",SUMIFS(进货台账!$I$3:$I$1869,进货台账!$E$3:$E$1869,$B93,进货台账!$B$3:$B$1869,LEFT($I$3,4),进货台账!$C$3:$C$1869,LEFT(DZ$4,LEN(DZ$4)-1)),"")</f>
        <v/>
      </c>
      <c r="EA93" s="64" t="str">
        <f>IF($B93&lt;&gt;"",SUMIFS(进货台账!$K$3:$K$1869,进货台账!$E$3:$E$1869,$B93,进货台账!$B$3:$B$1869,LEFT($I$3,4),进货台账!$C$3:$C$1869,LEFT(DZ$4,LEN(DZ$4)-1)),"")</f>
        <v/>
      </c>
      <c r="EB93" s="64" t="str">
        <f t="shared" si="154"/>
        <v/>
      </c>
      <c r="EC93" s="64" t="str">
        <f t="shared" si="155"/>
        <v/>
      </c>
      <c r="ED93" s="64" t="str">
        <f>IF($B93&lt;&gt;"",SUMIFS(销售台账!$I$3:$I$2654,销售台账!$E$3:$E$2654,$B93,销售台账!$B$3:$B$2654,LEFT($I$3,4),销售台账!$C$3:$C$2654,LEFT(DZ$4,LEN(DZ$4)-1)),"")</f>
        <v/>
      </c>
      <c r="EE93" s="64" t="str">
        <f>IF($B93&lt;&gt;"",IFERROR(SUMIFS(销售台账!$K$3:$K$2654,销售台账!$E$3:$E$2654,$B93,销售台账!$B$3:$B$2654,LEFT($I$3,4),销售台账!$C$3:$C$2654,LEFT(DZ$4,LEN(DZ$4)-1))/ED93,0),"")</f>
        <v/>
      </c>
      <c r="EF93" s="64" t="str">
        <f>IF($B93&lt;&gt;"",SUMIFS(损耗登记!$I$3:$I$4999,损耗登记!$E$3:$E$4999,$B93,损耗登记!$B$3:$B$4999,LEFT($I$3,4),损耗登记!$C$3:$C$4999,LEFT(DZ$4,LEN(DZ$4)-1)),"")</f>
        <v/>
      </c>
      <c r="EG93" s="64" t="str">
        <f t="shared" si="156"/>
        <v/>
      </c>
      <c r="EH93" s="64" t="str">
        <f t="shared" si="157"/>
        <v/>
      </c>
      <c r="EI93" s="64" t="str">
        <f t="shared" si="158"/>
        <v/>
      </c>
      <c r="EJ93" s="64" t="str">
        <f t="shared" si="159"/>
        <v/>
      </c>
    </row>
    <row r="94" s="44" customFormat="1" ht="22" customHeight="1" spans="1:140">
      <c r="A94" s="63" t="str">
        <f t="shared" si="160"/>
        <v/>
      </c>
      <c r="B94" s="63" t="str">
        <f>IF(商品参数!A90&lt;&gt;"",商品参数!A90,"")</f>
        <v/>
      </c>
      <c r="C94" s="64" t="str">
        <f>IFERROR(VLOOKUP(B94,商品参数!A:E,2,FALSE),"")</f>
        <v/>
      </c>
      <c r="D94" s="64" t="str">
        <f>IFERROR(VLOOKUP(B94,商品参数!A:E,3,FALSE),"")</f>
        <v/>
      </c>
      <c r="E94" s="64" t="str">
        <f>IFERROR(VLOOKUP(B94,商品参数!A:E,4,FALSE),"")</f>
        <v/>
      </c>
      <c r="F94" s="64" t="str">
        <f>IF(E94&lt;&gt;"",IFERROR(VLOOKUP(B94,商品参数!$A$3:$D$499,6,0),0),"")</f>
        <v/>
      </c>
      <c r="G94" s="64" t="str">
        <f>IF(E94&lt;&gt;"",IFERROR(VLOOKUP(B94,商品参数!$A$3:$E$499,7,0),0),"")</f>
        <v/>
      </c>
      <c r="H94" s="64" t="str">
        <f t="shared" si="94"/>
        <v/>
      </c>
      <c r="I94" s="64" t="str">
        <f>IF($B94&lt;&gt;"",SUMIFS(进货台账!$I$3:$I$1869,进货台账!$E$3:$E$1869,$B94,进货台账!$B$3:$B$1869,LEFT($I$3,4),进货台账!$C$3:$C$1869,LEFT(I$4,LEN(I$4)-1)),"")</f>
        <v/>
      </c>
      <c r="J94" s="64" t="str">
        <f>IF($B94&lt;&gt;"",SUMIFS(进货台账!$K$3:$K$1869,进货台账!$E$3:$E$1869,$B94,进货台账!$B$3:$B$1869,LEFT($I$3,4),进货台账!$C$3:$C$1869,LEFT(I$4,LEN(I$4)-1)),"")</f>
        <v/>
      </c>
      <c r="K94" s="64" t="str">
        <f t="shared" si="95"/>
        <v/>
      </c>
      <c r="L94" s="64" t="str">
        <f t="shared" si="96"/>
        <v/>
      </c>
      <c r="M94" s="64" t="str">
        <f>IF($B94&lt;&gt;"",SUMIFS(销售台账!$I$3:$I$2654,销售台账!$E$3:$E$2654,$B94,销售台账!$B$3:$B$2654,LEFT($I$3,4),销售台账!$C$3:$C$2654,LEFT(I$4,LEN(I$4)-1)),"")</f>
        <v/>
      </c>
      <c r="N94" s="64" t="str">
        <f>IF($B94&lt;&gt;"",IFERROR(SUMIFS(销售台账!$K$3:$K$2654,销售台账!$E$3:$E$2654,$B94,销售台账!$B$3:$B$2654,LEFT($I$3,4),销售台账!$C$3:$C$2654,LEFT(I$4,LEN(I$4)-1))/M94,0),"")</f>
        <v/>
      </c>
      <c r="O94" s="64" t="str">
        <f>IF($B94&lt;&gt;"",SUMIFS(损耗登记!$I$3:$I$4999,损耗登记!$E$3:$E$4999,$B94,损耗登记!$B$3:$B$4999,LEFT($I$3,4),损耗登记!$C$3:$C$4999,LEFT(I$4,LEN(I$4)-1)),"")</f>
        <v/>
      </c>
      <c r="P94" s="64" t="str">
        <f t="shared" si="97"/>
        <v/>
      </c>
      <c r="Q94" s="64" t="str">
        <f t="shared" si="98"/>
        <v/>
      </c>
      <c r="R94" s="64" t="str">
        <f t="shared" si="99"/>
        <v/>
      </c>
      <c r="S94" s="64" t="str">
        <f t="shared" si="161"/>
        <v/>
      </c>
      <c r="T94" s="64" t="str">
        <f>IF($B94&lt;&gt;"",SUMIFS(进货台账!$I$3:$I$1869,进货台账!$E$3:$E$1869,$B94,进货台账!$B$3:$B$1869,LEFT($I$3,4),进货台账!$C$3:$C$1869,LEFT(T$4,LEN(T$4)-1)),"")</f>
        <v/>
      </c>
      <c r="U94" s="64" t="str">
        <f>IF($B94&lt;&gt;"",SUMIFS(进货台账!$K$3:$K$1869,进货台账!$E$3:$E$1869,$B94,进货台账!$B$3:$B$1869,LEFT($I$3,4),进货台账!$C$3:$C$1869,LEFT(T$4,LEN(T$4)-1)),"")</f>
        <v/>
      </c>
      <c r="V94" s="64" t="str">
        <f t="shared" si="162"/>
        <v/>
      </c>
      <c r="W94" s="64" t="str">
        <f t="shared" si="163"/>
        <v/>
      </c>
      <c r="X94" s="64" t="str">
        <f>IF($B94&lt;&gt;"",SUMIFS(销售台账!$I$3:$I$2654,销售台账!$E$3:$E$2654,$B94,销售台账!$B$3:$B$2654,LEFT($I$3,4),销售台账!$C$3:$C$2654,LEFT(T$4,LEN(T$4)-1)),"")</f>
        <v/>
      </c>
      <c r="Y94" s="64" t="str">
        <f>IF($B94&lt;&gt;"",IFERROR(SUMIFS(销售台账!$K$3:$K$2654,销售台账!$E$3:$E$2654,$B94,销售台账!$B$3:$B$2654,LEFT($I$3,4),销售台账!$C$3:$C$2654,LEFT(T$4,LEN(T$4)-1))/X94,0),"")</f>
        <v/>
      </c>
      <c r="Z94" s="64" t="str">
        <f>IF($B94&lt;&gt;"",SUMIFS(损耗登记!$I$3:$I$4999,损耗登记!$E$3:$E$4999,$B94,损耗登记!$B$3:$B$4999,LEFT($I$3,4),损耗登记!$C$3:$C$4999,LEFT(T$4,LEN(T$4)-1)),"")</f>
        <v/>
      </c>
      <c r="AA94" s="64" t="str">
        <f t="shared" si="164"/>
        <v/>
      </c>
      <c r="AB94" s="64" t="str">
        <f t="shared" si="165"/>
        <v/>
      </c>
      <c r="AC94" s="64" t="str">
        <f t="shared" si="166"/>
        <v/>
      </c>
      <c r="AD94" s="64" t="str">
        <f t="shared" si="167"/>
        <v/>
      </c>
      <c r="AE94" s="64" t="str">
        <f>IF($B94&lt;&gt;"",SUMIFS(进货台账!$I$3:$I$1869,进货台账!$E$3:$E$1869,$B94,进货台账!$B$3:$B$1869,LEFT($I$3,4),进货台账!$C$3:$C$1869,LEFT(AE$4,LEN(AE$4)-1)),"")</f>
        <v/>
      </c>
      <c r="AF94" s="64" t="str">
        <f>IF($B94&lt;&gt;"",SUMIFS(进货台账!$K$3:$K$1869,进货台账!$E$3:$E$1869,$B94,进货台账!$B$3:$B$1869,LEFT($I$3,4),进货台账!$C$3:$C$1869,LEFT(AE$4,LEN(AE$4)-1)),"")</f>
        <v/>
      </c>
      <c r="AG94" s="64" t="str">
        <f t="shared" si="100"/>
        <v/>
      </c>
      <c r="AH94" s="64" t="str">
        <f t="shared" si="101"/>
        <v/>
      </c>
      <c r="AI94" s="64" t="str">
        <f>IF($B94&lt;&gt;"",SUMIFS(销售台账!$I$3:$I$2654,销售台账!$E$3:$E$2654,$B94,销售台账!$B$3:$B$2654,LEFT($I$3,4),销售台账!$C$3:$C$2654,LEFT(AE$4,LEN(AE$4)-1)),"")</f>
        <v/>
      </c>
      <c r="AJ94" s="64" t="str">
        <f>IF($B94&lt;&gt;"",IFERROR(SUMIFS(销售台账!$K$3:$K$2654,销售台账!$E$3:$E$2654,$B94,销售台账!$B$3:$B$2654,LEFT($I$3,4),销售台账!$C$3:$C$2654,LEFT(AE$4,LEN(AE$4)-1))/AI94,0),"")</f>
        <v/>
      </c>
      <c r="AK94" s="64" t="str">
        <f>IF($B94&lt;&gt;"",SUMIFS(损耗登记!$I$3:$I$4999,损耗登记!$E$3:$E$4999,$B94,损耗登记!$B$3:$B$4999,LEFT($I$3,4),损耗登记!$C$3:$C$4999,LEFT(AE$4,LEN(AE$4)-1)),"")</f>
        <v/>
      </c>
      <c r="AL94" s="64" t="str">
        <f t="shared" si="102"/>
        <v/>
      </c>
      <c r="AM94" s="64" t="str">
        <f t="shared" si="103"/>
        <v/>
      </c>
      <c r="AN94" s="64" t="str">
        <f t="shared" si="104"/>
        <v/>
      </c>
      <c r="AO94" s="64" t="str">
        <f t="shared" si="105"/>
        <v/>
      </c>
      <c r="AP94" s="64" t="str">
        <f>IF($B94&lt;&gt;"",SUMIFS(进货台账!$I$3:$I$1869,进货台账!$E$3:$E$1869,$B94,进货台账!$B$3:$B$1869,LEFT($I$3,4),进货台账!$C$3:$C$1869,LEFT(AP$4,LEN(AP$4)-1)),"")</f>
        <v/>
      </c>
      <c r="AQ94" s="64" t="str">
        <f>IF($B94&lt;&gt;"",SUMIFS(进货台账!$K$3:$K$1869,进货台账!$E$3:$E$1869,$B94,进货台账!$B$3:$B$1869,LEFT($I$3,4),进货台账!$C$3:$C$1869,LEFT(AP$4,LEN(AP$4)-1)),"")</f>
        <v/>
      </c>
      <c r="AR94" s="64" t="str">
        <f t="shared" si="106"/>
        <v/>
      </c>
      <c r="AS94" s="64" t="str">
        <f t="shared" si="107"/>
        <v/>
      </c>
      <c r="AT94" s="64" t="str">
        <f>IF($B94&lt;&gt;"",SUMIFS(销售台账!$I$3:$I$2654,销售台账!$E$3:$E$2654,$B94,销售台账!$B$3:$B$2654,LEFT($I$3,4),销售台账!$C$3:$C$2654,LEFT(AP$4,LEN(AP$4)-1)),"")</f>
        <v/>
      </c>
      <c r="AU94" s="64" t="str">
        <f>IF($B94&lt;&gt;"",IFERROR(SUMIFS(销售台账!$K$3:$K$2654,销售台账!$E$3:$E$2654,$B94,销售台账!$B$3:$B$2654,LEFT($I$3,4),销售台账!$C$3:$C$2654,LEFT(AP$4,LEN(AP$4)-1))/AT94,0),"")</f>
        <v/>
      </c>
      <c r="AV94" s="64" t="str">
        <f>IF($B94&lt;&gt;"",SUMIFS(损耗登记!$I$3:$I$4999,损耗登记!$E$3:$E$4999,$B94,损耗登记!$B$3:$B$4999,LEFT($I$3,4),损耗登记!$C$3:$C$4999,LEFT(AP$4,LEN(AP$4)-1)),"")</f>
        <v/>
      </c>
      <c r="AW94" s="64" t="str">
        <f t="shared" si="108"/>
        <v/>
      </c>
      <c r="AX94" s="64" t="str">
        <f t="shared" si="109"/>
        <v/>
      </c>
      <c r="AY94" s="64" t="str">
        <f t="shared" si="110"/>
        <v/>
      </c>
      <c r="AZ94" s="64" t="str">
        <f t="shared" si="111"/>
        <v/>
      </c>
      <c r="BA94" s="64" t="str">
        <f>IF($B94&lt;&gt;"",SUMIFS(进货台账!$I$3:$I$1869,进货台账!$E$3:$E$1869,$B94,进货台账!$B$3:$B$1869,LEFT($I$3,4),进货台账!$C$3:$C$1869,LEFT(BA$4,LEN(BA$4)-1)),"")</f>
        <v/>
      </c>
      <c r="BB94" s="64" t="str">
        <f>IF($B94&lt;&gt;"",SUMIFS(进货台账!$K$3:$K$1869,进货台账!$E$3:$E$1869,$B94,进货台账!$B$3:$B$1869,LEFT($I$3,4),进货台账!$C$3:$C$1869,LEFT(BA$4,LEN(BA$4)-1)),"")</f>
        <v/>
      </c>
      <c r="BC94" s="64" t="str">
        <f t="shared" si="112"/>
        <v/>
      </c>
      <c r="BD94" s="64" t="str">
        <f t="shared" si="113"/>
        <v/>
      </c>
      <c r="BE94" s="64" t="str">
        <f>IF($B94&lt;&gt;"",SUMIFS(销售台账!$I$3:$I$2654,销售台账!$E$3:$E$2654,$B94,销售台账!$B$3:$B$2654,LEFT($I$3,4),销售台账!$C$3:$C$2654,LEFT(BA$4,LEN(BA$4)-1)),"")</f>
        <v/>
      </c>
      <c r="BF94" s="64" t="str">
        <f>IF($B94&lt;&gt;"",IFERROR(SUMIFS(销售台账!$K$3:$K$2654,销售台账!$E$3:$E$2654,$B94,销售台账!$B$3:$B$2654,LEFT($I$3,4),销售台账!$C$3:$C$2654,LEFT(BA$4,LEN(BA$4)-1))/BE94,0),"")</f>
        <v/>
      </c>
      <c r="BG94" s="64" t="str">
        <f>IF($B94&lt;&gt;"",SUMIFS(损耗登记!$I$3:$I$4999,损耗登记!$E$3:$E$4999,$B94,损耗登记!$B$3:$B$4999,LEFT($I$3,4),损耗登记!$C$3:$C$4999,LEFT(BA$4,LEN(BA$4)-1)),"")</f>
        <v/>
      </c>
      <c r="BH94" s="64" t="str">
        <f t="shared" si="114"/>
        <v/>
      </c>
      <c r="BI94" s="64" t="str">
        <f t="shared" si="115"/>
        <v/>
      </c>
      <c r="BJ94" s="64" t="str">
        <f t="shared" si="116"/>
        <v/>
      </c>
      <c r="BK94" s="64" t="str">
        <f t="shared" si="117"/>
        <v/>
      </c>
      <c r="BL94" s="64" t="str">
        <f>IF($B94&lt;&gt;"",SUMIFS(进货台账!$I$3:$I$1869,进货台账!$E$3:$E$1869,$B94,进货台账!$B$3:$B$1869,LEFT($I$3,4),进货台账!$C$3:$C$1869,LEFT(BL$4,LEN(BL$4)-1)),"")</f>
        <v/>
      </c>
      <c r="BM94" s="64" t="str">
        <f>IF($B94&lt;&gt;"",SUMIFS(进货台账!$K$3:$K$1869,进货台账!$E$3:$E$1869,$B94,进货台账!$B$3:$B$1869,LEFT($I$3,4),进货台账!$C$3:$C$1869,LEFT(BL$4,LEN(BL$4)-1)),"")</f>
        <v/>
      </c>
      <c r="BN94" s="64" t="str">
        <f t="shared" si="118"/>
        <v/>
      </c>
      <c r="BO94" s="64" t="str">
        <f t="shared" si="119"/>
        <v/>
      </c>
      <c r="BP94" s="64" t="str">
        <f>IF($B94&lt;&gt;"",SUMIFS(销售台账!$I$3:$I$2654,销售台账!$E$3:$E$2654,$B94,销售台账!$B$3:$B$2654,LEFT($I$3,4),销售台账!$C$3:$C$2654,LEFT(BL$4,LEN(BL$4)-1)),"")</f>
        <v/>
      </c>
      <c r="BQ94" s="64" t="str">
        <f>IF($B94&lt;&gt;"",IFERROR(SUMIFS(销售台账!$K$3:$K$2654,销售台账!$E$3:$E$2654,$B94,销售台账!$B$3:$B$2654,LEFT($I$3,4),销售台账!$C$3:$C$2654,LEFT(BL$4,LEN(BL$4)-1))/BP94,0),"")</f>
        <v/>
      </c>
      <c r="BR94" s="64" t="str">
        <f>IF($B94&lt;&gt;"",SUMIFS(损耗登记!$I$3:$I$4999,损耗登记!$E$3:$E$4999,$B94,损耗登记!$B$3:$B$4999,LEFT($I$3,4),损耗登记!$C$3:$C$4999,LEFT(BL$4,LEN(BL$4)-1)),"")</f>
        <v/>
      </c>
      <c r="BS94" s="64" t="str">
        <f t="shared" si="120"/>
        <v/>
      </c>
      <c r="BT94" s="64" t="str">
        <f t="shared" si="121"/>
        <v/>
      </c>
      <c r="BU94" s="64" t="str">
        <f t="shared" si="122"/>
        <v/>
      </c>
      <c r="BV94" s="64" t="str">
        <f t="shared" si="123"/>
        <v/>
      </c>
      <c r="BW94" s="64" t="str">
        <f>IF($B94&lt;&gt;"",SUMIFS(进货台账!$I$3:$I$1869,进货台账!$E$3:$E$1869,$B94,进货台账!$B$3:$B$1869,LEFT($I$3,4),进货台账!$C$3:$C$1869,LEFT(BW$4,LEN(BW$4)-1)),"")</f>
        <v/>
      </c>
      <c r="BX94" s="64" t="str">
        <f>IF($B94&lt;&gt;"",SUMIFS(进货台账!$K$3:$K$1869,进货台账!$E$3:$E$1869,$B94,进货台账!$B$3:$B$1869,LEFT($I$3,4),进货台账!$C$3:$C$1869,LEFT(BW$4,LEN(BW$4)-1)),"")</f>
        <v/>
      </c>
      <c r="BY94" s="64" t="str">
        <f t="shared" si="124"/>
        <v/>
      </c>
      <c r="BZ94" s="64" t="str">
        <f t="shared" si="125"/>
        <v/>
      </c>
      <c r="CA94" s="64" t="str">
        <f>IF($B94&lt;&gt;"",SUMIFS(销售台账!$I$3:$I$2654,销售台账!$E$3:$E$2654,$B94,销售台账!$B$3:$B$2654,LEFT($I$3,4),销售台账!$C$3:$C$2654,LEFT(BW$4,LEN(BW$4)-1)),"")</f>
        <v/>
      </c>
      <c r="CB94" s="64" t="str">
        <f>IF($B94&lt;&gt;"",IFERROR(SUMIFS(销售台账!$K$3:$K$2654,销售台账!$E$3:$E$2654,$B94,销售台账!$B$3:$B$2654,LEFT($I$3,4),销售台账!$C$3:$C$2654,LEFT(BW$4,LEN(BW$4)-1))/CA94,0),"")</f>
        <v/>
      </c>
      <c r="CC94" s="64" t="str">
        <f>IF($B94&lt;&gt;"",SUMIFS(损耗登记!$I$3:$I$4999,损耗登记!$E$3:$E$4999,$B94,损耗登记!$B$3:$B$4999,LEFT($I$3,4),损耗登记!$C$3:$C$4999,LEFT(BW$4,LEN(BW$4)-1)),"")</f>
        <v/>
      </c>
      <c r="CD94" s="64" t="str">
        <f t="shared" si="126"/>
        <v/>
      </c>
      <c r="CE94" s="64" t="str">
        <f t="shared" si="127"/>
        <v/>
      </c>
      <c r="CF94" s="64" t="str">
        <f t="shared" si="128"/>
        <v/>
      </c>
      <c r="CG94" s="64" t="str">
        <f t="shared" si="129"/>
        <v/>
      </c>
      <c r="CH94" s="64" t="str">
        <f>IF($B94&lt;&gt;"",SUMIFS(进货台账!$I$3:$I$1869,进货台账!$E$3:$E$1869,$B94,进货台账!$B$3:$B$1869,LEFT($I$3,4),进货台账!$C$3:$C$1869,LEFT(CH$4,LEN(CH$4)-1)),"")</f>
        <v/>
      </c>
      <c r="CI94" s="64" t="str">
        <f>IF($B94&lt;&gt;"",SUMIFS(进货台账!$K$3:$K$1869,进货台账!$E$3:$E$1869,$B94,进货台账!$B$3:$B$1869,LEFT($I$3,4),进货台账!$C$3:$C$1869,LEFT(CH$4,LEN(CH$4)-1)),"")</f>
        <v/>
      </c>
      <c r="CJ94" s="64" t="str">
        <f t="shared" si="130"/>
        <v/>
      </c>
      <c r="CK94" s="64" t="str">
        <f t="shared" si="131"/>
        <v/>
      </c>
      <c r="CL94" s="64" t="str">
        <f>IF($B94&lt;&gt;"",SUMIFS(销售台账!$I$3:$I$2654,销售台账!$E$3:$E$2654,$B94,销售台账!$B$3:$B$2654,LEFT($I$3,4),销售台账!$C$3:$C$2654,LEFT(CH$4,LEN(CH$4)-1)),"")</f>
        <v/>
      </c>
      <c r="CM94" s="64" t="str">
        <f>IF($B94&lt;&gt;"",IFERROR(SUMIFS(销售台账!$K$3:$K$2654,销售台账!$E$3:$E$2654,$B94,销售台账!$B$3:$B$2654,LEFT($I$3,4),销售台账!$C$3:$C$2654,LEFT(CH$4,LEN(CH$4)-1))/CL94,0),"")</f>
        <v/>
      </c>
      <c r="CN94" s="64" t="str">
        <f>IF($B94&lt;&gt;"",SUMIFS(损耗登记!$I$3:$I$4999,损耗登记!$E$3:$E$4999,$B94,损耗登记!$B$3:$B$4999,LEFT($I$3,4),损耗登记!$C$3:$C$4999,LEFT(CH$4,LEN(CH$4)-1)),"")</f>
        <v/>
      </c>
      <c r="CO94" s="64" t="str">
        <f t="shared" si="132"/>
        <v/>
      </c>
      <c r="CP94" s="64" t="str">
        <f t="shared" si="133"/>
        <v/>
      </c>
      <c r="CQ94" s="64" t="str">
        <f t="shared" si="134"/>
        <v/>
      </c>
      <c r="CR94" s="64" t="str">
        <f t="shared" si="135"/>
        <v/>
      </c>
      <c r="CS94" s="64" t="str">
        <f>IF($B94&lt;&gt;"",SUMIFS(进货台账!$I$3:$I$1869,进货台账!$E$3:$E$1869,$B94,进货台账!$B$3:$B$1869,LEFT($I$3,4),进货台账!$C$3:$C$1869,LEFT(CS$4,LEN(CS$4)-1)),"")</f>
        <v/>
      </c>
      <c r="CT94" s="64" t="str">
        <f>IF($B94&lt;&gt;"",SUMIFS(进货台账!$K$3:$K$1869,进货台账!$E$3:$E$1869,$B94,进货台账!$B$3:$B$1869,LEFT($I$3,4),进货台账!$C$3:$C$1869,LEFT(CS$4,LEN(CS$4)-1)),"")</f>
        <v/>
      </c>
      <c r="CU94" s="64" t="str">
        <f t="shared" si="136"/>
        <v/>
      </c>
      <c r="CV94" s="64" t="str">
        <f t="shared" si="137"/>
        <v/>
      </c>
      <c r="CW94" s="64" t="str">
        <f>IF($B94&lt;&gt;"",SUMIFS(销售台账!$I$3:$I$2654,销售台账!$E$3:$E$2654,$B94,销售台账!$B$3:$B$2654,LEFT($I$3,4),销售台账!$C$3:$C$2654,LEFT(CS$4,LEN(CS$4)-1)),"")</f>
        <v/>
      </c>
      <c r="CX94" s="64" t="str">
        <f>IF($B94&lt;&gt;"",IFERROR(SUMIFS(销售台账!$K$3:$K$2654,销售台账!$E$3:$E$2654,$B94,销售台账!$B$3:$B$2654,LEFT($I$3,4),销售台账!$C$3:$C$2654,LEFT(CS$4,LEN(CS$4)-1))/CW94,0),"")</f>
        <v/>
      </c>
      <c r="CY94" s="64" t="str">
        <f>IF($B94&lt;&gt;"",SUMIFS(损耗登记!$I$3:$I$4999,损耗登记!$E$3:$E$4999,$B94,损耗登记!$B$3:$B$4999,LEFT($I$3,4),损耗登记!$C$3:$C$4999,LEFT(CS$4,LEN(CS$4)-1)),"")</f>
        <v/>
      </c>
      <c r="CZ94" s="64" t="str">
        <f t="shared" si="138"/>
        <v/>
      </c>
      <c r="DA94" s="64" t="str">
        <f t="shared" si="139"/>
        <v/>
      </c>
      <c r="DB94" s="64" t="str">
        <f t="shared" si="140"/>
        <v/>
      </c>
      <c r="DC94" s="64" t="str">
        <f t="shared" si="141"/>
        <v/>
      </c>
      <c r="DD94" s="64" t="str">
        <f>IF($B94&lt;&gt;"",SUMIFS(进货台账!$I$3:$I$1869,进货台账!$E$3:$E$1869,$B94,进货台账!$B$3:$B$1869,LEFT($I$3,4),进货台账!$C$3:$C$1869,LEFT(DD$4,LEN(DD$4)-1)),"")</f>
        <v/>
      </c>
      <c r="DE94" s="64" t="str">
        <f>IF($B94&lt;&gt;"",SUMIFS(进货台账!$K$3:$K$1869,进货台账!$E$3:$E$1869,$B94,进货台账!$B$3:$B$1869,LEFT($I$3,4),进货台账!$C$3:$C$1869,LEFT(DD$4,LEN(DD$4)-1)),"")</f>
        <v/>
      </c>
      <c r="DF94" s="64" t="str">
        <f t="shared" si="142"/>
        <v/>
      </c>
      <c r="DG94" s="64" t="str">
        <f t="shared" si="143"/>
        <v/>
      </c>
      <c r="DH94" s="64" t="str">
        <f>IF($B94&lt;&gt;"",SUMIFS(销售台账!$I$3:$I$2654,销售台账!$E$3:$E$2654,$B94,销售台账!$B$3:$B$2654,LEFT($I$3,4),销售台账!$C$3:$C$2654,LEFT(DD$4,LEN(DD$4)-1)),"")</f>
        <v/>
      </c>
      <c r="DI94" s="64" t="str">
        <f>IF($B94&lt;&gt;"",IFERROR(SUMIFS(销售台账!$K$3:$K$2654,销售台账!$E$3:$E$2654,$B94,销售台账!$B$3:$B$2654,LEFT($I$3,4),销售台账!$C$3:$C$2654,LEFT(DD$4,LEN(DD$4)-1))/DH94,0),"")</f>
        <v/>
      </c>
      <c r="DJ94" s="64" t="str">
        <f>IF($B94&lt;&gt;"",SUMIFS(损耗登记!$I$3:$I$4999,损耗登记!$E$3:$E$4999,$B94,损耗登记!$B$3:$B$4999,LEFT($I$3,4),损耗登记!$C$3:$C$4999,LEFT(DD$4,LEN(DD$4)-1)),"")</f>
        <v/>
      </c>
      <c r="DK94" s="64" t="str">
        <f t="shared" si="144"/>
        <v/>
      </c>
      <c r="DL94" s="64" t="str">
        <f t="shared" si="145"/>
        <v/>
      </c>
      <c r="DM94" s="64" t="str">
        <f t="shared" si="146"/>
        <v/>
      </c>
      <c r="DN94" s="64" t="str">
        <f t="shared" si="147"/>
        <v/>
      </c>
      <c r="DO94" s="64" t="str">
        <f>IF($B94&lt;&gt;"",SUMIFS(进货台账!$I$3:$I$1869,进货台账!$E$3:$E$1869,$B94,进货台账!$B$3:$B$1869,LEFT($I$3,4),进货台账!$C$3:$C$1869,LEFT(DO$4,LEN(DO$4)-1)),"")</f>
        <v/>
      </c>
      <c r="DP94" s="64" t="str">
        <f>IF($B94&lt;&gt;"",SUMIFS(进货台账!$K$3:$K$1869,进货台账!$E$3:$E$1869,$B94,进货台账!$B$3:$B$1869,LEFT($I$3,4),进货台账!$C$3:$C$1869,LEFT(DO$4,LEN(DO$4)-1)),"")</f>
        <v/>
      </c>
      <c r="DQ94" s="64" t="str">
        <f t="shared" si="148"/>
        <v/>
      </c>
      <c r="DR94" s="64" t="str">
        <f t="shared" si="149"/>
        <v/>
      </c>
      <c r="DS94" s="64" t="str">
        <f>IF($B94&lt;&gt;"",SUMIFS(销售台账!$I$3:$I$2654,销售台账!$E$3:$E$2654,$B94,销售台账!$B$3:$B$2654,LEFT($I$3,4),销售台账!$C$3:$C$2654,LEFT(DO$4,LEN(DO$4)-1)),"")</f>
        <v/>
      </c>
      <c r="DT94" s="64" t="str">
        <f>IF($B94&lt;&gt;"",IFERROR(SUMIFS(销售台账!$K$3:$K$2654,销售台账!$E$3:$E$2654,$B94,销售台账!$B$3:$B$2654,LEFT($I$3,4),销售台账!$C$3:$C$2654,LEFT(DO$4,LEN(DO$4)-1))/DS94,0),"")</f>
        <v/>
      </c>
      <c r="DU94" s="64" t="str">
        <f>IF($B94&lt;&gt;"",SUMIFS(损耗登记!$I$3:$I$4999,损耗登记!$E$3:$E$4999,$B94,损耗登记!$B$3:$B$4999,LEFT($I$3,4),损耗登记!$C$3:$C$4999,LEFT(DO$4,LEN(DO$4)-1)),"")</f>
        <v/>
      </c>
      <c r="DV94" s="64" t="str">
        <f t="shared" si="150"/>
        <v/>
      </c>
      <c r="DW94" s="64" t="str">
        <f t="shared" si="151"/>
        <v/>
      </c>
      <c r="DX94" s="64" t="str">
        <f t="shared" si="152"/>
        <v/>
      </c>
      <c r="DY94" s="64" t="str">
        <f t="shared" si="153"/>
        <v/>
      </c>
      <c r="DZ94" s="64" t="str">
        <f>IF($B94&lt;&gt;"",SUMIFS(进货台账!$I$3:$I$1869,进货台账!$E$3:$E$1869,$B94,进货台账!$B$3:$B$1869,LEFT($I$3,4),进货台账!$C$3:$C$1869,LEFT(DZ$4,LEN(DZ$4)-1)),"")</f>
        <v/>
      </c>
      <c r="EA94" s="64" t="str">
        <f>IF($B94&lt;&gt;"",SUMIFS(进货台账!$K$3:$K$1869,进货台账!$E$3:$E$1869,$B94,进货台账!$B$3:$B$1869,LEFT($I$3,4),进货台账!$C$3:$C$1869,LEFT(DZ$4,LEN(DZ$4)-1)),"")</f>
        <v/>
      </c>
      <c r="EB94" s="64" t="str">
        <f t="shared" si="154"/>
        <v/>
      </c>
      <c r="EC94" s="64" t="str">
        <f t="shared" si="155"/>
        <v/>
      </c>
      <c r="ED94" s="64" t="str">
        <f>IF($B94&lt;&gt;"",SUMIFS(销售台账!$I$3:$I$2654,销售台账!$E$3:$E$2654,$B94,销售台账!$B$3:$B$2654,LEFT($I$3,4),销售台账!$C$3:$C$2654,LEFT(DZ$4,LEN(DZ$4)-1)),"")</f>
        <v/>
      </c>
      <c r="EE94" s="64" t="str">
        <f>IF($B94&lt;&gt;"",IFERROR(SUMIFS(销售台账!$K$3:$K$2654,销售台账!$E$3:$E$2654,$B94,销售台账!$B$3:$B$2654,LEFT($I$3,4),销售台账!$C$3:$C$2654,LEFT(DZ$4,LEN(DZ$4)-1))/ED94,0),"")</f>
        <v/>
      </c>
      <c r="EF94" s="64" t="str">
        <f>IF($B94&lt;&gt;"",SUMIFS(损耗登记!$I$3:$I$4999,损耗登记!$E$3:$E$4999,$B94,损耗登记!$B$3:$B$4999,LEFT($I$3,4),损耗登记!$C$3:$C$4999,LEFT(DZ$4,LEN(DZ$4)-1)),"")</f>
        <v/>
      </c>
      <c r="EG94" s="64" t="str">
        <f t="shared" si="156"/>
        <v/>
      </c>
      <c r="EH94" s="64" t="str">
        <f t="shared" si="157"/>
        <v/>
      </c>
      <c r="EI94" s="64" t="str">
        <f t="shared" si="158"/>
        <v/>
      </c>
      <c r="EJ94" s="64" t="str">
        <f t="shared" si="159"/>
        <v/>
      </c>
    </row>
    <row r="95" s="44" customFormat="1" ht="22" customHeight="1" spans="1:140">
      <c r="A95" s="63" t="str">
        <f t="shared" si="160"/>
        <v/>
      </c>
      <c r="B95" s="63" t="str">
        <f>IF(商品参数!A91&lt;&gt;"",商品参数!A91,"")</f>
        <v/>
      </c>
      <c r="C95" s="64" t="str">
        <f>IFERROR(VLOOKUP(B95,商品参数!A:E,2,FALSE),"")</f>
        <v/>
      </c>
      <c r="D95" s="64" t="str">
        <f>IFERROR(VLOOKUP(B95,商品参数!A:E,3,FALSE),"")</f>
        <v/>
      </c>
      <c r="E95" s="64" t="str">
        <f>IFERROR(VLOOKUP(B95,商品参数!A:E,4,FALSE),"")</f>
        <v/>
      </c>
      <c r="F95" s="64" t="str">
        <f>IF(E95&lt;&gt;"",IFERROR(VLOOKUP(B95,商品参数!$A$3:$D$499,6,0),0),"")</f>
        <v/>
      </c>
      <c r="G95" s="64" t="str">
        <f>IF(E95&lt;&gt;"",IFERROR(VLOOKUP(B95,商品参数!$A$3:$E$499,7,0),0),"")</f>
        <v/>
      </c>
      <c r="H95" s="64" t="str">
        <f t="shared" si="94"/>
        <v/>
      </c>
      <c r="I95" s="64" t="str">
        <f>IF($B95&lt;&gt;"",SUMIFS(进货台账!$I$3:$I$1869,进货台账!$E$3:$E$1869,$B95,进货台账!$B$3:$B$1869,LEFT($I$3,4),进货台账!$C$3:$C$1869,LEFT(I$4,LEN(I$4)-1)),"")</f>
        <v/>
      </c>
      <c r="J95" s="64" t="str">
        <f>IF($B95&lt;&gt;"",SUMIFS(进货台账!$K$3:$K$1869,进货台账!$E$3:$E$1869,$B95,进货台账!$B$3:$B$1869,LEFT($I$3,4),进货台账!$C$3:$C$1869,LEFT(I$4,LEN(I$4)-1)),"")</f>
        <v/>
      </c>
      <c r="K95" s="64" t="str">
        <f t="shared" si="95"/>
        <v/>
      </c>
      <c r="L95" s="64" t="str">
        <f t="shared" si="96"/>
        <v/>
      </c>
      <c r="M95" s="64" t="str">
        <f>IF($B95&lt;&gt;"",SUMIFS(销售台账!$I$3:$I$2654,销售台账!$E$3:$E$2654,$B95,销售台账!$B$3:$B$2654,LEFT($I$3,4),销售台账!$C$3:$C$2654,LEFT(I$4,LEN(I$4)-1)),"")</f>
        <v/>
      </c>
      <c r="N95" s="64" t="str">
        <f>IF($B95&lt;&gt;"",IFERROR(SUMIFS(销售台账!$K$3:$K$2654,销售台账!$E$3:$E$2654,$B95,销售台账!$B$3:$B$2654,LEFT($I$3,4),销售台账!$C$3:$C$2654,LEFT(I$4,LEN(I$4)-1))/M95,0),"")</f>
        <v/>
      </c>
      <c r="O95" s="64" t="str">
        <f>IF($B95&lt;&gt;"",SUMIFS(损耗登记!$I$3:$I$4999,损耗登记!$E$3:$E$4999,$B95,损耗登记!$B$3:$B$4999,LEFT($I$3,4),损耗登记!$C$3:$C$4999,LEFT(I$4,LEN(I$4)-1)),"")</f>
        <v/>
      </c>
      <c r="P95" s="64" t="str">
        <f t="shared" si="97"/>
        <v/>
      </c>
      <c r="Q95" s="64" t="str">
        <f t="shared" si="98"/>
        <v/>
      </c>
      <c r="R95" s="64" t="str">
        <f t="shared" si="99"/>
        <v/>
      </c>
      <c r="S95" s="64" t="str">
        <f t="shared" si="161"/>
        <v/>
      </c>
      <c r="T95" s="64" t="str">
        <f>IF($B95&lt;&gt;"",SUMIFS(进货台账!$I$3:$I$1869,进货台账!$E$3:$E$1869,$B95,进货台账!$B$3:$B$1869,LEFT($I$3,4),进货台账!$C$3:$C$1869,LEFT(T$4,LEN(T$4)-1)),"")</f>
        <v/>
      </c>
      <c r="U95" s="64" t="str">
        <f>IF($B95&lt;&gt;"",SUMIFS(进货台账!$K$3:$K$1869,进货台账!$E$3:$E$1869,$B95,进货台账!$B$3:$B$1869,LEFT($I$3,4),进货台账!$C$3:$C$1869,LEFT(T$4,LEN(T$4)-1)),"")</f>
        <v/>
      </c>
      <c r="V95" s="64" t="str">
        <f t="shared" si="162"/>
        <v/>
      </c>
      <c r="W95" s="64" t="str">
        <f t="shared" si="163"/>
        <v/>
      </c>
      <c r="X95" s="64" t="str">
        <f>IF($B95&lt;&gt;"",SUMIFS(销售台账!$I$3:$I$2654,销售台账!$E$3:$E$2654,$B95,销售台账!$B$3:$B$2654,LEFT($I$3,4),销售台账!$C$3:$C$2654,LEFT(T$4,LEN(T$4)-1)),"")</f>
        <v/>
      </c>
      <c r="Y95" s="64" t="str">
        <f>IF($B95&lt;&gt;"",IFERROR(SUMIFS(销售台账!$K$3:$K$2654,销售台账!$E$3:$E$2654,$B95,销售台账!$B$3:$B$2654,LEFT($I$3,4),销售台账!$C$3:$C$2654,LEFT(T$4,LEN(T$4)-1))/X95,0),"")</f>
        <v/>
      </c>
      <c r="Z95" s="64" t="str">
        <f>IF($B95&lt;&gt;"",SUMIFS(损耗登记!$I$3:$I$4999,损耗登记!$E$3:$E$4999,$B95,损耗登记!$B$3:$B$4999,LEFT($I$3,4),损耗登记!$C$3:$C$4999,LEFT(T$4,LEN(T$4)-1)),"")</f>
        <v/>
      </c>
      <c r="AA95" s="64" t="str">
        <f t="shared" si="164"/>
        <v/>
      </c>
      <c r="AB95" s="64" t="str">
        <f t="shared" si="165"/>
        <v/>
      </c>
      <c r="AC95" s="64" t="str">
        <f t="shared" si="166"/>
        <v/>
      </c>
      <c r="AD95" s="64" t="str">
        <f t="shared" si="167"/>
        <v/>
      </c>
      <c r="AE95" s="64" t="str">
        <f>IF($B95&lt;&gt;"",SUMIFS(进货台账!$I$3:$I$1869,进货台账!$E$3:$E$1869,$B95,进货台账!$B$3:$B$1869,LEFT($I$3,4),进货台账!$C$3:$C$1869,LEFT(AE$4,LEN(AE$4)-1)),"")</f>
        <v/>
      </c>
      <c r="AF95" s="64" t="str">
        <f>IF($B95&lt;&gt;"",SUMIFS(进货台账!$K$3:$K$1869,进货台账!$E$3:$E$1869,$B95,进货台账!$B$3:$B$1869,LEFT($I$3,4),进货台账!$C$3:$C$1869,LEFT(AE$4,LEN(AE$4)-1)),"")</f>
        <v/>
      </c>
      <c r="AG95" s="64" t="str">
        <f t="shared" si="100"/>
        <v/>
      </c>
      <c r="AH95" s="64" t="str">
        <f t="shared" si="101"/>
        <v/>
      </c>
      <c r="AI95" s="64" t="str">
        <f>IF($B95&lt;&gt;"",SUMIFS(销售台账!$I$3:$I$2654,销售台账!$E$3:$E$2654,$B95,销售台账!$B$3:$B$2654,LEFT($I$3,4),销售台账!$C$3:$C$2654,LEFT(AE$4,LEN(AE$4)-1)),"")</f>
        <v/>
      </c>
      <c r="AJ95" s="64" t="str">
        <f>IF($B95&lt;&gt;"",IFERROR(SUMIFS(销售台账!$K$3:$K$2654,销售台账!$E$3:$E$2654,$B95,销售台账!$B$3:$B$2654,LEFT($I$3,4),销售台账!$C$3:$C$2654,LEFT(AE$4,LEN(AE$4)-1))/AI95,0),"")</f>
        <v/>
      </c>
      <c r="AK95" s="64" t="str">
        <f>IF($B95&lt;&gt;"",SUMIFS(损耗登记!$I$3:$I$4999,损耗登记!$E$3:$E$4999,$B95,损耗登记!$B$3:$B$4999,LEFT($I$3,4),损耗登记!$C$3:$C$4999,LEFT(AE$4,LEN(AE$4)-1)),"")</f>
        <v/>
      </c>
      <c r="AL95" s="64" t="str">
        <f t="shared" si="102"/>
        <v/>
      </c>
      <c r="AM95" s="64" t="str">
        <f t="shared" si="103"/>
        <v/>
      </c>
      <c r="AN95" s="64" t="str">
        <f t="shared" si="104"/>
        <v/>
      </c>
      <c r="AO95" s="64" t="str">
        <f t="shared" si="105"/>
        <v/>
      </c>
      <c r="AP95" s="64" t="str">
        <f>IF($B95&lt;&gt;"",SUMIFS(进货台账!$I$3:$I$1869,进货台账!$E$3:$E$1869,$B95,进货台账!$B$3:$B$1869,LEFT($I$3,4),进货台账!$C$3:$C$1869,LEFT(AP$4,LEN(AP$4)-1)),"")</f>
        <v/>
      </c>
      <c r="AQ95" s="64" t="str">
        <f>IF($B95&lt;&gt;"",SUMIFS(进货台账!$K$3:$K$1869,进货台账!$E$3:$E$1869,$B95,进货台账!$B$3:$B$1869,LEFT($I$3,4),进货台账!$C$3:$C$1869,LEFT(AP$4,LEN(AP$4)-1)),"")</f>
        <v/>
      </c>
      <c r="AR95" s="64" t="str">
        <f t="shared" si="106"/>
        <v/>
      </c>
      <c r="AS95" s="64" t="str">
        <f t="shared" si="107"/>
        <v/>
      </c>
      <c r="AT95" s="64" t="str">
        <f>IF($B95&lt;&gt;"",SUMIFS(销售台账!$I$3:$I$2654,销售台账!$E$3:$E$2654,$B95,销售台账!$B$3:$B$2654,LEFT($I$3,4),销售台账!$C$3:$C$2654,LEFT(AP$4,LEN(AP$4)-1)),"")</f>
        <v/>
      </c>
      <c r="AU95" s="64" t="str">
        <f>IF($B95&lt;&gt;"",IFERROR(SUMIFS(销售台账!$K$3:$K$2654,销售台账!$E$3:$E$2654,$B95,销售台账!$B$3:$B$2654,LEFT($I$3,4),销售台账!$C$3:$C$2654,LEFT(AP$4,LEN(AP$4)-1))/AT95,0),"")</f>
        <v/>
      </c>
      <c r="AV95" s="64" t="str">
        <f>IF($B95&lt;&gt;"",SUMIFS(损耗登记!$I$3:$I$4999,损耗登记!$E$3:$E$4999,$B95,损耗登记!$B$3:$B$4999,LEFT($I$3,4),损耗登记!$C$3:$C$4999,LEFT(AP$4,LEN(AP$4)-1)),"")</f>
        <v/>
      </c>
      <c r="AW95" s="64" t="str">
        <f t="shared" si="108"/>
        <v/>
      </c>
      <c r="AX95" s="64" t="str">
        <f t="shared" si="109"/>
        <v/>
      </c>
      <c r="AY95" s="64" t="str">
        <f t="shared" si="110"/>
        <v/>
      </c>
      <c r="AZ95" s="64" t="str">
        <f t="shared" si="111"/>
        <v/>
      </c>
      <c r="BA95" s="64" t="str">
        <f>IF($B95&lt;&gt;"",SUMIFS(进货台账!$I$3:$I$1869,进货台账!$E$3:$E$1869,$B95,进货台账!$B$3:$B$1869,LEFT($I$3,4),进货台账!$C$3:$C$1869,LEFT(BA$4,LEN(BA$4)-1)),"")</f>
        <v/>
      </c>
      <c r="BB95" s="64" t="str">
        <f>IF($B95&lt;&gt;"",SUMIFS(进货台账!$K$3:$K$1869,进货台账!$E$3:$E$1869,$B95,进货台账!$B$3:$B$1869,LEFT($I$3,4),进货台账!$C$3:$C$1869,LEFT(BA$4,LEN(BA$4)-1)),"")</f>
        <v/>
      </c>
      <c r="BC95" s="64" t="str">
        <f t="shared" si="112"/>
        <v/>
      </c>
      <c r="BD95" s="64" t="str">
        <f t="shared" si="113"/>
        <v/>
      </c>
      <c r="BE95" s="64" t="str">
        <f>IF($B95&lt;&gt;"",SUMIFS(销售台账!$I$3:$I$2654,销售台账!$E$3:$E$2654,$B95,销售台账!$B$3:$B$2654,LEFT($I$3,4),销售台账!$C$3:$C$2654,LEFT(BA$4,LEN(BA$4)-1)),"")</f>
        <v/>
      </c>
      <c r="BF95" s="64" t="str">
        <f>IF($B95&lt;&gt;"",IFERROR(SUMIFS(销售台账!$K$3:$K$2654,销售台账!$E$3:$E$2654,$B95,销售台账!$B$3:$B$2654,LEFT($I$3,4),销售台账!$C$3:$C$2654,LEFT(BA$4,LEN(BA$4)-1))/BE95,0),"")</f>
        <v/>
      </c>
      <c r="BG95" s="64" t="str">
        <f>IF($B95&lt;&gt;"",SUMIFS(损耗登记!$I$3:$I$4999,损耗登记!$E$3:$E$4999,$B95,损耗登记!$B$3:$B$4999,LEFT($I$3,4),损耗登记!$C$3:$C$4999,LEFT(BA$4,LEN(BA$4)-1)),"")</f>
        <v/>
      </c>
      <c r="BH95" s="64" t="str">
        <f t="shared" si="114"/>
        <v/>
      </c>
      <c r="BI95" s="64" t="str">
        <f t="shared" si="115"/>
        <v/>
      </c>
      <c r="BJ95" s="64" t="str">
        <f t="shared" si="116"/>
        <v/>
      </c>
      <c r="BK95" s="64" t="str">
        <f t="shared" si="117"/>
        <v/>
      </c>
      <c r="BL95" s="64" t="str">
        <f>IF($B95&lt;&gt;"",SUMIFS(进货台账!$I$3:$I$1869,进货台账!$E$3:$E$1869,$B95,进货台账!$B$3:$B$1869,LEFT($I$3,4),进货台账!$C$3:$C$1869,LEFT(BL$4,LEN(BL$4)-1)),"")</f>
        <v/>
      </c>
      <c r="BM95" s="64" t="str">
        <f>IF($B95&lt;&gt;"",SUMIFS(进货台账!$K$3:$K$1869,进货台账!$E$3:$E$1869,$B95,进货台账!$B$3:$B$1869,LEFT($I$3,4),进货台账!$C$3:$C$1869,LEFT(BL$4,LEN(BL$4)-1)),"")</f>
        <v/>
      </c>
      <c r="BN95" s="64" t="str">
        <f t="shared" si="118"/>
        <v/>
      </c>
      <c r="BO95" s="64" t="str">
        <f t="shared" si="119"/>
        <v/>
      </c>
      <c r="BP95" s="64" t="str">
        <f>IF($B95&lt;&gt;"",SUMIFS(销售台账!$I$3:$I$2654,销售台账!$E$3:$E$2654,$B95,销售台账!$B$3:$B$2654,LEFT($I$3,4),销售台账!$C$3:$C$2654,LEFT(BL$4,LEN(BL$4)-1)),"")</f>
        <v/>
      </c>
      <c r="BQ95" s="64" t="str">
        <f>IF($B95&lt;&gt;"",IFERROR(SUMIFS(销售台账!$K$3:$K$2654,销售台账!$E$3:$E$2654,$B95,销售台账!$B$3:$B$2654,LEFT($I$3,4),销售台账!$C$3:$C$2654,LEFT(BL$4,LEN(BL$4)-1))/BP95,0),"")</f>
        <v/>
      </c>
      <c r="BR95" s="64" t="str">
        <f>IF($B95&lt;&gt;"",SUMIFS(损耗登记!$I$3:$I$4999,损耗登记!$E$3:$E$4999,$B95,损耗登记!$B$3:$B$4999,LEFT($I$3,4),损耗登记!$C$3:$C$4999,LEFT(BL$4,LEN(BL$4)-1)),"")</f>
        <v/>
      </c>
      <c r="BS95" s="64" t="str">
        <f t="shared" si="120"/>
        <v/>
      </c>
      <c r="BT95" s="64" t="str">
        <f t="shared" si="121"/>
        <v/>
      </c>
      <c r="BU95" s="64" t="str">
        <f t="shared" si="122"/>
        <v/>
      </c>
      <c r="BV95" s="64" t="str">
        <f t="shared" si="123"/>
        <v/>
      </c>
      <c r="BW95" s="64" t="str">
        <f>IF($B95&lt;&gt;"",SUMIFS(进货台账!$I$3:$I$1869,进货台账!$E$3:$E$1869,$B95,进货台账!$B$3:$B$1869,LEFT($I$3,4),进货台账!$C$3:$C$1869,LEFT(BW$4,LEN(BW$4)-1)),"")</f>
        <v/>
      </c>
      <c r="BX95" s="64" t="str">
        <f>IF($B95&lt;&gt;"",SUMIFS(进货台账!$K$3:$K$1869,进货台账!$E$3:$E$1869,$B95,进货台账!$B$3:$B$1869,LEFT($I$3,4),进货台账!$C$3:$C$1869,LEFT(BW$4,LEN(BW$4)-1)),"")</f>
        <v/>
      </c>
      <c r="BY95" s="64" t="str">
        <f t="shared" si="124"/>
        <v/>
      </c>
      <c r="BZ95" s="64" t="str">
        <f t="shared" si="125"/>
        <v/>
      </c>
      <c r="CA95" s="64" t="str">
        <f>IF($B95&lt;&gt;"",SUMIFS(销售台账!$I$3:$I$2654,销售台账!$E$3:$E$2654,$B95,销售台账!$B$3:$B$2654,LEFT($I$3,4),销售台账!$C$3:$C$2654,LEFT(BW$4,LEN(BW$4)-1)),"")</f>
        <v/>
      </c>
      <c r="CB95" s="64" t="str">
        <f>IF($B95&lt;&gt;"",IFERROR(SUMIFS(销售台账!$K$3:$K$2654,销售台账!$E$3:$E$2654,$B95,销售台账!$B$3:$B$2654,LEFT($I$3,4),销售台账!$C$3:$C$2654,LEFT(BW$4,LEN(BW$4)-1))/CA95,0),"")</f>
        <v/>
      </c>
      <c r="CC95" s="64" t="str">
        <f>IF($B95&lt;&gt;"",SUMIFS(损耗登记!$I$3:$I$4999,损耗登记!$E$3:$E$4999,$B95,损耗登记!$B$3:$B$4999,LEFT($I$3,4),损耗登记!$C$3:$C$4999,LEFT(BW$4,LEN(BW$4)-1)),"")</f>
        <v/>
      </c>
      <c r="CD95" s="64" t="str">
        <f t="shared" si="126"/>
        <v/>
      </c>
      <c r="CE95" s="64" t="str">
        <f t="shared" si="127"/>
        <v/>
      </c>
      <c r="CF95" s="64" t="str">
        <f t="shared" si="128"/>
        <v/>
      </c>
      <c r="CG95" s="64" t="str">
        <f t="shared" si="129"/>
        <v/>
      </c>
      <c r="CH95" s="64" t="str">
        <f>IF($B95&lt;&gt;"",SUMIFS(进货台账!$I$3:$I$1869,进货台账!$E$3:$E$1869,$B95,进货台账!$B$3:$B$1869,LEFT($I$3,4),进货台账!$C$3:$C$1869,LEFT(CH$4,LEN(CH$4)-1)),"")</f>
        <v/>
      </c>
      <c r="CI95" s="64" t="str">
        <f>IF($B95&lt;&gt;"",SUMIFS(进货台账!$K$3:$K$1869,进货台账!$E$3:$E$1869,$B95,进货台账!$B$3:$B$1869,LEFT($I$3,4),进货台账!$C$3:$C$1869,LEFT(CH$4,LEN(CH$4)-1)),"")</f>
        <v/>
      </c>
      <c r="CJ95" s="64" t="str">
        <f t="shared" si="130"/>
        <v/>
      </c>
      <c r="CK95" s="64" t="str">
        <f t="shared" si="131"/>
        <v/>
      </c>
      <c r="CL95" s="64" t="str">
        <f>IF($B95&lt;&gt;"",SUMIFS(销售台账!$I$3:$I$2654,销售台账!$E$3:$E$2654,$B95,销售台账!$B$3:$B$2654,LEFT($I$3,4),销售台账!$C$3:$C$2654,LEFT(CH$4,LEN(CH$4)-1)),"")</f>
        <v/>
      </c>
      <c r="CM95" s="64" t="str">
        <f>IF($B95&lt;&gt;"",IFERROR(SUMIFS(销售台账!$K$3:$K$2654,销售台账!$E$3:$E$2654,$B95,销售台账!$B$3:$B$2654,LEFT($I$3,4),销售台账!$C$3:$C$2654,LEFT(CH$4,LEN(CH$4)-1))/CL95,0),"")</f>
        <v/>
      </c>
      <c r="CN95" s="64" t="str">
        <f>IF($B95&lt;&gt;"",SUMIFS(损耗登记!$I$3:$I$4999,损耗登记!$E$3:$E$4999,$B95,损耗登记!$B$3:$B$4999,LEFT($I$3,4),损耗登记!$C$3:$C$4999,LEFT(CH$4,LEN(CH$4)-1)),"")</f>
        <v/>
      </c>
      <c r="CO95" s="64" t="str">
        <f t="shared" si="132"/>
        <v/>
      </c>
      <c r="CP95" s="64" t="str">
        <f t="shared" si="133"/>
        <v/>
      </c>
      <c r="CQ95" s="64" t="str">
        <f t="shared" si="134"/>
        <v/>
      </c>
      <c r="CR95" s="64" t="str">
        <f t="shared" si="135"/>
        <v/>
      </c>
      <c r="CS95" s="64" t="str">
        <f>IF($B95&lt;&gt;"",SUMIFS(进货台账!$I$3:$I$1869,进货台账!$E$3:$E$1869,$B95,进货台账!$B$3:$B$1869,LEFT($I$3,4),进货台账!$C$3:$C$1869,LEFT(CS$4,LEN(CS$4)-1)),"")</f>
        <v/>
      </c>
      <c r="CT95" s="64" t="str">
        <f>IF($B95&lt;&gt;"",SUMIFS(进货台账!$K$3:$K$1869,进货台账!$E$3:$E$1869,$B95,进货台账!$B$3:$B$1869,LEFT($I$3,4),进货台账!$C$3:$C$1869,LEFT(CS$4,LEN(CS$4)-1)),"")</f>
        <v/>
      </c>
      <c r="CU95" s="64" t="str">
        <f t="shared" si="136"/>
        <v/>
      </c>
      <c r="CV95" s="64" t="str">
        <f t="shared" si="137"/>
        <v/>
      </c>
      <c r="CW95" s="64" t="str">
        <f>IF($B95&lt;&gt;"",SUMIFS(销售台账!$I$3:$I$2654,销售台账!$E$3:$E$2654,$B95,销售台账!$B$3:$B$2654,LEFT($I$3,4),销售台账!$C$3:$C$2654,LEFT(CS$4,LEN(CS$4)-1)),"")</f>
        <v/>
      </c>
      <c r="CX95" s="64" t="str">
        <f>IF($B95&lt;&gt;"",IFERROR(SUMIFS(销售台账!$K$3:$K$2654,销售台账!$E$3:$E$2654,$B95,销售台账!$B$3:$B$2654,LEFT($I$3,4),销售台账!$C$3:$C$2654,LEFT(CS$4,LEN(CS$4)-1))/CW95,0),"")</f>
        <v/>
      </c>
      <c r="CY95" s="64" t="str">
        <f>IF($B95&lt;&gt;"",SUMIFS(损耗登记!$I$3:$I$4999,损耗登记!$E$3:$E$4999,$B95,损耗登记!$B$3:$B$4999,LEFT($I$3,4),损耗登记!$C$3:$C$4999,LEFT(CS$4,LEN(CS$4)-1)),"")</f>
        <v/>
      </c>
      <c r="CZ95" s="64" t="str">
        <f t="shared" si="138"/>
        <v/>
      </c>
      <c r="DA95" s="64" t="str">
        <f t="shared" si="139"/>
        <v/>
      </c>
      <c r="DB95" s="64" t="str">
        <f t="shared" si="140"/>
        <v/>
      </c>
      <c r="DC95" s="64" t="str">
        <f t="shared" si="141"/>
        <v/>
      </c>
      <c r="DD95" s="64" t="str">
        <f>IF($B95&lt;&gt;"",SUMIFS(进货台账!$I$3:$I$1869,进货台账!$E$3:$E$1869,$B95,进货台账!$B$3:$B$1869,LEFT($I$3,4),进货台账!$C$3:$C$1869,LEFT(DD$4,LEN(DD$4)-1)),"")</f>
        <v/>
      </c>
      <c r="DE95" s="64" t="str">
        <f>IF($B95&lt;&gt;"",SUMIFS(进货台账!$K$3:$K$1869,进货台账!$E$3:$E$1869,$B95,进货台账!$B$3:$B$1869,LEFT($I$3,4),进货台账!$C$3:$C$1869,LEFT(DD$4,LEN(DD$4)-1)),"")</f>
        <v/>
      </c>
      <c r="DF95" s="64" t="str">
        <f t="shared" si="142"/>
        <v/>
      </c>
      <c r="DG95" s="64" t="str">
        <f t="shared" si="143"/>
        <v/>
      </c>
      <c r="DH95" s="64" t="str">
        <f>IF($B95&lt;&gt;"",SUMIFS(销售台账!$I$3:$I$2654,销售台账!$E$3:$E$2654,$B95,销售台账!$B$3:$B$2654,LEFT($I$3,4),销售台账!$C$3:$C$2654,LEFT(DD$4,LEN(DD$4)-1)),"")</f>
        <v/>
      </c>
      <c r="DI95" s="64" t="str">
        <f>IF($B95&lt;&gt;"",IFERROR(SUMIFS(销售台账!$K$3:$K$2654,销售台账!$E$3:$E$2654,$B95,销售台账!$B$3:$B$2654,LEFT($I$3,4),销售台账!$C$3:$C$2654,LEFT(DD$4,LEN(DD$4)-1))/DH95,0),"")</f>
        <v/>
      </c>
      <c r="DJ95" s="64" t="str">
        <f>IF($B95&lt;&gt;"",SUMIFS(损耗登记!$I$3:$I$4999,损耗登记!$E$3:$E$4999,$B95,损耗登记!$B$3:$B$4999,LEFT($I$3,4),损耗登记!$C$3:$C$4999,LEFT(DD$4,LEN(DD$4)-1)),"")</f>
        <v/>
      </c>
      <c r="DK95" s="64" t="str">
        <f t="shared" si="144"/>
        <v/>
      </c>
      <c r="DL95" s="64" t="str">
        <f t="shared" si="145"/>
        <v/>
      </c>
      <c r="DM95" s="64" t="str">
        <f t="shared" si="146"/>
        <v/>
      </c>
      <c r="DN95" s="64" t="str">
        <f t="shared" si="147"/>
        <v/>
      </c>
      <c r="DO95" s="64" t="str">
        <f>IF($B95&lt;&gt;"",SUMIFS(进货台账!$I$3:$I$1869,进货台账!$E$3:$E$1869,$B95,进货台账!$B$3:$B$1869,LEFT($I$3,4),进货台账!$C$3:$C$1869,LEFT(DO$4,LEN(DO$4)-1)),"")</f>
        <v/>
      </c>
      <c r="DP95" s="64" t="str">
        <f>IF($B95&lt;&gt;"",SUMIFS(进货台账!$K$3:$K$1869,进货台账!$E$3:$E$1869,$B95,进货台账!$B$3:$B$1869,LEFT($I$3,4),进货台账!$C$3:$C$1869,LEFT(DO$4,LEN(DO$4)-1)),"")</f>
        <v/>
      </c>
      <c r="DQ95" s="64" t="str">
        <f t="shared" si="148"/>
        <v/>
      </c>
      <c r="DR95" s="64" t="str">
        <f t="shared" si="149"/>
        <v/>
      </c>
      <c r="DS95" s="64" t="str">
        <f>IF($B95&lt;&gt;"",SUMIFS(销售台账!$I$3:$I$2654,销售台账!$E$3:$E$2654,$B95,销售台账!$B$3:$B$2654,LEFT($I$3,4),销售台账!$C$3:$C$2654,LEFT(DO$4,LEN(DO$4)-1)),"")</f>
        <v/>
      </c>
      <c r="DT95" s="64" t="str">
        <f>IF($B95&lt;&gt;"",IFERROR(SUMIFS(销售台账!$K$3:$K$2654,销售台账!$E$3:$E$2654,$B95,销售台账!$B$3:$B$2654,LEFT($I$3,4),销售台账!$C$3:$C$2654,LEFT(DO$4,LEN(DO$4)-1))/DS95,0),"")</f>
        <v/>
      </c>
      <c r="DU95" s="64" t="str">
        <f>IF($B95&lt;&gt;"",SUMIFS(损耗登记!$I$3:$I$4999,损耗登记!$E$3:$E$4999,$B95,损耗登记!$B$3:$B$4999,LEFT($I$3,4),损耗登记!$C$3:$C$4999,LEFT(DO$4,LEN(DO$4)-1)),"")</f>
        <v/>
      </c>
      <c r="DV95" s="64" t="str">
        <f t="shared" si="150"/>
        <v/>
      </c>
      <c r="DW95" s="64" t="str">
        <f t="shared" si="151"/>
        <v/>
      </c>
      <c r="DX95" s="64" t="str">
        <f t="shared" si="152"/>
        <v/>
      </c>
      <c r="DY95" s="64" t="str">
        <f t="shared" si="153"/>
        <v/>
      </c>
      <c r="DZ95" s="64" t="str">
        <f>IF($B95&lt;&gt;"",SUMIFS(进货台账!$I$3:$I$1869,进货台账!$E$3:$E$1869,$B95,进货台账!$B$3:$B$1869,LEFT($I$3,4),进货台账!$C$3:$C$1869,LEFT(DZ$4,LEN(DZ$4)-1)),"")</f>
        <v/>
      </c>
      <c r="EA95" s="64" t="str">
        <f>IF($B95&lt;&gt;"",SUMIFS(进货台账!$K$3:$K$1869,进货台账!$E$3:$E$1869,$B95,进货台账!$B$3:$B$1869,LEFT($I$3,4),进货台账!$C$3:$C$1869,LEFT(DZ$4,LEN(DZ$4)-1)),"")</f>
        <v/>
      </c>
      <c r="EB95" s="64" t="str">
        <f t="shared" si="154"/>
        <v/>
      </c>
      <c r="EC95" s="64" t="str">
        <f t="shared" si="155"/>
        <v/>
      </c>
      <c r="ED95" s="64" t="str">
        <f>IF($B95&lt;&gt;"",SUMIFS(销售台账!$I$3:$I$2654,销售台账!$E$3:$E$2654,$B95,销售台账!$B$3:$B$2654,LEFT($I$3,4),销售台账!$C$3:$C$2654,LEFT(DZ$4,LEN(DZ$4)-1)),"")</f>
        <v/>
      </c>
      <c r="EE95" s="64" t="str">
        <f>IF($B95&lt;&gt;"",IFERROR(SUMIFS(销售台账!$K$3:$K$2654,销售台账!$E$3:$E$2654,$B95,销售台账!$B$3:$B$2654,LEFT($I$3,4),销售台账!$C$3:$C$2654,LEFT(DZ$4,LEN(DZ$4)-1))/ED95,0),"")</f>
        <v/>
      </c>
      <c r="EF95" s="64" t="str">
        <f>IF($B95&lt;&gt;"",SUMIFS(损耗登记!$I$3:$I$4999,损耗登记!$E$3:$E$4999,$B95,损耗登记!$B$3:$B$4999,LEFT($I$3,4),损耗登记!$C$3:$C$4999,LEFT(DZ$4,LEN(DZ$4)-1)),"")</f>
        <v/>
      </c>
      <c r="EG95" s="64" t="str">
        <f t="shared" si="156"/>
        <v/>
      </c>
      <c r="EH95" s="64" t="str">
        <f t="shared" si="157"/>
        <v/>
      </c>
      <c r="EI95" s="64" t="str">
        <f t="shared" si="158"/>
        <v/>
      </c>
      <c r="EJ95" s="64" t="str">
        <f t="shared" si="159"/>
        <v/>
      </c>
    </row>
    <row r="96" s="44" customFormat="1" ht="22" customHeight="1" spans="1:140">
      <c r="A96" s="63" t="str">
        <f t="shared" si="160"/>
        <v/>
      </c>
      <c r="B96" s="63" t="str">
        <f>IF(商品参数!A92&lt;&gt;"",商品参数!A92,"")</f>
        <v/>
      </c>
      <c r="C96" s="64" t="str">
        <f>IFERROR(VLOOKUP(B96,商品参数!A:E,2,FALSE),"")</f>
        <v/>
      </c>
      <c r="D96" s="64" t="str">
        <f>IFERROR(VLOOKUP(B96,商品参数!A:E,3,FALSE),"")</f>
        <v/>
      </c>
      <c r="E96" s="64" t="str">
        <f>IFERROR(VLOOKUP(B96,商品参数!A:E,4,FALSE),"")</f>
        <v/>
      </c>
      <c r="F96" s="64" t="str">
        <f>IF(E96&lt;&gt;"",IFERROR(VLOOKUP(B96,商品参数!$A$3:$D$499,6,0),0),"")</f>
        <v/>
      </c>
      <c r="G96" s="64" t="str">
        <f>IF(E96&lt;&gt;"",IFERROR(VLOOKUP(B96,商品参数!$A$3:$E$499,7,0),0),"")</f>
        <v/>
      </c>
      <c r="H96" s="64" t="str">
        <f t="shared" si="94"/>
        <v/>
      </c>
      <c r="I96" s="64" t="str">
        <f>IF($B96&lt;&gt;"",SUMIFS(进货台账!$I$3:$I$1869,进货台账!$E$3:$E$1869,$B96,进货台账!$B$3:$B$1869,LEFT($I$3,4),进货台账!$C$3:$C$1869,LEFT(I$4,LEN(I$4)-1)),"")</f>
        <v/>
      </c>
      <c r="J96" s="64" t="str">
        <f>IF($B96&lt;&gt;"",SUMIFS(进货台账!$K$3:$K$1869,进货台账!$E$3:$E$1869,$B96,进货台账!$B$3:$B$1869,LEFT($I$3,4),进货台账!$C$3:$C$1869,LEFT(I$4,LEN(I$4)-1)),"")</f>
        <v/>
      </c>
      <c r="K96" s="64" t="str">
        <f t="shared" si="95"/>
        <v/>
      </c>
      <c r="L96" s="64" t="str">
        <f t="shared" si="96"/>
        <v/>
      </c>
      <c r="M96" s="64" t="str">
        <f>IF($B96&lt;&gt;"",SUMIFS(销售台账!$I$3:$I$2654,销售台账!$E$3:$E$2654,$B96,销售台账!$B$3:$B$2654,LEFT($I$3,4),销售台账!$C$3:$C$2654,LEFT(I$4,LEN(I$4)-1)),"")</f>
        <v/>
      </c>
      <c r="N96" s="64" t="str">
        <f>IF($B96&lt;&gt;"",IFERROR(SUMIFS(销售台账!$K$3:$K$2654,销售台账!$E$3:$E$2654,$B96,销售台账!$B$3:$B$2654,LEFT($I$3,4),销售台账!$C$3:$C$2654,LEFT(I$4,LEN(I$4)-1))/M96,0),"")</f>
        <v/>
      </c>
      <c r="O96" s="64" t="str">
        <f>IF($B96&lt;&gt;"",SUMIFS(损耗登记!$I$3:$I$4999,损耗登记!$E$3:$E$4999,$B96,损耗登记!$B$3:$B$4999,LEFT($I$3,4),损耗登记!$C$3:$C$4999,LEFT(I$4,LEN(I$4)-1)),"")</f>
        <v/>
      </c>
      <c r="P96" s="64" t="str">
        <f t="shared" si="97"/>
        <v/>
      </c>
      <c r="Q96" s="64" t="str">
        <f t="shared" si="98"/>
        <v/>
      </c>
      <c r="R96" s="64" t="str">
        <f t="shared" si="99"/>
        <v/>
      </c>
      <c r="S96" s="64" t="str">
        <f t="shared" si="161"/>
        <v/>
      </c>
      <c r="T96" s="64" t="str">
        <f>IF($B96&lt;&gt;"",SUMIFS(进货台账!$I$3:$I$1869,进货台账!$E$3:$E$1869,$B96,进货台账!$B$3:$B$1869,LEFT($I$3,4),进货台账!$C$3:$C$1869,LEFT(T$4,LEN(T$4)-1)),"")</f>
        <v/>
      </c>
      <c r="U96" s="64" t="str">
        <f>IF($B96&lt;&gt;"",SUMIFS(进货台账!$K$3:$K$1869,进货台账!$E$3:$E$1869,$B96,进货台账!$B$3:$B$1869,LEFT($I$3,4),进货台账!$C$3:$C$1869,LEFT(T$4,LEN(T$4)-1)),"")</f>
        <v/>
      </c>
      <c r="V96" s="64" t="str">
        <f t="shared" si="162"/>
        <v/>
      </c>
      <c r="W96" s="64" t="str">
        <f t="shared" si="163"/>
        <v/>
      </c>
      <c r="X96" s="64" t="str">
        <f>IF($B96&lt;&gt;"",SUMIFS(销售台账!$I$3:$I$2654,销售台账!$E$3:$E$2654,$B96,销售台账!$B$3:$B$2654,LEFT($I$3,4),销售台账!$C$3:$C$2654,LEFT(T$4,LEN(T$4)-1)),"")</f>
        <v/>
      </c>
      <c r="Y96" s="64" t="str">
        <f>IF($B96&lt;&gt;"",IFERROR(SUMIFS(销售台账!$K$3:$K$2654,销售台账!$E$3:$E$2654,$B96,销售台账!$B$3:$B$2654,LEFT($I$3,4),销售台账!$C$3:$C$2654,LEFT(T$4,LEN(T$4)-1))/X96,0),"")</f>
        <v/>
      </c>
      <c r="Z96" s="64" t="str">
        <f>IF($B96&lt;&gt;"",SUMIFS(损耗登记!$I$3:$I$4999,损耗登记!$E$3:$E$4999,$B96,损耗登记!$B$3:$B$4999,LEFT($I$3,4),损耗登记!$C$3:$C$4999,LEFT(T$4,LEN(T$4)-1)),"")</f>
        <v/>
      </c>
      <c r="AA96" s="64" t="str">
        <f t="shared" si="164"/>
        <v/>
      </c>
      <c r="AB96" s="64" t="str">
        <f t="shared" si="165"/>
        <v/>
      </c>
      <c r="AC96" s="64" t="str">
        <f t="shared" si="166"/>
        <v/>
      </c>
      <c r="AD96" s="64" t="str">
        <f t="shared" si="167"/>
        <v/>
      </c>
      <c r="AE96" s="64" t="str">
        <f>IF($B96&lt;&gt;"",SUMIFS(进货台账!$I$3:$I$1869,进货台账!$E$3:$E$1869,$B96,进货台账!$B$3:$B$1869,LEFT($I$3,4),进货台账!$C$3:$C$1869,LEFT(AE$4,LEN(AE$4)-1)),"")</f>
        <v/>
      </c>
      <c r="AF96" s="64" t="str">
        <f>IF($B96&lt;&gt;"",SUMIFS(进货台账!$K$3:$K$1869,进货台账!$E$3:$E$1869,$B96,进货台账!$B$3:$B$1869,LEFT($I$3,4),进货台账!$C$3:$C$1869,LEFT(AE$4,LEN(AE$4)-1)),"")</f>
        <v/>
      </c>
      <c r="AG96" s="64" t="str">
        <f t="shared" si="100"/>
        <v/>
      </c>
      <c r="AH96" s="64" t="str">
        <f t="shared" si="101"/>
        <v/>
      </c>
      <c r="AI96" s="64" t="str">
        <f>IF($B96&lt;&gt;"",SUMIFS(销售台账!$I$3:$I$2654,销售台账!$E$3:$E$2654,$B96,销售台账!$B$3:$B$2654,LEFT($I$3,4),销售台账!$C$3:$C$2654,LEFT(AE$4,LEN(AE$4)-1)),"")</f>
        <v/>
      </c>
      <c r="AJ96" s="64" t="str">
        <f>IF($B96&lt;&gt;"",IFERROR(SUMIFS(销售台账!$K$3:$K$2654,销售台账!$E$3:$E$2654,$B96,销售台账!$B$3:$B$2654,LEFT($I$3,4),销售台账!$C$3:$C$2654,LEFT(AE$4,LEN(AE$4)-1))/AI96,0),"")</f>
        <v/>
      </c>
      <c r="AK96" s="64" t="str">
        <f>IF($B96&lt;&gt;"",SUMIFS(损耗登记!$I$3:$I$4999,损耗登记!$E$3:$E$4999,$B96,损耗登记!$B$3:$B$4999,LEFT($I$3,4),损耗登记!$C$3:$C$4999,LEFT(AE$4,LEN(AE$4)-1)),"")</f>
        <v/>
      </c>
      <c r="AL96" s="64" t="str">
        <f t="shared" si="102"/>
        <v/>
      </c>
      <c r="AM96" s="64" t="str">
        <f t="shared" si="103"/>
        <v/>
      </c>
      <c r="AN96" s="64" t="str">
        <f t="shared" si="104"/>
        <v/>
      </c>
      <c r="AO96" s="64" t="str">
        <f t="shared" si="105"/>
        <v/>
      </c>
      <c r="AP96" s="64" t="str">
        <f>IF($B96&lt;&gt;"",SUMIFS(进货台账!$I$3:$I$1869,进货台账!$E$3:$E$1869,$B96,进货台账!$B$3:$B$1869,LEFT($I$3,4),进货台账!$C$3:$C$1869,LEFT(AP$4,LEN(AP$4)-1)),"")</f>
        <v/>
      </c>
      <c r="AQ96" s="64" t="str">
        <f>IF($B96&lt;&gt;"",SUMIFS(进货台账!$K$3:$K$1869,进货台账!$E$3:$E$1869,$B96,进货台账!$B$3:$B$1869,LEFT($I$3,4),进货台账!$C$3:$C$1869,LEFT(AP$4,LEN(AP$4)-1)),"")</f>
        <v/>
      </c>
      <c r="AR96" s="64" t="str">
        <f t="shared" si="106"/>
        <v/>
      </c>
      <c r="AS96" s="64" t="str">
        <f t="shared" si="107"/>
        <v/>
      </c>
      <c r="AT96" s="64" t="str">
        <f>IF($B96&lt;&gt;"",SUMIFS(销售台账!$I$3:$I$2654,销售台账!$E$3:$E$2654,$B96,销售台账!$B$3:$B$2654,LEFT($I$3,4),销售台账!$C$3:$C$2654,LEFT(AP$4,LEN(AP$4)-1)),"")</f>
        <v/>
      </c>
      <c r="AU96" s="64" t="str">
        <f>IF($B96&lt;&gt;"",IFERROR(SUMIFS(销售台账!$K$3:$K$2654,销售台账!$E$3:$E$2654,$B96,销售台账!$B$3:$B$2654,LEFT($I$3,4),销售台账!$C$3:$C$2654,LEFT(AP$4,LEN(AP$4)-1))/AT96,0),"")</f>
        <v/>
      </c>
      <c r="AV96" s="64" t="str">
        <f>IF($B96&lt;&gt;"",SUMIFS(损耗登记!$I$3:$I$4999,损耗登记!$E$3:$E$4999,$B96,损耗登记!$B$3:$B$4999,LEFT($I$3,4),损耗登记!$C$3:$C$4999,LEFT(AP$4,LEN(AP$4)-1)),"")</f>
        <v/>
      </c>
      <c r="AW96" s="64" t="str">
        <f t="shared" si="108"/>
        <v/>
      </c>
      <c r="AX96" s="64" t="str">
        <f t="shared" si="109"/>
        <v/>
      </c>
      <c r="AY96" s="64" t="str">
        <f t="shared" si="110"/>
        <v/>
      </c>
      <c r="AZ96" s="64" t="str">
        <f t="shared" si="111"/>
        <v/>
      </c>
      <c r="BA96" s="64" t="str">
        <f>IF($B96&lt;&gt;"",SUMIFS(进货台账!$I$3:$I$1869,进货台账!$E$3:$E$1869,$B96,进货台账!$B$3:$B$1869,LEFT($I$3,4),进货台账!$C$3:$C$1869,LEFT(BA$4,LEN(BA$4)-1)),"")</f>
        <v/>
      </c>
      <c r="BB96" s="64" t="str">
        <f>IF($B96&lt;&gt;"",SUMIFS(进货台账!$K$3:$K$1869,进货台账!$E$3:$E$1869,$B96,进货台账!$B$3:$B$1869,LEFT($I$3,4),进货台账!$C$3:$C$1869,LEFT(BA$4,LEN(BA$4)-1)),"")</f>
        <v/>
      </c>
      <c r="BC96" s="64" t="str">
        <f t="shared" si="112"/>
        <v/>
      </c>
      <c r="BD96" s="64" t="str">
        <f t="shared" si="113"/>
        <v/>
      </c>
      <c r="BE96" s="64" t="str">
        <f>IF($B96&lt;&gt;"",SUMIFS(销售台账!$I$3:$I$2654,销售台账!$E$3:$E$2654,$B96,销售台账!$B$3:$B$2654,LEFT($I$3,4),销售台账!$C$3:$C$2654,LEFT(BA$4,LEN(BA$4)-1)),"")</f>
        <v/>
      </c>
      <c r="BF96" s="64" t="str">
        <f>IF($B96&lt;&gt;"",IFERROR(SUMIFS(销售台账!$K$3:$K$2654,销售台账!$E$3:$E$2654,$B96,销售台账!$B$3:$B$2654,LEFT($I$3,4),销售台账!$C$3:$C$2654,LEFT(BA$4,LEN(BA$4)-1))/BE96,0),"")</f>
        <v/>
      </c>
      <c r="BG96" s="64" t="str">
        <f>IF($B96&lt;&gt;"",SUMIFS(损耗登记!$I$3:$I$4999,损耗登记!$E$3:$E$4999,$B96,损耗登记!$B$3:$B$4999,LEFT($I$3,4),损耗登记!$C$3:$C$4999,LEFT(BA$4,LEN(BA$4)-1)),"")</f>
        <v/>
      </c>
      <c r="BH96" s="64" t="str">
        <f t="shared" si="114"/>
        <v/>
      </c>
      <c r="BI96" s="64" t="str">
        <f t="shared" si="115"/>
        <v/>
      </c>
      <c r="BJ96" s="64" t="str">
        <f t="shared" si="116"/>
        <v/>
      </c>
      <c r="BK96" s="64" t="str">
        <f t="shared" si="117"/>
        <v/>
      </c>
      <c r="BL96" s="64" t="str">
        <f>IF($B96&lt;&gt;"",SUMIFS(进货台账!$I$3:$I$1869,进货台账!$E$3:$E$1869,$B96,进货台账!$B$3:$B$1869,LEFT($I$3,4),进货台账!$C$3:$C$1869,LEFT(BL$4,LEN(BL$4)-1)),"")</f>
        <v/>
      </c>
      <c r="BM96" s="64" t="str">
        <f>IF($B96&lt;&gt;"",SUMIFS(进货台账!$K$3:$K$1869,进货台账!$E$3:$E$1869,$B96,进货台账!$B$3:$B$1869,LEFT($I$3,4),进货台账!$C$3:$C$1869,LEFT(BL$4,LEN(BL$4)-1)),"")</f>
        <v/>
      </c>
      <c r="BN96" s="64" t="str">
        <f t="shared" si="118"/>
        <v/>
      </c>
      <c r="BO96" s="64" t="str">
        <f t="shared" si="119"/>
        <v/>
      </c>
      <c r="BP96" s="64" t="str">
        <f>IF($B96&lt;&gt;"",SUMIFS(销售台账!$I$3:$I$2654,销售台账!$E$3:$E$2654,$B96,销售台账!$B$3:$B$2654,LEFT($I$3,4),销售台账!$C$3:$C$2654,LEFT(BL$4,LEN(BL$4)-1)),"")</f>
        <v/>
      </c>
      <c r="BQ96" s="64" t="str">
        <f>IF($B96&lt;&gt;"",IFERROR(SUMIFS(销售台账!$K$3:$K$2654,销售台账!$E$3:$E$2654,$B96,销售台账!$B$3:$B$2654,LEFT($I$3,4),销售台账!$C$3:$C$2654,LEFT(BL$4,LEN(BL$4)-1))/BP96,0),"")</f>
        <v/>
      </c>
      <c r="BR96" s="64" t="str">
        <f>IF($B96&lt;&gt;"",SUMIFS(损耗登记!$I$3:$I$4999,损耗登记!$E$3:$E$4999,$B96,损耗登记!$B$3:$B$4999,LEFT($I$3,4),损耗登记!$C$3:$C$4999,LEFT(BL$4,LEN(BL$4)-1)),"")</f>
        <v/>
      </c>
      <c r="BS96" s="64" t="str">
        <f t="shared" si="120"/>
        <v/>
      </c>
      <c r="BT96" s="64" t="str">
        <f t="shared" si="121"/>
        <v/>
      </c>
      <c r="BU96" s="64" t="str">
        <f t="shared" si="122"/>
        <v/>
      </c>
      <c r="BV96" s="64" t="str">
        <f t="shared" si="123"/>
        <v/>
      </c>
      <c r="BW96" s="64" t="str">
        <f>IF($B96&lt;&gt;"",SUMIFS(进货台账!$I$3:$I$1869,进货台账!$E$3:$E$1869,$B96,进货台账!$B$3:$B$1869,LEFT($I$3,4),进货台账!$C$3:$C$1869,LEFT(BW$4,LEN(BW$4)-1)),"")</f>
        <v/>
      </c>
      <c r="BX96" s="64" t="str">
        <f>IF($B96&lt;&gt;"",SUMIFS(进货台账!$K$3:$K$1869,进货台账!$E$3:$E$1869,$B96,进货台账!$B$3:$B$1869,LEFT($I$3,4),进货台账!$C$3:$C$1869,LEFT(BW$4,LEN(BW$4)-1)),"")</f>
        <v/>
      </c>
      <c r="BY96" s="64" t="str">
        <f t="shared" si="124"/>
        <v/>
      </c>
      <c r="BZ96" s="64" t="str">
        <f t="shared" si="125"/>
        <v/>
      </c>
      <c r="CA96" s="64" t="str">
        <f>IF($B96&lt;&gt;"",SUMIFS(销售台账!$I$3:$I$2654,销售台账!$E$3:$E$2654,$B96,销售台账!$B$3:$B$2654,LEFT($I$3,4),销售台账!$C$3:$C$2654,LEFT(BW$4,LEN(BW$4)-1)),"")</f>
        <v/>
      </c>
      <c r="CB96" s="64" t="str">
        <f>IF($B96&lt;&gt;"",IFERROR(SUMIFS(销售台账!$K$3:$K$2654,销售台账!$E$3:$E$2654,$B96,销售台账!$B$3:$B$2654,LEFT($I$3,4),销售台账!$C$3:$C$2654,LEFT(BW$4,LEN(BW$4)-1))/CA96,0),"")</f>
        <v/>
      </c>
      <c r="CC96" s="64" t="str">
        <f>IF($B96&lt;&gt;"",SUMIFS(损耗登记!$I$3:$I$4999,损耗登记!$E$3:$E$4999,$B96,损耗登记!$B$3:$B$4999,LEFT($I$3,4),损耗登记!$C$3:$C$4999,LEFT(BW$4,LEN(BW$4)-1)),"")</f>
        <v/>
      </c>
      <c r="CD96" s="64" t="str">
        <f t="shared" si="126"/>
        <v/>
      </c>
      <c r="CE96" s="64" t="str">
        <f t="shared" si="127"/>
        <v/>
      </c>
      <c r="CF96" s="64" t="str">
        <f t="shared" si="128"/>
        <v/>
      </c>
      <c r="CG96" s="64" t="str">
        <f t="shared" si="129"/>
        <v/>
      </c>
      <c r="CH96" s="64" t="str">
        <f>IF($B96&lt;&gt;"",SUMIFS(进货台账!$I$3:$I$1869,进货台账!$E$3:$E$1869,$B96,进货台账!$B$3:$B$1869,LEFT($I$3,4),进货台账!$C$3:$C$1869,LEFT(CH$4,LEN(CH$4)-1)),"")</f>
        <v/>
      </c>
      <c r="CI96" s="64" t="str">
        <f>IF($B96&lt;&gt;"",SUMIFS(进货台账!$K$3:$K$1869,进货台账!$E$3:$E$1869,$B96,进货台账!$B$3:$B$1869,LEFT($I$3,4),进货台账!$C$3:$C$1869,LEFT(CH$4,LEN(CH$4)-1)),"")</f>
        <v/>
      </c>
      <c r="CJ96" s="64" t="str">
        <f t="shared" si="130"/>
        <v/>
      </c>
      <c r="CK96" s="64" t="str">
        <f t="shared" si="131"/>
        <v/>
      </c>
      <c r="CL96" s="64" t="str">
        <f>IF($B96&lt;&gt;"",SUMIFS(销售台账!$I$3:$I$2654,销售台账!$E$3:$E$2654,$B96,销售台账!$B$3:$B$2654,LEFT($I$3,4),销售台账!$C$3:$C$2654,LEFT(CH$4,LEN(CH$4)-1)),"")</f>
        <v/>
      </c>
      <c r="CM96" s="64" t="str">
        <f>IF($B96&lt;&gt;"",IFERROR(SUMIFS(销售台账!$K$3:$K$2654,销售台账!$E$3:$E$2654,$B96,销售台账!$B$3:$B$2654,LEFT($I$3,4),销售台账!$C$3:$C$2654,LEFT(CH$4,LEN(CH$4)-1))/CL96,0),"")</f>
        <v/>
      </c>
      <c r="CN96" s="64" t="str">
        <f>IF($B96&lt;&gt;"",SUMIFS(损耗登记!$I$3:$I$4999,损耗登记!$E$3:$E$4999,$B96,损耗登记!$B$3:$B$4999,LEFT($I$3,4),损耗登记!$C$3:$C$4999,LEFT(CH$4,LEN(CH$4)-1)),"")</f>
        <v/>
      </c>
      <c r="CO96" s="64" t="str">
        <f t="shared" si="132"/>
        <v/>
      </c>
      <c r="CP96" s="64" t="str">
        <f t="shared" si="133"/>
        <v/>
      </c>
      <c r="CQ96" s="64" t="str">
        <f t="shared" si="134"/>
        <v/>
      </c>
      <c r="CR96" s="64" t="str">
        <f t="shared" si="135"/>
        <v/>
      </c>
      <c r="CS96" s="64" t="str">
        <f>IF($B96&lt;&gt;"",SUMIFS(进货台账!$I$3:$I$1869,进货台账!$E$3:$E$1869,$B96,进货台账!$B$3:$B$1869,LEFT($I$3,4),进货台账!$C$3:$C$1869,LEFT(CS$4,LEN(CS$4)-1)),"")</f>
        <v/>
      </c>
      <c r="CT96" s="64" t="str">
        <f>IF($B96&lt;&gt;"",SUMIFS(进货台账!$K$3:$K$1869,进货台账!$E$3:$E$1869,$B96,进货台账!$B$3:$B$1869,LEFT($I$3,4),进货台账!$C$3:$C$1869,LEFT(CS$4,LEN(CS$4)-1)),"")</f>
        <v/>
      </c>
      <c r="CU96" s="64" t="str">
        <f t="shared" si="136"/>
        <v/>
      </c>
      <c r="CV96" s="64" t="str">
        <f t="shared" si="137"/>
        <v/>
      </c>
      <c r="CW96" s="64" t="str">
        <f>IF($B96&lt;&gt;"",SUMIFS(销售台账!$I$3:$I$2654,销售台账!$E$3:$E$2654,$B96,销售台账!$B$3:$B$2654,LEFT($I$3,4),销售台账!$C$3:$C$2654,LEFT(CS$4,LEN(CS$4)-1)),"")</f>
        <v/>
      </c>
      <c r="CX96" s="64" t="str">
        <f>IF($B96&lt;&gt;"",IFERROR(SUMIFS(销售台账!$K$3:$K$2654,销售台账!$E$3:$E$2654,$B96,销售台账!$B$3:$B$2654,LEFT($I$3,4),销售台账!$C$3:$C$2654,LEFT(CS$4,LEN(CS$4)-1))/CW96,0),"")</f>
        <v/>
      </c>
      <c r="CY96" s="64" t="str">
        <f>IF($B96&lt;&gt;"",SUMIFS(损耗登记!$I$3:$I$4999,损耗登记!$E$3:$E$4999,$B96,损耗登记!$B$3:$B$4999,LEFT($I$3,4),损耗登记!$C$3:$C$4999,LEFT(CS$4,LEN(CS$4)-1)),"")</f>
        <v/>
      </c>
      <c r="CZ96" s="64" t="str">
        <f t="shared" si="138"/>
        <v/>
      </c>
      <c r="DA96" s="64" t="str">
        <f t="shared" si="139"/>
        <v/>
      </c>
      <c r="DB96" s="64" t="str">
        <f t="shared" si="140"/>
        <v/>
      </c>
      <c r="DC96" s="64" t="str">
        <f t="shared" si="141"/>
        <v/>
      </c>
      <c r="DD96" s="64" t="str">
        <f>IF($B96&lt;&gt;"",SUMIFS(进货台账!$I$3:$I$1869,进货台账!$E$3:$E$1869,$B96,进货台账!$B$3:$B$1869,LEFT($I$3,4),进货台账!$C$3:$C$1869,LEFT(DD$4,LEN(DD$4)-1)),"")</f>
        <v/>
      </c>
      <c r="DE96" s="64" t="str">
        <f>IF($B96&lt;&gt;"",SUMIFS(进货台账!$K$3:$K$1869,进货台账!$E$3:$E$1869,$B96,进货台账!$B$3:$B$1869,LEFT($I$3,4),进货台账!$C$3:$C$1869,LEFT(DD$4,LEN(DD$4)-1)),"")</f>
        <v/>
      </c>
      <c r="DF96" s="64" t="str">
        <f t="shared" si="142"/>
        <v/>
      </c>
      <c r="DG96" s="64" t="str">
        <f t="shared" si="143"/>
        <v/>
      </c>
      <c r="DH96" s="64" t="str">
        <f>IF($B96&lt;&gt;"",SUMIFS(销售台账!$I$3:$I$2654,销售台账!$E$3:$E$2654,$B96,销售台账!$B$3:$B$2654,LEFT($I$3,4),销售台账!$C$3:$C$2654,LEFT(DD$4,LEN(DD$4)-1)),"")</f>
        <v/>
      </c>
      <c r="DI96" s="64" t="str">
        <f>IF($B96&lt;&gt;"",IFERROR(SUMIFS(销售台账!$K$3:$K$2654,销售台账!$E$3:$E$2654,$B96,销售台账!$B$3:$B$2654,LEFT($I$3,4),销售台账!$C$3:$C$2654,LEFT(DD$4,LEN(DD$4)-1))/DH96,0),"")</f>
        <v/>
      </c>
      <c r="DJ96" s="64" t="str">
        <f>IF($B96&lt;&gt;"",SUMIFS(损耗登记!$I$3:$I$4999,损耗登记!$E$3:$E$4999,$B96,损耗登记!$B$3:$B$4999,LEFT($I$3,4),损耗登记!$C$3:$C$4999,LEFT(DD$4,LEN(DD$4)-1)),"")</f>
        <v/>
      </c>
      <c r="DK96" s="64" t="str">
        <f t="shared" si="144"/>
        <v/>
      </c>
      <c r="DL96" s="64" t="str">
        <f t="shared" si="145"/>
        <v/>
      </c>
      <c r="DM96" s="64" t="str">
        <f t="shared" si="146"/>
        <v/>
      </c>
      <c r="DN96" s="64" t="str">
        <f t="shared" si="147"/>
        <v/>
      </c>
      <c r="DO96" s="64" t="str">
        <f>IF($B96&lt;&gt;"",SUMIFS(进货台账!$I$3:$I$1869,进货台账!$E$3:$E$1869,$B96,进货台账!$B$3:$B$1869,LEFT($I$3,4),进货台账!$C$3:$C$1869,LEFT(DO$4,LEN(DO$4)-1)),"")</f>
        <v/>
      </c>
      <c r="DP96" s="64" t="str">
        <f>IF($B96&lt;&gt;"",SUMIFS(进货台账!$K$3:$K$1869,进货台账!$E$3:$E$1869,$B96,进货台账!$B$3:$B$1869,LEFT($I$3,4),进货台账!$C$3:$C$1869,LEFT(DO$4,LEN(DO$4)-1)),"")</f>
        <v/>
      </c>
      <c r="DQ96" s="64" t="str">
        <f t="shared" si="148"/>
        <v/>
      </c>
      <c r="DR96" s="64" t="str">
        <f t="shared" si="149"/>
        <v/>
      </c>
      <c r="DS96" s="64" t="str">
        <f>IF($B96&lt;&gt;"",SUMIFS(销售台账!$I$3:$I$2654,销售台账!$E$3:$E$2654,$B96,销售台账!$B$3:$B$2654,LEFT($I$3,4),销售台账!$C$3:$C$2654,LEFT(DO$4,LEN(DO$4)-1)),"")</f>
        <v/>
      </c>
      <c r="DT96" s="64" t="str">
        <f>IF($B96&lt;&gt;"",IFERROR(SUMIFS(销售台账!$K$3:$K$2654,销售台账!$E$3:$E$2654,$B96,销售台账!$B$3:$B$2654,LEFT($I$3,4),销售台账!$C$3:$C$2654,LEFT(DO$4,LEN(DO$4)-1))/DS96,0),"")</f>
        <v/>
      </c>
      <c r="DU96" s="64" t="str">
        <f>IF($B96&lt;&gt;"",SUMIFS(损耗登记!$I$3:$I$4999,损耗登记!$E$3:$E$4999,$B96,损耗登记!$B$3:$B$4999,LEFT($I$3,4),损耗登记!$C$3:$C$4999,LEFT(DO$4,LEN(DO$4)-1)),"")</f>
        <v/>
      </c>
      <c r="DV96" s="64" t="str">
        <f t="shared" si="150"/>
        <v/>
      </c>
      <c r="DW96" s="64" t="str">
        <f t="shared" si="151"/>
        <v/>
      </c>
      <c r="DX96" s="64" t="str">
        <f t="shared" si="152"/>
        <v/>
      </c>
      <c r="DY96" s="64" t="str">
        <f t="shared" si="153"/>
        <v/>
      </c>
      <c r="DZ96" s="64" t="str">
        <f>IF($B96&lt;&gt;"",SUMIFS(进货台账!$I$3:$I$1869,进货台账!$E$3:$E$1869,$B96,进货台账!$B$3:$B$1869,LEFT($I$3,4),进货台账!$C$3:$C$1869,LEFT(DZ$4,LEN(DZ$4)-1)),"")</f>
        <v/>
      </c>
      <c r="EA96" s="64" t="str">
        <f>IF($B96&lt;&gt;"",SUMIFS(进货台账!$K$3:$K$1869,进货台账!$E$3:$E$1869,$B96,进货台账!$B$3:$B$1869,LEFT($I$3,4),进货台账!$C$3:$C$1869,LEFT(DZ$4,LEN(DZ$4)-1)),"")</f>
        <v/>
      </c>
      <c r="EB96" s="64" t="str">
        <f t="shared" si="154"/>
        <v/>
      </c>
      <c r="EC96" s="64" t="str">
        <f t="shared" si="155"/>
        <v/>
      </c>
      <c r="ED96" s="64" t="str">
        <f>IF($B96&lt;&gt;"",SUMIFS(销售台账!$I$3:$I$2654,销售台账!$E$3:$E$2654,$B96,销售台账!$B$3:$B$2654,LEFT($I$3,4),销售台账!$C$3:$C$2654,LEFT(DZ$4,LEN(DZ$4)-1)),"")</f>
        <v/>
      </c>
      <c r="EE96" s="64" t="str">
        <f>IF($B96&lt;&gt;"",IFERROR(SUMIFS(销售台账!$K$3:$K$2654,销售台账!$E$3:$E$2654,$B96,销售台账!$B$3:$B$2654,LEFT($I$3,4),销售台账!$C$3:$C$2654,LEFT(DZ$4,LEN(DZ$4)-1))/ED96,0),"")</f>
        <v/>
      </c>
      <c r="EF96" s="64" t="str">
        <f>IF($B96&lt;&gt;"",SUMIFS(损耗登记!$I$3:$I$4999,损耗登记!$E$3:$E$4999,$B96,损耗登记!$B$3:$B$4999,LEFT($I$3,4),损耗登记!$C$3:$C$4999,LEFT(DZ$4,LEN(DZ$4)-1)),"")</f>
        <v/>
      </c>
      <c r="EG96" s="64" t="str">
        <f t="shared" si="156"/>
        <v/>
      </c>
      <c r="EH96" s="64" t="str">
        <f t="shared" si="157"/>
        <v/>
      </c>
      <c r="EI96" s="64" t="str">
        <f t="shared" si="158"/>
        <v/>
      </c>
      <c r="EJ96" s="64" t="str">
        <f t="shared" si="159"/>
        <v/>
      </c>
    </row>
    <row r="97" s="44" customFormat="1" ht="22" customHeight="1" spans="1:140">
      <c r="A97" s="63" t="str">
        <f t="shared" si="160"/>
        <v/>
      </c>
      <c r="B97" s="63" t="str">
        <f>IF(商品参数!A93&lt;&gt;"",商品参数!A93,"")</f>
        <v/>
      </c>
      <c r="C97" s="64" t="str">
        <f>IFERROR(VLOOKUP(B97,商品参数!A:E,2,FALSE),"")</f>
        <v/>
      </c>
      <c r="D97" s="64" t="str">
        <f>IFERROR(VLOOKUP(B97,商品参数!A:E,3,FALSE),"")</f>
        <v/>
      </c>
      <c r="E97" s="64" t="str">
        <f>IFERROR(VLOOKUP(B97,商品参数!A:E,4,FALSE),"")</f>
        <v/>
      </c>
      <c r="F97" s="64" t="str">
        <f>IF(E97&lt;&gt;"",IFERROR(VLOOKUP(B97,商品参数!$A$3:$D$499,6,0),0),"")</f>
        <v/>
      </c>
      <c r="G97" s="64" t="str">
        <f>IF(E97&lt;&gt;"",IFERROR(VLOOKUP(B97,商品参数!$A$3:$E$499,7,0),0),"")</f>
        <v/>
      </c>
      <c r="H97" s="64" t="str">
        <f t="shared" si="94"/>
        <v/>
      </c>
      <c r="I97" s="64" t="str">
        <f>IF($B97&lt;&gt;"",SUMIFS(进货台账!$I$3:$I$1869,进货台账!$E$3:$E$1869,$B97,进货台账!$B$3:$B$1869,LEFT($I$3,4),进货台账!$C$3:$C$1869,LEFT(I$4,LEN(I$4)-1)),"")</f>
        <v/>
      </c>
      <c r="J97" s="64" t="str">
        <f>IF($B97&lt;&gt;"",SUMIFS(进货台账!$K$3:$K$1869,进货台账!$E$3:$E$1869,$B97,进货台账!$B$3:$B$1869,LEFT($I$3,4),进货台账!$C$3:$C$1869,LEFT(I$4,LEN(I$4)-1)),"")</f>
        <v/>
      </c>
      <c r="K97" s="64" t="str">
        <f t="shared" si="95"/>
        <v/>
      </c>
      <c r="L97" s="64" t="str">
        <f t="shared" si="96"/>
        <v/>
      </c>
      <c r="M97" s="64" t="str">
        <f>IF($B97&lt;&gt;"",SUMIFS(销售台账!$I$3:$I$2654,销售台账!$E$3:$E$2654,$B97,销售台账!$B$3:$B$2654,LEFT($I$3,4),销售台账!$C$3:$C$2654,LEFT(I$4,LEN(I$4)-1)),"")</f>
        <v/>
      </c>
      <c r="N97" s="64" t="str">
        <f>IF($B97&lt;&gt;"",IFERROR(SUMIFS(销售台账!$K$3:$K$2654,销售台账!$E$3:$E$2654,$B97,销售台账!$B$3:$B$2654,LEFT($I$3,4),销售台账!$C$3:$C$2654,LEFT(I$4,LEN(I$4)-1))/M97,0),"")</f>
        <v/>
      </c>
      <c r="O97" s="64" t="str">
        <f>IF($B97&lt;&gt;"",SUMIFS(损耗登记!$I$3:$I$4999,损耗登记!$E$3:$E$4999,$B97,损耗登记!$B$3:$B$4999,LEFT($I$3,4),损耗登记!$C$3:$C$4999,LEFT(I$4,LEN(I$4)-1)),"")</f>
        <v/>
      </c>
      <c r="P97" s="64" t="str">
        <f t="shared" si="97"/>
        <v/>
      </c>
      <c r="Q97" s="64" t="str">
        <f t="shared" si="98"/>
        <v/>
      </c>
      <c r="R97" s="64" t="str">
        <f t="shared" si="99"/>
        <v/>
      </c>
      <c r="S97" s="64" t="str">
        <f t="shared" si="161"/>
        <v/>
      </c>
      <c r="T97" s="64" t="str">
        <f>IF($B97&lt;&gt;"",SUMIFS(进货台账!$I$3:$I$1869,进货台账!$E$3:$E$1869,$B97,进货台账!$B$3:$B$1869,LEFT($I$3,4),进货台账!$C$3:$C$1869,LEFT(T$4,LEN(T$4)-1)),"")</f>
        <v/>
      </c>
      <c r="U97" s="64" t="str">
        <f>IF($B97&lt;&gt;"",SUMIFS(进货台账!$K$3:$K$1869,进货台账!$E$3:$E$1869,$B97,进货台账!$B$3:$B$1869,LEFT($I$3,4),进货台账!$C$3:$C$1869,LEFT(T$4,LEN(T$4)-1)),"")</f>
        <v/>
      </c>
      <c r="V97" s="64" t="str">
        <f t="shared" si="162"/>
        <v/>
      </c>
      <c r="W97" s="64" t="str">
        <f t="shared" si="163"/>
        <v/>
      </c>
      <c r="X97" s="64" t="str">
        <f>IF($B97&lt;&gt;"",SUMIFS(销售台账!$I$3:$I$2654,销售台账!$E$3:$E$2654,$B97,销售台账!$B$3:$B$2654,LEFT($I$3,4),销售台账!$C$3:$C$2654,LEFT(T$4,LEN(T$4)-1)),"")</f>
        <v/>
      </c>
      <c r="Y97" s="64" t="str">
        <f>IF($B97&lt;&gt;"",IFERROR(SUMIFS(销售台账!$K$3:$K$2654,销售台账!$E$3:$E$2654,$B97,销售台账!$B$3:$B$2654,LEFT($I$3,4),销售台账!$C$3:$C$2654,LEFT(T$4,LEN(T$4)-1))/X97,0),"")</f>
        <v/>
      </c>
      <c r="Z97" s="64" t="str">
        <f>IF($B97&lt;&gt;"",SUMIFS(损耗登记!$I$3:$I$4999,损耗登记!$E$3:$E$4999,$B97,损耗登记!$B$3:$B$4999,LEFT($I$3,4),损耗登记!$C$3:$C$4999,LEFT(T$4,LEN(T$4)-1)),"")</f>
        <v/>
      </c>
      <c r="AA97" s="64" t="str">
        <f t="shared" si="164"/>
        <v/>
      </c>
      <c r="AB97" s="64" t="str">
        <f t="shared" si="165"/>
        <v/>
      </c>
      <c r="AC97" s="64" t="str">
        <f t="shared" si="166"/>
        <v/>
      </c>
      <c r="AD97" s="64" t="str">
        <f t="shared" si="167"/>
        <v/>
      </c>
      <c r="AE97" s="64" t="str">
        <f>IF($B97&lt;&gt;"",SUMIFS(进货台账!$I$3:$I$1869,进货台账!$E$3:$E$1869,$B97,进货台账!$B$3:$B$1869,LEFT($I$3,4),进货台账!$C$3:$C$1869,LEFT(AE$4,LEN(AE$4)-1)),"")</f>
        <v/>
      </c>
      <c r="AF97" s="64" t="str">
        <f>IF($B97&lt;&gt;"",SUMIFS(进货台账!$K$3:$K$1869,进货台账!$E$3:$E$1869,$B97,进货台账!$B$3:$B$1869,LEFT($I$3,4),进货台账!$C$3:$C$1869,LEFT(AE$4,LEN(AE$4)-1)),"")</f>
        <v/>
      </c>
      <c r="AG97" s="64" t="str">
        <f t="shared" si="100"/>
        <v/>
      </c>
      <c r="AH97" s="64" t="str">
        <f t="shared" si="101"/>
        <v/>
      </c>
      <c r="AI97" s="64" t="str">
        <f>IF($B97&lt;&gt;"",SUMIFS(销售台账!$I$3:$I$2654,销售台账!$E$3:$E$2654,$B97,销售台账!$B$3:$B$2654,LEFT($I$3,4),销售台账!$C$3:$C$2654,LEFT(AE$4,LEN(AE$4)-1)),"")</f>
        <v/>
      </c>
      <c r="AJ97" s="64" t="str">
        <f>IF($B97&lt;&gt;"",IFERROR(SUMIFS(销售台账!$K$3:$K$2654,销售台账!$E$3:$E$2654,$B97,销售台账!$B$3:$B$2654,LEFT($I$3,4),销售台账!$C$3:$C$2654,LEFT(AE$4,LEN(AE$4)-1))/AI97,0),"")</f>
        <v/>
      </c>
      <c r="AK97" s="64" t="str">
        <f>IF($B97&lt;&gt;"",SUMIFS(损耗登记!$I$3:$I$4999,损耗登记!$E$3:$E$4999,$B97,损耗登记!$B$3:$B$4999,LEFT($I$3,4),损耗登记!$C$3:$C$4999,LEFT(AE$4,LEN(AE$4)-1)),"")</f>
        <v/>
      </c>
      <c r="AL97" s="64" t="str">
        <f t="shared" si="102"/>
        <v/>
      </c>
      <c r="AM97" s="64" t="str">
        <f t="shared" si="103"/>
        <v/>
      </c>
      <c r="AN97" s="64" t="str">
        <f t="shared" si="104"/>
        <v/>
      </c>
      <c r="AO97" s="64" t="str">
        <f t="shared" si="105"/>
        <v/>
      </c>
      <c r="AP97" s="64" t="str">
        <f>IF($B97&lt;&gt;"",SUMIFS(进货台账!$I$3:$I$1869,进货台账!$E$3:$E$1869,$B97,进货台账!$B$3:$B$1869,LEFT($I$3,4),进货台账!$C$3:$C$1869,LEFT(AP$4,LEN(AP$4)-1)),"")</f>
        <v/>
      </c>
      <c r="AQ97" s="64" t="str">
        <f>IF($B97&lt;&gt;"",SUMIFS(进货台账!$K$3:$K$1869,进货台账!$E$3:$E$1869,$B97,进货台账!$B$3:$B$1869,LEFT($I$3,4),进货台账!$C$3:$C$1869,LEFT(AP$4,LEN(AP$4)-1)),"")</f>
        <v/>
      </c>
      <c r="AR97" s="64" t="str">
        <f t="shared" si="106"/>
        <v/>
      </c>
      <c r="AS97" s="64" t="str">
        <f t="shared" si="107"/>
        <v/>
      </c>
      <c r="AT97" s="64" t="str">
        <f>IF($B97&lt;&gt;"",SUMIFS(销售台账!$I$3:$I$2654,销售台账!$E$3:$E$2654,$B97,销售台账!$B$3:$B$2654,LEFT($I$3,4),销售台账!$C$3:$C$2654,LEFT(AP$4,LEN(AP$4)-1)),"")</f>
        <v/>
      </c>
      <c r="AU97" s="64" t="str">
        <f>IF($B97&lt;&gt;"",IFERROR(SUMIFS(销售台账!$K$3:$K$2654,销售台账!$E$3:$E$2654,$B97,销售台账!$B$3:$B$2654,LEFT($I$3,4),销售台账!$C$3:$C$2654,LEFT(AP$4,LEN(AP$4)-1))/AT97,0),"")</f>
        <v/>
      </c>
      <c r="AV97" s="64" t="str">
        <f>IF($B97&lt;&gt;"",SUMIFS(损耗登记!$I$3:$I$4999,损耗登记!$E$3:$E$4999,$B97,损耗登记!$B$3:$B$4999,LEFT($I$3,4),损耗登记!$C$3:$C$4999,LEFT(AP$4,LEN(AP$4)-1)),"")</f>
        <v/>
      </c>
      <c r="AW97" s="64" t="str">
        <f t="shared" si="108"/>
        <v/>
      </c>
      <c r="AX97" s="64" t="str">
        <f t="shared" si="109"/>
        <v/>
      </c>
      <c r="AY97" s="64" t="str">
        <f t="shared" si="110"/>
        <v/>
      </c>
      <c r="AZ97" s="64" t="str">
        <f t="shared" si="111"/>
        <v/>
      </c>
      <c r="BA97" s="64" t="str">
        <f>IF($B97&lt;&gt;"",SUMIFS(进货台账!$I$3:$I$1869,进货台账!$E$3:$E$1869,$B97,进货台账!$B$3:$B$1869,LEFT($I$3,4),进货台账!$C$3:$C$1869,LEFT(BA$4,LEN(BA$4)-1)),"")</f>
        <v/>
      </c>
      <c r="BB97" s="64" t="str">
        <f>IF($B97&lt;&gt;"",SUMIFS(进货台账!$K$3:$K$1869,进货台账!$E$3:$E$1869,$B97,进货台账!$B$3:$B$1869,LEFT($I$3,4),进货台账!$C$3:$C$1869,LEFT(BA$4,LEN(BA$4)-1)),"")</f>
        <v/>
      </c>
      <c r="BC97" s="64" t="str">
        <f t="shared" si="112"/>
        <v/>
      </c>
      <c r="BD97" s="64" t="str">
        <f t="shared" si="113"/>
        <v/>
      </c>
      <c r="BE97" s="64" t="str">
        <f>IF($B97&lt;&gt;"",SUMIFS(销售台账!$I$3:$I$2654,销售台账!$E$3:$E$2654,$B97,销售台账!$B$3:$B$2654,LEFT($I$3,4),销售台账!$C$3:$C$2654,LEFT(BA$4,LEN(BA$4)-1)),"")</f>
        <v/>
      </c>
      <c r="BF97" s="64" t="str">
        <f>IF($B97&lt;&gt;"",IFERROR(SUMIFS(销售台账!$K$3:$K$2654,销售台账!$E$3:$E$2654,$B97,销售台账!$B$3:$B$2654,LEFT($I$3,4),销售台账!$C$3:$C$2654,LEFT(BA$4,LEN(BA$4)-1))/BE97,0),"")</f>
        <v/>
      </c>
      <c r="BG97" s="64" t="str">
        <f>IF($B97&lt;&gt;"",SUMIFS(损耗登记!$I$3:$I$4999,损耗登记!$E$3:$E$4999,$B97,损耗登记!$B$3:$B$4999,LEFT($I$3,4),损耗登记!$C$3:$C$4999,LEFT(BA$4,LEN(BA$4)-1)),"")</f>
        <v/>
      </c>
      <c r="BH97" s="64" t="str">
        <f t="shared" si="114"/>
        <v/>
      </c>
      <c r="BI97" s="64" t="str">
        <f t="shared" si="115"/>
        <v/>
      </c>
      <c r="BJ97" s="64" t="str">
        <f t="shared" si="116"/>
        <v/>
      </c>
      <c r="BK97" s="64" t="str">
        <f t="shared" si="117"/>
        <v/>
      </c>
      <c r="BL97" s="64" t="str">
        <f>IF($B97&lt;&gt;"",SUMIFS(进货台账!$I$3:$I$1869,进货台账!$E$3:$E$1869,$B97,进货台账!$B$3:$B$1869,LEFT($I$3,4),进货台账!$C$3:$C$1869,LEFT(BL$4,LEN(BL$4)-1)),"")</f>
        <v/>
      </c>
      <c r="BM97" s="64" t="str">
        <f>IF($B97&lt;&gt;"",SUMIFS(进货台账!$K$3:$K$1869,进货台账!$E$3:$E$1869,$B97,进货台账!$B$3:$B$1869,LEFT($I$3,4),进货台账!$C$3:$C$1869,LEFT(BL$4,LEN(BL$4)-1)),"")</f>
        <v/>
      </c>
      <c r="BN97" s="64" t="str">
        <f t="shared" si="118"/>
        <v/>
      </c>
      <c r="BO97" s="64" t="str">
        <f t="shared" si="119"/>
        <v/>
      </c>
      <c r="BP97" s="64" t="str">
        <f>IF($B97&lt;&gt;"",SUMIFS(销售台账!$I$3:$I$2654,销售台账!$E$3:$E$2654,$B97,销售台账!$B$3:$B$2654,LEFT($I$3,4),销售台账!$C$3:$C$2654,LEFT(BL$4,LEN(BL$4)-1)),"")</f>
        <v/>
      </c>
      <c r="BQ97" s="64" t="str">
        <f>IF($B97&lt;&gt;"",IFERROR(SUMIFS(销售台账!$K$3:$K$2654,销售台账!$E$3:$E$2654,$B97,销售台账!$B$3:$B$2654,LEFT($I$3,4),销售台账!$C$3:$C$2654,LEFT(BL$4,LEN(BL$4)-1))/BP97,0),"")</f>
        <v/>
      </c>
      <c r="BR97" s="64" t="str">
        <f>IF($B97&lt;&gt;"",SUMIFS(损耗登记!$I$3:$I$4999,损耗登记!$E$3:$E$4999,$B97,损耗登记!$B$3:$B$4999,LEFT($I$3,4),损耗登记!$C$3:$C$4999,LEFT(BL$4,LEN(BL$4)-1)),"")</f>
        <v/>
      </c>
      <c r="BS97" s="64" t="str">
        <f t="shared" si="120"/>
        <v/>
      </c>
      <c r="BT97" s="64" t="str">
        <f t="shared" si="121"/>
        <v/>
      </c>
      <c r="BU97" s="64" t="str">
        <f t="shared" si="122"/>
        <v/>
      </c>
      <c r="BV97" s="64" t="str">
        <f t="shared" si="123"/>
        <v/>
      </c>
      <c r="BW97" s="64" t="str">
        <f>IF($B97&lt;&gt;"",SUMIFS(进货台账!$I$3:$I$1869,进货台账!$E$3:$E$1869,$B97,进货台账!$B$3:$B$1869,LEFT($I$3,4),进货台账!$C$3:$C$1869,LEFT(BW$4,LEN(BW$4)-1)),"")</f>
        <v/>
      </c>
      <c r="BX97" s="64" t="str">
        <f>IF($B97&lt;&gt;"",SUMIFS(进货台账!$K$3:$K$1869,进货台账!$E$3:$E$1869,$B97,进货台账!$B$3:$B$1869,LEFT($I$3,4),进货台账!$C$3:$C$1869,LEFT(BW$4,LEN(BW$4)-1)),"")</f>
        <v/>
      </c>
      <c r="BY97" s="64" t="str">
        <f t="shared" si="124"/>
        <v/>
      </c>
      <c r="BZ97" s="64" t="str">
        <f t="shared" si="125"/>
        <v/>
      </c>
      <c r="CA97" s="64" t="str">
        <f>IF($B97&lt;&gt;"",SUMIFS(销售台账!$I$3:$I$2654,销售台账!$E$3:$E$2654,$B97,销售台账!$B$3:$B$2654,LEFT($I$3,4),销售台账!$C$3:$C$2654,LEFT(BW$4,LEN(BW$4)-1)),"")</f>
        <v/>
      </c>
      <c r="CB97" s="64" t="str">
        <f>IF($B97&lt;&gt;"",IFERROR(SUMIFS(销售台账!$K$3:$K$2654,销售台账!$E$3:$E$2654,$B97,销售台账!$B$3:$B$2654,LEFT($I$3,4),销售台账!$C$3:$C$2654,LEFT(BW$4,LEN(BW$4)-1))/CA97,0),"")</f>
        <v/>
      </c>
      <c r="CC97" s="64" t="str">
        <f>IF($B97&lt;&gt;"",SUMIFS(损耗登记!$I$3:$I$4999,损耗登记!$E$3:$E$4999,$B97,损耗登记!$B$3:$B$4999,LEFT($I$3,4),损耗登记!$C$3:$C$4999,LEFT(BW$4,LEN(BW$4)-1)),"")</f>
        <v/>
      </c>
      <c r="CD97" s="64" t="str">
        <f t="shared" si="126"/>
        <v/>
      </c>
      <c r="CE97" s="64" t="str">
        <f t="shared" si="127"/>
        <v/>
      </c>
      <c r="CF97" s="64" t="str">
        <f t="shared" si="128"/>
        <v/>
      </c>
      <c r="CG97" s="64" t="str">
        <f t="shared" si="129"/>
        <v/>
      </c>
      <c r="CH97" s="64" t="str">
        <f>IF($B97&lt;&gt;"",SUMIFS(进货台账!$I$3:$I$1869,进货台账!$E$3:$E$1869,$B97,进货台账!$B$3:$B$1869,LEFT($I$3,4),进货台账!$C$3:$C$1869,LEFT(CH$4,LEN(CH$4)-1)),"")</f>
        <v/>
      </c>
      <c r="CI97" s="64" t="str">
        <f>IF($B97&lt;&gt;"",SUMIFS(进货台账!$K$3:$K$1869,进货台账!$E$3:$E$1869,$B97,进货台账!$B$3:$B$1869,LEFT($I$3,4),进货台账!$C$3:$C$1869,LEFT(CH$4,LEN(CH$4)-1)),"")</f>
        <v/>
      </c>
      <c r="CJ97" s="64" t="str">
        <f t="shared" si="130"/>
        <v/>
      </c>
      <c r="CK97" s="64" t="str">
        <f t="shared" si="131"/>
        <v/>
      </c>
      <c r="CL97" s="64" t="str">
        <f>IF($B97&lt;&gt;"",SUMIFS(销售台账!$I$3:$I$2654,销售台账!$E$3:$E$2654,$B97,销售台账!$B$3:$B$2654,LEFT($I$3,4),销售台账!$C$3:$C$2654,LEFT(CH$4,LEN(CH$4)-1)),"")</f>
        <v/>
      </c>
      <c r="CM97" s="64" t="str">
        <f>IF($B97&lt;&gt;"",IFERROR(SUMIFS(销售台账!$K$3:$K$2654,销售台账!$E$3:$E$2654,$B97,销售台账!$B$3:$B$2654,LEFT($I$3,4),销售台账!$C$3:$C$2654,LEFT(CH$4,LEN(CH$4)-1))/CL97,0),"")</f>
        <v/>
      </c>
      <c r="CN97" s="64" t="str">
        <f>IF($B97&lt;&gt;"",SUMIFS(损耗登记!$I$3:$I$4999,损耗登记!$E$3:$E$4999,$B97,损耗登记!$B$3:$B$4999,LEFT($I$3,4),损耗登记!$C$3:$C$4999,LEFT(CH$4,LEN(CH$4)-1)),"")</f>
        <v/>
      </c>
      <c r="CO97" s="64" t="str">
        <f t="shared" si="132"/>
        <v/>
      </c>
      <c r="CP97" s="64" t="str">
        <f t="shared" si="133"/>
        <v/>
      </c>
      <c r="CQ97" s="64" t="str">
        <f t="shared" si="134"/>
        <v/>
      </c>
      <c r="CR97" s="64" t="str">
        <f t="shared" si="135"/>
        <v/>
      </c>
      <c r="CS97" s="64" t="str">
        <f>IF($B97&lt;&gt;"",SUMIFS(进货台账!$I$3:$I$1869,进货台账!$E$3:$E$1869,$B97,进货台账!$B$3:$B$1869,LEFT($I$3,4),进货台账!$C$3:$C$1869,LEFT(CS$4,LEN(CS$4)-1)),"")</f>
        <v/>
      </c>
      <c r="CT97" s="64" t="str">
        <f>IF($B97&lt;&gt;"",SUMIFS(进货台账!$K$3:$K$1869,进货台账!$E$3:$E$1869,$B97,进货台账!$B$3:$B$1869,LEFT($I$3,4),进货台账!$C$3:$C$1869,LEFT(CS$4,LEN(CS$4)-1)),"")</f>
        <v/>
      </c>
      <c r="CU97" s="64" t="str">
        <f t="shared" si="136"/>
        <v/>
      </c>
      <c r="CV97" s="64" t="str">
        <f t="shared" si="137"/>
        <v/>
      </c>
      <c r="CW97" s="64" t="str">
        <f>IF($B97&lt;&gt;"",SUMIFS(销售台账!$I$3:$I$2654,销售台账!$E$3:$E$2654,$B97,销售台账!$B$3:$B$2654,LEFT($I$3,4),销售台账!$C$3:$C$2654,LEFT(CS$4,LEN(CS$4)-1)),"")</f>
        <v/>
      </c>
      <c r="CX97" s="64" t="str">
        <f>IF($B97&lt;&gt;"",IFERROR(SUMIFS(销售台账!$K$3:$K$2654,销售台账!$E$3:$E$2654,$B97,销售台账!$B$3:$B$2654,LEFT($I$3,4),销售台账!$C$3:$C$2654,LEFT(CS$4,LEN(CS$4)-1))/CW97,0),"")</f>
        <v/>
      </c>
      <c r="CY97" s="64" t="str">
        <f>IF($B97&lt;&gt;"",SUMIFS(损耗登记!$I$3:$I$4999,损耗登记!$E$3:$E$4999,$B97,损耗登记!$B$3:$B$4999,LEFT($I$3,4),损耗登记!$C$3:$C$4999,LEFT(CS$4,LEN(CS$4)-1)),"")</f>
        <v/>
      </c>
      <c r="CZ97" s="64" t="str">
        <f t="shared" si="138"/>
        <v/>
      </c>
      <c r="DA97" s="64" t="str">
        <f t="shared" si="139"/>
        <v/>
      </c>
      <c r="DB97" s="64" t="str">
        <f t="shared" si="140"/>
        <v/>
      </c>
      <c r="DC97" s="64" t="str">
        <f t="shared" si="141"/>
        <v/>
      </c>
      <c r="DD97" s="64" t="str">
        <f>IF($B97&lt;&gt;"",SUMIFS(进货台账!$I$3:$I$1869,进货台账!$E$3:$E$1869,$B97,进货台账!$B$3:$B$1869,LEFT($I$3,4),进货台账!$C$3:$C$1869,LEFT(DD$4,LEN(DD$4)-1)),"")</f>
        <v/>
      </c>
      <c r="DE97" s="64" t="str">
        <f>IF($B97&lt;&gt;"",SUMIFS(进货台账!$K$3:$K$1869,进货台账!$E$3:$E$1869,$B97,进货台账!$B$3:$B$1869,LEFT($I$3,4),进货台账!$C$3:$C$1869,LEFT(DD$4,LEN(DD$4)-1)),"")</f>
        <v/>
      </c>
      <c r="DF97" s="64" t="str">
        <f t="shared" si="142"/>
        <v/>
      </c>
      <c r="DG97" s="64" t="str">
        <f t="shared" si="143"/>
        <v/>
      </c>
      <c r="DH97" s="64" t="str">
        <f>IF($B97&lt;&gt;"",SUMIFS(销售台账!$I$3:$I$2654,销售台账!$E$3:$E$2654,$B97,销售台账!$B$3:$B$2654,LEFT($I$3,4),销售台账!$C$3:$C$2654,LEFT(DD$4,LEN(DD$4)-1)),"")</f>
        <v/>
      </c>
      <c r="DI97" s="64" t="str">
        <f>IF($B97&lt;&gt;"",IFERROR(SUMIFS(销售台账!$K$3:$K$2654,销售台账!$E$3:$E$2654,$B97,销售台账!$B$3:$B$2654,LEFT($I$3,4),销售台账!$C$3:$C$2654,LEFT(DD$4,LEN(DD$4)-1))/DH97,0),"")</f>
        <v/>
      </c>
      <c r="DJ97" s="64" t="str">
        <f>IF($B97&lt;&gt;"",SUMIFS(损耗登记!$I$3:$I$4999,损耗登记!$E$3:$E$4999,$B97,损耗登记!$B$3:$B$4999,LEFT($I$3,4),损耗登记!$C$3:$C$4999,LEFT(DD$4,LEN(DD$4)-1)),"")</f>
        <v/>
      </c>
      <c r="DK97" s="64" t="str">
        <f t="shared" si="144"/>
        <v/>
      </c>
      <c r="DL97" s="64" t="str">
        <f t="shared" si="145"/>
        <v/>
      </c>
      <c r="DM97" s="64" t="str">
        <f t="shared" si="146"/>
        <v/>
      </c>
      <c r="DN97" s="64" t="str">
        <f t="shared" si="147"/>
        <v/>
      </c>
      <c r="DO97" s="64" t="str">
        <f>IF($B97&lt;&gt;"",SUMIFS(进货台账!$I$3:$I$1869,进货台账!$E$3:$E$1869,$B97,进货台账!$B$3:$B$1869,LEFT($I$3,4),进货台账!$C$3:$C$1869,LEFT(DO$4,LEN(DO$4)-1)),"")</f>
        <v/>
      </c>
      <c r="DP97" s="64" t="str">
        <f>IF($B97&lt;&gt;"",SUMIFS(进货台账!$K$3:$K$1869,进货台账!$E$3:$E$1869,$B97,进货台账!$B$3:$B$1869,LEFT($I$3,4),进货台账!$C$3:$C$1869,LEFT(DO$4,LEN(DO$4)-1)),"")</f>
        <v/>
      </c>
      <c r="DQ97" s="64" t="str">
        <f t="shared" si="148"/>
        <v/>
      </c>
      <c r="DR97" s="64" t="str">
        <f t="shared" si="149"/>
        <v/>
      </c>
      <c r="DS97" s="64" t="str">
        <f>IF($B97&lt;&gt;"",SUMIFS(销售台账!$I$3:$I$2654,销售台账!$E$3:$E$2654,$B97,销售台账!$B$3:$B$2654,LEFT($I$3,4),销售台账!$C$3:$C$2654,LEFT(DO$4,LEN(DO$4)-1)),"")</f>
        <v/>
      </c>
      <c r="DT97" s="64" t="str">
        <f>IF($B97&lt;&gt;"",IFERROR(SUMIFS(销售台账!$K$3:$K$2654,销售台账!$E$3:$E$2654,$B97,销售台账!$B$3:$B$2654,LEFT($I$3,4),销售台账!$C$3:$C$2654,LEFT(DO$4,LEN(DO$4)-1))/DS97,0),"")</f>
        <v/>
      </c>
      <c r="DU97" s="64" t="str">
        <f>IF($B97&lt;&gt;"",SUMIFS(损耗登记!$I$3:$I$4999,损耗登记!$E$3:$E$4999,$B97,损耗登记!$B$3:$B$4999,LEFT($I$3,4),损耗登记!$C$3:$C$4999,LEFT(DO$4,LEN(DO$4)-1)),"")</f>
        <v/>
      </c>
      <c r="DV97" s="64" t="str">
        <f t="shared" si="150"/>
        <v/>
      </c>
      <c r="DW97" s="64" t="str">
        <f t="shared" si="151"/>
        <v/>
      </c>
      <c r="DX97" s="64" t="str">
        <f t="shared" si="152"/>
        <v/>
      </c>
      <c r="DY97" s="64" t="str">
        <f t="shared" si="153"/>
        <v/>
      </c>
      <c r="DZ97" s="64" t="str">
        <f>IF($B97&lt;&gt;"",SUMIFS(进货台账!$I$3:$I$1869,进货台账!$E$3:$E$1869,$B97,进货台账!$B$3:$B$1869,LEFT($I$3,4),进货台账!$C$3:$C$1869,LEFT(DZ$4,LEN(DZ$4)-1)),"")</f>
        <v/>
      </c>
      <c r="EA97" s="64" t="str">
        <f>IF($B97&lt;&gt;"",SUMIFS(进货台账!$K$3:$K$1869,进货台账!$E$3:$E$1869,$B97,进货台账!$B$3:$B$1869,LEFT($I$3,4),进货台账!$C$3:$C$1869,LEFT(DZ$4,LEN(DZ$4)-1)),"")</f>
        <v/>
      </c>
      <c r="EB97" s="64" t="str">
        <f t="shared" si="154"/>
        <v/>
      </c>
      <c r="EC97" s="64" t="str">
        <f t="shared" si="155"/>
        <v/>
      </c>
      <c r="ED97" s="64" t="str">
        <f>IF($B97&lt;&gt;"",SUMIFS(销售台账!$I$3:$I$2654,销售台账!$E$3:$E$2654,$B97,销售台账!$B$3:$B$2654,LEFT($I$3,4),销售台账!$C$3:$C$2654,LEFT(DZ$4,LEN(DZ$4)-1)),"")</f>
        <v/>
      </c>
      <c r="EE97" s="64" t="str">
        <f>IF($B97&lt;&gt;"",IFERROR(SUMIFS(销售台账!$K$3:$K$2654,销售台账!$E$3:$E$2654,$B97,销售台账!$B$3:$B$2654,LEFT($I$3,4),销售台账!$C$3:$C$2654,LEFT(DZ$4,LEN(DZ$4)-1))/ED97,0),"")</f>
        <v/>
      </c>
      <c r="EF97" s="64" t="str">
        <f>IF($B97&lt;&gt;"",SUMIFS(损耗登记!$I$3:$I$4999,损耗登记!$E$3:$E$4999,$B97,损耗登记!$B$3:$B$4999,LEFT($I$3,4),损耗登记!$C$3:$C$4999,LEFT(DZ$4,LEN(DZ$4)-1)),"")</f>
        <v/>
      </c>
      <c r="EG97" s="64" t="str">
        <f t="shared" si="156"/>
        <v/>
      </c>
      <c r="EH97" s="64" t="str">
        <f t="shared" si="157"/>
        <v/>
      </c>
      <c r="EI97" s="64" t="str">
        <f t="shared" si="158"/>
        <v/>
      </c>
      <c r="EJ97" s="64" t="str">
        <f t="shared" si="159"/>
        <v/>
      </c>
    </row>
    <row r="98" s="44" customFormat="1" ht="22" customHeight="1" spans="1:140">
      <c r="A98" s="63" t="str">
        <f t="shared" si="160"/>
        <v/>
      </c>
      <c r="B98" s="63" t="str">
        <f>IF(商品参数!A94&lt;&gt;"",商品参数!A94,"")</f>
        <v/>
      </c>
      <c r="C98" s="64" t="str">
        <f>IFERROR(VLOOKUP(B98,商品参数!A:E,2,FALSE),"")</f>
        <v/>
      </c>
      <c r="D98" s="64" t="str">
        <f>IFERROR(VLOOKUP(B98,商品参数!A:E,3,FALSE),"")</f>
        <v/>
      </c>
      <c r="E98" s="64" t="str">
        <f>IFERROR(VLOOKUP(B98,商品参数!A:E,4,FALSE),"")</f>
        <v/>
      </c>
      <c r="F98" s="64" t="str">
        <f>IF(E98&lt;&gt;"",IFERROR(VLOOKUP(B98,商品参数!$A$3:$D$499,6,0),0),"")</f>
        <v/>
      </c>
      <c r="G98" s="64" t="str">
        <f>IF(E98&lt;&gt;"",IFERROR(VLOOKUP(B98,商品参数!$A$3:$E$499,7,0),0),"")</f>
        <v/>
      </c>
      <c r="H98" s="64" t="str">
        <f t="shared" si="94"/>
        <v/>
      </c>
      <c r="I98" s="64" t="str">
        <f>IF($B98&lt;&gt;"",SUMIFS(进货台账!$I$3:$I$1869,进货台账!$E$3:$E$1869,$B98,进货台账!$B$3:$B$1869,LEFT($I$3,4),进货台账!$C$3:$C$1869,LEFT(I$4,LEN(I$4)-1)),"")</f>
        <v/>
      </c>
      <c r="J98" s="64" t="str">
        <f>IF($B98&lt;&gt;"",SUMIFS(进货台账!$K$3:$K$1869,进货台账!$E$3:$E$1869,$B98,进货台账!$B$3:$B$1869,LEFT($I$3,4),进货台账!$C$3:$C$1869,LEFT(I$4,LEN(I$4)-1)),"")</f>
        <v/>
      </c>
      <c r="K98" s="64" t="str">
        <f t="shared" si="95"/>
        <v/>
      </c>
      <c r="L98" s="64" t="str">
        <f t="shared" si="96"/>
        <v/>
      </c>
      <c r="M98" s="64" t="str">
        <f>IF($B98&lt;&gt;"",SUMIFS(销售台账!$I$3:$I$2654,销售台账!$E$3:$E$2654,$B98,销售台账!$B$3:$B$2654,LEFT($I$3,4),销售台账!$C$3:$C$2654,LEFT(I$4,LEN(I$4)-1)),"")</f>
        <v/>
      </c>
      <c r="N98" s="64" t="str">
        <f>IF($B98&lt;&gt;"",IFERROR(SUMIFS(销售台账!$K$3:$K$2654,销售台账!$E$3:$E$2654,$B98,销售台账!$B$3:$B$2654,LEFT($I$3,4),销售台账!$C$3:$C$2654,LEFT(I$4,LEN(I$4)-1))/M98,0),"")</f>
        <v/>
      </c>
      <c r="O98" s="64" t="str">
        <f>IF($B98&lt;&gt;"",SUMIFS(损耗登记!$I$3:$I$4999,损耗登记!$E$3:$E$4999,$B98,损耗登记!$B$3:$B$4999,LEFT($I$3,4),损耗登记!$C$3:$C$4999,LEFT(I$4,LEN(I$4)-1)),"")</f>
        <v/>
      </c>
      <c r="P98" s="64" t="str">
        <f t="shared" si="97"/>
        <v/>
      </c>
      <c r="Q98" s="64" t="str">
        <f t="shared" si="98"/>
        <v/>
      </c>
      <c r="R98" s="64" t="str">
        <f t="shared" si="99"/>
        <v/>
      </c>
      <c r="S98" s="64" t="str">
        <f t="shared" si="161"/>
        <v/>
      </c>
      <c r="T98" s="64" t="str">
        <f>IF($B98&lt;&gt;"",SUMIFS(进货台账!$I$3:$I$1869,进货台账!$E$3:$E$1869,$B98,进货台账!$B$3:$B$1869,LEFT($I$3,4),进货台账!$C$3:$C$1869,LEFT(T$4,LEN(T$4)-1)),"")</f>
        <v/>
      </c>
      <c r="U98" s="64" t="str">
        <f>IF($B98&lt;&gt;"",SUMIFS(进货台账!$K$3:$K$1869,进货台账!$E$3:$E$1869,$B98,进货台账!$B$3:$B$1869,LEFT($I$3,4),进货台账!$C$3:$C$1869,LEFT(T$4,LEN(T$4)-1)),"")</f>
        <v/>
      </c>
      <c r="V98" s="64" t="str">
        <f t="shared" si="162"/>
        <v/>
      </c>
      <c r="W98" s="64" t="str">
        <f t="shared" si="163"/>
        <v/>
      </c>
      <c r="X98" s="64" t="str">
        <f>IF($B98&lt;&gt;"",SUMIFS(销售台账!$I$3:$I$2654,销售台账!$E$3:$E$2654,$B98,销售台账!$B$3:$B$2654,LEFT($I$3,4),销售台账!$C$3:$C$2654,LEFT(T$4,LEN(T$4)-1)),"")</f>
        <v/>
      </c>
      <c r="Y98" s="64" t="str">
        <f>IF($B98&lt;&gt;"",IFERROR(SUMIFS(销售台账!$K$3:$K$2654,销售台账!$E$3:$E$2654,$B98,销售台账!$B$3:$B$2654,LEFT($I$3,4),销售台账!$C$3:$C$2654,LEFT(T$4,LEN(T$4)-1))/X98,0),"")</f>
        <v/>
      </c>
      <c r="Z98" s="64" t="str">
        <f>IF($B98&lt;&gt;"",SUMIFS(损耗登记!$I$3:$I$4999,损耗登记!$E$3:$E$4999,$B98,损耗登记!$B$3:$B$4999,LEFT($I$3,4),损耗登记!$C$3:$C$4999,LEFT(T$4,LEN(T$4)-1)),"")</f>
        <v/>
      </c>
      <c r="AA98" s="64" t="str">
        <f t="shared" si="164"/>
        <v/>
      </c>
      <c r="AB98" s="64" t="str">
        <f t="shared" si="165"/>
        <v/>
      </c>
      <c r="AC98" s="64" t="str">
        <f t="shared" si="166"/>
        <v/>
      </c>
      <c r="AD98" s="64" t="str">
        <f t="shared" si="167"/>
        <v/>
      </c>
      <c r="AE98" s="64" t="str">
        <f>IF($B98&lt;&gt;"",SUMIFS(进货台账!$I$3:$I$1869,进货台账!$E$3:$E$1869,$B98,进货台账!$B$3:$B$1869,LEFT($I$3,4),进货台账!$C$3:$C$1869,LEFT(AE$4,LEN(AE$4)-1)),"")</f>
        <v/>
      </c>
      <c r="AF98" s="64" t="str">
        <f>IF($B98&lt;&gt;"",SUMIFS(进货台账!$K$3:$K$1869,进货台账!$E$3:$E$1869,$B98,进货台账!$B$3:$B$1869,LEFT($I$3,4),进货台账!$C$3:$C$1869,LEFT(AE$4,LEN(AE$4)-1)),"")</f>
        <v/>
      </c>
      <c r="AG98" s="64" t="str">
        <f t="shared" si="100"/>
        <v/>
      </c>
      <c r="AH98" s="64" t="str">
        <f t="shared" si="101"/>
        <v/>
      </c>
      <c r="AI98" s="64" t="str">
        <f>IF($B98&lt;&gt;"",SUMIFS(销售台账!$I$3:$I$2654,销售台账!$E$3:$E$2654,$B98,销售台账!$B$3:$B$2654,LEFT($I$3,4),销售台账!$C$3:$C$2654,LEFT(AE$4,LEN(AE$4)-1)),"")</f>
        <v/>
      </c>
      <c r="AJ98" s="64" t="str">
        <f>IF($B98&lt;&gt;"",IFERROR(SUMIFS(销售台账!$K$3:$K$2654,销售台账!$E$3:$E$2654,$B98,销售台账!$B$3:$B$2654,LEFT($I$3,4),销售台账!$C$3:$C$2654,LEFT(AE$4,LEN(AE$4)-1))/AI98,0),"")</f>
        <v/>
      </c>
      <c r="AK98" s="64" t="str">
        <f>IF($B98&lt;&gt;"",SUMIFS(损耗登记!$I$3:$I$4999,损耗登记!$E$3:$E$4999,$B98,损耗登记!$B$3:$B$4999,LEFT($I$3,4),损耗登记!$C$3:$C$4999,LEFT(AE$4,LEN(AE$4)-1)),"")</f>
        <v/>
      </c>
      <c r="AL98" s="64" t="str">
        <f t="shared" si="102"/>
        <v/>
      </c>
      <c r="AM98" s="64" t="str">
        <f t="shared" si="103"/>
        <v/>
      </c>
      <c r="AN98" s="64" t="str">
        <f t="shared" si="104"/>
        <v/>
      </c>
      <c r="AO98" s="64" t="str">
        <f t="shared" si="105"/>
        <v/>
      </c>
      <c r="AP98" s="64" t="str">
        <f>IF($B98&lt;&gt;"",SUMIFS(进货台账!$I$3:$I$1869,进货台账!$E$3:$E$1869,$B98,进货台账!$B$3:$B$1869,LEFT($I$3,4),进货台账!$C$3:$C$1869,LEFT(AP$4,LEN(AP$4)-1)),"")</f>
        <v/>
      </c>
      <c r="AQ98" s="64" t="str">
        <f>IF($B98&lt;&gt;"",SUMIFS(进货台账!$K$3:$K$1869,进货台账!$E$3:$E$1869,$B98,进货台账!$B$3:$B$1869,LEFT($I$3,4),进货台账!$C$3:$C$1869,LEFT(AP$4,LEN(AP$4)-1)),"")</f>
        <v/>
      </c>
      <c r="AR98" s="64" t="str">
        <f t="shared" si="106"/>
        <v/>
      </c>
      <c r="AS98" s="64" t="str">
        <f t="shared" si="107"/>
        <v/>
      </c>
      <c r="AT98" s="64" t="str">
        <f>IF($B98&lt;&gt;"",SUMIFS(销售台账!$I$3:$I$2654,销售台账!$E$3:$E$2654,$B98,销售台账!$B$3:$B$2654,LEFT($I$3,4),销售台账!$C$3:$C$2654,LEFT(AP$4,LEN(AP$4)-1)),"")</f>
        <v/>
      </c>
      <c r="AU98" s="64" t="str">
        <f>IF($B98&lt;&gt;"",IFERROR(SUMIFS(销售台账!$K$3:$K$2654,销售台账!$E$3:$E$2654,$B98,销售台账!$B$3:$B$2654,LEFT($I$3,4),销售台账!$C$3:$C$2654,LEFT(AP$4,LEN(AP$4)-1))/AT98,0),"")</f>
        <v/>
      </c>
      <c r="AV98" s="64" t="str">
        <f>IF($B98&lt;&gt;"",SUMIFS(损耗登记!$I$3:$I$4999,损耗登记!$E$3:$E$4999,$B98,损耗登记!$B$3:$B$4999,LEFT($I$3,4),损耗登记!$C$3:$C$4999,LEFT(AP$4,LEN(AP$4)-1)),"")</f>
        <v/>
      </c>
      <c r="AW98" s="64" t="str">
        <f t="shared" si="108"/>
        <v/>
      </c>
      <c r="AX98" s="64" t="str">
        <f t="shared" si="109"/>
        <v/>
      </c>
      <c r="AY98" s="64" t="str">
        <f t="shared" si="110"/>
        <v/>
      </c>
      <c r="AZ98" s="64" t="str">
        <f t="shared" si="111"/>
        <v/>
      </c>
      <c r="BA98" s="64" t="str">
        <f>IF($B98&lt;&gt;"",SUMIFS(进货台账!$I$3:$I$1869,进货台账!$E$3:$E$1869,$B98,进货台账!$B$3:$B$1869,LEFT($I$3,4),进货台账!$C$3:$C$1869,LEFT(BA$4,LEN(BA$4)-1)),"")</f>
        <v/>
      </c>
      <c r="BB98" s="64" t="str">
        <f>IF($B98&lt;&gt;"",SUMIFS(进货台账!$K$3:$K$1869,进货台账!$E$3:$E$1869,$B98,进货台账!$B$3:$B$1869,LEFT($I$3,4),进货台账!$C$3:$C$1869,LEFT(BA$4,LEN(BA$4)-1)),"")</f>
        <v/>
      </c>
      <c r="BC98" s="64" t="str">
        <f t="shared" si="112"/>
        <v/>
      </c>
      <c r="BD98" s="64" t="str">
        <f t="shared" si="113"/>
        <v/>
      </c>
      <c r="BE98" s="64" t="str">
        <f>IF($B98&lt;&gt;"",SUMIFS(销售台账!$I$3:$I$2654,销售台账!$E$3:$E$2654,$B98,销售台账!$B$3:$B$2654,LEFT($I$3,4),销售台账!$C$3:$C$2654,LEFT(BA$4,LEN(BA$4)-1)),"")</f>
        <v/>
      </c>
      <c r="BF98" s="64" t="str">
        <f>IF($B98&lt;&gt;"",IFERROR(SUMIFS(销售台账!$K$3:$K$2654,销售台账!$E$3:$E$2654,$B98,销售台账!$B$3:$B$2654,LEFT($I$3,4),销售台账!$C$3:$C$2654,LEFT(BA$4,LEN(BA$4)-1))/BE98,0),"")</f>
        <v/>
      </c>
      <c r="BG98" s="64" t="str">
        <f>IF($B98&lt;&gt;"",SUMIFS(损耗登记!$I$3:$I$4999,损耗登记!$E$3:$E$4999,$B98,损耗登记!$B$3:$B$4999,LEFT($I$3,4),损耗登记!$C$3:$C$4999,LEFT(BA$4,LEN(BA$4)-1)),"")</f>
        <v/>
      </c>
      <c r="BH98" s="64" t="str">
        <f t="shared" si="114"/>
        <v/>
      </c>
      <c r="BI98" s="64" t="str">
        <f t="shared" si="115"/>
        <v/>
      </c>
      <c r="BJ98" s="64" t="str">
        <f t="shared" si="116"/>
        <v/>
      </c>
      <c r="BK98" s="64" t="str">
        <f t="shared" si="117"/>
        <v/>
      </c>
      <c r="BL98" s="64" t="str">
        <f>IF($B98&lt;&gt;"",SUMIFS(进货台账!$I$3:$I$1869,进货台账!$E$3:$E$1869,$B98,进货台账!$B$3:$B$1869,LEFT($I$3,4),进货台账!$C$3:$C$1869,LEFT(BL$4,LEN(BL$4)-1)),"")</f>
        <v/>
      </c>
      <c r="BM98" s="64" t="str">
        <f>IF($B98&lt;&gt;"",SUMIFS(进货台账!$K$3:$K$1869,进货台账!$E$3:$E$1869,$B98,进货台账!$B$3:$B$1869,LEFT($I$3,4),进货台账!$C$3:$C$1869,LEFT(BL$4,LEN(BL$4)-1)),"")</f>
        <v/>
      </c>
      <c r="BN98" s="64" t="str">
        <f t="shared" si="118"/>
        <v/>
      </c>
      <c r="BO98" s="64" t="str">
        <f t="shared" si="119"/>
        <v/>
      </c>
      <c r="BP98" s="64" t="str">
        <f>IF($B98&lt;&gt;"",SUMIFS(销售台账!$I$3:$I$2654,销售台账!$E$3:$E$2654,$B98,销售台账!$B$3:$B$2654,LEFT($I$3,4),销售台账!$C$3:$C$2654,LEFT(BL$4,LEN(BL$4)-1)),"")</f>
        <v/>
      </c>
      <c r="BQ98" s="64" t="str">
        <f>IF($B98&lt;&gt;"",IFERROR(SUMIFS(销售台账!$K$3:$K$2654,销售台账!$E$3:$E$2654,$B98,销售台账!$B$3:$B$2654,LEFT($I$3,4),销售台账!$C$3:$C$2654,LEFT(BL$4,LEN(BL$4)-1))/BP98,0),"")</f>
        <v/>
      </c>
      <c r="BR98" s="64" t="str">
        <f>IF($B98&lt;&gt;"",SUMIFS(损耗登记!$I$3:$I$4999,损耗登记!$E$3:$E$4999,$B98,损耗登记!$B$3:$B$4999,LEFT($I$3,4),损耗登记!$C$3:$C$4999,LEFT(BL$4,LEN(BL$4)-1)),"")</f>
        <v/>
      </c>
      <c r="BS98" s="64" t="str">
        <f t="shared" si="120"/>
        <v/>
      </c>
      <c r="BT98" s="64" t="str">
        <f t="shared" si="121"/>
        <v/>
      </c>
      <c r="BU98" s="64" t="str">
        <f t="shared" si="122"/>
        <v/>
      </c>
      <c r="BV98" s="64" t="str">
        <f t="shared" si="123"/>
        <v/>
      </c>
      <c r="BW98" s="64" t="str">
        <f>IF($B98&lt;&gt;"",SUMIFS(进货台账!$I$3:$I$1869,进货台账!$E$3:$E$1869,$B98,进货台账!$B$3:$B$1869,LEFT($I$3,4),进货台账!$C$3:$C$1869,LEFT(BW$4,LEN(BW$4)-1)),"")</f>
        <v/>
      </c>
      <c r="BX98" s="64" t="str">
        <f>IF($B98&lt;&gt;"",SUMIFS(进货台账!$K$3:$K$1869,进货台账!$E$3:$E$1869,$B98,进货台账!$B$3:$B$1869,LEFT($I$3,4),进货台账!$C$3:$C$1869,LEFT(BW$4,LEN(BW$4)-1)),"")</f>
        <v/>
      </c>
      <c r="BY98" s="64" t="str">
        <f t="shared" si="124"/>
        <v/>
      </c>
      <c r="BZ98" s="64" t="str">
        <f t="shared" si="125"/>
        <v/>
      </c>
      <c r="CA98" s="64" t="str">
        <f>IF($B98&lt;&gt;"",SUMIFS(销售台账!$I$3:$I$2654,销售台账!$E$3:$E$2654,$B98,销售台账!$B$3:$B$2654,LEFT($I$3,4),销售台账!$C$3:$C$2654,LEFT(BW$4,LEN(BW$4)-1)),"")</f>
        <v/>
      </c>
      <c r="CB98" s="64" t="str">
        <f>IF($B98&lt;&gt;"",IFERROR(SUMIFS(销售台账!$K$3:$K$2654,销售台账!$E$3:$E$2654,$B98,销售台账!$B$3:$B$2654,LEFT($I$3,4),销售台账!$C$3:$C$2654,LEFT(BW$4,LEN(BW$4)-1))/CA98,0),"")</f>
        <v/>
      </c>
      <c r="CC98" s="64" t="str">
        <f>IF($B98&lt;&gt;"",SUMIFS(损耗登记!$I$3:$I$4999,损耗登记!$E$3:$E$4999,$B98,损耗登记!$B$3:$B$4999,LEFT($I$3,4),损耗登记!$C$3:$C$4999,LEFT(BW$4,LEN(BW$4)-1)),"")</f>
        <v/>
      </c>
      <c r="CD98" s="64" t="str">
        <f t="shared" si="126"/>
        <v/>
      </c>
      <c r="CE98" s="64" t="str">
        <f t="shared" si="127"/>
        <v/>
      </c>
      <c r="CF98" s="64" t="str">
        <f t="shared" si="128"/>
        <v/>
      </c>
      <c r="CG98" s="64" t="str">
        <f t="shared" si="129"/>
        <v/>
      </c>
      <c r="CH98" s="64" t="str">
        <f>IF($B98&lt;&gt;"",SUMIFS(进货台账!$I$3:$I$1869,进货台账!$E$3:$E$1869,$B98,进货台账!$B$3:$B$1869,LEFT($I$3,4),进货台账!$C$3:$C$1869,LEFT(CH$4,LEN(CH$4)-1)),"")</f>
        <v/>
      </c>
      <c r="CI98" s="64" t="str">
        <f>IF($B98&lt;&gt;"",SUMIFS(进货台账!$K$3:$K$1869,进货台账!$E$3:$E$1869,$B98,进货台账!$B$3:$B$1869,LEFT($I$3,4),进货台账!$C$3:$C$1869,LEFT(CH$4,LEN(CH$4)-1)),"")</f>
        <v/>
      </c>
      <c r="CJ98" s="64" t="str">
        <f t="shared" si="130"/>
        <v/>
      </c>
      <c r="CK98" s="64" t="str">
        <f t="shared" si="131"/>
        <v/>
      </c>
      <c r="CL98" s="64" t="str">
        <f>IF($B98&lt;&gt;"",SUMIFS(销售台账!$I$3:$I$2654,销售台账!$E$3:$E$2654,$B98,销售台账!$B$3:$B$2654,LEFT($I$3,4),销售台账!$C$3:$C$2654,LEFT(CH$4,LEN(CH$4)-1)),"")</f>
        <v/>
      </c>
      <c r="CM98" s="64" t="str">
        <f>IF($B98&lt;&gt;"",IFERROR(SUMIFS(销售台账!$K$3:$K$2654,销售台账!$E$3:$E$2654,$B98,销售台账!$B$3:$B$2654,LEFT($I$3,4),销售台账!$C$3:$C$2654,LEFT(CH$4,LEN(CH$4)-1))/CL98,0),"")</f>
        <v/>
      </c>
      <c r="CN98" s="64" t="str">
        <f>IF($B98&lt;&gt;"",SUMIFS(损耗登记!$I$3:$I$4999,损耗登记!$E$3:$E$4999,$B98,损耗登记!$B$3:$B$4999,LEFT($I$3,4),损耗登记!$C$3:$C$4999,LEFT(CH$4,LEN(CH$4)-1)),"")</f>
        <v/>
      </c>
      <c r="CO98" s="64" t="str">
        <f t="shared" si="132"/>
        <v/>
      </c>
      <c r="CP98" s="64" t="str">
        <f t="shared" si="133"/>
        <v/>
      </c>
      <c r="CQ98" s="64" t="str">
        <f t="shared" si="134"/>
        <v/>
      </c>
      <c r="CR98" s="64" t="str">
        <f t="shared" si="135"/>
        <v/>
      </c>
      <c r="CS98" s="64" t="str">
        <f>IF($B98&lt;&gt;"",SUMIFS(进货台账!$I$3:$I$1869,进货台账!$E$3:$E$1869,$B98,进货台账!$B$3:$B$1869,LEFT($I$3,4),进货台账!$C$3:$C$1869,LEFT(CS$4,LEN(CS$4)-1)),"")</f>
        <v/>
      </c>
      <c r="CT98" s="64" t="str">
        <f>IF($B98&lt;&gt;"",SUMIFS(进货台账!$K$3:$K$1869,进货台账!$E$3:$E$1869,$B98,进货台账!$B$3:$B$1869,LEFT($I$3,4),进货台账!$C$3:$C$1869,LEFT(CS$4,LEN(CS$4)-1)),"")</f>
        <v/>
      </c>
      <c r="CU98" s="64" t="str">
        <f t="shared" si="136"/>
        <v/>
      </c>
      <c r="CV98" s="64" t="str">
        <f t="shared" si="137"/>
        <v/>
      </c>
      <c r="CW98" s="64" t="str">
        <f>IF($B98&lt;&gt;"",SUMIFS(销售台账!$I$3:$I$2654,销售台账!$E$3:$E$2654,$B98,销售台账!$B$3:$B$2654,LEFT($I$3,4),销售台账!$C$3:$C$2654,LEFT(CS$4,LEN(CS$4)-1)),"")</f>
        <v/>
      </c>
      <c r="CX98" s="64" t="str">
        <f>IF($B98&lt;&gt;"",IFERROR(SUMIFS(销售台账!$K$3:$K$2654,销售台账!$E$3:$E$2654,$B98,销售台账!$B$3:$B$2654,LEFT($I$3,4),销售台账!$C$3:$C$2654,LEFT(CS$4,LEN(CS$4)-1))/CW98,0),"")</f>
        <v/>
      </c>
      <c r="CY98" s="64" t="str">
        <f>IF($B98&lt;&gt;"",SUMIFS(损耗登记!$I$3:$I$4999,损耗登记!$E$3:$E$4999,$B98,损耗登记!$B$3:$B$4999,LEFT($I$3,4),损耗登记!$C$3:$C$4999,LEFT(CS$4,LEN(CS$4)-1)),"")</f>
        <v/>
      </c>
      <c r="CZ98" s="64" t="str">
        <f t="shared" si="138"/>
        <v/>
      </c>
      <c r="DA98" s="64" t="str">
        <f t="shared" si="139"/>
        <v/>
      </c>
      <c r="DB98" s="64" t="str">
        <f t="shared" si="140"/>
        <v/>
      </c>
      <c r="DC98" s="64" t="str">
        <f t="shared" si="141"/>
        <v/>
      </c>
      <c r="DD98" s="64" t="str">
        <f>IF($B98&lt;&gt;"",SUMIFS(进货台账!$I$3:$I$1869,进货台账!$E$3:$E$1869,$B98,进货台账!$B$3:$B$1869,LEFT($I$3,4),进货台账!$C$3:$C$1869,LEFT(DD$4,LEN(DD$4)-1)),"")</f>
        <v/>
      </c>
      <c r="DE98" s="64" t="str">
        <f>IF($B98&lt;&gt;"",SUMIFS(进货台账!$K$3:$K$1869,进货台账!$E$3:$E$1869,$B98,进货台账!$B$3:$B$1869,LEFT($I$3,4),进货台账!$C$3:$C$1869,LEFT(DD$4,LEN(DD$4)-1)),"")</f>
        <v/>
      </c>
      <c r="DF98" s="64" t="str">
        <f t="shared" si="142"/>
        <v/>
      </c>
      <c r="DG98" s="64" t="str">
        <f t="shared" si="143"/>
        <v/>
      </c>
      <c r="DH98" s="64" t="str">
        <f>IF($B98&lt;&gt;"",SUMIFS(销售台账!$I$3:$I$2654,销售台账!$E$3:$E$2654,$B98,销售台账!$B$3:$B$2654,LEFT($I$3,4),销售台账!$C$3:$C$2654,LEFT(DD$4,LEN(DD$4)-1)),"")</f>
        <v/>
      </c>
      <c r="DI98" s="64" t="str">
        <f>IF($B98&lt;&gt;"",IFERROR(SUMIFS(销售台账!$K$3:$K$2654,销售台账!$E$3:$E$2654,$B98,销售台账!$B$3:$B$2654,LEFT($I$3,4),销售台账!$C$3:$C$2654,LEFT(DD$4,LEN(DD$4)-1))/DH98,0),"")</f>
        <v/>
      </c>
      <c r="DJ98" s="64" t="str">
        <f>IF($B98&lt;&gt;"",SUMIFS(损耗登记!$I$3:$I$4999,损耗登记!$E$3:$E$4999,$B98,损耗登记!$B$3:$B$4999,LEFT($I$3,4),损耗登记!$C$3:$C$4999,LEFT(DD$4,LEN(DD$4)-1)),"")</f>
        <v/>
      </c>
      <c r="DK98" s="64" t="str">
        <f t="shared" si="144"/>
        <v/>
      </c>
      <c r="DL98" s="64" t="str">
        <f t="shared" si="145"/>
        <v/>
      </c>
      <c r="DM98" s="64" t="str">
        <f t="shared" si="146"/>
        <v/>
      </c>
      <c r="DN98" s="64" t="str">
        <f t="shared" si="147"/>
        <v/>
      </c>
      <c r="DO98" s="64" t="str">
        <f>IF($B98&lt;&gt;"",SUMIFS(进货台账!$I$3:$I$1869,进货台账!$E$3:$E$1869,$B98,进货台账!$B$3:$B$1869,LEFT($I$3,4),进货台账!$C$3:$C$1869,LEFT(DO$4,LEN(DO$4)-1)),"")</f>
        <v/>
      </c>
      <c r="DP98" s="64" t="str">
        <f>IF($B98&lt;&gt;"",SUMIFS(进货台账!$K$3:$K$1869,进货台账!$E$3:$E$1869,$B98,进货台账!$B$3:$B$1869,LEFT($I$3,4),进货台账!$C$3:$C$1869,LEFT(DO$4,LEN(DO$4)-1)),"")</f>
        <v/>
      </c>
      <c r="DQ98" s="64" t="str">
        <f t="shared" si="148"/>
        <v/>
      </c>
      <c r="DR98" s="64" t="str">
        <f t="shared" si="149"/>
        <v/>
      </c>
      <c r="DS98" s="64" t="str">
        <f>IF($B98&lt;&gt;"",SUMIFS(销售台账!$I$3:$I$2654,销售台账!$E$3:$E$2654,$B98,销售台账!$B$3:$B$2654,LEFT($I$3,4),销售台账!$C$3:$C$2654,LEFT(DO$4,LEN(DO$4)-1)),"")</f>
        <v/>
      </c>
      <c r="DT98" s="64" t="str">
        <f>IF($B98&lt;&gt;"",IFERROR(SUMIFS(销售台账!$K$3:$K$2654,销售台账!$E$3:$E$2654,$B98,销售台账!$B$3:$B$2654,LEFT($I$3,4),销售台账!$C$3:$C$2654,LEFT(DO$4,LEN(DO$4)-1))/DS98,0),"")</f>
        <v/>
      </c>
      <c r="DU98" s="64" t="str">
        <f>IF($B98&lt;&gt;"",SUMIFS(损耗登记!$I$3:$I$4999,损耗登记!$E$3:$E$4999,$B98,损耗登记!$B$3:$B$4999,LEFT($I$3,4),损耗登记!$C$3:$C$4999,LEFT(DO$4,LEN(DO$4)-1)),"")</f>
        <v/>
      </c>
      <c r="DV98" s="64" t="str">
        <f t="shared" si="150"/>
        <v/>
      </c>
      <c r="DW98" s="64" t="str">
        <f t="shared" si="151"/>
        <v/>
      </c>
      <c r="DX98" s="64" t="str">
        <f t="shared" si="152"/>
        <v/>
      </c>
      <c r="DY98" s="64" t="str">
        <f t="shared" si="153"/>
        <v/>
      </c>
      <c r="DZ98" s="64" t="str">
        <f>IF($B98&lt;&gt;"",SUMIFS(进货台账!$I$3:$I$1869,进货台账!$E$3:$E$1869,$B98,进货台账!$B$3:$B$1869,LEFT($I$3,4),进货台账!$C$3:$C$1869,LEFT(DZ$4,LEN(DZ$4)-1)),"")</f>
        <v/>
      </c>
      <c r="EA98" s="64" t="str">
        <f>IF($B98&lt;&gt;"",SUMIFS(进货台账!$K$3:$K$1869,进货台账!$E$3:$E$1869,$B98,进货台账!$B$3:$B$1869,LEFT($I$3,4),进货台账!$C$3:$C$1869,LEFT(DZ$4,LEN(DZ$4)-1)),"")</f>
        <v/>
      </c>
      <c r="EB98" s="64" t="str">
        <f t="shared" si="154"/>
        <v/>
      </c>
      <c r="EC98" s="64" t="str">
        <f t="shared" si="155"/>
        <v/>
      </c>
      <c r="ED98" s="64" t="str">
        <f>IF($B98&lt;&gt;"",SUMIFS(销售台账!$I$3:$I$2654,销售台账!$E$3:$E$2654,$B98,销售台账!$B$3:$B$2654,LEFT($I$3,4),销售台账!$C$3:$C$2654,LEFT(DZ$4,LEN(DZ$4)-1)),"")</f>
        <v/>
      </c>
      <c r="EE98" s="64" t="str">
        <f>IF($B98&lt;&gt;"",IFERROR(SUMIFS(销售台账!$K$3:$K$2654,销售台账!$E$3:$E$2654,$B98,销售台账!$B$3:$B$2654,LEFT($I$3,4),销售台账!$C$3:$C$2654,LEFT(DZ$4,LEN(DZ$4)-1))/ED98,0),"")</f>
        <v/>
      </c>
      <c r="EF98" s="64" t="str">
        <f>IF($B98&lt;&gt;"",SUMIFS(损耗登记!$I$3:$I$4999,损耗登记!$E$3:$E$4999,$B98,损耗登记!$B$3:$B$4999,LEFT($I$3,4),损耗登记!$C$3:$C$4999,LEFT(DZ$4,LEN(DZ$4)-1)),"")</f>
        <v/>
      </c>
      <c r="EG98" s="64" t="str">
        <f t="shared" si="156"/>
        <v/>
      </c>
      <c r="EH98" s="64" t="str">
        <f t="shared" si="157"/>
        <v/>
      </c>
      <c r="EI98" s="64" t="str">
        <f t="shared" si="158"/>
        <v/>
      </c>
      <c r="EJ98" s="64" t="str">
        <f t="shared" si="159"/>
        <v/>
      </c>
    </row>
    <row r="99" s="44" customFormat="1" ht="22" customHeight="1" spans="1:140">
      <c r="A99" s="63" t="str">
        <f t="shared" si="160"/>
        <v/>
      </c>
      <c r="B99" s="63" t="str">
        <f>IF(商品参数!A95&lt;&gt;"",商品参数!A95,"")</f>
        <v/>
      </c>
      <c r="C99" s="64" t="str">
        <f>IFERROR(VLOOKUP(B99,商品参数!A:E,2,FALSE),"")</f>
        <v/>
      </c>
      <c r="D99" s="64" t="str">
        <f>IFERROR(VLOOKUP(B99,商品参数!A:E,3,FALSE),"")</f>
        <v/>
      </c>
      <c r="E99" s="64" t="str">
        <f>IFERROR(VLOOKUP(B99,商品参数!A:E,4,FALSE),"")</f>
        <v/>
      </c>
      <c r="F99" s="64" t="str">
        <f>IF(E99&lt;&gt;"",IFERROR(VLOOKUP(B99,商品参数!$A$3:$D$499,6,0),0),"")</f>
        <v/>
      </c>
      <c r="G99" s="64" t="str">
        <f>IF(E99&lt;&gt;"",IFERROR(VLOOKUP(B99,商品参数!$A$3:$E$499,7,0),0),"")</f>
        <v/>
      </c>
      <c r="H99" s="64" t="str">
        <f t="shared" si="94"/>
        <v/>
      </c>
      <c r="I99" s="64" t="str">
        <f>IF($B99&lt;&gt;"",SUMIFS(进货台账!$I$3:$I$1869,进货台账!$E$3:$E$1869,$B99,进货台账!$B$3:$B$1869,LEFT($I$3,4),进货台账!$C$3:$C$1869,LEFT(I$4,LEN(I$4)-1)),"")</f>
        <v/>
      </c>
      <c r="J99" s="64" t="str">
        <f>IF($B99&lt;&gt;"",SUMIFS(进货台账!$K$3:$K$1869,进货台账!$E$3:$E$1869,$B99,进货台账!$B$3:$B$1869,LEFT($I$3,4),进货台账!$C$3:$C$1869,LEFT(I$4,LEN(I$4)-1)),"")</f>
        <v/>
      </c>
      <c r="K99" s="64" t="str">
        <f t="shared" si="95"/>
        <v/>
      </c>
      <c r="L99" s="64" t="str">
        <f t="shared" si="96"/>
        <v/>
      </c>
      <c r="M99" s="64" t="str">
        <f>IF($B99&lt;&gt;"",SUMIFS(销售台账!$I$3:$I$2654,销售台账!$E$3:$E$2654,$B99,销售台账!$B$3:$B$2654,LEFT($I$3,4),销售台账!$C$3:$C$2654,LEFT(I$4,LEN(I$4)-1)),"")</f>
        <v/>
      </c>
      <c r="N99" s="64" t="str">
        <f>IF($B99&lt;&gt;"",IFERROR(SUMIFS(销售台账!$K$3:$K$2654,销售台账!$E$3:$E$2654,$B99,销售台账!$B$3:$B$2654,LEFT($I$3,4),销售台账!$C$3:$C$2654,LEFT(I$4,LEN(I$4)-1))/M99,0),"")</f>
        <v/>
      </c>
      <c r="O99" s="64" t="str">
        <f>IF($B99&lt;&gt;"",SUMIFS(损耗登记!$I$3:$I$4999,损耗登记!$E$3:$E$4999,$B99,损耗登记!$B$3:$B$4999,LEFT($I$3,4),损耗登记!$C$3:$C$4999,LEFT(I$4,LEN(I$4)-1)),"")</f>
        <v/>
      </c>
      <c r="P99" s="64" t="str">
        <f t="shared" si="97"/>
        <v/>
      </c>
      <c r="Q99" s="64" t="str">
        <f t="shared" si="98"/>
        <v/>
      </c>
      <c r="R99" s="64" t="str">
        <f t="shared" si="99"/>
        <v/>
      </c>
      <c r="S99" s="64" t="str">
        <f t="shared" si="161"/>
        <v/>
      </c>
      <c r="T99" s="64" t="str">
        <f>IF($B99&lt;&gt;"",SUMIFS(进货台账!$I$3:$I$1869,进货台账!$E$3:$E$1869,$B99,进货台账!$B$3:$B$1869,LEFT($I$3,4),进货台账!$C$3:$C$1869,LEFT(T$4,LEN(T$4)-1)),"")</f>
        <v/>
      </c>
      <c r="U99" s="64" t="str">
        <f>IF($B99&lt;&gt;"",SUMIFS(进货台账!$K$3:$K$1869,进货台账!$E$3:$E$1869,$B99,进货台账!$B$3:$B$1869,LEFT($I$3,4),进货台账!$C$3:$C$1869,LEFT(T$4,LEN(T$4)-1)),"")</f>
        <v/>
      </c>
      <c r="V99" s="64" t="str">
        <f t="shared" si="162"/>
        <v/>
      </c>
      <c r="W99" s="64" t="str">
        <f t="shared" si="163"/>
        <v/>
      </c>
      <c r="X99" s="64" t="str">
        <f>IF($B99&lt;&gt;"",SUMIFS(销售台账!$I$3:$I$2654,销售台账!$E$3:$E$2654,$B99,销售台账!$B$3:$B$2654,LEFT($I$3,4),销售台账!$C$3:$C$2654,LEFT(T$4,LEN(T$4)-1)),"")</f>
        <v/>
      </c>
      <c r="Y99" s="64" t="str">
        <f>IF($B99&lt;&gt;"",IFERROR(SUMIFS(销售台账!$K$3:$K$2654,销售台账!$E$3:$E$2654,$B99,销售台账!$B$3:$B$2654,LEFT($I$3,4),销售台账!$C$3:$C$2654,LEFT(T$4,LEN(T$4)-1))/X99,0),"")</f>
        <v/>
      </c>
      <c r="Z99" s="64" t="str">
        <f>IF($B99&lt;&gt;"",SUMIFS(损耗登记!$I$3:$I$4999,损耗登记!$E$3:$E$4999,$B99,损耗登记!$B$3:$B$4999,LEFT($I$3,4),损耗登记!$C$3:$C$4999,LEFT(T$4,LEN(T$4)-1)),"")</f>
        <v/>
      </c>
      <c r="AA99" s="64" t="str">
        <f t="shared" si="164"/>
        <v/>
      </c>
      <c r="AB99" s="64" t="str">
        <f t="shared" si="165"/>
        <v/>
      </c>
      <c r="AC99" s="64" t="str">
        <f t="shared" si="166"/>
        <v/>
      </c>
      <c r="AD99" s="64" t="str">
        <f t="shared" si="167"/>
        <v/>
      </c>
      <c r="AE99" s="64" t="str">
        <f>IF($B99&lt;&gt;"",SUMIFS(进货台账!$I$3:$I$1869,进货台账!$E$3:$E$1869,$B99,进货台账!$B$3:$B$1869,LEFT($I$3,4),进货台账!$C$3:$C$1869,LEFT(AE$4,LEN(AE$4)-1)),"")</f>
        <v/>
      </c>
      <c r="AF99" s="64" t="str">
        <f>IF($B99&lt;&gt;"",SUMIFS(进货台账!$K$3:$K$1869,进货台账!$E$3:$E$1869,$B99,进货台账!$B$3:$B$1869,LEFT($I$3,4),进货台账!$C$3:$C$1869,LEFT(AE$4,LEN(AE$4)-1)),"")</f>
        <v/>
      </c>
      <c r="AG99" s="64" t="str">
        <f t="shared" si="100"/>
        <v/>
      </c>
      <c r="AH99" s="64" t="str">
        <f t="shared" si="101"/>
        <v/>
      </c>
      <c r="AI99" s="64" t="str">
        <f>IF($B99&lt;&gt;"",SUMIFS(销售台账!$I$3:$I$2654,销售台账!$E$3:$E$2654,$B99,销售台账!$B$3:$B$2654,LEFT($I$3,4),销售台账!$C$3:$C$2654,LEFT(AE$4,LEN(AE$4)-1)),"")</f>
        <v/>
      </c>
      <c r="AJ99" s="64" t="str">
        <f>IF($B99&lt;&gt;"",IFERROR(SUMIFS(销售台账!$K$3:$K$2654,销售台账!$E$3:$E$2654,$B99,销售台账!$B$3:$B$2654,LEFT($I$3,4),销售台账!$C$3:$C$2654,LEFT(AE$4,LEN(AE$4)-1))/AI99,0),"")</f>
        <v/>
      </c>
      <c r="AK99" s="64" t="str">
        <f>IF($B99&lt;&gt;"",SUMIFS(损耗登记!$I$3:$I$4999,损耗登记!$E$3:$E$4999,$B99,损耗登记!$B$3:$B$4999,LEFT($I$3,4),损耗登记!$C$3:$C$4999,LEFT(AE$4,LEN(AE$4)-1)),"")</f>
        <v/>
      </c>
      <c r="AL99" s="64" t="str">
        <f t="shared" si="102"/>
        <v/>
      </c>
      <c r="AM99" s="64" t="str">
        <f t="shared" si="103"/>
        <v/>
      </c>
      <c r="AN99" s="64" t="str">
        <f t="shared" si="104"/>
        <v/>
      </c>
      <c r="AO99" s="64" t="str">
        <f t="shared" si="105"/>
        <v/>
      </c>
      <c r="AP99" s="64" t="str">
        <f>IF($B99&lt;&gt;"",SUMIFS(进货台账!$I$3:$I$1869,进货台账!$E$3:$E$1869,$B99,进货台账!$B$3:$B$1869,LEFT($I$3,4),进货台账!$C$3:$C$1869,LEFT(AP$4,LEN(AP$4)-1)),"")</f>
        <v/>
      </c>
      <c r="AQ99" s="64" t="str">
        <f>IF($B99&lt;&gt;"",SUMIFS(进货台账!$K$3:$K$1869,进货台账!$E$3:$E$1869,$B99,进货台账!$B$3:$B$1869,LEFT($I$3,4),进货台账!$C$3:$C$1869,LEFT(AP$4,LEN(AP$4)-1)),"")</f>
        <v/>
      </c>
      <c r="AR99" s="64" t="str">
        <f t="shared" si="106"/>
        <v/>
      </c>
      <c r="AS99" s="64" t="str">
        <f t="shared" si="107"/>
        <v/>
      </c>
      <c r="AT99" s="64" t="str">
        <f>IF($B99&lt;&gt;"",SUMIFS(销售台账!$I$3:$I$2654,销售台账!$E$3:$E$2654,$B99,销售台账!$B$3:$B$2654,LEFT($I$3,4),销售台账!$C$3:$C$2654,LEFT(AP$4,LEN(AP$4)-1)),"")</f>
        <v/>
      </c>
      <c r="AU99" s="64" t="str">
        <f>IF($B99&lt;&gt;"",IFERROR(SUMIFS(销售台账!$K$3:$K$2654,销售台账!$E$3:$E$2654,$B99,销售台账!$B$3:$B$2654,LEFT($I$3,4),销售台账!$C$3:$C$2654,LEFT(AP$4,LEN(AP$4)-1))/AT99,0),"")</f>
        <v/>
      </c>
      <c r="AV99" s="64" t="str">
        <f>IF($B99&lt;&gt;"",SUMIFS(损耗登记!$I$3:$I$4999,损耗登记!$E$3:$E$4999,$B99,损耗登记!$B$3:$B$4999,LEFT($I$3,4),损耗登记!$C$3:$C$4999,LEFT(AP$4,LEN(AP$4)-1)),"")</f>
        <v/>
      </c>
      <c r="AW99" s="64" t="str">
        <f t="shared" si="108"/>
        <v/>
      </c>
      <c r="AX99" s="64" t="str">
        <f t="shared" si="109"/>
        <v/>
      </c>
      <c r="AY99" s="64" t="str">
        <f t="shared" si="110"/>
        <v/>
      </c>
      <c r="AZ99" s="64" t="str">
        <f t="shared" si="111"/>
        <v/>
      </c>
      <c r="BA99" s="64" t="str">
        <f>IF($B99&lt;&gt;"",SUMIFS(进货台账!$I$3:$I$1869,进货台账!$E$3:$E$1869,$B99,进货台账!$B$3:$B$1869,LEFT($I$3,4),进货台账!$C$3:$C$1869,LEFT(BA$4,LEN(BA$4)-1)),"")</f>
        <v/>
      </c>
      <c r="BB99" s="64" t="str">
        <f>IF($B99&lt;&gt;"",SUMIFS(进货台账!$K$3:$K$1869,进货台账!$E$3:$E$1869,$B99,进货台账!$B$3:$B$1869,LEFT($I$3,4),进货台账!$C$3:$C$1869,LEFT(BA$4,LEN(BA$4)-1)),"")</f>
        <v/>
      </c>
      <c r="BC99" s="64" t="str">
        <f t="shared" si="112"/>
        <v/>
      </c>
      <c r="BD99" s="64" t="str">
        <f t="shared" si="113"/>
        <v/>
      </c>
      <c r="BE99" s="64" t="str">
        <f>IF($B99&lt;&gt;"",SUMIFS(销售台账!$I$3:$I$2654,销售台账!$E$3:$E$2654,$B99,销售台账!$B$3:$B$2654,LEFT($I$3,4),销售台账!$C$3:$C$2654,LEFT(BA$4,LEN(BA$4)-1)),"")</f>
        <v/>
      </c>
      <c r="BF99" s="64" t="str">
        <f>IF($B99&lt;&gt;"",IFERROR(SUMIFS(销售台账!$K$3:$K$2654,销售台账!$E$3:$E$2654,$B99,销售台账!$B$3:$B$2654,LEFT($I$3,4),销售台账!$C$3:$C$2654,LEFT(BA$4,LEN(BA$4)-1))/BE99,0),"")</f>
        <v/>
      </c>
      <c r="BG99" s="64" t="str">
        <f>IF($B99&lt;&gt;"",SUMIFS(损耗登记!$I$3:$I$4999,损耗登记!$E$3:$E$4999,$B99,损耗登记!$B$3:$B$4999,LEFT($I$3,4),损耗登记!$C$3:$C$4999,LEFT(BA$4,LEN(BA$4)-1)),"")</f>
        <v/>
      </c>
      <c r="BH99" s="64" t="str">
        <f t="shared" si="114"/>
        <v/>
      </c>
      <c r="BI99" s="64" t="str">
        <f t="shared" si="115"/>
        <v/>
      </c>
      <c r="BJ99" s="64" t="str">
        <f t="shared" si="116"/>
        <v/>
      </c>
      <c r="BK99" s="64" t="str">
        <f t="shared" si="117"/>
        <v/>
      </c>
      <c r="BL99" s="64" t="str">
        <f>IF($B99&lt;&gt;"",SUMIFS(进货台账!$I$3:$I$1869,进货台账!$E$3:$E$1869,$B99,进货台账!$B$3:$B$1869,LEFT($I$3,4),进货台账!$C$3:$C$1869,LEFT(BL$4,LEN(BL$4)-1)),"")</f>
        <v/>
      </c>
      <c r="BM99" s="64" t="str">
        <f>IF($B99&lt;&gt;"",SUMIFS(进货台账!$K$3:$K$1869,进货台账!$E$3:$E$1869,$B99,进货台账!$B$3:$B$1869,LEFT($I$3,4),进货台账!$C$3:$C$1869,LEFT(BL$4,LEN(BL$4)-1)),"")</f>
        <v/>
      </c>
      <c r="BN99" s="64" t="str">
        <f t="shared" si="118"/>
        <v/>
      </c>
      <c r="BO99" s="64" t="str">
        <f t="shared" si="119"/>
        <v/>
      </c>
      <c r="BP99" s="64" t="str">
        <f>IF($B99&lt;&gt;"",SUMIFS(销售台账!$I$3:$I$2654,销售台账!$E$3:$E$2654,$B99,销售台账!$B$3:$B$2654,LEFT($I$3,4),销售台账!$C$3:$C$2654,LEFT(BL$4,LEN(BL$4)-1)),"")</f>
        <v/>
      </c>
      <c r="BQ99" s="64" t="str">
        <f>IF($B99&lt;&gt;"",IFERROR(SUMIFS(销售台账!$K$3:$K$2654,销售台账!$E$3:$E$2654,$B99,销售台账!$B$3:$B$2654,LEFT($I$3,4),销售台账!$C$3:$C$2654,LEFT(BL$4,LEN(BL$4)-1))/BP99,0),"")</f>
        <v/>
      </c>
      <c r="BR99" s="64" t="str">
        <f>IF($B99&lt;&gt;"",SUMIFS(损耗登记!$I$3:$I$4999,损耗登记!$E$3:$E$4999,$B99,损耗登记!$B$3:$B$4999,LEFT($I$3,4),损耗登记!$C$3:$C$4999,LEFT(BL$4,LEN(BL$4)-1)),"")</f>
        <v/>
      </c>
      <c r="BS99" s="64" t="str">
        <f t="shared" si="120"/>
        <v/>
      </c>
      <c r="BT99" s="64" t="str">
        <f t="shared" si="121"/>
        <v/>
      </c>
      <c r="BU99" s="64" t="str">
        <f t="shared" si="122"/>
        <v/>
      </c>
      <c r="BV99" s="64" t="str">
        <f t="shared" si="123"/>
        <v/>
      </c>
      <c r="BW99" s="64" t="str">
        <f>IF($B99&lt;&gt;"",SUMIFS(进货台账!$I$3:$I$1869,进货台账!$E$3:$E$1869,$B99,进货台账!$B$3:$B$1869,LEFT($I$3,4),进货台账!$C$3:$C$1869,LEFT(BW$4,LEN(BW$4)-1)),"")</f>
        <v/>
      </c>
      <c r="BX99" s="64" t="str">
        <f>IF($B99&lt;&gt;"",SUMIFS(进货台账!$K$3:$K$1869,进货台账!$E$3:$E$1869,$B99,进货台账!$B$3:$B$1869,LEFT($I$3,4),进货台账!$C$3:$C$1869,LEFT(BW$4,LEN(BW$4)-1)),"")</f>
        <v/>
      </c>
      <c r="BY99" s="64" t="str">
        <f t="shared" si="124"/>
        <v/>
      </c>
      <c r="BZ99" s="64" t="str">
        <f t="shared" si="125"/>
        <v/>
      </c>
      <c r="CA99" s="64" t="str">
        <f>IF($B99&lt;&gt;"",SUMIFS(销售台账!$I$3:$I$2654,销售台账!$E$3:$E$2654,$B99,销售台账!$B$3:$B$2654,LEFT($I$3,4),销售台账!$C$3:$C$2654,LEFT(BW$4,LEN(BW$4)-1)),"")</f>
        <v/>
      </c>
      <c r="CB99" s="64" t="str">
        <f>IF($B99&lt;&gt;"",IFERROR(SUMIFS(销售台账!$K$3:$K$2654,销售台账!$E$3:$E$2654,$B99,销售台账!$B$3:$B$2654,LEFT($I$3,4),销售台账!$C$3:$C$2654,LEFT(BW$4,LEN(BW$4)-1))/CA99,0),"")</f>
        <v/>
      </c>
      <c r="CC99" s="64" t="str">
        <f>IF($B99&lt;&gt;"",SUMIFS(损耗登记!$I$3:$I$4999,损耗登记!$E$3:$E$4999,$B99,损耗登记!$B$3:$B$4999,LEFT($I$3,4),损耗登记!$C$3:$C$4999,LEFT(BW$4,LEN(BW$4)-1)),"")</f>
        <v/>
      </c>
      <c r="CD99" s="64" t="str">
        <f t="shared" si="126"/>
        <v/>
      </c>
      <c r="CE99" s="64" t="str">
        <f t="shared" si="127"/>
        <v/>
      </c>
      <c r="CF99" s="64" t="str">
        <f t="shared" si="128"/>
        <v/>
      </c>
      <c r="CG99" s="64" t="str">
        <f t="shared" si="129"/>
        <v/>
      </c>
      <c r="CH99" s="64" t="str">
        <f>IF($B99&lt;&gt;"",SUMIFS(进货台账!$I$3:$I$1869,进货台账!$E$3:$E$1869,$B99,进货台账!$B$3:$B$1869,LEFT($I$3,4),进货台账!$C$3:$C$1869,LEFT(CH$4,LEN(CH$4)-1)),"")</f>
        <v/>
      </c>
      <c r="CI99" s="64" t="str">
        <f>IF($B99&lt;&gt;"",SUMIFS(进货台账!$K$3:$K$1869,进货台账!$E$3:$E$1869,$B99,进货台账!$B$3:$B$1869,LEFT($I$3,4),进货台账!$C$3:$C$1869,LEFT(CH$4,LEN(CH$4)-1)),"")</f>
        <v/>
      </c>
      <c r="CJ99" s="64" t="str">
        <f t="shared" si="130"/>
        <v/>
      </c>
      <c r="CK99" s="64" t="str">
        <f t="shared" si="131"/>
        <v/>
      </c>
      <c r="CL99" s="64" t="str">
        <f>IF($B99&lt;&gt;"",SUMIFS(销售台账!$I$3:$I$2654,销售台账!$E$3:$E$2654,$B99,销售台账!$B$3:$B$2654,LEFT($I$3,4),销售台账!$C$3:$C$2654,LEFT(CH$4,LEN(CH$4)-1)),"")</f>
        <v/>
      </c>
      <c r="CM99" s="64" t="str">
        <f>IF($B99&lt;&gt;"",IFERROR(SUMIFS(销售台账!$K$3:$K$2654,销售台账!$E$3:$E$2654,$B99,销售台账!$B$3:$B$2654,LEFT($I$3,4),销售台账!$C$3:$C$2654,LEFT(CH$4,LEN(CH$4)-1))/CL99,0),"")</f>
        <v/>
      </c>
      <c r="CN99" s="64" t="str">
        <f>IF($B99&lt;&gt;"",SUMIFS(损耗登记!$I$3:$I$4999,损耗登记!$E$3:$E$4999,$B99,损耗登记!$B$3:$B$4999,LEFT($I$3,4),损耗登记!$C$3:$C$4999,LEFT(CH$4,LEN(CH$4)-1)),"")</f>
        <v/>
      </c>
      <c r="CO99" s="64" t="str">
        <f t="shared" si="132"/>
        <v/>
      </c>
      <c r="CP99" s="64" t="str">
        <f t="shared" si="133"/>
        <v/>
      </c>
      <c r="CQ99" s="64" t="str">
        <f t="shared" si="134"/>
        <v/>
      </c>
      <c r="CR99" s="64" t="str">
        <f t="shared" si="135"/>
        <v/>
      </c>
      <c r="CS99" s="64" t="str">
        <f>IF($B99&lt;&gt;"",SUMIFS(进货台账!$I$3:$I$1869,进货台账!$E$3:$E$1869,$B99,进货台账!$B$3:$B$1869,LEFT($I$3,4),进货台账!$C$3:$C$1869,LEFT(CS$4,LEN(CS$4)-1)),"")</f>
        <v/>
      </c>
      <c r="CT99" s="64" t="str">
        <f>IF($B99&lt;&gt;"",SUMIFS(进货台账!$K$3:$K$1869,进货台账!$E$3:$E$1869,$B99,进货台账!$B$3:$B$1869,LEFT($I$3,4),进货台账!$C$3:$C$1869,LEFT(CS$4,LEN(CS$4)-1)),"")</f>
        <v/>
      </c>
      <c r="CU99" s="64" t="str">
        <f t="shared" si="136"/>
        <v/>
      </c>
      <c r="CV99" s="64" t="str">
        <f t="shared" si="137"/>
        <v/>
      </c>
      <c r="CW99" s="64" t="str">
        <f>IF($B99&lt;&gt;"",SUMIFS(销售台账!$I$3:$I$2654,销售台账!$E$3:$E$2654,$B99,销售台账!$B$3:$B$2654,LEFT($I$3,4),销售台账!$C$3:$C$2654,LEFT(CS$4,LEN(CS$4)-1)),"")</f>
        <v/>
      </c>
      <c r="CX99" s="64" t="str">
        <f>IF($B99&lt;&gt;"",IFERROR(SUMIFS(销售台账!$K$3:$K$2654,销售台账!$E$3:$E$2654,$B99,销售台账!$B$3:$B$2654,LEFT($I$3,4),销售台账!$C$3:$C$2654,LEFT(CS$4,LEN(CS$4)-1))/CW99,0),"")</f>
        <v/>
      </c>
      <c r="CY99" s="64" t="str">
        <f>IF($B99&lt;&gt;"",SUMIFS(损耗登记!$I$3:$I$4999,损耗登记!$E$3:$E$4999,$B99,损耗登记!$B$3:$B$4999,LEFT($I$3,4),损耗登记!$C$3:$C$4999,LEFT(CS$4,LEN(CS$4)-1)),"")</f>
        <v/>
      </c>
      <c r="CZ99" s="64" t="str">
        <f t="shared" si="138"/>
        <v/>
      </c>
      <c r="DA99" s="64" t="str">
        <f t="shared" si="139"/>
        <v/>
      </c>
      <c r="DB99" s="64" t="str">
        <f t="shared" si="140"/>
        <v/>
      </c>
      <c r="DC99" s="64" t="str">
        <f t="shared" si="141"/>
        <v/>
      </c>
      <c r="DD99" s="64" t="str">
        <f>IF($B99&lt;&gt;"",SUMIFS(进货台账!$I$3:$I$1869,进货台账!$E$3:$E$1869,$B99,进货台账!$B$3:$B$1869,LEFT($I$3,4),进货台账!$C$3:$C$1869,LEFT(DD$4,LEN(DD$4)-1)),"")</f>
        <v/>
      </c>
      <c r="DE99" s="64" t="str">
        <f>IF($B99&lt;&gt;"",SUMIFS(进货台账!$K$3:$K$1869,进货台账!$E$3:$E$1869,$B99,进货台账!$B$3:$B$1869,LEFT($I$3,4),进货台账!$C$3:$C$1869,LEFT(DD$4,LEN(DD$4)-1)),"")</f>
        <v/>
      </c>
      <c r="DF99" s="64" t="str">
        <f t="shared" si="142"/>
        <v/>
      </c>
      <c r="DG99" s="64" t="str">
        <f t="shared" si="143"/>
        <v/>
      </c>
      <c r="DH99" s="64" t="str">
        <f>IF($B99&lt;&gt;"",SUMIFS(销售台账!$I$3:$I$2654,销售台账!$E$3:$E$2654,$B99,销售台账!$B$3:$B$2654,LEFT($I$3,4),销售台账!$C$3:$C$2654,LEFT(DD$4,LEN(DD$4)-1)),"")</f>
        <v/>
      </c>
      <c r="DI99" s="64" t="str">
        <f>IF($B99&lt;&gt;"",IFERROR(SUMIFS(销售台账!$K$3:$K$2654,销售台账!$E$3:$E$2654,$B99,销售台账!$B$3:$B$2654,LEFT($I$3,4),销售台账!$C$3:$C$2654,LEFT(DD$4,LEN(DD$4)-1))/DH99,0),"")</f>
        <v/>
      </c>
      <c r="DJ99" s="64" t="str">
        <f>IF($B99&lt;&gt;"",SUMIFS(损耗登记!$I$3:$I$4999,损耗登记!$E$3:$E$4999,$B99,损耗登记!$B$3:$B$4999,LEFT($I$3,4),损耗登记!$C$3:$C$4999,LEFT(DD$4,LEN(DD$4)-1)),"")</f>
        <v/>
      </c>
      <c r="DK99" s="64" t="str">
        <f t="shared" si="144"/>
        <v/>
      </c>
      <c r="DL99" s="64" t="str">
        <f t="shared" si="145"/>
        <v/>
      </c>
      <c r="DM99" s="64" t="str">
        <f t="shared" si="146"/>
        <v/>
      </c>
      <c r="DN99" s="64" t="str">
        <f t="shared" si="147"/>
        <v/>
      </c>
      <c r="DO99" s="64" t="str">
        <f>IF($B99&lt;&gt;"",SUMIFS(进货台账!$I$3:$I$1869,进货台账!$E$3:$E$1869,$B99,进货台账!$B$3:$B$1869,LEFT($I$3,4),进货台账!$C$3:$C$1869,LEFT(DO$4,LEN(DO$4)-1)),"")</f>
        <v/>
      </c>
      <c r="DP99" s="64" t="str">
        <f>IF($B99&lt;&gt;"",SUMIFS(进货台账!$K$3:$K$1869,进货台账!$E$3:$E$1869,$B99,进货台账!$B$3:$B$1869,LEFT($I$3,4),进货台账!$C$3:$C$1869,LEFT(DO$4,LEN(DO$4)-1)),"")</f>
        <v/>
      </c>
      <c r="DQ99" s="64" t="str">
        <f t="shared" si="148"/>
        <v/>
      </c>
      <c r="DR99" s="64" t="str">
        <f t="shared" si="149"/>
        <v/>
      </c>
      <c r="DS99" s="64" t="str">
        <f>IF($B99&lt;&gt;"",SUMIFS(销售台账!$I$3:$I$2654,销售台账!$E$3:$E$2654,$B99,销售台账!$B$3:$B$2654,LEFT($I$3,4),销售台账!$C$3:$C$2654,LEFT(DO$4,LEN(DO$4)-1)),"")</f>
        <v/>
      </c>
      <c r="DT99" s="64" t="str">
        <f>IF($B99&lt;&gt;"",IFERROR(SUMIFS(销售台账!$K$3:$K$2654,销售台账!$E$3:$E$2654,$B99,销售台账!$B$3:$B$2654,LEFT($I$3,4),销售台账!$C$3:$C$2654,LEFT(DO$4,LEN(DO$4)-1))/DS99,0),"")</f>
        <v/>
      </c>
      <c r="DU99" s="64" t="str">
        <f>IF($B99&lt;&gt;"",SUMIFS(损耗登记!$I$3:$I$4999,损耗登记!$E$3:$E$4999,$B99,损耗登记!$B$3:$B$4999,LEFT($I$3,4),损耗登记!$C$3:$C$4999,LEFT(DO$4,LEN(DO$4)-1)),"")</f>
        <v/>
      </c>
      <c r="DV99" s="64" t="str">
        <f t="shared" si="150"/>
        <v/>
      </c>
      <c r="DW99" s="64" t="str">
        <f t="shared" si="151"/>
        <v/>
      </c>
      <c r="DX99" s="64" t="str">
        <f t="shared" si="152"/>
        <v/>
      </c>
      <c r="DY99" s="64" t="str">
        <f t="shared" si="153"/>
        <v/>
      </c>
      <c r="DZ99" s="64" t="str">
        <f>IF($B99&lt;&gt;"",SUMIFS(进货台账!$I$3:$I$1869,进货台账!$E$3:$E$1869,$B99,进货台账!$B$3:$B$1869,LEFT($I$3,4),进货台账!$C$3:$C$1869,LEFT(DZ$4,LEN(DZ$4)-1)),"")</f>
        <v/>
      </c>
      <c r="EA99" s="64" t="str">
        <f>IF($B99&lt;&gt;"",SUMIFS(进货台账!$K$3:$K$1869,进货台账!$E$3:$E$1869,$B99,进货台账!$B$3:$B$1869,LEFT($I$3,4),进货台账!$C$3:$C$1869,LEFT(DZ$4,LEN(DZ$4)-1)),"")</f>
        <v/>
      </c>
      <c r="EB99" s="64" t="str">
        <f t="shared" si="154"/>
        <v/>
      </c>
      <c r="EC99" s="64" t="str">
        <f t="shared" si="155"/>
        <v/>
      </c>
      <c r="ED99" s="64" t="str">
        <f>IF($B99&lt;&gt;"",SUMIFS(销售台账!$I$3:$I$2654,销售台账!$E$3:$E$2654,$B99,销售台账!$B$3:$B$2654,LEFT($I$3,4),销售台账!$C$3:$C$2654,LEFT(DZ$4,LEN(DZ$4)-1)),"")</f>
        <v/>
      </c>
      <c r="EE99" s="64" t="str">
        <f>IF($B99&lt;&gt;"",IFERROR(SUMIFS(销售台账!$K$3:$K$2654,销售台账!$E$3:$E$2654,$B99,销售台账!$B$3:$B$2654,LEFT($I$3,4),销售台账!$C$3:$C$2654,LEFT(DZ$4,LEN(DZ$4)-1))/ED99,0),"")</f>
        <v/>
      </c>
      <c r="EF99" s="64" t="str">
        <f>IF($B99&lt;&gt;"",SUMIFS(损耗登记!$I$3:$I$4999,损耗登记!$E$3:$E$4999,$B99,损耗登记!$B$3:$B$4999,LEFT($I$3,4),损耗登记!$C$3:$C$4999,LEFT(DZ$4,LEN(DZ$4)-1)),"")</f>
        <v/>
      </c>
      <c r="EG99" s="64" t="str">
        <f t="shared" si="156"/>
        <v/>
      </c>
      <c r="EH99" s="64" t="str">
        <f t="shared" si="157"/>
        <v/>
      </c>
      <c r="EI99" s="64" t="str">
        <f t="shared" si="158"/>
        <v/>
      </c>
      <c r="EJ99" s="64" t="str">
        <f t="shared" si="159"/>
        <v/>
      </c>
    </row>
    <row r="100" s="44" customFormat="1" ht="22" customHeight="1" spans="1:140">
      <c r="A100" s="63" t="str">
        <f t="shared" si="160"/>
        <v/>
      </c>
      <c r="B100" s="63" t="str">
        <f>IF(商品参数!A96&lt;&gt;"",商品参数!A96,"")</f>
        <v/>
      </c>
      <c r="C100" s="64" t="str">
        <f>IFERROR(VLOOKUP(B100,商品参数!A:E,2,FALSE),"")</f>
        <v/>
      </c>
      <c r="D100" s="64" t="str">
        <f>IFERROR(VLOOKUP(B100,商品参数!A:E,3,FALSE),"")</f>
        <v/>
      </c>
      <c r="E100" s="64" t="str">
        <f>IFERROR(VLOOKUP(B100,商品参数!A:E,4,FALSE),"")</f>
        <v/>
      </c>
      <c r="F100" s="64" t="str">
        <f>IF(E100&lt;&gt;"",IFERROR(VLOOKUP(B100,商品参数!$A$3:$D$499,6,0),0),"")</f>
        <v/>
      </c>
      <c r="G100" s="64" t="str">
        <f>IF(E100&lt;&gt;"",IFERROR(VLOOKUP(B100,商品参数!$A$3:$E$499,7,0),0),"")</f>
        <v/>
      </c>
      <c r="H100" s="64" t="str">
        <f t="shared" si="94"/>
        <v/>
      </c>
      <c r="I100" s="64" t="str">
        <f>IF($B100&lt;&gt;"",SUMIFS(进货台账!$I$3:$I$1869,进货台账!$E$3:$E$1869,$B100,进货台账!$B$3:$B$1869,LEFT($I$3,4),进货台账!$C$3:$C$1869,LEFT(I$4,LEN(I$4)-1)),"")</f>
        <v/>
      </c>
      <c r="J100" s="64" t="str">
        <f>IF($B100&lt;&gt;"",SUMIFS(进货台账!$K$3:$K$1869,进货台账!$E$3:$E$1869,$B100,进货台账!$B$3:$B$1869,LEFT($I$3,4),进货台账!$C$3:$C$1869,LEFT(I$4,LEN(I$4)-1)),"")</f>
        <v/>
      </c>
      <c r="K100" s="64" t="str">
        <f t="shared" si="95"/>
        <v/>
      </c>
      <c r="L100" s="64" t="str">
        <f t="shared" si="96"/>
        <v/>
      </c>
      <c r="M100" s="64" t="str">
        <f>IF($B100&lt;&gt;"",SUMIFS(销售台账!$I$3:$I$2654,销售台账!$E$3:$E$2654,$B100,销售台账!$B$3:$B$2654,LEFT($I$3,4),销售台账!$C$3:$C$2654,LEFT(I$4,LEN(I$4)-1)),"")</f>
        <v/>
      </c>
      <c r="N100" s="64" t="str">
        <f>IF($B100&lt;&gt;"",IFERROR(SUMIFS(销售台账!$K$3:$K$2654,销售台账!$E$3:$E$2654,$B100,销售台账!$B$3:$B$2654,LEFT($I$3,4),销售台账!$C$3:$C$2654,LEFT(I$4,LEN(I$4)-1))/M100,0),"")</f>
        <v/>
      </c>
      <c r="O100" s="64" t="str">
        <f>IF($B100&lt;&gt;"",SUMIFS(损耗登记!$I$3:$I$4999,损耗登记!$E$3:$E$4999,$B100,损耗登记!$B$3:$B$4999,LEFT($I$3,4),损耗登记!$C$3:$C$4999,LEFT(I$4,LEN(I$4)-1)),"")</f>
        <v/>
      </c>
      <c r="P100" s="64" t="str">
        <f t="shared" si="97"/>
        <v/>
      </c>
      <c r="Q100" s="64" t="str">
        <f t="shared" si="98"/>
        <v/>
      </c>
      <c r="R100" s="64" t="str">
        <f t="shared" si="99"/>
        <v/>
      </c>
      <c r="S100" s="64" t="str">
        <f t="shared" si="161"/>
        <v/>
      </c>
      <c r="T100" s="64" t="str">
        <f>IF($B100&lt;&gt;"",SUMIFS(进货台账!$I$3:$I$1869,进货台账!$E$3:$E$1869,$B100,进货台账!$B$3:$B$1869,LEFT($I$3,4),进货台账!$C$3:$C$1869,LEFT(T$4,LEN(T$4)-1)),"")</f>
        <v/>
      </c>
      <c r="U100" s="64" t="str">
        <f>IF($B100&lt;&gt;"",SUMIFS(进货台账!$K$3:$K$1869,进货台账!$E$3:$E$1869,$B100,进货台账!$B$3:$B$1869,LEFT($I$3,4),进货台账!$C$3:$C$1869,LEFT(T$4,LEN(T$4)-1)),"")</f>
        <v/>
      </c>
      <c r="V100" s="64" t="str">
        <f t="shared" si="162"/>
        <v/>
      </c>
      <c r="W100" s="64" t="str">
        <f t="shared" si="163"/>
        <v/>
      </c>
      <c r="X100" s="64" t="str">
        <f>IF($B100&lt;&gt;"",SUMIFS(销售台账!$I$3:$I$2654,销售台账!$E$3:$E$2654,$B100,销售台账!$B$3:$B$2654,LEFT($I$3,4),销售台账!$C$3:$C$2654,LEFT(T$4,LEN(T$4)-1)),"")</f>
        <v/>
      </c>
      <c r="Y100" s="64" t="str">
        <f>IF($B100&lt;&gt;"",IFERROR(SUMIFS(销售台账!$K$3:$K$2654,销售台账!$E$3:$E$2654,$B100,销售台账!$B$3:$B$2654,LEFT($I$3,4),销售台账!$C$3:$C$2654,LEFT(T$4,LEN(T$4)-1))/X100,0),"")</f>
        <v/>
      </c>
      <c r="Z100" s="64" t="str">
        <f>IF($B100&lt;&gt;"",SUMIFS(损耗登记!$I$3:$I$4999,损耗登记!$E$3:$E$4999,$B100,损耗登记!$B$3:$B$4999,LEFT($I$3,4),损耗登记!$C$3:$C$4999,LEFT(T$4,LEN(T$4)-1)),"")</f>
        <v/>
      </c>
      <c r="AA100" s="64" t="str">
        <f t="shared" si="164"/>
        <v/>
      </c>
      <c r="AB100" s="64" t="str">
        <f t="shared" si="165"/>
        <v/>
      </c>
      <c r="AC100" s="64" t="str">
        <f t="shared" si="166"/>
        <v/>
      </c>
      <c r="AD100" s="64" t="str">
        <f t="shared" si="167"/>
        <v/>
      </c>
      <c r="AE100" s="64" t="str">
        <f>IF($B100&lt;&gt;"",SUMIFS(进货台账!$I$3:$I$1869,进货台账!$E$3:$E$1869,$B100,进货台账!$B$3:$B$1869,LEFT($I$3,4),进货台账!$C$3:$C$1869,LEFT(AE$4,LEN(AE$4)-1)),"")</f>
        <v/>
      </c>
      <c r="AF100" s="64" t="str">
        <f>IF($B100&lt;&gt;"",SUMIFS(进货台账!$K$3:$K$1869,进货台账!$E$3:$E$1869,$B100,进货台账!$B$3:$B$1869,LEFT($I$3,4),进货台账!$C$3:$C$1869,LEFT(AE$4,LEN(AE$4)-1)),"")</f>
        <v/>
      </c>
      <c r="AG100" s="64" t="str">
        <f t="shared" si="100"/>
        <v/>
      </c>
      <c r="AH100" s="64" t="str">
        <f t="shared" si="101"/>
        <v/>
      </c>
      <c r="AI100" s="64" t="str">
        <f>IF($B100&lt;&gt;"",SUMIFS(销售台账!$I$3:$I$2654,销售台账!$E$3:$E$2654,$B100,销售台账!$B$3:$B$2654,LEFT($I$3,4),销售台账!$C$3:$C$2654,LEFT(AE$4,LEN(AE$4)-1)),"")</f>
        <v/>
      </c>
      <c r="AJ100" s="64" t="str">
        <f>IF($B100&lt;&gt;"",IFERROR(SUMIFS(销售台账!$K$3:$K$2654,销售台账!$E$3:$E$2654,$B100,销售台账!$B$3:$B$2654,LEFT($I$3,4),销售台账!$C$3:$C$2654,LEFT(AE$4,LEN(AE$4)-1))/AI100,0),"")</f>
        <v/>
      </c>
      <c r="AK100" s="64" t="str">
        <f>IF($B100&lt;&gt;"",SUMIFS(损耗登记!$I$3:$I$4999,损耗登记!$E$3:$E$4999,$B100,损耗登记!$B$3:$B$4999,LEFT($I$3,4),损耗登记!$C$3:$C$4999,LEFT(AE$4,LEN(AE$4)-1)),"")</f>
        <v/>
      </c>
      <c r="AL100" s="64" t="str">
        <f t="shared" si="102"/>
        <v/>
      </c>
      <c r="AM100" s="64" t="str">
        <f t="shared" si="103"/>
        <v/>
      </c>
      <c r="AN100" s="64" t="str">
        <f t="shared" si="104"/>
        <v/>
      </c>
      <c r="AO100" s="64" t="str">
        <f t="shared" si="105"/>
        <v/>
      </c>
      <c r="AP100" s="64" t="str">
        <f>IF($B100&lt;&gt;"",SUMIFS(进货台账!$I$3:$I$1869,进货台账!$E$3:$E$1869,$B100,进货台账!$B$3:$B$1869,LEFT($I$3,4),进货台账!$C$3:$C$1869,LEFT(AP$4,LEN(AP$4)-1)),"")</f>
        <v/>
      </c>
      <c r="AQ100" s="64" t="str">
        <f>IF($B100&lt;&gt;"",SUMIFS(进货台账!$K$3:$K$1869,进货台账!$E$3:$E$1869,$B100,进货台账!$B$3:$B$1869,LEFT($I$3,4),进货台账!$C$3:$C$1869,LEFT(AP$4,LEN(AP$4)-1)),"")</f>
        <v/>
      </c>
      <c r="AR100" s="64" t="str">
        <f t="shared" si="106"/>
        <v/>
      </c>
      <c r="AS100" s="64" t="str">
        <f t="shared" si="107"/>
        <v/>
      </c>
      <c r="AT100" s="64" t="str">
        <f>IF($B100&lt;&gt;"",SUMIFS(销售台账!$I$3:$I$2654,销售台账!$E$3:$E$2654,$B100,销售台账!$B$3:$B$2654,LEFT($I$3,4),销售台账!$C$3:$C$2654,LEFT(AP$4,LEN(AP$4)-1)),"")</f>
        <v/>
      </c>
      <c r="AU100" s="64" t="str">
        <f>IF($B100&lt;&gt;"",IFERROR(SUMIFS(销售台账!$K$3:$K$2654,销售台账!$E$3:$E$2654,$B100,销售台账!$B$3:$B$2654,LEFT($I$3,4),销售台账!$C$3:$C$2654,LEFT(AP$4,LEN(AP$4)-1))/AT100,0),"")</f>
        <v/>
      </c>
      <c r="AV100" s="64" t="str">
        <f>IF($B100&lt;&gt;"",SUMIFS(损耗登记!$I$3:$I$4999,损耗登记!$E$3:$E$4999,$B100,损耗登记!$B$3:$B$4999,LEFT($I$3,4),损耗登记!$C$3:$C$4999,LEFT(AP$4,LEN(AP$4)-1)),"")</f>
        <v/>
      </c>
      <c r="AW100" s="64" t="str">
        <f t="shared" si="108"/>
        <v/>
      </c>
      <c r="AX100" s="64" t="str">
        <f t="shared" si="109"/>
        <v/>
      </c>
      <c r="AY100" s="64" t="str">
        <f t="shared" si="110"/>
        <v/>
      </c>
      <c r="AZ100" s="64" t="str">
        <f t="shared" si="111"/>
        <v/>
      </c>
      <c r="BA100" s="64" t="str">
        <f>IF($B100&lt;&gt;"",SUMIFS(进货台账!$I$3:$I$1869,进货台账!$E$3:$E$1869,$B100,进货台账!$B$3:$B$1869,LEFT($I$3,4),进货台账!$C$3:$C$1869,LEFT(BA$4,LEN(BA$4)-1)),"")</f>
        <v/>
      </c>
      <c r="BB100" s="64" t="str">
        <f>IF($B100&lt;&gt;"",SUMIFS(进货台账!$K$3:$K$1869,进货台账!$E$3:$E$1869,$B100,进货台账!$B$3:$B$1869,LEFT($I$3,4),进货台账!$C$3:$C$1869,LEFT(BA$4,LEN(BA$4)-1)),"")</f>
        <v/>
      </c>
      <c r="BC100" s="64" t="str">
        <f t="shared" si="112"/>
        <v/>
      </c>
      <c r="BD100" s="64" t="str">
        <f t="shared" si="113"/>
        <v/>
      </c>
      <c r="BE100" s="64" t="str">
        <f>IF($B100&lt;&gt;"",SUMIFS(销售台账!$I$3:$I$2654,销售台账!$E$3:$E$2654,$B100,销售台账!$B$3:$B$2654,LEFT($I$3,4),销售台账!$C$3:$C$2654,LEFT(BA$4,LEN(BA$4)-1)),"")</f>
        <v/>
      </c>
      <c r="BF100" s="64" t="str">
        <f>IF($B100&lt;&gt;"",IFERROR(SUMIFS(销售台账!$K$3:$K$2654,销售台账!$E$3:$E$2654,$B100,销售台账!$B$3:$B$2654,LEFT($I$3,4),销售台账!$C$3:$C$2654,LEFT(BA$4,LEN(BA$4)-1))/BE100,0),"")</f>
        <v/>
      </c>
      <c r="BG100" s="64" t="str">
        <f>IF($B100&lt;&gt;"",SUMIFS(损耗登记!$I$3:$I$4999,损耗登记!$E$3:$E$4999,$B100,损耗登记!$B$3:$B$4999,LEFT($I$3,4),损耗登记!$C$3:$C$4999,LEFT(BA$4,LEN(BA$4)-1)),"")</f>
        <v/>
      </c>
      <c r="BH100" s="64" t="str">
        <f t="shared" si="114"/>
        <v/>
      </c>
      <c r="BI100" s="64" t="str">
        <f t="shared" si="115"/>
        <v/>
      </c>
      <c r="BJ100" s="64" t="str">
        <f t="shared" si="116"/>
        <v/>
      </c>
      <c r="BK100" s="64" t="str">
        <f t="shared" si="117"/>
        <v/>
      </c>
      <c r="BL100" s="64" t="str">
        <f>IF($B100&lt;&gt;"",SUMIFS(进货台账!$I$3:$I$1869,进货台账!$E$3:$E$1869,$B100,进货台账!$B$3:$B$1869,LEFT($I$3,4),进货台账!$C$3:$C$1869,LEFT(BL$4,LEN(BL$4)-1)),"")</f>
        <v/>
      </c>
      <c r="BM100" s="64" t="str">
        <f>IF($B100&lt;&gt;"",SUMIFS(进货台账!$K$3:$K$1869,进货台账!$E$3:$E$1869,$B100,进货台账!$B$3:$B$1869,LEFT($I$3,4),进货台账!$C$3:$C$1869,LEFT(BL$4,LEN(BL$4)-1)),"")</f>
        <v/>
      </c>
      <c r="BN100" s="64" t="str">
        <f t="shared" si="118"/>
        <v/>
      </c>
      <c r="BO100" s="64" t="str">
        <f t="shared" si="119"/>
        <v/>
      </c>
      <c r="BP100" s="64" t="str">
        <f>IF($B100&lt;&gt;"",SUMIFS(销售台账!$I$3:$I$2654,销售台账!$E$3:$E$2654,$B100,销售台账!$B$3:$B$2654,LEFT($I$3,4),销售台账!$C$3:$C$2654,LEFT(BL$4,LEN(BL$4)-1)),"")</f>
        <v/>
      </c>
      <c r="BQ100" s="64" t="str">
        <f>IF($B100&lt;&gt;"",IFERROR(SUMIFS(销售台账!$K$3:$K$2654,销售台账!$E$3:$E$2654,$B100,销售台账!$B$3:$B$2654,LEFT($I$3,4),销售台账!$C$3:$C$2654,LEFT(BL$4,LEN(BL$4)-1))/BP100,0),"")</f>
        <v/>
      </c>
      <c r="BR100" s="64" t="str">
        <f>IF($B100&lt;&gt;"",SUMIFS(损耗登记!$I$3:$I$4999,损耗登记!$E$3:$E$4999,$B100,损耗登记!$B$3:$B$4999,LEFT($I$3,4),损耗登记!$C$3:$C$4999,LEFT(BL$4,LEN(BL$4)-1)),"")</f>
        <v/>
      </c>
      <c r="BS100" s="64" t="str">
        <f t="shared" si="120"/>
        <v/>
      </c>
      <c r="BT100" s="64" t="str">
        <f t="shared" si="121"/>
        <v/>
      </c>
      <c r="BU100" s="64" t="str">
        <f t="shared" si="122"/>
        <v/>
      </c>
      <c r="BV100" s="64" t="str">
        <f t="shared" si="123"/>
        <v/>
      </c>
      <c r="BW100" s="64" t="str">
        <f>IF($B100&lt;&gt;"",SUMIFS(进货台账!$I$3:$I$1869,进货台账!$E$3:$E$1869,$B100,进货台账!$B$3:$B$1869,LEFT($I$3,4),进货台账!$C$3:$C$1869,LEFT(BW$4,LEN(BW$4)-1)),"")</f>
        <v/>
      </c>
      <c r="BX100" s="64" t="str">
        <f>IF($B100&lt;&gt;"",SUMIFS(进货台账!$K$3:$K$1869,进货台账!$E$3:$E$1869,$B100,进货台账!$B$3:$B$1869,LEFT($I$3,4),进货台账!$C$3:$C$1869,LEFT(BW$4,LEN(BW$4)-1)),"")</f>
        <v/>
      </c>
      <c r="BY100" s="64" t="str">
        <f t="shared" si="124"/>
        <v/>
      </c>
      <c r="BZ100" s="64" t="str">
        <f t="shared" si="125"/>
        <v/>
      </c>
      <c r="CA100" s="64" t="str">
        <f>IF($B100&lt;&gt;"",SUMIFS(销售台账!$I$3:$I$2654,销售台账!$E$3:$E$2654,$B100,销售台账!$B$3:$B$2654,LEFT($I$3,4),销售台账!$C$3:$C$2654,LEFT(BW$4,LEN(BW$4)-1)),"")</f>
        <v/>
      </c>
      <c r="CB100" s="64" t="str">
        <f>IF($B100&lt;&gt;"",IFERROR(SUMIFS(销售台账!$K$3:$K$2654,销售台账!$E$3:$E$2654,$B100,销售台账!$B$3:$B$2654,LEFT($I$3,4),销售台账!$C$3:$C$2654,LEFT(BW$4,LEN(BW$4)-1))/CA100,0),"")</f>
        <v/>
      </c>
      <c r="CC100" s="64" t="str">
        <f>IF($B100&lt;&gt;"",SUMIFS(损耗登记!$I$3:$I$4999,损耗登记!$E$3:$E$4999,$B100,损耗登记!$B$3:$B$4999,LEFT($I$3,4),损耗登记!$C$3:$C$4999,LEFT(BW$4,LEN(BW$4)-1)),"")</f>
        <v/>
      </c>
      <c r="CD100" s="64" t="str">
        <f t="shared" si="126"/>
        <v/>
      </c>
      <c r="CE100" s="64" t="str">
        <f t="shared" si="127"/>
        <v/>
      </c>
      <c r="CF100" s="64" t="str">
        <f t="shared" si="128"/>
        <v/>
      </c>
      <c r="CG100" s="64" t="str">
        <f t="shared" si="129"/>
        <v/>
      </c>
      <c r="CH100" s="64" t="str">
        <f>IF($B100&lt;&gt;"",SUMIFS(进货台账!$I$3:$I$1869,进货台账!$E$3:$E$1869,$B100,进货台账!$B$3:$B$1869,LEFT($I$3,4),进货台账!$C$3:$C$1869,LEFT(CH$4,LEN(CH$4)-1)),"")</f>
        <v/>
      </c>
      <c r="CI100" s="64" t="str">
        <f>IF($B100&lt;&gt;"",SUMIFS(进货台账!$K$3:$K$1869,进货台账!$E$3:$E$1869,$B100,进货台账!$B$3:$B$1869,LEFT($I$3,4),进货台账!$C$3:$C$1869,LEFT(CH$4,LEN(CH$4)-1)),"")</f>
        <v/>
      </c>
      <c r="CJ100" s="64" t="str">
        <f t="shared" si="130"/>
        <v/>
      </c>
      <c r="CK100" s="64" t="str">
        <f t="shared" si="131"/>
        <v/>
      </c>
      <c r="CL100" s="64" t="str">
        <f>IF($B100&lt;&gt;"",SUMIFS(销售台账!$I$3:$I$2654,销售台账!$E$3:$E$2654,$B100,销售台账!$B$3:$B$2654,LEFT($I$3,4),销售台账!$C$3:$C$2654,LEFT(CH$4,LEN(CH$4)-1)),"")</f>
        <v/>
      </c>
      <c r="CM100" s="64" t="str">
        <f>IF($B100&lt;&gt;"",IFERROR(SUMIFS(销售台账!$K$3:$K$2654,销售台账!$E$3:$E$2654,$B100,销售台账!$B$3:$B$2654,LEFT($I$3,4),销售台账!$C$3:$C$2654,LEFT(CH$4,LEN(CH$4)-1))/CL100,0),"")</f>
        <v/>
      </c>
      <c r="CN100" s="64" t="str">
        <f>IF($B100&lt;&gt;"",SUMIFS(损耗登记!$I$3:$I$4999,损耗登记!$E$3:$E$4999,$B100,损耗登记!$B$3:$B$4999,LEFT($I$3,4),损耗登记!$C$3:$C$4999,LEFT(CH$4,LEN(CH$4)-1)),"")</f>
        <v/>
      </c>
      <c r="CO100" s="64" t="str">
        <f t="shared" si="132"/>
        <v/>
      </c>
      <c r="CP100" s="64" t="str">
        <f t="shared" si="133"/>
        <v/>
      </c>
      <c r="CQ100" s="64" t="str">
        <f t="shared" si="134"/>
        <v/>
      </c>
      <c r="CR100" s="64" t="str">
        <f t="shared" si="135"/>
        <v/>
      </c>
      <c r="CS100" s="64" t="str">
        <f>IF($B100&lt;&gt;"",SUMIFS(进货台账!$I$3:$I$1869,进货台账!$E$3:$E$1869,$B100,进货台账!$B$3:$B$1869,LEFT($I$3,4),进货台账!$C$3:$C$1869,LEFT(CS$4,LEN(CS$4)-1)),"")</f>
        <v/>
      </c>
      <c r="CT100" s="64" t="str">
        <f>IF($B100&lt;&gt;"",SUMIFS(进货台账!$K$3:$K$1869,进货台账!$E$3:$E$1869,$B100,进货台账!$B$3:$B$1869,LEFT($I$3,4),进货台账!$C$3:$C$1869,LEFT(CS$4,LEN(CS$4)-1)),"")</f>
        <v/>
      </c>
      <c r="CU100" s="64" t="str">
        <f t="shared" si="136"/>
        <v/>
      </c>
      <c r="CV100" s="64" t="str">
        <f t="shared" si="137"/>
        <v/>
      </c>
      <c r="CW100" s="64" t="str">
        <f>IF($B100&lt;&gt;"",SUMIFS(销售台账!$I$3:$I$2654,销售台账!$E$3:$E$2654,$B100,销售台账!$B$3:$B$2654,LEFT($I$3,4),销售台账!$C$3:$C$2654,LEFT(CS$4,LEN(CS$4)-1)),"")</f>
        <v/>
      </c>
      <c r="CX100" s="64" t="str">
        <f>IF($B100&lt;&gt;"",IFERROR(SUMIFS(销售台账!$K$3:$K$2654,销售台账!$E$3:$E$2654,$B100,销售台账!$B$3:$B$2654,LEFT($I$3,4),销售台账!$C$3:$C$2654,LEFT(CS$4,LEN(CS$4)-1))/CW100,0),"")</f>
        <v/>
      </c>
      <c r="CY100" s="64" t="str">
        <f>IF($B100&lt;&gt;"",SUMIFS(损耗登记!$I$3:$I$4999,损耗登记!$E$3:$E$4999,$B100,损耗登记!$B$3:$B$4999,LEFT($I$3,4),损耗登记!$C$3:$C$4999,LEFT(CS$4,LEN(CS$4)-1)),"")</f>
        <v/>
      </c>
      <c r="CZ100" s="64" t="str">
        <f t="shared" si="138"/>
        <v/>
      </c>
      <c r="DA100" s="64" t="str">
        <f t="shared" si="139"/>
        <v/>
      </c>
      <c r="DB100" s="64" t="str">
        <f t="shared" si="140"/>
        <v/>
      </c>
      <c r="DC100" s="64" t="str">
        <f t="shared" si="141"/>
        <v/>
      </c>
      <c r="DD100" s="64" t="str">
        <f>IF($B100&lt;&gt;"",SUMIFS(进货台账!$I$3:$I$1869,进货台账!$E$3:$E$1869,$B100,进货台账!$B$3:$B$1869,LEFT($I$3,4),进货台账!$C$3:$C$1869,LEFT(DD$4,LEN(DD$4)-1)),"")</f>
        <v/>
      </c>
      <c r="DE100" s="64" t="str">
        <f>IF($B100&lt;&gt;"",SUMIFS(进货台账!$K$3:$K$1869,进货台账!$E$3:$E$1869,$B100,进货台账!$B$3:$B$1869,LEFT($I$3,4),进货台账!$C$3:$C$1869,LEFT(DD$4,LEN(DD$4)-1)),"")</f>
        <v/>
      </c>
      <c r="DF100" s="64" t="str">
        <f t="shared" si="142"/>
        <v/>
      </c>
      <c r="DG100" s="64" t="str">
        <f t="shared" si="143"/>
        <v/>
      </c>
      <c r="DH100" s="64" t="str">
        <f>IF($B100&lt;&gt;"",SUMIFS(销售台账!$I$3:$I$2654,销售台账!$E$3:$E$2654,$B100,销售台账!$B$3:$B$2654,LEFT($I$3,4),销售台账!$C$3:$C$2654,LEFT(DD$4,LEN(DD$4)-1)),"")</f>
        <v/>
      </c>
      <c r="DI100" s="64" t="str">
        <f>IF($B100&lt;&gt;"",IFERROR(SUMIFS(销售台账!$K$3:$K$2654,销售台账!$E$3:$E$2654,$B100,销售台账!$B$3:$B$2654,LEFT($I$3,4),销售台账!$C$3:$C$2654,LEFT(DD$4,LEN(DD$4)-1))/DH100,0),"")</f>
        <v/>
      </c>
      <c r="DJ100" s="64" t="str">
        <f>IF($B100&lt;&gt;"",SUMIFS(损耗登记!$I$3:$I$4999,损耗登记!$E$3:$E$4999,$B100,损耗登记!$B$3:$B$4999,LEFT($I$3,4),损耗登记!$C$3:$C$4999,LEFT(DD$4,LEN(DD$4)-1)),"")</f>
        <v/>
      </c>
      <c r="DK100" s="64" t="str">
        <f t="shared" si="144"/>
        <v/>
      </c>
      <c r="DL100" s="64" t="str">
        <f t="shared" si="145"/>
        <v/>
      </c>
      <c r="DM100" s="64" t="str">
        <f t="shared" si="146"/>
        <v/>
      </c>
      <c r="DN100" s="64" t="str">
        <f t="shared" si="147"/>
        <v/>
      </c>
      <c r="DO100" s="64" t="str">
        <f>IF($B100&lt;&gt;"",SUMIFS(进货台账!$I$3:$I$1869,进货台账!$E$3:$E$1869,$B100,进货台账!$B$3:$B$1869,LEFT($I$3,4),进货台账!$C$3:$C$1869,LEFT(DO$4,LEN(DO$4)-1)),"")</f>
        <v/>
      </c>
      <c r="DP100" s="64" t="str">
        <f>IF($B100&lt;&gt;"",SUMIFS(进货台账!$K$3:$K$1869,进货台账!$E$3:$E$1869,$B100,进货台账!$B$3:$B$1869,LEFT($I$3,4),进货台账!$C$3:$C$1869,LEFT(DO$4,LEN(DO$4)-1)),"")</f>
        <v/>
      </c>
      <c r="DQ100" s="64" t="str">
        <f t="shared" si="148"/>
        <v/>
      </c>
      <c r="DR100" s="64" t="str">
        <f t="shared" si="149"/>
        <v/>
      </c>
      <c r="DS100" s="64" t="str">
        <f>IF($B100&lt;&gt;"",SUMIFS(销售台账!$I$3:$I$2654,销售台账!$E$3:$E$2654,$B100,销售台账!$B$3:$B$2654,LEFT($I$3,4),销售台账!$C$3:$C$2654,LEFT(DO$4,LEN(DO$4)-1)),"")</f>
        <v/>
      </c>
      <c r="DT100" s="64" t="str">
        <f>IF($B100&lt;&gt;"",IFERROR(SUMIFS(销售台账!$K$3:$K$2654,销售台账!$E$3:$E$2654,$B100,销售台账!$B$3:$B$2654,LEFT($I$3,4),销售台账!$C$3:$C$2654,LEFT(DO$4,LEN(DO$4)-1))/DS100,0),"")</f>
        <v/>
      </c>
      <c r="DU100" s="64" t="str">
        <f>IF($B100&lt;&gt;"",SUMIFS(损耗登记!$I$3:$I$4999,损耗登记!$E$3:$E$4999,$B100,损耗登记!$B$3:$B$4999,LEFT($I$3,4),损耗登记!$C$3:$C$4999,LEFT(DO$4,LEN(DO$4)-1)),"")</f>
        <v/>
      </c>
      <c r="DV100" s="64" t="str">
        <f t="shared" si="150"/>
        <v/>
      </c>
      <c r="DW100" s="64" t="str">
        <f t="shared" si="151"/>
        <v/>
      </c>
      <c r="DX100" s="64" t="str">
        <f t="shared" si="152"/>
        <v/>
      </c>
      <c r="DY100" s="64" t="str">
        <f t="shared" si="153"/>
        <v/>
      </c>
      <c r="DZ100" s="64" t="str">
        <f>IF($B100&lt;&gt;"",SUMIFS(进货台账!$I$3:$I$1869,进货台账!$E$3:$E$1869,$B100,进货台账!$B$3:$B$1869,LEFT($I$3,4),进货台账!$C$3:$C$1869,LEFT(DZ$4,LEN(DZ$4)-1)),"")</f>
        <v/>
      </c>
      <c r="EA100" s="64" t="str">
        <f>IF($B100&lt;&gt;"",SUMIFS(进货台账!$K$3:$K$1869,进货台账!$E$3:$E$1869,$B100,进货台账!$B$3:$B$1869,LEFT($I$3,4),进货台账!$C$3:$C$1869,LEFT(DZ$4,LEN(DZ$4)-1)),"")</f>
        <v/>
      </c>
      <c r="EB100" s="64" t="str">
        <f t="shared" si="154"/>
        <v/>
      </c>
      <c r="EC100" s="64" t="str">
        <f t="shared" si="155"/>
        <v/>
      </c>
      <c r="ED100" s="64" t="str">
        <f>IF($B100&lt;&gt;"",SUMIFS(销售台账!$I$3:$I$2654,销售台账!$E$3:$E$2654,$B100,销售台账!$B$3:$B$2654,LEFT($I$3,4),销售台账!$C$3:$C$2654,LEFT(DZ$4,LEN(DZ$4)-1)),"")</f>
        <v/>
      </c>
      <c r="EE100" s="64" t="str">
        <f>IF($B100&lt;&gt;"",IFERROR(SUMIFS(销售台账!$K$3:$K$2654,销售台账!$E$3:$E$2654,$B100,销售台账!$B$3:$B$2654,LEFT($I$3,4),销售台账!$C$3:$C$2654,LEFT(DZ$4,LEN(DZ$4)-1))/ED100,0),"")</f>
        <v/>
      </c>
      <c r="EF100" s="64" t="str">
        <f>IF($B100&lt;&gt;"",SUMIFS(损耗登记!$I$3:$I$4999,损耗登记!$E$3:$E$4999,$B100,损耗登记!$B$3:$B$4999,LEFT($I$3,4),损耗登记!$C$3:$C$4999,LEFT(DZ$4,LEN(DZ$4)-1)),"")</f>
        <v/>
      </c>
      <c r="EG100" s="64" t="str">
        <f t="shared" si="156"/>
        <v/>
      </c>
      <c r="EH100" s="64" t="str">
        <f t="shared" si="157"/>
        <v/>
      </c>
      <c r="EI100" s="64" t="str">
        <f t="shared" si="158"/>
        <v/>
      </c>
      <c r="EJ100" s="64" t="str">
        <f t="shared" si="159"/>
        <v/>
      </c>
    </row>
    <row r="101" s="44" customFormat="1" ht="22" customHeight="1" spans="1:140">
      <c r="A101" s="63" t="str">
        <f t="shared" si="160"/>
        <v/>
      </c>
      <c r="B101" s="63" t="str">
        <f>IF(商品参数!A97&lt;&gt;"",商品参数!A97,"")</f>
        <v/>
      </c>
      <c r="C101" s="64" t="str">
        <f>IFERROR(VLOOKUP(B101,商品参数!A:E,2,FALSE),"")</f>
        <v/>
      </c>
      <c r="D101" s="64" t="str">
        <f>IFERROR(VLOOKUP(B101,商品参数!A:E,3,FALSE),"")</f>
        <v/>
      </c>
      <c r="E101" s="64" t="str">
        <f>IFERROR(VLOOKUP(B101,商品参数!A:E,4,FALSE),"")</f>
        <v/>
      </c>
      <c r="F101" s="64" t="str">
        <f>IF(E101&lt;&gt;"",IFERROR(VLOOKUP(B101,商品参数!$A$3:$D$499,6,0),0),"")</f>
        <v/>
      </c>
      <c r="G101" s="64" t="str">
        <f>IF(E101&lt;&gt;"",IFERROR(VLOOKUP(B101,商品参数!$A$3:$E$499,7,0),0),"")</f>
        <v/>
      </c>
      <c r="H101" s="64" t="str">
        <f t="shared" si="94"/>
        <v/>
      </c>
      <c r="I101" s="64" t="str">
        <f>IF($B101&lt;&gt;"",SUMIFS(进货台账!$I$3:$I$1869,进货台账!$E$3:$E$1869,$B101,进货台账!$B$3:$B$1869,LEFT($I$3,4),进货台账!$C$3:$C$1869,LEFT(I$4,LEN(I$4)-1)),"")</f>
        <v/>
      </c>
      <c r="J101" s="64" t="str">
        <f>IF($B101&lt;&gt;"",SUMIFS(进货台账!$K$3:$K$1869,进货台账!$E$3:$E$1869,$B101,进货台账!$B$3:$B$1869,LEFT($I$3,4),进货台账!$C$3:$C$1869,LEFT(I$4,LEN(I$4)-1)),"")</f>
        <v/>
      </c>
      <c r="K101" s="64" t="str">
        <f t="shared" si="95"/>
        <v/>
      </c>
      <c r="L101" s="64" t="str">
        <f t="shared" si="96"/>
        <v/>
      </c>
      <c r="M101" s="64" t="str">
        <f>IF($B101&lt;&gt;"",SUMIFS(销售台账!$I$3:$I$2654,销售台账!$E$3:$E$2654,$B101,销售台账!$B$3:$B$2654,LEFT($I$3,4),销售台账!$C$3:$C$2654,LEFT(I$4,LEN(I$4)-1)),"")</f>
        <v/>
      </c>
      <c r="N101" s="64" t="str">
        <f>IF($B101&lt;&gt;"",IFERROR(SUMIFS(销售台账!$K$3:$K$2654,销售台账!$E$3:$E$2654,$B101,销售台账!$B$3:$B$2654,LEFT($I$3,4),销售台账!$C$3:$C$2654,LEFT(I$4,LEN(I$4)-1))/M101,0),"")</f>
        <v/>
      </c>
      <c r="O101" s="64" t="str">
        <f>IF($B101&lt;&gt;"",SUMIFS(损耗登记!$I$3:$I$4999,损耗登记!$E$3:$E$4999,$B101,损耗登记!$B$3:$B$4999,LEFT($I$3,4),损耗登记!$C$3:$C$4999,LEFT(I$4,LEN(I$4)-1)),"")</f>
        <v/>
      </c>
      <c r="P101" s="64" t="str">
        <f t="shared" si="97"/>
        <v/>
      </c>
      <c r="Q101" s="64" t="str">
        <f t="shared" si="98"/>
        <v/>
      </c>
      <c r="R101" s="64" t="str">
        <f t="shared" si="99"/>
        <v/>
      </c>
      <c r="S101" s="64" t="str">
        <f t="shared" si="161"/>
        <v/>
      </c>
      <c r="T101" s="64" t="str">
        <f>IF($B101&lt;&gt;"",SUMIFS(进货台账!$I$3:$I$1869,进货台账!$E$3:$E$1869,$B101,进货台账!$B$3:$B$1869,LEFT($I$3,4),进货台账!$C$3:$C$1869,LEFT(T$4,LEN(T$4)-1)),"")</f>
        <v/>
      </c>
      <c r="U101" s="64" t="str">
        <f>IF($B101&lt;&gt;"",SUMIFS(进货台账!$K$3:$K$1869,进货台账!$E$3:$E$1869,$B101,进货台账!$B$3:$B$1869,LEFT($I$3,4),进货台账!$C$3:$C$1869,LEFT(T$4,LEN(T$4)-1)),"")</f>
        <v/>
      </c>
      <c r="V101" s="64" t="str">
        <f t="shared" si="162"/>
        <v/>
      </c>
      <c r="W101" s="64" t="str">
        <f t="shared" si="163"/>
        <v/>
      </c>
      <c r="X101" s="64" t="str">
        <f>IF($B101&lt;&gt;"",SUMIFS(销售台账!$I$3:$I$2654,销售台账!$E$3:$E$2654,$B101,销售台账!$B$3:$B$2654,LEFT($I$3,4),销售台账!$C$3:$C$2654,LEFT(T$4,LEN(T$4)-1)),"")</f>
        <v/>
      </c>
      <c r="Y101" s="64" t="str">
        <f>IF($B101&lt;&gt;"",IFERROR(SUMIFS(销售台账!$K$3:$K$2654,销售台账!$E$3:$E$2654,$B101,销售台账!$B$3:$B$2654,LEFT($I$3,4),销售台账!$C$3:$C$2654,LEFT(T$4,LEN(T$4)-1))/X101,0),"")</f>
        <v/>
      </c>
      <c r="Z101" s="64" t="str">
        <f>IF($B101&lt;&gt;"",SUMIFS(损耗登记!$I$3:$I$4999,损耗登记!$E$3:$E$4999,$B101,损耗登记!$B$3:$B$4999,LEFT($I$3,4),损耗登记!$C$3:$C$4999,LEFT(T$4,LEN(T$4)-1)),"")</f>
        <v/>
      </c>
      <c r="AA101" s="64" t="str">
        <f t="shared" si="164"/>
        <v/>
      </c>
      <c r="AB101" s="64" t="str">
        <f t="shared" si="165"/>
        <v/>
      </c>
      <c r="AC101" s="64" t="str">
        <f t="shared" si="166"/>
        <v/>
      </c>
      <c r="AD101" s="64" t="str">
        <f t="shared" si="167"/>
        <v/>
      </c>
      <c r="AE101" s="64" t="str">
        <f>IF($B101&lt;&gt;"",SUMIFS(进货台账!$I$3:$I$1869,进货台账!$E$3:$E$1869,$B101,进货台账!$B$3:$B$1869,LEFT($I$3,4),进货台账!$C$3:$C$1869,LEFT(AE$4,LEN(AE$4)-1)),"")</f>
        <v/>
      </c>
      <c r="AF101" s="64" t="str">
        <f>IF($B101&lt;&gt;"",SUMIFS(进货台账!$K$3:$K$1869,进货台账!$E$3:$E$1869,$B101,进货台账!$B$3:$B$1869,LEFT($I$3,4),进货台账!$C$3:$C$1869,LEFT(AE$4,LEN(AE$4)-1)),"")</f>
        <v/>
      </c>
      <c r="AG101" s="64" t="str">
        <f t="shared" si="100"/>
        <v/>
      </c>
      <c r="AH101" s="64" t="str">
        <f t="shared" si="101"/>
        <v/>
      </c>
      <c r="AI101" s="64" t="str">
        <f>IF($B101&lt;&gt;"",SUMIFS(销售台账!$I$3:$I$2654,销售台账!$E$3:$E$2654,$B101,销售台账!$B$3:$B$2654,LEFT($I$3,4),销售台账!$C$3:$C$2654,LEFT(AE$4,LEN(AE$4)-1)),"")</f>
        <v/>
      </c>
      <c r="AJ101" s="64" t="str">
        <f>IF($B101&lt;&gt;"",IFERROR(SUMIFS(销售台账!$K$3:$K$2654,销售台账!$E$3:$E$2654,$B101,销售台账!$B$3:$B$2654,LEFT($I$3,4),销售台账!$C$3:$C$2654,LEFT(AE$4,LEN(AE$4)-1))/AI101,0),"")</f>
        <v/>
      </c>
      <c r="AK101" s="64" t="str">
        <f>IF($B101&lt;&gt;"",SUMIFS(损耗登记!$I$3:$I$4999,损耗登记!$E$3:$E$4999,$B101,损耗登记!$B$3:$B$4999,LEFT($I$3,4),损耗登记!$C$3:$C$4999,LEFT(AE$4,LEN(AE$4)-1)),"")</f>
        <v/>
      </c>
      <c r="AL101" s="64" t="str">
        <f t="shared" si="102"/>
        <v/>
      </c>
      <c r="AM101" s="64" t="str">
        <f t="shared" si="103"/>
        <v/>
      </c>
      <c r="AN101" s="64" t="str">
        <f t="shared" si="104"/>
        <v/>
      </c>
      <c r="AO101" s="64" t="str">
        <f t="shared" si="105"/>
        <v/>
      </c>
      <c r="AP101" s="64" t="str">
        <f>IF($B101&lt;&gt;"",SUMIFS(进货台账!$I$3:$I$1869,进货台账!$E$3:$E$1869,$B101,进货台账!$B$3:$B$1869,LEFT($I$3,4),进货台账!$C$3:$C$1869,LEFT(AP$4,LEN(AP$4)-1)),"")</f>
        <v/>
      </c>
      <c r="AQ101" s="64" t="str">
        <f>IF($B101&lt;&gt;"",SUMIFS(进货台账!$K$3:$K$1869,进货台账!$E$3:$E$1869,$B101,进货台账!$B$3:$B$1869,LEFT($I$3,4),进货台账!$C$3:$C$1869,LEFT(AP$4,LEN(AP$4)-1)),"")</f>
        <v/>
      </c>
      <c r="AR101" s="64" t="str">
        <f t="shared" si="106"/>
        <v/>
      </c>
      <c r="AS101" s="64" t="str">
        <f t="shared" si="107"/>
        <v/>
      </c>
      <c r="AT101" s="64" t="str">
        <f>IF($B101&lt;&gt;"",SUMIFS(销售台账!$I$3:$I$2654,销售台账!$E$3:$E$2654,$B101,销售台账!$B$3:$B$2654,LEFT($I$3,4),销售台账!$C$3:$C$2654,LEFT(AP$4,LEN(AP$4)-1)),"")</f>
        <v/>
      </c>
      <c r="AU101" s="64" t="str">
        <f>IF($B101&lt;&gt;"",IFERROR(SUMIFS(销售台账!$K$3:$K$2654,销售台账!$E$3:$E$2654,$B101,销售台账!$B$3:$B$2654,LEFT($I$3,4),销售台账!$C$3:$C$2654,LEFT(AP$4,LEN(AP$4)-1))/AT101,0),"")</f>
        <v/>
      </c>
      <c r="AV101" s="64" t="str">
        <f>IF($B101&lt;&gt;"",SUMIFS(损耗登记!$I$3:$I$4999,损耗登记!$E$3:$E$4999,$B101,损耗登记!$B$3:$B$4999,LEFT($I$3,4),损耗登记!$C$3:$C$4999,LEFT(AP$4,LEN(AP$4)-1)),"")</f>
        <v/>
      </c>
      <c r="AW101" s="64" t="str">
        <f t="shared" si="108"/>
        <v/>
      </c>
      <c r="AX101" s="64" t="str">
        <f t="shared" si="109"/>
        <v/>
      </c>
      <c r="AY101" s="64" t="str">
        <f t="shared" si="110"/>
        <v/>
      </c>
      <c r="AZ101" s="64" t="str">
        <f t="shared" si="111"/>
        <v/>
      </c>
      <c r="BA101" s="64" t="str">
        <f>IF($B101&lt;&gt;"",SUMIFS(进货台账!$I$3:$I$1869,进货台账!$E$3:$E$1869,$B101,进货台账!$B$3:$B$1869,LEFT($I$3,4),进货台账!$C$3:$C$1869,LEFT(BA$4,LEN(BA$4)-1)),"")</f>
        <v/>
      </c>
      <c r="BB101" s="64" t="str">
        <f>IF($B101&lt;&gt;"",SUMIFS(进货台账!$K$3:$K$1869,进货台账!$E$3:$E$1869,$B101,进货台账!$B$3:$B$1869,LEFT($I$3,4),进货台账!$C$3:$C$1869,LEFT(BA$4,LEN(BA$4)-1)),"")</f>
        <v/>
      </c>
      <c r="BC101" s="64" t="str">
        <f t="shared" si="112"/>
        <v/>
      </c>
      <c r="BD101" s="64" t="str">
        <f t="shared" si="113"/>
        <v/>
      </c>
      <c r="BE101" s="64" t="str">
        <f>IF($B101&lt;&gt;"",SUMIFS(销售台账!$I$3:$I$2654,销售台账!$E$3:$E$2654,$B101,销售台账!$B$3:$B$2654,LEFT($I$3,4),销售台账!$C$3:$C$2654,LEFT(BA$4,LEN(BA$4)-1)),"")</f>
        <v/>
      </c>
      <c r="BF101" s="64" t="str">
        <f>IF($B101&lt;&gt;"",IFERROR(SUMIFS(销售台账!$K$3:$K$2654,销售台账!$E$3:$E$2654,$B101,销售台账!$B$3:$B$2654,LEFT($I$3,4),销售台账!$C$3:$C$2654,LEFT(BA$4,LEN(BA$4)-1))/BE101,0),"")</f>
        <v/>
      </c>
      <c r="BG101" s="64" t="str">
        <f>IF($B101&lt;&gt;"",SUMIFS(损耗登记!$I$3:$I$4999,损耗登记!$E$3:$E$4999,$B101,损耗登记!$B$3:$B$4999,LEFT($I$3,4),损耗登记!$C$3:$C$4999,LEFT(BA$4,LEN(BA$4)-1)),"")</f>
        <v/>
      </c>
      <c r="BH101" s="64" t="str">
        <f t="shared" si="114"/>
        <v/>
      </c>
      <c r="BI101" s="64" t="str">
        <f t="shared" si="115"/>
        <v/>
      </c>
      <c r="BJ101" s="64" t="str">
        <f t="shared" si="116"/>
        <v/>
      </c>
      <c r="BK101" s="64" t="str">
        <f t="shared" si="117"/>
        <v/>
      </c>
      <c r="BL101" s="64" t="str">
        <f>IF($B101&lt;&gt;"",SUMIFS(进货台账!$I$3:$I$1869,进货台账!$E$3:$E$1869,$B101,进货台账!$B$3:$B$1869,LEFT($I$3,4),进货台账!$C$3:$C$1869,LEFT(BL$4,LEN(BL$4)-1)),"")</f>
        <v/>
      </c>
      <c r="BM101" s="64" t="str">
        <f>IF($B101&lt;&gt;"",SUMIFS(进货台账!$K$3:$K$1869,进货台账!$E$3:$E$1869,$B101,进货台账!$B$3:$B$1869,LEFT($I$3,4),进货台账!$C$3:$C$1869,LEFT(BL$4,LEN(BL$4)-1)),"")</f>
        <v/>
      </c>
      <c r="BN101" s="64" t="str">
        <f t="shared" si="118"/>
        <v/>
      </c>
      <c r="BO101" s="64" t="str">
        <f t="shared" si="119"/>
        <v/>
      </c>
      <c r="BP101" s="64" t="str">
        <f>IF($B101&lt;&gt;"",SUMIFS(销售台账!$I$3:$I$2654,销售台账!$E$3:$E$2654,$B101,销售台账!$B$3:$B$2654,LEFT($I$3,4),销售台账!$C$3:$C$2654,LEFT(BL$4,LEN(BL$4)-1)),"")</f>
        <v/>
      </c>
      <c r="BQ101" s="64" t="str">
        <f>IF($B101&lt;&gt;"",IFERROR(SUMIFS(销售台账!$K$3:$K$2654,销售台账!$E$3:$E$2654,$B101,销售台账!$B$3:$B$2654,LEFT($I$3,4),销售台账!$C$3:$C$2654,LEFT(BL$4,LEN(BL$4)-1))/BP101,0),"")</f>
        <v/>
      </c>
      <c r="BR101" s="64" t="str">
        <f>IF($B101&lt;&gt;"",SUMIFS(损耗登记!$I$3:$I$4999,损耗登记!$E$3:$E$4999,$B101,损耗登记!$B$3:$B$4999,LEFT($I$3,4),损耗登记!$C$3:$C$4999,LEFT(BL$4,LEN(BL$4)-1)),"")</f>
        <v/>
      </c>
      <c r="BS101" s="64" t="str">
        <f t="shared" si="120"/>
        <v/>
      </c>
      <c r="BT101" s="64" t="str">
        <f t="shared" si="121"/>
        <v/>
      </c>
      <c r="BU101" s="64" t="str">
        <f t="shared" si="122"/>
        <v/>
      </c>
      <c r="BV101" s="64" t="str">
        <f t="shared" si="123"/>
        <v/>
      </c>
      <c r="BW101" s="64" t="str">
        <f>IF($B101&lt;&gt;"",SUMIFS(进货台账!$I$3:$I$1869,进货台账!$E$3:$E$1869,$B101,进货台账!$B$3:$B$1869,LEFT($I$3,4),进货台账!$C$3:$C$1869,LEFT(BW$4,LEN(BW$4)-1)),"")</f>
        <v/>
      </c>
      <c r="BX101" s="64" t="str">
        <f>IF($B101&lt;&gt;"",SUMIFS(进货台账!$K$3:$K$1869,进货台账!$E$3:$E$1869,$B101,进货台账!$B$3:$B$1869,LEFT($I$3,4),进货台账!$C$3:$C$1869,LEFT(BW$4,LEN(BW$4)-1)),"")</f>
        <v/>
      </c>
      <c r="BY101" s="64" t="str">
        <f t="shared" si="124"/>
        <v/>
      </c>
      <c r="BZ101" s="64" t="str">
        <f t="shared" si="125"/>
        <v/>
      </c>
      <c r="CA101" s="64" t="str">
        <f>IF($B101&lt;&gt;"",SUMIFS(销售台账!$I$3:$I$2654,销售台账!$E$3:$E$2654,$B101,销售台账!$B$3:$B$2654,LEFT($I$3,4),销售台账!$C$3:$C$2654,LEFT(BW$4,LEN(BW$4)-1)),"")</f>
        <v/>
      </c>
      <c r="CB101" s="64" t="str">
        <f>IF($B101&lt;&gt;"",IFERROR(SUMIFS(销售台账!$K$3:$K$2654,销售台账!$E$3:$E$2654,$B101,销售台账!$B$3:$B$2654,LEFT($I$3,4),销售台账!$C$3:$C$2654,LEFT(BW$4,LEN(BW$4)-1))/CA101,0),"")</f>
        <v/>
      </c>
      <c r="CC101" s="64" t="str">
        <f>IF($B101&lt;&gt;"",SUMIFS(损耗登记!$I$3:$I$4999,损耗登记!$E$3:$E$4999,$B101,损耗登记!$B$3:$B$4999,LEFT($I$3,4),损耗登记!$C$3:$C$4999,LEFT(BW$4,LEN(BW$4)-1)),"")</f>
        <v/>
      </c>
      <c r="CD101" s="64" t="str">
        <f t="shared" si="126"/>
        <v/>
      </c>
      <c r="CE101" s="64" t="str">
        <f t="shared" si="127"/>
        <v/>
      </c>
      <c r="CF101" s="64" t="str">
        <f t="shared" si="128"/>
        <v/>
      </c>
      <c r="CG101" s="64" t="str">
        <f t="shared" si="129"/>
        <v/>
      </c>
      <c r="CH101" s="64" t="str">
        <f>IF($B101&lt;&gt;"",SUMIFS(进货台账!$I$3:$I$1869,进货台账!$E$3:$E$1869,$B101,进货台账!$B$3:$B$1869,LEFT($I$3,4),进货台账!$C$3:$C$1869,LEFT(CH$4,LEN(CH$4)-1)),"")</f>
        <v/>
      </c>
      <c r="CI101" s="64" t="str">
        <f>IF($B101&lt;&gt;"",SUMIFS(进货台账!$K$3:$K$1869,进货台账!$E$3:$E$1869,$B101,进货台账!$B$3:$B$1869,LEFT($I$3,4),进货台账!$C$3:$C$1869,LEFT(CH$4,LEN(CH$4)-1)),"")</f>
        <v/>
      </c>
      <c r="CJ101" s="64" t="str">
        <f t="shared" si="130"/>
        <v/>
      </c>
      <c r="CK101" s="64" t="str">
        <f t="shared" si="131"/>
        <v/>
      </c>
      <c r="CL101" s="64" t="str">
        <f>IF($B101&lt;&gt;"",SUMIFS(销售台账!$I$3:$I$2654,销售台账!$E$3:$E$2654,$B101,销售台账!$B$3:$B$2654,LEFT($I$3,4),销售台账!$C$3:$C$2654,LEFT(CH$4,LEN(CH$4)-1)),"")</f>
        <v/>
      </c>
      <c r="CM101" s="64" t="str">
        <f>IF($B101&lt;&gt;"",IFERROR(SUMIFS(销售台账!$K$3:$K$2654,销售台账!$E$3:$E$2654,$B101,销售台账!$B$3:$B$2654,LEFT($I$3,4),销售台账!$C$3:$C$2654,LEFT(CH$4,LEN(CH$4)-1))/CL101,0),"")</f>
        <v/>
      </c>
      <c r="CN101" s="64" t="str">
        <f>IF($B101&lt;&gt;"",SUMIFS(损耗登记!$I$3:$I$4999,损耗登记!$E$3:$E$4999,$B101,损耗登记!$B$3:$B$4999,LEFT($I$3,4),损耗登记!$C$3:$C$4999,LEFT(CH$4,LEN(CH$4)-1)),"")</f>
        <v/>
      </c>
      <c r="CO101" s="64" t="str">
        <f t="shared" si="132"/>
        <v/>
      </c>
      <c r="CP101" s="64" t="str">
        <f t="shared" si="133"/>
        <v/>
      </c>
      <c r="CQ101" s="64" t="str">
        <f t="shared" si="134"/>
        <v/>
      </c>
      <c r="CR101" s="64" t="str">
        <f t="shared" si="135"/>
        <v/>
      </c>
      <c r="CS101" s="64" t="str">
        <f>IF($B101&lt;&gt;"",SUMIFS(进货台账!$I$3:$I$1869,进货台账!$E$3:$E$1869,$B101,进货台账!$B$3:$B$1869,LEFT($I$3,4),进货台账!$C$3:$C$1869,LEFT(CS$4,LEN(CS$4)-1)),"")</f>
        <v/>
      </c>
      <c r="CT101" s="64" t="str">
        <f>IF($B101&lt;&gt;"",SUMIFS(进货台账!$K$3:$K$1869,进货台账!$E$3:$E$1869,$B101,进货台账!$B$3:$B$1869,LEFT($I$3,4),进货台账!$C$3:$C$1869,LEFT(CS$4,LEN(CS$4)-1)),"")</f>
        <v/>
      </c>
      <c r="CU101" s="64" t="str">
        <f t="shared" si="136"/>
        <v/>
      </c>
      <c r="CV101" s="64" t="str">
        <f t="shared" si="137"/>
        <v/>
      </c>
      <c r="CW101" s="64" t="str">
        <f>IF($B101&lt;&gt;"",SUMIFS(销售台账!$I$3:$I$2654,销售台账!$E$3:$E$2654,$B101,销售台账!$B$3:$B$2654,LEFT($I$3,4),销售台账!$C$3:$C$2654,LEFT(CS$4,LEN(CS$4)-1)),"")</f>
        <v/>
      </c>
      <c r="CX101" s="64" t="str">
        <f>IF($B101&lt;&gt;"",IFERROR(SUMIFS(销售台账!$K$3:$K$2654,销售台账!$E$3:$E$2654,$B101,销售台账!$B$3:$B$2654,LEFT($I$3,4),销售台账!$C$3:$C$2654,LEFT(CS$4,LEN(CS$4)-1))/CW101,0),"")</f>
        <v/>
      </c>
      <c r="CY101" s="64" t="str">
        <f>IF($B101&lt;&gt;"",SUMIFS(损耗登记!$I$3:$I$4999,损耗登记!$E$3:$E$4999,$B101,损耗登记!$B$3:$B$4999,LEFT($I$3,4),损耗登记!$C$3:$C$4999,LEFT(CS$4,LEN(CS$4)-1)),"")</f>
        <v/>
      </c>
      <c r="CZ101" s="64" t="str">
        <f t="shared" si="138"/>
        <v/>
      </c>
      <c r="DA101" s="64" t="str">
        <f t="shared" si="139"/>
        <v/>
      </c>
      <c r="DB101" s="64" t="str">
        <f t="shared" si="140"/>
        <v/>
      </c>
      <c r="DC101" s="64" t="str">
        <f t="shared" si="141"/>
        <v/>
      </c>
      <c r="DD101" s="64" t="str">
        <f>IF($B101&lt;&gt;"",SUMIFS(进货台账!$I$3:$I$1869,进货台账!$E$3:$E$1869,$B101,进货台账!$B$3:$B$1869,LEFT($I$3,4),进货台账!$C$3:$C$1869,LEFT(DD$4,LEN(DD$4)-1)),"")</f>
        <v/>
      </c>
      <c r="DE101" s="64" t="str">
        <f>IF($B101&lt;&gt;"",SUMIFS(进货台账!$K$3:$K$1869,进货台账!$E$3:$E$1869,$B101,进货台账!$B$3:$B$1869,LEFT($I$3,4),进货台账!$C$3:$C$1869,LEFT(DD$4,LEN(DD$4)-1)),"")</f>
        <v/>
      </c>
      <c r="DF101" s="64" t="str">
        <f t="shared" si="142"/>
        <v/>
      </c>
      <c r="DG101" s="64" t="str">
        <f t="shared" si="143"/>
        <v/>
      </c>
      <c r="DH101" s="64" t="str">
        <f>IF($B101&lt;&gt;"",SUMIFS(销售台账!$I$3:$I$2654,销售台账!$E$3:$E$2654,$B101,销售台账!$B$3:$B$2654,LEFT($I$3,4),销售台账!$C$3:$C$2654,LEFT(DD$4,LEN(DD$4)-1)),"")</f>
        <v/>
      </c>
      <c r="DI101" s="64" t="str">
        <f>IF($B101&lt;&gt;"",IFERROR(SUMIFS(销售台账!$K$3:$K$2654,销售台账!$E$3:$E$2654,$B101,销售台账!$B$3:$B$2654,LEFT($I$3,4),销售台账!$C$3:$C$2654,LEFT(DD$4,LEN(DD$4)-1))/DH101,0),"")</f>
        <v/>
      </c>
      <c r="DJ101" s="64" t="str">
        <f>IF($B101&lt;&gt;"",SUMIFS(损耗登记!$I$3:$I$4999,损耗登记!$E$3:$E$4999,$B101,损耗登记!$B$3:$B$4999,LEFT($I$3,4),损耗登记!$C$3:$C$4999,LEFT(DD$4,LEN(DD$4)-1)),"")</f>
        <v/>
      </c>
      <c r="DK101" s="64" t="str">
        <f t="shared" si="144"/>
        <v/>
      </c>
      <c r="DL101" s="64" t="str">
        <f t="shared" si="145"/>
        <v/>
      </c>
      <c r="DM101" s="64" t="str">
        <f t="shared" si="146"/>
        <v/>
      </c>
      <c r="DN101" s="64" t="str">
        <f t="shared" si="147"/>
        <v/>
      </c>
      <c r="DO101" s="64" t="str">
        <f>IF($B101&lt;&gt;"",SUMIFS(进货台账!$I$3:$I$1869,进货台账!$E$3:$E$1869,$B101,进货台账!$B$3:$B$1869,LEFT($I$3,4),进货台账!$C$3:$C$1869,LEFT(DO$4,LEN(DO$4)-1)),"")</f>
        <v/>
      </c>
      <c r="DP101" s="64" t="str">
        <f>IF($B101&lt;&gt;"",SUMIFS(进货台账!$K$3:$K$1869,进货台账!$E$3:$E$1869,$B101,进货台账!$B$3:$B$1869,LEFT($I$3,4),进货台账!$C$3:$C$1869,LEFT(DO$4,LEN(DO$4)-1)),"")</f>
        <v/>
      </c>
      <c r="DQ101" s="64" t="str">
        <f t="shared" si="148"/>
        <v/>
      </c>
      <c r="DR101" s="64" t="str">
        <f t="shared" si="149"/>
        <v/>
      </c>
      <c r="DS101" s="64" t="str">
        <f>IF($B101&lt;&gt;"",SUMIFS(销售台账!$I$3:$I$2654,销售台账!$E$3:$E$2654,$B101,销售台账!$B$3:$B$2654,LEFT($I$3,4),销售台账!$C$3:$C$2654,LEFT(DO$4,LEN(DO$4)-1)),"")</f>
        <v/>
      </c>
      <c r="DT101" s="64" t="str">
        <f>IF($B101&lt;&gt;"",IFERROR(SUMIFS(销售台账!$K$3:$K$2654,销售台账!$E$3:$E$2654,$B101,销售台账!$B$3:$B$2654,LEFT($I$3,4),销售台账!$C$3:$C$2654,LEFT(DO$4,LEN(DO$4)-1))/DS101,0),"")</f>
        <v/>
      </c>
      <c r="DU101" s="64" t="str">
        <f>IF($B101&lt;&gt;"",SUMIFS(损耗登记!$I$3:$I$4999,损耗登记!$E$3:$E$4999,$B101,损耗登记!$B$3:$B$4999,LEFT($I$3,4),损耗登记!$C$3:$C$4999,LEFT(DO$4,LEN(DO$4)-1)),"")</f>
        <v/>
      </c>
      <c r="DV101" s="64" t="str">
        <f t="shared" si="150"/>
        <v/>
      </c>
      <c r="DW101" s="64" t="str">
        <f t="shared" si="151"/>
        <v/>
      </c>
      <c r="DX101" s="64" t="str">
        <f t="shared" si="152"/>
        <v/>
      </c>
      <c r="DY101" s="64" t="str">
        <f t="shared" si="153"/>
        <v/>
      </c>
      <c r="DZ101" s="64" t="str">
        <f>IF($B101&lt;&gt;"",SUMIFS(进货台账!$I$3:$I$1869,进货台账!$E$3:$E$1869,$B101,进货台账!$B$3:$B$1869,LEFT($I$3,4),进货台账!$C$3:$C$1869,LEFT(DZ$4,LEN(DZ$4)-1)),"")</f>
        <v/>
      </c>
      <c r="EA101" s="64" t="str">
        <f>IF($B101&lt;&gt;"",SUMIFS(进货台账!$K$3:$K$1869,进货台账!$E$3:$E$1869,$B101,进货台账!$B$3:$B$1869,LEFT($I$3,4),进货台账!$C$3:$C$1869,LEFT(DZ$4,LEN(DZ$4)-1)),"")</f>
        <v/>
      </c>
      <c r="EB101" s="64" t="str">
        <f t="shared" si="154"/>
        <v/>
      </c>
      <c r="EC101" s="64" t="str">
        <f t="shared" si="155"/>
        <v/>
      </c>
      <c r="ED101" s="64" t="str">
        <f>IF($B101&lt;&gt;"",SUMIFS(销售台账!$I$3:$I$2654,销售台账!$E$3:$E$2654,$B101,销售台账!$B$3:$B$2654,LEFT($I$3,4),销售台账!$C$3:$C$2654,LEFT(DZ$4,LEN(DZ$4)-1)),"")</f>
        <v/>
      </c>
      <c r="EE101" s="64" t="str">
        <f>IF($B101&lt;&gt;"",IFERROR(SUMIFS(销售台账!$K$3:$K$2654,销售台账!$E$3:$E$2654,$B101,销售台账!$B$3:$B$2654,LEFT($I$3,4),销售台账!$C$3:$C$2654,LEFT(DZ$4,LEN(DZ$4)-1))/ED101,0),"")</f>
        <v/>
      </c>
      <c r="EF101" s="64" t="str">
        <f>IF($B101&lt;&gt;"",SUMIFS(损耗登记!$I$3:$I$4999,损耗登记!$E$3:$E$4999,$B101,损耗登记!$B$3:$B$4999,LEFT($I$3,4),损耗登记!$C$3:$C$4999,LEFT(DZ$4,LEN(DZ$4)-1)),"")</f>
        <v/>
      </c>
      <c r="EG101" s="64" t="str">
        <f t="shared" si="156"/>
        <v/>
      </c>
      <c r="EH101" s="64" t="str">
        <f t="shared" si="157"/>
        <v/>
      </c>
      <c r="EI101" s="64" t="str">
        <f t="shared" si="158"/>
        <v/>
      </c>
      <c r="EJ101" s="64" t="str">
        <f t="shared" si="159"/>
        <v/>
      </c>
    </row>
    <row r="102" s="44" customFormat="1" ht="22" customHeight="1" spans="1:140">
      <c r="A102" s="63" t="str">
        <f t="shared" si="160"/>
        <v/>
      </c>
      <c r="B102" s="63" t="str">
        <f>IF(商品参数!A98&lt;&gt;"",商品参数!A98,"")</f>
        <v/>
      </c>
      <c r="C102" s="64" t="str">
        <f>IFERROR(VLOOKUP(B102,商品参数!A:E,2,FALSE),"")</f>
        <v/>
      </c>
      <c r="D102" s="64" t="str">
        <f>IFERROR(VLOOKUP(B102,商品参数!A:E,3,FALSE),"")</f>
        <v/>
      </c>
      <c r="E102" s="64" t="str">
        <f>IFERROR(VLOOKUP(B102,商品参数!A:E,4,FALSE),"")</f>
        <v/>
      </c>
      <c r="F102" s="64" t="str">
        <f>IF(E102&lt;&gt;"",IFERROR(VLOOKUP(B102,商品参数!$A$3:$D$499,6,0),0),"")</f>
        <v/>
      </c>
      <c r="G102" s="64" t="str">
        <f>IF(E102&lt;&gt;"",IFERROR(VLOOKUP(B102,商品参数!$A$3:$E$499,7,0),0),"")</f>
        <v/>
      </c>
      <c r="H102" s="64" t="str">
        <f t="shared" si="94"/>
        <v/>
      </c>
      <c r="I102" s="64" t="str">
        <f>IF($B102&lt;&gt;"",SUMIFS(进货台账!$I$3:$I$1869,进货台账!$E$3:$E$1869,$B102,进货台账!$B$3:$B$1869,LEFT($I$3,4),进货台账!$C$3:$C$1869,LEFT(I$4,LEN(I$4)-1)),"")</f>
        <v/>
      </c>
      <c r="J102" s="64" t="str">
        <f>IF($B102&lt;&gt;"",SUMIFS(进货台账!$K$3:$K$1869,进货台账!$E$3:$E$1869,$B102,进货台账!$B$3:$B$1869,LEFT($I$3,4),进货台账!$C$3:$C$1869,LEFT(I$4,LEN(I$4)-1)),"")</f>
        <v/>
      </c>
      <c r="K102" s="64" t="str">
        <f t="shared" si="95"/>
        <v/>
      </c>
      <c r="L102" s="64" t="str">
        <f t="shared" si="96"/>
        <v/>
      </c>
      <c r="M102" s="64" t="str">
        <f>IF($B102&lt;&gt;"",SUMIFS(销售台账!$I$3:$I$2654,销售台账!$E$3:$E$2654,$B102,销售台账!$B$3:$B$2654,LEFT($I$3,4),销售台账!$C$3:$C$2654,LEFT(I$4,LEN(I$4)-1)),"")</f>
        <v/>
      </c>
      <c r="N102" s="64" t="str">
        <f>IF($B102&lt;&gt;"",IFERROR(SUMIFS(销售台账!$K$3:$K$2654,销售台账!$E$3:$E$2654,$B102,销售台账!$B$3:$B$2654,LEFT($I$3,4),销售台账!$C$3:$C$2654,LEFT(I$4,LEN(I$4)-1))/M102,0),"")</f>
        <v/>
      </c>
      <c r="O102" s="64" t="str">
        <f>IF($B102&lt;&gt;"",SUMIFS(损耗登记!$I$3:$I$4999,损耗登记!$E$3:$E$4999,$B102,损耗登记!$B$3:$B$4999,LEFT($I$3,4),损耗登记!$C$3:$C$4999,LEFT(I$4,LEN(I$4)-1)),"")</f>
        <v/>
      </c>
      <c r="P102" s="64" t="str">
        <f t="shared" si="97"/>
        <v/>
      </c>
      <c r="Q102" s="64" t="str">
        <f t="shared" si="98"/>
        <v/>
      </c>
      <c r="R102" s="64" t="str">
        <f t="shared" si="99"/>
        <v/>
      </c>
      <c r="S102" s="64" t="str">
        <f t="shared" si="161"/>
        <v/>
      </c>
      <c r="T102" s="64" t="str">
        <f>IF($B102&lt;&gt;"",SUMIFS(进货台账!$I$3:$I$1869,进货台账!$E$3:$E$1869,$B102,进货台账!$B$3:$B$1869,LEFT($I$3,4),进货台账!$C$3:$C$1869,LEFT(T$4,LEN(T$4)-1)),"")</f>
        <v/>
      </c>
      <c r="U102" s="64" t="str">
        <f>IF($B102&lt;&gt;"",SUMIFS(进货台账!$K$3:$K$1869,进货台账!$E$3:$E$1869,$B102,进货台账!$B$3:$B$1869,LEFT($I$3,4),进货台账!$C$3:$C$1869,LEFT(T$4,LEN(T$4)-1)),"")</f>
        <v/>
      </c>
      <c r="V102" s="64" t="str">
        <f t="shared" si="162"/>
        <v/>
      </c>
      <c r="W102" s="64" t="str">
        <f t="shared" si="163"/>
        <v/>
      </c>
      <c r="X102" s="64" t="str">
        <f>IF($B102&lt;&gt;"",SUMIFS(销售台账!$I$3:$I$2654,销售台账!$E$3:$E$2654,$B102,销售台账!$B$3:$B$2654,LEFT($I$3,4),销售台账!$C$3:$C$2654,LEFT(T$4,LEN(T$4)-1)),"")</f>
        <v/>
      </c>
      <c r="Y102" s="64" t="str">
        <f>IF($B102&lt;&gt;"",IFERROR(SUMIFS(销售台账!$K$3:$K$2654,销售台账!$E$3:$E$2654,$B102,销售台账!$B$3:$B$2654,LEFT($I$3,4),销售台账!$C$3:$C$2654,LEFT(T$4,LEN(T$4)-1))/X102,0),"")</f>
        <v/>
      </c>
      <c r="Z102" s="64" t="str">
        <f>IF($B102&lt;&gt;"",SUMIFS(损耗登记!$I$3:$I$4999,损耗登记!$E$3:$E$4999,$B102,损耗登记!$B$3:$B$4999,LEFT($I$3,4),损耗登记!$C$3:$C$4999,LEFT(T$4,LEN(T$4)-1)),"")</f>
        <v/>
      </c>
      <c r="AA102" s="64" t="str">
        <f t="shared" si="164"/>
        <v/>
      </c>
      <c r="AB102" s="64" t="str">
        <f t="shared" si="165"/>
        <v/>
      </c>
      <c r="AC102" s="64" t="str">
        <f t="shared" si="166"/>
        <v/>
      </c>
      <c r="AD102" s="64" t="str">
        <f t="shared" si="167"/>
        <v/>
      </c>
      <c r="AE102" s="64" t="str">
        <f>IF($B102&lt;&gt;"",SUMIFS(进货台账!$I$3:$I$1869,进货台账!$E$3:$E$1869,$B102,进货台账!$B$3:$B$1869,LEFT($I$3,4),进货台账!$C$3:$C$1869,LEFT(AE$4,LEN(AE$4)-1)),"")</f>
        <v/>
      </c>
      <c r="AF102" s="64" t="str">
        <f>IF($B102&lt;&gt;"",SUMIFS(进货台账!$K$3:$K$1869,进货台账!$E$3:$E$1869,$B102,进货台账!$B$3:$B$1869,LEFT($I$3,4),进货台账!$C$3:$C$1869,LEFT(AE$4,LEN(AE$4)-1)),"")</f>
        <v/>
      </c>
      <c r="AG102" s="64" t="str">
        <f t="shared" si="100"/>
        <v/>
      </c>
      <c r="AH102" s="64" t="str">
        <f t="shared" si="101"/>
        <v/>
      </c>
      <c r="AI102" s="64" t="str">
        <f>IF($B102&lt;&gt;"",SUMIFS(销售台账!$I$3:$I$2654,销售台账!$E$3:$E$2654,$B102,销售台账!$B$3:$B$2654,LEFT($I$3,4),销售台账!$C$3:$C$2654,LEFT(AE$4,LEN(AE$4)-1)),"")</f>
        <v/>
      </c>
      <c r="AJ102" s="64" t="str">
        <f>IF($B102&lt;&gt;"",IFERROR(SUMIFS(销售台账!$K$3:$K$2654,销售台账!$E$3:$E$2654,$B102,销售台账!$B$3:$B$2654,LEFT($I$3,4),销售台账!$C$3:$C$2654,LEFT(AE$4,LEN(AE$4)-1))/AI102,0),"")</f>
        <v/>
      </c>
      <c r="AK102" s="64" t="str">
        <f>IF($B102&lt;&gt;"",SUMIFS(损耗登记!$I$3:$I$4999,损耗登记!$E$3:$E$4999,$B102,损耗登记!$B$3:$B$4999,LEFT($I$3,4),损耗登记!$C$3:$C$4999,LEFT(AE$4,LEN(AE$4)-1)),"")</f>
        <v/>
      </c>
      <c r="AL102" s="64" t="str">
        <f t="shared" si="102"/>
        <v/>
      </c>
      <c r="AM102" s="64" t="str">
        <f t="shared" si="103"/>
        <v/>
      </c>
      <c r="AN102" s="64" t="str">
        <f t="shared" si="104"/>
        <v/>
      </c>
      <c r="AO102" s="64" t="str">
        <f t="shared" si="105"/>
        <v/>
      </c>
      <c r="AP102" s="64" t="str">
        <f>IF($B102&lt;&gt;"",SUMIFS(进货台账!$I$3:$I$1869,进货台账!$E$3:$E$1869,$B102,进货台账!$B$3:$B$1869,LEFT($I$3,4),进货台账!$C$3:$C$1869,LEFT(AP$4,LEN(AP$4)-1)),"")</f>
        <v/>
      </c>
      <c r="AQ102" s="64" t="str">
        <f>IF($B102&lt;&gt;"",SUMIFS(进货台账!$K$3:$K$1869,进货台账!$E$3:$E$1869,$B102,进货台账!$B$3:$B$1869,LEFT($I$3,4),进货台账!$C$3:$C$1869,LEFT(AP$4,LEN(AP$4)-1)),"")</f>
        <v/>
      </c>
      <c r="AR102" s="64" t="str">
        <f t="shared" si="106"/>
        <v/>
      </c>
      <c r="AS102" s="64" t="str">
        <f t="shared" si="107"/>
        <v/>
      </c>
      <c r="AT102" s="64" t="str">
        <f>IF($B102&lt;&gt;"",SUMIFS(销售台账!$I$3:$I$2654,销售台账!$E$3:$E$2654,$B102,销售台账!$B$3:$B$2654,LEFT($I$3,4),销售台账!$C$3:$C$2654,LEFT(AP$4,LEN(AP$4)-1)),"")</f>
        <v/>
      </c>
      <c r="AU102" s="64" t="str">
        <f>IF($B102&lt;&gt;"",IFERROR(SUMIFS(销售台账!$K$3:$K$2654,销售台账!$E$3:$E$2654,$B102,销售台账!$B$3:$B$2654,LEFT($I$3,4),销售台账!$C$3:$C$2654,LEFT(AP$4,LEN(AP$4)-1))/AT102,0),"")</f>
        <v/>
      </c>
      <c r="AV102" s="64" t="str">
        <f>IF($B102&lt;&gt;"",SUMIFS(损耗登记!$I$3:$I$4999,损耗登记!$E$3:$E$4999,$B102,损耗登记!$B$3:$B$4999,LEFT($I$3,4),损耗登记!$C$3:$C$4999,LEFT(AP$4,LEN(AP$4)-1)),"")</f>
        <v/>
      </c>
      <c r="AW102" s="64" t="str">
        <f t="shared" si="108"/>
        <v/>
      </c>
      <c r="AX102" s="64" t="str">
        <f t="shared" si="109"/>
        <v/>
      </c>
      <c r="AY102" s="64" t="str">
        <f t="shared" si="110"/>
        <v/>
      </c>
      <c r="AZ102" s="64" t="str">
        <f t="shared" si="111"/>
        <v/>
      </c>
      <c r="BA102" s="64" t="str">
        <f>IF($B102&lt;&gt;"",SUMIFS(进货台账!$I$3:$I$1869,进货台账!$E$3:$E$1869,$B102,进货台账!$B$3:$B$1869,LEFT($I$3,4),进货台账!$C$3:$C$1869,LEFT(BA$4,LEN(BA$4)-1)),"")</f>
        <v/>
      </c>
      <c r="BB102" s="64" t="str">
        <f>IF($B102&lt;&gt;"",SUMIFS(进货台账!$K$3:$K$1869,进货台账!$E$3:$E$1869,$B102,进货台账!$B$3:$B$1869,LEFT($I$3,4),进货台账!$C$3:$C$1869,LEFT(BA$4,LEN(BA$4)-1)),"")</f>
        <v/>
      </c>
      <c r="BC102" s="64" t="str">
        <f t="shared" si="112"/>
        <v/>
      </c>
      <c r="BD102" s="64" t="str">
        <f t="shared" si="113"/>
        <v/>
      </c>
      <c r="BE102" s="64" t="str">
        <f>IF($B102&lt;&gt;"",SUMIFS(销售台账!$I$3:$I$2654,销售台账!$E$3:$E$2654,$B102,销售台账!$B$3:$B$2654,LEFT($I$3,4),销售台账!$C$3:$C$2654,LEFT(BA$4,LEN(BA$4)-1)),"")</f>
        <v/>
      </c>
      <c r="BF102" s="64" t="str">
        <f>IF($B102&lt;&gt;"",IFERROR(SUMIFS(销售台账!$K$3:$K$2654,销售台账!$E$3:$E$2654,$B102,销售台账!$B$3:$B$2654,LEFT($I$3,4),销售台账!$C$3:$C$2654,LEFT(BA$4,LEN(BA$4)-1))/BE102,0),"")</f>
        <v/>
      </c>
      <c r="BG102" s="64" t="str">
        <f>IF($B102&lt;&gt;"",SUMIFS(损耗登记!$I$3:$I$4999,损耗登记!$E$3:$E$4999,$B102,损耗登记!$B$3:$B$4999,LEFT($I$3,4),损耗登记!$C$3:$C$4999,LEFT(BA$4,LEN(BA$4)-1)),"")</f>
        <v/>
      </c>
      <c r="BH102" s="64" t="str">
        <f t="shared" si="114"/>
        <v/>
      </c>
      <c r="BI102" s="64" t="str">
        <f t="shared" si="115"/>
        <v/>
      </c>
      <c r="BJ102" s="64" t="str">
        <f t="shared" si="116"/>
        <v/>
      </c>
      <c r="BK102" s="64" t="str">
        <f t="shared" si="117"/>
        <v/>
      </c>
      <c r="BL102" s="64" t="str">
        <f>IF($B102&lt;&gt;"",SUMIFS(进货台账!$I$3:$I$1869,进货台账!$E$3:$E$1869,$B102,进货台账!$B$3:$B$1869,LEFT($I$3,4),进货台账!$C$3:$C$1869,LEFT(BL$4,LEN(BL$4)-1)),"")</f>
        <v/>
      </c>
      <c r="BM102" s="64" t="str">
        <f>IF($B102&lt;&gt;"",SUMIFS(进货台账!$K$3:$K$1869,进货台账!$E$3:$E$1869,$B102,进货台账!$B$3:$B$1869,LEFT($I$3,4),进货台账!$C$3:$C$1869,LEFT(BL$4,LEN(BL$4)-1)),"")</f>
        <v/>
      </c>
      <c r="BN102" s="64" t="str">
        <f t="shared" si="118"/>
        <v/>
      </c>
      <c r="BO102" s="64" t="str">
        <f t="shared" si="119"/>
        <v/>
      </c>
      <c r="BP102" s="64" t="str">
        <f>IF($B102&lt;&gt;"",SUMIFS(销售台账!$I$3:$I$2654,销售台账!$E$3:$E$2654,$B102,销售台账!$B$3:$B$2654,LEFT($I$3,4),销售台账!$C$3:$C$2654,LEFT(BL$4,LEN(BL$4)-1)),"")</f>
        <v/>
      </c>
      <c r="BQ102" s="64" t="str">
        <f>IF($B102&lt;&gt;"",IFERROR(SUMIFS(销售台账!$K$3:$K$2654,销售台账!$E$3:$E$2654,$B102,销售台账!$B$3:$B$2654,LEFT($I$3,4),销售台账!$C$3:$C$2654,LEFT(BL$4,LEN(BL$4)-1))/BP102,0),"")</f>
        <v/>
      </c>
      <c r="BR102" s="64" t="str">
        <f>IF($B102&lt;&gt;"",SUMIFS(损耗登记!$I$3:$I$4999,损耗登记!$E$3:$E$4999,$B102,损耗登记!$B$3:$B$4999,LEFT($I$3,4),损耗登记!$C$3:$C$4999,LEFT(BL$4,LEN(BL$4)-1)),"")</f>
        <v/>
      </c>
      <c r="BS102" s="64" t="str">
        <f t="shared" si="120"/>
        <v/>
      </c>
      <c r="BT102" s="64" t="str">
        <f t="shared" si="121"/>
        <v/>
      </c>
      <c r="BU102" s="64" t="str">
        <f t="shared" si="122"/>
        <v/>
      </c>
      <c r="BV102" s="64" t="str">
        <f t="shared" si="123"/>
        <v/>
      </c>
      <c r="BW102" s="64" t="str">
        <f>IF($B102&lt;&gt;"",SUMIFS(进货台账!$I$3:$I$1869,进货台账!$E$3:$E$1869,$B102,进货台账!$B$3:$B$1869,LEFT($I$3,4),进货台账!$C$3:$C$1869,LEFT(BW$4,LEN(BW$4)-1)),"")</f>
        <v/>
      </c>
      <c r="BX102" s="64" t="str">
        <f>IF($B102&lt;&gt;"",SUMIFS(进货台账!$K$3:$K$1869,进货台账!$E$3:$E$1869,$B102,进货台账!$B$3:$B$1869,LEFT($I$3,4),进货台账!$C$3:$C$1869,LEFT(BW$4,LEN(BW$4)-1)),"")</f>
        <v/>
      </c>
      <c r="BY102" s="64" t="str">
        <f t="shared" si="124"/>
        <v/>
      </c>
      <c r="BZ102" s="64" t="str">
        <f t="shared" si="125"/>
        <v/>
      </c>
      <c r="CA102" s="64" t="str">
        <f>IF($B102&lt;&gt;"",SUMIFS(销售台账!$I$3:$I$2654,销售台账!$E$3:$E$2654,$B102,销售台账!$B$3:$B$2654,LEFT($I$3,4),销售台账!$C$3:$C$2654,LEFT(BW$4,LEN(BW$4)-1)),"")</f>
        <v/>
      </c>
      <c r="CB102" s="64" t="str">
        <f>IF($B102&lt;&gt;"",IFERROR(SUMIFS(销售台账!$K$3:$K$2654,销售台账!$E$3:$E$2654,$B102,销售台账!$B$3:$B$2654,LEFT($I$3,4),销售台账!$C$3:$C$2654,LEFT(BW$4,LEN(BW$4)-1))/CA102,0),"")</f>
        <v/>
      </c>
      <c r="CC102" s="64" t="str">
        <f>IF($B102&lt;&gt;"",SUMIFS(损耗登记!$I$3:$I$4999,损耗登记!$E$3:$E$4999,$B102,损耗登记!$B$3:$B$4999,LEFT($I$3,4),损耗登记!$C$3:$C$4999,LEFT(BW$4,LEN(BW$4)-1)),"")</f>
        <v/>
      </c>
      <c r="CD102" s="64" t="str">
        <f t="shared" si="126"/>
        <v/>
      </c>
      <c r="CE102" s="64" t="str">
        <f t="shared" si="127"/>
        <v/>
      </c>
      <c r="CF102" s="64" t="str">
        <f t="shared" si="128"/>
        <v/>
      </c>
      <c r="CG102" s="64" t="str">
        <f t="shared" si="129"/>
        <v/>
      </c>
      <c r="CH102" s="64" t="str">
        <f>IF($B102&lt;&gt;"",SUMIFS(进货台账!$I$3:$I$1869,进货台账!$E$3:$E$1869,$B102,进货台账!$B$3:$B$1869,LEFT($I$3,4),进货台账!$C$3:$C$1869,LEFT(CH$4,LEN(CH$4)-1)),"")</f>
        <v/>
      </c>
      <c r="CI102" s="64" t="str">
        <f>IF($B102&lt;&gt;"",SUMIFS(进货台账!$K$3:$K$1869,进货台账!$E$3:$E$1869,$B102,进货台账!$B$3:$B$1869,LEFT($I$3,4),进货台账!$C$3:$C$1869,LEFT(CH$4,LEN(CH$4)-1)),"")</f>
        <v/>
      </c>
      <c r="CJ102" s="64" t="str">
        <f t="shared" si="130"/>
        <v/>
      </c>
      <c r="CK102" s="64" t="str">
        <f t="shared" si="131"/>
        <v/>
      </c>
      <c r="CL102" s="64" t="str">
        <f>IF($B102&lt;&gt;"",SUMIFS(销售台账!$I$3:$I$2654,销售台账!$E$3:$E$2654,$B102,销售台账!$B$3:$B$2654,LEFT($I$3,4),销售台账!$C$3:$C$2654,LEFT(CH$4,LEN(CH$4)-1)),"")</f>
        <v/>
      </c>
      <c r="CM102" s="64" t="str">
        <f>IF($B102&lt;&gt;"",IFERROR(SUMIFS(销售台账!$K$3:$K$2654,销售台账!$E$3:$E$2654,$B102,销售台账!$B$3:$B$2654,LEFT($I$3,4),销售台账!$C$3:$C$2654,LEFT(CH$4,LEN(CH$4)-1))/CL102,0),"")</f>
        <v/>
      </c>
      <c r="CN102" s="64" t="str">
        <f>IF($B102&lt;&gt;"",SUMIFS(损耗登记!$I$3:$I$4999,损耗登记!$E$3:$E$4999,$B102,损耗登记!$B$3:$B$4999,LEFT($I$3,4),损耗登记!$C$3:$C$4999,LEFT(CH$4,LEN(CH$4)-1)),"")</f>
        <v/>
      </c>
      <c r="CO102" s="64" t="str">
        <f t="shared" si="132"/>
        <v/>
      </c>
      <c r="CP102" s="64" t="str">
        <f t="shared" si="133"/>
        <v/>
      </c>
      <c r="CQ102" s="64" t="str">
        <f t="shared" si="134"/>
        <v/>
      </c>
      <c r="CR102" s="64" t="str">
        <f t="shared" si="135"/>
        <v/>
      </c>
      <c r="CS102" s="64" t="str">
        <f>IF($B102&lt;&gt;"",SUMIFS(进货台账!$I$3:$I$1869,进货台账!$E$3:$E$1869,$B102,进货台账!$B$3:$B$1869,LEFT($I$3,4),进货台账!$C$3:$C$1869,LEFT(CS$4,LEN(CS$4)-1)),"")</f>
        <v/>
      </c>
      <c r="CT102" s="64" t="str">
        <f>IF($B102&lt;&gt;"",SUMIFS(进货台账!$K$3:$K$1869,进货台账!$E$3:$E$1869,$B102,进货台账!$B$3:$B$1869,LEFT($I$3,4),进货台账!$C$3:$C$1869,LEFT(CS$4,LEN(CS$4)-1)),"")</f>
        <v/>
      </c>
      <c r="CU102" s="64" t="str">
        <f t="shared" si="136"/>
        <v/>
      </c>
      <c r="CV102" s="64" t="str">
        <f t="shared" si="137"/>
        <v/>
      </c>
      <c r="CW102" s="64" t="str">
        <f>IF($B102&lt;&gt;"",SUMIFS(销售台账!$I$3:$I$2654,销售台账!$E$3:$E$2654,$B102,销售台账!$B$3:$B$2654,LEFT($I$3,4),销售台账!$C$3:$C$2654,LEFT(CS$4,LEN(CS$4)-1)),"")</f>
        <v/>
      </c>
      <c r="CX102" s="64" t="str">
        <f>IF($B102&lt;&gt;"",IFERROR(SUMIFS(销售台账!$K$3:$K$2654,销售台账!$E$3:$E$2654,$B102,销售台账!$B$3:$B$2654,LEFT($I$3,4),销售台账!$C$3:$C$2654,LEFT(CS$4,LEN(CS$4)-1))/CW102,0),"")</f>
        <v/>
      </c>
      <c r="CY102" s="64" t="str">
        <f>IF($B102&lt;&gt;"",SUMIFS(损耗登记!$I$3:$I$4999,损耗登记!$E$3:$E$4999,$B102,损耗登记!$B$3:$B$4999,LEFT($I$3,4),损耗登记!$C$3:$C$4999,LEFT(CS$4,LEN(CS$4)-1)),"")</f>
        <v/>
      </c>
      <c r="CZ102" s="64" t="str">
        <f t="shared" si="138"/>
        <v/>
      </c>
      <c r="DA102" s="64" t="str">
        <f t="shared" si="139"/>
        <v/>
      </c>
      <c r="DB102" s="64" t="str">
        <f t="shared" si="140"/>
        <v/>
      </c>
      <c r="DC102" s="64" t="str">
        <f t="shared" si="141"/>
        <v/>
      </c>
      <c r="DD102" s="64" t="str">
        <f>IF($B102&lt;&gt;"",SUMIFS(进货台账!$I$3:$I$1869,进货台账!$E$3:$E$1869,$B102,进货台账!$B$3:$B$1869,LEFT($I$3,4),进货台账!$C$3:$C$1869,LEFT(DD$4,LEN(DD$4)-1)),"")</f>
        <v/>
      </c>
      <c r="DE102" s="64" t="str">
        <f>IF($B102&lt;&gt;"",SUMIFS(进货台账!$K$3:$K$1869,进货台账!$E$3:$E$1869,$B102,进货台账!$B$3:$B$1869,LEFT($I$3,4),进货台账!$C$3:$C$1869,LEFT(DD$4,LEN(DD$4)-1)),"")</f>
        <v/>
      </c>
      <c r="DF102" s="64" t="str">
        <f t="shared" si="142"/>
        <v/>
      </c>
      <c r="DG102" s="64" t="str">
        <f t="shared" si="143"/>
        <v/>
      </c>
      <c r="DH102" s="64" t="str">
        <f>IF($B102&lt;&gt;"",SUMIFS(销售台账!$I$3:$I$2654,销售台账!$E$3:$E$2654,$B102,销售台账!$B$3:$B$2654,LEFT($I$3,4),销售台账!$C$3:$C$2654,LEFT(DD$4,LEN(DD$4)-1)),"")</f>
        <v/>
      </c>
      <c r="DI102" s="64" t="str">
        <f>IF($B102&lt;&gt;"",IFERROR(SUMIFS(销售台账!$K$3:$K$2654,销售台账!$E$3:$E$2654,$B102,销售台账!$B$3:$B$2654,LEFT($I$3,4),销售台账!$C$3:$C$2654,LEFT(DD$4,LEN(DD$4)-1))/DH102,0),"")</f>
        <v/>
      </c>
      <c r="DJ102" s="64" t="str">
        <f>IF($B102&lt;&gt;"",SUMIFS(损耗登记!$I$3:$I$4999,损耗登记!$E$3:$E$4999,$B102,损耗登记!$B$3:$B$4999,LEFT($I$3,4),损耗登记!$C$3:$C$4999,LEFT(DD$4,LEN(DD$4)-1)),"")</f>
        <v/>
      </c>
      <c r="DK102" s="64" t="str">
        <f t="shared" si="144"/>
        <v/>
      </c>
      <c r="DL102" s="64" t="str">
        <f t="shared" si="145"/>
        <v/>
      </c>
      <c r="DM102" s="64" t="str">
        <f t="shared" si="146"/>
        <v/>
      </c>
      <c r="DN102" s="64" t="str">
        <f t="shared" si="147"/>
        <v/>
      </c>
      <c r="DO102" s="64" t="str">
        <f>IF($B102&lt;&gt;"",SUMIFS(进货台账!$I$3:$I$1869,进货台账!$E$3:$E$1869,$B102,进货台账!$B$3:$B$1869,LEFT($I$3,4),进货台账!$C$3:$C$1869,LEFT(DO$4,LEN(DO$4)-1)),"")</f>
        <v/>
      </c>
      <c r="DP102" s="64" t="str">
        <f>IF($B102&lt;&gt;"",SUMIFS(进货台账!$K$3:$K$1869,进货台账!$E$3:$E$1869,$B102,进货台账!$B$3:$B$1869,LEFT($I$3,4),进货台账!$C$3:$C$1869,LEFT(DO$4,LEN(DO$4)-1)),"")</f>
        <v/>
      </c>
      <c r="DQ102" s="64" t="str">
        <f t="shared" si="148"/>
        <v/>
      </c>
      <c r="DR102" s="64" t="str">
        <f t="shared" si="149"/>
        <v/>
      </c>
      <c r="DS102" s="64" t="str">
        <f>IF($B102&lt;&gt;"",SUMIFS(销售台账!$I$3:$I$2654,销售台账!$E$3:$E$2654,$B102,销售台账!$B$3:$B$2654,LEFT($I$3,4),销售台账!$C$3:$C$2654,LEFT(DO$4,LEN(DO$4)-1)),"")</f>
        <v/>
      </c>
      <c r="DT102" s="64" t="str">
        <f>IF($B102&lt;&gt;"",IFERROR(SUMIFS(销售台账!$K$3:$K$2654,销售台账!$E$3:$E$2654,$B102,销售台账!$B$3:$B$2654,LEFT($I$3,4),销售台账!$C$3:$C$2654,LEFT(DO$4,LEN(DO$4)-1))/DS102,0),"")</f>
        <v/>
      </c>
      <c r="DU102" s="64" t="str">
        <f>IF($B102&lt;&gt;"",SUMIFS(损耗登记!$I$3:$I$4999,损耗登记!$E$3:$E$4999,$B102,损耗登记!$B$3:$B$4999,LEFT($I$3,4),损耗登记!$C$3:$C$4999,LEFT(DO$4,LEN(DO$4)-1)),"")</f>
        <v/>
      </c>
      <c r="DV102" s="64" t="str">
        <f t="shared" si="150"/>
        <v/>
      </c>
      <c r="DW102" s="64" t="str">
        <f t="shared" si="151"/>
        <v/>
      </c>
      <c r="DX102" s="64" t="str">
        <f t="shared" si="152"/>
        <v/>
      </c>
      <c r="DY102" s="64" t="str">
        <f t="shared" si="153"/>
        <v/>
      </c>
      <c r="DZ102" s="64" t="str">
        <f>IF($B102&lt;&gt;"",SUMIFS(进货台账!$I$3:$I$1869,进货台账!$E$3:$E$1869,$B102,进货台账!$B$3:$B$1869,LEFT($I$3,4),进货台账!$C$3:$C$1869,LEFT(DZ$4,LEN(DZ$4)-1)),"")</f>
        <v/>
      </c>
      <c r="EA102" s="64" t="str">
        <f>IF($B102&lt;&gt;"",SUMIFS(进货台账!$K$3:$K$1869,进货台账!$E$3:$E$1869,$B102,进货台账!$B$3:$B$1869,LEFT($I$3,4),进货台账!$C$3:$C$1869,LEFT(DZ$4,LEN(DZ$4)-1)),"")</f>
        <v/>
      </c>
      <c r="EB102" s="64" t="str">
        <f t="shared" si="154"/>
        <v/>
      </c>
      <c r="EC102" s="64" t="str">
        <f t="shared" si="155"/>
        <v/>
      </c>
      <c r="ED102" s="64" t="str">
        <f>IF($B102&lt;&gt;"",SUMIFS(销售台账!$I$3:$I$2654,销售台账!$E$3:$E$2654,$B102,销售台账!$B$3:$B$2654,LEFT($I$3,4),销售台账!$C$3:$C$2654,LEFT(DZ$4,LEN(DZ$4)-1)),"")</f>
        <v/>
      </c>
      <c r="EE102" s="64" t="str">
        <f>IF($B102&lt;&gt;"",IFERROR(SUMIFS(销售台账!$K$3:$K$2654,销售台账!$E$3:$E$2654,$B102,销售台账!$B$3:$B$2654,LEFT($I$3,4),销售台账!$C$3:$C$2654,LEFT(DZ$4,LEN(DZ$4)-1))/ED102,0),"")</f>
        <v/>
      </c>
      <c r="EF102" s="64" t="str">
        <f>IF($B102&lt;&gt;"",SUMIFS(损耗登记!$I$3:$I$4999,损耗登记!$E$3:$E$4999,$B102,损耗登记!$B$3:$B$4999,LEFT($I$3,4),损耗登记!$C$3:$C$4999,LEFT(DZ$4,LEN(DZ$4)-1)),"")</f>
        <v/>
      </c>
      <c r="EG102" s="64" t="str">
        <f t="shared" si="156"/>
        <v/>
      </c>
      <c r="EH102" s="64" t="str">
        <f t="shared" si="157"/>
        <v/>
      </c>
      <c r="EI102" s="64" t="str">
        <f t="shared" si="158"/>
        <v/>
      </c>
      <c r="EJ102" s="64" t="str">
        <f t="shared" si="159"/>
        <v/>
      </c>
    </row>
    <row r="103" s="44" customFormat="1" ht="22" customHeight="1" spans="1:140">
      <c r="A103" s="63" t="str">
        <f t="shared" si="160"/>
        <v/>
      </c>
      <c r="B103" s="63" t="str">
        <f>IF(商品参数!A99&lt;&gt;"",商品参数!A99,"")</f>
        <v/>
      </c>
      <c r="C103" s="64" t="str">
        <f>IFERROR(VLOOKUP(B103,商品参数!A:E,2,FALSE),"")</f>
        <v/>
      </c>
      <c r="D103" s="64" t="str">
        <f>IFERROR(VLOOKUP(B103,商品参数!A:E,3,FALSE),"")</f>
        <v/>
      </c>
      <c r="E103" s="64" t="str">
        <f>IFERROR(VLOOKUP(B103,商品参数!A:E,4,FALSE),"")</f>
        <v/>
      </c>
      <c r="F103" s="64" t="str">
        <f>IF(E103&lt;&gt;"",IFERROR(VLOOKUP(B103,商品参数!$A$3:$D$499,6,0),0),"")</f>
        <v/>
      </c>
      <c r="G103" s="64" t="str">
        <f>IF(E103&lt;&gt;"",IFERROR(VLOOKUP(B103,商品参数!$A$3:$E$499,7,0),0),"")</f>
        <v/>
      </c>
      <c r="H103" s="64" t="str">
        <f t="shared" si="94"/>
        <v/>
      </c>
      <c r="I103" s="64" t="str">
        <f>IF($B103&lt;&gt;"",SUMIFS(进货台账!$I$3:$I$1869,进货台账!$E$3:$E$1869,$B103,进货台账!$B$3:$B$1869,LEFT($I$3,4),进货台账!$C$3:$C$1869,LEFT(I$4,LEN(I$4)-1)),"")</f>
        <v/>
      </c>
      <c r="J103" s="64" t="str">
        <f>IF($B103&lt;&gt;"",SUMIFS(进货台账!$K$3:$K$1869,进货台账!$E$3:$E$1869,$B103,进货台账!$B$3:$B$1869,LEFT($I$3,4),进货台账!$C$3:$C$1869,LEFT(I$4,LEN(I$4)-1)),"")</f>
        <v/>
      </c>
      <c r="K103" s="64" t="str">
        <f t="shared" si="95"/>
        <v/>
      </c>
      <c r="L103" s="64" t="str">
        <f t="shared" si="96"/>
        <v/>
      </c>
      <c r="M103" s="64" t="str">
        <f>IF($B103&lt;&gt;"",SUMIFS(销售台账!$I$3:$I$2654,销售台账!$E$3:$E$2654,$B103,销售台账!$B$3:$B$2654,LEFT($I$3,4),销售台账!$C$3:$C$2654,LEFT(I$4,LEN(I$4)-1)),"")</f>
        <v/>
      </c>
      <c r="N103" s="64" t="str">
        <f>IF($B103&lt;&gt;"",IFERROR(SUMIFS(销售台账!$K$3:$K$2654,销售台账!$E$3:$E$2654,$B103,销售台账!$B$3:$B$2654,LEFT($I$3,4),销售台账!$C$3:$C$2654,LEFT(I$4,LEN(I$4)-1))/M103,0),"")</f>
        <v/>
      </c>
      <c r="O103" s="64" t="str">
        <f>IF($B103&lt;&gt;"",SUMIFS(损耗登记!$I$3:$I$4999,损耗登记!$E$3:$E$4999,$B103,损耗登记!$B$3:$B$4999,LEFT($I$3,4),损耗登记!$C$3:$C$4999,LEFT(I$4,LEN(I$4)-1)),"")</f>
        <v/>
      </c>
      <c r="P103" s="64" t="str">
        <f t="shared" si="97"/>
        <v/>
      </c>
      <c r="Q103" s="64" t="str">
        <f t="shared" si="98"/>
        <v/>
      </c>
      <c r="R103" s="64" t="str">
        <f t="shared" si="99"/>
        <v/>
      </c>
      <c r="S103" s="64" t="str">
        <f t="shared" si="161"/>
        <v/>
      </c>
      <c r="T103" s="64" t="str">
        <f>IF($B103&lt;&gt;"",SUMIFS(进货台账!$I$3:$I$1869,进货台账!$E$3:$E$1869,$B103,进货台账!$B$3:$B$1869,LEFT($I$3,4),进货台账!$C$3:$C$1869,LEFT(T$4,LEN(T$4)-1)),"")</f>
        <v/>
      </c>
      <c r="U103" s="64" t="str">
        <f>IF($B103&lt;&gt;"",SUMIFS(进货台账!$K$3:$K$1869,进货台账!$E$3:$E$1869,$B103,进货台账!$B$3:$B$1869,LEFT($I$3,4),进货台账!$C$3:$C$1869,LEFT(T$4,LEN(T$4)-1)),"")</f>
        <v/>
      </c>
      <c r="V103" s="64" t="str">
        <f t="shared" si="162"/>
        <v/>
      </c>
      <c r="W103" s="64" t="str">
        <f t="shared" si="163"/>
        <v/>
      </c>
      <c r="X103" s="64" t="str">
        <f>IF($B103&lt;&gt;"",SUMIFS(销售台账!$I$3:$I$2654,销售台账!$E$3:$E$2654,$B103,销售台账!$B$3:$B$2654,LEFT($I$3,4),销售台账!$C$3:$C$2654,LEFT(T$4,LEN(T$4)-1)),"")</f>
        <v/>
      </c>
      <c r="Y103" s="64" t="str">
        <f>IF($B103&lt;&gt;"",IFERROR(SUMIFS(销售台账!$K$3:$K$2654,销售台账!$E$3:$E$2654,$B103,销售台账!$B$3:$B$2654,LEFT($I$3,4),销售台账!$C$3:$C$2654,LEFT(T$4,LEN(T$4)-1))/X103,0),"")</f>
        <v/>
      </c>
      <c r="Z103" s="64" t="str">
        <f>IF($B103&lt;&gt;"",SUMIFS(损耗登记!$I$3:$I$4999,损耗登记!$E$3:$E$4999,$B103,损耗登记!$B$3:$B$4999,LEFT($I$3,4),损耗登记!$C$3:$C$4999,LEFT(T$4,LEN(T$4)-1)),"")</f>
        <v/>
      </c>
      <c r="AA103" s="64" t="str">
        <f t="shared" si="164"/>
        <v/>
      </c>
      <c r="AB103" s="64" t="str">
        <f t="shared" si="165"/>
        <v/>
      </c>
      <c r="AC103" s="64" t="str">
        <f t="shared" si="166"/>
        <v/>
      </c>
      <c r="AD103" s="64" t="str">
        <f t="shared" si="167"/>
        <v/>
      </c>
      <c r="AE103" s="64" t="str">
        <f>IF($B103&lt;&gt;"",SUMIFS(进货台账!$I$3:$I$1869,进货台账!$E$3:$E$1869,$B103,进货台账!$B$3:$B$1869,LEFT($I$3,4),进货台账!$C$3:$C$1869,LEFT(AE$4,LEN(AE$4)-1)),"")</f>
        <v/>
      </c>
      <c r="AF103" s="64" t="str">
        <f>IF($B103&lt;&gt;"",SUMIFS(进货台账!$K$3:$K$1869,进货台账!$E$3:$E$1869,$B103,进货台账!$B$3:$B$1869,LEFT($I$3,4),进货台账!$C$3:$C$1869,LEFT(AE$4,LEN(AE$4)-1)),"")</f>
        <v/>
      </c>
      <c r="AG103" s="64" t="str">
        <f t="shared" si="100"/>
        <v/>
      </c>
      <c r="AH103" s="64" t="str">
        <f t="shared" si="101"/>
        <v/>
      </c>
      <c r="AI103" s="64" t="str">
        <f>IF($B103&lt;&gt;"",SUMIFS(销售台账!$I$3:$I$2654,销售台账!$E$3:$E$2654,$B103,销售台账!$B$3:$B$2654,LEFT($I$3,4),销售台账!$C$3:$C$2654,LEFT(AE$4,LEN(AE$4)-1)),"")</f>
        <v/>
      </c>
      <c r="AJ103" s="64" t="str">
        <f>IF($B103&lt;&gt;"",IFERROR(SUMIFS(销售台账!$K$3:$K$2654,销售台账!$E$3:$E$2654,$B103,销售台账!$B$3:$B$2654,LEFT($I$3,4),销售台账!$C$3:$C$2654,LEFT(AE$4,LEN(AE$4)-1))/AI103,0),"")</f>
        <v/>
      </c>
      <c r="AK103" s="64" t="str">
        <f>IF($B103&lt;&gt;"",SUMIFS(损耗登记!$I$3:$I$4999,损耗登记!$E$3:$E$4999,$B103,损耗登记!$B$3:$B$4999,LEFT($I$3,4),损耗登记!$C$3:$C$4999,LEFT(AE$4,LEN(AE$4)-1)),"")</f>
        <v/>
      </c>
      <c r="AL103" s="64" t="str">
        <f t="shared" si="102"/>
        <v/>
      </c>
      <c r="AM103" s="64" t="str">
        <f t="shared" si="103"/>
        <v/>
      </c>
      <c r="AN103" s="64" t="str">
        <f t="shared" si="104"/>
        <v/>
      </c>
      <c r="AO103" s="64" t="str">
        <f t="shared" si="105"/>
        <v/>
      </c>
      <c r="AP103" s="64" t="str">
        <f>IF($B103&lt;&gt;"",SUMIFS(进货台账!$I$3:$I$1869,进货台账!$E$3:$E$1869,$B103,进货台账!$B$3:$B$1869,LEFT($I$3,4),进货台账!$C$3:$C$1869,LEFT(AP$4,LEN(AP$4)-1)),"")</f>
        <v/>
      </c>
      <c r="AQ103" s="64" t="str">
        <f>IF($B103&lt;&gt;"",SUMIFS(进货台账!$K$3:$K$1869,进货台账!$E$3:$E$1869,$B103,进货台账!$B$3:$B$1869,LEFT($I$3,4),进货台账!$C$3:$C$1869,LEFT(AP$4,LEN(AP$4)-1)),"")</f>
        <v/>
      </c>
      <c r="AR103" s="64" t="str">
        <f t="shared" si="106"/>
        <v/>
      </c>
      <c r="AS103" s="64" t="str">
        <f t="shared" si="107"/>
        <v/>
      </c>
      <c r="AT103" s="64" t="str">
        <f>IF($B103&lt;&gt;"",SUMIFS(销售台账!$I$3:$I$2654,销售台账!$E$3:$E$2654,$B103,销售台账!$B$3:$B$2654,LEFT($I$3,4),销售台账!$C$3:$C$2654,LEFT(AP$4,LEN(AP$4)-1)),"")</f>
        <v/>
      </c>
      <c r="AU103" s="64" t="str">
        <f>IF($B103&lt;&gt;"",IFERROR(SUMIFS(销售台账!$K$3:$K$2654,销售台账!$E$3:$E$2654,$B103,销售台账!$B$3:$B$2654,LEFT($I$3,4),销售台账!$C$3:$C$2654,LEFT(AP$4,LEN(AP$4)-1))/AT103,0),"")</f>
        <v/>
      </c>
      <c r="AV103" s="64" t="str">
        <f>IF($B103&lt;&gt;"",SUMIFS(损耗登记!$I$3:$I$4999,损耗登记!$E$3:$E$4999,$B103,损耗登记!$B$3:$B$4999,LEFT($I$3,4),损耗登记!$C$3:$C$4999,LEFT(AP$4,LEN(AP$4)-1)),"")</f>
        <v/>
      </c>
      <c r="AW103" s="64" t="str">
        <f t="shared" si="108"/>
        <v/>
      </c>
      <c r="AX103" s="64" t="str">
        <f t="shared" si="109"/>
        <v/>
      </c>
      <c r="AY103" s="64" t="str">
        <f t="shared" si="110"/>
        <v/>
      </c>
      <c r="AZ103" s="64" t="str">
        <f t="shared" si="111"/>
        <v/>
      </c>
      <c r="BA103" s="64" t="str">
        <f>IF($B103&lt;&gt;"",SUMIFS(进货台账!$I$3:$I$1869,进货台账!$E$3:$E$1869,$B103,进货台账!$B$3:$B$1869,LEFT($I$3,4),进货台账!$C$3:$C$1869,LEFT(BA$4,LEN(BA$4)-1)),"")</f>
        <v/>
      </c>
      <c r="BB103" s="64" t="str">
        <f>IF($B103&lt;&gt;"",SUMIFS(进货台账!$K$3:$K$1869,进货台账!$E$3:$E$1869,$B103,进货台账!$B$3:$B$1869,LEFT($I$3,4),进货台账!$C$3:$C$1869,LEFT(BA$4,LEN(BA$4)-1)),"")</f>
        <v/>
      </c>
      <c r="BC103" s="64" t="str">
        <f t="shared" si="112"/>
        <v/>
      </c>
      <c r="BD103" s="64" t="str">
        <f t="shared" si="113"/>
        <v/>
      </c>
      <c r="BE103" s="64" t="str">
        <f>IF($B103&lt;&gt;"",SUMIFS(销售台账!$I$3:$I$2654,销售台账!$E$3:$E$2654,$B103,销售台账!$B$3:$B$2654,LEFT($I$3,4),销售台账!$C$3:$C$2654,LEFT(BA$4,LEN(BA$4)-1)),"")</f>
        <v/>
      </c>
      <c r="BF103" s="64" t="str">
        <f>IF($B103&lt;&gt;"",IFERROR(SUMIFS(销售台账!$K$3:$K$2654,销售台账!$E$3:$E$2654,$B103,销售台账!$B$3:$B$2654,LEFT($I$3,4),销售台账!$C$3:$C$2654,LEFT(BA$4,LEN(BA$4)-1))/BE103,0),"")</f>
        <v/>
      </c>
      <c r="BG103" s="64" t="str">
        <f>IF($B103&lt;&gt;"",SUMIFS(损耗登记!$I$3:$I$4999,损耗登记!$E$3:$E$4999,$B103,损耗登记!$B$3:$B$4999,LEFT($I$3,4),损耗登记!$C$3:$C$4999,LEFT(BA$4,LEN(BA$4)-1)),"")</f>
        <v/>
      </c>
      <c r="BH103" s="64" t="str">
        <f t="shared" si="114"/>
        <v/>
      </c>
      <c r="BI103" s="64" t="str">
        <f t="shared" si="115"/>
        <v/>
      </c>
      <c r="BJ103" s="64" t="str">
        <f t="shared" si="116"/>
        <v/>
      </c>
      <c r="BK103" s="64" t="str">
        <f t="shared" si="117"/>
        <v/>
      </c>
      <c r="BL103" s="64" t="str">
        <f>IF($B103&lt;&gt;"",SUMIFS(进货台账!$I$3:$I$1869,进货台账!$E$3:$E$1869,$B103,进货台账!$B$3:$B$1869,LEFT($I$3,4),进货台账!$C$3:$C$1869,LEFT(BL$4,LEN(BL$4)-1)),"")</f>
        <v/>
      </c>
      <c r="BM103" s="64" t="str">
        <f>IF($B103&lt;&gt;"",SUMIFS(进货台账!$K$3:$K$1869,进货台账!$E$3:$E$1869,$B103,进货台账!$B$3:$B$1869,LEFT($I$3,4),进货台账!$C$3:$C$1869,LEFT(BL$4,LEN(BL$4)-1)),"")</f>
        <v/>
      </c>
      <c r="BN103" s="64" t="str">
        <f t="shared" si="118"/>
        <v/>
      </c>
      <c r="BO103" s="64" t="str">
        <f t="shared" si="119"/>
        <v/>
      </c>
      <c r="BP103" s="64" t="str">
        <f>IF($B103&lt;&gt;"",SUMIFS(销售台账!$I$3:$I$2654,销售台账!$E$3:$E$2654,$B103,销售台账!$B$3:$B$2654,LEFT($I$3,4),销售台账!$C$3:$C$2654,LEFT(BL$4,LEN(BL$4)-1)),"")</f>
        <v/>
      </c>
      <c r="BQ103" s="64" t="str">
        <f>IF($B103&lt;&gt;"",IFERROR(SUMIFS(销售台账!$K$3:$K$2654,销售台账!$E$3:$E$2654,$B103,销售台账!$B$3:$B$2654,LEFT($I$3,4),销售台账!$C$3:$C$2654,LEFT(BL$4,LEN(BL$4)-1))/BP103,0),"")</f>
        <v/>
      </c>
      <c r="BR103" s="64" t="str">
        <f>IF($B103&lt;&gt;"",SUMIFS(损耗登记!$I$3:$I$4999,损耗登记!$E$3:$E$4999,$B103,损耗登记!$B$3:$B$4999,LEFT($I$3,4),损耗登记!$C$3:$C$4999,LEFT(BL$4,LEN(BL$4)-1)),"")</f>
        <v/>
      </c>
      <c r="BS103" s="64" t="str">
        <f t="shared" si="120"/>
        <v/>
      </c>
      <c r="BT103" s="64" t="str">
        <f t="shared" si="121"/>
        <v/>
      </c>
      <c r="BU103" s="64" t="str">
        <f t="shared" si="122"/>
        <v/>
      </c>
      <c r="BV103" s="64" t="str">
        <f t="shared" si="123"/>
        <v/>
      </c>
      <c r="BW103" s="64" t="str">
        <f>IF($B103&lt;&gt;"",SUMIFS(进货台账!$I$3:$I$1869,进货台账!$E$3:$E$1869,$B103,进货台账!$B$3:$B$1869,LEFT($I$3,4),进货台账!$C$3:$C$1869,LEFT(BW$4,LEN(BW$4)-1)),"")</f>
        <v/>
      </c>
      <c r="BX103" s="64" t="str">
        <f>IF($B103&lt;&gt;"",SUMIFS(进货台账!$K$3:$K$1869,进货台账!$E$3:$E$1869,$B103,进货台账!$B$3:$B$1869,LEFT($I$3,4),进货台账!$C$3:$C$1869,LEFT(BW$4,LEN(BW$4)-1)),"")</f>
        <v/>
      </c>
      <c r="BY103" s="64" t="str">
        <f t="shared" si="124"/>
        <v/>
      </c>
      <c r="BZ103" s="64" t="str">
        <f t="shared" si="125"/>
        <v/>
      </c>
      <c r="CA103" s="64" t="str">
        <f>IF($B103&lt;&gt;"",SUMIFS(销售台账!$I$3:$I$2654,销售台账!$E$3:$E$2654,$B103,销售台账!$B$3:$B$2654,LEFT($I$3,4),销售台账!$C$3:$C$2654,LEFT(BW$4,LEN(BW$4)-1)),"")</f>
        <v/>
      </c>
      <c r="CB103" s="64" t="str">
        <f>IF($B103&lt;&gt;"",IFERROR(SUMIFS(销售台账!$K$3:$K$2654,销售台账!$E$3:$E$2654,$B103,销售台账!$B$3:$B$2654,LEFT($I$3,4),销售台账!$C$3:$C$2654,LEFT(BW$4,LEN(BW$4)-1))/CA103,0),"")</f>
        <v/>
      </c>
      <c r="CC103" s="64" t="str">
        <f>IF($B103&lt;&gt;"",SUMIFS(损耗登记!$I$3:$I$4999,损耗登记!$E$3:$E$4999,$B103,损耗登记!$B$3:$B$4999,LEFT($I$3,4),损耗登记!$C$3:$C$4999,LEFT(BW$4,LEN(BW$4)-1)),"")</f>
        <v/>
      </c>
      <c r="CD103" s="64" t="str">
        <f t="shared" si="126"/>
        <v/>
      </c>
      <c r="CE103" s="64" t="str">
        <f t="shared" si="127"/>
        <v/>
      </c>
      <c r="CF103" s="64" t="str">
        <f t="shared" si="128"/>
        <v/>
      </c>
      <c r="CG103" s="64" t="str">
        <f t="shared" si="129"/>
        <v/>
      </c>
      <c r="CH103" s="64" t="str">
        <f>IF($B103&lt;&gt;"",SUMIFS(进货台账!$I$3:$I$1869,进货台账!$E$3:$E$1869,$B103,进货台账!$B$3:$B$1869,LEFT($I$3,4),进货台账!$C$3:$C$1869,LEFT(CH$4,LEN(CH$4)-1)),"")</f>
        <v/>
      </c>
      <c r="CI103" s="64" t="str">
        <f>IF($B103&lt;&gt;"",SUMIFS(进货台账!$K$3:$K$1869,进货台账!$E$3:$E$1869,$B103,进货台账!$B$3:$B$1869,LEFT($I$3,4),进货台账!$C$3:$C$1869,LEFT(CH$4,LEN(CH$4)-1)),"")</f>
        <v/>
      </c>
      <c r="CJ103" s="64" t="str">
        <f t="shared" si="130"/>
        <v/>
      </c>
      <c r="CK103" s="64" t="str">
        <f t="shared" si="131"/>
        <v/>
      </c>
      <c r="CL103" s="64" t="str">
        <f>IF($B103&lt;&gt;"",SUMIFS(销售台账!$I$3:$I$2654,销售台账!$E$3:$E$2654,$B103,销售台账!$B$3:$B$2654,LEFT($I$3,4),销售台账!$C$3:$C$2654,LEFT(CH$4,LEN(CH$4)-1)),"")</f>
        <v/>
      </c>
      <c r="CM103" s="64" t="str">
        <f>IF($B103&lt;&gt;"",IFERROR(SUMIFS(销售台账!$K$3:$K$2654,销售台账!$E$3:$E$2654,$B103,销售台账!$B$3:$B$2654,LEFT($I$3,4),销售台账!$C$3:$C$2654,LEFT(CH$4,LEN(CH$4)-1))/CL103,0),"")</f>
        <v/>
      </c>
      <c r="CN103" s="64" t="str">
        <f>IF($B103&lt;&gt;"",SUMIFS(损耗登记!$I$3:$I$4999,损耗登记!$E$3:$E$4999,$B103,损耗登记!$B$3:$B$4999,LEFT($I$3,4),损耗登记!$C$3:$C$4999,LEFT(CH$4,LEN(CH$4)-1)),"")</f>
        <v/>
      </c>
      <c r="CO103" s="64" t="str">
        <f t="shared" si="132"/>
        <v/>
      </c>
      <c r="CP103" s="64" t="str">
        <f t="shared" si="133"/>
        <v/>
      </c>
      <c r="CQ103" s="64" t="str">
        <f t="shared" si="134"/>
        <v/>
      </c>
      <c r="CR103" s="64" t="str">
        <f t="shared" si="135"/>
        <v/>
      </c>
      <c r="CS103" s="64" t="str">
        <f>IF($B103&lt;&gt;"",SUMIFS(进货台账!$I$3:$I$1869,进货台账!$E$3:$E$1869,$B103,进货台账!$B$3:$B$1869,LEFT($I$3,4),进货台账!$C$3:$C$1869,LEFT(CS$4,LEN(CS$4)-1)),"")</f>
        <v/>
      </c>
      <c r="CT103" s="64" t="str">
        <f>IF($B103&lt;&gt;"",SUMIFS(进货台账!$K$3:$K$1869,进货台账!$E$3:$E$1869,$B103,进货台账!$B$3:$B$1869,LEFT($I$3,4),进货台账!$C$3:$C$1869,LEFT(CS$4,LEN(CS$4)-1)),"")</f>
        <v/>
      </c>
      <c r="CU103" s="64" t="str">
        <f t="shared" si="136"/>
        <v/>
      </c>
      <c r="CV103" s="64" t="str">
        <f t="shared" si="137"/>
        <v/>
      </c>
      <c r="CW103" s="64" t="str">
        <f>IF($B103&lt;&gt;"",SUMIFS(销售台账!$I$3:$I$2654,销售台账!$E$3:$E$2654,$B103,销售台账!$B$3:$B$2654,LEFT($I$3,4),销售台账!$C$3:$C$2654,LEFT(CS$4,LEN(CS$4)-1)),"")</f>
        <v/>
      </c>
      <c r="CX103" s="64" t="str">
        <f>IF($B103&lt;&gt;"",IFERROR(SUMIFS(销售台账!$K$3:$K$2654,销售台账!$E$3:$E$2654,$B103,销售台账!$B$3:$B$2654,LEFT($I$3,4),销售台账!$C$3:$C$2654,LEFT(CS$4,LEN(CS$4)-1))/CW103,0),"")</f>
        <v/>
      </c>
      <c r="CY103" s="64" t="str">
        <f>IF($B103&lt;&gt;"",SUMIFS(损耗登记!$I$3:$I$4999,损耗登记!$E$3:$E$4999,$B103,损耗登记!$B$3:$B$4999,LEFT($I$3,4),损耗登记!$C$3:$C$4999,LEFT(CS$4,LEN(CS$4)-1)),"")</f>
        <v/>
      </c>
      <c r="CZ103" s="64" t="str">
        <f t="shared" si="138"/>
        <v/>
      </c>
      <c r="DA103" s="64" t="str">
        <f t="shared" si="139"/>
        <v/>
      </c>
      <c r="DB103" s="64" t="str">
        <f t="shared" si="140"/>
        <v/>
      </c>
      <c r="DC103" s="64" t="str">
        <f t="shared" si="141"/>
        <v/>
      </c>
      <c r="DD103" s="64" t="str">
        <f>IF($B103&lt;&gt;"",SUMIFS(进货台账!$I$3:$I$1869,进货台账!$E$3:$E$1869,$B103,进货台账!$B$3:$B$1869,LEFT($I$3,4),进货台账!$C$3:$C$1869,LEFT(DD$4,LEN(DD$4)-1)),"")</f>
        <v/>
      </c>
      <c r="DE103" s="64" t="str">
        <f>IF($B103&lt;&gt;"",SUMIFS(进货台账!$K$3:$K$1869,进货台账!$E$3:$E$1869,$B103,进货台账!$B$3:$B$1869,LEFT($I$3,4),进货台账!$C$3:$C$1869,LEFT(DD$4,LEN(DD$4)-1)),"")</f>
        <v/>
      </c>
      <c r="DF103" s="64" t="str">
        <f t="shared" si="142"/>
        <v/>
      </c>
      <c r="DG103" s="64" t="str">
        <f t="shared" si="143"/>
        <v/>
      </c>
      <c r="DH103" s="64" t="str">
        <f>IF($B103&lt;&gt;"",SUMIFS(销售台账!$I$3:$I$2654,销售台账!$E$3:$E$2654,$B103,销售台账!$B$3:$B$2654,LEFT($I$3,4),销售台账!$C$3:$C$2654,LEFT(DD$4,LEN(DD$4)-1)),"")</f>
        <v/>
      </c>
      <c r="DI103" s="64" t="str">
        <f>IF($B103&lt;&gt;"",IFERROR(SUMIFS(销售台账!$K$3:$K$2654,销售台账!$E$3:$E$2654,$B103,销售台账!$B$3:$B$2654,LEFT($I$3,4),销售台账!$C$3:$C$2654,LEFT(DD$4,LEN(DD$4)-1))/DH103,0),"")</f>
        <v/>
      </c>
      <c r="DJ103" s="64" t="str">
        <f>IF($B103&lt;&gt;"",SUMIFS(损耗登记!$I$3:$I$4999,损耗登记!$E$3:$E$4999,$B103,损耗登记!$B$3:$B$4999,LEFT($I$3,4),损耗登记!$C$3:$C$4999,LEFT(DD$4,LEN(DD$4)-1)),"")</f>
        <v/>
      </c>
      <c r="DK103" s="64" t="str">
        <f t="shared" si="144"/>
        <v/>
      </c>
      <c r="DL103" s="64" t="str">
        <f t="shared" si="145"/>
        <v/>
      </c>
      <c r="DM103" s="64" t="str">
        <f t="shared" si="146"/>
        <v/>
      </c>
      <c r="DN103" s="64" t="str">
        <f t="shared" si="147"/>
        <v/>
      </c>
      <c r="DO103" s="64" t="str">
        <f>IF($B103&lt;&gt;"",SUMIFS(进货台账!$I$3:$I$1869,进货台账!$E$3:$E$1869,$B103,进货台账!$B$3:$B$1869,LEFT($I$3,4),进货台账!$C$3:$C$1869,LEFT(DO$4,LEN(DO$4)-1)),"")</f>
        <v/>
      </c>
      <c r="DP103" s="64" t="str">
        <f>IF($B103&lt;&gt;"",SUMIFS(进货台账!$K$3:$K$1869,进货台账!$E$3:$E$1869,$B103,进货台账!$B$3:$B$1869,LEFT($I$3,4),进货台账!$C$3:$C$1869,LEFT(DO$4,LEN(DO$4)-1)),"")</f>
        <v/>
      </c>
      <c r="DQ103" s="64" t="str">
        <f t="shared" si="148"/>
        <v/>
      </c>
      <c r="DR103" s="64" t="str">
        <f t="shared" si="149"/>
        <v/>
      </c>
      <c r="DS103" s="64" t="str">
        <f>IF($B103&lt;&gt;"",SUMIFS(销售台账!$I$3:$I$2654,销售台账!$E$3:$E$2654,$B103,销售台账!$B$3:$B$2654,LEFT($I$3,4),销售台账!$C$3:$C$2654,LEFT(DO$4,LEN(DO$4)-1)),"")</f>
        <v/>
      </c>
      <c r="DT103" s="64" t="str">
        <f>IF($B103&lt;&gt;"",IFERROR(SUMIFS(销售台账!$K$3:$K$2654,销售台账!$E$3:$E$2654,$B103,销售台账!$B$3:$B$2654,LEFT($I$3,4),销售台账!$C$3:$C$2654,LEFT(DO$4,LEN(DO$4)-1))/DS103,0),"")</f>
        <v/>
      </c>
      <c r="DU103" s="64" t="str">
        <f>IF($B103&lt;&gt;"",SUMIFS(损耗登记!$I$3:$I$4999,损耗登记!$E$3:$E$4999,$B103,损耗登记!$B$3:$B$4999,LEFT($I$3,4),损耗登记!$C$3:$C$4999,LEFT(DO$4,LEN(DO$4)-1)),"")</f>
        <v/>
      </c>
      <c r="DV103" s="64" t="str">
        <f t="shared" si="150"/>
        <v/>
      </c>
      <c r="DW103" s="64" t="str">
        <f t="shared" si="151"/>
        <v/>
      </c>
      <c r="DX103" s="64" t="str">
        <f t="shared" si="152"/>
        <v/>
      </c>
      <c r="DY103" s="64" t="str">
        <f t="shared" si="153"/>
        <v/>
      </c>
      <c r="DZ103" s="64" t="str">
        <f>IF($B103&lt;&gt;"",SUMIFS(进货台账!$I$3:$I$1869,进货台账!$E$3:$E$1869,$B103,进货台账!$B$3:$B$1869,LEFT($I$3,4),进货台账!$C$3:$C$1869,LEFT(DZ$4,LEN(DZ$4)-1)),"")</f>
        <v/>
      </c>
      <c r="EA103" s="64" t="str">
        <f>IF($B103&lt;&gt;"",SUMIFS(进货台账!$K$3:$K$1869,进货台账!$E$3:$E$1869,$B103,进货台账!$B$3:$B$1869,LEFT($I$3,4),进货台账!$C$3:$C$1869,LEFT(DZ$4,LEN(DZ$4)-1)),"")</f>
        <v/>
      </c>
      <c r="EB103" s="64" t="str">
        <f t="shared" si="154"/>
        <v/>
      </c>
      <c r="EC103" s="64" t="str">
        <f t="shared" si="155"/>
        <v/>
      </c>
      <c r="ED103" s="64" t="str">
        <f>IF($B103&lt;&gt;"",SUMIFS(销售台账!$I$3:$I$2654,销售台账!$E$3:$E$2654,$B103,销售台账!$B$3:$B$2654,LEFT($I$3,4),销售台账!$C$3:$C$2654,LEFT(DZ$4,LEN(DZ$4)-1)),"")</f>
        <v/>
      </c>
      <c r="EE103" s="64" t="str">
        <f>IF($B103&lt;&gt;"",IFERROR(SUMIFS(销售台账!$K$3:$K$2654,销售台账!$E$3:$E$2654,$B103,销售台账!$B$3:$B$2654,LEFT($I$3,4),销售台账!$C$3:$C$2654,LEFT(DZ$4,LEN(DZ$4)-1))/ED103,0),"")</f>
        <v/>
      </c>
      <c r="EF103" s="64" t="str">
        <f>IF($B103&lt;&gt;"",SUMIFS(损耗登记!$I$3:$I$4999,损耗登记!$E$3:$E$4999,$B103,损耗登记!$B$3:$B$4999,LEFT($I$3,4),损耗登记!$C$3:$C$4999,LEFT(DZ$4,LEN(DZ$4)-1)),"")</f>
        <v/>
      </c>
      <c r="EG103" s="64" t="str">
        <f t="shared" si="156"/>
        <v/>
      </c>
      <c r="EH103" s="64" t="str">
        <f t="shared" si="157"/>
        <v/>
      </c>
      <c r="EI103" s="64" t="str">
        <f t="shared" si="158"/>
        <v/>
      </c>
      <c r="EJ103" s="64" t="str">
        <f t="shared" si="159"/>
        <v/>
      </c>
    </row>
    <row r="104" s="44" customFormat="1" ht="22" customHeight="1" spans="1:140">
      <c r="A104" s="63" t="str">
        <f t="shared" si="160"/>
        <v/>
      </c>
      <c r="B104" s="63" t="str">
        <f>IF(商品参数!A100&lt;&gt;"",商品参数!A100,"")</f>
        <v/>
      </c>
      <c r="C104" s="64" t="str">
        <f>IFERROR(VLOOKUP(B104,商品参数!A:E,2,FALSE),"")</f>
        <v/>
      </c>
      <c r="D104" s="64" t="str">
        <f>IFERROR(VLOOKUP(B104,商品参数!A:E,3,FALSE),"")</f>
        <v/>
      </c>
      <c r="E104" s="64" t="str">
        <f>IFERROR(VLOOKUP(B104,商品参数!A:E,4,FALSE),"")</f>
        <v/>
      </c>
      <c r="F104" s="64" t="str">
        <f>IF(E104&lt;&gt;"",IFERROR(VLOOKUP(B104,商品参数!$A$3:$D$499,6,0),0),"")</f>
        <v/>
      </c>
      <c r="G104" s="64" t="str">
        <f>IF(E104&lt;&gt;"",IFERROR(VLOOKUP(B104,商品参数!$A$3:$E$499,7,0),0),"")</f>
        <v/>
      </c>
      <c r="H104" s="64" t="str">
        <f t="shared" si="94"/>
        <v/>
      </c>
      <c r="I104" s="64" t="str">
        <f>IF($B104&lt;&gt;"",SUMIFS(进货台账!$I$3:$I$1869,进货台账!$E$3:$E$1869,$B104,进货台账!$B$3:$B$1869,LEFT($I$3,4),进货台账!$C$3:$C$1869,LEFT(I$4,LEN(I$4)-1)),"")</f>
        <v/>
      </c>
      <c r="J104" s="64" t="str">
        <f>IF($B104&lt;&gt;"",SUMIFS(进货台账!$K$3:$K$1869,进货台账!$E$3:$E$1869,$B104,进货台账!$B$3:$B$1869,LEFT($I$3,4),进货台账!$C$3:$C$1869,LEFT(I$4,LEN(I$4)-1)),"")</f>
        <v/>
      </c>
      <c r="K104" s="64" t="str">
        <f t="shared" si="95"/>
        <v/>
      </c>
      <c r="L104" s="64" t="str">
        <f t="shared" si="96"/>
        <v/>
      </c>
      <c r="M104" s="64" t="str">
        <f>IF($B104&lt;&gt;"",SUMIFS(销售台账!$I$3:$I$2654,销售台账!$E$3:$E$2654,$B104,销售台账!$B$3:$B$2654,LEFT($I$3,4),销售台账!$C$3:$C$2654,LEFT(I$4,LEN(I$4)-1)),"")</f>
        <v/>
      </c>
      <c r="N104" s="64" t="str">
        <f>IF($B104&lt;&gt;"",IFERROR(SUMIFS(销售台账!$K$3:$K$2654,销售台账!$E$3:$E$2654,$B104,销售台账!$B$3:$B$2654,LEFT($I$3,4),销售台账!$C$3:$C$2654,LEFT(I$4,LEN(I$4)-1))/M104,0),"")</f>
        <v/>
      </c>
      <c r="O104" s="64" t="str">
        <f>IF($B104&lt;&gt;"",SUMIFS(损耗登记!$I$3:$I$4999,损耗登记!$E$3:$E$4999,$B104,损耗登记!$B$3:$B$4999,LEFT($I$3,4),损耗登记!$C$3:$C$4999,LEFT(I$4,LEN(I$4)-1)),"")</f>
        <v/>
      </c>
      <c r="P104" s="64" t="str">
        <f t="shared" si="97"/>
        <v/>
      </c>
      <c r="Q104" s="64" t="str">
        <f t="shared" si="98"/>
        <v/>
      </c>
      <c r="R104" s="64" t="str">
        <f t="shared" si="99"/>
        <v/>
      </c>
      <c r="S104" s="64" t="str">
        <f t="shared" si="161"/>
        <v/>
      </c>
      <c r="T104" s="64" t="str">
        <f>IF($B104&lt;&gt;"",SUMIFS(进货台账!$I$3:$I$1869,进货台账!$E$3:$E$1869,$B104,进货台账!$B$3:$B$1869,LEFT($I$3,4),进货台账!$C$3:$C$1869,LEFT(T$4,LEN(T$4)-1)),"")</f>
        <v/>
      </c>
      <c r="U104" s="64" t="str">
        <f>IF($B104&lt;&gt;"",SUMIFS(进货台账!$K$3:$K$1869,进货台账!$E$3:$E$1869,$B104,进货台账!$B$3:$B$1869,LEFT($I$3,4),进货台账!$C$3:$C$1869,LEFT(T$4,LEN(T$4)-1)),"")</f>
        <v/>
      </c>
      <c r="V104" s="64" t="str">
        <f t="shared" si="162"/>
        <v/>
      </c>
      <c r="W104" s="64" t="str">
        <f t="shared" si="163"/>
        <v/>
      </c>
      <c r="X104" s="64" t="str">
        <f>IF($B104&lt;&gt;"",SUMIFS(销售台账!$I$3:$I$2654,销售台账!$E$3:$E$2654,$B104,销售台账!$B$3:$B$2654,LEFT($I$3,4),销售台账!$C$3:$C$2654,LEFT(T$4,LEN(T$4)-1)),"")</f>
        <v/>
      </c>
      <c r="Y104" s="64" t="str">
        <f>IF($B104&lt;&gt;"",IFERROR(SUMIFS(销售台账!$K$3:$K$2654,销售台账!$E$3:$E$2654,$B104,销售台账!$B$3:$B$2654,LEFT($I$3,4),销售台账!$C$3:$C$2654,LEFT(T$4,LEN(T$4)-1))/X104,0),"")</f>
        <v/>
      </c>
      <c r="Z104" s="64" t="str">
        <f>IF($B104&lt;&gt;"",SUMIFS(损耗登记!$I$3:$I$4999,损耗登记!$E$3:$E$4999,$B104,损耗登记!$B$3:$B$4999,LEFT($I$3,4),损耗登记!$C$3:$C$4999,LEFT(T$4,LEN(T$4)-1)),"")</f>
        <v/>
      </c>
      <c r="AA104" s="64" t="str">
        <f t="shared" si="164"/>
        <v/>
      </c>
      <c r="AB104" s="64" t="str">
        <f t="shared" si="165"/>
        <v/>
      </c>
      <c r="AC104" s="64" t="str">
        <f t="shared" si="166"/>
        <v/>
      </c>
      <c r="AD104" s="64" t="str">
        <f t="shared" si="167"/>
        <v/>
      </c>
      <c r="AE104" s="64" t="str">
        <f>IF($B104&lt;&gt;"",SUMIFS(进货台账!$I$3:$I$1869,进货台账!$E$3:$E$1869,$B104,进货台账!$B$3:$B$1869,LEFT($I$3,4),进货台账!$C$3:$C$1869,LEFT(AE$4,LEN(AE$4)-1)),"")</f>
        <v/>
      </c>
      <c r="AF104" s="64" t="str">
        <f>IF($B104&lt;&gt;"",SUMIFS(进货台账!$K$3:$K$1869,进货台账!$E$3:$E$1869,$B104,进货台账!$B$3:$B$1869,LEFT($I$3,4),进货台账!$C$3:$C$1869,LEFT(AE$4,LEN(AE$4)-1)),"")</f>
        <v/>
      </c>
      <c r="AG104" s="64" t="str">
        <f t="shared" si="100"/>
        <v/>
      </c>
      <c r="AH104" s="64" t="str">
        <f t="shared" si="101"/>
        <v/>
      </c>
      <c r="AI104" s="64" t="str">
        <f>IF($B104&lt;&gt;"",SUMIFS(销售台账!$I$3:$I$2654,销售台账!$E$3:$E$2654,$B104,销售台账!$B$3:$B$2654,LEFT($I$3,4),销售台账!$C$3:$C$2654,LEFT(AE$4,LEN(AE$4)-1)),"")</f>
        <v/>
      </c>
      <c r="AJ104" s="64" t="str">
        <f>IF($B104&lt;&gt;"",IFERROR(SUMIFS(销售台账!$K$3:$K$2654,销售台账!$E$3:$E$2654,$B104,销售台账!$B$3:$B$2654,LEFT($I$3,4),销售台账!$C$3:$C$2654,LEFT(AE$4,LEN(AE$4)-1))/AI104,0),"")</f>
        <v/>
      </c>
      <c r="AK104" s="64" t="str">
        <f>IF($B104&lt;&gt;"",SUMIFS(损耗登记!$I$3:$I$4999,损耗登记!$E$3:$E$4999,$B104,损耗登记!$B$3:$B$4999,LEFT($I$3,4),损耗登记!$C$3:$C$4999,LEFT(AE$4,LEN(AE$4)-1)),"")</f>
        <v/>
      </c>
      <c r="AL104" s="64" t="str">
        <f t="shared" si="102"/>
        <v/>
      </c>
      <c r="AM104" s="64" t="str">
        <f t="shared" si="103"/>
        <v/>
      </c>
      <c r="AN104" s="64" t="str">
        <f t="shared" si="104"/>
        <v/>
      </c>
      <c r="AO104" s="64" t="str">
        <f t="shared" si="105"/>
        <v/>
      </c>
      <c r="AP104" s="64" t="str">
        <f>IF($B104&lt;&gt;"",SUMIFS(进货台账!$I$3:$I$1869,进货台账!$E$3:$E$1869,$B104,进货台账!$B$3:$B$1869,LEFT($I$3,4),进货台账!$C$3:$C$1869,LEFT(AP$4,LEN(AP$4)-1)),"")</f>
        <v/>
      </c>
      <c r="AQ104" s="64" t="str">
        <f>IF($B104&lt;&gt;"",SUMIFS(进货台账!$K$3:$K$1869,进货台账!$E$3:$E$1869,$B104,进货台账!$B$3:$B$1869,LEFT($I$3,4),进货台账!$C$3:$C$1869,LEFT(AP$4,LEN(AP$4)-1)),"")</f>
        <v/>
      </c>
      <c r="AR104" s="64" t="str">
        <f t="shared" si="106"/>
        <v/>
      </c>
      <c r="AS104" s="64" t="str">
        <f t="shared" si="107"/>
        <v/>
      </c>
      <c r="AT104" s="64" t="str">
        <f>IF($B104&lt;&gt;"",SUMIFS(销售台账!$I$3:$I$2654,销售台账!$E$3:$E$2654,$B104,销售台账!$B$3:$B$2654,LEFT($I$3,4),销售台账!$C$3:$C$2654,LEFT(AP$4,LEN(AP$4)-1)),"")</f>
        <v/>
      </c>
      <c r="AU104" s="64" t="str">
        <f>IF($B104&lt;&gt;"",IFERROR(SUMIFS(销售台账!$K$3:$K$2654,销售台账!$E$3:$E$2654,$B104,销售台账!$B$3:$B$2654,LEFT($I$3,4),销售台账!$C$3:$C$2654,LEFT(AP$4,LEN(AP$4)-1))/AT104,0),"")</f>
        <v/>
      </c>
      <c r="AV104" s="64" t="str">
        <f>IF($B104&lt;&gt;"",SUMIFS(损耗登记!$I$3:$I$4999,损耗登记!$E$3:$E$4999,$B104,损耗登记!$B$3:$B$4999,LEFT($I$3,4),损耗登记!$C$3:$C$4999,LEFT(AP$4,LEN(AP$4)-1)),"")</f>
        <v/>
      </c>
      <c r="AW104" s="64" t="str">
        <f t="shared" si="108"/>
        <v/>
      </c>
      <c r="AX104" s="64" t="str">
        <f t="shared" si="109"/>
        <v/>
      </c>
      <c r="AY104" s="64" t="str">
        <f t="shared" si="110"/>
        <v/>
      </c>
      <c r="AZ104" s="64" t="str">
        <f t="shared" si="111"/>
        <v/>
      </c>
      <c r="BA104" s="64" t="str">
        <f>IF($B104&lt;&gt;"",SUMIFS(进货台账!$I$3:$I$1869,进货台账!$E$3:$E$1869,$B104,进货台账!$B$3:$B$1869,LEFT($I$3,4),进货台账!$C$3:$C$1869,LEFT(BA$4,LEN(BA$4)-1)),"")</f>
        <v/>
      </c>
      <c r="BB104" s="64" t="str">
        <f>IF($B104&lt;&gt;"",SUMIFS(进货台账!$K$3:$K$1869,进货台账!$E$3:$E$1869,$B104,进货台账!$B$3:$B$1869,LEFT($I$3,4),进货台账!$C$3:$C$1869,LEFT(BA$4,LEN(BA$4)-1)),"")</f>
        <v/>
      </c>
      <c r="BC104" s="64" t="str">
        <f t="shared" si="112"/>
        <v/>
      </c>
      <c r="BD104" s="64" t="str">
        <f t="shared" si="113"/>
        <v/>
      </c>
      <c r="BE104" s="64" t="str">
        <f>IF($B104&lt;&gt;"",SUMIFS(销售台账!$I$3:$I$2654,销售台账!$E$3:$E$2654,$B104,销售台账!$B$3:$B$2654,LEFT($I$3,4),销售台账!$C$3:$C$2654,LEFT(BA$4,LEN(BA$4)-1)),"")</f>
        <v/>
      </c>
      <c r="BF104" s="64" t="str">
        <f>IF($B104&lt;&gt;"",IFERROR(SUMIFS(销售台账!$K$3:$K$2654,销售台账!$E$3:$E$2654,$B104,销售台账!$B$3:$B$2654,LEFT($I$3,4),销售台账!$C$3:$C$2654,LEFT(BA$4,LEN(BA$4)-1))/BE104,0),"")</f>
        <v/>
      </c>
      <c r="BG104" s="64" t="str">
        <f>IF($B104&lt;&gt;"",SUMIFS(损耗登记!$I$3:$I$4999,损耗登记!$E$3:$E$4999,$B104,损耗登记!$B$3:$B$4999,LEFT($I$3,4),损耗登记!$C$3:$C$4999,LEFT(BA$4,LEN(BA$4)-1)),"")</f>
        <v/>
      </c>
      <c r="BH104" s="64" t="str">
        <f t="shared" si="114"/>
        <v/>
      </c>
      <c r="BI104" s="64" t="str">
        <f t="shared" si="115"/>
        <v/>
      </c>
      <c r="BJ104" s="64" t="str">
        <f t="shared" si="116"/>
        <v/>
      </c>
      <c r="BK104" s="64" t="str">
        <f t="shared" si="117"/>
        <v/>
      </c>
      <c r="BL104" s="64" t="str">
        <f>IF($B104&lt;&gt;"",SUMIFS(进货台账!$I$3:$I$1869,进货台账!$E$3:$E$1869,$B104,进货台账!$B$3:$B$1869,LEFT($I$3,4),进货台账!$C$3:$C$1869,LEFT(BL$4,LEN(BL$4)-1)),"")</f>
        <v/>
      </c>
      <c r="BM104" s="64" t="str">
        <f>IF($B104&lt;&gt;"",SUMIFS(进货台账!$K$3:$K$1869,进货台账!$E$3:$E$1869,$B104,进货台账!$B$3:$B$1869,LEFT($I$3,4),进货台账!$C$3:$C$1869,LEFT(BL$4,LEN(BL$4)-1)),"")</f>
        <v/>
      </c>
      <c r="BN104" s="64" t="str">
        <f t="shared" si="118"/>
        <v/>
      </c>
      <c r="BO104" s="64" t="str">
        <f t="shared" si="119"/>
        <v/>
      </c>
      <c r="BP104" s="64" t="str">
        <f>IF($B104&lt;&gt;"",SUMIFS(销售台账!$I$3:$I$2654,销售台账!$E$3:$E$2654,$B104,销售台账!$B$3:$B$2654,LEFT($I$3,4),销售台账!$C$3:$C$2654,LEFT(BL$4,LEN(BL$4)-1)),"")</f>
        <v/>
      </c>
      <c r="BQ104" s="64" t="str">
        <f>IF($B104&lt;&gt;"",IFERROR(SUMIFS(销售台账!$K$3:$K$2654,销售台账!$E$3:$E$2654,$B104,销售台账!$B$3:$B$2654,LEFT($I$3,4),销售台账!$C$3:$C$2654,LEFT(BL$4,LEN(BL$4)-1))/BP104,0),"")</f>
        <v/>
      </c>
      <c r="BR104" s="64" t="str">
        <f>IF($B104&lt;&gt;"",SUMIFS(损耗登记!$I$3:$I$4999,损耗登记!$E$3:$E$4999,$B104,损耗登记!$B$3:$B$4999,LEFT($I$3,4),损耗登记!$C$3:$C$4999,LEFT(BL$4,LEN(BL$4)-1)),"")</f>
        <v/>
      </c>
      <c r="BS104" s="64" t="str">
        <f t="shared" si="120"/>
        <v/>
      </c>
      <c r="BT104" s="64" t="str">
        <f t="shared" si="121"/>
        <v/>
      </c>
      <c r="BU104" s="64" t="str">
        <f t="shared" si="122"/>
        <v/>
      </c>
      <c r="BV104" s="64" t="str">
        <f t="shared" si="123"/>
        <v/>
      </c>
      <c r="BW104" s="64" t="str">
        <f>IF($B104&lt;&gt;"",SUMIFS(进货台账!$I$3:$I$1869,进货台账!$E$3:$E$1869,$B104,进货台账!$B$3:$B$1869,LEFT($I$3,4),进货台账!$C$3:$C$1869,LEFT(BW$4,LEN(BW$4)-1)),"")</f>
        <v/>
      </c>
      <c r="BX104" s="64" t="str">
        <f>IF($B104&lt;&gt;"",SUMIFS(进货台账!$K$3:$K$1869,进货台账!$E$3:$E$1869,$B104,进货台账!$B$3:$B$1869,LEFT($I$3,4),进货台账!$C$3:$C$1869,LEFT(BW$4,LEN(BW$4)-1)),"")</f>
        <v/>
      </c>
      <c r="BY104" s="64" t="str">
        <f t="shared" si="124"/>
        <v/>
      </c>
      <c r="BZ104" s="64" t="str">
        <f t="shared" si="125"/>
        <v/>
      </c>
      <c r="CA104" s="64" t="str">
        <f>IF($B104&lt;&gt;"",SUMIFS(销售台账!$I$3:$I$2654,销售台账!$E$3:$E$2654,$B104,销售台账!$B$3:$B$2654,LEFT($I$3,4),销售台账!$C$3:$C$2654,LEFT(BW$4,LEN(BW$4)-1)),"")</f>
        <v/>
      </c>
      <c r="CB104" s="64" t="str">
        <f>IF($B104&lt;&gt;"",IFERROR(SUMIFS(销售台账!$K$3:$K$2654,销售台账!$E$3:$E$2654,$B104,销售台账!$B$3:$B$2654,LEFT($I$3,4),销售台账!$C$3:$C$2654,LEFT(BW$4,LEN(BW$4)-1))/CA104,0),"")</f>
        <v/>
      </c>
      <c r="CC104" s="64" t="str">
        <f>IF($B104&lt;&gt;"",SUMIFS(损耗登记!$I$3:$I$4999,损耗登记!$E$3:$E$4999,$B104,损耗登记!$B$3:$B$4999,LEFT($I$3,4),损耗登记!$C$3:$C$4999,LEFT(BW$4,LEN(BW$4)-1)),"")</f>
        <v/>
      </c>
      <c r="CD104" s="64" t="str">
        <f t="shared" si="126"/>
        <v/>
      </c>
      <c r="CE104" s="64" t="str">
        <f t="shared" si="127"/>
        <v/>
      </c>
      <c r="CF104" s="64" t="str">
        <f t="shared" si="128"/>
        <v/>
      </c>
      <c r="CG104" s="64" t="str">
        <f t="shared" si="129"/>
        <v/>
      </c>
      <c r="CH104" s="64" t="str">
        <f>IF($B104&lt;&gt;"",SUMIFS(进货台账!$I$3:$I$1869,进货台账!$E$3:$E$1869,$B104,进货台账!$B$3:$B$1869,LEFT($I$3,4),进货台账!$C$3:$C$1869,LEFT(CH$4,LEN(CH$4)-1)),"")</f>
        <v/>
      </c>
      <c r="CI104" s="64" t="str">
        <f>IF($B104&lt;&gt;"",SUMIFS(进货台账!$K$3:$K$1869,进货台账!$E$3:$E$1869,$B104,进货台账!$B$3:$B$1869,LEFT($I$3,4),进货台账!$C$3:$C$1869,LEFT(CH$4,LEN(CH$4)-1)),"")</f>
        <v/>
      </c>
      <c r="CJ104" s="64" t="str">
        <f t="shared" si="130"/>
        <v/>
      </c>
      <c r="CK104" s="64" t="str">
        <f t="shared" si="131"/>
        <v/>
      </c>
      <c r="CL104" s="64" t="str">
        <f>IF($B104&lt;&gt;"",SUMIFS(销售台账!$I$3:$I$2654,销售台账!$E$3:$E$2654,$B104,销售台账!$B$3:$B$2654,LEFT($I$3,4),销售台账!$C$3:$C$2654,LEFT(CH$4,LEN(CH$4)-1)),"")</f>
        <v/>
      </c>
      <c r="CM104" s="64" t="str">
        <f>IF($B104&lt;&gt;"",IFERROR(SUMIFS(销售台账!$K$3:$K$2654,销售台账!$E$3:$E$2654,$B104,销售台账!$B$3:$B$2654,LEFT($I$3,4),销售台账!$C$3:$C$2654,LEFT(CH$4,LEN(CH$4)-1))/CL104,0),"")</f>
        <v/>
      </c>
      <c r="CN104" s="64" t="str">
        <f>IF($B104&lt;&gt;"",SUMIFS(损耗登记!$I$3:$I$4999,损耗登记!$E$3:$E$4999,$B104,损耗登记!$B$3:$B$4999,LEFT($I$3,4),损耗登记!$C$3:$C$4999,LEFT(CH$4,LEN(CH$4)-1)),"")</f>
        <v/>
      </c>
      <c r="CO104" s="64" t="str">
        <f t="shared" si="132"/>
        <v/>
      </c>
      <c r="CP104" s="64" t="str">
        <f t="shared" si="133"/>
        <v/>
      </c>
      <c r="CQ104" s="64" t="str">
        <f t="shared" si="134"/>
        <v/>
      </c>
      <c r="CR104" s="64" t="str">
        <f t="shared" si="135"/>
        <v/>
      </c>
      <c r="CS104" s="64" t="str">
        <f>IF($B104&lt;&gt;"",SUMIFS(进货台账!$I$3:$I$1869,进货台账!$E$3:$E$1869,$B104,进货台账!$B$3:$B$1869,LEFT($I$3,4),进货台账!$C$3:$C$1869,LEFT(CS$4,LEN(CS$4)-1)),"")</f>
        <v/>
      </c>
      <c r="CT104" s="64" t="str">
        <f>IF($B104&lt;&gt;"",SUMIFS(进货台账!$K$3:$K$1869,进货台账!$E$3:$E$1869,$B104,进货台账!$B$3:$B$1869,LEFT($I$3,4),进货台账!$C$3:$C$1869,LEFT(CS$4,LEN(CS$4)-1)),"")</f>
        <v/>
      </c>
      <c r="CU104" s="64" t="str">
        <f t="shared" si="136"/>
        <v/>
      </c>
      <c r="CV104" s="64" t="str">
        <f t="shared" si="137"/>
        <v/>
      </c>
      <c r="CW104" s="64" t="str">
        <f>IF($B104&lt;&gt;"",SUMIFS(销售台账!$I$3:$I$2654,销售台账!$E$3:$E$2654,$B104,销售台账!$B$3:$B$2654,LEFT($I$3,4),销售台账!$C$3:$C$2654,LEFT(CS$4,LEN(CS$4)-1)),"")</f>
        <v/>
      </c>
      <c r="CX104" s="64" t="str">
        <f>IF($B104&lt;&gt;"",IFERROR(SUMIFS(销售台账!$K$3:$K$2654,销售台账!$E$3:$E$2654,$B104,销售台账!$B$3:$B$2654,LEFT($I$3,4),销售台账!$C$3:$C$2654,LEFT(CS$4,LEN(CS$4)-1))/CW104,0),"")</f>
        <v/>
      </c>
      <c r="CY104" s="64" t="str">
        <f>IF($B104&lt;&gt;"",SUMIFS(损耗登记!$I$3:$I$4999,损耗登记!$E$3:$E$4999,$B104,损耗登记!$B$3:$B$4999,LEFT($I$3,4),损耗登记!$C$3:$C$4999,LEFT(CS$4,LEN(CS$4)-1)),"")</f>
        <v/>
      </c>
      <c r="CZ104" s="64" t="str">
        <f t="shared" si="138"/>
        <v/>
      </c>
      <c r="DA104" s="64" t="str">
        <f t="shared" si="139"/>
        <v/>
      </c>
      <c r="DB104" s="64" t="str">
        <f t="shared" si="140"/>
        <v/>
      </c>
      <c r="DC104" s="64" t="str">
        <f t="shared" si="141"/>
        <v/>
      </c>
      <c r="DD104" s="64" t="str">
        <f>IF($B104&lt;&gt;"",SUMIFS(进货台账!$I$3:$I$1869,进货台账!$E$3:$E$1869,$B104,进货台账!$B$3:$B$1869,LEFT($I$3,4),进货台账!$C$3:$C$1869,LEFT(DD$4,LEN(DD$4)-1)),"")</f>
        <v/>
      </c>
      <c r="DE104" s="64" t="str">
        <f>IF($B104&lt;&gt;"",SUMIFS(进货台账!$K$3:$K$1869,进货台账!$E$3:$E$1869,$B104,进货台账!$B$3:$B$1869,LEFT($I$3,4),进货台账!$C$3:$C$1869,LEFT(DD$4,LEN(DD$4)-1)),"")</f>
        <v/>
      </c>
      <c r="DF104" s="64" t="str">
        <f t="shared" si="142"/>
        <v/>
      </c>
      <c r="DG104" s="64" t="str">
        <f t="shared" si="143"/>
        <v/>
      </c>
      <c r="DH104" s="64" t="str">
        <f>IF($B104&lt;&gt;"",SUMIFS(销售台账!$I$3:$I$2654,销售台账!$E$3:$E$2654,$B104,销售台账!$B$3:$B$2654,LEFT($I$3,4),销售台账!$C$3:$C$2654,LEFT(DD$4,LEN(DD$4)-1)),"")</f>
        <v/>
      </c>
      <c r="DI104" s="64" t="str">
        <f>IF($B104&lt;&gt;"",IFERROR(SUMIFS(销售台账!$K$3:$K$2654,销售台账!$E$3:$E$2654,$B104,销售台账!$B$3:$B$2654,LEFT($I$3,4),销售台账!$C$3:$C$2654,LEFT(DD$4,LEN(DD$4)-1))/DH104,0),"")</f>
        <v/>
      </c>
      <c r="DJ104" s="64" t="str">
        <f>IF($B104&lt;&gt;"",SUMIFS(损耗登记!$I$3:$I$4999,损耗登记!$E$3:$E$4999,$B104,损耗登记!$B$3:$B$4999,LEFT($I$3,4),损耗登记!$C$3:$C$4999,LEFT(DD$4,LEN(DD$4)-1)),"")</f>
        <v/>
      </c>
      <c r="DK104" s="64" t="str">
        <f t="shared" si="144"/>
        <v/>
      </c>
      <c r="DL104" s="64" t="str">
        <f t="shared" si="145"/>
        <v/>
      </c>
      <c r="DM104" s="64" t="str">
        <f t="shared" si="146"/>
        <v/>
      </c>
      <c r="DN104" s="64" t="str">
        <f t="shared" si="147"/>
        <v/>
      </c>
      <c r="DO104" s="64" t="str">
        <f>IF($B104&lt;&gt;"",SUMIFS(进货台账!$I$3:$I$1869,进货台账!$E$3:$E$1869,$B104,进货台账!$B$3:$B$1869,LEFT($I$3,4),进货台账!$C$3:$C$1869,LEFT(DO$4,LEN(DO$4)-1)),"")</f>
        <v/>
      </c>
      <c r="DP104" s="64" t="str">
        <f>IF($B104&lt;&gt;"",SUMIFS(进货台账!$K$3:$K$1869,进货台账!$E$3:$E$1869,$B104,进货台账!$B$3:$B$1869,LEFT($I$3,4),进货台账!$C$3:$C$1869,LEFT(DO$4,LEN(DO$4)-1)),"")</f>
        <v/>
      </c>
      <c r="DQ104" s="64" t="str">
        <f t="shared" si="148"/>
        <v/>
      </c>
      <c r="DR104" s="64" t="str">
        <f t="shared" si="149"/>
        <v/>
      </c>
      <c r="DS104" s="64" t="str">
        <f>IF($B104&lt;&gt;"",SUMIFS(销售台账!$I$3:$I$2654,销售台账!$E$3:$E$2654,$B104,销售台账!$B$3:$B$2654,LEFT($I$3,4),销售台账!$C$3:$C$2654,LEFT(DO$4,LEN(DO$4)-1)),"")</f>
        <v/>
      </c>
      <c r="DT104" s="64" t="str">
        <f>IF($B104&lt;&gt;"",IFERROR(SUMIFS(销售台账!$K$3:$K$2654,销售台账!$E$3:$E$2654,$B104,销售台账!$B$3:$B$2654,LEFT($I$3,4),销售台账!$C$3:$C$2654,LEFT(DO$4,LEN(DO$4)-1))/DS104,0),"")</f>
        <v/>
      </c>
      <c r="DU104" s="64" t="str">
        <f>IF($B104&lt;&gt;"",SUMIFS(损耗登记!$I$3:$I$4999,损耗登记!$E$3:$E$4999,$B104,损耗登记!$B$3:$B$4999,LEFT($I$3,4),损耗登记!$C$3:$C$4999,LEFT(DO$4,LEN(DO$4)-1)),"")</f>
        <v/>
      </c>
      <c r="DV104" s="64" t="str">
        <f t="shared" si="150"/>
        <v/>
      </c>
      <c r="DW104" s="64" t="str">
        <f t="shared" si="151"/>
        <v/>
      </c>
      <c r="DX104" s="64" t="str">
        <f t="shared" si="152"/>
        <v/>
      </c>
      <c r="DY104" s="64" t="str">
        <f t="shared" si="153"/>
        <v/>
      </c>
      <c r="DZ104" s="64" t="str">
        <f>IF($B104&lt;&gt;"",SUMIFS(进货台账!$I$3:$I$1869,进货台账!$E$3:$E$1869,$B104,进货台账!$B$3:$B$1869,LEFT($I$3,4),进货台账!$C$3:$C$1869,LEFT(DZ$4,LEN(DZ$4)-1)),"")</f>
        <v/>
      </c>
      <c r="EA104" s="64" t="str">
        <f>IF($B104&lt;&gt;"",SUMIFS(进货台账!$K$3:$K$1869,进货台账!$E$3:$E$1869,$B104,进货台账!$B$3:$B$1869,LEFT($I$3,4),进货台账!$C$3:$C$1869,LEFT(DZ$4,LEN(DZ$4)-1)),"")</f>
        <v/>
      </c>
      <c r="EB104" s="64" t="str">
        <f t="shared" si="154"/>
        <v/>
      </c>
      <c r="EC104" s="64" t="str">
        <f t="shared" si="155"/>
        <v/>
      </c>
      <c r="ED104" s="64" t="str">
        <f>IF($B104&lt;&gt;"",SUMIFS(销售台账!$I$3:$I$2654,销售台账!$E$3:$E$2654,$B104,销售台账!$B$3:$B$2654,LEFT($I$3,4),销售台账!$C$3:$C$2654,LEFT(DZ$4,LEN(DZ$4)-1)),"")</f>
        <v/>
      </c>
      <c r="EE104" s="64" t="str">
        <f>IF($B104&lt;&gt;"",IFERROR(SUMIFS(销售台账!$K$3:$K$2654,销售台账!$E$3:$E$2654,$B104,销售台账!$B$3:$B$2654,LEFT($I$3,4),销售台账!$C$3:$C$2654,LEFT(DZ$4,LEN(DZ$4)-1))/ED104,0),"")</f>
        <v/>
      </c>
      <c r="EF104" s="64" t="str">
        <f>IF($B104&lt;&gt;"",SUMIFS(损耗登记!$I$3:$I$4999,损耗登记!$E$3:$E$4999,$B104,损耗登记!$B$3:$B$4999,LEFT($I$3,4),损耗登记!$C$3:$C$4999,LEFT(DZ$4,LEN(DZ$4)-1)),"")</f>
        <v/>
      </c>
      <c r="EG104" s="64" t="str">
        <f t="shared" si="156"/>
        <v/>
      </c>
      <c r="EH104" s="64" t="str">
        <f t="shared" si="157"/>
        <v/>
      </c>
      <c r="EI104" s="64" t="str">
        <f t="shared" si="158"/>
        <v/>
      </c>
      <c r="EJ104" s="64" t="str">
        <f t="shared" si="159"/>
        <v/>
      </c>
    </row>
    <row r="105" s="44" customFormat="1" ht="22" customHeight="1" spans="1:140">
      <c r="A105" s="63" t="str">
        <f t="shared" si="160"/>
        <v/>
      </c>
      <c r="B105" s="63" t="str">
        <f>IF(商品参数!A101&lt;&gt;"",商品参数!A101,"")</f>
        <v/>
      </c>
      <c r="C105" s="64" t="str">
        <f>IFERROR(VLOOKUP(B105,商品参数!A:E,2,FALSE),"")</f>
        <v/>
      </c>
      <c r="D105" s="64" t="str">
        <f>IFERROR(VLOOKUP(B105,商品参数!A:E,3,FALSE),"")</f>
        <v/>
      </c>
      <c r="E105" s="64" t="str">
        <f>IFERROR(VLOOKUP(B105,商品参数!A:E,4,FALSE),"")</f>
        <v/>
      </c>
      <c r="F105" s="64" t="str">
        <f>IF(E105&lt;&gt;"",IFERROR(VLOOKUP(B105,商品参数!$A$3:$D$499,6,0),0),"")</f>
        <v/>
      </c>
      <c r="G105" s="64" t="str">
        <f>IF(E105&lt;&gt;"",IFERROR(VLOOKUP(B105,商品参数!$A$3:$E$499,7,0),0),"")</f>
        <v/>
      </c>
      <c r="H105" s="64" t="str">
        <f t="shared" si="94"/>
        <v/>
      </c>
      <c r="I105" s="64" t="str">
        <f>IF($B105&lt;&gt;"",SUMIFS(进货台账!$I$3:$I$1869,进货台账!$E$3:$E$1869,$B105,进货台账!$B$3:$B$1869,LEFT($I$3,4),进货台账!$C$3:$C$1869,LEFT(I$4,LEN(I$4)-1)),"")</f>
        <v/>
      </c>
      <c r="J105" s="64" t="str">
        <f>IF($B105&lt;&gt;"",SUMIFS(进货台账!$K$3:$K$1869,进货台账!$E$3:$E$1869,$B105,进货台账!$B$3:$B$1869,LEFT($I$3,4),进货台账!$C$3:$C$1869,LEFT(I$4,LEN(I$4)-1)),"")</f>
        <v/>
      </c>
      <c r="K105" s="64" t="str">
        <f t="shared" si="95"/>
        <v/>
      </c>
      <c r="L105" s="64" t="str">
        <f t="shared" si="96"/>
        <v/>
      </c>
      <c r="M105" s="64" t="str">
        <f>IF($B105&lt;&gt;"",SUMIFS(销售台账!$I$3:$I$2654,销售台账!$E$3:$E$2654,$B105,销售台账!$B$3:$B$2654,LEFT($I$3,4),销售台账!$C$3:$C$2654,LEFT(I$4,LEN(I$4)-1)),"")</f>
        <v/>
      </c>
      <c r="N105" s="64" t="str">
        <f>IF($B105&lt;&gt;"",IFERROR(SUMIFS(销售台账!$K$3:$K$2654,销售台账!$E$3:$E$2654,$B105,销售台账!$B$3:$B$2654,LEFT($I$3,4),销售台账!$C$3:$C$2654,LEFT(I$4,LEN(I$4)-1))/M105,0),"")</f>
        <v/>
      </c>
      <c r="O105" s="64" t="str">
        <f>IF($B105&lt;&gt;"",SUMIFS(损耗登记!$I$3:$I$4999,损耗登记!$E$3:$E$4999,$B105,损耗登记!$B$3:$B$4999,LEFT($I$3,4),损耗登记!$C$3:$C$4999,LEFT(I$4,LEN(I$4)-1)),"")</f>
        <v/>
      </c>
      <c r="P105" s="64" t="str">
        <f t="shared" si="97"/>
        <v/>
      </c>
      <c r="Q105" s="64" t="str">
        <f t="shared" si="98"/>
        <v/>
      </c>
      <c r="R105" s="64" t="str">
        <f t="shared" si="99"/>
        <v/>
      </c>
      <c r="S105" s="64" t="str">
        <f t="shared" si="161"/>
        <v/>
      </c>
      <c r="T105" s="64" t="str">
        <f>IF($B105&lt;&gt;"",SUMIFS(进货台账!$I$3:$I$1869,进货台账!$E$3:$E$1869,$B105,进货台账!$B$3:$B$1869,LEFT($I$3,4),进货台账!$C$3:$C$1869,LEFT(T$4,LEN(T$4)-1)),"")</f>
        <v/>
      </c>
      <c r="U105" s="64" t="str">
        <f>IF($B105&lt;&gt;"",SUMIFS(进货台账!$K$3:$K$1869,进货台账!$E$3:$E$1869,$B105,进货台账!$B$3:$B$1869,LEFT($I$3,4),进货台账!$C$3:$C$1869,LEFT(T$4,LEN(T$4)-1)),"")</f>
        <v/>
      </c>
      <c r="V105" s="64" t="str">
        <f t="shared" si="162"/>
        <v/>
      </c>
      <c r="W105" s="64" t="str">
        <f t="shared" si="163"/>
        <v/>
      </c>
      <c r="X105" s="64" t="str">
        <f>IF($B105&lt;&gt;"",SUMIFS(销售台账!$I$3:$I$2654,销售台账!$E$3:$E$2654,$B105,销售台账!$B$3:$B$2654,LEFT($I$3,4),销售台账!$C$3:$C$2654,LEFT(T$4,LEN(T$4)-1)),"")</f>
        <v/>
      </c>
      <c r="Y105" s="64" t="str">
        <f>IF($B105&lt;&gt;"",IFERROR(SUMIFS(销售台账!$K$3:$K$2654,销售台账!$E$3:$E$2654,$B105,销售台账!$B$3:$B$2654,LEFT($I$3,4),销售台账!$C$3:$C$2654,LEFT(T$4,LEN(T$4)-1))/X105,0),"")</f>
        <v/>
      </c>
      <c r="Z105" s="64" t="str">
        <f>IF($B105&lt;&gt;"",SUMIFS(损耗登记!$I$3:$I$4999,损耗登记!$E$3:$E$4999,$B105,损耗登记!$B$3:$B$4999,LEFT($I$3,4),损耗登记!$C$3:$C$4999,LEFT(T$4,LEN(T$4)-1)),"")</f>
        <v/>
      </c>
      <c r="AA105" s="64" t="str">
        <f t="shared" si="164"/>
        <v/>
      </c>
      <c r="AB105" s="64" t="str">
        <f t="shared" si="165"/>
        <v/>
      </c>
      <c r="AC105" s="64" t="str">
        <f t="shared" si="166"/>
        <v/>
      </c>
      <c r="AD105" s="64" t="str">
        <f t="shared" si="167"/>
        <v/>
      </c>
      <c r="AE105" s="64" t="str">
        <f>IF($B105&lt;&gt;"",SUMIFS(进货台账!$I$3:$I$1869,进货台账!$E$3:$E$1869,$B105,进货台账!$B$3:$B$1869,LEFT($I$3,4),进货台账!$C$3:$C$1869,LEFT(AE$4,LEN(AE$4)-1)),"")</f>
        <v/>
      </c>
      <c r="AF105" s="64" t="str">
        <f>IF($B105&lt;&gt;"",SUMIFS(进货台账!$K$3:$K$1869,进货台账!$E$3:$E$1869,$B105,进货台账!$B$3:$B$1869,LEFT($I$3,4),进货台账!$C$3:$C$1869,LEFT(AE$4,LEN(AE$4)-1)),"")</f>
        <v/>
      </c>
      <c r="AG105" s="64" t="str">
        <f t="shared" si="100"/>
        <v/>
      </c>
      <c r="AH105" s="64" t="str">
        <f t="shared" si="101"/>
        <v/>
      </c>
      <c r="AI105" s="64" t="str">
        <f>IF($B105&lt;&gt;"",SUMIFS(销售台账!$I$3:$I$2654,销售台账!$E$3:$E$2654,$B105,销售台账!$B$3:$B$2654,LEFT($I$3,4),销售台账!$C$3:$C$2654,LEFT(AE$4,LEN(AE$4)-1)),"")</f>
        <v/>
      </c>
      <c r="AJ105" s="64" t="str">
        <f>IF($B105&lt;&gt;"",IFERROR(SUMIFS(销售台账!$K$3:$K$2654,销售台账!$E$3:$E$2654,$B105,销售台账!$B$3:$B$2654,LEFT($I$3,4),销售台账!$C$3:$C$2654,LEFT(AE$4,LEN(AE$4)-1))/AI105,0),"")</f>
        <v/>
      </c>
      <c r="AK105" s="64" t="str">
        <f>IF($B105&lt;&gt;"",SUMIFS(损耗登记!$I$3:$I$4999,损耗登记!$E$3:$E$4999,$B105,损耗登记!$B$3:$B$4999,LEFT($I$3,4),损耗登记!$C$3:$C$4999,LEFT(AE$4,LEN(AE$4)-1)),"")</f>
        <v/>
      </c>
      <c r="AL105" s="64" t="str">
        <f t="shared" si="102"/>
        <v/>
      </c>
      <c r="AM105" s="64" t="str">
        <f t="shared" si="103"/>
        <v/>
      </c>
      <c r="AN105" s="64" t="str">
        <f t="shared" si="104"/>
        <v/>
      </c>
      <c r="AO105" s="64" t="str">
        <f t="shared" si="105"/>
        <v/>
      </c>
      <c r="AP105" s="64" t="str">
        <f>IF($B105&lt;&gt;"",SUMIFS(进货台账!$I$3:$I$1869,进货台账!$E$3:$E$1869,$B105,进货台账!$B$3:$B$1869,LEFT($I$3,4),进货台账!$C$3:$C$1869,LEFT(AP$4,LEN(AP$4)-1)),"")</f>
        <v/>
      </c>
      <c r="AQ105" s="64" t="str">
        <f>IF($B105&lt;&gt;"",SUMIFS(进货台账!$K$3:$K$1869,进货台账!$E$3:$E$1869,$B105,进货台账!$B$3:$B$1869,LEFT($I$3,4),进货台账!$C$3:$C$1869,LEFT(AP$4,LEN(AP$4)-1)),"")</f>
        <v/>
      </c>
      <c r="AR105" s="64" t="str">
        <f t="shared" si="106"/>
        <v/>
      </c>
      <c r="AS105" s="64" t="str">
        <f t="shared" si="107"/>
        <v/>
      </c>
      <c r="AT105" s="64" t="str">
        <f>IF($B105&lt;&gt;"",SUMIFS(销售台账!$I$3:$I$2654,销售台账!$E$3:$E$2654,$B105,销售台账!$B$3:$B$2654,LEFT($I$3,4),销售台账!$C$3:$C$2654,LEFT(AP$4,LEN(AP$4)-1)),"")</f>
        <v/>
      </c>
      <c r="AU105" s="64" t="str">
        <f>IF($B105&lt;&gt;"",IFERROR(SUMIFS(销售台账!$K$3:$K$2654,销售台账!$E$3:$E$2654,$B105,销售台账!$B$3:$B$2654,LEFT($I$3,4),销售台账!$C$3:$C$2654,LEFT(AP$4,LEN(AP$4)-1))/AT105,0),"")</f>
        <v/>
      </c>
      <c r="AV105" s="64" t="str">
        <f>IF($B105&lt;&gt;"",SUMIFS(损耗登记!$I$3:$I$4999,损耗登记!$E$3:$E$4999,$B105,损耗登记!$B$3:$B$4999,LEFT($I$3,4),损耗登记!$C$3:$C$4999,LEFT(AP$4,LEN(AP$4)-1)),"")</f>
        <v/>
      </c>
      <c r="AW105" s="64" t="str">
        <f t="shared" si="108"/>
        <v/>
      </c>
      <c r="AX105" s="64" t="str">
        <f t="shared" si="109"/>
        <v/>
      </c>
      <c r="AY105" s="64" t="str">
        <f t="shared" si="110"/>
        <v/>
      </c>
      <c r="AZ105" s="64" t="str">
        <f t="shared" si="111"/>
        <v/>
      </c>
      <c r="BA105" s="64" t="str">
        <f>IF($B105&lt;&gt;"",SUMIFS(进货台账!$I$3:$I$1869,进货台账!$E$3:$E$1869,$B105,进货台账!$B$3:$B$1869,LEFT($I$3,4),进货台账!$C$3:$C$1869,LEFT(BA$4,LEN(BA$4)-1)),"")</f>
        <v/>
      </c>
      <c r="BB105" s="64" t="str">
        <f>IF($B105&lt;&gt;"",SUMIFS(进货台账!$K$3:$K$1869,进货台账!$E$3:$E$1869,$B105,进货台账!$B$3:$B$1869,LEFT($I$3,4),进货台账!$C$3:$C$1869,LEFT(BA$4,LEN(BA$4)-1)),"")</f>
        <v/>
      </c>
      <c r="BC105" s="64" t="str">
        <f t="shared" si="112"/>
        <v/>
      </c>
      <c r="BD105" s="64" t="str">
        <f t="shared" si="113"/>
        <v/>
      </c>
      <c r="BE105" s="64" t="str">
        <f>IF($B105&lt;&gt;"",SUMIFS(销售台账!$I$3:$I$2654,销售台账!$E$3:$E$2654,$B105,销售台账!$B$3:$B$2654,LEFT($I$3,4),销售台账!$C$3:$C$2654,LEFT(BA$4,LEN(BA$4)-1)),"")</f>
        <v/>
      </c>
      <c r="BF105" s="64" t="str">
        <f>IF($B105&lt;&gt;"",IFERROR(SUMIFS(销售台账!$K$3:$K$2654,销售台账!$E$3:$E$2654,$B105,销售台账!$B$3:$B$2654,LEFT($I$3,4),销售台账!$C$3:$C$2654,LEFT(BA$4,LEN(BA$4)-1))/BE105,0),"")</f>
        <v/>
      </c>
      <c r="BG105" s="64" t="str">
        <f>IF($B105&lt;&gt;"",SUMIFS(损耗登记!$I$3:$I$4999,损耗登记!$E$3:$E$4999,$B105,损耗登记!$B$3:$B$4999,LEFT($I$3,4),损耗登记!$C$3:$C$4999,LEFT(BA$4,LEN(BA$4)-1)),"")</f>
        <v/>
      </c>
      <c r="BH105" s="64" t="str">
        <f t="shared" si="114"/>
        <v/>
      </c>
      <c r="BI105" s="64" t="str">
        <f t="shared" si="115"/>
        <v/>
      </c>
      <c r="BJ105" s="64" t="str">
        <f t="shared" si="116"/>
        <v/>
      </c>
      <c r="BK105" s="64" t="str">
        <f t="shared" si="117"/>
        <v/>
      </c>
      <c r="BL105" s="64" t="str">
        <f>IF($B105&lt;&gt;"",SUMIFS(进货台账!$I$3:$I$1869,进货台账!$E$3:$E$1869,$B105,进货台账!$B$3:$B$1869,LEFT($I$3,4),进货台账!$C$3:$C$1869,LEFT(BL$4,LEN(BL$4)-1)),"")</f>
        <v/>
      </c>
      <c r="BM105" s="64" t="str">
        <f>IF($B105&lt;&gt;"",SUMIFS(进货台账!$K$3:$K$1869,进货台账!$E$3:$E$1869,$B105,进货台账!$B$3:$B$1869,LEFT($I$3,4),进货台账!$C$3:$C$1869,LEFT(BL$4,LEN(BL$4)-1)),"")</f>
        <v/>
      </c>
      <c r="BN105" s="64" t="str">
        <f t="shared" si="118"/>
        <v/>
      </c>
      <c r="BO105" s="64" t="str">
        <f t="shared" si="119"/>
        <v/>
      </c>
      <c r="BP105" s="64" t="str">
        <f>IF($B105&lt;&gt;"",SUMIFS(销售台账!$I$3:$I$2654,销售台账!$E$3:$E$2654,$B105,销售台账!$B$3:$B$2654,LEFT($I$3,4),销售台账!$C$3:$C$2654,LEFT(BL$4,LEN(BL$4)-1)),"")</f>
        <v/>
      </c>
      <c r="BQ105" s="64" t="str">
        <f>IF($B105&lt;&gt;"",IFERROR(SUMIFS(销售台账!$K$3:$K$2654,销售台账!$E$3:$E$2654,$B105,销售台账!$B$3:$B$2654,LEFT($I$3,4),销售台账!$C$3:$C$2654,LEFT(BL$4,LEN(BL$4)-1))/BP105,0),"")</f>
        <v/>
      </c>
      <c r="BR105" s="64" t="str">
        <f>IF($B105&lt;&gt;"",SUMIFS(损耗登记!$I$3:$I$4999,损耗登记!$E$3:$E$4999,$B105,损耗登记!$B$3:$B$4999,LEFT($I$3,4),损耗登记!$C$3:$C$4999,LEFT(BL$4,LEN(BL$4)-1)),"")</f>
        <v/>
      </c>
      <c r="BS105" s="64" t="str">
        <f t="shared" si="120"/>
        <v/>
      </c>
      <c r="BT105" s="64" t="str">
        <f t="shared" si="121"/>
        <v/>
      </c>
      <c r="BU105" s="64" t="str">
        <f t="shared" si="122"/>
        <v/>
      </c>
      <c r="BV105" s="64" t="str">
        <f t="shared" si="123"/>
        <v/>
      </c>
      <c r="BW105" s="64" t="str">
        <f>IF($B105&lt;&gt;"",SUMIFS(进货台账!$I$3:$I$1869,进货台账!$E$3:$E$1869,$B105,进货台账!$B$3:$B$1869,LEFT($I$3,4),进货台账!$C$3:$C$1869,LEFT(BW$4,LEN(BW$4)-1)),"")</f>
        <v/>
      </c>
      <c r="BX105" s="64" t="str">
        <f>IF($B105&lt;&gt;"",SUMIFS(进货台账!$K$3:$K$1869,进货台账!$E$3:$E$1869,$B105,进货台账!$B$3:$B$1869,LEFT($I$3,4),进货台账!$C$3:$C$1869,LEFT(BW$4,LEN(BW$4)-1)),"")</f>
        <v/>
      </c>
      <c r="BY105" s="64" t="str">
        <f t="shared" si="124"/>
        <v/>
      </c>
      <c r="BZ105" s="64" t="str">
        <f t="shared" si="125"/>
        <v/>
      </c>
      <c r="CA105" s="64" t="str">
        <f>IF($B105&lt;&gt;"",SUMIFS(销售台账!$I$3:$I$2654,销售台账!$E$3:$E$2654,$B105,销售台账!$B$3:$B$2654,LEFT($I$3,4),销售台账!$C$3:$C$2654,LEFT(BW$4,LEN(BW$4)-1)),"")</f>
        <v/>
      </c>
      <c r="CB105" s="64" t="str">
        <f>IF($B105&lt;&gt;"",IFERROR(SUMIFS(销售台账!$K$3:$K$2654,销售台账!$E$3:$E$2654,$B105,销售台账!$B$3:$B$2654,LEFT($I$3,4),销售台账!$C$3:$C$2654,LEFT(BW$4,LEN(BW$4)-1))/CA105,0),"")</f>
        <v/>
      </c>
      <c r="CC105" s="64" t="str">
        <f>IF($B105&lt;&gt;"",SUMIFS(损耗登记!$I$3:$I$4999,损耗登记!$E$3:$E$4999,$B105,损耗登记!$B$3:$B$4999,LEFT($I$3,4),损耗登记!$C$3:$C$4999,LEFT(BW$4,LEN(BW$4)-1)),"")</f>
        <v/>
      </c>
      <c r="CD105" s="64" t="str">
        <f t="shared" si="126"/>
        <v/>
      </c>
      <c r="CE105" s="64" t="str">
        <f t="shared" si="127"/>
        <v/>
      </c>
      <c r="CF105" s="64" t="str">
        <f t="shared" si="128"/>
        <v/>
      </c>
      <c r="CG105" s="64" t="str">
        <f t="shared" si="129"/>
        <v/>
      </c>
      <c r="CH105" s="64" t="str">
        <f>IF($B105&lt;&gt;"",SUMIFS(进货台账!$I$3:$I$1869,进货台账!$E$3:$E$1869,$B105,进货台账!$B$3:$B$1869,LEFT($I$3,4),进货台账!$C$3:$C$1869,LEFT(CH$4,LEN(CH$4)-1)),"")</f>
        <v/>
      </c>
      <c r="CI105" s="64" t="str">
        <f>IF($B105&lt;&gt;"",SUMIFS(进货台账!$K$3:$K$1869,进货台账!$E$3:$E$1869,$B105,进货台账!$B$3:$B$1869,LEFT($I$3,4),进货台账!$C$3:$C$1869,LEFT(CH$4,LEN(CH$4)-1)),"")</f>
        <v/>
      </c>
      <c r="CJ105" s="64" t="str">
        <f t="shared" si="130"/>
        <v/>
      </c>
      <c r="CK105" s="64" t="str">
        <f t="shared" si="131"/>
        <v/>
      </c>
      <c r="CL105" s="64" t="str">
        <f>IF($B105&lt;&gt;"",SUMIFS(销售台账!$I$3:$I$2654,销售台账!$E$3:$E$2654,$B105,销售台账!$B$3:$B$2654,LEFT($I$3,4),销售台账!$C$3:$C$2654,LEFT(CH$4,LEN(CH$4)-1)),"")</f>
        <v/>
      </c>
      <c r="CM105" s="64" t="str">
        <f>IF($B105&lt;&gt;"",IFERROR(SUMIFS(销售台账!$K$3:$K$2654,销售台账!$E$3:$E$2654,$B105,销售台账!$B$3:$B$2654,LEFT($I$3,4),销售台账!$C$3:$C$2654,LEFT(CH$4,LEN(CH$4)-1))/CL105,0),"")</f>
        <v/>
      </c>
      <c r="CN105" s="64" t="str">
        <f>IF($B105&lt;&gt;"",SUMIFS(损耗登记!$I$3:$I$4999,损耗登记!$E$3:$E$4999,$B105,损耗登记!$B$3:$B$4999,LEFT($I$3,4),损耗登记!$C$3:$C$4999,LEFT(CH$4,LEN(CH$4)-1)),"")</f>
        <v/>
      </c>
      <c r="CO105" s="64" t="str">
        <f t="shared" si="132"/>
        <v/>
      </c>
      <c r="CP105" s="64" t="str">
        <f t="shared" si="133"/>
        <v/>
      </c>
      <c r="CQ105" s="64" t="str">
        <f t="shared" si="134"/>
        <v/>
      </c>
      <c r="CR105" s="64" t="str">
        <f t="shared" si="135"/>
        <v/>
      </c>
      <c r="CS105" s="64" t="str">
        <f>IF($B105&lt;&gt;"",SUMIFS(进货台账!$I$3:$I$1869,进货台账!$E$3:$E$1869,$B105,进货台账!$B$3:$B$1869,LEFT($I$3,4),进货台账!$C$3:$C$1869,LEFT(CS$4,LEN(CS$4)-1)),"")</f>
        <v/>
      </c>
      <c r="CT105" s="64" t="str">
        <f>IF($B105&lt;&gt;"",SUMIFS(进货台账!$K$3:$K$1869,进货台账!$E$3:$E$1869,$B105,进货台账!$B$3:$B$1869,LEFT($I$3,4),进货台账!$C$3:$C$1869,LEFT(CS$4,LEN(CS$4)-1)),"")</f>
        <v/>
      </c>
      <c r="CU105" s="64" t="str">
        <f t="shared" si="136"/>
        <v/>
      </c>
      <c r="CV105" s="64" t="str">
        <f t="shared" si="137"/>
        <v/>
      </c>
      <c r="CW105" s="64" t="str">
        <f>IF($B105&lt;&gt;"",SUMIFS(销售台账!$I$3:$I$2654,销售台账!$E$3:$E$2654,$B105,销售台账!$B$3:$B$2654,LEFT($I$3,4),销售台账!$C$3:$C$2654,LEFT(CS$4,LEN(CS$4)-1)),"")</f>
        <v/>
      </c>
      <c r="CX105" s="64" t="str">
        <f>IF($B105&lt;&gt;"",IFERROR(SUMIFS(销售台账!$K$3:$K$2654,销售台账!$E$3:$E$2654,$B105,销售台账!$B$3:$B$2654,LEFT($I$3,4),销售台账!$C$3:$C$2654,LEFT(CS$4,LEN(CS$4)-1))/CW105,0),"")</f>
        <v/>
      </c>
      <c r="CY105" s="64" t="str">
        <f>IF($B105&lt;&gt;"",SUMIFS(损耗登记!$I$3:$I$4999,损耗登记!$E$3:$E$4999,$B105,损耗登记!$B$3:$B$4999,LEFT($I$3,4),损耗登记!$C$3:$C$4999,LEFT(CS$4,LEN(CS$4)-1)),"")</f>
        <v/>
      </c>
      <c r="CZ105" s="64" t="str">
        <f t="shared" si="138"/>
        <v/>
      </c>
      <c r="DA105" s="64" t="str">
        <f t="shared" si="139"/>
        <v/>
      </c>
      <c r="DB105" s="64" t="str">
        <f t="shared" si="140"/>
        <v/>
      </c>
      <c r="DC105" s="64" t="str">
        <f t="shared" si="141"/>
        <v/>
      </c>
      <c r="DD105" s="64" t="str">
        <f>IF($B105&lt;&gt;"",SUMIFS(进货台账!$I$3:$I$1869,进货台账!$E$3:$E$1869,$B105,进货台账!$B$3:$B$1869,LEFT($I$3,4),进货台账!$C$3:$C$1869,LEFT(DD$4,LEN(DD$4)-1)),"")</f>
        <v/>
      </c>
      <c r="DE105" s="64" t="str">
        <f>IF($B105&lt;&gt;"",SUMIFS(进货台账!$K$3:$K$1869,进货台账!$E$3:$E$1869,$B105,进货台账!$B$3:$B$1869,LEFT($I$3,4),进货台账!$C$3:$C$1869,LEFT(DD$4,LEN(DD$4)-1)),"")</f>
        <v/>
      </c>
      <c r="DF105" s="64" t="str">
        <f t="shared" si="142"/>
        <v/>
      </c>
      <c r="DG105" s="64" t="str">
        <f t="shared" si="143"/>
        <v/>
      </c>
      <c r="DH105" s="64" t="str">
        <f>IF($B105&lt;&gt;"",SUMIFS(销售台账!$I$3:$I$2654,销售台账!$E$3:$E$2654,$B105,销售台账!$B$3:$B$2654,LEFT($I$3,4),销售台账!$C$3:$C$2654,LEFT(DD$4,LEN(DD$4)-1)),"")</f>
        <v/>
      </c>
      <c r="DI105" s="64" t="str">
        <f>IF($B105&lt;&gt;"",IFERROR(SUMIFS(销售台账!$K$3:$K$2654,销售台账!$E$3:$E$2654,$B105,销售台账!$B$3:$B$2654,LEFT($I$3,4),销售台账!$C$3:$C$2654,LEFT(DD$4,LEN(DD$4)-1))/DH105,0),"")</f>
        <v/>
      </c>
      <c r="DJ105" s="64" t="str">
        <f>IF($B105&lt;&gt;"",SUMIFS(损耗登记!$I$3:$I$4999,损耗登记!$E$3:$E$4999,$B105,损耗登记!$B$3:$B$4999,LEFT($I$3,4),损耗登记!$C$3:$C$4999,LEFT(DD$4,LEN(DD$4)-1)),"")</f>
        <v/>
      </c>
      <c r="DK105" s="64" t="str">
        <f t="shared" si="144"/>
        <v/>
      </c>
      <c r="DL105" s="64" t="str">
        <f t="shared" si="145"/>
        <v/>
      </c>
      <c r="DM105" s="64" t="str">
        <f t="shared" si="146"/>
        <v/>
      </c>
      <c r="DN105" s="64" t="str">
        <f t="shared" si="147"/>
        <v/>
      </c>
      <c r="DO105" s="64" t="str">
        <f>IF($B105&lt;&gt;"",SUMIFS(进货台账!$I$3:$I$1869,进货台账!$E$3:$E$1869,$B105,进货台账!$B$3:$B$1869,LEFT($I$3,4),进货台账!$C$3:$C$1869,LEFT(DO$4,LEN(DO$4)-1)),"")</f>
        <v/>
      </c>
      <c r="DP105" s="64" t="str">
        <f>IF($B105&lt;&gt;"",SUMIFS(进货台账!$K$3:$K$1869,进货台账!$E$3:$E$1869,$B105,进货台账!$B$3:$B$1869,LEFT($I$3,4),进货台账!$C$3:$C$1869,LEFT(DO$4,LEN(DO$4)-1)),"")</f>
        <v/>
      </c>
      <c r="DQ105" s="64" t="str">
        <f t="shared" si="148"/>
        <v/>
      </c>
      <c r="DR105" s="64" t="str">
        <f t="shared" si="149"/>
        <v/>
      </c>
      <c r="DS105" s="64" t="str">
        <f>IF($B105&lt;&gt;"",SUMIFS(销售台账!$I$3:$I$2654,销售台账!$E$3:$E$2654,$B105,销售台账!$B$3:$B$2654,LEFT($I$3,4),销售台账!$C$3:$C$2654,LEFT(DO$4,LEN(DO$4)-1)),"")</f>
        <v/>
      </c>
      <c r="DT105" s="64" t="str">
        <f>IF($B105&lt;&gt;"",IFERROR(SUMIFS(销售台账!$K$3:$K$2654,销售台账!$E$3:$E$2654,$B105,销售台账!$B$3:$B$2654,LEFT($I$3,4),销售台账!$C$3:$C$2654,LEFT(DO$4,LEN(DO$4)-1))/DS105,0),"")</f>
        <v/>
      </c>
      <c r="DU105" s="64" t="str">
        <f>IF($B105&lt;&gt;"",SUMIFS(损耗登记!$I$3:$I$4999,损耗登记!$E$3:$E$4999,$B105,损耗登记!$B$3:$B$4999,LEFT($I$3,4),损耗登记!$C$3:$C$4999,LEFT(DO$4,LEN(DO$4)-1)),"")</f>
        <v/>
      </c>
      <c r="DV105" s="64" t="str">
        <f t="shared" si="150"/>
        <v/>
      </c>
      <c r="DW105" s="64" t="str">
        <f t="shared" si="151"/>
        <v/>
      </c>
      <c r="DX105" s="64" t="str">
        <f t="shared" si="152"/>
        <v/>
      </c>
      <c r="DY105" s="64" t="str">
        <f t="shared" si="153"/>
        <v/>
      </c>
      <c r="DZ105" s="64" t="str">
        <f>IF($B105&lt;&gt;"",SUMIFS(进货台账!$I$3:$I$1869,进货台账!$E$3:$E$1869,$B105,进货台账!$B$3:$B$1869,LEFT($I$3,4),进货台账!$C$3:$C$1869,LEFT(DZ$4,LEN(DZ$4)-1)),"")</f>
        <v/>
      </c>
      <c r="EA105" s="64" t="str">
        <f>IF($B105&lt;&gt;"",SUMIFS(进货台账!$K$3:$K$1869,进货台账!$E$3:$E$1869,$B105,进货台账!$B$3:$B$1869,LEFT($I$3,4),进货台账!$C$3:$C$1869,LEFT(DZ$4,LEN(DZ$4)-1)),"")</f>
        <v/>
      </c>
      <c r="EB105" s="64" t="str">
        <f t="shared" si="154"/>
        <v/>
      </c>
      <c r="EC105" s="64" t="str">
        <f t="shared" si="155"/>
        <v/>
      </c>
      <c r="ED105" s="64" t="str">
        <f>IF($B105&lt;&gt;"",SUMIFS(销售台账!$I$3:$I$2654,销售台账!$E$3:$E$2654,$B105,销售台账!$B$3:$B$2654,LEFT($I$3,4),销售台账!$C$3:$C$2654,LEFT(DZ$4,LEN(DZ$4)-1)),"")</f>
        <v/>
      </c>
      <c r="EE105" s="64" t="str">
        <f>IF($B105&lt;&gt;"",IFERROR(SUMIFS(销售台账!$K$3:$K$2654,销售台账!$E$3:$E$2654,$B105,销售台账!$B$3:$B$2654,LEFT($I$3,4),销售台账!$C$3:$C$2654,LEFT(DZ$4,LEN(DZ$4)-1))/ED105,0),"")</f>
        <v/>
      </c>
      <c r="EF105" s="64" t="str">
        <f>IF($B105&lt;&gt;"",SUMIFS(损耗登记!$I$3:$I$4999,损耗登记!$E$3:$E$4999,$B105,损耗登记!$B$3:$B$4999,LEFT($I$3,4),损耗登记!$C$3:$C$4999,LEFT(DZ$4,LEN(DZ$4)-1)),"")</f>
        <v/>
      </c>
      <c r="EG105" s="64" t="str">
        <f t="shared" si="156"/>
        <v/>
      </c>
      <c r="EH105" s="64" t="str">
        <f t="shared" si="157"/>
        <v/>
      </c>
      <c r="EI105" s="64" t="str">
        <f t="shared" si="158"/>
        <v/>
      </c>
      <c r="EJ105" s="64" t="str">
        <f t="shared" si="159"/>
        <v/>
      </c>
    </row>
    <row r="106" s="44" customFormat="1" ht="22" customHeight="1" spans="1:140">
      <c r="A106" s="63" t="str">
        <f t="shared" si="160"/>
        <v/>
      </c>
      <c r="B106" s="63" t="str">
        <f>IF(商品参数!A102&lt;&gt;"",商品参数!A102,"")</f>
        <v/>
      </c>
      <c r="C106" s="64" t="str">
        <f>IFERROR(VLOOKUP(B106,商品参数!A:E,2,FALSE),"")</f>
        <v/>
      </c>
      <c r="D106" s="64" t="str">
        <f>IFERROR(VLOOKUP(B106,商品参数!A:E,3,FALSE),"")</f>
        <v/>
      </c>
      <c r="E106" s="64" t="str">
        <f>IFERROR(VLOOKUP(B106,商品参数!A:E,4,FALSE),"")</f>
        <v/>
      </c>
      <c r="F106" s="64" t="str">
        <f>IF(E106&lt;&gt;"",IFERROR(VLOOKUP(B106,商品参数!$A$3:$D$499,6,0),0),"")</f>
        <v/>
      </c>
      <c r="G106" s="64" t="str">
        <f>IF(E106&lt;&gt;"",IFERROR(VLOOKUP(B106,商品参数!$A$3:$E$499,7,0),0),"")</f>
        <v/>
      </c>
      <c r="H106" s="64" t="str">
        <f t="shared" si="94"/>
        <v/>
      </c>
      <c r="I106" s="64" t="str">
        <f>IF($B106&lt;&gt;"",SUMIFS(进货台账!$I$3:$I$1869,进货台账!$E$3:$E$1869,$B106,进货台账!$B$3:$B$1869,LEFT($I$3,4),进货台账!$C$3:$C$1869,LEFT(I$4,LEN(I$4)-1)),"")</f>
        <v/>
      </c>
      <c r="J106" s="64" t="str">
        <f>IF($B106&lt;&gt;"",SUMIFS(进货台账!$K$3:$K$1869,进货台账!$E$3:$E$1869,$B106,进货台账!$B$3:$B$1869,LEFT($I$3,4),进货台账!$C$3:$C$1869,LEFT(I$4,LEN(I$4)-1)),"")</f>
        <v/>
      </c>
      <c r="K106" s="64" t="str">
        <f t="shared" si="95"/>
        <v/>
      </c>
      <c r="L106" s="64" t="str">
        <f t="shared" si="96"/>
        <v/>
      </c>
      <c r="M106" s="64" t="str">
        <f>IF($B106&lt;&gt;"",SUMIFS(销售台账!$I$3:$I$2654,销售台账!$E$3:$E$2654,$B106,销售台账!$B$3:$B$2654,LEFT($I$3,4),销售台账!$C$3:$C$2654,LEFT(I$4,LEN(I$4)-1)),"")</f>
        <v/>
      </c>
      <c r="N106" s="64" t="str">
        <f>IF($B106&lt;&gt;"",IFERROR(SUMIFS(销售台账!$K$3:$K$2654,销售台账!$E$3:$E$2654,$B106,销售台账!$B$3:$B$2654,LEFT($I$3,4),销售台账!$C$3:$C$2654,LEFT(I$4,LEN(I$4)-1))/M106,0),"")</f>
        <v/>
      </c>
      <c r="O106" s="64" t="str">
        <f>IF($B106&lt;&gt;"",SUMIFS(损耗登记!$I$3:$I$4999,损耗登记!$E$3:$E$4999,$B106,损耗登记!$B$3:$B$4999,LEFT($I$3,4),损耗登记!$C$3:$C$4999,LEFT(I$4,LEN(I$4)-1)),"")</f>
        <v/>
      </c>
      <c r="P106" s="64" t="str">
        <f t="shared" si="97"/>
        <v/>
      </c>
      <c r="Q106" s="64" t="str">
        <f t="shared" si="98"/>
        <v/>
      </c>
      <c r="R106" s="64" t="str">
        <f t="shared" si="99"/>
        <v/>
      </c>
      <c r="S106" s="64" t="str">
        <f t="shared" si="161"/>
        <v/>
      </c>
      <c r="T106" s="64" t="str">
        <f>IF($B106&lt;&gt;"",SUMIFS(进货台账!$I$3:$I$1869,进货台账!$E$3:$E$1869,$B106,进货台账!$B$3:$B$1869,LEFT($I$3,4),进货台账!$C$3:$C$1869,LEFT(T$4,LEN(T$4)-1)),"")</f>
        <v/>
      </c>
      <c r="U106" s="64" t="str">
        <f>IF($B106&lt;&gt;"",SUMIFS(进货台账!$K$3:$K$1869,进货台账!$E$3:$E$1869,$B106,进货台账!$B$3:$B$1869,LEFT($I$3,4),进货台账!$C$3:$C$1869,LEFT(T$4,LEN(T$4)-1)),"")</f>
        <v/>
      </c>
      <c r="V106" s="64" t="str">
        <f t="shared" si="162"/>
        <v/>
      </c>
      <c r="W106" s="64" t="str">
        <f t="shared" si="163"/>
        <v/>
      </c>
      <c r="X106" s="64" t="str">
        <f>IF($B106&lt;&gt;"",SUMIFS(销售台账!$I$3:$I$2654,销售台账!$E$3:$E$2654,$B106,销售台账!$B$3:$B$2654,LEFT($I$3,4),销售台账!$C$3:$C$2654,LEFT(T$4,LEN(T$4)-1)),"")</f>
        <v/>
      </c>
      <c r="Y106" s="64" t="str">
        <f>IF($B106&lt;&gt;"",IFERROR(SUMIFS(销售台账!$K$3:$K$2654,销售台账!$E$3:$E$2654,$B106,销售台账!$B$3:$B$2654,LEFT($I$3,4),销售台账!$C$3:$C$2654,LEFT(T$4,LEN(T$4)-1))/X106,0),"")</f>
        <v/>
      </c>
      <c r="Z106" s="64" t="str">
        <f>IF($B106&lt;&gt;"",SUMIFS(损耗登记!$I$3:$I$4999,损耗登记!$E$3:$E$4999,$B106,损耗登记!$B$3:$B$4999,LEFT($I$3,4),损耗登记!$C$3:$C$4999,LEFT(T$4,LEN(T$4)-1)),"")</f>
        <v/>
      </c>
      <c r="AA106" s="64" t="str">
        <f t="shared" si="164"/>
        <v/>
      </c>
      <c r="AB106" s="64" t="str">
        <f t="shared" si="165"/>
        <v/>
      </c>
      <c r="AC106" s="64" t="str">
        <f t="shared" si="166"/>
        <v/>
      </c>
      <c r="AD106" s="64" t="str">
        <f t="shared" si="167"/>
        <v/>
      </c>
      <c r="AE106" s="64" t="str">
        <f>IF($B106&lt;&gt;"",SUMIFS(进货台账!$I$3:$I$1869,进货台账!$E$3:$E$1869,$B106,进货台账!$B$3:$B$1869,LEFT($I$3,4),进货台账!$C$3:$C$1869,LEFT(AE$4,LEN(AE$4)-1)),"")</f>
        <v/>
      </c>
      <c r="AF106" s="64" t="str">
        <f>IF($B106&lt;&gt;"",SUMIFS(进货台账!$K$3:$K$1869,进货台账!$E$3:$E$1869,$B106,进货台账!$B$3:$B$1869,LEFT($I$3,4),进货台账!$C$3:$C$1869,LEFT(AE$4,LEN(AE$4)-1)),"")</f>
        <v/>
      </c>
      <c r="AG106" s="64" t="str">
        <f t="shared" si="100"/>
        <v/>
      </c>
      <c r="AH106" s="64" t="str">
        <f t="shared" si="101"/>
        <v/>
      </c>
      <c r="AI106" s="64" t="str">
        <f>IF($B106&lt;&gt;"",SUMIFS(销售台账!$I$3:$I$2654,销售台账!$E$3:$E$2654,$B106,销售台账!$B$3:$B$2654,LEFT($I$3,4),销售台账!$C$3:$C$2654,LEFT(AE$4,LEN(AE$4)-1)),"")</f>
        <v/>
      </c>
      <c r="AJ106" s="64" t="str">
        <f>IF($B106&lt;&gt;"",IFERROR(SUMIFS(销售台账!$K$3:$K$2654,销售台账!$E$3:$E$2654,$B106,销售台账!$B$3:$B$2654,LEFT($I$3,4),销售台账!$C$3:$C$2654,LEFT(AE$4,LEN(AE$4)-1))/AI106,0),"")</f>
        <v/>
      </c>
      <c r="AK106" s="64" t="str">
        <f>IF($B106&lt;&gt;"",SUMIFS(损耗登记!$I$3:$I$4999,损耗登记!$E$3:$E$4999,$B106,损耗登记!$B$3:$B$4999,LEFT($I$3,4),损耗登记!$C$3:$C$4999,LEFT(AE$4,LEN(AE$4)-1)),"")</f>
        <v/>
      </c>
      <c r="AL106" s="64" t="str">
        <f t="shared" si="102"/>
        <v/>
      </c>
      <c r="AM106" s="64" t="str">
        <f t="shared" si="103"/>
        <v/>
      </c>
      <c r="AN106" s="64" t="str">
        <f t="shared" si="104"/>
        <v/>
      </c>
      <c r="AO106" s="64" t="str">
        <f t="shared" si="105"/>
        <v/>
      </c>
      <c r="AP106" s="64" t="str">
        <f>IF($B106&lt;&gt;"",SUMIFS(进货台账!$I$3:$I$1869,进货台账!$E$3:$E$1869,$B106,进货台账!$B$3:$B$1869,LEFT($I$3,4),进货台账!$C$3:$C$1869,LEFT(AP$4,LEN(AP$4)-1)),"")</f>
        <v/>
      </c>
      <c r="AQ106" s="64" t="str">
        <f>IF($B106&lt;&gt;"",SUMIFS(进货台账!$K$3:$K$1869,进货台账!$E$3:$E$1869,$B106,进货台账!$B$3:$B$1869,LEFT($I$3,4),进货台账!$C$3:$C$1869,LEFT(AP$4,LEN(AP$4)-1)),"")</f>
        <v/>
      </c>
      <c r="AR106" s="64" t="str">
        <f t="shared" si="106"/>
        <v/>
      </c>
      <c r="AS106" s="64" t="str">
        <f t="shared" si="107"/>
        <v/>
      </c>
      <c r="AT106" s="64" t="str">
        <f>IF($B106&lt;&gt;"",SUMIFS(销售台账!$I$3:$I$2654,销售台账!$E$3:$E$2654,$B106,销售台账!$B$3:$B$2654,LEFT($I$3,4),销售台账!$C$3:$C$2654,LEFT(AP$4,LEN(AP$4)-1)),"")</f>
        <v/>
      </c>
      <c r="AU106" s="64" t="str">
        <f>IF($B106&lt;&gt;"",IFERROR(SUMIFS(销售台账!$K$3:$K$2654,销售台账!$E$3:$E$2654,$B106,销售台账!$B$3:$B$2654,LEFT($I$3,4),销售台账!$C$3:$C$2654,LEFT(AP$4,LEN(AP$4)-1))/AT106,0),"")</f>
        <v/>
      </c>
      <c r="AV106" s="64" t="str">
        <f>IF($B106&lt;&gt;"",SUMIFS(损耗登记!$I$3:$I$4999,损耗登记!$E$3:$E$4999,$B106,损耗登记!$B$3:$B$4999,LEFT($I$3,4),损耗登记!$C$3:$C$4999,LEFT(AP$4,LEN(AP$4)-1)),"")</f>
        <v/>
      </c>
      <c r="AW106" s="64" t="str">
        <f t="shared" si="108"/>
        <v/>
      </c>
      <c r="AX106" s="64" t="str">
        <f t="shared" si="109"/>
        <v/>
      </c>
      <c r="AY106" s="64" t="str">
        <f t="shared" si="110"/>
        <v/>
      </c>
      <c r="AZ106" s="64" t="str">
        <f t="shared" si="111"/>
        <v/>
      </c>
      <c r="BA106" s="64" t="str">
        <f>IF($B106&lt;&gt;"",SUMIFS(进货台账!$I$3:$I$1869,进货台账!$E$3:$E$1869,$B106,进货台账!$B$3:$B$1869,LEFT($I$3,4),进货台账!$C$3:$C$1869,LEFT(BA$4,LEN(BA$4)-1)),"")</f>
        <v/>
      </c>
      <c r="BB106" s="64" t="str">
        <f>IF($B106&lt;&gt;"",SUMIFS(进货台账!$K$3:$K$1869,进货台账!$E$3:$E$1869,$B106,进货台账!$B$3:$B$1869,LEFT($I$3,4),进货台账!$C$3:$C$1869,LEFT(BA$4,LEN(BA$4)-1)),"")</f>
        <v/>
      </c>
      <c r="BC106" s="64" t="str">
        <f t="shared" si="112"/>
        <v/>
      </c>
      <c r="BD106" s="64" t="str">
        <f t="shared" si="113"/>
        <v/>
      </c>
      <c r="BE106" s="64" t="str">
        <f>IF($B106&lt;&gt;"",SUMIFS(销售台账!$I$3:$I$2654,销售台账!$E$3:$E$2654,$B106,销售台账!$B$3:$B$2654,LEFT($I$3,4),销售台账!$C$3:$C$2654,LEFT(BA$4,LEN(BA$4)-1)),"")</f>
        <v/>
      </c>
      <c r="BF106" s="64" t="str">
        <f>IF($B106&lt;&gt;"",IFERROR(SUMIFS(销售台账!$K$3:$K$2654,销售台账!$E$3:$E$2654,$B106,销售台账!$B$3:$B$2654,LEFT($I$3,4),销售台账!$C$3:$C$2654,LEFT(BA$4,LEN(BA$4)-1))/BE106,0),"")</f>
        <v/>
      </c>
      <c r="BG106" s="64" t="str">
        <f>IF($B106&lt;&gt;"",SUMIFS(损耗登记!$I$3:$I$4999,损耗登记!$E$3:$E$4999,$B106,损耗登记!$B$3:$B$4999,LEFT($I$3,4),损耗登记!$C$3:$C$4999,LEFT(BA$4,LEN(BA$4)-1)),"")</f>
        <v/>
      </c>
      <c r="BH106" s="64" t="str">
        <f t="shared" si="114"/>
        <v/>
      </c>
      <c r="BI106" s="64" t="str">
        <f t="shared" si="115"/>
        <v/>
      </c>
      <c r="BJ106" s="64" t="str">
        <f t="shared" si="116"/>
        <v/>
      </c>
      <c r="BK106" s="64" t="str">
        <f t="shared" si="117"/>
        <v/>
      </c>
      <c r="BL106" s="64" t="str">
        <f>IF($B106&lt;&gt;"",SUMIFS(进货台账!$I$3:$I$1869,进货台账!$E$3:$E$1869,$B106,进货台账!$B$3:$B$1869,LEFT($I$3,4),进货台账!$C$3:$C$1869,LEFT(BL$4,LEN(BL$4)-1)),"")</f>
        <v/>
      </c>
      <c r="BM106" s="64" t="str">
        <f>IF($B106&lt;&gt;"",SUMIFS(进货台账!$K$3:$K$1869,进货台账!$E$3:$E$1869,$B106,进货台账!$B$3:$B$1869,LEFT($I$3,4),进货台账!$C$3:$C$1869,LEFT(BL$4,LEN(BL$4)-1)),"")</f>
        <v/>
      </c>
      <c r="BN106" s="64" t="str">
        <f t="shared" si="118"/>
        <v/>
      </c>
      <c r="BO106" s="64" t="str">
        <f t="shared" si="119"/>
        <v/>
      </c>
      <c r="BP106" s="64" t="str">
        <f>IF($B106&lt;&gt;"",SUMIFS(销售台账!$I$3:$I$2654,销售台账!$E$3:$E$2654,$B106,销售台账!$B$3:$B$2654,LEFT($I$3,4),销售台账!$C$3:$C$2654,LEFT(BL$4,LEN(BL$4)-1)),"")</f>
        <v/>
      </c>
      <c r="BQ106" s="64" t="str">
        <f>IF($B106&lt;&gt;"",IFERROR(SUMIFS(销售台账!$K$3:$K$2654,销售台账!$E$3:$E$2654,$B106,销售台账!$B$3:$B$2654,LEFT($I$3,4),销售台账!$C$3:$C$2654,LEFT(BL$4,LEN(BL$4)-1))/BP106,0),"")</f>
        <v/>
      </c>
      <c r="BR106" s="64" t="str">
        <f>IF($B106&lt;&gt;"",SUMIFS(损耗登记!$I$3:$I$4999,损耗登记!$E$3:$E$4999,$B106,损耗登记!$B$3:$B$4999,LEFT($I$3,4),损耗登记!$C$3:$C$4999,LEFT(BL$4,LEN(BL$4)-1)),"")</f>
        <v/>
      </c>
      <c r="BS106" s="64" t="str">
        <f t="shared" si="120"/>
        <v/>
      </c>
      <c r="BT106" s="64" t="str">
        <f t="shared" si="121"/>
        <v/>
      </c>
      <c r="BU106" s="64" t="str">
        <f t="shared" si="122"/>
        <v/>
      </c>
      <c r="BV106" s="64" t="str">
        <f t="shared" si="123"/>
        <v/>
      </c>
      <c r="BW106" s="64" t="str">
        <f>IF($B106&lt;&gt;"",SUMIFS(进货台账!$I$3:$I$1869,进货台账!$E$3:$E$1869,$B106,进货台账!$B$3:$B$1869,LEFT($I$3,4),进货台账!$C$3:$C$1869,LEFT(BW$4,LEN(BW$4)-1)),"")</f>
        <v/>
      </c>
      <c r="BX106" s="64" t="str">
        <f>IF($B106&lt;&gt;"",SUMIFS(进货台账!$K$3:$K$1869,进货台账!$E$3:$E$1869,$B106,进货台账!$B$3:$B$1869,LEFT($I$3,4),进货台账!$C$3:$C$1869,LEFT(BW$4,LEN(BW$4)-1)),"")</f>
        <v/>
      </c>
      <c r="BY106" s="64" t="str">
        <f t="shared" si="124"/>
        <v/>
      </c>
      <c r="BZ106" s="64" t="str">
        <f t="shared" si="125"/>
        <v/>
      </c>
      <c r="CA106" s="64" t="str">
        <f>IF($B106&lt;&gt;"",SUMIFS(销售台账!$I$3:$I$2654,销售台账!$E$3:$E$2654,$B106,销售台账!$B$3:$B$2654,LEFT($I$3,4),销售台账!$C$3:$C$2654,LEFT(BW$4,LEN(BW$4)-1)),"")</f>
        <v/>
      </c>
      <c r="CB106" s="64" t="str">
        <f>IF($B106&lt;&gt;"",IFERROR(SUMIFS(销售台账!$K$3:$K$2654,销售台账!$E$3:$E$2654,$B106,销售台账!$B$3:$B$2654,LEFT($I$3,4),销售台账!$C$3:$C$2654,LEFT(BW$4,LEN(BW$4)-1))/CA106,0),"")</f>
        <v/>
      </c>
      <c r="CC106" s="64" t="str">
        <f>IF($B106&lt;&gt;"",SUMIFS(损耗登记!$I$3:$I$4999,损耗登记!$E$3:$E$4999,$B106,损耗登记!$B$3:$B$4999,LEFT($I$3,4),损耗登记!$C$3:$C$4999,LEFT(BW$4,LEN(BW$4)-1)),"")</f>
        <v/>
      </c>
      <c r="CD106" s="64" t="str">
        <f t="shared" si="126"/>
        <v/>
      </c>
      <c r="CE106" s="64" t="str">
        <f t="shared" si="127"/>
        <v/>
      </c>
      <c r="CF106" s="64" t="str">
        <f t="shared" si="128"/>
        <v/>
      </c>
      <c r="CG106" s="64" t="str">
        <f t="shared" si="129"/>
        <v/>
      </c>
      <c r="CH106" s="64" t="str">
        <f>IF($B106&lt;&gt;"",SUMIFS(进货台账!$I$3:$I$1869,进货台账!$E$3:$E$1869,$B106,进货台账!$B$3:$B$1869,LEFT($I$3,4),进货台账!$C$3:$C$1869,LEFT(CH$4,LEN(CH$4)-1)),"")</f>
        <v/>
      </c>
      <c r="CI106" s="64" t="str">
        <f>IF($B106&lt;&gt;"",SUMIFS(进货台账!$K$3:$K$1869,进货台账!$E$3:$E$1869,$B106,进货台账!$B$3:$B$1869,LEFT($I$3,4),进货台账!$C$3:$C$1869,LEFT(CH$4,LEN(CH$4)-1)),"")</f>
        <v/>
      </c>
      <c r="CJ106" s="64" t="str">
        <f t="shared" si="130"/>
        <v/>
      </c>
      <c r="CK106" s="64" t="str">
        <f t="shared" si="131"/>
        <v/>
      </c>
      <c r="CL106" s="64" t="str">
        <f>IF($B106&lt;&gt;"",SUMIFS(销售台账!$I$3:$I$2654,销售台账!$E$3:$E$2654,$B106,销售台账!$B$3:$B$2654,LEFT($I$3,4),销售台账!$C$3:$C$2654,LEFT(CH$4,LEN(CH$4)-1)),"")</f>
        <v/>
      </c>
      <c r="CM106" s="64" t="str">
        <f>IF($B106&lt;&gt;"",IFERROR(SUMIFS(销售台账!$K$3:$K$2654,销售台账!$E$3:$E$2654,$B106,销售台账!$B$3:$B$2654,LEFT($I$3,4),销售台账!$C$3:$C$2654,LEFT(CH$4,LEN(CH$4)-1))/CL106,0),"")</f>
        <v/>
      </c>
      <c r="CN106" s="64" t="str">
        <f>IF($B106&lt;&gt;"",SUMIFS(损耗登记!$I$3:$I$4999,损耗登记!$E$3:$E$4999,$B106,损耗登记!$B$3:$B$4999,LEFT($I$3,4),损耗登记!$C$3:$C$4999,LEFT(CH$4,LEN(CH$4)-1)),"")</f>
        <v/>
      </c>
      <c r="CO106" s="64" t="str">
        <f t="shared" si="132"/>
        <v/>
      </c>
      <c r="CP106" s="64" t="str">
        <f t="shared" si="133"/>
        <v/>
      </c>
      <c r="CQ106" s="64" t="str">
        <f t="shared" si="134"/>
        <v/>
      </c>
      <c r="CR106" s="64" t="str">
        <f t="shared" si="135"/>
        <v/>
      </c>
      <c r="CS106" s="64" t="str">
        <f>IF($B106&lt;&gt;"",SUMIFS(进货台账!$I$3:$I$1869,进货台账!$E$3:$E$1869,$B106,进货台账!$B$3:$B$1869,LEFT($I$3,4),进货台账!$C$3:$C$1869,LEFT(CS$4,LEN(CS$4)-1)),"")</f>
        <v/>
      </c>
      <c r="CT106" s="64" t="str">
        <f>IF($B106&lt;&gt;"",SUMIFS(进货台账!$K$3:$K$1869,进货台账!$E$3:$E$1869,$B106,进货台账!$B$3:$B$1869,LEFT($I$3,4),进货台账!$C$3:$C$1869,LEFT(CS$4,LEN(CS$4)-1)),"")</f>
        <v/>
      </c>
      <c r="CU106" s="64" t="str">
        <f t="shared" si="136"/>
        <v/>
      </c>
      <c r="CV106" s="64" t="str">
        <f t="shared" si="137"/>
        <v/>
      </c>
      <c r="CW106" s="64" t="str">
        <f>IF($B106&lt;&gt;"",SUMIFS(销售台账!$I$3:$I$2654,销售台账!$E$3:$E$2654,$B106,销售台账!$B$3:$B$2654,LEFT($I$3,4),销售台账!$C$3:$C$2654,LEFT(CS$4,LEN(CS$4)-1)),"")</f>
        <v/>
      </c>
      <c r="CX106" s="64" t="str">
        <f>IF($B106&lt;&gt;"",IFERROR(SUMIFS(销售台账!$K$3:$K$2654,销售台账!$E$3:$E$2654,$B106,销售台账!$B$3:$B$2654,LEFT($I$3,4),销售台账!$C$3:$C$2654,LEFT(CS$4,LEN(CS$4)-1))/CW106,0),"")</f>
        <v/>
      </c>
      <c r="CY106" s="64" t="str">
        <f>IF($B106&lt;&gt;"",SUMIFS(损耗登记!$I$3:$I$4999,损耗登记!$E$3:$E$4999,$B106,损耗登记!$B$3:$B$4999,LEFT($I$3,4),损耗登记!$C$3:$C$4999,LEFT(CS$4,LEN(CS$4)-1)),"")</f>
        <v/>
      </c>
      <c r="CZ106" s="64" t="str">
        <f t="shared" si="138"/>
        <v/>
      </c>
      <c r="DA106" s="64" t="str">
        <f t="shared" si="139"/>
        <v/>
      </c>
      <c r="DB106" s="64" t="str">
        <f t="shared" si="140"/>
        <v/>
      </c>
      <c r="DC106" s="64" t="str">
        <f t="shared" si="141"/>
        <v/>
      </c>
      <c r="DD106" s="64" t="str">
        <f>IF($B106&lt;&gt;"",SUMIFS(进货台账!$I$3:$I$1869,进货台账!$E$3:$E$1869,$B106,进货台账!$B$3:$B$1869,LEFT($I$3,4),进货台账!$C$3:$C$1869,LEFT(DD$4,LEN(DD$4)-1)),"")</f>
        <v/>
      </c>
      <c r="DE106" s="64" t="str">
        <f>IF($B106&lt;&gt;"",SUMIFS(进货台账!$K$3:$K$1869,进货台账!$E$3:$E$1869,$B106,进货台账!$B$3:$B$1869,LEFT($I$3,4),进货台账!$C$3:$C$1869,LEFT(DD$4,LEN(DD$4)-1)),"")</f>
        <v/>
      </c>
      <c r="DF106" s="64" t="str">
        <f t="shared" si="142"/>
        <v/>
      </c>
      <c r="DG106" s="64" t="str">
        <f t="shared" si="143"/>
        <v/>
      </c>
      <c r="DH106" s="64" t="str">
        <f>IF($B106&lt;&gt;"",SUMIFS(销售台账!$I$3:$I$2654,销售台账!$E$3:$E$2654,$B106,销售台账!$B$3:$B$2654,LEFT($I$3,4),销售台账!$C$3:$C$2654,LEFT(DD$4,LEN(DD$4)-1)),"")</f>
        <v/>
      </c>
      <c r="DI106" s="64" t="str">
        <f>IF($B106&lt;&gt;"",IFERROR(SUMIFS(销售台账!$K$3:$K$2654,销售台账!$E$3:$E$2654,$B106,销售台账!$B$3:$B$2654,LEFT($I$3,4),销售台账!$C$3:$C$2654,LEFT(DD$4,LEN(DD$4)-1))/DH106,0),"")</f>
        <v/>
      </c>
      <c r="DJ106" s="64" t="str">
        <f>IF($B106&lt;&gt;"",SUMIFS(损耗登记!$I$3:$I$4999,损耗登记!$E$3:$E$4999,$B106,损耗登记!$B$3:$B$4999,LEFT($I$3,4),损耗登记!$C$3:$C$4999,LEFT(DD$4,LEN(DD$4)-1)),"")</f>
        <v/>
      </c>
      <c r="DK106" s="64" t="str">
        <f t="shared" si="144"/>
        <v/>
      </c>
      <c r="DL106" s="64" t="str">
        <f t="shared" si="145"/>
        <v/>
      </c>
      <c r="DM106" s="64" t="str">
        <f t="shared" si="146"/>
        <v/>
      </c>
      <c r="DN106" s="64" t="str">
        <f t="shared" si="147"/>
        <v/>
      </c>
      <c r="DO106" s="64" t="str">
        <f>IF($B106&lt;&gt;"",SUMIFS(进货台账!$I$3:$I$1869,进货台账!$E$3:$E$1869,$B106,进货台账!$B$3:$B$1869,LEFT($I$3,4),进货台账!$C$3:$C$1869,LEFT(DO$4,LEN(DO$4)-1)),"")</f>
        <v/>
      </c>
      <c r="DP106" s="64" t="str">
        <f>IF($B106&lt;&gt;"",SUMIFS(进货台账!$K$3:$K$1869,进货台账!$E$3:$E$1869,$B106,进货台账!$B$3:$B$1869,LEFT($I$3,4),进货台账!$C$3:$C$1869,LEFT(DO$4,LEN(DO$4)-1)),"")</f>
        <v/>
      </c>
      <c r="DQ106" s="64" t="str">
        <f t="shared" si="148"/>
        <v/>
      </c>
      <c r="DR106" s="64" t="str">
        <f t="shared" si="149"/>
        <v/>
      </c>
      <c r="DS106" s="64" t="str">
        <f>IF($B106&lt;&gt;"",SUMIFS(销售台账!$I$3:$I$2654,销售台账!$E$3:$E$2654,$B106,销售台账!$B$3:$B$2654,LEFT($I$3,4),销售台账!$C$3:$C$2654,LEFT(DO$4,LEN(DO$4)-1)),"")</f>
        <v/>
      </c>
      <c r="DT106" s="64" t="str">
        <f>IF($B106&lt;&gt;"",IFERROR(SUMIFS(销售台账!$K$3:$K$2654,销售台账!$E$3:$E$2654,$B106,销售台账!$B$3:$B$2654,LEFT($I$3,4),销售台账!$C$3:$C$2654,LEFT(DO$4,LEN(DO$4)-1))/DS106,0),"")</f>
        <v/>
      </c>
      <c r="DU106" s="64" t="str">
        <f>IF($B106&lt;&gt;"",SUMIFS(损耗登记!$I$3:$I$4999,损耗登记!$E$3:$E$4999,$B106,损耗登记!$B$3:$B$4999,LEFT($I$3,4),损耗登记!$C$3:$C$4999,LEFT(DO$4,LEN(DO$4)-1)),"")</f>
        <v/>
      </c>
      <c r="DV106" s="64" t="str">
        <f t="shared" si="150"/>
        <v/>
      </c>
      <c r="DW106" s="64" t="str">
        <f t="shared" si="151"/>
        <v/>
      </c>
      <c r="DX106" s="64" t="str">
        <f t="shared" si="152"/>
        <v/>
      </c>
      <c r="DY106" s="64" t="str">
        <f t="shared" si="153"/>
        <v/>
      </c>
      <c r="DZ106" s="64" t="str">
        <f>IF($B106&lt;&gt;"",SUMIFS(进货台账!$I$3:$I$1869,进货台账!$E$3:$E$1869,$B106,进货台账!$B$3:$B$1869,LEFT($I$3,4),进货台账!$C$3:$C$1869,LEFT(DZ$4,LEN(DZ$4)-1)),"")</f>
        <v/>
      </c>
      <c r="EA106" s="64" t="str">
        <f>IF($B106&lt;&gt;"",SUMIFS(进货台账!$K$3:$K$1869,进货台账!$E$3:$E$1869,$B106,进货台账!$B$3:$B$1869,LEFT($I$3,4),进货台账!$C$3:$C$1869,LEFT(DZ$4,LEN(DZ$4)-1)),"")</f>
        <v/>
      </c>
      <c r="EB106" s="64" t="str">
        <f t="shared" si="154"/>
        <v/>
      </c>
      <c r="EC106" s="64" t="str">
        <f t="shared" si="155"/>
        <v/>
      </c>
      <c r="ED106" s="64" t="str">
        <f>IF($B106&lt;&gt;"",SUMIFS(销售台账!$I$3:$I$2654,销售台账!$E$3:$E$2654,$B106,销售台账!$B$3:$B$2654,LEFT($I$3,4),销售台账!$C$3:$C$2654,LEFT(DZ$4,LEN(DZ$4)-1)),"")</f>
        <v/>
      </c>
      <c r="EE106" s="64" t="str">
        <f>IF($B106&lt;&gt;"",IFERROR(SUMIFS(销售台账!$K$3:$K$2654,销售台账!$E$3:$E$2654,$B106,销售台账!$B$3:$B$2654,LEFT($I$3,4),销售台账!$C$3:$C$2654,LEFT(DZ$4,LEN(DZ$4)-1))/ED106,0),"")</f>
        <v/>
      </c>
      <c r="EF106" s="64" t="str">
        <f>IF($B106&lt;&gt;"",SUMIFS(损耗登记!$I$3:$I$4999,损耗登记!$E$3:$E$4999,$B106,损耗登记!$B$3:$B$4999,LEFT($I$3,4),损耗登记!$C$3:$C$4999,LEFT(DZ$4,LEN(DZ$4)-1)),"")</f>
        <v/>
      </c>
      <c r="EG106" s="64" t="str">
        <f t="shared" si="156"/>
        <v/>
      </c>
      <c r="EH106" s="64" t="str">
        <f t="shared" si="157"/>
        <v/>
      </c>
      <c r="EI106" s="64" t="str">
        <f t="shared" si="158"/>
        <v/>
      </c>
      <c r="EJ106" s="64" t="str">
        <f t="shared" si="159"/>
        <v/>
      </c>
    </row>
    <row r="107" s="44" customFormat="1" ht="22" customHeight="1" spans="1:140">
      <c r="A107" s="63" t="str">
        <f t="shared" si="160"/>
        <v/>
      </c>
      <c r="B107" s="63" t="str">
        <f>IF(商品参数!A103&lt;&gt;"",商品参数!A103,"")</f>
        <v/>
      </c>
      <c r="C107" s="64" t="str">
        <f>IFERROR(VLOOKUP(B107,商品参数!A:E,2,FALSE),"")</f>
        <v/>
      </c>
      <c r="D107" s="64" t="str">
        <f>IFERROR(VLOOKUP(B107,商品参数!A:E,3,FALSE),"")</f>
        <v/>
      </c>
      <c r="E107" s="64" t="str">
        <f>IFERROR(VLOOKUP(B107,商品参数!A:E,4,FALSE),"")</f>
        <v/>
      </c>
      <c r="F107" s="64" t="str">
        <f>IF(E107&lt;&gt;"",IFERROR(VLOOKUP(B107,商品参数!$A$3:$D$499,6,0),0),"")</f>
        <v/>
      </c>
      <c r="G107" s="64" t="str">
        <f>IF(E107&lt;&gt;"",IFERROR(VLOOKUP(B107,商品参数!$A$3:$E$499,7,0),0),"")</f>
        <v/>
      </c>
      <c r="H107" s="64" t="str">
        <f t="shared" si="94"/>
        <v/>
      </c>
      <c r="I107" s="64" t="str">
        <f>IF($B107&lt;&gt;"",SUMIFS(进货台账!$I$3:$I$1869,进货台账!$E$3:$E$1869,$B107,进货台账!$B$3:$B$1869,LEFT($I$3,4),进货台账!$C$3:$C$1869,LEFT(I$4,LEN(I$4)-1)),"")</f>
        <v/>
      </c>
      <c r="J107" s="64" t="str">
        <f>IF($B107&lt;&gt;"",SUMIFS(进货台账!$K$3:$K$1869,进货台账!$E$3:$E$1869,$B107,进货台账!$B$3:$B$1869,LEFT($I$3,4),进货台账!$C$3:$C$1869,LEFT(I$4,LEN(I$4)-1)),"")</f>
        <v/>
      </c>
      <c r="K107" s="64" t="str">
        <f t="shared" si="95"/>
        <v/>
      </c>
      <c r="L107" s="64" t="str">
        <f t="shared" si="96"/>
        <v/>
      </c>
      <c r="M107" s="64" t="str">
        <f>IF($B107&lt;&gt;"",SUMIFS(销售台账!$I$3:$I$2654,销售台账!$E$3:$E$2654,$B107,销售台账!$B$3:$B$2654,LEFT($I$3,4),销售台账!$C$3:$C$2654,LEFT(I$4,LEN(I$4)-1)),"")</f>
        <v/>
      </c>
      <c r="N107" s="64" t="str">
        <f>IF($B107&lt;&gt;"",IFERROR(SUMIFS(销售台账!$K$3:$K$2654,销售台账!$E$3:$E$2654,$B107,销售台账!$B$3:$B$2654,LEFT($I$3,4),销售台账!$C$3:$C$2654,LEFT(I$4,LEN(I$4)-1))/M107,0),"")</f>
        <v/>
      </c>
      <c r="O107" s="64" t="str">
        <f>IF($B107&lt;&gt;"",SUMIFS(损耗登记!$I$3:$I$4999,损耗登记!$E$3:$E$4999,$B107,损耗登记!$B$3:$B$4999,LEFT($I$3,4),损耗登记!$C$3:$C$4999,LEFT(I$4,LEN(I$4)-1)),"")</f>
        <v/>
      </c>
      <c r="P107" s="64" t="str">
        <f t="shared" si="97"/>
        <v/>
      </c>
      <c r="Q107" s="64" t="str">
        <f t="shared" si="98"/>
        <v/>
      </c>
      <c r="R107" s="64" t="str">
        <f t="shared" si="99"/>
        <v/>
      </c>
      <c r="S107" s="64" t="str">
        <f t="shared" si="161"/>
        <v/>
      </c>
      <c r="T107" s="64" t="str">
        <f>IF($B107&lt;&gt;"",SUMIFS(进货台账!$I$3:$I$1869,进货台账!$E$3:$E$1869,$B107,进货台账!$B$3:$B$1869,LEFT($I$3,4),进货台账!$C$3:$C$1869,LEFT(T$4,LEN(T$4)-1)),"")</f>
        <v/>
      </c>
      <c r="U107" s="64" t="str">
        <f>IF($B107&lt;&gt;"",SUMIFS(进货台账!$K$3:$K$1869,进货台账!$E$3:$E$1869,$B107,进货台账!$B$3:$B$1869,LEFT($I$3,4),进货台账!$C$3:$C$1869,LEFT(T$4,LEN(T$4)-1)),"")</f>
        <v/>
      </c>
      <c r="V107" s="64" t="str">
        <f t="shared" si="162"/>
        <v/>
      </c>
      <c r="W107" s="64" t="str">
        <f t="shared" si="163"/>
        <v/>
      </c>
      <c r="X107" s="64" t="str">
        <f>IF($B107&lt;&gt;"",SUMIFS(销售台账!$I$3:$I$2654,销售台账!$E$3:$E$2654,$B107,销售台账!$B$3:$B$2654,LEFT($I$3,4),销售台账!$C$3:$C$2654,LEFT(T$4,LEN(T$4)-1)),"")</f>
        <v/>
      </c>
      <c r="Y107" s="64" t="str">
        <f>IF($B107&lt;&gt;"",IFERROR(SUMIFS(销售台账!$K$3:$K$2654,销售台账!$E$3:$E$2654,$B107,销售台账!$B$3:$B$2654,LEFT($I$3,4),销售台账!$C$3:$C$2654,LEFT(T$4,LEN(T$4)-1))/X107,0),"")</f>
        <v/>
      </c>
      <c r="Z107" s="64" t="str">
        <f>IF($B107&lt;&gt;"",SUMIFS(损耗登记!$I$3:$I$4999,损耗登记!$E$3:$E$4999,$B107,损耗登记!$B$3:$B$4999,LEFT($I$3,4),损耗登记!$C$3:$C$4999,LEFT(T$4,LEN(T$4)-1)),"")</f>
        <v/>
      </c>
      <c r="AA107" s="64" t="str">
        <f t="shared" si="164"/>
        <v/>
      </c>
      <c r="AB107" s="64" t="str">
        <f t="shared" si="165"/>
        <v/>
      </c>
      <c r="AC107" s="64" t="str">
        <f t="shared" si="166"/>
        <v/>
      </c>
      <c r="AD107" s="64" t="str">
        <f t="shared" si="167"/>
        <v/>
      </c>
      <c r="AE107" s="64" t="str">
        <f>IF($B107&lt;&gt;"",SUMIFS(进货台账!$I$3:$I$1869,进货台账!$E$3:$E$1869,$B107,进货台账!$B$3:$B$1869,LEFT($I$3,4),进货台账!$C$3:$C$1869,LEFT(AE$4,LEN(AE$4)-1)),"")</f>
        <v/>
      </c>
      <c r="AF107" s="64" t="str">
        <f>IF($B107&lt;&gt;"",SUMIFS(进货台账!$K$3:$K$1869,进货台账!$E$3:$E$1869,$B107,进货台账!$B$3:$B$1869,LEFT($I$3,4),进货台账!$C$3:$C$1869,LEFT(AE$4,LEN(AE$4)-1)),"")</f>
        <v/>
      </c>
      <c r="AG107" s="64" t="str">
        <f t="shared" si="100"/>
        <v/>
      </c>
      <c r="AH107" s="64" t="str">
        <f t="shared" si="101"/>
        <v/>
      </c>
      <c r="AI107" s="64" t="str">
        <f>IF($B107&lt;&gt;"",SUMIFS(销售台账!$I$3:$I$2654,销售台账!$E$3:$E$2654,$B107,销售台账!$B$3:$B$2654,LEFT($I$3,4),销售台账!$C$3:$C$2654,LEFT(AE$4,LEN(AE$4)-1)),"")</f>
        <v/>
      </c>
      <c r="AJ107" s="64" t="str">
        <f>IF($B107&lt;&gt;"",IFERROR(SUMIFS(销售台账!$K$3:$K$2654,销售台账!$E$3:$E$2654,$B107,销售台账!$B$3:$B$2654,LEFT($I$3,4),销售台账!$C$3:$C$2654,LEFT(AE$4,LEN(AE$4)-1))/AI107,0),"")</f>
        <v/>
      </c>
      <c r="AK107" s="64" t="str">
        <f>IF($B107&lt;&gt;"",SUMIFS(损耗登记!$I$3:$I$4999,损耗登记!$E$3:$E$4999,$B107,损耗登记!$B$3:$B$4999,LEFT($I$3,4),损耗登记!$C$3:$C$4999,LEFT(AE$4,LEN(AE$4)-1)),"")</f>
        <v/>
      </c>
      <c r="AL107" s="64" t="str">
        <f t="shared" si="102"/>
        <v/>
      </c>
      <c r="AM107" s="64" t="str">
        <f t="shared" si="103"/>
        <v/>
      </c>
      <c r="AN107" s="64" t="str">
        <f t="shared" si="104"/>
        <v/>
      </c>
      <c r="AO107" s="64" t="str">
        <f t="shared" si="105"/>
        <v/>
      </c>
      <c r="AP107" s="64" t="str">
        <f>IF($B107&lt;&gt;"",SUMIFS(进货台账!$I$3:$I$1869,进货台账!$E$3:$E$1869,$B107,进货台账!$B$3:$B$1869,LEFT($I$3,4),进货台账!$C$3:$C$1869,LEFT(AP$4,LEN(AP$4)-1)),"")</f>
        <v/>
      </c>
      <c r="AQ107" s="64" t="str">
        <f>IF($B107&lt;&gt;"",SUMIFS(进货台账!$K$3:$K$1869,进货台账!$E$3:$E$1869,$B107,进货台账!$B$3:$B$1869,LEFT($I$3,4),进货台账!$C$3:$C$1869,LEFT(AP$4,LEN(AP$4)-1)),"")</f>
        <v/>
      </c>
      <c r="AR107" s="64" t="str">
        <f t="shared" si="106"/>
        <v/>
      </c>
      <c r="AS107" s="64" t="str">
        <f t="shared" si="107"/>
        <v/>
      </c>
      <c r="AT107" s="64" t="str">
        <f>IF($B107&lt;&gt;"",SUMIFS(销售台账!$I$3:$I$2654,销售台账!$E$3:$E$2654,$B107,销售台账!$B$3:$B$2654,LEFT($I$3,4),销售台账!$C$3:$C$2654,LEFT(AP$4,LEN(AP$4)-1)),"")</f>
        <v/>
      </c>
      <c r="AU107" s="64" t="str">
        <f>IF($B107&lt;&gt;"",IFERROR(SUMIFS(销售台账!$K$3:$K$2654,销售台账!$E$3:$E$2654,$B107,销售台账!$B$3:$B$2654,LEFT($I$3,4),销售台账!$C$3:$C$2654,LEFT(AP$4,LEN(AP$4)-1))/AT107,0),"")</f>
        <v/>
      </c>
      <c r="AV107" s="64" t="str">
        <f>IF($B107&lt;&gt;"",SUMIFS(损耗登记!$I$3:$I$4999,损耗登记!$E$3:$E$4999,$B107,损耗登记!$B$3:$B$4999,LEFT($I$3,4),损耗登记!$C$3:$C$4999,LEFT(AP$4,LEN(AP$4)-1)),"")</f>
        <v/>
      </c>
      <c r="AW107" s="64" t="str">
        <f t="shared" si="108"/>
        <v/>
      </c>
      <c r="AX107" s="64" t="str">
        <f t="shared" si="109"/>
        <v/>
      </c>
      <c r="AY107" s="64" t="str">
        <f t="shared" si="110"/>
        <v/>
      </c>
      <c r="AZ107" s="64" t="str">
        <f t="shared" si="111"/>
        <v/>
      </c>
      <c r="BA107" s="64" t="str">
        <f>IF($B107&lt;&gt;"",SUMIFS(进货台账!$I$3:$I$1869,进货台账!$E$3:$E$1869,$B107,进货台账!$B$3:$B$1869,LEFT($I$3,4),进货台账!$C$3:$C$1869,LEFT(BA$4,LEN(BA$4)-1)),"")</f>
        <v/>
      </c>
      <c r="BB107" s="64" t="str">
        <f>IF($B107&lt;&gt;"",SUMIFS(进货台账!$K$3:$K$1869,进货台账!$E$3:$E$1869,$B107,进货台账!$B$3:$B$1869,LEFT($I$3,4),进货台账!$C$3:$C$1869,LEFT(BA$4,LEN(BA$4)-1)),"")</f>
        <v/>
      </c>
      <c r="BC107" s="64" t="str">
        <f t="shared" si="112"/>
        <v/>
      </c>
      <c r="BD107" s="64" t="str">
        <f t="shared" si="113"/>
        <v/>
      </c>
      <c r="BE107" s="64" t="str">
        <f>IF($B107&lt;&gt;"",SUMIFS(销售台账!$I$3:$I$2654,销售台账!$E$3:$E$2654,$B107,销售台账!$B$3:$B$2654,LEFT($I$3,4),销售台账!$C$3:$C$2654,LEFT(BA$4,LEN(BA$4)-1)),"")</f>
        <v/>
      </c>
      <c r="BF107" s="64" t="str">
        <f>IF($B107&lt;&gt;"",IFERROR(SUMIFS(销售台账!$K$3:$K$2654,销售台账!$E$3:$E$2654,$B107,销售台账!$B$3:$B$2654,LEFT($I$3,4),销售台账!$C$3:$C$2654,LEFT(BA$4,LEN(BA$4)-1))/BE107,0),"")</f>
        <v/>
      </c>
      <c r="BG107" s="64" t="str">
        <f>IF($B107&lt;&gt;"",SUMIFS(损耗登记!$I$3:$I$4999,损耗登记!$E$3:$E$4999,$B107,损耗登记!$B$3:$B$4999,LEFT($I$3,4),损耗登记!$C$3:$C$4999,LEFT(BA$4,LEN(BA$4)-1)),"")</f>
        <v/>
      </c>
      <c r="BH107" s="64" t="str">
        <f t="shared" si="114"/>
        <v/>
      </c>
      <c r="BI107" s="64" t="str">
        <f t="shared" si="115"/>
        <v/>
      </c>
      <c r="BJ107" s="64" t="str">
        <f t="shared" si="116"/>
        <v/>
      </c>
      <c r="BK107" s="64" t="str">
        <f t="shared" si="117"/>
        <v/>
      </c>
      <c r="BL107" s="64" t="str">
        <f>IF($B107&lt;&gt;"",SUMIFS(进货台账!$I$3:$I$1869,进货台账!$E$3:$E$1869,$B107,进货台账!$B$3:$B$1869,LEFT($I$3,4),进货台账!$C$3:$C$1869,LEFT(BL$4,LEN(BL$4)-1)),"")</f>
        <v/>
      </c>
      <c r="BM107" s="64" t="str">
        <f>IF($B107&lt;&gt;"",SUMIFS(进货台账!$K$3:$K$1869,进货台账!$E$3:$E$1869,$B107,进货台账!$B$3:$B$1869,LEFT($I$3,4),进货台账!$C$3:$C$1869,LEFT(BL$4,LEN(BL$4)-1)),"")</f>
        <v/>
      </c>
      <c r="BN107" s="64" t="str">
        <f t="shared" si="118"/>
        <v/>
      </c>
      <c r="BO107" s="64" t="str">
        <f t="shared" si="119"/>
        <v/>
      </c>
      <c r="BP107" s="64" t="str">
        <f>IF($B107&lt;&gt;"",SUMIFS(销售台账!$I$3:$I$2654,销售台账!$E$3:$E$2654,$B107,销售台账!$B$3:$B$2654,LEFT($I$3,4),销售台账!$C$3:$C$2654,LEFT(BL$4,LEN(BL$4)-1)),"")</f>
        <v/>
      </c>
      <c r="BQ107" s="64" t="str">
        <f>IF($B107&lt;&gt;"",IFERROR(SUMIFS(销售台账!$K$3:$K$2654,销售台账!$E$3:$E$2654,$B107,销售台账!$B$3:$B$2654,LEFT($I$3,4),销售台账!$C$3:$C$2654,LEFT(BL$4,LEN(BL$4)-1))/BP107,0),"")</f>
        <v/>
      </c>
      <c r="BR107" s="64" t="str">
        <f>IF($B107&lt;&gt;"",SUMIFS(损耗登记!$I$3:$I$4999,损耗登记!$E$3:$E$4999,$B107,损耗登记!$B$3:$B$4999,LEFT($I$3,4),损耗登记!$C$3:$C$4999,LEFT(BL$4,LEN(BL$4)-1)),"")</f>
        <v/>
      </c>
      <c r="BS107" s="64" t="str">
        <f t="shared" si="120"/>
        <v/>
      </c>
      <c r="BT107" s="64" t="str">
        <f t="shared" si="121"/>
        <v/>
      </c>
      <c r="BU107" s="64" t="str">
        <f t="shared" si="122"/>
        <v/>
      </c>
      <c r="BV107" s="64" t="str">
        <f t="shared" si="123"/>
        <v/>
      </c>
      <c r="BW107" s="64" t="str">
        <f>IF($B107&lt;&gt;"",SUMIFS(进货台账!$I$3:$I$1869,进货台账!$E$3:$E$1869,$B107,进货台账!$B$3:$B$1869,LEFT($I$3,4),进货台账!$C$3:$C$1869,LEFT(BW$4,LEN(BW$4)-1)),"")</f>
        <v/>
      </c>
      <c r="BX107" s="64" t="str">
        <f>IF($B107&lt;&gt;"",SUMIFS(进货台账!$K$3:$K$1869,进货台账!$E$3:$E$1869,$B107,进货台账!$B$3:$B$1869,LEFT($I$3,4),进货台账!$C$3:$C$1869,LEFT(BW$4,LEN(BW$4)-1)),"")</f>
        <v/>
      </c>
      <c r="BY107" s="64" t="str">
        <f t="shared" si="124"/>
        <v/>
      </c>
      <c r="BZ107" s="64" t="str">
        <f t="shared" si="125"/>
        <v/>
      </c>
      <c r="CA107" s="64" t="str">
        <f>IF($B107&lt;&gt;"",SUMIFS(销售台账!$I$3:$I$2654,销售台账!$E$3:$E$2654,$B107,销售台账!$B$3:$B$2654,LEFT($I$3,4),销售台账!$C$3:$C$2654,LEFT(BW$4,LEN(BW$4)-1)),"")</f>
        <v/>
      </c>
      <c r="CB107" s="64" t="str">
        <f>IF($B107&lt;&gt;"",IFERROR(SUMIFS(销售台账!$K$3:$K$2654,销售台账!$E$3:$E$2654,$B107,销售台账!$B$3:$B$2654,LEFT($I$3,4),销售台账!$C$3:$C$2654,LEFT(BW$4,LEN(BW$4)-1))/CA107,0),"")</f>
        <v/>
      </c>
      <c r="CC107" s="64" t="str">
        <f>IF($B107&lt;&gt;"",SUMIFS(损耗登记!$I$3:$I$4999,损耗登记!$E$3:$E$4999,$B107,损耗登记!$B$3:$B$4999,LEFT($I$3,4),损耗登记!$C$3:$C$4999,LEFT(BW$4,LEN(BW$4)-1)),"")</f>
        <v/>
      </c>
      <c r="CD107" s="64" t="str">
        <f t="shared" si="126"/>
        <v/>
      </c>
      <c r="CE107" s="64" t="str">
        <f t="shared" si="127"/>
        <v/>
      </c>
      <c r="CF107" s="64" t="str">
        <f t="shared" si="128"/>
        <v/>
      </c>
      <c r="CG107" s="64" t="str">
        <f t="shared" si="129"/>
        <v/>
      </c>
      <c r="CH107" s="64" t="str">
        <f>IF($B107&lt;&gt;"",SUMIFS(进货台账!$I$3:$I$1869,进货台账!$E$3:$E$1869,$B107,进货台账!$B$3:$B$1869,LEFT($I$3,4),进货台账!$C$3:$C$1869,LEFT(CH$4,LEN(CH$4)-1)),"")</f>
        <v/>
      </c>
      <c r="CI107" s="64" t="str">
        <f>IF($B107&lt;&gt;"",SUMIFS(进货台账!$K$3:$K$1869,进货台账!$E$3:$E$1869,$B107,进货台账!$B$3:$B$1869,LEFT($I$3,4),进货台账!$C$3:$C$1869,LEFT(CH$4,LEN(CH$4)-1)),"")</f>
        <v/>
      </c>
      <c r="CJ107" s="64" t="str">
        <f t="shared" si="130"/>
        <v/>
      </c>
      <c r="CK107" s="64" t="str">
        <f t="shared" si="131"/>
        <v/>
      </c>
      <c r="CL107" s="64" t="str">
        <f>IF($B107&lt;&gt;"",SUMIFS(销售台账!$I$3:$I$2654,销售台账!$E$3:$E$2654,$B107,销售台账!$B$3:$B$2654,LEFT($I$3,4),销售台账!$C$3:$C$2654,LEFT(CH$4,LEN(CH$4)-1)),"")</f>
        <v/>
      </c>
      <c r="CM107" s="64" t="str">
        <f>IF($B107&lt;&gt;"",IFERROR(SUMIFS(销售台账!$K$3:$K$2654,销售台账!$E$3:$E$2654,$B107,销售台账!$B$3:$B$2654,LEFT($I$3,4),销售台账!$C$3:$C$2654,LEFT(CH$4,LEN(CH$4)-1))/CL107,0),"")</f>
        <v/>
      </c>
      <c r="CN107" s="64" t="str">
        <f>IF($B107&lt;&gt;"",SUMIFS(损耗登记!$I$3:$I$4999,损耗登记!$E$3:$E$4999,$B107,损耗登记!$B$3:$B$4999,LEFT($I$3,4),损耗登记!$C$3:$C$4999,LEFT(CH$4,LEN(CH$4)-1)),"")</f>
        <v/>
      </c>
      <c r="CO107" s="64" t="str">
        <f t="shared" si="132"/>
        <v/>
      </c>
      <c r="CP107" s="64" t="str">
        <f t="shared" si="133"/>
        <v/>
      </c>
      <c r="CQ107" s="64" t="str">
        <f t="shared" si="134"/>
        <v/>
      </c>
      <c r="CR107" s="64" t="str">
        <f t="shared" si="135"/>
        <v/>
      </c>
      <c r="CS107" s="64" t="str">
        <f>IF($B107&lt;&gt;"",SUMIFS(进货台账!$I$3:$I$1869,进货台账!$E$3:$E$1869,$B107,进货台账!$B$3:$B$1869,LEFT($I$3,4),进货台账!$C$3:$C$1869,LEFT(CS$4,LEN(CS$4)-1)),"")</f>
        <v/>
      </c>
      <c r="CT107" s="64" t="str">
        <f>IF($B107&lt;&gt;"",SUMIFS(进货台账!$K$3:$K$1869,进货台账!$E$3:$E$1869,$B107,进货台账!$B$3:$B$1869,LEFT($I$3,4),进货台账!$C$3:$C$1869,LEFT(CS$4,LEN(CS$4)-1)),"")</f>
        <v/>
      </c>
      <c r="CU107" s="64" t="str">
        <f t="shared" si="136"/>
        <v/>
      </c>
      <c r="CV107" s="64" t="str">
        <f t="shared" si="137"/>
        <v/>
      </c>
      <c r="CW107" s="64" t="str">
        <f>IF($B107&lt;&gt;"",SUMIFS(销售台账!$I$3:$I$2654,销售台账!$E$3:$E$2654,$B107,销售台账!$B$3:$B$2654,LEFT($I$3,4),销售台账!$C$3:$C$2654,LEFT(CS$4,LEN(CS$4)-1)),"")</f>
        <v/>
      </c>
      <c r="CX107" s="64" t="str">
        <f>IF($B107&lt;&gt;"",IFERROR(SUMIFS(销售台账!$K$3:$K$2654,销售台账!$E$3:$E$2654,$B107,销售台账!$B$3:$B$2654,LEFT($I$3,4),销售台账!$C$3:$C$2654,LEFT(CS$4,LEN(CS$4)-1))/CW107,0),"")</f>
        <v/>
      </c>
      <c r="CY107" s="64" t="str">
        <f>IF($B107&lt;&gt;"",SUMIFS(损耗登记!$I$3:$I$4999,损耗登记!$E$3:$E$4999,$B107,损耗登记!$B$3:$B$4999,LEFT($I$3,4),损耗登记!$C$3:$C$4999,LEFT(CS$4,LEN(CS$4)-1)),"")</f>
        <v/>
      </c>
      <c r="CZ107" s="64" t="str">
        <f t="shared" si="138"/>
        <v/>
      </c>
      <c r="DA107" s="64" t="str">
        <f t="shared" si="139"/>
        <v/>
      </c>
      <c r="DB107" s="64" t="str">
        <f t="shared" si="140"/>
        <v/>
      </c>
      <c r="DC107" s="64" t="str">
        <f t="shared" si="141"/>
        <v/>
      </c>
      <c r="DD107" s="64" t="str">
        <f>IF($B107&lt;&gt;"",SUMIFS(进货台账!$I$3:$I$1869,进货台账!$E$3:$E$1869,$B107,进货台账!$B$3:$B$1869,LEFT($I$3,4),进货台账!$C$3:$C$1869,LEFT(DD$4,LEN(DD$4)-1)),"")</f>
        <v/>
      </c>
      <c r="DE107" s="64" t="str">
        <f>IF($B107&lt;&gt;"",SUMIFS(进货台账!$K$3:$K$1869,进货台账!$E$3:$E$1869,$B107,进货台账!$B$3:$B$1869,LEFT($I$3,4),进货台账!$C$3:$C$1869,LEFT(DD$4,LEN(DD$4)-1)),"")</f>
        <v/>
      </c>
      <c r="DF107" s="64" t="str">
        <f t="shared" si="142"/>
        <v/>
      </c>
      <c r="DG107" s="64" t="str">
        <f t="shared" si="143"/>
        <v/>
      </c>
      <c r="DH107" s="64" t="str">
        <f>IF($B107&lt;&gt;"",SUMIFS(销售台账!$I$3:$I$2654,销售台账!$E$3:$E$2654,$B107,销售台账!$B$3:$B$2654,LEFT($I$3,4),销售台账!$C$3:$C$2654,LEFT(DD$4,LEN(DD$4)-1)),"")</f>
        <v/>
      </c>
      <c r="DI107" s="64" t="str">
        <f>IF($B107&lt;&gt;"",IFERROR(SUMIFS(销售台账!$K$3:$K$2654,销售台账!$E$3:$E$2654,$B107,销售台账!$B$3:$B$2654,LEFT($I$3,4),销售台账!$C$3:$C$2654,LEFT(DD$4,LEN(DD$4)-1))/DH107,0),"")</f>
        <v/>
      </c>
      <c r="DJ107" s="64" t="str">
        <f>IF($B107&lt;&gt;"",SUMIFS(损耗登记!$I$3:$I$4999,损耗登记!$E$3:$E$4999,$B107,损耗登记!$B$3:$B$4999,LEFT($I$3,4),损耗登记!$C$3:$C$4999,LEFT(DD$4,LEN(DD$4)-1)),"")</f>
        <v/>
      </c>
      <c r="DK107" s="64" t="str">
        <f t="shared" si="144"/>
        <v/>
      </c>
      <c r="DL107" s="64" t="str">
        <f t="shared" si="145"/>
        <v/>
      </c>
      <c r="DM107" s="64" t="str">
        <f t="shared" si="146"/>
        <v/>
      </c>
      <c r="DN107" s="64" t="str">
        <f t="shared" si="147"/>
        <v/>
      </c>
      <c r="DO107" s="64" t="str">
        <f>IF($B107&lt;&gt;"",SUMIFS(进货台账!$I$3:$I$1869,进货台账!$E$3:$E$1869,$B107,进货台账!$B$3:$B$1869,LEFT($I$3,4),进货台账!$C$3:$C$1869,LEFT(DO$4,LEN(DO$4)-1)),"")</f>
        <v/>
      </c>
      <c r="DP107" s="64" t="str">
        <f>IF($B107&lt;&gt;"",SUMIFS(进货台账!$K$3:$K$1869,进货台账!$E$3:$E$1869,$B107,进货台账!$B$3:$B$1869,LEFT($I$3,4),进货台账!$C$3:$C$1869,LEFT(DO$4,LEN(DO$4)-1)),"")</f>
        <v/>
      </c>
      <c r="DQ107" s="64" t="str">
        <f t="shared" si="148"/>
        <v/>
      </c>
      <c r="DR107" s="64" t="str">
        <f t="shared" si="149"/>
        <v/>
      </c>
      <c r="DS107" s="64" t="str">
        <f>IF($B107&lt;&gt;"",SUMIFS(销售台账!$I$3:$I$2654,销售台账!$E$3:$E$2654,$B107,销售台账!$B$3:$B$2654,LEFT($I$3,4),销售台账!$C$3:$C$2654,LEFT(DO$4,LEN(DO$4)-1)),"")</f>
        <v/>
      </c>
      <c r="DT107" s="64" t="str">
        <f>IF($B107&lt;&gt;"",IFERROR(SUMIFS(销售台账!$K$3:$K$2654,销售台账!$E$3:$E$2654,$B107,销售台账!$B$3:$B$2654,LEFT($I$3,4),销售台账!$C$3:$C$2654,LEFT(DO$4,LEN(DO$4)-1))/DS107,0),"")</f>
        <v/>
      </c>
      <c r="DU107" s="64" t="str">
        <f>IF($B107&lt;&gt;"",SUMIFS(损耗登记!$I$3:$I$4999,损耗登记!$E$3:$E$4999,$B107,损耗登记!$B$3:$B$4999,LEFT($I$3,4),损耗登记!$C$3:$C$4999,LEFT(DO$4,LEN(DO$4)-1)),"")</f>
        <v/>
      </c>
      <c r="DV107" s="64" t="str">
        <f t="shared" si="150"/>
        <v/>
      </c>
      <c r="DW107" s="64" t="str">
        <f t="shared" si="151"/>
        <v/>
      </c>
      <c r="DX107" s="64" t="str">
        <f t="shared" si="152"/>
        <v/>
      </c>
      <c r="DY107" s="64" t="str">
        <f t="shared" si="153"/>
        <v/>
      </c>
      <c r="DZ107" s="64" t="str">
        <f>IF($B107&lt;&gt;"",SUMIFS(进货台账!$I$3:$I$1869,进货台账!$E$3:$E$1869,$B107,进货台账!$B$3:$B$1869,LEFT($I$3,4),进货台账!$C$3:$C$1869,LEFT(DZ$4,LEN(DZ$4)-1)),"")</f>
        <v/>
      </c>
      <c r="EA107" s="64" t="str">
        <f>IF($B107&lt;&gt;"",SUMIFS(进货台账!$K$3:$K$1869,进货台账!$E$3:$E$1869,$B107,进货台账!$B$3:$B$1869,LEFT($I$3,4),进货台账!$C$3:$C$1869,LEFT(DZ$4,LEN(DZ$4)-1)),"")</f>
        <v/>
      </c>
      <c r="EB107" s="64" t="str">
        <f t="shared" si="154"/>
        <v/>
      </c>
      <c r="EC107" s="64" t="str">
        <f t="shared" si="155"/>
        <v/>
      </c>
      <c r="ED107" s="64" t="str">
        <f>IF($B107&lt;&gt;"",SUMIFS(销售台账!$I$3:$I$2654,销售台账!$E$3:$E$2654,$B107,销售台账!$B$3:$B$2654,LEFT($I$3,4),销售台账!$C$3:$C$2654,LEFT(DZ$4,LEN(DZ$4)-1)),"")</f>
        <v/>
      </c>
      <c r="EE107" s="64" t="str">
        <f>IF($B107&lt;&gt;"",IFERROR(SUMIFS(销售台账!$K$3:$K$2654,销售台账!$E$3:$E$2654,$B107,销售台账!$B$3:$B$2654,LEFT($I$3,4),销售台账!$C$3:$C$2654,LEFT(DZ$4,LEN(DZ$4)-1))/ED107,0),"")</f>
        <v/>
      </c>
      <c r="EF107" s="64" t="str">
        <f>IF($B107&lt;&gt;"",SUMIFS(损耗登记!$I$3:$I$4999,损耗登记!$E$3:$E$4999,$B107,损耗登记!$B$3:$B$4999,LEFT($I$3,4),损耗登记!$C$3:$C$4999,LEFT(DZ$4,LEN(DZ$4)-1)),"")</f>
        <v/>
      </c>
      <c r="EG107" s="64" t="str">
        <f t="shared" si="156"/>
        <v/>
      </c>
      <c r="EH107" s="64" t="str">
        <f t="shared" si="157"/>
        <v/>
      </c>
      <c r="EI107" s="64" t="str">
        <f t="shared" si="158"/>
        <v/>
      </c>
      <c r="EJ107" s="64" t="str">
        <f t="shared" si="159"/>
        <v/>
      </c>
    </row>
    <row r="108" s="44" customFormat="1" ht="22" customHeight="1" spans="1:140">
      <c r="A108" s="63" t="str">
        <f t="shared" si="160"/>
        <v/>
      </c>
      <c r="B108" s="63" t="str">
        <f>IF(商品参数!A104&lt;&gt;"",商品参数!A104,"")</f>
        <v/>
      </c>
      <c r="C108" s="64" t="str">
        <f>IFERROR(VLOOKUP(B108,商品参数!A:E,2,FALSE),"")</f>
        <v/>
      </c>
      <c r="D108" s="64" t="str">
        <f>IFERROR(VLOOKUP(B108,商品参数!A:E,3,FALSE),"")</f>
        <v/>
      </c>
      <c r="E108" s="64" t="str">
        <f>IFERROR(VLOOKUP(B108,商品参数!A:E,4,FALSE),"")</f>
        <v/>
      </c>
      <c r="F108" s="64" t="str">
        <f>IF(E108&lt;&gt;"",IFERROR(VLOOKUP(B108,商品参数!$A$3:$D$499,6,0),0),"")</f>
        <v/>
      </c>
      <c r="G108" s="64" t="str">
        <f>IF(E108&lt;&gt;"",IFERROR(VLOOKUP(B108,商品参数!$A$3:$E$499,7,0),0),"")</f>
        <v/>
      </c>
      <c r="H108" s="64" t="str">
        <f t="shared" si="94"/>
        <v/>
      </c>
      <c r="I108" s="64" t="str">
        <f>IF($B108&lt;&gt;"",SUMIFS(进货台账!$I$3:$I$1869,进货台账!$E$3:$E$1869,$B108,进货台账!$B$3:$B$1869,LEFT($I$3,4),进货台账!$C$3:$C$1869,LEFT(I$4,LEN(I$4)-1)),"")</f>
        <v/>
      </c>
      <c r="J108" s="64" t="str">
        <f>IF($B108&lt;&gt;"",SUMIFS(进货台账!$K$3:$K$1869,进货台账!$E$3:$E$1869,$B108,进货台账!$B$3:$B$1869,LEFT($I$3,4),进货台账!$C$3:$C$1869,LEFT(I$4,LEN(I$4)-1)),"")</f>
        <v/>
      </c>
      <c r="K108" s="64" t="str">
        <f t="shared" si="95"/>
        <v/>
      </c>
      <c r="L108" s="64" t="str">
        <f t="shared" si="96"/>
        <v/>
      </c>
      <c r="M108" s="64" t="str">
        <f>IF($B108&lt;&gt;"",SUMIFS(销售台账!$I$3:$I$2654,销售台账!$E$3:$E$2654,$B108,销售台账!$B$3:$B$2654,LEFT($I$3,4),销售台账!$C$3:$C$2654,LEFT(I$4,LEN(I$4)-1)),"")</f>
        <v/>
      </c>
      <c r="N108" s="64" t="str">
        <f>IF($B108&lt;&gt;"",IFERROR(SUMIFS(销售台账!$K$3:$K$2654,销售台账!$E$3:$E$2654,$B108,销售台账!$B$3:$B$2654,LEFT($I$3,4),销售台账!$C$3:$C$2654,LEFT(I$4,LEN(I$4)-1))/M108,0),"")</f>
        <v/>
      </c>
      <c r="O108" s="64" t="str">
        <f>IF($B108&lt;&gt;"",SUMIFS(损耗登记!$I$3:$I$4999,损耗登记!$E$3:$E$4999,$B108,损耗登记!$B$3:$B$4999,LEFT($I$3,4),损耗登记!$C$3:$C$4999,LEFT(I$4,LEN(I$4)-1)),"")</f>
        <v/>
      </c>
      <c r="P108" s="64" t="str">
        <f t="shared" si="97"/>
        <v/>
      </c>
      <c r="Q108" s="64" t="str">
        <f t="shared" si="98"/>
        <v/>
      </c>
      <c r="R108" s="64" t="str">
        <f t="shared" si="99"/>
        <v/>
      </c>
      <c r="S108" s="64" t="str">
        <f t="shared" si="161"/>
        <v/>
      </c>
      <c r="T108" s="64" t="str">
        <f>IF($B108&lt;&gt;"",SUMIFS(进货台账!$I$3:$I$1869,进货台账!$E$3:$E$1869,$B108,进货台账!$B$3:$B$1869,LEFT($I$3,4),进货台账!$C$3:$C$1869,LEFT(T$4,LEN(T$4)-1)),"")</f>
        <v/>
      </c>
      <c r="U108" s="64" t="str">
        <f>IF($B108&lt;&gt;"",SUMIFS(进货台账!$K$3:$K$1869,进货台账!$E$3:$E$1869,$B108,进货台账!$B$3:$B$1869,LEFT($I$3,4),进货台账!$C$3:$C$1869,LEFT(T$4,LEN(T$4)-1)),"")</f>
        <v/>
      </c>
      <c r="V108" s="64" t="str">
        <f t="shared" si="162"/>
        <v/>
      </c>
      <c r="W108" s="64" t="str">
        <f t="shared" si="163"/>
        <v/>
      </c>
      <c r="X108" s="64" t="str">
        <f>IF($B108&lt;&gt;"",SUMIFS(销售台账!$I$3:$I$2654,销售台账!$E$3:$E$2654,$B108,销售台账!$B$3:$B$2654,LEFT($I$3,4),销售台账!$C$3:$C$2654,LEFT(T$4,LEN(T$4)-1)),"")</f>
        <v/>
      </c>
      <c r="Y108" s="64" t="str">
        <f>IF($B108&lt;&gt;"",IFERROR(SUMIFS(销售台账!$K$3:$K$2654,销售台账!$E$3:$E$2654,$B108,销售台账!$B$3:$B$2654,LEFT($I$3,4),销售台账!$C$3:$C$2654,LEFT(T$4,LEN(T$4)-1))/X108,0),"")</f>
        <v/>
      </c>
      <c r="Z108" s="64" t="str">
        <f>IF($B108&lt;&gt;"",SUMIFS(损耗登记!$I$3:$I$4999,损耗登记!$E$3:$E$4999,$B108,损耗登记!$B$3:$B$4999,LEFT($I$3,4),损耗登记!$C$3:$C$4999,LEFT(T$4,LEN(T$4)-1)),"")</f>
        <v/>
      </c>
      <c r="AA108" s="64" t="str">
        <f t="shared" si="164"/>
        <v/>
      </c>
      <c r="AB108" s="64" t="str">
        <f t="shared" si="165"/>
        <v/>
      </c>
      <c r="AC108" s="64" t="str">
        <f t="shared" si="166"/>
        <v/>
      </c>
      <c r="AD108" s="64" t="str">
        <f t="shared" si="167"/>
        <v/>
      </c>
      <c r="AE108" s="64" t="str">
        <f>IF($B108&lt;&gt;"",SUMIFS(进货台账!$I$3:$I$1869,进货台账!$E$3:$E$1869,$B108,进货台账!$B$3:$B$1869,LEFT($I$3,4),进货台账!$C$3:$C$1869,LEFT(AE$4,LEN(AE$4)-1)),"")</f>
        <v/>
      </c>
      <c r="AF108" s="64" t="str">
        <f>IF($B108&lt;&gt;"",SUMIFS(进货台账!$K$3:$K$1869,进货台账!$E$3:$E$1869,$B108,进货台账!$B$3:$B$1869,LEFT($I$3,4),进货台账!$C$3:$C$1869,LEFT(AE$4,LEN(AE$4)-1)),"")</f>
        <v/>
      </c>
      <c r="AG108" s="64" t="str">
        <f t="shared" si="100"/>
        <v/>
      </c>
      <c r="AH108" s="64" t="str">
        <f t="shared" si="101"/>
        <v/>
      </c>
      <c r="AI108" s="64" t="str">
        <f>IF($B108&lt;&gt;"",SUMIFS(销售台账!$I$3:$I$2654,销售台账!$E$3:$E$2654,$B108,销售台账!$B$3:$B$2654,LEFT($I$3,4),销售台账!$C$3:$C$2654,LEFT(AE$4,LEN(AE$4)-1)),"")</f>
        <v/>
      </c>
      <c r="AJ108" s="64" t="str">
        <f>IF($B108&lt;&gt;"",IFERROR(SUMIFS(销售台账!$K$3:$K$2654,销售台账!$E$3:$E$2654,$B108,销售台账!$B$3:$B$2654,LEFT($I$3,4),销售台账!$C$3:$C$2654,LEFT(AE$4,LEN(AE$4)-1))/AI108,0),"")</f>
        <v/>
      </c>
      <c r="AK108" s="64" t="str">
        <f>IF($B108&lt;&gt;"",SUMIFS(损耗登记!$I$3:$I$4999,损耗登记!$E$3:$E$4999,$B108,损耗登记!$B$3:$B$4999,LEFT($I$3,4),损耗登记!$C$3:$C$4999,LEFT(AE$4,LEN(AE$4)-1)),"")</f>
        <v/>
      </c>
      <c r="AL108" s="64" t="str">
        <f t="shared" si="102"/>
        <v/>
      </c>
      <c r="AM108" s="64" t="str">
        <f t="shared" si="103"/>
        <v/>
      </c>
      <c r="AN108" s="64" t="str">
        <f t="shared" si="104"/>
        <v/>
      </c>
      <c r="AO108" s="64" t="str">
        <f t="shared" si="105"/>
        <v/>
      </c>
      <c r="AP108" s="64" t="str">
        <f>IF($B108&lt;&gt;"",SUMIFS(进货台账!$I$3:$I$1869,进货台账!$E$3:$E$1869,$B108,进货台账!$B$3:$B$1869,LEFT($I$3,4),进货台账!$C$3:$C$1869,LEFT(AP$4,LEN(AP$4)-1)),"")</f>
        <v/>
      </c>
      <c r="AQ108" s="64" t="str">
        <f>IF($B108&lt;&gt;"",SUMIFS(进货台账!$K$3:$K$1869,进货台账!$E$3:$E$1869,$B108,进货台账!$B$3:$B$1869,LEFT($I$3,4),进货台账!$C$3:$C$1869,LEFT(AP$4,LEN(AP$4)-1)),"")</f>
        <v/>
      </c>
      <c r="AR108" s="64" t="str">
        <f t="shared" si="106"/>
        <v/>
      </c>
      <c r="AS108" s="64" t="str">
        <f t="shared" si="107"/>
        <v/>
      </c>
      <c r="AT108" s="64" t="str">
        <f>IF($B108&lt;&gt;"",SUMIFS(销售台账!$I$3:$I$2654,销售台账!$E$3:$E$2654,$B108,销售台账!$B$3:$B$2654,LEFT($I$3,4),销售台账!$C$3:$C$2654,LEFT(AP$4,LEN(AP$4)-1)),"")</f>
        <v/>
      </c>
      <c r="AU108" s="64" t="str">
        <f>IF($B108&lt;&gt;"",IFERROR(SUMIFS(销售台账!$K$3:$K$2654,销售台账!$E$3:$E$2654,$B108,销售台账!$B$3:$B$2654,LEFT($I$3,4),销售台账!$C$3:$C$2654,LEFT(AP$4,LEN(AP$4)-1))/AT108,0),"")</f>
        <v/>
      </c>
      <c r="AV108" s="64" t="str">
        <f>IF($B108&lt;&gt;"",SUMIFS(损耗登记!$I$3:$I$4999,损耗登记!$E$3:$E$4999,$B108,损耗登记!$B$3:$B$4999,LEFT($I$3,4),损耗登记!$C$3:$C$4999,LEFT(AP$4,LEN(AP$4)-1)),"")</f>
        <v/>
      </c>
      <c r="AW108" s="64" t="str">
        <f t="shared" si="108"/>
        <v/>
      </c>
      <c r="AX108" s="64" t="str">
        <f t="shared" si="109"/>
        <v/>
      </c>
      <c r="AY108" s="64" t="str">
        <f t="shared" si="110"/>
        <v/>
      </c>
      <c r="AZ108" s="64" t="str">
        <f t="shared" si="111"/>
        <v/>
      </c>
      <c r="BA108" s="64" t="str">
        <f>IF($B108&lt;&gt;"",SUMIFS(进货台账!$I$3:$I$1869,进货台账!$E$3:$E$1869,$B108,进货台账!$B$3:$B$1869,LEFT($I$3,4),进货台账!$C$3:$C$1869,LEFT(BA$4,LEN(BA$4)-1)),"")</f>
        <v/>
      </c>
      <c r="BB108" s="64" t="str">
        <f>IF($B108&lt;&gt;"",SUMIFS(进货台账!$K$3:$K$1869,进货台账!$E$3:$E$1869,$B108,进货台账!$B$3:$B$1869,LEFT($I$3,4),进货台账!$C$3:$C$1869,LEFT(BA$4,LEN(BA$4)-1)),"")</f>
        <v/>
      </c>
      <c r="BC108" s="64" t="str">
        <f t="shared" si="112"/>
        <v/>
      </c>
      <c r="BD108" s="64" t="str">
        <f t="shared" si="113"/>
        <v/>
      </c>
      <c r="BE108" s="64" t="str">
        <f>IF($B108&lt;&gt;"",SUMIFS(销售台账!$I$3:$I$2654,销售台账!$E$3:$E$2654,$B108,销售台账!$B$3:$B$2654,LEFT($I$3,4),销售台账!$C$3:$C$2654,LEFT(BA$4,LEN(BA$4)-1)),"")</f>
        <v/>
      </c>
      <c r="BF108" s="64" t="str">
        <f>IF($B108&lt;&gt;"",IFERROR(SUMIFS(销售台账!$K$3:$K$2654,销售台账!$E$3:$E$2654,$B108,销售台账!$B$3:$B$2654,LEFT($I$3,4),销售台账!$C$3:$C$2654,LEFT(BA$4,LEN(BA$4)-1))/BE108,0),"")</f>
        <v/>
      </c>
      <c r="BG108" s="64" t="str">
        <f>IF($B108&lt;&gt;"",SUMIFS(损耗登记!$I$3:$I$4999,损耗登记!$E$3:$E$4999,$B108,损耗登记!$B$3:$B$4999,LEFT($I$3,4),损耗登记!$C$3:$C$4999,LEFT(BA$4,LEN(BA$4)-1)),"")</f>
        <v/>
      </c>
      <c r="BH108" s="64" t="str">
        <f t="shared" si="114"/>
        <v/>
      </c>
      <c r="BI108" s="64" t="str">
        <f t="shared" si="115"/>
        <v/>
      </c>
      <c r="BJ108" s="64" t="str">
        <f t="shared" si="116"/>
        <v/>
      </c>
      <c r="BK108" s="64" t="str">
        <f t="shared" si="117"/>
        <v/>
      </c>
      <c r="BL108" s="64" t="str">
        <f>IF($B108&lt;&gt;"",SUMIFS(进货台账!$I$3:$I$1869,进货台账!$E$3:$E$1869,$B108,进货台账!$B$3:$B$1869,LEFT($I$3,4),进货台账!$C$3:$C$1869,LEFT(BL$4,LEN(BL$4)-1)),"")</f>
        <v/>
      </c>
      <c r="BM108" s="64" t="str">
        <f>IF($B108&lt;&gt;"",SUMIFS(进货台账!$K$3:$K$1869,进货台账!$E$3:$E$1869,$B108,进货台账!$B$3:$B$1869,LEFT($I$3,4),进货台账!$C$3:$C$1869,LEFT(BL$4,LEN(BL$4)-1)),"")</f>
        <v/>
      </c>
      <c r="BN108" s="64" t="str">
        <f t="shared" si="118"/>
        <v/>
      </c>
      <c r="BO108" s="64" t="str">
        <f t="shared" si="119"/>
        <v/>
      </c>
      <c r="BP108" s="64" t="str">
        <f>IF($B108&lt;&gt;"",SUMIFS(销售台账!$I$3:$I$2654,销售台账!$E$3:$E$2654,$B108,销售台账!$B$3:$B$2654,LEFT($I$3,4),销售台账!$C$3:$C$2654,LEFT(BL$4,LEN(BL$4)-1)),"")</f>
        <v/>
      </c>
      <c r="BQ108" s="64" t="str">
        <f>IF($B108&lt;&gt;"",IFERROR(SUMIFS(销售台账!$K$3:$K$2654,销售台账!$E$3:$E$2654,$B108,销售台账!$B$3:$B$2654,LEFT($I$3,4),销售台账!$C$3:$C$2654,LEFT(BL$4,LEN(BL$4)-1))/BP108,0),"")</f>
        <v/>
      </c>
      <c r="BR108" s="64" t="str">
        <f>IF($B108&lt;&gt;"",SUMIFS(损耗登记!$I$3:$I$4999,损耗登记!$E$3:$E$4999,$B108,损耗登记!$B$3:$B$4999,LEFT($I$3,4),损耗登记!$C$3:$C$4999,LEFT(BL$4,LEN(BL$4)-1)),"")</f>
        <v/>
      </c>
      <c r="BS108" s="64" t="str">
        <f t="shared" si="120"/>
        <v/>
      </c>
      <c r="BT108" s="64" t="str">
        <f t="shared" si="121"/>
        <v/>
      </c>
      <c r="BU108" s="64" t="str">
        <f t="shared" si="122"/>
        <v/>
      </c>
      <c r="BV108" s="64" t="str">
        <f t="shared" si="123"/>
        <v/>
      </c>
      <c r="BW108" s="64" t="str">
        <f>IF($B108&lt;&gt;"",SUMIFS(进货台账!$I$3:$I$1869,进货台账!$E$3:$E$1869,$B108,进货台账!$B$3:$B$1869,LEFT($I$3,4),进货台账!$C$3:$C$1869,LEFT(BW$4,LEN(BW$4)-1)),"")</f>
        <v/>
      </c>
      <c r="BX108" s="64" t="str">
        <f>IF($B108&lt;&gt;"",SUMIFS(进货台账!$K$3:$K$1869,进货台账!$E$3:$E$1869,$B108,进货台账!$B$3:$B$1869,LEFT($I$3,4),进货台账!$C$3:$C$1869,LEFT(BW$4,LEN(BW$4)-1)),"")</f>
        <v/>
      </c>
      <c r="BY108" s="64" t="str">
        <f t="shared" si="124"/>
        <v/>
      </c>
      <c r="BZ108" s="64" t="str">
        <f t="shared" si="125"/>
        <v/>
      </c>
      <c r="CA108" s="64" t="str">
        <f>IF($B108&lt;&gt;"",SUMIFS(销售台账!$I$3:$I$2654,销售台账!$E$3:$E$2654,$B108,销售台账!$B$3:$B$2654,LEFT($I$3,4),销售台账!$C$3:$C$2654,LEFT(BW$4,LEN(BW$4)-1)),"")</f>
        <v/>
      </c>
      <c r="CB108" s="64" t="str">
        <f>IF($B108&lt;&gt;"",IFERROR(SUMIFS(销售台账!$K$3:$K$2654,销售台账!$E$3:$E$2654,$B108,销售台账!$B$3:$B$2654,LEFT($I$3,4),销售台账!$C$3:$C$2654,LEFT(BW$4,LEN(BW$4)-1))/CA108,0),"")</f>
        <v/>
      </c>
      <c r="CC108" s="64" t="str">
        <f>IF($B108&lt;&gt;"",SUMIFS(损耗登记!$I$3:$I$4999,损耗登记!$E$3:$E$4999,$B108,损耗登记!$B$3:$B$4999,LEFT($I$3,4),损耗登记!$C$3:$C$4999,LEFT(BW$4,LEN(BW$4)-1)),"")</f>
        <v/>
      </c>
      <c r="CD108" s="64" t="str">
        <f t="shared" si="126"/>
        <v/>
      </c>
      <c r="CE108" s="64" t="str">
        <f t="shared" si="127"/>
        <v/>
      </c>
      <c r="CF108" s="64" t="str">
        <f t="shared" si="128"/>
        <v/>
      </c>
      <c r="CG108" s="64" t="str">
        <f t="shared" si="129"/>
        <v/>
      </c>
      <c r="CH108" s="64" t="str">
        <f>IF($B108&lt;&gt;"",SUMIFS(进货台账!$I$3:$I$1869,进货台账!$E$3:$E$1869,$B108,进货台账!$B$3:$B$1869,LEFT($I$3,4),进货台账!$C$3:$C$1869,LEFT(CH$4,LEN(CH$4)-1)),"")</f>
        <v/>
      </c>
      <c r="CI108" s="64" t="str">
        <f>IF($B108&lt;&gt;"",SUMIFS(进货台账!$K$3:$K$1869,进货台账!$E$3:$E$1869,$B108,进货台账!$B$3:$B$1869,LEFT($I$3,4),进货台账!$C$3:$C$1869,LEFT(CH$4,LEN(CH$4)-1)),"")</f>
        <v/>
      </c>
      <c r="CJ108" s="64" t="str">
        <f t="shared" si="130"/>
        <v/>
      </c>
      <c r="CK108" s="64" t="str">
        <f t="shared" si="131"/>
        <v/>
      </c>
      <c r="CL108" s="64" t="str">
        <f>IF($B108&lt;&gt;"",SUMIFS(销售台账!$I$3:$I$2654,销售台账!$E$3:$E$2654,$B108,销售台账!$B$3:$B$2654,LEFT($I$3,4),销售台账!$C$3:$C$2654,LEFT(CH$4,LEN(CH$4)-1)),"")</f>
        <v/>
      </c>
      <c r="CM108" s="64" t="str">
        <f>IF($B108&lt;&gt;"",IFERROR(SUMIFS(销售台账!$K$3:$K$2654,销售台账!$E$3:$E$2654,$B108,销售台账!$B$3:$B$2654,LEFT($I$3,4),销售台账!$C$3:$C$2654,LEFT(CH$4,LEN(CH$4)-1))/CL108,0),"")</f>
        <v/>
      </c>
      <c r="CN108" s="64" t="str">
        <f>IF($B108&lt;&gt;"",SUMIFS(损耗登记!$I$3:$I$4999,损耗登记!$E$3:$E$4999,$B108,损耗登记!$B$3:$B$4999,LEFT($I$3,4),损耗登记!$C$3:$C$4999,LEFT(CH$4,LEN(CH$4)-1)),"")</f>
        <v/>
      </c>
      <c r="CO108" s="64" t="str">
        <f t="shared" si="132"/>
        <v/>
      </c>
      <c r="CP108" s="64" t="str">
        <f t="shared" si="133"/>
        <v/>
      </c>
      <c r="CQ108" s="64" t="str">
        <f t="shared" si="134"/>
        <v/>
      </c>
      <c r="CR108" s="64" t="str">
        <f t="shared" si="135"/>
        <v/>
      </c>
      <c r="CS108" s="64" t="str">
        <f>IF($B108&lt;&gt;"",SUMIFS(进货台账!$I$3:$I$1869,进货台账!$E$3:$E$1869,$B108,进货台账!$B$3:$B$1869,LEFT($I$3,4),进货台账!$C$3:$C$1869,LEFT(CS$4,LEN(CS$4)-1)),"")</f>
        <v/>
      </c>
      <c r="CT108" s="64" t="str">
        <f>IF($B108&lt;&gt;"",SUMIFS(进货台账!$K$3:$K$1869,进货台账!$E$3:$E$1869,$B108,进货台账!$B$3:$B$1869,LEFT($I$3,4),进货台账!$C$3:$C$1869,LEFT(CS$4,LEN(CS$4)-1)),"")</f>
        <v/>
      </c>
      <c r="CU108" s="64" t="str">
        <f t="shared" si="136"/>
        <v/>
      </c>
      <c r="CV108" s="64" t="str">
        <f t="shared" si="137"/>
        <v/>
      </c>
      <c r="CW108" s="64" t="str">
        <f>IF($B108&lt;&gt;"",SUMIFS(销售台账!$I$3:$I$2654,销售台账!$E$3:$E$2654,$B108,销售台账!$B$3:$B$2654,LEFT($I$3,4),销售台账!$C$3:$C$2654,LEFT(CS$4,LEN(CS$4)-1)),"")</f>
        <v/>
      </c>
      <c r="CX108" s="64" t="str">
        <f>IF($B108&lt;&gt;"",IFERROR(SUMIFS(销售台账!$K$3:$K$2654,销售台账!$E$3:$E$2654,$B108,销售台账!$B$3:$B$2654,LEFT($I$3,4),销售台账!$C$3:$C$2654,LEFT(CS$4,LEN(CS$4)-1))/CW108,0),"")</f>
        <v/>
      </c>
      <c r="CY108" s="64" t="str">
        <f>IF($B108&lt;&gt;"",SUMIFS(损耗登记!$I$3:$I$4999,损耗登记!$E$3:$E$4999,$B108,损耗登记!$B$3:$B$4999,LEFT($I$3,4),损耗登记!$C$3:$C$4999,LEFT(CS$4,LEN(CS$4)-1)),"")</f>
        <v/>
      </c>
      <c r="CZ108" s="64" t="str">
        <f t="shared" si="138"/>
        <v/>
      </c>
      <c r="DA108" s="64" t="str">
        <f t="shared" si="139"/>
        <v/>
      </c>
      <c r="DB108" s="64" t="str">
        <f t="shared" si="140"/>
        <v/>
      </c>
      <c r="DC108" s="64" t="str">
        <f t="shared" si="141"/>
        <v/>
      </c>
      <c r="DD108" s="64" t="str">
        <f>IF($B108&lt;&gt;"",SUMIFS(进货台账!$I$3:$I$1869,进货台账!$E$3:$E$1869,$B108,进货台账!$B$3:$B$1869,LEFT($I$3,4),进货台账!$C$3:$C$1869,LEFT(DD$4,LEN(DD$4)-1)),"")</f>
        <v/>
      </c>
      <c r="DE108" s="64" t="str">
        <f>IF($B108&lt;&gt;"",SUMIFS(进货台账!$K$3:$K$1869,进货台账!$E$3:$E$1869,$B108,进货台账!$B$3:$B$1869,LEFT($I$3,4),进货台账!$C$3:$C$1869,LEFT(DD$4,LEN(DD$4)-1)),"")</f>
        <v/>
      </c>
      <c r="DF108" s="64" t="str">
        <f t="shared" si="142"/>
        <v/>
      </c>
      <c r="DG108" s="64" t="str">
        <f t="shared" si="143"/>
        <v/>
      </c>
      <c r="DH108" s="64" t="str">
        <f>IF($B108&lt;&gt;"",SUMIFS(销售台账!$I$3:$I$2654,销售台账!$E$3:$E$2654,$B108,销售台账!$B$3:$B$2654,LEFT($I$3,4),销售台账!$C$3:$C$2654,LEFT(DD$4,LEN(DD$4)-1)),"")</f>
        <v/>
      </c>
      <c r="DI108" s="64" t="str">
        <f>IF($B108&lt;&gt;"",IFERROR(SUMIFS(销售台账!$K$3:$K$2654,销售台账!$E$3:$E$2654,$B108,销售台账!$B$3:$B$2654,LEFT($I$3,4),销售台账!$C$3:$C$2654,LEFT(DD$4,LEN(DD$4)-1))/DH108,0),"")</f>
        <v/>
      </c>
      <c r="DJ108" s="64" t="str">
        <f>IF($B108&lt;&gt;"",SUMIFS(损耗登记!$I$3:$I$4999,损耗登记!$E$3:$E$4999,$B108,损耗登记!$B$3:$B$4999,LEFT($I$3,4),损耗登记!$C$3:$C$4999,LEFT(DD$4,LEN(DD$4)-1)),"")</f>
        <v/>
      </c>
      <c r="DK108" s="64" t="str">
        <f t="shared" si="144"/>
        <v/>
      </c>
      <c r="DL108" s="64" t="str">
        <f t="shared" si="145"/>
        <v/>
      </c>
      <c r="DM108" s="64" t="str">
        <f t="shared" si="146"/>
        <v/>
      </c>
      <c r="DN108" s="64" t="str">
        <f t="shared" si="147"/>
        <v/>
      </c>
      <c r="DO108" s="64" t="str">
        <f>IF($B108&lt;&gt;"",SUMIFS(进货台账!$I$3:$I$1869,进货台账!$E$3:$E$1869,$B108,进货台账!$B$3:$B$1869,LEFT($I$3,4),进货台账!$C$3:$C$1869,LEFT(DO$4,LEN(DO$4)-1)),"")</f>
        <v/>
      </c>
      <c r="DP108" s="64" t="str">
        <f>IF($B108&lt;&gt;"",SUMIFS(进货台账!$K$3:$K$1869,进货台账!$E$3:$E$1869,$B108,进货台账!$B$3:$B$1869,LEFT($I$3,4),进货台账!$C$3:$C$1869,LEFT(DO$4,LEN(DO$4)-1)),"")</f>
        <v/>
      </c>
      <c r="DQ108" s="64" t="str">
        <f t="shared" si="148"/>
        <v/>
      </c>
      <c r="DR108" s="64" t="str">
        <f t="shared" si="149"/>
        <v/>
      </c>
      <c r="DS108" s="64" t="str">
        <f>IF($B108&lt;&gt;"",SUMIFS(销售台账!$I$3:$I$2654,销售台账!$E$3:$E$2654,$B108,销售台账!$B$3:$B$2654,LEFT($I$3,4),销售台账!$C$3:$C$2654,LEFT(DO$4,LEN(DO$4)-1)),"")</f>
        <v/>
      </c>
      <c r="DT108" s="64" t="str">
        <f>IF($B108&lt;&gt;"",IFERROR(SUMIFS(销售台账!$K$3:$K$2654,销售台账!$E$3:$E$2654,$B108,销售台账!$B$3:$B$2654,LEFT($I$3,4),销售台账!$C$3:$C$2654,LEFT(DO$4,LEN(DO$4)-1))/DS108,0),"")</f>
        <v/>
      </c>
      <c r="DU108" s="64" t="str">
        <f>IF($B108&lt;&gt;"",SUMIFS(损耗登记!$I$3:$I$4999,损耗登记!$E$3:$E$4999,$B108,损耗登记!$B$3:$B$4999,LEFT($I$3,4),损耗登记!$C$3:$C$4999,LEFT(DO$4,LEN(DO$4)-1)),"")</f>
        <v/>
      </c>
      <c r="DV108" s="64" t="str">
        <f t="shared" si="150"/>
        <v/>
      </c>
      <c r="DW108" s="64" t="str">
        <f t="shared" si="151"/>
        <v/>
      </c>
      <c r="DX108" s="64" t="str">
        <f t="shared" si="152"/>
        <v/>
      </c>
      <c r="DY108" s="64" t="str">
        <f t="shared" si="153"/>
        <v/>
      </c>
      <c r="DZ108" s="64" t="str">
        <f>IF($B108&lt;&gt;"",SUMIFS(进货台账!$I$3:$I$1869,进货台账!$E$3:$E$1869,$B108,进货台账!$B$3:$B$1869,LEFT($I$3,4),进货台账!$C$3:$C$1869,LEFT(DZ$4,LEN(DZ$4)-1)),"")</f>
        <v/>
      </c>
      <c r="EA108" s="64" t="str">
        <f>IF($B108&lt;&gt;"",SUMIFS(进货台账!$K$3:$K$1869,进货台账!$E$3:$E$1869,$B108,进货台账!$B$3:$B$1869,LEFT($I$3,4),进货台账!$C$3:$C$1869,LEFT(DZ$4,LEN(DZ$4)-1)),"")</f>
        <v/>
      </c>
      <c r="EB108" s="64" t="str">
        <f t="shared" si="154"/>
        <v/>
      </c>
      <c r="EC108" s="64" t="str">
        <f t="shared" si="155"/>
        <v/>
      </c>
      <c r="ED108" s="64" t="str">
        <f>IF($B108&lt;&gt;"",SUMIFS(销售台账!$I$3:$I$2654,销售台账!$E$3:$E$2654,$B108,销售台账!$B$3:$B$2654,LEFT($I$3,4),销售台账!$C$3:$C$2654,LEFT(DZ$4,LEN(DZ$4)-1)),"")</f>
        <v/>
      </c>
      <c r="EE108" s="64" t="str">
        <f>IF($B108&lt;&gt;"",IFERROR(SUMIFS(销售台账!$K$3:$K$2654,销售台账!$E$3:$E$2654,$B108,销售台账!$B$3:$B$2654,LEFT($I$3,4),销售台账!$C$3:$C$2654,LEFT(DZ$4,LEN(DZ$4)-1))/ED108,0),"")</f>
        <v/>
      </c>
      <c r="EF108" s="64" t="str">
        <f>IF($B108&lt;&gt;"",SUMIFS(损耗登记!$I$3:$I$4999,损耗登记!$E$3:$E$4999,$B108,损耗登记!$B$3:$B$4999,LEFT($I$3,4),损耗登记!$C$3:$C$4999,LEFT(DZ$4,LEN(DZ$4)-1)),"")</f>
        <v/>
      </c>
      <c r="EG108" s="64" t="str">
        <f t="shared" si="156"/>
        <v/>
      </c>
      <c r="EH108" s="64" t="str">
        <f t="shared" si="157"/>
        <v/>
      </c>
      <c r="EI108" s="64" t="str">
        <f t="shared" si="158"/>
        <v/>
      </c>
      <c r="EJ108" s="64" t="str">
        <f t="shared" si="159"/>
        <v/>
      </c>
    </row>
    <row r="109" s="44" customFormat="1" ht="22" customHeight="1" spans="1:140">
      <c r="A109" s="63" t="str">
        <f t="shared" si="160"/>
        <v/>
      </c>
      <c r="B109" s="63" t="str">
        <f>IF(商品参数!A105&lt;&gt;"",商品参数!A105,"")</f>
        <v/>
      </c>
      <c r="C109" s="64" t="str">
        <f>IFERROR(VLOOKUP(B109,商品参数!A:E,2,FALSE),"")</f>
        <v/>
      </c>
      <c r="D109" s="64" t="str">
        <f>IFERROR(VLOOKUP(B109,商品参数!A:E,3,FALSE),"")</f>
        <v/>
      </c>
      <c r="E109" s="64" t="str">
        <f>IFERROR(VLOOKUP(B109,商品参数!A:E,4,FALSE),"")</f>
        <v/>
      </c>
      <c r="F109" s="64" t="str">
        <f>IF(E109&lt;&gt;"",IFERROR(VLOOKUP(B109,商品参数!$A$3:$D$499,6,0),0),"")</f>
        <v/>
      </c>
      <c r="G109" s="64" t="str">
        <f>IF(E109&lt;&gt;"",IFERROR(VLOOKUP(B109,商品参数!$A$3:$E$499,7,0),0),"")</f>
        <v/>
      </c>
      <c r="H109" s="64" t="str">
        <f t="shared" si="94"/>
        <v/>
      </c>
      <c r="I109" s="64" t="str">
        <f>IF($B109&lt;&gt;"",SUMIFS(进货台账!$I$3:$I$1869,进货台账!$E$3:$E$1869,$B109,进货台账!$B$3:$B$1869,LEFT($I$3,4),进货台账!$C$3:$C$1869,LEFT(I$4,LEN(I$4)-1)),"")</f>
        <v/>
      </c>
      <c r="J109" s="64" t="str">
        <f>IF($B109&lt;&gt;"",SUMIFS(进货台账!$K$3:$K$1869,进货台账!$E$3:$E$1869,$B109,进货台账!$B$3:$B$1869,LEFT($I$3,4),进货台账!$C$3:$C$1869,LEFT(I$4,LEN(I$4)-1)),"")</f>
        <v/>
      </c>
      <c r="K109" s="64" t="str">
        <f t="shared" si="95"/>
        <v/>
      </c>
      <c r="L109" s="64" t="str">
        <f t="shared" si="96"/>
        <v/>
      </c>
      <c r="M109" s="64" t="str">
        <f>IF($B109&lt;&gt;"",SUMIFS(销售台账!$I$3:$I$2654,销售台账!$E$3:$E$2654,$B109,销售台账!$B$3:$B$2654,LEFT($I$3,4),销售台账!$C$3:$C$2654,LEFT(I$4,LEN(I$4)-1)),"")</f>
        <v/>
      </c>
      <c r="N109" s="64" t="str">
        <f>IF($B109&lt;&gt;"",IFERROR(SUMIFS(销售台账!$K$3:$K$2654,销售台账!$E$3:$E$2654,$B109,销售台账!$B$3:$B$2654,LEFT($I$3,4),销售台账!$C$3:$C$2654,LEFT(I$4,LEN(I$4)-1))/M109,0),"")</f>
        <v/>
      </c>
      <c r="O109" s="64" t="str">
        <f>IF($B109&lt;&gt;"",SUMIFS(损耗登记!$I$3:$I$4999,损耗登记!$E$3:$E$4999,$B109,损耗登记!$B$3:$B$4999,LEFT($I$3,4),损耗登记!$C$3:$C$4999,LEFT(I$4,LEN(I$4)-1)),"")</f>
        <v/>
      </c>
      <c r="P109" s="64" t="str">
        <f t="shared" si="97"/>
        <v/>
      </c>
      <c r="Q109" s="64" t="str">
        <f t="shared" si="98"/>
        <v/>
      </c>
      <c r="R109" s="64" t="str">
        <f t="shared" si="99"/>
        <v/>
      </c>
      <c r="S109" s="64" t="str">
        <f t="shared" si="161"/>
        <v/>
      </c>
      <c r="T109" s="64" t="str">
        <f>IF($B109&lt;&gt;"",SUMIFS(进货台账!$I$3:$I$1869,进货台账!$E$3:$E$1869,$B109,进货台账!$B$3:$B$1869,LEFT($I$3,4),进货台账!$C$3:$C$1869,LEFT(T$4,LEN(T$4)-1)),"")</f>
        <v/>
      </c>
      <c r="U109" s="64" t="str">
        <f>IF($B109&lt;&gt;"",SUMIFS(进货台账!$K$3:$K$1869,进货台账!$E$3:$E$1869,$B109,进货台账!$B$3:$B$1869,LEFT($I$3,4),进货台账!$C$3:$C$1869,LEFT(T$4,LEN(T$4)-1)),"")</f>
        <v/>
      </c>
      <c r="V109" s="64" t="str">
        <f t="shared" si="162"/>
        <v/>
      </c>
      <c r="W109" s="64" t="str">
        <f t="shared" si="163"/>
        <v/>
      </c>
      <c r="X109" s="64" t="str">
        <f>IF($B109&lt;&gt;"",SUMIFS(销售台账!$I$3:$I$2654,销售台账!$E$3:$E$2654,$B109,销售台账!$B$3:$B$2654,LEFT($I$3,4),销售台账!$C$3:$C$2654,LEFT(T$4,LEN(T$4)-1)),"")</f>
        <v/>
      </c>
      <c r="Y109" s="64" t="str">
        <f>IF($B109&lt;&gt;"",IFERROR(SUMIFS(销售台账!$K$3:$K$2654,销售台账!$E$3:$E$2654,$B109,销售台账!$B$3:$B$2654,LEFT($I$3,4),销售台账!$C$3:$C$2654,LEFT(T$4,LEN(T$4)-1))/X109,0),"")</f>
        <v/>
      </c>
      <c r="Z109" s="64" t="str">
        <f>IF($B109&lt;&gt;"",SUMIFS(损耗登记!$I$3:$I$4999,损耗登记!$E$3:$E$4999,$B109,损耗登记!$B$3:$B$4999,LEFT($I$3,4),损耗登记!$C$3:$C$4999,LEFT(T$4,LEN(T$4)-1)),"")</f>
        <v/>
      </c>
      <c r="AA109" s="64" t="str">
        <f t="shared" si="164"/>
        <v/>
      </c>
      <c r="AB109" s="64" t="str">
        <f t="shared" si="165"/>
        <v/>
      </c>
      <c r="AC109" s="64" t="str">
        <f t="shared" si="166"/>
        <v/>
      </c>
      <c r="AD109" s="64" t="str">
        <f t="shared" si="167"/>
        <v/>
      </c>
      <c r="AE109" s="64" t="str">
        <f>IF($B109&lt;&gt;"",SUMIFS(进货台账!$I$3:$I$1869,进货台账!$E$3:$E$1869,$B109,进货台账!$B$3:$B$1869,LEFT($I$3,4),进货台账!$C$3:$C$1869,LEFT(AE$4,LEN(AE$4)-1)),"")</f>
        <v/>
      </c>
      <c r="AF109" s="64" t="str">
        <f>IF($B109&lt;&gt;"",SUMIFS(进货台账!$K$3:$K$1869,进货台账!$E$3:$E$1869,$B109,进货台账!$B$3:$B$1869,LEFT($I$3,4),进货台账!$C$3:$C$1869,LEFT(AE$4,LEN(AE$4)-1)),"")</f>
        <v/>
      </c>
      <c r="AG109" s="64" t="str">
        <f t="shared" si="100"/>
        <v/>
      </c>
      <c r="AH109" s="64" t="str">
        <f t="shared" si="101"/>
        <v/>
      </c>
      <c r="AI109" s="64" t="str">
        <f>IF($B109&lt;&gt;"",SUMIFS(销售台账!$I$3:$I$2654,销售台账!$E$3:$E$2654,$B109,销售台账!$B$3:$B$2654,LEFT($I$3,4),销售台账!$C$3:$C$2654,LEFT(AE$4,LEN(AE$4)-1)),"")</f>
        <v/>
      </c>
      <c r="AJ109" s="64" t="str">
        <f>IF($B109&lt;&gt;"",IFERROR(SUMIFS(销售台账!$K$3:$K$2654,销售台账!$E$3:$E$2654,$B109,销售台账!$B$3:$B$2654,LEFT($I$3,4),销售台账!$C$3:$C$2654,LEFT(AE$4,LEN(AE$4)-1))/AI109,0),"")</f>
        <v/>
      </c>
      <c r="AK109" s="64" t="str">
        <f>IF($B109&lt;&gt;"",SUMIFS(损耗登记!$I$3:$I$4999,损耗登记!$E$3:$E$4999,$B109,损耗登记!$B$3:$B$4999,LEFT($I$3,4),损耗登记!$C$3:$C$4999,LEFT(AE$4,LEN(AE$4)-1)),"")</f>
        <v/>
      </c>
      <c r="AL109" s="64" t="str">
        <f t="shared" si="102"/>
        <v/>
      </c>
      <c r="AM109" s="64" t="str">
        <f t="shared" si="103"/>
        <v/>
      </c>
      <c r="AN109" s="64" t="str">
        <f t="shared" si="104"/>
        <v/>
      </c>
      <c r="AO109" s="64" t="str">
        <f t="shared" si="105"/>
        <v/>
      </c>
      <c r="AP109" s="64" t="str">
        <f>IF($B109&lt;&gt;"",SUMIFS(进货台账!$I$3:$I$1869,进货台账!$E$3:$E$1869,$B109,进货台账!$B$3:$B$1869,LEFT($I$3,4),进货台账!$C$3:$C$1869,LEFT(AP$4,LEN(AP$4)-1)),"")</f>
        <v/>
      </c>
      <c r="AQ109" s="64" t="str">
        <f>IF($B109&lt;&gt;"",SUMIFS(进货台账!$K$3:$K$1869,进货台账!$E$3:$E$1869,$B109,进货台账!$B$3:$B$1869,LEFT($I$3,4),进货台账!$C$3:$C$1869,LEFT(AP$4,LEN(AP$4)-1)),"")</f>
        <v/>
      </c>
      <c r="AR109" s="64" t="str">
        <f t="shared" si="106"/>
        <v/>
      </c>
      <c r="AS109" s="64" t="str">
        <f t="shared" si="107"/>
        <v/>
      </c>
      <c r="AT109" s="64" t="str">
        <f>IF($B109&lt;&gt;"",SUMIFS(销售台账!$I$3:$I$2654,销售台账!$E$3:$E$2654,$B109,销售台账!$B$3:$B$2654,LEFT($I$3,4),销售台账!$C$3:$C$2654,LEFT(AP$4,LEN(AP$4)-1)),"")</f>
        <v/>
      </c>
      <c r="AU109" s="64" t="str">
        <f>IF($B109&lt;&gt;"",IFERROR(SUMIFS(销售台账!$K$3:$K$2654,销售台账!$E$3:$E$2654,$B109,销售台账!$B$3:$B$2654,LEFT($I$3,4),销售台账!$C$3:$C$2654,LEFT(AP$4,LEN(AP$4)-1))/AT109,0),"")</f>
        <v/>
      </c>
      <c r="AV109" s="64" t="str">
        <f>IF($B109&lt;&gt;"",SUMIFS(损耗登记!$I$3:$I$4999,损耗登记!$E$3:$E$4999,$B109,损耗登记!$B$3:$B$4999,LEFT($I$3,4),损耗登记!$C$3:$C$4999,LEFT(AP$4,LEN(AP$4)-1)),"")</f>
        <v/>
      </c>
      <c r="AW109" s="64" t="str">
        <f t="shared" si="108"/>
        <v/>
      </c>
      <c r="AX109" s="64" t="str">
        <f t="shared" si="109"/>
        <v/>
      </c>
      <c r="AY109" s="64" t="str">
        <f t="shared" si="110"/>
        <v/>
      </c>
      <c r="AZ109" s="64" t="str">
        <f t="shared" si="111"/>
        <v/>
      </c>
      <c r="BA109" s="64" t="str">
        <f>IF($B109&lt;&gt;"",SUMIFS(进货台账!$I$3:$I$1869,进货台账!$E$3:$E$1869,$B109,进货台账!$B$3:$B$1869,LEFT($I$3,4),进货台账!$C$3:$C$1869,LEFT(BA$4,LEN(BA$4)-1)),"")</f>
        <v/>
      </c>
      <c r="BB109" s="64" t="str">
        <f>IF($B109&lt;&gt;"",SUMIFS(进货台账!$K$3:$K$1869,进货台账!$E$3:$E$1869,$B109,进货台账!$B$3:$B$1869,LEFT($I$3,4),进货台账!$C$3:$C$1869,LEFT(BA$4,LEN(BA$4)-1)),"")</f>
        <v/>
      </c>
      <c r="BC109" s="64" t="str">
        <f t="shared" si="112"/>
        <v/>
      </c>
      <c r="BD109" s="64" t="str">
        <f t="shared" si="113"/>
        <v/>
      </c>
      <c r="BE109" s="64" t="str">
        <f>IF($B109&lt;&gt;"",SUMIFS(销售台账!$I$3:$I$2654,销售台账!$E$3:$E$2654,$B109,销售台账!$B$3:$B$2654,LEFT($I$3,4),销售台账!$C$3:$C$2654,LEFT(BA$4,LEN(BA$4)-1)),"")</f>
        <v/>
      </c>
      <c r="BF109" s="64" t="str">
        <f>IF($B109&lt;&gt;"",IFERROR(SUMIFS(销售台账!$K$3:$K$2654,销售台账!$E$3:$E$2654,$B109,销售台账!$B$3:$B$2654,LEFT($I$3,4),销售台账!$C$3:$C$2654,LEFT(BA$4,LEN(BA$4)-1))/BE109,0),"")</f>
        <v/>
      </c>
      <c r="BG109" s="64" t="str">
        <f>IF($B109&lt;&gt;"",SUMIFS(损耗登记!$I$3:$I$4999,损耗登记!$E$3:$E$4999,$B109,损耗登记!$B$3:$B$4999,LEFT($I$3,4),损耗登记!$C$3:$C$4999,LEFT(BA$4,LEN(BA$4)-1)),"")</f>
        <v/>
      </c>
      <c r="BH109" s="64" t="str">
        <f t="shared" si="114"/>
        <v/>
      </c>
      <c r="BI109" s="64" t="str">
        <f t="shared" si="115"/>
        <v/>
      </c>
      <c r="BJ109" s="64" t="str">
        <f t="shared" si="116"/>
        <v/>
      </c>
      <c r="BK109" s="64" t="str">
        <f t="shared" si="117"/>
        <v/>
      </c>
      <c r="BL109" s="64" t="str">
        <f>IF($B109&lt;&gt;"",SUMIFS(进货台账!$I$3:$I$1869,进货台账!$E$3:$E$1869,$B109,进货台账!$B$3:$B$1869,LEFT($I$3,4),进货台账!$C$3:$C$1869,LEFT(BL$4,LEN(BL$4)-1)),"")</f>
        <v/>
      </c>
      <c r="BM109" s="64" t="str">
        <f>IF($B109&lt;&gt;"",SUMIFS(进货台账!$K$3:$K$1869,进货台账!$E$3:$E$1869,$B109,进货台账!$B$3:$B$1869,LEFT($I$3,4),进货台账!$C$3:$C$1869,LEFT(BL$4,LEN(BL$4)-1)),"")</f>
        <v/>
      </c>
      <c r="BN109" s="64" t="str">
        <f t="shared" si="118"/>
        <v/>
      </c>
      <c r="BO109" s="64" t="str">
        <f t="shared" si="119"/>
        <v/>
      </c>
      <c r="BP109" s="64" t="str">
        <f>IF($B109&lt;&gt;"",SUMIFS(销售台账!$I$3:$I$2654,销售台账!$E$3:$E$2654,$B109,销售台账!$B$3:$B$2654,LEFT($I$3,4),销售台账!$C$3:$C$2654,LEFT(BL$4,LEN(BL$4)-1)),"")</f>
        <v/>
      </c>
      <c r="BQ109" s="64" t="str">
        <f>IF($B109&lt;&gt;"",IFERROR(SUMIFS(销售台账!$K$3:$K$2654,销售台账!$E$3:$E$2654,$B109,销售台账!$B$3:$B$2654,LEFT($I$3,4),销售台账!$C$3:$C$2654,LEFT(BL$4,LEN(BL$4)-1))/BP109,0),"")</f>
        <v/>
      </c>
      <c r="BR109" s="64" t="str">
        <f>IF($B109&lt;&gt;"",SUMIFS(损耗登记!$I$3:$I$4999,损耗登记!$E$3:$E$4999,$B109,损耗登记!$B$3:$B$4999,LEFT($I$3,4),损耗登记!$C$3:$C$4999,LEFT(BL$4,LEN(BL$4)-1)),"")</f>
        <v/>
      </c>
      <c r="BS109" s="64" t="str">
        <f t="shared" si="120"/>
        <v/>
      </c>
      <c r="BT109" s="64" t="str">
        <f t="shared" si="121"/>
        <v/>
      </c>
      <c r="BU109" s="64" t="str">
        <f t="shared" si="122"/>
        <v/>
      </c>
      <c r="BV109" s="64" t="str">
        <f t="shared" si="123"/>
        <v/>
      </c>
      <c r="BW109" s="64" t="str">
        <f>IF($B109&lt;&gt;"",SUMIFS(进货台账!$I$3:$I$1869,进货台账!$E$3:$E$1869,$B109,进货台账!$B$3:$B$1869,LEFT($I$3,4),进货台账!$C$3:$C$1869,LEFT(BW$4,LEN(BW$4)-1)),"")</f>
        <v/>
      </c>
      <c r="BX109" s="64" t="str">
        <f>IF($B109&lt;&gt;"",SUMIFS(进货台账!$K$3:$K$1869,进货台账!$E$3:$E$1869,$B109,进货台账!$B$3:$B$1869,LEFT($I$3,4),进货台账!$C$3:$C$1869,LEFT(BW$4,LEN(BW$4)-1)),"")</f>
        <v/>
      </c>
      <c r="BY109" s="64" t="str">
        <f t="shared" si="124"/>
        <v/>
      </c>
      <c r="BZ109" s="64" t="str">
        <f t="shared" si="125"/>
        <v/>
      </c>
      <c r="CA109" s="64" t="str">
        <f>IF($B109&lt;&gt;"",SUMIFS(销售台账!$I$3:$I$2654,销售台账!$E$3:$E$2654,$B109,销售台账!$B$3:$B$2654,LEFT($I$3,4),销售台账!$C$3:$C$2654,LEFT(BW$4,LEN(BW$4)-1)),"")</f>
        <v/>
      </c>
      <c r="CB109" s="64" t="str">
        <f>IF($B109&lt;&gt;"",IFERROR(SUMIFS(销售台账!$K$3:$K$2654,销售台账!$E$3:$E$2654,$B109,销售台账!$B$3:$B$2654,LEFT($I$3,4),销售台账!$C$3:$C$2654,LEFT(BW$4,LEN(BW$4)-1))/CA109,0),"")</f>
        <v/>
      </c>
      <c r="CC109" s="64" t="str">
        <f>IF($B109&lt;&gt;"",SUMIFS(损耗登记!$I$3:$I$4999,损耗登记!$E$3:$E$4999,$B109,损耗登记!$B$3:$B$4999,LEFT($I$3,4),损耗登记!$C$3:$C$4999,LEFT(BW$4,LEN(BW$4)-1)),"")</f>
        <v/>
      </c>
      <c r="CD109" s="64" t="str">
        <f t="shared" si="126"/>
        <v/>
      </c>
      <c r="CE109" s="64" t="str">
        <f t="shared" si="127"/>
        <v/>
      </c>
      <c r="CF109" s="64" t="str">
        <f t="shared" si="128"/>
        <v/>
      </c>
      <c r="CG109" s="64" t="str">
        <f t="shared" si="129"/>
        <v/>
      </c>
      <c r="CH109" s="64" t="str">
        <f>IF($B109&lt;&gt;"",SUMIFS(进货台账!$I$3:$I$1869,进货台账!$E$3:$E$1869,$B109,进货台账!$B$3:$B$1869,LEFT($I$3,4),进货台账!$C$3:$C$1869,LEFT(CH$4,LEN(CH$4)-1)),"")</f>
        <v/>
      </c>
      <c r="CI109" s="64" t="str">
        <f>IF($B109&lt;&gt;"",SUMIFS(进货台账!$K$3:$K$1869,进货台账!$E$3:$E$1869,$B109,进货台账!$B$3:$B$1869,LEFT($I$3,4),进货台账!$C$3:$C$1869,LEFT(CH$4,LEN(CH$4)-1)),"")</f>
        <v/>
      </c>
      <c r="CJ109" s="64" t="str">
        <f t="shared" si="130"/>
        <v/>
      </c>
      <c r="CK109" s="64" t="str">
        <f t="shared" si="131"/>
        <v/>
      </c>
      <c r="CL109" s="64" t="str">
        <f>IF($B109&lt;&gt;"",SUMIFS(销售台账!$I$3:$I$2654,销售台账!$E$3:$E$2654,$B109,销售台账!$B$3:$B$2654,LEFT($I$3,4),销售台账!$C$3:$C$2654,LEFT(CH$4,LEN(CH$4)-1)),"")</f>
        <v/>
      </c>
      <c r="CM109" s="64" t="str">
        <f>IF($B109&lt;&gt;"",IFERROR(SUMIFS(销售台账!$K$3:$K$2654,销售台账!$E$3:$E$2654,$B109,销售台账!$B$3:$B$2654,LEFT($I$3,4),销售台账!$C$3:$C$2654,LEFT(CH$4,LEN(CH$4)-1))/CL109,0),"")</f>
        <v/>
      </c>
      <c r="CN109" s="64" t="str">
        <f>IF($B109&lt;&gt;"",SUMIFS(损耗登记!$I$3:$I$4999,损耗登记!$E$3:$E$4999,$B109,损耗登记!$B$3:$B$4999,LEFT($I$3,4),损耗登记!$C$3:$C$4999,LEFT(CH$4,LEN(CH$4)-1)),"")</f>
        <v/>
      </c>
      <c r="CO109" s="64" t="str">
        <f t="shared" si="132"/>
        <v/>
      </c>
      <c r="CP109" s="64" t="str">
        <f t="shared" si="133"/>
        <v/>
      </c>
      <c r="CQ109" s="64" t="str">
        <f t="shared" si="134"/>
        <v/>
      </c>
      <c r="CR109" s="64" t="str">
        <f t="shared" si="135"/>
        <v/>
      </c>
      <c r="CS109" s="64" t="str">
        <f>IF($B109&lt;&gt;"",SUMIFS(进货台账!$I$3:$I$1869,进货台账!$E$3:$E$1869,$B109,进货台账!$B$3:$B$1869,LEFT($I$3,4),进货台账!$C$3:$C$1869,LEFT(CS$4,LEN(CS$4)-1)),"")</f>
        <v/>
      </c>
      <c r="CT109" s="64" t="str">
        <f>IF($B109&lt;&gt;"",SUMIFS(进货台账!$K$3:$K$1869,进货台账!$E$3:$E$1869,$B109,进货台账!$B$3:$B$1869,LEFT($I$3,4),进货台账!$C$3:$C$1869,LEFT(CS$4,LEN(CS$4)-1)),"")</f>
        <v/>
      </c>
      <c r="CU109" s="64" t="str">
        <f t="shared" si="136"/>
        <v/>
      </c>
      <c r="CV109" s="64" t="str">
        <f t="shared" si="137"/>
        <v/>
      </c>
      <c r="CW109" s="64" t="str">
        <f>IF($B109&lt;&gt;"",SUMIFS(销售台账!$I$3:$I$2654,销售台账!$E$3:$E$2654,$B109,销售台账!$B$3:$B$2654,LEFT($I$3,4),销售台账!$C$3:$C$2654,LEFT(CS$4,LEN(CS$4)-1)),"")</f>
        <v/>
      </c>
      <c r="CX109" s="64" t="str">
        <f>IF($B109&lt;&gt;"",IFERROR(SUMIFS(销售台账!$K$3:$K$2654,销售台账!$E$3:$E$2654,$B109,销售台账!$B$3:$B$2654,LEFT($I$3,4),销售台账!$C$3:$C$2654,LEFT(CS$4,LEN(CS$4)-1))/CW109,0),"")</f>
        <v/>
      </c>
      <c r="CY109" s="64" t="str">
        <f>IF($B109&lt;&gt;"",SUMIFS(损耗登记!$I$3:$I$4999,损耗登记!$E$3:$E$4999,$B109,损耗登记!$B$3:$B$4999,LEFT($I$3,4),损耗登记!$C$3:$C$4999,LEFT(CS$4,LEN(CS$4)-1)),"")</f>
        <v/>
      </c>
      <c r="CZ109" s="64" t="str">
        <f t="shared" si="138"/>
        <v/>
      </c>
      <c r="DA109" s="64" t="str">
        <f t="shared" si="139"/>
        <v/>
      </c>
      <c r="DB109" s="64" t="str">
        <f t="shared" si="140"/>
        <v/>
      </c>
      <c r="DC109" s="64" t="str">
        <f t="shared" si="141"/>
        <v/>
      </c>
      <c r="DD109" s="64" t="str">
        <f>IF($B109&lt;&gt;"",SUMIFS(进货台账!$I$3:$I$1869,进货台账!$E$3:$E$1869,$B109,进货台账!$B$3:$B$1869,LEFT($I$3,4),进货台账!$C$3:$C$1869,LEFT(DD$4,LEN(DD$4)-1)),"")</f>
        <v/>
      </c>
      <c r="DE109" s="64" t="str">
        <f>IF($B109&lt;&gt;"",SUMIFS(进货台账!$K$3:$K$1869,进货台账!$E$3:$E$1869,$B109,进货台账!$B$3:$B$1869,LEFT($I$3,4),进货台账!$C$3:$C$1869,LEFT(DD$4,LEN(DD$4)-1)),"")</f>
        <v/>
      </c>
      <c r="DF109" s="64" t="str">
        <f t="shared" si="142"/>
        <v/>
      </c>
      <c r="DG109" s="64" t="str">
        <f t="shared" si="143"/>
        <v/>
      </c>
      <c r="DH109" s="64" t="str">
        <f>IF($B109&lt;&gt;"",SUMIFS(销售台账!$I$3:$I$2654,销售台账!$E$3:$E$2654,$B109,销售台账!$B$3:$B$2654,LEFT($I$3,4),销售台账!$C$3:$C$2654,LEFT(DD$4,LEN(DD$4)-1)),"")</f>
        <v/>
      </c>
      <c r="DI109" s="64" t="str">
        <f>IF($B109&lt;&gt;"",IFERROR(SUMIFS(销售台账!$K$3:$K$2654,销售台账!$E$3:$E$2654,$B109,销售台账!$B$3:$B$2654,LEFT($I$3,4),销售台账!$C$3:$C$2654,LEFT(DD$4,LEN(DD$4)-1))/DH109,0),"")</f>
        <v/>
      </c>
      <c r="DJ109" s="64" t="str">
        <f>IF($B109&lt;&gt;"",SUMIFS(损耗登记!$I$3:$I$4999,损耗登记!$E$3:$E$4999,$B109,损耗登记!$B$3:$B$4999,LEFT($I$3,4),损耗登记!$C$3:$C$4999,LEFT(DD$4,LEN(DD$4)-1)),"")</f>
        <v/>
      </c>
      <c r="DK109" s="64" t="str">
        <f t="shared" si="144"/>
        <v/>
      </c>
      <c r="DL109" s="64" t="str">
        <f t="shared" si="145"/>
        <v/>
      </c>
      <c r="DM109" s="64" t="str">
        <f t="shared" si="146"/>
        <v/>
      </c>
      <c r="DN109" s="64" t="str">
        <f t="shared" si="147"/>
        <v/>
      </c>
      <c r="DO109" s="64" t="str">
        <f>IF($B109&lt;&gt;"",SUMIFS(进货台账!$I$3:$I$1869,进货台账!$E$3:$E$1869,$B109,进货台账!$B$3:$B$1869,LEFT($I$3,4),进货台账!$C$3:$C$1869,LEFT(DO$4,LEN(DO$4)-1)),"")</f>
        <v/>
      </c>
      <c r="DP109" s="64" t="str">
        <f>IF($B109&lt;&gt;"",SUMIFS(进货台账!$K$3:$K$1869,进货台账!$E$3:$E$1869,$B109,进货台账!$B$3:$B$1869,LEFT($I$3,4),进货台账!$C$3:$C$1869,LEFT(DO$4,LEN(DO$4)-1)),"")</f>
        <v/>
      </c>
      <c r="DQ109" s="64" t="str">
        <f t="shared" si="148"/>
        <v/>
      </c>
      <c r="DR109" s="64" t="str">
        <f t="shared" si="149"/>
        <v/>
      </c>
      <c r="DS109" s="64" t="str">
        <f>IF($B109&lt;&gt;"",SUMIFS(销售台账!$I$3:$I$2654,销售台账!$E$3:$E$2654,$B109,销售台账!$B$3:$B$2654,LEFT($I$3,4),销售台账!$C$3:$C$2654,LEFT(DO$4,LEN(DO$4)-1)),"")</f>
        <v/>
      </c>
      <c r="DT109" s="64" t="str">
        <f>IF($B109&lt;&gt;"",IFERROR(SUMIFS(销售台账!$K$3:$K$2654,销售台账!$E$3:$E$2654,$B109,销售台账!$B$3:$B$2654,LEFT($I$3,4),销售台账!$C$3:$C$2654,LEFT(DO$4,LEN(DO$4)-1))/DS109,0),"")</f>
        <v/>
      </c>
      <c r="DU109" s="64" t="str">
        <f>IF($B109&lt;&gt;"",SUMIFS(损耗登记!$I$3:$I$4999,损耗登记!$E$3:$E$4999,$B109,损耗登记!$B$3:$B$4999,LEFT($I$3,4),损耗登记!$C$3:$C$4999,LEFT(DO$4,LEN(DO$4)-1)),"")</f>
        <v/>
      </c>
      <c r="DV109" s="64" t="str">
        <f t="shared" si="150"/>
        <v/>
      </c>
      <c r="DW109" s="64" t="str">
        <f t="shared" si="151"/>
        <v/>
      </c>
      <c r="DX109" s="64" t="str">
        <f t="shared" si="152"/>
        <v/>
      </c>
      <c r="DY109" s="64" t="str">
        <f t="shared" si="153"/>
        <v/>
      </c>
      <c r="DZ109" s="64" t="str">
        <f>IF($B109&lt;&gt;"",SUMIFS(进货台账!$I$3:$I$1869,进货台账!$E$3:$E$1869,$B109,进货台账!$B$3:$B$1869,LEFT($I$3,4),进货台账!$C$3:$C$1869,LEFT(DZ$4,LEN(DZ$4)-1)),"")</f>
        <v/>
      </c>
      <c r="EA109" s="64" t="str">
        <f>IF($B109&lt;&gt;"",SUMIFS(进货台账!$K$3:$K$1869,进货台账!$E$3:$E$1869,$B109,进货台账!$B$3:$B$1869,LEFT($I$3,4),进货台账!$C$3:$C$1869,LEFT(DZ$4,LEN(DZ$4)-1)),"")</f>
        <v/>
      </c>
      <c r="EB109" s="64" t="str">
        <f t="shared" si="154"/>
        <v/>
      </c>
      <c r="EC109" s="64" t="str">
        <f t="shared" si="155"/>
        <v/>
      </c>
      <c r="ED109" s="64" t="str">
        <f>IF($B109&lt;&gt;"",SUMIFS(销售台账!$I$3:$I$2654,销售台账!$E$3:$E$2654,$B109,销售台账!$B$3:$B$2654,LEFT($I$3,4),销售台账!$C$3:$C$2654,LEFT(DZ$4,LEN(DZ$4)-1)),"")</f>
        <v/>
      </c>
      <c r="EE109" s="64" t="str">
        <f>IF($B109&lt;&gt;"",IFERROR(SUMIFS(销售台账!$K$3:$K$2654,销售台账!$E$3:$E$2654,$B109,销售台账!$B$3:$B$2654,LEFT($I$3,4),销售台账!$C$3:$C$2654,LEFT(DZ$4,LEN(DZ$4)-1))/ED109,0),"")</f>
        <v/>
      </c>
      <c r="EF109" s="64" t="str">
        <f>IF($B109&lt;&gt;"",SUMIFS(损耗登记!$I$3:$I$4999,损耗登记!$E$3:$E$4999,$B109,损耗登记!$B$3:$B$4999,LEFT($I$3,4),损耗登记!$C$3:$C$4999,LEFT(DZ$4,LEN(DZ$4)-1)),"")</f>
        <v/>
      </c>
      <c r="EG109" s="64" t="str">
        <f t="shared" si="156"/>
        <v/>
      </c>
      <c r="EH109" s="64" t="str">
        <f t="shared" si="157"/>
        <v/>
      </c>
      <c r="EI109" s="64" t="str">
        <f t="shared" si="158"/>
        <v/>
      </c>
      <c r="EJ109" s="64" t="str">
        <f t="shared" si="159"/>
        <v/>
      </c>
    </row>
    <row r="110" s="44" customFormat="1" ht="22" customHeight="1" spans="1:140">
      <c r="A110" s="63" t="str">
        <f t="shared" si="160"/>
        <v/>
      </c>
      <c r="B110" s="63" t="str">
        <f>IF(商品参数!A106&lt;&gt;"",商品参数!A106,"")</f>
        <v/>
      </c>
      <c r="C110" s="64" t="str">
        <f>IFERROR(VLOOKUP(B110,商品参数!A:E,2,FALSE),"")</f>
        <v/>
      </c>
      <c r="D110" s="64" t="str">
        <f>IFERROR(VLOOKUP(B110,商品参数!A:E,3,FALSE),"")</f>
        <v/>
      </c>
      <c r="E110" s="64" t="str">
        <f>IFERROR(VLOOKUP(B110,商品参数!A:E,4,FALSE),"")</f>
        <v/>
      </c>
      <c r="F110" s="64" t="str">
        <f>IF(E110&lt;&gt;"",IFERROR(VLOOKUP(B110,商品参数!$A$3:$D$499,6,0),0),"")</f>
        <v/>
      </c>
      <c r="G110" s="64" t="str">
        <f>IF(E110&lt;&gt;"",IFERROR(VLOOKUP(B110,商品参数!$A$3:$E$499,7,0),0),"")</f>
        <v/>
      </c>
      <c r="H110" s="64" t="str">
        <f t="shared" si="94"/>
        <v/>
      </c>
      <c r="I110" s="64" t="str">
        <f>IF($B110&lt;&gt;"",SUMIFS(进货台账!$I$3:$I$1869,进货台账!$E$3:$E$1869,$B110,进货台账!$B$3:$B$1869,LEFT($I$3,4),进货台账!$C$3:$C$1869,LEFT(I$4,LEN(I$4)-1)),"")</f>
        <v/>
      </c>
      <c r="J110" s="64" t="str">
        <f>IF($B110&lt;&gt;"",SUMIFS(进货台账!$K$3:$K$1869,进货台账!$E$3:$E$1869,$B110,进货台账!$B$3:$B$1869,LEFT($I$3,4),进货台账!$C$3:$C$1869,LEFT(I$4,LEN(I$4)-1)),"")</f>
        <v/>
      </c>
      <c r="K110" s="64" t="str">
        <f t="shared" si="95"/>
        <v/>
      </c>
      <c r="L110" s="64" t="str">
        <f t="shared" si="96"/>
        <v/>
      </c>
      <c r="M110" s="64" t="str">
        <f>IF($B110&lt;&gt;"",SUMIFS(销售台账!$I$3:$I$2654,销售台账!$E$3:$E$2654,$B110,销售台账!$B$3:$B$2654,LEFT($I$3,4),销售台账!$C$3:$C$2654,LEFT(I$4,LEN(I$4)-1)),"")</f>
        <v/>
      </c>
      <c r="N110" s="64" t="str">
        <f>IF($B110&lt;&gt;"",IFERROR(SUMIFS(销售台账!$K$3:$K$2654,销售台账!$E$3:$E$2654,$B110,销售台账!$B$3:$B$2654,LEFT($I$3,4),销售台账!$C$3:$C$2654,LEFT(I$4,LEN(I$4)-1))/M110,0),"")</f>
        <v/>
      </c>
      <c r="O110" s="64" t="str">
        <f>IF($B110&lt;&gt;"",SUMIFS(损耗登记!$I$3:$I$4999,损耗登记!$E$3:$E$4999,$B110,损耗登记!$B$3:$B$4999,LEFT($I$3,4),损耗登记!$C$3:$C$4999,LEFT(I$4,LEN(I$4)-1)),"")</f>
        <v/>
      </c>
      <c r="P110" s="64" t="str">
        <f t="shared" si="97"/>
        <v/>
      </c>
      <c r="Q110" s="64" t="str">
        <f t="shared" si="98"/>
        <v/>
      </c>
      <c r="R110" s="64" t="str">
        <f t="shared" si="99"/>
        <v/>
      </c>
      <c r="S110" s="64" t="str">
        <f t="shared" si="161"/>
        <v/>
      </c>
      <c r="T110" s="64" t="str">
        <f>IF($B110&lt;&gt;"",SUMIFS(进货台账!$I$3:$I$1869,进货台账!$E$3:$E$1869,$B110,进货台账!$B$3:$B$1869,LEFT($I$3,4),进货台账!$C$3:$C$1869,LEFT(T$4,LEN(T$4)-1)),"")</f>
        <v/>
      </c>
      <c r="U110" s="64" t="str">
        <f>IF($B110&lt;&gt;"",SUMIFS(进货台账!$K$3:$K$1869,进货台账!$E$3:$E$1869,$B110,进货台账!$B$3:$B$1869,LEFT($I$3,4),进货台账!$C$3:$C$1869,LEFT(T$4,LEN(T$4)-1)),"")</f>
        <v/>
      </c>
      <c r="V110" s="64" t="str">
        <f t="shared" si="162"/>
        <v/>
      </c>
      <c r="W110" s="64" t="str">
        <f t="shared" si="163"/>
        <v/>
      </c>
      <c r="X110" s="64" t="str">
        <f>IF($B110&lt;&gt;"",SUMIFS(销售台账!$I$3:$I$2654,销售台账!$E$3:$E$2654,$B110,销售台账!$B$3:$B$2654,LEFT($I$3,4),销售台账!$C$3:$C$2654,LEFT(T$4,LEN(T$4)-1)),"")</f>
        <v/>
      </c>
      <c r="Y110" s="64" t="str">
        <f>IF($B110&lt;&gt;"",IFERROR(SUMIFS(销售台账!$K$3:$K$2654,销售台账!$E$3:$E$2654,$B110,销售台账!$B$3:$B$2654,LEFT($I$3,4),销售台账!$C$3:$C$2654,LEFT(T$4,LEN(T$4)-1))/X110,0),"")</f>
        <v/>
      </c>
      <c r="Z110" s="64" t="str">
        <f>IF($B110&lt;&gt;"",SUMIFS(损耗登记!$I$3:$I$4999,损耗登记!$E$3:$E$4999,$B110,损耗登记!$B$3:$B$4999,LEFT($I$3,4),损耗登记!$C$3:$C$4999,LEFT(T$4,LEN(T$4)-1)),"")</f>
        <v/>
      </c>
      <c r="AA110" s="64" t="str">
        <f t="shared" si="164"/>
        <v/>
      </c>
      <c r="AB110" s="64" t="str">
        <f t="shared" si="165"/>
        <v/>
      </c>
      <c r="AC110" s="64" t="str">
        <f t="shared" si="166"/>
        <v/>
      </c>
      <c r="AD110" s="64" t="str">
        <f t="shared" si="167"/>
        <v/>
      </c>
      <c r="AE110" s="64" t="str">
        <f>IF($B110&lt;&gt;"",SUMIFS(进货台账!$I$3:$I$1869,进货台账!$E$3:$E$1869,$B110,进货台账!$B$3:$B$1869,LEFT($I$3,4),进货台账!$C$3:$C$1869,LEFT(AE$4,LEN(AE$4)-1)),"")</f>
        <v/>
      </c>
      <c r="AF110" s="64" t="str">
        <f>IF($B110&lt;&gt;"",SUMIFS(进货台账!$K$3:$K$1869,进货台账!$E$3:$E$1869,$B110,进货台账!$B$3:$B$1869,LEFT($I$3,4),进货台账!$C$3:$C$1869,LEFT(AE$4,LEN(AE$4)-1)),"")</f>
        <v/>
      </c>
      <c r="AG110" s="64" t="str">
        <f t="shared" si="100"/>
        <v/>
      </c>
      <c r="AH110" s="64" t="str">
        <f t="shared" si="101"/>
        <v/>
      </c>
      <c r="AI110" s="64" t="str">
        <f>IF($B110&lt;&gt;"",SUMIFS(销售台账!$I$3:$I$2654,销售台账!$E$3:$E$2654,$B110,销售台账!$B$3:$B$2654,LEFT($I$3,4),销售台账!$C$3:$C$2654,LEFT(AE$4,LEN(AE$4)-1)),"")</f>
        <v/>
      </c>
      <c r="AJ110" s="64" t="str">
        <f>IF($B110&lt;&gt;"",IFERROR(SUMIFS(销售台账!$K$3:$K$2654,销售台账!$E$3:$E$2654,$B110,销售台账!$B$3:$B$2654,LEFT($I$3,4),销售台账!$C$3:$C$2654,LEFT(AE$4,LEN(AE$4)-1))/AI110,0),"")</f>
        <v/>
      </c>
      <c r="AK110" s="64" t="str">
        <f>IF($B110&lt;&gt;"",SUMIFS(损耗登记!$I$3:$I$4999,损耗登记!$E$3:$E$4999,$B110,损耗登记!$B$3:$B$4999,LEFT($I$3,4),损耗登记!$C$3:$C$4999,LEFT(AE$4,LEN(AE$4)-1)),"")</f>
        <v/>
      </c>
      <c r="AL110" s="64" t="str">
        <f t="shared" si="102"/>
        <v/>
      </c>
      <c r="AM110" s="64" t="str">
        <f t="shared" si="103"/>
        <v/>
      </c>
      <c r="AN110" s="64" t="str">
        <f t="shared" si="104"/>
        <v/>
      </c>
      <c r="AO110" s="64" t="str">
        <f t="shared" si="105"/>
        <v/>
      </c>
      <c r="AP110" s="64" t="str">
        <f>IF($B110&lt;&gt;"",SUMIFS(进货台账!$I$3:$I$1869,进货台账!$E$3:$E$1869,$B110,进货台账!$B$3:$B$1869,LEFT($I$3,4),进货台账!$C$3:$C$1869,LEFT(AP$4,LEN(AP$4)-1)),"")</f>
        <v/>
      </c>
      <c r="AQ110" s="64" t="str">
        <f>IF($B110&lt;&gt;"",SUMIFS(进货台账!$K$3:$K$1869,进货台账!$E$3:$E$1869,$B110,进货台账!$B$3:$B$1869,LEFT($I$3,4),进货台账!$C$3:$C$1869,LEFT(AP$4,LEN(AP$4)-1)),"")</f>
        <v/>
      </c>
      <c r="AR110" s="64" t="str">
        <f t="shared" si="106"/>
        <v/>
      </c>
      <c r="AS110" s="64" t="str">
        <f t="shared" si="107"/>
        <v/>
      </c>
      <c r="AT110" s="64" t="str">
        <f>IF($B110&lt;&gt;"",SUMIFS(销售台账!$I$3:$I$2654,销售台账!$E$3:$E$2654,$B110,销售台账!$B$3:$B$2654,LEFT($I$3,4),销售台账!$C$3:$C$2654,LEFT(AP$4,LEN(AP$4)-1)),"")</f>
        <v/>
      </c>
      <c r="AU110" s="64" t="str">
        <f>IF($B110&lt;&gt;"",IFERROR(SUMIFS(销售台账!$K$3:$K$2654,销售台账!$E$3:$E$2654,$B110,销售台账!$B$3:$B$2654,LEFT($I$3,4),销售台账!$C$3:$C$2654,LEFT(AP$4,LEN(AP$4)-1))/AT110,0),"")</f>
        <v/>
      </c>
      <c r="AV110" s="64" t="str">
        <f>IF($B110&lt;&gt;"",SUMIFS(损耗登记!$I$3:$I$4999,损耗登记!$E$3:$E$4999,$B110,损耗登记!$B$3:$B$4999,LEFT($I$3,4),损耗登记!$C$3:$C$4999,LEFT(AP$4,LEN(AP$4)-1)),"")</f>
        <v/>
      </c>
      <c r="AW110" s="64" t="str">
        <f t="shared" si="108"/>
        <v/>
      </c>
      <c r="AX110" s="64" t="str">
        <f t="shared" si="109"/>
        <v/>
      </c>
      <c r="AY110" s="64" t="str">
        <f t="shared" si="110"/>
        <v/>
      </c>
      <c r="AZ110" s="64" t="str">
        <f t="shared" si="111"/>
        <v/>
      </c>
      <c r="BA110" s="64" t="str">
        <f>IF($B110&lt;&gt;"",SUMIFS(进货台账!$I$3:$I$1869,进货台账!$E$3:$E$1869,$B110,进货台账!$B$3:$B$1869,LEFT($I$3,4),进货台账!$C$3:$C$1869,LEFT(BA$4,LEN(BA$4)-1)),"")</f>
        <v/>
      </c>
      <c r="BB110" s="64" t="str">
        <f>IF($B110&lt;&gt;"",SUMIFS(进货台账!$K$3:$K$1869,进货台账!$E$3:$E$1869,$B110,进货台账!$B$3:$B$1869,LEFT($I$3,4),进货台账!$C$3:$C$1869,LEFT(BA$4,LEN(BA$4)-1)),"")</f>
        <v/>
      </c>
      <c r="BC110" s="64" t="str">
        <f t="shared" si="112"/>
        <v/>
      </c>
      <c r="BD110" s="64" t="str">
        <f t="shared" si="113"/>
        <v/>
      </c>
      <c r="BE110" s="64" t="str">
        <f>IF($B110&lt;&gt;"",SUMIFS(销售台账!$I$3:$I$2654,销售台账!$E$3:$E$2654,$B110,销售台账!$B$3:$B$2654,LEFT($I$3,4),销售台账!$C$3:$C$2654,LEFT(BA$4,LEN(BA$4)-1)),"")</f>
        <v/>
      </c>
      <c r="BF110" s="64" t="str">
        <f>IF($B110&lt;&gt;"",IFERROR(SUMIFS(销售台账!$K$3:$K$2654,销售台账!$E$3:$E$2654,$B110,销售台账!$B$3:$B$2654,LEFT($I$3,4),销售台账!$C$3:$C$2654,LEFT(BA$4,LEN(BA$4)-1))/BE110,0),"")</f>
        <v/>
      </c>
      <c r="BG110" s="64" t="str">
        <f>IF($B110&lt;&gt;"",SUMIFS(损耗登记!$I$3:$I$4999,损耗登记!$E$3:$E$4999,$B110,损耗登记!$B$3:$B$4999,LEFT($I$3,4),损耗登记!$C$3:$C$4999,LEFT(BA$4,LEN(BA$4)-1)),"")</f>
        <v/>
      </c>
      <c r="BH110" s="64" t="str">
        <f t="shared" si="114"/>
        <v/>
      </c>
      <c r="BI110" s="64" t="str">
        <f t="shared" si="115"/>
        <v/>
      </c>
      <c r="BJ110" s="64" t="str">
        <f t="shared" si="116"/>
        <v/>
      </c>
      <c r="BK110" s="64" t="str">
        <f t="shared" si="117"/>
        <v/>
      </c>
      <c r="BL110" s="64" t="str">
        <f>IF($B110&lt;&gt;"",SUMIFS(进货台账!$I$3:$I$1869,进货台账!$E$3:$E$1869,$B110,进货台账!$B$3:$B$1869,LEFT($I$3,4),进货台账!$C$3:$C$1869,LEFT(BL$4,LEN(BL$4)-1)),"")</f>
        <v/>
      </c>
      <c r="BM110" s="64" t="str">
        <f>IF($B110&lt;&gt;"",SUMIFS(进货台账!$K$3:$K$1869,进货台账!$E$3:$E$1869,$B110,进货台账!$B$3:$B$1869,LEFT($I$3,4),进货台账!$C$3:$C$1869,LEFT(BL$4,LEN(BL$4)-1)),"")</f>
        <v/>
      </c>
      <c r="BN110" s="64" t="str">
        <f t="shared" si="118"/>
        <v/>
      </c>
      <c r="BO110" s="64" t="str">
        <f t="shared" si="119"/>
        <v/>
      </c>
      <c r="BP110" s="64" t="str">
        <f>IF($B110&lt;&gt;"",SUMIFS(销售台账!$I$3:$I$2654,销售台账!$E$3:$E$2654,$B110,销售台账!$B$3:$B$2654,LEFT($I$3,4),销售台账!$C$3:$C$2654,LEFT(BL$4,LEN(BL$4)-1)),"")</f>
        <v/>
      </c>
      <c r="BQ110" s="64" t="str">
        <f>IF($B110&lt;&gt;"",IFERROR(SUMIFS(销售台账!$K$3:$K$2654,销售台账!$E$3:$E$2654,$B110,销售台账!$B$3:$B$2654,LEFT($I$3,4),销售台账!$C$3:$C$2654,LEFT(BL$4,LEN(BL$4)-1))/BP110,0),"")</f>
        <v/>
      </c>
      <c r="BR110" s="64" t="str">
        <f>IF($B110&lt;&gt;"",SUMIFS(损耗登记!$I$3:$I$4999,损耗登记!$E$3:$E$4999,$B110,损耗登记!$B$3:$B$4999,LEFT($I$3,4),损耗登记!$C$3:$C$4999,LEFT(BL$4,LEN(BL$4)-1)),"")</f>
        <v/>
      </c>
      <c r="BS110" s="64" t="str">
        <f t="shared" si="120"/>
        <v/>
      </c>
      <c r="BT110" s="64" t="str">
        <f t="shared" si="121"/>
        <v/>
      </c>
      <c r="BU110" s="64" t="str">
        <f t="shared" si="122"/>
        <v/>
      </c>
      <c r="BV110" s="64" t="str">
        <f t="shared" si="123"/>
        <v/>
      </c>
      <c r="BW110" s="64" t="str">
        <f>IF($B110&lt;&gt;"",SUMIFS(进货台账!$I$3:$I$1869,进货台账!$E$3:$E$1869,$B110,进货台账!$B$3:$B$1869,LEFT($I$3,4),进货台账!$C$3:$C$1869,LEFT(BW$4,LEN(BW$4)-1)),"")</f>
        <v/>
      </c>
      <c r="BX110" s="64" t="str">
        <f>IF($B110&lt;&gt;"",SUMIFS(进货台账!$K$3:$K$1869,进货台账!$E$3:$E$1869,$B110,进货台账!$B$3:$B$1869,LEFT($I$3,4),进货台账!$C$3:$C$1869,LEFT(BW$4,LEN(BW$4)-1)),"")</f>
        <v/>
      </c>
      <c r="BY110" s="64" t="str">
        <f t="shared" si="124"/>
        <v/>
      </c>
      <c r="BZ110" s="64" t="str">
        <f t="shared" si="125"/>
        <v/>
      </c>
      <c r="CA110" s="64" t="str">
        <f>IF($B110&lt;&gt;"",SUMIFS(销售台账!$I$3:$I$2654,销售台账!$E$3:$E$2654,$B110,销售台账!$B$3:$B$2654,LEFT($I$3,4),销售台账!$C$3:$C$2654,LEFT(BW$4,LEN(BW$4)-1)),"")</f>
        <v/>
      </c>
      <c r="CB110" s="64" t="str">
        <f>IF($B110&lt;&gt;"",IFERROR(SUMIFS(销售台账!$K$3:$K$2654,销售台账!$E$3:$E$2654,$B110,销售台账!$B$3:$B$2654,LEFT($I$3,4),销售台账!$C$3:$C$2654,LEFT(BW$4,LEN(BW$4)-1))/CA110,0),"")</f>
        <v/>
      </c>
      <c r="CC110" s="64" t="str">
        <f>IF($B110&lt;&gt;"",SUMIFS(损耗登记!$I$3:$I$4999,损耗登记!$E$3:$E$4999,$B110,损耗登记!$B$3:$B$4999,LEFT($I$3,4),损耗登记!$C$3:$C$4999,LEFT(BW$4,LEN(BW$4)-1)),"")</f>
        <v/>
      </c>
      <c r="CD110" s="64" t="str">
        <f t="shared" si="126"/>
        <v/>
      </c>
      <c r="CE110" s="64" t="str">
        <f t="shared" si="127"/>
        <v/>
      </c>
      <c r="CF110" s="64" t="str">
        <f t="shared" si="128"/>
        <v/>
      </c>
      <c r="CG110" s="64" t="str">
        <f t="shared" si="129"/>
        <v/>
      </c>
      <c r="CH110" s="64" t="str">
        <f>IF($B110&lt;&gt;"",SUMIFS(进货台账!$I$3:$I$1869,进货台账!$E$3:$E$1869,$B110,进货台账!$B$3:$B$1869,LEFT($I$3,4),进货台账!$C$3:$C$1869,LEFT(CH$4,LEN(CH$4)-1)),"")</f>
        <v/>
      </c>
      <c r="CI110" s="64" t="str">
        <f>IF($B110&lt;&gt;"",SUMIFS(进货台账!$K$3:$K$1869,进货台账!$E$3:$E$1869,$B110,进货台账!$B$3:$B$1869,LEFT($I$3,4),进货台账!$C$3:$C$1869,LEFT(CH$4,LEN(CH$4)-1)),"")</f>
        <v/>
      </c>
      <c r="CJ110" s="64" t="str">
        <f t="shared" si="130"/>
        <v/>
      </c>
      <c r="CK110" s="64" t="str">
        <f t="shared" si="131"/>
        <v/>
      </c>
      <c r="CL110" s="64" t="str">
        <f>IF($B110&lt;&gt;"",SUMIFS(销售台账!$I$3:$I$2654,销售台账!$E$3:$E$2654,$B110,销售台账!$B$3:$B$2654,LEFT($I$3,4),销售台账!$C$3:$C$2654,LEFT(CH$4,LEN(CH$4)-1)),"")</f>
        <v/>
      </c>
      <c r="CM110" s="64" t="str">
        <f>IF($B110&lt;&gt;"",IFERROR(SUMIFS(销售台账!$K$3:$K$2654,销售台账!$E$3:$E$2654,$B110,销售台账!$B$3:$B$2654,LEFT($I$3,4),销售台账!$C$3:$C$2654,LEFT(CH$4,LEN(CH$4)-1))/CL110,0),"")</f>
        <v/>
      </c>
      <c r="CN110" s="64" t="str">
        <f>IF($B110&lt;&gt;"",SUMIFS(损耗登记!$I$3:$I$4999,损耗登记!$E$3:$E$4999,$B110,损耗登记!$B$3:$B$4999,LEFT($I$3,4),损耗登记!$C$3:$C$4999,LEFT(CH$4,LEN(CH$4)-1)),"")</f>
        <v/>
      </c>
      <c r="CO110" s="64" t="str">
        <f t="shared" si="132"/>
        <v/>
      </c>
      <c r="CP110" s="64" t="str">
        <f t="shared" si="133"/>
        <v/>
      </c>
      <c r="CQ110" s="64" t="str">
        <f t="shared" si="134"/>
        <v/>
      </c>
      <c r="CR110" s="64" t="str">
        <f t="shared" si="135"/>
        <v/>
      </c>
      <c r="CS110" s="64" t="str">
        <f>IF($B110&lt;&gt;"",SUMIFS(进货台账!$I$3:$I$1869,进货台账!$E$3:$E$1869,$B110,进货台账!$B$3:$B$1869,LEFT($I$3,4),进货台账!$C$3:$C$1869,LEFT(CS$4,LEN(CS$4)-1)),"")</f>
        <v/>
      </c>
      <c r="CT110" s="64" t="str">
        <f>IF($B110&lt;&gt;"",SUMIFS(进货台账!$K$3:$K$1869,进货台账!$E$3:$E$1869,$B110,进货台账!$B$3:$B$1869,LEFT($I$3,4),进货台账!$C$3:$C$1869,LEFT(CS$4,LEN(CS$4)-1)),"")</f>
        <v/>
      </c>
      <c r="CU110" s="64" t="str">
        <f t="shared" si="136"/>
        <v/>
      </c>
      <c r="CV110" s="64" t="str">
        <f t="shared" si="137"/>
        <v/>
      </c>
      <c r="CW110" s="64" t="str">
        <f>IF($B110&lt;&gt;"",SUMIFS(销售台账!$I$3:$I$2654,销售台账!$E$3:$E$2654,$B110,销售台账!$B$3:$B$2654,LEFT($I$3,4),销售台账!$C$3:$C$2654,LEFT(CS$4,LEN(CS$4)-1)),"")</f>
        <v/>
      </c>
      <c r="CX110" s="64" t="str">
        <f>IF($B110&lt;&gt;"",IFERROR(SUMIFS(销售台账!$K$3:$K$2654,销售台账!$E$3:$E$2654,$B110,销售台账!$B$3:$B$2654,LEFT($I$3,4),销售台账!$C$3:$C$2654,LEFT(CS$4,LEN(CS$4)-1))/CW110,0),"")</f>
        <v/>
      </c>
      <c r="CY110" s="64" t="str">
        <f>IF($B110&lt;&gt;"",SUMIFS(损耗登记!$I$3:$I$4999,损耗登记!$E$3:$E$4999,$B110,损耗登记!$B$3:$B$4999,LEFT($I$3,4),损耗登记!$C$3:$C$4999,LEFT(CS$4,LEN(CS$4)-1)),"")</f>
        <v/>
      </c>
      <c r="CZ110" s="64" t="str">
        <f t="shared" si="138"/>
        <v/>
      </c>
      <c r="DA110" s="64" t="str">
        <f t="shared" si="139"/>
        <v/>
      </c>
      <c r="DB110" s="64" t="str">
        <f t="shared" si="140"/>
        <v/>
      </c>
      <c r="DC110" s="64" t="str">
        <f t="shared" si="141"/>
        <v/>
      </c>
      <c r="DD110" s="64" t="str">
        <f>IF($B110&lt;&gt;"",SUMIFS(进货台账!$I$3:$I$1869,进货台账!$E$3:$E$1869,$B110,进货台账!$B$3:$B$1869,LEFT($I$3,4),进货台账!$C$3:$C$1869,LEFT(DD$4,LEN(DD$4)-1)),"")</f>
        <v/>
      </c>
      <c r="DE110" s="64" t="str">
        <f>IF($B110&lt;&gt;"",SUMIFS(进货台账!$K$3:$K$1869,进货台账!$E$3:$E$1869,$B110,进货台账!$B$3:$B$1869,LEFT($I$3,4),进货台账!$C$3:$C$1869,LEFT(DD$4,LEN(DD$4)-1)),"")</f>
        <v/>
      </c>
      <c r="DF110" s="64" t="str">
        <f t="shared" si="142"/>
        <v/>
      </c>
      <c r="DG110" s="64" t="str">
        <f t="shared" si="143"/>
        <v/>
      </c>
      <c r="DH110" s="64" t="str">
        <f>IF($B110&lt;&gt;"",SUMIFS(销售台账!$I$3:$I$2654,销售台账!$E$3:$E$2654,$B110,销售台账!$B$3:$B$2654,LEFT($I$3,4),销售台账!$C$3:$C$2654,LEFT(DD$4,LEN(DD$4)-1)),"")</f>
        <v/>
      </c>
      <c r="DI110" s="64" t="str">
        <f>IF($B110&lt;&gt;"",IFERROR(SUMIFS(销售台账!$K$3:$K$2654,销售台账!$E$3:$E$2654,$B110,销售台账!$B$3:$B$2654,LEFT($I$3,4),销售台账!$C$3:$C$2654,LEFT(DD$4,LEN(DD$4)-1))/DH110,0),"")</f>
        <v/>
      </c>
      <c r="DJ110" s="64" t="str">
        <f>IF($B110&lt;&gt;"",SUMIFS(损耗登记!$I$3:$I$4999,损耗登记!$E$3:$E$4999,$B110,损耗登记!$B$3:$B$4999,LEFT($I$3,4),损耗登记!$C$3:$C$4999,LEFT(DD$4,LEN(DD$4)-1)),"")</f>
        <v/>
      </c>
      <c r="DK110" s="64" t="str">
        <f t="shared" si="144"/>
        <v/>
      </c>
      <c r="DL110" s="64" t="str">
        <f t="shared" si="145"/>
        <v/>
      </c>
      <c r="DM110" s="64" t="str">
        <f t="shared" si="146"/>
        <v/>
      </c>
      <c r="DN110" s="64" t="str">
        <f t="shared" si="147"/>
        <v/>
      </c>
      <c r="DO110" s="64" t="str">
        <f>IF($B110&lt;&gt;"",SUMIFS(进货台账!$I$3:$I$1869,进货台账!$E$3:$E$1869,$B110,进货台账!$B$3:$B$1869,LEFT($I$3,4),进货台账!$C$3:$C$1869,LEFT(DO$4,LEN(DO$4)-1)),"")</f>
        <v/>
      </c>
      <c r="DP110" s="64" t="str">
        <f>IF($B110&lt;&gt;"",SUMIFS(进货台账!$K$3:$K$1869,进货台账!$E$3:$E$1869,$B110,进货台账!$B$3:$B$1869,LEFT($I$3,4),进货台账!$C$3:$C$1869,LEFT(DO$4,LEN(DO$4)-1)),"")</f>
        <v/>
      </c>
      <c r="DQ110" s="64" t="str">
        <f t="shared" si="148"/>
        <v/>
      </c>
      <c r="DR110" s="64" t="str">
        <f t="shared" si="149"/>
        <v/>
      </c>
      <c r="DS110" s="64" t="str">
        <f>IF($B110&lt;&gt;"",SUMIFS(销售台账!$I$3:$I$2654,销售台账!$E$3:$E$2654,$B110,销售台账!$B$3:$B$2654,LEFT($I$3,4),销售台账!$C$3:$C$2654,LEFT(DO$4,LEN(DO$4)-1)),"")</f>
        <v/>
      </c>
      <c r="DT110" s="64" t="str">
        <f>IF($B110&lt;&gt;"",IFERROR(SUMIFS(销售台账!$K$3:$K$2654,销售台账!$E$3:$E$2654,$B110,销售台账!$B$3:$B$2654,LEFT($I$3,4),销售台账!$C$3:$C$2654,LEFT(DO$4,LEN(DO$4)-1))/DS110,0),"")</f>
        <v/>
      </c>
      <c r="DU110" s="64" t="str">
        <f>IF($B110&lt;&gt;"",SUMIFS(损耗登记!$I$3:$I$4999,损耗登记!$E$3:$E$4999,$B110,损耗登记!$B$3:$B$4999,LEFT($I$3,4),损耗登记!$C$3:$C$4999,LEFT(DO$4,LEN(DO$4)-1)),"")</f>
        <v/>
      </c>
      <c r="DV110" s="64" t="str">
        <f t="shared" si="150"/>
        <v/>
      </c>
      <c r="DW110" s="64" t="str">
        <f t="shared" si="151"/>
        <v/>
      </c>
      <c r="DX110" s="64" t="str">
        <f t="shared" si="152"/>
        <v/>
      </c>
      <c r="DY110" s="64" t="str">
        <f t="shared" si="153"/>
        <v/>
      </c>
      <c r="DZ110" s="64" t="str">
        <f>IF($B110&lt;&gt;"",SUMIFS(进货台账!$I$3:$I$1869,进货台账!$E$3:$E$1869,$B110,进货台账!$B$3:$B$1869,LEFT($I$3,4),进货台账!$C$3:$C$1869,LEFT(DZ$4,LEN(DZ$4)-1)),"")</f>
        <v/>
      </c>
      <c r="EA110" s="64" t="str">
        <f>IF($B110&lt;&gt;"",SUMIFS(进货台账!$K$3:$K$1869,进货台账!$E$3:$E$1869,$B110,进货台账!$B$3:$B$1869,LEFT($I$3,4),进货台账!$C$3:$C$1869,LEFT(DZ$4,LEN(DZ$4)-1)),"")</f>
        <v/>
      </c>
      <c r="EB110" s="64" t="str">
        <f t="shared" si="154"/>
        <v/>
      </c>
      <c r="EC110" s="64" t="str">
        <f t="shared" si="155"/>
        <v/>
      </c>
      <c r="ED110" s="64" t="str">
        <f>IF($B110&lt;&gt;"",SUMIFS(销售台账!$I$3:$I$2654,销售台账!$E$3:$E$2654,$B110,销售台账!$B$3:$B$2654,LEFT($I$3,4),销售台账!$C$3:$C$2654,LEFT(DZ$4,LEN(DZ$4)-1)),"")</f>
        <v/>
      </c>
      <c r="EE110" s="64" t="str">
        <f>IF($B110&lt;&gt;"",IFERROR(SUMIFS(销售台账!$K$3:$K$2654,销售台账!$E$3:$E$2654,$B110,销售台账!$B$3:$B$2654,LEFT($I$3,4),销售台账!$C$3:$C$2654,LEFT(DZ$4,LEN(DZ$4)-1))/ED110,0),"")</f>
        <v/>
      </c>
      <c r="EF110" s="64" t="str">
        <f>IF($B110&lt;&gt;"",SUMIFS(损耗登记!$I$3:$I$4999,损耗登记!$E$3:$E$4999,$B110,损耗登记!$B$3:$B$4999,LEFT($I$3,4),损耗登记!$C$3:$C$4999,LEFT(DZ$4,LEN(DZ$4)-1)),"")</f>
        <v/>
      </c>
      <c r="EG110" s="64" t="str">
        <f t="shared" si="156"/>
        <v/>
      </c>
      <c r="EH110" s="64" t="str">
        <f t="shared" si="157"/>
        <v/>
      </c>
      <c r="EI110" s="64" t="str">
        <f t="shared" si="158"/>
        <v/>
      </c>
      <c r="EJ110" s="64" t="str">
        <f t="shared" si="159"/>
        <v/>
      </c>
    </row>
    <row r="111" s="44" customFormat="1" ht="22" customHeight="1" spans="1:140">
      <c r="A111" s="63" t="str">
        <f t="shared" si="160"/>
        <v/>
      </c>
      <c r="B111" s="63" t="str">
        <f>IF(商品参数!A107&lt;&gt;"",商品参数!A107,"")</f>
        <v/>
      </c>
      <c r="C111" s="64" t="str">
        <f>IFERROR(VLOOKUP(B111,商品参数!A:E,2,FALSE),"")</f>
        <v/>
      </c>
      <c r="D111" s="64" t="str">
        <f>IFERROR(VLOOKUP(B111,商品参数!A:E,3,FALSE),"")</f>
        <v/>
      </c>
      <c r="E111" s="64" t="str">
        <f>IFERROR(VLOOKUP(B111,商品参数!A:E,4,FALSE),"")</f>
        <v/>
      </c>
      <c r="F111" s="64" t="str">
        <f>IF(E111&lt;&gt;"",IFERROR(VLOOKUP(B111,商品参数!$A$3:$D$499,6,0),0),"")</f>
        <v/>
      </c>
      <c r="G111" s="64" t="str">
        <f>IF(E111&lt;&gt;"",IFERROR(VLOOKUP(B111,商品参数!$A$3:$E$499,7,0),0),"")</f>
        <v/>
      </c>
      <c r="H111" s="64" t="str">
        <f t="shared" si="94"/>
        <v/>
      </c>
      <c r="I111" s="64" t="str">
        <f>IF($B111&lt;&gt;"",SUMIFS(进货台账!$I$3:$I$1869,进货台账!$E$3:$E$1869,$B111,进货台账!$B$3:$B$1869,LEFT($I$3,4),进货台账!$C$3:$C$1869,LEFT(I$4,LEN(I$4)-1)),"")</f>
        <v/>
      </c>
      <c r="J111" s="64" t="str">
        <f>IF($B111&lt;&gt;"",SUMIFS(进货台账!$K$3:$K$1869,进货台账!$E$3:$E$1869,$B111,进货台账!$B$3:$B$1869,LEFT($I$3,4),进货台账!$C$3:$C$1869,LEFT(I$4,LEN(I$4)-1)),"")</f>
        <v/>
      </c>
      <c r="K111" s="64" t="str">
        <f t="shared" si="95"/>
        <v/>
      </c>
      <c r="L111" s="64" t="str">
        <f t="shared" si="96"/>
        <v/>
      </c>
      <c r="M111" s="64" t="str">
        <f>IF($B111&lt;&gt;"",SUMIFS(销售台账!$I$3:$I$2654,销售台账!$E$3:$E$2654,$B111,销售台账!$B$3:$B$2654,LEFT($I$3,4),销售台账!$C$3:$C$2654,LEFT(I$4,LEN(I$4)-1)),"")</f>
        <v/>
      </c>
      <c r="N111" s="64" t="str">
        <f>IF($B111&lt;&gt;"",IFERROR(SUMIFS(销售台账!$K$3:$K$2654,销售台账!$E$3:$E$2654,$B111,销售台账!$B$3:$B$2654,LEFT($I$3,4),销售台账!$C$3:$C$2654,LEFT(I$4,LEN(I$4)-1))/M111,0),"")</f>
        <v/>
      </c>
      <c r="O111" s="64" t="str">
        <f>IF($B111&lt;&gt;"",SUMIFS(损耗登记!$I$3:$I$4999,损耗登记!$E$3:$E$4999,$B111,损耗登记!$B$3:$B$4999,LEFT($I$3,4),损耗登记!$C$3:$C$4999,LEFT(I$4,LEN(I$4)-1)),"")</f>
        <v/>
      </c>
      <c r="P111" s="64" t="str">
        <f t="shared" si="97"/>
        <v/>
      </c>
      <c r="Q111" s="64" t="str">
        <f t="shared" si="98"/>
        <v/>
      </c>
      <c r="R111" s="64" t="str">
        <f t="shared" si="99"/>
        <v/>
      </c>
      <c r="S111" s="64" t="str">
        <f t="shared" si="161"/>
        <v/>
      </c>
      <c r="T111" s="64" t="str">
        <f>IF($B111&lt;&gt;"",SUMIFS(进货台账!$I$3:$I$1869,进货台账!$E$3:$E$1869,$B111,进货台账!$B$3:$B$1869,LEFT($I$3,4),进货台账!$C$3:$C$1869,LEFT(T$4,LEN(T$4)-1)),"")</f>
        <v/>
      </c>
      <c r="U111" s="64" t="str">
        <f>IF($B111&lt;&gt;"",SUMIFS(进货台账!$K$3:$K$1869,进货台账!$E$3:$E$1869,$B111,进货台账!$B$3:$B$1869,LEFT($I$3,4),进货台账!$C$3:$C$1869,LEFT(T$4,LEN(T$4)-1)),"")</f>
        <v/>
      </c>
      <c r="V111" s="64" t="str">
        <f t="shared" si="162"/>
        <v/>
      </c>
      <c r="W111" s="64" t="str">
        <f t="shared" si="163"/>
        <v/>
      </c>
      <c r="X111" s="64" t="str">
        <f>IF($B111&lt;&gt;"",SUMIFS(销售台账!$I$3:$I$2654,销售台账!$E$3:$E$2654,$B111,销售台账!$B$3:$B$2654,LEFT($I$3,4),销售台账!$C$3:$C$2654,LEFT(T$4,LEN(T$4)-1)),"")</f>
        <v/>
      </c>
      <c r="Y111" s="64" t="str">
        <f>IF($B111&lt;&gt;"",IFERROR(SUMIFS(销售台账!$K$3:$K$2654,销售台账!$E$3:$E$2654,$B111,销售台账!$B$3:$B$2654,LEFT($I$3,4),销售台账!$C$3:$C$2654,LEFT(T$4,LEN(T$4)-1))/X111,0),"")</f>
        <v/>
      </c>
      <c r="Z111" s="64" t="str">
        <f>IF($B111&lt;&gt;"",SUMIFS(损耗登记!$I$3:$I$4999,损耗登记!$E$3:$E$4999,$B111,损耗登记!$B$3:$B$4999,LEFT($I$3,4),损耗登记!$C$3:$C$4999,LEFT(T$4,LEN(T$4)-1)),"")</f>
        <v/>
      </c>
      <c r="AA111" s="64" t="str">
        <f t="shared" si="164"/>
        <v/>
      </c>
      <c r="AB111" s="64" t="str">
        <f t="shared" si="165"/>
        <v/>
      </c>
      <c r="AC111" s="64" t="str">
        <f t="shared" si="166"/>
        <v/>
      </c>
      <c r="AD111" s="64" t="str">
        <f t="shared" si="167"/>
        <v/>
      </c>
      <c r="AE111" s="64" t="str">
        <f>IF($B111&lt;&gt;"",SUMIFS(进货台账!$I$3:$I$1869,进货台账!$E$3:$E$1869,$B111,进货台账!$B$3:$B$1869,LEFT($I$3,4),进货台账!$C$3:$C$1869,LEFT(AE$4,LEN(AE$4)-1)),"")</f>
        <v/>
      </c>
      <c r="AF111" s="64" t="str">
        <f>IF($B111&lt;&gt;"",SUMIFS(进货台账!$K$3:$K$1869,进货台账!$E$3:$E$1869,$B111,进货台账!$B$3:$B$1869,LEFT($I$3,4),进货台账!$C$3:$C$1869,LEFT(AE$4,LEN(AE$4)-1)),"")</f>
        <v/>
      </c>
      <c r="AG111" s="64" t="str">
        <f t="shared" si="100"/>
        <v/>
      </c>
      <c r="AH111" s="64" t="str">
        <f t="shared" si="101"/>
        <v/>
      </c>
      <c r="AI111" s="64" t="str">
        <f>IF($B111&lt;&gt;"",SUMIFS(销售台账!$I$3:$I$2654,销售台账!$E$3:$E$2654,$B111,销售台账!$B$3:$B$2654,LEFT($I$3,4),销售台账!$C$3:$C$2654,LEFT(AE$4,LEN(AE$4)-1)),"")</f>
        <v/>
      </c>
      <c r="AJ111" s="64" t="str">
        <f>IF($B111&lt;&gt;"",IFERROR(SUMIFS(销售台账!$K$3:$K$2654,销售台账!$E$3:$E$2654,$B111,销售台账!$B$3:$B$2654,LEFT($I$3,4),销售台账!$C$3:$C$2654,LEFT(AE$4,LEN(AE$4)-1))/AI111,0),"")</f>
        <v/>
      </c>
      <c r="AK111" s="64" t="str">
        <f>IF($B111&lt;&gt;"",SUMIFS(损耗登记!$I$3:$I$4999,损耗登记!$E$3:$E$4999,$B111,损耗登记!$B$3:$B$4999,LEFT($I$3,4),损耗登记!$C$3:$C$4999,LEFT(AE$4,LEN(AE$4)-1)),"")</f>
        <v/>
      </c>
      <c r="AL111" s="64" t="str">
        <f t="shared" si="102"/>
        <v/>
      </c>
      <c r="AM111" s="64" t="str">
        <f t="shared" si="103"/>
        <v/>
      </c>
      <c r="AN111" s="64" t="str">
        <f t="shared" si="104"/>
        <v/>
      </c>
      <c r="AO111" s="64" t="str">
        <f t="shared" si="105"/>
        <v/>
      </c>
      <c r="AP111" s="64" t="str">
        <f>IF($B111&lt;&gt;"",SUMIFS(进货台账!$I$3:$I$1869,进货台账!$E$3:$E$1869,$B111,进货台账!$B$3:$B$1869,LEFT($I$3,4),进货台账!$C$3:$C$1869,LEFT(AP$4,LEN(AP$4)-1)),"")</f>
        <v/>
      </c>
      <c r="AQ111" s="64" t="str">
        <f>IF($B111&lt;&gt;"",SUMIFS(进货台账!$K$3:$K$1869,进货台账!$E$3:$E$1869,$B111,进货台账!$B$3:$B$1869,LEFT($I$3,4),进货台账!$C$3:$C$1869,LEFT(AP$4,LEN(AP$4)-1)),"")</f>
        <v/>
      </c>
      <c r="AR111" s="64" t="str">
        <f t="shared" si="106"/>
        <v/>
      </c>
      <c r="AS111" s="64" t="str">
        <f t="shared" si="107"/>
        <v/>
      </c>
      <c r="AT111" s="64" t="str">
        <f>IF($B111&lt;&gt;"",SUMIFS(销售台账!$I$3:$I$2654,销售台账!$E$3:$E$2654,$B111,销售台账!$B$3:$B$2654,LEFT($I$3,4),销售台账!$C$3:$C$2654,LEFT(AP$4,LEN(AP$4)-1)),"")</f>
        <v/>
      </c>
      <c r="AU111" s="64" t="str">
        <f>IF($B111&lt;&gt;"",IFERROR(SUMIFS(销售台账!$K$3:$K$2654,销售台账!$E$3:$E$2654,$B111,销售台账!$B$3:$B$2654,LEFT($I$3,4),销售台账!$C$3:$C$2654,LEFT(AP$4,LEN(AP$4)-1))/AT111,0),"")</f>
        <v/>
      </c>
      <c r="AV111" s="64" t="str">
        <f>IF($B111&lt;&gt;"",SUMIFS(损耗登记!$I$3:$I$4999,损耗登记!$E$3:$E$4999,$B111,损耗登记!$B$3:$B$4999,LEFT($I$3,4),损耗登记!$C$3:$C$4999,LEFT(AP$4,LEN(AP$4)-1)),"")</f>
        <v/>
      </c>
      <c r="AW111" s="64" t="str">
        <f t="shared" si="108"/>
        <v/>
      </c>
      <c r="AX111" s="64" t="str">
        <f t="shared" si="109"/>
        <v/>
      </c>
      <c r="AY111" s="64" t="str">
        <f t="shared" si="110"/>
        <v/>
      </c>
      <c r="AZ111" s="64" t="str">
        <f t="shared" si="111"/>
        <v/>
      </c>
      <c r="BA111" s="64" t="str">
        <f>IF($B111&lt;&gt;"",SUMIFS(进货台账!$I$3:$I$1869,进货台账!$E$3:$E$1869,$B111,进货台账!$B$3:$B$1869,LEFT($I$3,4),进货台账!$C$3:$C$1869,LEFT(BA$4,LEN(BA$4)-1)),"")</f>
        <v/>
      </c>
      <c r="BB111" s="64" t="str">
        <f>IF($B111&lt;&gt;"",SUMIFS(进货台账!$K$3:$K$1869,进货台账!$E$3:$E$1869,$B111,进货台账!$B$3:$B$1869,LEFT($I$3,4),进货台账!$C$3:$C$1869,LEFT(BA$4,LEN(BA$4)-1)),"")</f>
        <v/>
      </c>
      <c r="BC111" s="64" t="str">
        <f t="shared" si="112"/>
        <v/>
      </c>
      <c r="BD111" s="64" t="str">
        <f t="shared" si="113"/>
        <v/>
      </c>
      <c r="BE111" s="64" t="str">
        <f>IF($B111&lt;&gt;"",SUMIFS(销售台账!$I$3:$I$2654,销售台账!$E$3:$E$2654,$B111,销售台账!$B$3:$B$2654,LEFT($I$3,4),销售台账!$C$3:$C$2654,LEFT(BA$4,LEN(BA$4)-1)),"")</f>
        <v/>
      </c>
      <c r="BF111" s="64" t="str">
        <f>IF($B111&lt;&gt;"",IFERROR(SUMIFS(销售台账!$K$3:$K$2654,销售台账!$E$3:$E$2654,$B111,销售台账!$B$3:$B$2654,LEFT($I$3,4),销售台账!$C$3:$C$2654,LEFT(BA$4,LEN(BA$4)-1))/BE111,0),"")</f>
        <v/>
      </c>
      <c r="BG111" s="64" t="str">
        <f>IF($B111&lt;&gt;"",SUMIFS(损耗登记!$I$3:$I$4999,损耗登记!$E$3:$E$4999,$B111,损耗登记!$B$3:$B$4999,LEFT($I$3,4),损耗登记!$C$3:$C$4999,LEFT(BA$4,LEN(BA$4)-1)),"")</f>
        <v/>
      </c>
      <c r="BH111" s="64" t="str">
        <f t="shared" si="114"/>
        <v/>
      </c>
      <c r="BI111" s="64" t="str">
        <f t="shared" si="115"/>
        <v/>
      </c>
      <c r="BJ111" s="64" t="str">
        <f t="shared" si="116"/>
        <v/>
      </c>
      <c r="BK111" s="64" t="str">
        <f t="shared" si="117"/>
        <v/>
      </c>
      <c r="BL111" s="64" t="str">
        <f>IF($B111&lt;&gt;"",SUMIFS(进货台账!$I$3:$I$1869,进货台账!$E$3:$E$1869,$B111,进货台账!$B$3:$B$1869,LEFT($I$3,4),进货台账!$C$3:$C$1869,LEFT(BL$4,LEN(BL$4)-1)),"")</f>
        <v/>
      </c>
      <c r="BM111" s="64" t="str">
        <f>IF($B111&lt;&gt;"",SUMIFS(进货台账!$K$3:$K$1869,进货台账!$E$3:$E$1869,$B111,进货台账!$B$3:$B$1869,LEFT($I$3,4),进货台账!$C$3:$C$1869,LEFT(BL$4,LEN(BL$4)-1)),"")</f>
        <v/>
      </c>
      <c r="BN111" s="64" t="str">
        <f t="shared" si="118"/>
        <v/>
      </c>
      <c r="BO111" s="64" t="str">
        <f t="shared" si="119"/>
        <v/>
      </c>
      <c r="BP111" s="64" t="str">
        <f>IF($B111&lt;&gt;"",SUMIFS(销售台账!$I$3:$I$2654,销售台账!$E$3:$E$2654,$B111,销售台账!$B$3:$B$2654,LEFT($I$3,4),销售台账!$C$3:$C$2654,LEFT(BL$4,LEN(BL$4)-1)),"")</f>
        <v/>
      </c>
      <c r="BQ111" s="64" t="str">
        <f>IF($B111&lt;&gt;"",IFERROR(SUMIFS(销售台账!$K$3:$K$2654,销售台账!$E$3:$E$2654,$B111,销售台账!$B$3:$B$2654,LEFT($I$3,4),销售台账!$C$3:$C$2654,LEFT(BL$4,LEN(BL$4)-1))/BP111,0),"")</f>
        <v/>
      </c>
      <c r="BR111" s="64" t="str">
        <f>IF($B111&lt;&gt;"",SUMIFS(损耗登记!$I$3:$I$4999,损耗登记!$E$3:$E$4999,$B111,损耗登记!$B$3:$B$4999,LEFT($I$3,4),损耗登记!$C$3:$C$4999,LEFT(BL$4,LEN(BL$4)-1)),"")</f>
        <v/>
      </c>
      <c r="BS111" s="64" t="str">
        <f t="shared" si="120"/>
        <v/>
      </c>
      <c r="BT111" s="64" t="str">
        <f t="shared" si="121"/>
        <v/>
      </c>
      <c r="BU111" s="64" t="str">
        <f t="shared" si="122"/>
        <v/>
      </c>
      <c r="BV111" s="64" t="str">
        <f t="shared" si="123"/>
        <v/>
      </c>
      <c r="BW111" s="64" t="str">
        <f>IF($B111&lt;&gt;"",SUMIFS(进货台账!$I$3:$I$1869,进货台账!$E$3:$E$1869,$B111,进货台账!$B$3:$B$1869,LEFT($I$3,4),进货台账!$C$3:$C$1869,LEFT(BW$4,LEN(BW$4)-1)),"")</f>
        <v/>
      </c>
      <c r="BX111" s="64" t="str">
        <f>IF($B111&lt;&gt;"",SUMIFS(进货台账!$K$3:$K$1869,进货台账!$E$3:$E$1869,$B111,进货台账!$B$3:$B$1869,LEFT($I$3,4),进货台账!$C$3:$C$1869,LEFT(BW$4,LEN(BW$4)-1)),"")</f>
        <v/>
      </c>
      <c r="BY111" s="64" t="str">
        <f t="shared" si="124"/>
        <v/>
      </c>
      <c r="BZ111" s="64" t="str">
        <f t="shared" si="125"/>
        <v/>
      </c>
      <c r="CA111" s="64" t="str">
        <f>IF($B111&lt;&gt;"",SUMIFS(销售台账!$I$3:$I$2654,销售台账!$E$3:$E$2654,$B111,销售台账!$B$3:$B$2654,LEFT($I$3,4),销售台账!$C$3:$C$2654,LEFT(BW$4,LEN(BW$4)-1)),"")</f>
        <v/>
      </c>
      <c r="CB111" s="64" t="str">
        <f>IF($B111&lt;&gt;"",IFERROR(SUMIFS(销售台账!$K$3:$K$2654,销售台账!$E$3:$E$2654,$B111,销售台账!$B$3:$B$2654,LEFT($I$3,4),销售台账!$C$3:$C$2654,LEFT(BW$4,LEN(BW$4)-1))/CA111,0),"")</f>
        <v/>
      </c>
      <c r="CC111" s="64" t="str">
        <f>IF($B111&lt;&gt;"",SUMIFS(损耗登记!$I$3:$I$4999,损耗登记!$E$3:$E$4999,$B111,损耗登记!$B$3:$B$4999,LEFT($I$3,4),损耗登记!$C$3:$C$4999,LEFT(BW$4,LEN(BW$4)-1)),"")</f>
        <v/>
      </c>
      <c r="CD111" s="64" t="str">
        <f t="shared" si="126"/>
        <v/>
      </c>
      <c r="CE111" s="64" t="str">
        <f t="shared" si="127"/>
        <v/>
      </c>
      <c r="CF111" s="64" t="str">
        <f t="shared" si="128"/>
        <v/>
      </c>
      <c r="CG111" s="64" t="str">
        <f t="shared" si="129"/>
        <v/>
      </c>
      <c r="CH111" s="64" t="str">
        <f>IF($B111&lt;&gt;"",SUMIFS(进货台账!$I$3:$I$1869,进货台账!$E$3:$E$1869,$B111,进货台账!$B$3:$B$1869,LEFT($I$3,4),进货台账!$C$3:$C$1869,LEFT(CH$4,LEN(CH$4)-1)),"")</f>
        <v/>
      </c>
      <c r="CI111" s="64" t="str">
        <f>IF($B111&lt;&gt;"",SUMIFS(进货台账!$K$3:$K$1869,进货台账!$E$3:$E$1869,$B111,进货台账!$B$3:$B$1869,LEFT($I$3,4),进货台账!$C$3:$C$1869,LEFT(CH$4,LEN(CH$4)-1)),"")</f>
        <v/>
      </c>
      <c r="CJ111" s="64" t="str">
        <f t="shared" si="130"/>
        <v/>
      </c>
      <c r="CK111" s="64" t="str">
        <f t="shared" si="131"/>
        <v/>
      </c>
      <c r="CL111" s="64" t="str">
        <f>IF($B111&lt;&gt;"",SUMIFS(销售台账!$I$3:$I$2654,销售台账!$E$3:$E$2654,$B111,销售台账!$B$3:$B$2654,LEFT($I$3,4),销售台账!$C$3:$C$2654,LEFT(CH$4,LEN(CH$4)-1)),"")</f>
        <v/>
      </c>
      <c r="CM111" s="64" t="str">
        <f>IF($B111&lt;&gt;"",IFERROR(SUMIFS(销售台账!$K$3:$K$2654,销售台账!$E$3:$E$2654,$B111,销售台账!$B$3:$B$2654,LEFT($I$3,4),销售台账!$C$3:$C$2654,LEFT(CH$4,LEN(CH$4)-1))/CL111,0),"")</f>
        <v/>
      </c>
      <c r="CN111" s="64" t="str">
        <f>IF($B111&lt;&gt;"",SUMIFS(损耗登记!$I$3:$I$4999,损耗登记!$E$3:$E$4999,$B111,损耗登记!$B$3:$B$4999,LEFT($I$3,4),损耗登记!$C$3:$C$4999,LEFT(CH$4,LEN(CH$4)-1)),"")</f>
        <v/>
      </c>
      <c r="CO111" s="64" t="str">
        <f t="shared" si="132"/>
        <v/>
      </c>
      <c r="CP111" s="64" t="str">
        <f t="shared" si="133"/>
        <v/>
      </c>
      <c r="CQ111" s="64" t="str">
        <f t="shared" si="134"/>
        <v/>
      </c>
      <c r="CR111" s="64" t="str">
        <f t="shared" si="135"/>
        <v/>
      </c>
      <c r="CS111" s="64" t="str">
        <f>IF($B111&lt;&gt;"",SUMIFS(进货台账!$I$3:$I$1869,进货台账!$E$3:$E$1869,$B111,进货台账!$B$3:$B$1869,LEFT($I$3,4),进货台账!$C$3:$C$1869,LEFT(CS$4,LEN(CS$4)-1)),"")</f>
        <v/>
      </c>
      <c r="CT111" s="64" t="str">
        <f>IF($B111&lt;&gt;"",SUMIFS(进货台账!$K$3:$K$1869,进货台账!$E$3:$E$1869,$B111,进货台账!$B$3:$B$1869,LEFT($I$3,4),进货台账!$C$3:$C$1869,LEFT(CS$4,LEN(CS$4)-1)),"")</f>
        <v/>
      </c>
      <c r="CU111" s="64" t="str">
        <f t="shared" si="136"/>
        <v/>
      </c>
      <c r="CV111" s="64" t="str">
        <f t="shared" si="137"/>
        <v/>
      </c>
      <c r="CW111" s="64" t="str">
        <f>IF($B111&lt;&gt;"",SUMIFS(销售台账!$I$3:$I$2654,销售台账!$E$3:$E$2654,$B111,销售台账!$B$3:$B$2654,LEFT($I$3,4),销售台账!$C$3:$C$2654,LEFT(CS$4,LEN(CS$4)-1)),"")</f>
        <v/>
      </c>
      <c r="CX111" s="64" t="str">
        <f>IF($B111&lt;&gt;"",IFERROR(SUMIFS(销售台账!$K$3:$K$2654,销售台账!$E$3:$E$2654,$B111,销售台账!$B$3:$B$2654,LEFT($I$3,4),销售台账!$C$3:$C$2654,LEFT(CS$4,LEN(CS$4)-1))/CW111,0),"")</f>
        <v/>
      </c>
      <c r="CY111" s="64" t="str">
        <f>IF($B111&lt;&gt;"",SUMIFS(损耗登记!$I$3:$I$4999,损耗登记!$E$3:$E$4999,$B111,损耗登记!$B$3:$B$4999,LEFT($I$3,4),损耗登记!$C$3:$C$4999,LEFT(CS$4,LEN(CS$4)-1)),"")</f>
        <v/>
      </c>
      <c r="CZ111" s="64" t="str">
        <f t="shared" si="138"/>
        <v/>
      </c>
      <c r="DA111" s="64" t="str">
        <f t="shared" si="139"/>
        <v/>
      </c>
      <c r="DB111" s="64" t="str">
        <f t="shared" si="140"/>
        <v/>
      </c>
      <c r="DC111" s="64" t="str">
        <f t="shared" si="141"/>
        <v/>
      </c>
      <c r="DD111" s="64" t="str">
        <f>IF($B111&lt;&gt;"",SUMIFS(进货台账!$I$3:$I$1869,进货台账!$E$3:$E$1869,$B111,进货台账!$B$3:$B$1869,LEFT($I$3,4),进货台账!$C$3:$C$1869,LEFT(DD$4,LEN(DD$4)-1)),"")</f>
        <v/>
      </c>
      <c r="DE111" s="64" t="str">
        <f>IF($B111&lt;&gt;"",SUMIFS(进货台账!$K$3:$K$1869,进货台账!$E$3:$E$1869,$B111,进货台账!$B$3:$B$1869,LEFT($I$3,4),进货台账!$C$3:$C$1869,LEFT(DD$4,LEN(DD$4)-1)),"")</f>
        <v/>
      </c>
      <c r="DF111" s="64" t="str">
        <f t="shared" si="142"/>
        <v/>
      </c>
      <c r="DG111" s="64" t="str">
        <f t="shared" si="143"/>
        <v/>
      </c>
      <c r="DH111" s="64" t="str">
        <f>IF($B111&lt;&gt;"",SUMIFS(销售台账!$I$3:$I$2654,销售台账!$E$3:$E$2654,$B111,销售台账!$B$3:$B$2654,LEFT($I$3,4),销售台账!$C$3:$C$2654,LEFT(DD$4,LEN(DD$4)-1)),"")</f>
        <v/>
      </c>
      <c r="DI111" s="64" t="str">
        <f>IF($B111&lt;&gt;"",IFERROR(SUMIFS(销售台账!$K$3:$K$2654,销售台账!$E$3:$E$2654,$B111,销售台账!$B$3:$B$2654,LEFT($I$3,4),销售台账!$C$3:$C$2654,LEFT(DD$4,LEN(DD$4)-1))/DH111,0),"")</f>
        <v/>
      </c>
      <c r="DJ111" s="64" t="str">
        <f>IF($B111&lt;&gt;"",SUMIFS(损耗登记!$I$3:$I$4999,损耗登记!$E$3:$E$4999,$B111,损耗登记!$B$3:$B$4999,LEFT($I$3,4),损耗登记!$C$3:$C$4999,LEFT(DD$4,LEN(DD$4)-1)),"")</f>
        <v/>
      </c>
      <c r="DK111" s="64" t="str">
        <f t="shared" si="144"/>
        <v/>
      </c>
      <c r="DL111" s="64" t="str">
        <f t="shared" si="145"/>
        <v/>
      </c>
      <c r="DM111" s="64" t="str">
        <f t="shared" si="146"/>
        <v/>
      </c>
      <c r="DN111" s="64" t="str">
        <f t="shared" si="147"/>
        <v/>
      </c>
      <c r="DO111" s="64" t="str">
        <f>IF($B111&lt;&gt;"",SUMIFS(进货台账!$I$3:$I$1869,进货台账!$E$3:$E$1869,$B111,进货台账!$B$3:$B$1869,LEFT($I$3,4),进货台账!$C$3:$C$1869,LEFT(DO$4,LEN(DO$4)-1)),"")</f>
        <v/>
      </c>
      <c r="DP111" s="64" t="str">
        <f>IF($B111&lt;&gt;"",SUMIFS(进货台账!$K$3:$K$1869,进货台账!$E$3:$E$1869,$B111,进货台账!$B$3:$B$1869,LEFT($I$3,4),进货台账!$C$3:$C$1869,LEFT(DO$4,LEN(DO$4)-1)),"")</f>
        <v/>
      </c>
      <c r="DQ111" s="64" t="str">
        <f t="shared" si="148"/>
        <v/>
      </c>
      <c r="DR111" s="64" t="str">
        <f t="shared" si="149"/>
        <v/>
      </c>
      <c r="DS111" s="64" t="str">
        <f>IF($B111&lt;&gt;"",SUMIFS(销售台账!$I$3:$I$2654,销售台账!$E$3:$E$2654,$B111,销售台账!$B$3:$B$2654,LEFT($I$3,4),销售台账!$C$3:$C$2654,LEFT(DO$4,LEN(DO$4)-1)),"")</f>
        <v/>
      </c>
      <c r="DT111" s="64" t="str">
        <f>IF($B111&lt;&gt;"",IFERROR(SUMIFS(销售台账!$K$3:$K$2654,销售台账!$E$3:$E$2654,$B111,销售台账!$B$3:$B$2654,LEFT($I$3,4),销售台账!$C$3:$C$2654,LEFT(DO$4,LEN(DO$4)-1))/DS111,0),"")</f>
        <v/>
      </c>
      <c r="DU111" s="64" t="str">
        <f>IF($B111&lt;&gt;"",SUMIFS(损耗登记!$I$3:$I$4999,损耗登记!$E$3:$E$4999,$B111,损耗登记!$B$3:$B$4999,LEFT($I$3,4),损耗登记!$C$3:$C$4999,LEFT(DO$4,LEN(DO$4)-1)),"")</f>
        <v/>
      </c>
      <c r="DV111" s="64" t="str">
        <f t="shared" si="150"/>
        <v/>
      </c>
      <c r="DW111" s="64" t="str">
        <f t="shared" si="151"/>
        <v/>
      </c>
      <c r="DX111" s="64" t="str">
        <f t="shared" si="152"/>
        <v/>
      </c>
      <c r="DY111" s="64" t="str">
        <f t="shared" si="153"/>
        <v/>
      </c>
      <c r="DZ111" s="64" t="str">
        <f>IF($B111&lt;&gt;"",SUMIFS(进货台账!$I$3:$I$1869,进货台账!$E$3:$E$1869,$B111,进货台账!$B$3:$B$1869,LEFT($I$3,4),进货台账!$C$3:$C$1869,LEFT(DZ$4,LEN(DZ$4)-1)),"")</f>
        <v/>
      </c>
      <c r="EA111" s="64" t="str">
        <f>IF($B111&lt;&gt;"",SUMIFS(进货台账!$K$3:$K$1869,进货台账!$E$3:$E$1869,$B111,进货台账!$B$3:$B$1869,LEFT($I$3,4),进货台账!$C$3:$C$1869,LEFT(DZ$4,LEN(DZ$4)-1)),"")</f>
        <v/>
      </c>
      <c r="EB111" s="64" t="str">
        <f t="shared" si="154"/>
        <v/>
      </c>
      <c r="EC111" s="64" t="str">
        <f t="shared" si="155"/>
        <v/>
      </c>
      <c r="ED111" s="64" t="str">
        <f>IF($B111&lt;&gt;"",SUMIFS(销售台账!$I$3:$I$2654,销售台账!$E$3:$E$2654,$B111,销售台账!$B$3:$B$2654,LEFT($I$3,4),销售台账!$C$3:$C$2654,LEFT(DZ$4,LEN(DZ$4)-1)),"")</f>
        <v/>
      </c>
      <c r="EE111" s="64" t="str">
        <f>IF($B111&lt;&gt;"",IFERROR(SUMIFS(销售台账!$K$3:$K$2654,销售台账!$E$3:$E$2654,$B111,销售台账!$B$3:$B$2654,LEFT($I$3,4),销售台账!$C$3:$C$2654,LEFT(DZ$4,LEN(DZ$4)-1))/ED111,0),"")</f>
        <v/>
      </c>
      <c r="EF111" s="64" t="str">
        <f>IF($B111&lt;&gt;"",SUMIFS(损耗登记!$I$3:$I$4999,损耗登记!$E$3:$E$4999,$B111,损耗登记!$B$3:$B$4999,LEFT($I$3,4),损耗登记!$C$3:$C$4999,LEFT(DZ$4,LEN(DZ$4)-1)),"")</f>
        <v/>
      </c>
      <c r="EG111" s="64" t="str">
        <f t="shared" si="156"/>
        <v/>
      </c>
      <c r="EH111" s="64" t="str">
        <f t="shared" si="157"/>
        <v/>
      </c>
      <c r="EI111" s="64" t="str">
        <f t="shared" si="158"/>
        <v/>
      </c>
      <c r="EJ111" s="64" t="str">
        <f t="shared" si="159"/>
        <v/>
      </c>
    </row>
    <row r="112" s="44" customFormat="1" ht="22" customHeight="1" spans="1:140">
      <c r="A112" s="63" t="str">
        <f t="shared" si="160"/>
        <v/>
      </c>
      <c r="B112" s="63" t="str">
        <f>IF(商品参数!A108&lt;&gt;"",商品参数!A108,"")</f>
        <v/>
      </c>
      <c r="C112" s="64" t="str">
        <f>IFERROR(VLOOKUP(B112,商品参数!A:E,2,FALSE),"")</f>
        <v/>
      </c>
      <c r="D112" s="64" t="str">
        <f>IFERROR(VLOOKUP(B112,商品参数!A:E,3,FALSE),"")</f>
        <v/>
      </c>
      <c r="E112" s="64" t="str">
        <f>IFERROR(VLOOKUP(B112,商品参数!A:E,4,FALSE),"")</f>
        <v/>
      </c>
      <c r="F112" s="64" t="str">
        <f>IF(E112&lt;&gt;"",IFERROR(VLOOKUP(B112,商品参数!$A$3:$D$499,6,0),0),"")</f>
        <v/>
      </c>
      <c r="G112" s="64" t="str">
        <f>IF(E112&lt;&gt;"",IFERROR(VLOOKUP(B112,商品参数!$A$3:$E$499,7,0),0),"")</f>
        <v/>
      </c>
      <c r="H112" s="64" t="str">
        <f t="shared" si="94"/>
        <v/>
      </c>
      <c r="I112" s="64" t="str">
        <f>IF($B112&lt;&gt;"",SUMIFS(进货台账!$I$3:$I$1869,进货台账!$E$3:$E$1869,$B112,进货台账!$B$3:$B$1869,LEFT($I$3,4),进货台账!$C$3:$C$1869,LEFT(I$4,LEN(I$4)-1)),"")</f>
        <v/>
      </c>
      <c r="J112" s="64" t="str">
        <f>IF($B112&lt;&gt;"",SUMIFS(进货台账!$K$3:$K$1869,进货台账!$E$3:$E$1869,$B112,进货台账!$B$3:$B$1869,LEFT($I$3,4),进货台账!$C$3:$C$1869,LEFT(I$4,LEN(I$4)-1)),"")</f>
        <v/>
      </c>
      <c r="K112" s="64" t="str">
        <f t="shared" si="95"/>
        <v/>
      </c>
      <c r="L112" s="64" t="str">
        <f t="shared" si="96"/>
        <v/>
      </c>
      <c r="M112" s="64" t="str">
        <f>IF($B112&lt;&gt;"",SUMIFS(销售台账!$I$3:$I$2654,销售台账!$E$3:$E$2654,$B112,销售台账!$B$3:$B$2654,LEFT($I$3,4),销售台账!$C$3:$C$2654,LEFT(I$4,LEN(I$4)-1)),"")</f>
        <v/>
      </c>
      <c r="N112" s="64" t="str">
        <f>IF($B112&lt;&gt;"",IFERROR(SUMIFS(销售台账!$K$3:$K$2654,销售台账!$E$3:$E$2654,$B112,销售台账!$B$3:$B$2654,LEFT($I$3,4),销售台账!$C$3:$C$2654,LEFT(I$4,LEN(I$4)-1))/M112,0),"")</f>
        <v/>
      </c>
      <c r="O112" s="64" t="str">
        <f>IF($B112&lt;&gt;"",SUMIFS(损耗登记!$I$3:$I$4999,损耗登记!$E$3:$E$4999,$B112,损耗登记!$B$3:$B$4999,LEFT($I$3,4),损耗登记!$C$3:$C$4999,LEFT(I$4,LEN(I$4)-1)),"")</f>
        <v/>
      </c>
      <c r="P112" s="64" t="str">
        <f t="shared" si="97"/>
        <v/>
      </c>
      <c r="Q112" s="64" t="str">
        <f t="shared" si="98"/>
        <v/>
      </c>
      <c r="R112" s="64" t="str">
        <f t="shared" si="99"/>
        <v/>
      </c>
      <c r="S112" s="64" t="str">
        <f t="shared" si="161"/>
        <v/>
      </c>
      <c r="T112" s="64" t="str">
        <f>IF($B112&lt;&gt;"",SUMIFS(进货台账!$I$3:$I$1869,进货台账!$E$3:$E$1869,$B112,进货台账!$B$3:$B$1869,LEFT($I$3,4),进货台账!$C$3:$C$1869,LEFT(T$4,LEN(T$4)-1)),"")</f>
        <v/>
      </c>
      <c r="U112" s="64" t="str">
        <f>IF($B112&lt;&gt;"",SUMIFS(进货台账!$K$3:$K$1869,进货台账!$E$3:$E$1869,$B112,进货台账!$B$3:$B$1869,LEFT($I$3,4),进货台账!$C$3:$C$1869,LEFT(T$4,LEN(T$4)-1)),"")</f>
        <v/>
      </c>
      <c r="V112" s="64" t="str">
        <f t="shared" si="162"/>
        <v/>
      </c>
      <c r="W112" s="64" t="str">
        <f t="shared" si="163"/>
        <v/>
      </c>
      <c r="X112" s="64" t="str">
        <f>IF($B112&lt;&gt;"",SUMIFS(销售台账!$I$3:$I$2654,销售台账!$E$3:$E$2654,$B112,销售台账!$B$3:$B$2654,LEFT($I$3,4),销售台账!$C$3:$C$2654,LEFT(T$4,LEN(T$4)-1)),"")</f>
        <v/>
      </c>
      <c r="Y112" s="64" t="str">
        <f>IF($B112&lt;&gt;"",IFERROR(SUMIFS(销售台账!$K$3:$K$2654,销售台账!$E$3:$E$2654,$B112,销售台账!$B$3:$B$2654,LEFT($I$3,4),销售台账!$C$3:$C$2654,LEFT(T$4,LEN(T$4)-1))/X112,0),"")</f>
        <v/>
      </c>
      <c r="Z112" s="64" t="str">
        <f>IF($B112&lt;&gt;"",SUMIFS(损耗登记!$I$3:$I$4999,损耗登记!$E$3:$E$4999,$B112,损耗登记!$B$3:$B$4999,LEFT($I$3,4),损耗登记!$C$3:$C$4999,LEFT(T$4,LEN(T$4)-1)),"")</f>
        <v/>
      </c>
      <c r="AA112" s="64" t="str">
        <f t="shared" si="164"/>
        <v/>
      </c>
      <c r="AB112" s="64" t="str">
        <f t="shared" si="165"/>
        <v/>
      </c>
      <c r="AC112" s="64" t="str">
        <f t="shared" si="166"/>
        <v/>
      </c>
      <c r="AD112" s="64" t="str">
        <f t="shared" si="167"/>
        <v/>
      </c>
      <c r="AE112" s="64" t="str">
        <f>IF($B112&lt;&gt;"",SUMIFS(进货台账!$I$3:$I$1869,进货台账!$E$3:$E$1869,$B112,进货台账!$B$3:$B$1869,LEFT($I$3,4),进货台账!$C$3:$C$1869,LEFT(AE$4,LEN(AE$4)-1)),"")</f>
        <v/>
      </c>
      <c r="AF112" s="64" t="str">
        <f>IF($B112&lt;&gt;"",SUMIFS(进货台账!$K$3:$K$1869,进货台账!$E$3:$E$1869,$B112,进货台账!$B$3:$B$1869,LEFT($I$3,4),进货台账!$C$3:$C$1869,LEFT(AE$4,LEN(AE$4)-1)),"")</f>
        <v/>
      </c>
      <c r="AG112" s="64" t="str">
        <f t="shared" si="100"/>
        <v/>
      </c>
      <c r="AH112" s="64" t="str">
        <f t="shared" si="101"/>
        <v/>
      </c>
      <c r="AI112" s="64" t="str">
        <f>IF($B112&lt;&gt;"",SUMIFS(销售台账!$I$3:$I$2654,销售台账!$E$3:$E$2654,$B112,销售台账!$B$3:$B$2654,LEFT($I$3,4),销售台账!$C$3:$C$2654,LEFT(AE$4,LEN(AE$4)-1)),"")</f>
        <v/>
      </c>
      <c r="AJ112" s="64" t="str">
        <f>IF($B112&lt;&gt;"",IFERROR(SUMIFS(销售台账!$K$3:$K$2654,销售台账!$E$3:$E$2654,$B112,销售台账!$B$3:$B$2654,LEFT($I$3,4),销售台账!$C$3:$C$2654,LEFT(AE$4,LEN(AE$4)-1))/AI112,0),"")</f>
        <v/>
      </c>
      <c r="AK112" s="64" t="str">
        <f>IF($B112&lt;&gt;"",SUMIFS(损耗登记!$I$3:$I$4999,损耗登记!$E$3:$E$4999,$B112,损耗登记!$B$3:$B$4999,LEFT($I$3,4),损耗登记!$C$3:$C$4999,LEFT(AE$4,LEN(AE$4)-1)),"")</f>
        <v/>
      </c>
      <c r="AL112" s="64" t="str">
        <f t="shared" si="102"/>
        <v/>
      </c>
      <c r="AM112" s="64" t="str">
        <f t="shared" si="103"/>
        <v/>
      </c>
      <c r="AN112" s="64" t="str">
        <f t="shared" si="104"/>
        <v/>
      </c>
      <c r="AO112" s="64" t="str">
        <f t="shared" si="105"/>
        <v/>
      </c>
      <c r="AP112" s="64" t="str">
        <f>IF($B112&lt;&gt;"",SUMIFS(进货台账!$I$3:$I$1869,进货台账!$E$3:$E$1869,$B112,进货台账!$B$3:$B$1869,LEFT($I$3,4),进货台账!$C$3:$C$1869,LEFT(AP$4,LEN(AP$4)-1)),"")</f>
        <v/>
      </c>
      <c r="AQ112" s="64" t="str">
        <f>IF($B112&lt;&gt;"",SUMIFS(进货台账!$K$3:$K$1869,进货台账!$E$3:$E$1869,$B112,进货台账!$B$3:$B$1869,LEFT($I$3,4),进货台账!$C$3:$C$1869,LEFT(AP$4,LEN(AP$4)-1)),"")</f>
        <v/>
      </c>
      <c r="AR112" s="64" t="str">
        <f t="shared" si="106"/>
        <v/>
      </c>
      <c r="AS112" s="64" t="str">
        <f t="shared" si="107"/>
        <v/>
      </c>
      <c r="AT112" s="64" t="str">
        <f>IF($B112&lt;&gt;"",SUMIFS(销售台账!$I$3:$I$2654,销售台账!$E$3:$E$2654,$B112,销售台账!$B$3:$B$2654,LEFT($I$3,4),销售台账!$C$3:$C$2654,LEFT(AP$4,LEN(AP$4)-1)),"")</f>
        <v/>
      </c>
      <c r="AU112" s="64" t="str">
        <f>IF($B112&lt;&gt;"",IFERROR(SUMIFS(销售台账!$K$3:$K$2654,销售台账!$E$3:$E$2654,$B112,销售台账!$B$3:$B$2654,LEFT($I$3,4),销售台账!$C$3:$C$2654,LEFT(AP$4,LEN(AP$4)-1))/AT112,0),"")</f>
        <v/>
      </c>
      <c r="AV112" s="64" t="str">
        <f>IF($B112&lt;&gt;"",SUMIFS(损耗登记!$I$3:$I$4999,损耗登记!$E$3:$E$4999,$B112,损耗登记!$B$3:$B$4999,LEFT($I$3,4),损耗登记!$C$3:$C$4999,LEFT(AP$4,LEN(AP$4)-1)),"")</f>
        <v/>
      </c>
      <c r="AW112" s="64" t="str">
        <f t="shared" si="108"/>
        <v/>
      </c>
      <c r="AX112" s="64" t="str">
        <f t="shared" si="109"/>
        <v/>
      </c>
      <c r="AY112" s="64" t="str">
        <f t="shared" si="110"/>
        <v/>
      </c>
      <c r="AZ112" s="64" t="str">
        <f t="shared" si="111"/>
        <v/>
      </c>
      <c r="BA112" s="64" t="str">
        <f>IF($B112&lt;&gt;"",SUMIFS(进货台账!$I$3:$I$1869,进货台账!$E$3:$E$1869,$B112,进货台账!$B$3:$B$1869,LEFT($I$3,4),进货台账!$C$3:$C$1869,LEFT(BA$4,LEN(BA$4)-1)),"")</f>
        <v/>
      </c>
      <c r="BB112" s="64" t="str">
        <f>IF($B112&lt;&gt;"",SUMIFS(进货台账!$K$3:$K$1869,进货台账!$E$3:$E$1869,$B112,进货台账!$B$3:$B$1869,LEFT($I$3,4),进货台账!$C$3:$C$1869,LEFT(BA$4,LEN(BA$4)-1)),"")</f>
        <v/>
      </c>
      <c r="BC112" s="64" t="str">
        <f t="shared" si="112"/>
        <v/>
      </c>
      <c r="BD112" s="64" t="str">
        <f t="shared" si="113"/>
        <v/>
      </c>
      <c r="BE112" s="64" t="str">
        <f>IF($B112&lt;&gt;"",SUMIFS(销售台账!$I$3:$I$2654,销售台账!$E$3:$E$2654,$B112,销售台账!$B$3:$B$2654,LEFT($I$3,4),销售台账!$C$3:$C$2654,LEFT(BA$4,LEN(BA$4)-1)),"")</f>
        <v/>
      </c>
      <c r="BF112" s="64" t="str">
        <f>IF($B112&lt;&gt;"",IFERROR(SUMIFS(销售台账!$K$3:$K$2654,销售台账!$E$3:$E$2654,$B112,销售台账!$B$3:$B$2654,LEFT($I$3,4),销售台账!$C$3:$C$2654,LEFT(BA$4,LEN(BA$4)-1))/BE112,0),"")</f>
        <v/>
      </c>
      <c r="BG112" s="64" t="str">
        <f>IF($B112&lt;&gt;"",SUMIFS(损耗登记!$I$3:$I$4999,损耗登记!$E$3:$E$4999,$B112,损耗登记!$B$3:$B$4999,LEFT($I$3,4),损耗登记!$C$3:$C$4999,LEFT(BA$4,LEN(BA$4)-1)),"")</f>
        <v/>
      </c>
      <c r="BH112" s="64" t="str">
        <f t="shared" si="114"/>
        <v/>
      </c>
      <c r="BI112" s="64" t="str">
        <f t="shared" si="115"/>
        <v/>
      </c>
      <c r="BJ112" s="64" t="str">
        <f t="shared" si="116"/>
        <v/>
      </c>
      <c r="BK112" s="64" t="str">
        <f t="shared" si="117"/>
        <v/>
      </c>
      <c r="BL112" s="64" t="str">
        <f>IF($B112&lt;&gt;"",SUMIFS(进货台账!$I$3:$I$1869,进货台账!$E$3:$E$1869,$B112,进货台账!$B$3:$B$1869,LEFT($I$3,4),进货台账!$C$3:$C$1869,LEFT(BL$4,LEN(BL$4)-1)),"")</f>
        <v/>
      </c>
      <c r="BM112" s="64" t="str">
        <f>IF($B112&lt;&gt;"",SUMIFS(进货台账!$K$3:$K$1869,进货台账!$E$3:$E$1869,$B112,进货台账!$B$3:$B$1869,LEFT($I$3,4),进货台账!$C$3:$C$1869,LEFT(BL$4,LEN(BL$4)-1)),"")</f>
        <v/>
      </c>
      <c r="BN112" s="64" t="str">
        <f t="shared" si="118"/>
        <v/>
      </c>
      <c r="BO112" s="64" t="str">
        <f t="shared" si="119"/>
        <v/>
      </c>
      <c r="BP112" s="64" t="str">
        <f>IF($B112&lt;&gt;"",SUMIFS(销售台账!$I$3:$I$2654,销售台账!$E$3:$E$2654,$B112,销售台账!$B$3:$B$2654,LEFT($I$3,4),销售台账!$C$3:$C$2654,LEFT(BL$4,LEN(BL$4)-1)),"")</f>
        <v/>
      </c>
      <c r="BQ112" s="64" t="str">
        <f>IF($B112&lt;&gt;"",IFERROR(SUMIFS(销售台账!$K$3:$K$2654,销售台账!$E$3:$E$2654,$B112,销售台账!$B$3:$B$2654,LEFT($I$3,4),销售台账!$C$3:$C$2654,LEFT(BL$4,LEN(BL$4)-1))/BP112,0),"")</f>
        <v/>
      </c>
      <c r="BR112" s="64" t="str">
        <f>IF($B112&lt;&gt;"",SUMIFS(损耗登记!$I$3:$I$4999,损耗登记!$E$3:$E$4999,$B112,损耗登记!$B$3:$B$4999,LEFT($I$3,4),损耗登记!$C$3:$C$4999,LEFT(BL$4,LEN(BL$4)-1)),"")</f>
        <v/>
      </c>
      <c r="BS112" s="64" t="str">
        <f t="shared" si="120"/>
        <v/>
      </c>
      <c r="BT112" s="64" t="str">
        <f t="shared" si="121"/>
        <v/>
      </c>
      <c r="BU112" s="64" t="str">
        <f t="shared" si="122"/>
        <v/>
      </c>
      <c r="BV112" s="64" t="str">
        <f t="shared" si="123"/>
        <v/>
      </c>
      <c r="BW112" s="64" t="str">
        <f>IF($B112&lt;&gt;"",SUMIFS(进货台账!$I$3:$I$1869,进货台账!$E$3:$E$1869,$B112,进货台账!$B$3:$B$1869,LEFT($I$3,4),进货台账!$C$3:$C$1869,LEFT(BW$4,LEN(BW$4)-1)),"")</f>
        <v/>
      </c>
      <c r="BX112" s="64" t="str">
        <f>IF($B112&lt;&gt;"",SUMIFS(进货台账!$K$3:$K$1869,进货台账!$E$3:$E$1869,$B112,进货台账!$B$3:$B$1869,LEFT($I$3,4),进货台账!$C$3:$C$1869,LEFT(BW$4,LEN(BW$4)-1)),"")</f>
        <v/>
      </c>
      <c r="BY112" s="64" t="str">
        <f t="shared" si="124"/>
        <v/>
      </c>
      <c r="BZ112" s="64" t="str">
        <f t="shared" si="125"/>
        <v/>
      </c>
      <c r="CA112" s="64" t="str">
        <f>IF($B112&lt;&gt;"",SUMIFS(销售台账!$I$3:$I$2654,销售台账!$E$3:$E$2654,$B112,销售台账!$B$3:$B$2654,LEFT($I$3,4),销售台账!$C$3:$C$2654,LEFT(BW$4,LEN(BW$4)-1)),"")</f>
        <v/>
      </c>
      <c r="CB112" s="64" t="str">
        <f>IF($B112&lt;&gt;"",IFERROR(SUMIFS(销售台账!$K$3:$K$2654,销售台账!$E$3:$E$2654,$B112,销售台账!$B$3:$B$2654,LEFT($I$3,4),销售台账!$C$3:$C$2654,LEFT(BW$4,LEN(BW$4)-1))/CA112,0),"")</f>
        <v/>
      </c>
      <c r="CC112" s="64" t="str">
        <f>IF($B112&lt;&gt;"",SUMIFS(损耗登记!$I$3:$I$4999,损耗登记!$E$3:$E$4999,$B112,损耗登记!$B$3:$B$4999,LEFT($I$3,4),损耗登记!$C$3:$C$4999,LEFT(BW$4,LEN(BW$4)-1)),"")</f>
        <v/>
      </c>
      <c r="CD112" s="64" t="str">
        <f t="shared" si="126"/>
        <v/>
      </c>
      <c r="CE112" s="64" t="str">
        <f t="shared" si="127"/>
        <v/>
      </c>
      <c r="CF112" s="64" t="str">
        <f t="shared" si="128"/>
        <v/>
      </c>
      <c r="CG112" s="64" t="str">
        <f t="shared" si="129"/>
        <v/>
      </c>
      <c r="CH112" s="64" t="str">
        <f>IF($B112&lt;&gt;"",SUMIFS(进货台账!$I$3:$I$1869,进货台账!$E$3:$E$1869,$B112,进货台账!$B$3:$B$1869,LEFT($I$3,4),进货台账!$C$3:$C$1869,LEFT(CH$4,LEN(CH$4)-1)),"")</f>
        <v/>
      </c>
      <c r="CI112" s="64" t="str">
        <f>IF($B112&lt;&gt;"",SUMIFS(进货台账!$K$3:$K$1869,进货台账!$E$3:$E$1869,$B112,进货台账!$B$3:$B$1869,LEFT($I$3,4),进货台账!$C$3:$C$1869,LEFT(CH$4,LEN(CH$4)-1)),"")</f>
        <v/>
      </c>
      <c r="CJ112" s="64" t="str">
        <f t="shared" si="130"/>
        <v/>
      </c>
      <c r="CK112" s="64" t="str">
        <f t="shared" si="131"/>
        <v/>
      </c>
      <c r="CL112" s="64" t="str">
        <f>IF($B112&lt;&gt;"",SUMIFS(销售台账!$I$3:$I$2654,销售台账!$E$3:$E$2654,$B112,销售台账!$B$3:$B$2654,LEFT($I$3,4),销售台账!$C$3:$C$2654,LEFT(CH$4,LEN(CH$4)-1)),"")</f>
        <v/>
      </c>
      <c r="CM112" s="64" t="str">
        <f>IF($B112&lt;&gt;"",IFERROR(SUMIFS(销售台账!$K$3:$K$2654,销售台账!$E$3:$E$2654,$B112,销售台账!$B$3:$B$2654,LEFT($I$3,4),销售台账!$C$3:$C$2654,LEFT(CH$4,LEN(CH$4)-1))/CL112,0),"")</f>
        <v/>
      </c>
      <c r="CN112" s="64" t="str">
        <f>IF($B112&lt;&gt;"",SUMIFS(损耗登记!$I$3:$I$4999,损耗登记!$E$3:$E$4999,$B112,损耗登记!$B$3:$B$4999,LEFT($I$3,4),损耗登记!$C$3:$C$4999,LEFT(CH$4,LEN(CH$4)-1)),"")</f>
        <v/>
      </c>
      <c r="CO112" s="64" t="str">
        <f t="shared" si="132"/>
        <v/>
      </c>
      <c r="CP112" s="64" t="str">
        <f t="shared" si="133"/>
        <v/>
      </c>
      <c r="CQ112" s="64" t="str">
        <f t="shared" si="134"/>
        <v/>
      </c>
      <c r="CR112" s="64" t="str">
        <f t="shared" si="135"/>
        <v/>
      </c>
      <c r="CS112" s="64" t="str">
        <f>IF($B112&lt;&gt;"",SUMIFS(进货台账!$I$3:$I$1869,进货台账!$E$3:$E$1869,$B112,进货台账!$B$3:$B$1869,LEFT($I$3,4),进货台账!$C$3:$C$1869,LEFT(CS$4,LEN(CS$4)-1)),"")</f>
        <v/>
      </c>
      <c r="CT112" s="64" t="str">
        <f>IF($B112&lt;&gt;"",SUMIFS(进货台账!$K$3:$K$1869,进货台账!$E$3:$E$1869,$B112,进货台账!$B$3:$B$1869,LEFT($I$3,4),进货台账!$C$3:$C$1869,LEFT(CS$4,LEN(CS$4)-1)),"")</f>
        <v/>
      </c>
      <c r="CU112" s="64" t="str">
        <f t="shared" si="136"/>
        <v/>
      </c>
      <c r="CV112" s="64" t="str">
        <f t="shared" si="137"/>
        <v/>
      </c>
      <c r="CW112" s="64" t="str">
        <f>IF($B112&lt;&gt;"",SUMIFS(销售台账!$I$3:$I$2654,销售台账!$E$3:$E$2654,$B112,销售台账!$B$3:$B$2654,LEFT($I$3,4),销售台账!$C$3:$C$2654,LEFT(CS$4,LEN(CS$4)-1)),"")</f>
        <v/>
      </c>
      <c r="CX112" s="64" t="str">
        <f>IF($B112&lt;&gt;"",IFERROR(SUMIFS(销售台账!$K$3:$K$2654,销售台账!$E$3:$E$2654,$B112,销售台账!$B$3:$B$2654,LEFT($I$3,4),销售台账!$C$3:$C$2654,LEFT(CS$4,LEN(CS$4)-1))/CW112,0),"")</f>
        <v/>
      </c>
      <c r="CY112" s="64" t="str">
        <f>IF($B112&lt;&gt;"",SUMIFS(损耗登记!$I$3:$I$4999,损耗登记!$E$3:$E$4999,$B112,损耗登记!$B$3:$B$4999,LEFT($I$3,4),损耗登记!$C$3:$C$4999,LEFT(CS$4,LEN(CS$4)-1)),"")</f>
        <v/>
      </c>
      <c r="CZ112" s="64" t="str">
        <f t="shared" si="138"/>
        <v/>
      </c>
      <c r="DA112" s="64" t="str">
        <f t="shared" si="139"/>
        <v/>
      </c>
      <c r="DB112" s="64" t="str">
        <f t="shared" si="140"/>
        <v/>
      </c>
      <c r="DC112" s="64" t="str">
        <f t="shared" si="141"/>
        <v/>
      </c>
      <c r="DD112" s="64" t="str">
        <f>IF($B112&lt;&gt;"",SUMIFS(进货台账!$I$3:$I$1869,进货台账!$E$3:$E$1869,$B112,进货台账!$B$3:$B$1869,LEFT($I$3,4),进货台账!$C$3:$C$1869,LEFT(DD$4,LEN(DD$4)-1)),"")</f>
        <v/>
      </c>
      <c r="DE112" s="64" t="str">
        <f>IF($B112&lt;&gt;"",SUMIFS(进货台账!$K$3:$K$1869,进货台账!$E$3:$E$1869,$B112,进货台账!$B$3:$B$1869,LEFT($I$3,4),进货台账!$C$3:$C$1869,LEFT(DD$4,LEN(DD$4)-1)),"")</f>
        <v/>
      </c>
      <c r="DF112" s="64" t="str">
        <f t="shared" si="142"/>
        <v/>
      </c>
      <c r="DG112" s="64" t="str">
        <f t="shared" si="143"/>
        <v/>
      </c>
      <c r="DH112" s="64" t="str">
        <f>IF($B112&lt;&gt;"",SUMIFS(销售台账!$I$3:$I$2654,销售台账!$E$3:$E$2654,$B112,销售台账!$B$3:$B$2654,LEFT($I$3,4),销售台账!$C$3:$C$2654,LEFT(DD$4,LEN(DD$4)-1)),"")</f>
        <v/>
      </c>
      <c r="DI112" s="64" t="str">
        <f>IF($B112&lt;&gt;"",IFERROR(SUMIFS(销售台账!$K$3:$K$2654,销售台账!$E$3:$E$2654,$B112,销售台账!$B$3:$B$2654,LEFT($I$3,4),销售台账!$C$3:$C$2654,LEFT(DD$4,LEN(DD$4)-1))/DH112,0),"")</f>
        <v/>
      </c>
      <c r="DJ112" s="64" t="str">
        <f>IF($B112&lt;&gt;"",SUMIFS(损耗登记!$I$3:$I$4999,损耗登记!$E$3:$E$4999,$B112,损耗登记!$B$3:$B$4999,LEFT($I$3,4),损耗登记!$C$3:$C$4999,LEFT(DD$4,LEN(DD$4)-1)),"")</f>
        <v/>
      </c>
      <c r="DK112" s="64" t="str">
        <f t="shared" si="144"/>
        <v/>
      </c>
      <c r="DL112" s="64" t="str">
        <f t="shared" si="145"/>
        <v/>
      </c>
      <c r="DM112" s="64" t="str">
        <f t="shared" si="146"/>
        <v/>
      </c>
      <c r="DN112" s="64" t="str">
        <f t="shared" si="147"/>
        <v/>
      </c>
      <c r="DO112" s="64" t="str">
        <f>IF($B112&lt;&gt;"",SUMIFS(进货台账!$I$3:$I$1869,进货台账!$E$3:$E$1869,$B112,进货台账!$B$3:$B$1869,LEFT($I$3,4),进货台账!$C$3:$C$1869,LEFT(DO$4,LEN(DO$4)-1)),"")</f>
        <v/>
      </c>
      <c r="DP112" s="64" t="str">
        <f>IF($B112&lt;&gt;"",SUMIFS(进货台账!$K$3:$K$1869,进货台账!$E$3:$E$1869,$B112,进货台账!$B$3:$B$1869,LEFT($I$3,4),进货台账!$C$3:$C$1869,LEFT(DO$4,LEN(DO$4)-1)),"")</f>
        <v/>
      </c>
      <c r="DQ112" s="64" t="str">
        <f t="shared" si="148"/>
        <v/>
      </c>
      <c r="DR112" s="64" t="str">
        <f t="shared" si="149"/>
        <v/>
      </c>
      <c r="DS112" s="64" t="str">
        <f>IF($B112&lt;&gt;"",SUMIFS(销售台账!$I$3:$I$2654,销售台账!$E$3:$E$2654,$B112,销售台账!$B$3:$B$2654,LEFT($I$3,4),销售台账!$C$3:$C$2654,LEFT(DO$4,LEN(DO$4)-1)),"")</f>
        <v/>
      </c>
      <c r="DT112" s="64" t="str">
        <f>IF($B112&lt;&gt;"",IFERROR(SUMIFS(销售台账!$K$3:$K$2654,销售台账!$E$3:$E$2654,$B112,销售台账!$B$3:$B$2654,LEFT($I$3,4),销售台账!$C$3:$C$2654,LEFT(DO$4,LEN(DO$4)-1))/DS112,0),"")</f>
        <v/>
      </c>
      <c r="DU112" s="64" t="str">
        <f>IF($B112&lt;&gt;"",SUMIFS(损耗登记!$I$3:$I$4999,损耗登记!$E$3:$E$4999,$B112,损耗登记!$B$3:$B$4999,LEFT($I$3,4),损耗登记!$C$3:$C$4999,LEFT(DO$4,LEN(DO$4)-1)),"")</f>
        <v/>
      </c>
      <c r="DV112" s="64" t="str">
        <f t="shared" si="150"/>
        <v/>
      </c>
      <c r="DW112" s="64" t="str">
        <f t="shared" si="151"/>
        <v/>
      </c>
      <c r="DX112" s="64" t="str">
        <f t="shared" si="152"/>
        <v/>
      </c>
      <c r="DY112" s="64" t="str">
        <f t="shared" si="153"/>
        <v/>
      </c>
      <c r="DZ112" s="64" t="str">
        <f>IF($B112&lt;&gt;"",SUMIFS(进货台账!$I$3:$I$1869,进货台账!$E$3:$E$1869,$B112,进货台账!$B$3:$B$1869,LEFT($I$3,4),进货台账!$C$3:$C$1869,LEFT(DZ$4,LEN(DZ$4)-1)),"")</f>
        <v/>
      </c>
      <c r="EA112" s="64" t="str">
        <f>IF($B112&lt;&gt;"",SUMIFS(进货台账!$K$3:$K$1869,进货台账!$E$3:$E$1869,$B112,进货台账!$B$3:$B$1869,LEFT($I$3,4),进货台账!$C$3:$C$1869,LEFT(DZ$4,LEN(DZ$4)-1)),"")</f>
        <v/>
      </c>
      <c r="EB112" s="64" t="str">
        <f t="shared" si="154"/>
        <v/>
      </c>
      <c r="EC112" s="64" t="str">
        <f t="shared" si="155"/>
        <v/>
      </c>
      <c r="ED112" s="64" t="str">
        <f>IF($B112&lt;&gt;"",SUMIFS(销售台账!$I$3:$I$2654,销售台账!$E$3:$E$2654,$B112,销售台账!$B$3:$B$2654,LEFT($I$3,4),销售台账!$C$3:$C$2654,LEFT(DZ$4,LEN(DZ$4)-1)),"")</f>
        <v/>
      </c>
      <c r="EE112" s="64" t="str">
        <f>IF($B112&lt;&gt;"",IFERROR(SUMIFS(销售台账!$K$3:$K$2654,销售台账!$E$3:$E$2654,$B112,销售台账!$B$3:$B$2654,LEFT($I$3,4),销售台账!$C$3:$C$2654,LEFT(DZ$4,LEN(DZ$4)-1))/ED112,0),"")</f>
        <v/>
      </c>
      <c r="EF112" s="64" t="str">
        <f>IF($B112&lt;&gt;"",SUMIFS(损耗登记!$I$3:$I$4999,损耗登记!$E$3:$E$4999,$B112,损耗登记!$B$3:$B$4999,LEFT($I$3,4),损耗登记!$C$3:$C$4999,LEFT(DZ$4,LEN(DZ$4)-1)),"")</f>
        <v/>
      </c>
      <c r="EG112" s="64" t="str">
        <f t="shared" si="156"/>
        <v/>
      </c>
      <c r="EH112" s="64" t="str">
        <f t="shared" si="157"/>
        <v/>
      </c>
      <c r="EI112" s="64" t="str">
        <f t="shared" si="158"/>
        <v/>
      </c>
      <c r="EJ112" s="64" t="str">
        <f t="shared" si="159"/>
        <v/>
      </c>
    </row>
    <row r="113" s="44" customFormat="1" ht="22" customHeight="1" spans="1:140">
      <c r="A113" s="63" t="str">
        <f t="shared" si="160"/>
        <v/>
      </c>
      <c r="B113" s="63" t="str">
        <f>IF(商品参数!A109&lt;&gt;"",商品参数!A109,"")</f>
        <v/>
      </c>
      <c r="C113" s="64" t="str">
        <f>IFERROR(VLOOKUP(B113,商品参数!A:E,2,FALSE),"")</f>
        <v/>
      </c>
      <c r="D113" s="64" t="str">
        <f>IFERROR(VLOOKUP(B113,商品参数!A:E,3,FALSE),"")</f>
        <v/>
      </c>
      <c r="E113" s="64" t="str">
        <f>IFERROR(VLOOKUP(B113,商品参数!A:E,4,FALSE),"")</f>
        <v/>
      </c>
      <c r="F113" s="64" t="str">
        <f>IF(E113&lt;&gt;"",IFERROR(VLOOKUP(B113,商品参数!$A$3:$D$499,6,0),0),"")</f>
        <v/>
      </c>
      <c r="G113" s="64" t="str">
        <f>IF(E113&lt;&gt;"",IFERROR(VLOOKUP(B113,商品参数!$A$3:$E$499,7,0),0),"")</f>
        <v/>
      </c>
      <c r="H113" s="64" t="str">
        <f t="shared" si="94"/>
        <v/>
      </c>
      <c r="I113" s="64" t="str">
        <f>IF($B113&lt;&gt;"",SUMIFS(进货台账!$I$3:$I$1869,进货台账!$E$3:$E$1869,$B113,进货台账!$B$3:$B$1869,LEFT($I$3,4),进货台账!$C$3:$C$1869,LEFT(I$4,LEN(I$4)-1)),"")</f>
        <v/>
      </c>
      <c r="J113" s="64" t="str">
        <f>IF($B113&lt;&gt;"",SUMIFS(进货台账!$K$3:$K$1869,进货台账!$E$3:$E$1869,$B113,进货台账!$B$3:$B$1869,LEFT($I$3,4),进货台账!$C$3:$C$1869,LEFT(I$4,LEN(I$4)-1)),"")</f>
        <v/>
      </c>
      <c r="K113" s="64" t="str">
        <f t="shared" si="95"/>
        <v/>
      </c>
      <c r="L113" s="64" t="str">
        <f t="shared" si="96"/>
        <v/>
      </c>
      <c r="M113" s="64" t="str">
        <f>IF($B113&lt;&gt;"",SUMIFS(销售台账!$I$3:$I$2654,销售台账!$E$3:$E$2654,$B113,销售台账!$B$3:$B$2654,LEFT($I$3,4),销售台账!$C$3:$C$2654,LEFT(I$4,LEN(I$4)-1)),"")</f>
        <v/>
      </c>
      <c r="N113" s="64" t="str">
        <f>IF($B113&lt;&gt;"",IFERROR(SUMIFS(销售台账!$K$3:$K$2654,销售台账!$E$3:$E$2654,$B113,销售台账!$B$3:$B$2654,LEFT($I$3,4),销售台账!$C$3:$C$2654,LEFT(I$4,LEN(I$4)-1))/M113,0),"")</f>
        <v/>
      </c>
      <c r="O113" s="64" t="str">
        <f>IF($B113&lt;&gt;"",SUMIFS(损耗登记!$I$3:$I$4999,损耗登记!$E$3:$E$4999,$B113,损耗登记!$B$3:$B$4999,LEFT($I$3,4),损耗登记!$C$3:$C$4999,LEFT(I$4,LEN(I$4)-1)),"")</f>
        <v/>
      </c>
      <c r="P113" s="64" t="str">
        <f t="shared" si="97"/>
        <v/>
      </c>
      <c r="Q113" s="64" t="str">
        <f t="shared" si="98"/>
        <v/>
      </c>
      <c r="R113" s="64" t="str">
        <f t="shared" si="99"/>
        <v/>
      </c>
      <c r="S113" s="64" t="str">
        <f t="shared" si="161"/>
        <v/>
      </c>
      <c r="T113" s="64" t="str">
        <f>IF($B113&lt;&gt;"",SUMIFS(进货台账!$I$3:$I$1869,进货台账!$E$3:$E$1869,$B113,进货台账!$B$3:$B$1869,LEFT($I$3,4),进货台账!$C$3:$C$1869,LEFT(T$4,LEN(T$4)-1)),"")</f>
        <v/>
      </c>
      <c r="U113" s="64" t="str">
        <f>IF($B113&lt;&gt;"",SUMIFS(进货台账!$K$3:$K$1869,进货台账!$E$3:$E$1869,$B113,进货台账!$B$3:$B$1869,LEFT($I$3,4),进货台账!$C$3:$C$1869,LEFT(T$4,LEN(T$4)-1)),"")</f>
        <v/>
      </c>
      <c r="V113" s="64" t="str">
        <f t="shared" si="162"/>
        <v/>
      </c>
      <c r="W113" s="64" t="str">
        <f t="shared" si="163"/>
        <v/>
      </c>
      <c r="X113" s="64" t="str">
        <f>IF($B113&lt;&gt;"",SUMIFS(销售台账!$I$3:$I$2654,销售台账!$E$3:$E$2654,$B113,销售台账!$B$3:$B$2654,LEFT($I$3,4),销售台账!$C$3:$C$2654,LEFT(T$4,LEN(T$4)-1)),"")</f>
        <v/>
      </c>
      <c r="Y113" s="64" t="str">
        <f>IF($B113&lt;&gt;"",IFERROR(SUMIFS(销售台账!$K$3:$K$2654,销售台账!$E$3:$E$2654,$B113,销售台账!$B$3:$B$2654,LEFT($I$3,4),销售台账!$C$3:$C$2654,LEFT(T$4,LEN(T$4)-1))/X113,0),"")</f>
        <v/>
      </c>
      <c r="Z113" s="64" t="str">
        <f>IF($B113&lt;&gt;"",SUMIFS(损耗登记!$I$3:$I$4999,损耗登记!$E$3:$E$4999,$B113,损耗登记!$B$3:$B$4999,LEFT($I$3,4),损耗登记!$C$3:$C$4999,LEFT(T$4,LEN(T$4)-1)),"")</f>
        <v/>
      </c>
      <c r="AA113" s="64" t="str">
        <f t="shared" si="164"/>
        <v/>
      </c>
      <c r="AB113" s="64" t="str">
        <f t="shared" si="165"/>
        <v/>
      </c>
      <c r="AC113" s="64" t="str">
        <f t="shared" si="166"/>
        <v/>
      </c>
      <c r="AD113" s="64" t="str">
        <f t="shared" si="167"/>
        <v/>
      </c>
      <c r="AE113" s="64" t="str">
        <f>IF($B113&lt;&gt;"",SUMIFS(进货台账!$I$3:$I$1869,进货台账!$E$3:$E$1869,$B113,进货台账!$B$3:$B$1869,LEFT($I$3,4),进货台账!$C$3:$C$1869,LEFT(AE$4,LEN(AE$4)-1)),"")</f>
        <v/>
      </c>
      <c r="AF113" s="64" t="str">
        <f>IF($B113&lt;&gt;"",SUMIFS(进货台账!$K$3:$K$1869,进货台账!$E$3:$E$1869,$B113,进货台账!$B$3:$B$1869,LEFT($I$3,4),进货台账!$C$3:$C$1869,LEFT(AE$4,LEN(AE$4)-1)),"")</f>
        <v/>
      </c>
      <c r="AG113" s="64" t="str">
        <f t="shared" si="100"/>
        <v/>
      </c>
      <c r="AH113" s="64" t="str">
        <f t="shared" si="101"/>
        <v/>
      </c>
      <c r="AI113" s="64" t="str">
        <f>IF($B113&lt;&gt;"",SUMIFS(销售台账!$I$3:$I$2654,销售台账!$E$3:$E$2654,$B113,销售台账!$B$3:$B$2654,LEFT($I$3,4),销售台账!$C$3:$C$2654,LEFT(AE$4,LEN(AE$4)-1)),"")</f>
        <v/>
      </c>
      <c r="AJ113" s="64" t="str">
        <f>IF($B113&lt;&gt;"",IFERROR(SUMIFS(销售台账!$K$3:$K$2654,销售台账!$E$3:$E$2654,$B113,销售台账!$B$3:$B$2654,LEFT($I$3,4),销售台账!$C$3:$C$2654,LEFT(AE$4,LEN(AE$4)-1))/AI113,0),"")</f>
        <v/>
      </c>
      <c r="AK113" s="64" t="str">
        <f>IF($B113&lt;&gt;"",SUMIFS(损耗登记!$I$3:$I$4999,损耗登记!$E$3:$E$4999,$B113,损耗登记!$B$3:$B$4999,LEFT($I$3,4),损耗登记!$C$3:$C$4999,LEFT(AE$4,LEN(AE$4)-1)),"")</f>
        <v/>
      </c>
      <c r="AL113" s="64" t="str">
        <f t="shared" si="102"/>
        <v/>
      </c>
      <c r="AM113" s="64" t="str">
        <f t="shared" si="103"/>
        <v/>
      </c>
      <c r="AN113" s="64" t="str">
        <f t="shared" si="104"/>
        <v/>
      </c>
      <c r="AO113" s="64" t="str">
        <f t="shared" si="105"/>
        <v/>
      </c>
      <c r="AP113" s="64" t="str">
        <f>IF($B113&lt;&gt;"",SUMIFS(进货台账!$I$3:$I$1869,进货台账!$E$3:$E$1869,$B113,进货台账!$B$3:$B$1869,LEFT($I$3,4),进货台账!$C$3:$C$1869,LEFT(AP$4,LEN(AP$4)-1)),"")</f>
        <v/>
      </c>
      <c r="AQ113" s="64" t="str">
        <f>IF($B113&lt;&gt;"",SUMIFS(进货台账!$K$3:$K$1869,进货台账!$E$3:$E$1869,$B113,进货台账!$B$3:$B$1869,LEFT($I$3,4),进货台账!$C$3:$C$1869,LEFT(AP$4,LEN(AP$4)-1)),"")</f>
        <v/>
      </c>
      <c r="AR113" s="64" t="str">
        <f t="shared" si="106"/>
        <v/>
      </c>
      <c r="AS113" s="64" t="str">
        <f t="shared" si="107"/>
        <v/>
      </c>
      <c r="AT113" s="64" t="str">
        <f>IF($B113&lt;&gt;"",SUMIFS(销售台账!$I$3:$I$2654,销售台账!$E$3:$E$2654,$B113,销售台账!$B$3:$B$2654,LEFT($I$3,4),销售台账!$C$3:$C$2654,LEFT(AP$4,LEN(AP$4)-1)),"")</f>
        <v/>
      </c>
      <c r="AU113" s="64" t="str">
        <f>IF($B113&lt;&gt;"",IFERROR(SUMIFS(销售台账!$K$3:$K$2654,销售台账!$E$3:$E$2654,$B113,销售台账!$B$3:$B$2654,LEFT($I$3,4),销售台账!$C$3:$C$2654,LEFT(AP$4,LEN(AP$4)-1))/AT113,0),"")</f>
        <v/>
      </c>
      <c r="AV113" s="64" t="str">
        <f>IF($B113&lt;&gt;"",SUMIFS(损耗登记!$I$3:$I$4999,损耗登记!$E$3:$E$4999,$B113,损耗登记!$B$3:$B$4999,LEFT($I$3,4),损耗登记!$C$3:$C$4999,LEFT(AP$4,LEN(AP$4)-1)),"")</f>
        <v/>
      </c>
      <c r="AW113" s="64" t="str">
        <f t="shared" si="108"/>
        <v/>
      </c>
      <c r="AX113" s="64" t="str">
        <f t="shared" si="109"/>
        <v/>
      </c>
      <c r="AY113" s="64" t="str">
        <f t="shared" si="110"/>
        <v/>
      </c>
      <c r="AZ113" s="64" t="str">
        <f t="shared" si="111"/>
        <v/>
      </c>
      <c r="BA113" s="64" t="str">
        <f>IF($B113&lt;&gt;"",SUMIFS(进货台账!$I$3:$I$1869,进货台账!$E$3:$E$1869,$B113,进货台账!$B$3:$B$1869,LEFT($I$3,4),进货台账!$C$3:$C$1869,LEFT(BA$4,LEN(BA$4)-1)),"")</f>
        <v/>
      </c>
      <c r="BB113" s="64" t="str">
        <f>IF($B113&lt;&gt;"",SUMIFS(进货台账!$K$3:$K$1869,进货台账!$E$3:$E$1869,$B113,进货台账!$B$3:$B$1869,LEFT($I$3,4),进货台账!$C$3:$C$1869,LEFT(BA$4,LEN(BA$4)-1)),"")</f>
        <v/>
      </c>
      <c r="BC113" s="64" t="str">
        <f t="shared" si="112"/>
        <v/>
      </c>
      <c r="BD113" s="64" t="str">
        <f t="shared" si="113"/>
        <v/>
      </c>
      <c r="BE113" s="64" t="str">
        <f>IF($B113&lt;&gt;"",SUMIFS(销售台账!$I$3:$I$2654,销售台账!$E$3:$E$2654,$B113,销售台账!$B$3:$B$2654,LEFT($I$3,4),销售台账!$C$3:$C$2654,LEFT(BA$4,LEN(BA$4)-1)),"")</f>
        <v/>
      </c>
      <c r="BF113" s="64" t="str">
        <f>IF($B113&lt;&gt;"",IFERROR(SUMIFS(销售台账!$K$3:$K$2654,销售台账!$E$3:$E$2654,$B113,销售台账!$B$3:$B$2654,LEFT($I$3,4),销售台账!$C$3:$C$2654,LEFT(BA$4,LEN(BA$4)-1))/BE113,0),"")</f>
        <v/>
      </c>
      <c r="BG113" s="64" t="str">
        <f>IF($B113&lt;&gt;"",SUMIFS(损耗登记!$I$3:$I$4999,损耗登记!$E$3:$E$4999,$B113,损耗登记!$B$3:$B$4999,LEFT($I$3,4),损耗登记!$C$3:$C$4999,LEFT(BA$4,LEN(BA$4)-1)),"")</f>
        <v/>
      </c>
      <c r="BH113" s="64" t="str">
        <f t="shared" si="114"/>
        <v/>
      </c>
      <c r="BI113" s="64" t="str">
        <f t="shared" si="115"/>
        <v/>
      </c>
      <c r="BJ113" s="64" t="str">
        <f t="shared" si="116"/>
        <v/>
      </c>
      <c r="BK113" s="64" t="str">
        <f t="shared" si="117"/>
        <v/>
      </c>
      <c r="BL113" s="64" t="str">
        <f>IF($B113&lt;&gt;"",SUMIFS(进货台账!$I$3:$I$1869,进货台账!$E$3:$E$1869,$B113,进货台账!$B$3:$B$1869,LEFT($I$3,4),进货台账!$C$3:$C$1869,LEFT(BL$4,LEN(BL$4)-1)),"")</f>
        <v/>
      </c>
      <c r="BM113" s="64" t="str">
        <f>IF($B113&lt;&gt;"",SUMIFS(进货台账!$K$3:$K$1869,进货台账!$E$3:$E$1869,$B113,进货台账!$B$3:$B$1869,LEFT($I$3,4),进货台账!$C$3:$C$1869,LEFT(BL$4,LEN(BL$4)-1)),"")</f>
        <v/>
      </c>
      <c r="BN113" s="64" t="str">
        <f t="shared" si="118"/>
        <v/>
      </c>
      <c r="BO113" s="64" t="str">
        <f t="shared" si="119"/>
        <v/>
      </c>
      <c r="BP113" s="64" t="str">
        <f>IF($B113&lt;&gt;"",SUMIFS(销售台账!$I$3:$I$2654,销售台账!$E$3:$E$2654,$B113,销售台账!$B$3:$B$2654,LEFT($I$3,4),销售台账!$C$3:$C$2654,LEFT(BL$4,LEN(BL$4)-1)),"")</f>
        <v/>
      </c>
      <c r="BQ113" s="64" t="str">
        <f>IF($B113&lt;&gt;"",IFERROR(SUMIFS(销售台账!$K$3:$K$2654,销售台账!$E$3:$E$2654,$B113,销售台账!$B$3:$B$2654,LEFT($I$3,4),销售台账!$C$3:$C$2654,LEFT(BL$4,LEN(BL$4)-1))/BP113,0),"")</f>
        <v/>
      </c>
      <c r="BR113" s="64" t="str">
        <f>IF($B113&lt;&gt;"",SUMIFS(损耗登记!$I$3:$I$4999,损耗登记!$E$3:$E$4999,$B113,损耗登记!$B$3:$B$4999,LEFT($I$3,4),损耗登记!$C$3:$C$4999,LEFT(BL$4,LEN(BL$4)-1)),"")</f>
        <v/>
      </c>
      <c r="BS113" s="64" t="str">
        <f t="shared" si="120"/>
        <v/>
      </c>
      <c r="BT113" s="64" t="str">
        <f t="shared" si="121"/>
        <v/>
      </c>
      <c r="BU113" s="64" t="str">
        <f t="shared" si="122"/>
        <v/>
      </c>
      <c r="BV113" s="64" t="str">
        <f t="shared" si="123"/>
        <v/>
      </c>
      <c r="BW113" s="64" t="str">
        <f>IF($B113&lt;&gt;"",SUMIFS(进货台账!$I$3:$I$1869,进货台账!$E$3:$E$1869,$B113,进货台账!$B$3:$B$1869,LEFT($I$3,4),进货台账!$C$3:$C$1869,LEFT(BW$4,LEN(BW$4)-1)),"")</f>
        <v/>
      </c>
      <c r="BX113" s="64" t="str">
        <f>IF($B113&lt;&gt;"",SUMIFS(进货台账!$K$3:$K$1869,进货台账!$E$3:$E$1869,$B113,进货台账!$B$3:$B$1869,LEFT($I$3,4),进货台账!$C$3:$C$1869,LEFT(BW$4,LEN(BW$4)-1)),"")</f>
        <v/>
      </c>
      <c r="BY113" s="64" t="str">
        <f t="shared" si="124"/>
        <v/>
      </c>
      <c r="BZ113" s="64" t="str">
        <f t="shared" si="125"/>
        <v/>
      </c>
      <c r="CA113" s="64" t="str">
        <f>IF($B113&lt;&gt;"",SUMIFS(销售台账!$I$3:$I$2654,销售台账!$E$3:$E$2654,$B113,销售台账!$B$3:$B$2654,LEFT($I$3,4),销售台账!$C$3:$C$2654,LEFT(BW$4,LEN(BW$4)-1)),"")</f>
        <v/>
      </c>
      <c r="CB113" s="64" t="str">
        <f>IF($B113&lt;&gt;"",IFERROR(SUMIFS(销售台账!$K$3:$K$2654,销售台账!$E$3:$E$2654,$B113,销售台账!$B$3:$B$2654,LEFT($I$3,4),销售台账!$C$3:$C$2654,LEFT(BW$4,LEN(BW$4)-1))/CA113,0),"")</f>
        <v/>
      </c>
      <c r="CC113" s="64" t="str">
        <f>IF($B113&lt;&gt;"",SUMIFS(损耗登记!$I$3:$I$4999,损耗登记!$E$3:$E$4999,$B113,损耗登记!$B$3:$B$4999,LEFT($I$3,4),损耗登记!$C$3:$C$4999,LEFT(BW$4,LEN(BW$4)-1)),"")</f>
        <v/>
      </c>
      <c r="CD113" s="64" t="str">
        <f t="shared" si="126"/>
        <v/>
      </c>
      <c r="CE113" s="64" t="str">
        <f t="shared" si="127"/>
        <v/>
      </c>
      <c r="CF113" s="64" t="str">
        <f t="shared" si="128"/>
        <v/>
      </c>
      <c r="CG113" s="64" t="str">
        <f t="shared" si="129"/>
        <v/>
      </c>
      <c r="CH113" s="64" t="str">
        <f>IF($B113&lt;&gt;"",SUMIFS(进货台账!$I$3:$I$1869,进货台账!$E$3:$E$1869,$B113,进货台账!$B$3:$B$1869,LEFT($I$3,4),进货台账!$C$3:$C$1869,LEFT(CH$4,LEN(CH$4)-1)),"")</f>
        <v/>
      </c>
      <c r="CI113" s="64" t="str">
        <f>IF($B113&lt;&gt;"",SUMIFS(进货台账!$K$3:$K$1869,进货台账!$E$3:$E$1869,$B113,进货台账!$B$3:$B$1869,LEFT($I$3,4),进货台账!$C$3:$C$1869,LEFT(CH$4,LEN(CH$4)-1)),"")</f>
        <v/>
      </c>
      <c r="CJ113" s="64" t="str">
        <f t="shared" si="130"/>
        <v/>
      </c>
      <c r="CK113" s="64" t="str">
        <f t="shared" si="131"/>
        <v/>
      </c>
      <c r="CL113" s="64" t="str">
        <f>IF($B113&lt;&gt;"",SUMIFS(销售台账!$I$3:$I$2654,销售台账!$E$3:$E$2654,$B113,销售台账!$B$3:$B$2654,LEFT($I$3,4),销售台账!$C$3:$C$2654,LEFT(CH$4,LEN(CH$4)-1)),"")</f>
        <v/>
      </c>
      <c r="CM113" s="64" t="str">
        <f>IF($B113&lt;&gt;"",IFERROR(SUMIFS(销售台账!$K$3:$K$2654,销售台账!$E$3:$E$2654,$B113,销售台账!$B$3:$B$2654,LEFT($I$3,4),销售台账!$C$3:$C$2654,LEFT(CH$4,LEN(CH$4)-1))/CL113,0),"")</f>
        <v/>
      </c>
      <c r="CN113" s="64" t="str">
        <f>IF($B113&lt;&gt;"",SUMIFS(损耗登记!$I$3:$I$4999,损耗登记!$E$3:$E$4999,$B113,损耗登记!$B$3:$B$4999,LEFT($I$3,4),损耗登记!$C$3:$C$4999,LEFT(CH$4,LEN(CH$4)-1)),"")</f>
        <v/>
      </c>
      <c r="CO113" s="64" t="str">
        <f t="shared" si="132"/>
        <v/>
      </c>
      <c r="CP113" s="64" t="str">
        <f t="shared" si="133"/>
        <v/>
      </c>
      <c r="CQ113" s="64" t="str">
        <f t="shared" si="134"/>
        <v/>
      </c>
      <c r="CR113" s="64" t="str">
        <f t="shared" si="135"/>
        <v/>
      </c>
      <c r="CS113" s="64" t="str">
        <f>IF($B113&lt;&gt;"",SUMIFS(进货台账!$I$3:$I$1869,进货台账!$E$3:$E$1869,$B113,进货台账!$B$3:$B$1869,LEFT($I$3,4),进货台账!$C$3:$C$1869,LEFT(CS$4,LEN(CS$4)-1)),"")</f>
        <v/>
      </c>
      <c r="CT113" s="64" t="str">
        <f>IF($B113&lt;&gt;"",SUMIFS(进货台账!$K$3:$K$1869,进货台账!$E$3:$E$1869,$B113,进货台账!$B$3:$B$1869,LEFT($I$3,4),进货台账!$C$3:$C$1869,LEFT(CS$4,LEN(CS$4)-1)),"")</f>
        <v/>
      </c>
      <c r="CU113" s="64" t="str">
        <f t="shared" si="136"/>
        <v/>
      </c>
      <c r="CV113" s="64" t="str">
        <f t="shared" si="137"/>
        <v/>
      </c>
      <c r="CW113" s="64" t="str">
        <f>IF($B113&lt;&gt;"",SUMIFS(销售台账!$I$3:$I$2654,销售台账!$E$3:$E$2654,$B113,销售台账!$B$3:$B$2654,LEFT($I$3,4),销售台账!$C$3:$C$2654,LEFT(CS$4,LEN(CS$4)-1)),"")</f>
        <v/>
      </c>
      <c r="CX113" s="64" t="str">
        <f>IF($B113&lt;&gt;"",IFERROR(SUMIFS(销售台账!$K$3:$K$2654,销售台账!$E$3:$E$2654,$B113,销售台账!$B$3:$B$2654,LEFT($I$3,4),销售台账!$C$3:$C$2654,LEFT(CS$4,LEN(CS$4)-1))/CW113,0),"")</f>
        <v/>
      </c>
      <c r="CY113" s="64" t="str">
        <f>IF($B113&lt;&gt;"",SUMIFS(损耗登记!$I$3:$I$4999,损耗登记!$E$3:$E$4999,$B113,损耗登记!$B$3:$B$4999,LEFT($I$3,4),损耗登记!$C$3:$C$4999,LEFT(CS$4,LEN(CS$4)-1)),"")</f>
        <v/>
      </c>
      <c r="CZ113" s="64" t="str">
        <f t="shared" si="138"/>
        <v/>
      </c>
      <c r="DA113" s="64" t="str">
        <f t="shared" si="139"/>
        <v/>
      </c>
      <c r="DB113" s="64" t="str">
        <f t="shared" si="140"/>
        <v/>
      </c>
      <c r="DC113" s="64" t="str">
        <f t="shared" si="141"/>
        <v/>
      </c>
      <c r="DD113" s="64" t="str">
        <f>IF($B113&lt;&gt;"",SUMIFS(进货台账!$I$3:$I$1869,进货台账!$E$3:$E$1869,$B113,进货台账!$B$3:$B$1869,LEFT($I$3,4),进货台账!$C$3:$C$1869,LEFT(DD$4,LEN(DD$4)-1)),"")</f>
        <v/>
      </c>
      <c r="DE113" s="64" t="str">
        <f>IF($B113&lt;&gt;"",SUMIFS(进货台账!$K$3:$K$1869,进货台账!$E$3:$E$1869,$B113,进货台账!$B$3:$B$1869,LEFT($I$3,4),进货台账!$C$3:$C$1869,LEFT(DD$4,LEN(DD$4)-1)),"")</f>
        <v/>
      </c>
      <c r="DF113" s="64" t="str">
        <f t="shared" si="142"/>
        <v/>
      </c>
      <c r="DG113" s="64" t="str">
        <f t="shared" si="143"/>
        <v/>
      </c>
      <c r="DH113" s="64" t="str">
        <f>IF($B113&lt;&gt;"",SUMIFS(销售台账!$I$3:$I$2654,销售台账!$E$3:$E$2654,$B113,销售台账!$B$3:$B$2654,LEFT($I$3,4),销售台账!$C$3:$C$2654,LEFT(DD$4,LEN(DD$4)-1)),"")</f>
        <v/>
      </c>
      <c r="DI113" s="64" t="str">
        <f>IF($B113&lt;&gt;"",IFERROR(SUMIFS(销售台账!$K$3:$K$2654,销售台账!$E$3:$E$2654,$B113,销售台账!$B$3:$B$2654,LEFT($I$3,4),销售台账!$C$3:$C$2654,LEFT(DD$4,LEN(DD$4)-1))/DH113,0),"")</f>
        <v/>
      </c>
      <c r="DJ113" s="64" t="str">
        <f>IF($B113&lt;&gt;"",SUMIFS(损耗登记!$I$3:$I$4999,损耗登记!$E$3:$E$4999,$B113,损耗登记!$B$3:$B$4999,LEFT($I$3,4),损耗登记!$C$3:$C$4999,LEFT(DD$4,LEN(DD$4)-1)),"")</f>
        <v/>
      </c>
      <c r="DK113" s="64" t="str">
        <f t="shared" si="144"/>
        <v/>
      </c>
      <c r="DL113" s="64" t="str">
        <f t="shared" si="145"/>
        <v/>
      </c>
      <c r="DM113" s="64" t="str">
        <f t="shared" si="146"/>
        <v/>
      </c>
      <c r="DN113" s="64" t="str">
        <f t="shared" si="147"/>
        <v/>
      </c>
      <c r="DO113" s="64" t="str">
        <f>IF($B113&lt;&gt;"",SUMIFS(进货台账!$I$3:$I$1869,进货台账!$E$3:$E$1869,$B113,进货台账!$B$3:$B$1869,LEFT($I$3,4),进货台账!$C$3:$C$1869,LEFT(DO$4,LEN(DO$4)-1)),"")</f>
        <v/>
      </c>
      <c r="DP113" s="64" t="str">
        <f>IF($B113&lt;&gt;"",SUMIFS(进货台账!$K$3:$K$1869,进货台账!$E$3:$E$1869,$B113,进货台账!$B$3:$B$1869,LEFT($I$3,4),进货台账!$C$3:$C$1869,LEFT(DO$4,LEN(DO$4)-1)),"")</f>
        <v/>
      </c>
      <c r="DQ113" s="64" t="str">
        <f t="shared" si="148"/>
        <v/>
      </c>
      <c r="DR113" s="64" t="str">
        <f t="shared" si="149"/>
        <v/>
      </c>
      <c r="DS113" s="64" t="str">
        <f>IF($B113&lt;&gt;"",SUMIFS(销售台账!$I$3:$I$2654,销售台账!$E$3:$E$2654,$B113,销售台账!$B$3:$B$2654,LEFT($I$3,4),销售台账!$C$3:$C$2654,LEFT(DO$4,LEN(DO$4)-1)),"")</f>
        <v/>
      </c>
      <c r="DT113" s="64" t="str">
        <f>IF($B113&lt;&gt;"",IFERROR(SUMIFS(销售台账!$K$3:$K$2654,销售台账!$E$3:$E$2654,$B113,销售台账!$B$3:$B$2654,LEFT($I$3,4),销售台账!$C$3:$C$2654,LEFT(DO$4,LEN(DO$4)-1))/DS113,0),"")</f>
        <v/>
      </c>
      <c r="DU113" s="64" t="str">
        <f>IF($B113&lt;&gt;"",SUMIFS(损耗登记!$I$3:$I$4999,损耗登记!$E$3:$E$4999,$B113,损耗登记!$B$3:$B$4999,LEFT($I$3,4),损耗登记!$C$3:$C$4999,LEFT(DO$4,LEN(DO$4)-1)),"")</f>
        <v/>
      </c>
      <c r="DV113" s="64" t="str">
        <f t="shared" si="150"/>
        <v/>
      </c>
      <c r="DW113" s="64" t="str">
        <f t="shared" si="151"/>
        <v/>
      </c>
      <c r="DX113" s="64" t="str">
        <f t="shared" si="152"/>
        <v/>
      </c>
      <c r="DY113" s="64" t="str">
        <f t="shared" si="153"/>
        <v/>
      </c>
      <c r="DZ113" s="64" t="str">
        <f>IF($B113&lt;&gt;"",SUMIFS(进货台账!$I$3:$I$1869,进货台账!$E$3:$E$1869,$B113,进货台账!$B$3:$B$1869,LEFT($I$3,4),进货台账!$C$3:$C$1869,LEFT(DZ$4,LEN(DZ$4)-1)),"")</f>
        <v/>
      </c>
      <c r="EA113" s="64" t="str">
        <f>IF($B113&lt;&gt;"",SUMIFS(进货台账!$K$3:$K$1869,进货台账!$E$3:$E$1869,$B113,进货台账!$B$3:$B$1869,LEFT($I$3,4),进货台账!$C$3:$C$1869,LEFT(DZ$4,LEN(DZ$4)-1)),"")</f>
        <v/>
      </c>
      <c r="EB113" s="64" t="str">
        <f t="shared" si="154"/>
        <v/>
      </c>
      <c r="EC113" s="64" t="str">
        <f t="shared" si="155"/>
        <v/>
      </c>
      <c r="ED113" s="64" t="str">
        <f>IF($B113&lt;&gt;"",SUMIFS(销售台账!$I$3:$I$2654,销售台账!$E$3:$E$2654,$B113,销售台账!$B$3:$B$2654,LEFT($I$3,4),销售台账!$C$3:$C$2654,LEFT(DZ$4,LEN(DZ$4)-1)),"")</f>
        <v/>
      </c>
      <c r="EE113" s="64" t="str">
        <f>IF($B113&lt;&gt;"",IFERROR(SUMIFS(销售台账!$K$3:$K$2654,销售台账!$E$3:$E$2654,$B113,销售台账!$B$3:$B$2654,LEFT($I$3,4),销售台账!$C$3:$C$2654,LEFT(DZ$4,LEN(DZ$4)-1))/ED113,0),"")</f>
        <v/>
      </c>
      <c r="EF113" s="64" t="str">
        <f>IF($B113&lt;&gt;"",SUMIFS(损耗登记!$I$3:$I$4999,损耗登记!$E$3:$E$4999,$B113,损耗登记!$B$3:$B$4999,LEFT($I$3,4),损耗登记!$C$3:$C$4999,LEFT(DZ$4,LEN(DZ$4)-1)),"")</f>
        <v/>
      </c>
      <c r="EG113" s="64" t="str">
        <f t="shared" si="156"/>
        <v/>
      </c>
      <c r="EH113" s="64" t="str">
        <f t="shared" si="157"/>
        <v/>
      </c>
      <c r="EI113" s="64" t="str">
        <f t="shared" si="158"/>
        <v/>
      </c>
      <c r="EJ113" s="64" t="str">
        <f t="shared" si="159"/>
        <v/>
      </c>
    </row>
    <row r="114" s="44" customFormat="1" ht="22" customHeight="1" spans="1:140">
      <c r="A114" s="63" t="str">
        <f t="shared" si="160"/>
        <v/>
      </c>
      <c r="B114" s="63" t="str">
        <f>IF(商品参数!A110&lt;&gt;"",商品参数!A110,"")</f>
        <v/>
      </c>
      <c r="C114" s="64" t="str">
        <f>IFERROR(VLOOKUP(B114,商品参数!A:E,2,FALSE),"")</f>
        <v/>
      </c>
      <c r="D114" s="64" t="str">
        <f>IFERROR(VLOOKUP(B114,商品参数!A:E,3,FALSE),"")</f>
        <v/>
      </c>
      <c r="E114" s="64" t="str">
        <f>IFERROR(VLOOKUP(B114,商品参数!A:E,4,FALSE),"")</f>
        <v/>
      </c>
      <c r="F114" s="64" t="str">
        <f>IF(E114&lt;&gt;"",IFERROR(VLOOKUP(B114,商品参数!$A$3:$D$499,6,0),0),"")</f>
        <v/>
      </c>
      <c r="G114" s="64" t="str">
        <f>IF(E114&lt;&gt;"",IFERROR(VLOOKUP(B114,商品参数!$A$3:$E$499,7,0),0),"")</f>
        <v/>
      </c>
      <c r="H114" s="64" t="str">
        <f t="shared" si="94"/>
        <v/>
      </c>
      <c r="I114" s="64" t="str">
        <f>IF($B114&lt;&gt;"",SUMIFS(进货台账!$I$3:$I$1869,进货台账!$E$3:$E$1869,$B114,进货台账!$B$3:$B$1869,LEFT($I$3,4),进货台账!$C$3:$C$1869,LEFT(I$4,LEN(I$4)-1)),"")</f>
        <v/>
      </c>
      <c r="J114" s="64" t="str">
        <f>IF($B114&lt;&gt;"",SUMIFS(进货台账!$K$3:$K$1869,进货台账!$E$3:$E$1869,$B114,进货台账!$B$3:$B$1869,LEFT($I$3,4),进货台账!$C$3:$C$1869,LEFT(I$4,LEN(I$4)-1)),"")</f>
        <v/>
      </c>
      <c r="K114" s="64" t="str">
        <f t="shared" si="95"/>
        <v/>
      </c>
      <c r="L114" s="64" t="str">
        <f t="shared" si="96"/>
        <v/>
      </c>
      <c r="M114" s="64" t="str">
        <f>IF($B114&lt;&gt;"",SUMIFS(销售台账!$I$3:$I$2654,销售台账!$E$3:$E$2654,$B114,销售台账!$B$3:$B$2654,LEFT($I$3,4),销售台账!$C$3:$C$2654,LEFT(I$4,LEN(I$4)-1)),"")</f>
        <v/>
      </c>
      <c r="N114" s="64" t="str">
        <f>IF($B114&lt;&gt;"",IFERROR(SUMIFS(销售台账!$K$3:$K$2654,销售台账!$E$3:$E$2654,$B114,销售台账!$B$3:$B$2654,LEFT($I$3,4),销售台账!$C$3:$C$2654,LEFT(I$4,LEN(I$4)-1))/M114,0),"")</f>
        <v/>
      </c>
      <c r="O114" s="64" t="str">
        <f>IF($B114&lt;&gt;"",SUMIFS(损耗登记!$I$3:$I$4999,损耗登记!$E$3:$E$4999,$B114,损耗登记!$B$3:$B$4999,LEFT($I$3,4),损耗登记!$C$3:$C$4999,LEFT(I$4,LEN(I$4)-1)),"")</f>
        <v/>
      </c>
      <c r="P114" s="64" t="str">
        <f t="shared" si="97"/>
        <v/>
      </c>
      <c r="Q114" s="64" t="str">
        <f t="shared" si="98"/>
        <v/>
      </c>
      <c r="R114" s="64" t="str">
        <f t="shared" si="99"/>
        <v/>
      </c>
      <c r="S114" s="64" t="str">
        <f t="shared" si="161"/>
        <v/>
      </c>
      <c r="T114" s="64" t="str">
        <f>IF($B114&lt;&gt;"",SUMIFS(进货台账!$I$3:$I$1869,进货台账!$E$3:$E$1869,$B114,进货台账!$B$3:$B$1869,LEFT($I$3,4),进货台账!$C$3:$C$1869,LEFT(T$4,LEN(T$4)-1)),"")</f>
        <v/>
      </c>
      <c r="U114" s="64" t="str">
        <f>IF($B114&lt;&gt;"",SUMIFS(进货台账!$K$3:$K$1869,进货台账!$E$3:$E$1869,$B114,进货台账!$B$3:$B$1869,LEFT($I$3,4),进货台账!$C$3:$C$1869,LEFT(T$4,LEN(T$4)-1)),"")</f>
        <v/>
      </c>
      <c r="V114" s="64" t="str">
        <f t="shared" si="162"/>
        <v/>
      </c>
      <c r="W114" s="64" t="str">
        <f t="shared" si="163"/>
        <v/>
      </c>
      <c r="X114" s="64" t="str">
        <f>IF($B114&lt;&gt;"",SUMIFS(销售台账!$I$3:$I$2654,销售台账!$E$3:$E$2654,$B114,销售台账!$B$3:$B$2654,LEFT($I$3,4),销售台账!$C$3:$C$2654,LEFT(T$4,LEN(T$4)-1)),"")</f>
        <v/>
      </c>
      <c r="Y114" s="64" t="str">
        <f>IF($B114&lt;&gt;"",IFERROR(SUMIFS(销售台账!$K$3:$K$2654,销售台账!$E$3:$E$2654,$B114,销售台账!$B$3:$B$2654,LEFT($I$3,4),销售台账!$C$3:$C$2654,LEFT(T$4,LEN(T$4)-1))/X114,0),"")</f>
        <v/>
      </c>
      <c r="Z114" s="64" t="str">
        <f>IF($B114&lt;&gt;"",SUMIFS(损耗登记!$I$3:$I$4999,损耗登记!$E$3:$E$4999,$B114,损耗登记!$B$3:$B$4999,LEFT($I$3,4),损耗登记!$C$3:$C$4999,LEFT(T$4,LEN(T$4)-1)),"")</f>
        <v/>
      </c>
      <c r="AA114" s="64" t="str">
        <f t="shared" si="164"/>
        <v/>
      </c>
      <c r="AB114" s="64" t="str">
        <f t="shared" si="165"/>
        <v/>
      </c>
      <c r="AC114" s="64" t="str">
        <f t="shared" si="166"/>
        <v/>
      </c>
      <c r="AD114" s="64" t="str">
        <f t="shared" si="167"/>
        <v/>
      </c>
      <c r="AE114" s="64" t="str">
        <f>IF($B114&lt;&gt;"",SUMIFS(进货台账!$I$3:$I$1869,进货台账!$E$3:$E$1869,$B114,进货台账!$B$3:$B$1869,LEFT($I$3,4),进货台账!$C$3:$C$1869,LEFT(AE$4,LEN(AE$4)-1)),"")</f>
        <v/>
      </c>
      <c r="AF114" s="64" t="str">
        <f>IF($B114&lt;&gt;"",SUMIFS(进货台账!$K$3:$K$1869,进货台账!$E$3:$E$1869,$B114,进货台账!$B$3:$B$1869,LEFT($I$3,4),进货台账!$C$3:$C$1869,LEFT(AE$4,LEN(AE$4)-1)),"")</f>
        <v/>
      </c>
      <c r="AG114" s="64" t="str">
        <f t="shared" si="100"/>
        <v/>
      </c>
      <c r="AH114" s="64" t="str">
        <f t="shared" si="101"/>
        <v/>
      </c>
      <c r="AI114" s="64" t="str">
        <f>IF($B114&lt;&gt;"",SUMIFS(销售台账!$I$3:$I$2654,销售台账!$E$3:$E$2654,$B114,销售台账!$B$3:$B$2654,LEFT($I$3,4),销售台账!$C$3:$C$2654,LEFT(AE$4,LEN(AE$4)-1)),"")</f>
        <v/>
      </c>
      <c r="AJ114" s="64" t="str">
        <f>IF($B114&lt;&gt;"",IFERROR(SUMIFS(销售台账!$K$3:$K$2654,销售台账!$E$3:$E$2654,$B114,销售台账!$B$3:$B$2654,LEFT($I$3,4),销售台账!$C$3:$C$2654,LEFT(AE$4,LEN(AE$4)-1))/AI114,0),"")</f>
        <v/>
      </c>
      <c r="AK114" s="64" t="str">
        <f>IF($B114&lt;&gt;"",SUMIFS(损耗登记!$I$3:$I$4999,损耗登记!$E$3:$E$4999,$B114,损耗登记!$B$3:$B$4999,LEFT($I$3,4),损耗登记!$C$3:$C$4999,LEFT(AE$4,LEN(AE$4)-1)),"")</f>
        <v/>
      </c>
      <c r="AL114" s="64" t="str">
        <f t="shared" si="102"/>
        <v/>
      </c>
      <c r="AM114" s="64" t="str">
        <f t="shared" si="103"/>
        <v/>
      </c>
      <c r="AN114" s="64" t="str">
        <f t="shared" si="104"/>
        <v/>
      </c>
      <c r="AO114" s="64" t="str">
        <f t="shared" si="105"/>
        <v/>
      </c>
      <c r="AP114" s="64" t="str">
        <f>IF($B114&lt;&gt;"",SUMIFS(进货台账!$I$3:$I$1869,进货台账!$E$3:$E$1869,$B114,进货台账!$B$3:$B$1869,LEFT($I$3,4),进货台账!$C$3:$C$1869,LEFT(AP$4,LEN(AP$4)-1)),"")</f>
        <v/>
      </c>
      <c r="AQ114" s="64" t="str">
        <f>IF($B114&lt;&gt;"",SUMIFS(进货台账!$K$3:$K$1869,进货台账!$E$3:$E$1869,$B114,进货台账!$B$3:$B$1869,LEFT($I$3,4),进货台账!$C$3:$C$1869,LEFT(AP$4,LEN(AP$4)-1)),"")</f>
        <v/>
      </c>
      <c r="AR114" s="64" t="str">
        <f t="shared" si="106"/>
        <v/>
      </c>
      <c r="AS114" s="64" t="str">
        <f t="shared" si="107"/>
        <v/>
      </c>
      <c r="AT114" s="64" t="str">
        <f>IF($B114&lt;&gt;"",SUMIFS(销售台账!$I$3:$I$2654,销售台账!$E$3:$E$2654,$B114,销售台账!$B$3:$B$2654,LEFT($I$3,4),销售台账!$C$3:$C$2654,LEFT(AP$4,LEN(AP$4)-1)),"")</f>
        <v/>
      </c>
      <c r="AU114" s="64" t="str">
        <f>IF($B114&lt;&gt;"",IFERROR(SUMIFS(销售台账!$K$3:$K$2654,销售台账!$E$3:$E$2654,$B114,销售台账!$B$3:$B$2654,LEFT($I$3,4),销售台账!$C$3:$C$2654,LEFT(AP$4,LEN(AP$4)-1))/AT114,0),"")</f>
        <v/>
      </c>
      <c r="AV114" s="64" t="str">
        <f>IF($B114&lt;&gt;"",SUMIFS(损耗登记!$I$3:$I$4999,损耗登记!$E$3:$E$4999,$B114,损耗登记!$B$3:$B$4999,LEFT($I$3,4),损耗登记!$C$3:$C$4999,LEFT(AP$4,LEN(AP$4)-1)),"")</f>
        <v/>
      </c>
      <c r="AW114" s="64" t="str">
        <f t="shared" si="108"/>
        <v/>
      </c>
      <c r="AX114" s="64" t="str">
        <f t="shared" si="109"/>
        <v/>
      </c>
      <c r="AY114" s="64" t="str">
        <f t="shared" si="110"/>
        <v/>
      </c>
      <c r="AZ114" s="64" t="str">
        <f t="shared" si="111"/>
        <v/>
      </c>
      <c r="BA114" s="64" t="str">
        <f>IF($B114&lt;&gt;"",SUMIFS(进货台账!$I$3:$I$1869,进货台账!$E$3:$E$1869,$B114,进货台账!$B$3:$B$1869,LEFT($I$3,4),进货台账!$C$3:$C$1869,LEFT(BA$4,LEN(BA$4)-1)),"")</f>
        <v/>
      </c>
      <c r="BB114" s="64" t="str">
        <f>IF($B114&lt;&gt;"",SUMIFS(进货台账!$K$3:$K$1869,进货台账!$E$3:$E$1869,$B114,进货台账!$B$3:$B$1869,LEFT($I$3,4),进货台账!$C$3:$C$1869,LEFT(BA$4,LEN(BA$4)-1)),"")</f>
        <v/>
      </c>
      <c r="BC114" s="64" t="str">
        <f t="shared" si="112"/>
        <v/>
      </c>
      <c r="BD114" s="64" t="str">
        <f t="shared" si="113"/>
        <v/>
      </c>
      <c r="BE114" s="64" t="str">
        <f>IF($B114&lt;&gt;"",SUMIFS(销售台账!$I$3:$I$2654,销售台账!$E$3:$E$2654,$B114,销售台账!$B$3:$B$2654,LEFT($I$3,4),销售台账!$C$3:$C$2654,LEFT(BA$4,LEN(BA$4)-1)),"")</f>
        <v/>
      </c>
      <c r="BF114" s="64" t="str">
        <f>IF($B114&lt;&gt;"",IFERROR(SUMIFS(销售台账!$K$3:$K$2654,销售台账!$E$3:$E$2654,$B114,销售台账!$B$3:$B$2654,LEFT($I$3,4),销售台账!$C$3:$C$2654,LEFT(BA$4,LEN(BA$4)-1))/BE114,0),"")</f>
        <v/>
      </c>
      <c r="BG114" s="64" t="str">
        <f>IF($B114&lt;&gt;"",SUMIFS(损耗登记!$I$3:$I$4999,损耗登记!$E$3:$E$4999,$B114,损耗登记!$B$3:$B$4999,LEFT($I$3,4),损耗登记!$C$3:$C$4999,LEFT(BA$4,LEN(BA$4)-1)),"")</f>
        <v/>
      </c>
      <c r="BH114" s="64" t="str">
        <f t="shared" si="114"/>
        <v/>
      </c>
      <c r="BI114" s="64" t="str">
        <f t="shared" si="115"/>
        <v/>
      </c>
      <c r="BJ114" s="64" t="str">
        <f t="shared" si="116"/>
        <v/>
      </c>
      <c r="BK114" s="64" t="str">
        <f t="shared" si="117"/>
        <v/>
      </c>
      <c r="BL114" s="64" t="str">
        <f>IF($B114&lt;&gt;"",SUMIFS(进货台账!$I$3:$I$1869,进货台账!$E$3:$E$1869,$B114,进货台账!$B$3:$B$1869,LEFT($I$3,4),进货台账!$C$3:$C$1869,LEFT(BL$4,LEN(BL$4)-1)),"")</f>
        <v/>
      </c>
      <c r="BM114" s="64" t="str">
        <f>IF($B114&lt;&gt;"",SUMIFS(进货台账!$K$3:$K$1869,进货台账!$E$3:$E$1869,$B114,进货台账!$B$3:$B$1869,LEFT($I$3,4),进货台账!$C$3:$C$1869,LEFT(BL$4,LEN(BL$4)-1)),"")</f>
        <v/>
      </c>
      <c r="BN114" s="64" t="str">
        <f t="shared" si="118"/>
        <v/>
      </c>
      <c r="BO114" s="64" t="str">
        <f t="shared" si="119"/>
        <v/>
      </c>
      <c r="BP114" s="64" t="str">
        <f>IF($B114&lt;&gt;"",SUMIFS(销售台账!$I$3:$I$2654,销售台账!$E$3:$E$2654,$B114,销售台账!$B$3:$B$2654,LEFT($I$3,4),销售台账!$C$3:$C$2654,LEFT(BL$4,LEN(BL$4)-1)),"")</f>
        <v/>
      </c>
      <c r="BQ114" s="64" t="str">
        <f>IF($B114&lt;&gt;"",IFERROR(SUMIFS(销售台账!$K$3:$K$2654,销售台账!$E$3:$E$2654,$B114,销售台账!$B$3:$B$2654,LEFT($I$3,4),销售台账!$C$3:$C$2654,LEFT(BL$4,LEN(BL$4)-1))/BP114,0),"")</f>
        <v/>
      </c>
      <c r="BR114" s="64" t="str">
        <f>IF($B114&lt;&gt;"",SUMIFS(损耗登记!$I$3:$I$4999,损耗登记!$E$3:$E$4999,$B114,损耗登记!$B$3:$B$4999,LEFT($I$3,4),损耗登记!$C$3:$C$4999,LEFT(BL$4,LEN(BL$4)-1)),"")</f>
        <v/>
      </c>
      <c r="BS114" s="64" t="str">
        <f t="shared" si="120"/>
        <v/>
      </c>
      <c r="BT114" s="64" t="str">
        <f t="shared" si="121"/>
        <v/>
      </c>
      <c r="BU114" s="64" t="str">
        <f t="shared" si="122"/>
        <v/>
      </c>
      <c r="BV114" s="64" t="str">
        <f t="shared" si="123"/>
        <v/>
      </c>
      <c r="BW114" s="64" t="str">
        <f>IF($B114&lt;&gt;"",SUMIFS(进货台账!$I$3:$I$1869,进货台账!$E$3:$E$1869,$B114,进货台账!$B$3:$B$1869,LEFT($I$3,4),进货台账!$C$3:$C$1869,LEFT(BW$4,LEN(BW$4)-1)),"")</f>
        <v/>
      </c>
      <c r="BX114" s="64" t="str">
        <f>IF($B114&lt;&gt;"",SUMIFS(进货台账!$K$3:$K$1869,进货台账!$E$3:$E$1869,$B114,进货台账!$B$3:$B$1869,LEFT($I$3,4),进货台账!$C$3:$C$1869,LEFT(BW$4,LEN(BW$4)-1)),"")</f>
        <v/>
      </c>
      <c r="BY114" s="64" t="str">
        <f t="shared" si="124"/>
        <v/>
      </c>
      <c r="BZ114" s="64" t="str">
        <f t="shared" si="125"/>
        <v/>
      </c>
      <c r="CA114" s="64" t="str">
        <f>IF($B114&lt;&gt;"",SUMIFS(销售台账!$I$3:$I$2654,销售台账!$E$3:$E$2654,$B114,销售台账!$B$3:$B$2654,LEFT($I$3,4),销售台账!$C$3:$C$2654,LEFT(BW$4,LEN(BW$4)-1)),"")</f>
        <v/>
      </c>
      <c r="CB114" s="64" t="str">
        <f>IF($B114&lt;&gt;"",IFERROR(SUMIFS(销售台账!$K$3:$K$2654,销售台账!$E$3:$E$2654,$B114,销售台账!$B$3:$B$2654,LEFT($I$3,4),销售台账!$C$3:$C$2654,LEFT(BW$4,LEN(BW$4)-1))/CA114,0),"")</f>
        <v/>
      </c>
      <c r="CC114" s="64" t="str">
        <f>IF($B114&lt;&gt;"",SUMIFS(损耗登记!$I$3:$I$4999,损耗登记!$E$3:$E$4999,$B114,损耗登记!$B$3:$B$4999,LEFT($I$3,4),损耗登记!$C$3:$C$4999,LEFT(BW$4,LEN(BW$4)-1)),"")</f>
        <v/>
      </c>
      <c r="CD114" s="64" t="str">
        <f t="shared" si="126"/>
        <v/>
      </c>
      <c r="CE114" s="64" t="str">
        <f t="shared" si="127"/>
        <v/>
      </c>
      <c r="CF114" s="64" t="str">
        <f t="shared" si="128"/>
        <v/>
      </c>
      <c r="CG114" s="64" t="str">
        <f t="shared" si="129"/>
        <v/>
      </c>
      <c r="CH114" s="64" t="str">
        <f>IF($B114&lt;&gt;"",SUMIFS(进货台账!$I$3:$I$1869,进货台账!$E$3:$E$1869,$B114,进货台账!$B$3:$B$1869,LEFT($I$3,4),进货台账!$C$3:$C$1869,LEFT(CH$4,LEN(CH$4)-1)),"")</f>
        <v/>
      </c>
      <c r="CI114" s="64" t="str">
        <f>IF($B114&lt;&gt;"",SUMIFS(进货台账!$K$3:$K$1869,进货台账!$E$3:$E$1869,$B114,进货台账!$B$3:$B$1869,LEFT($I$3,4),进货台账!$C$3:$C$1869,LEFT(CH$4,LEN(CH$4)-1)),"")</f>
        <v/>
      </c>
      <c r="CJ114" s="64" t="str">
        <f t="shared" si="130"/>
        <v/>
      </c>
      <c r="CK114" s="64" t="str">
        <f t="shared" si="131"/>
        <v/>
      </c>
      <c r="CL114" s="64" t="str">
        <f>IF($B114&lt;&gt;"",SUMIFS(销售台账!$I$3:$I$2654,销售台账!$E$3:$E$2654,$B114,销售台账!$B$3:$B$2654,LEFT($I$3,4),销售台账!$C$3:$C$2654,LEFT(CH$4,LEN(CH$4)-1)),"")</f>
        <v/>
      </c>
      <c r="CM114" s="64" t="str">
        <f>IF($B114&lt;&gt;"",IFERROR(SUMIFS(销售台账!$K$3:$K$2654,销售台账!$E$3:$E$2654,$B114,销售台账!$B$3:$B$2654,LEFT($I$3,4),销售台账!$C$3:$C$2654,LEFT(CH$4,LEN(CH$4)-1))/CL114,0),"")</f>
        <v/>
      </c>
      <c r="CN114" s="64" t="str">
        <f>IF($B114&lt;&gt;"",SUMIFS(损耗登记!$I$3:$I$4999,损耗登记!$E$3:$E$4999,$B114,损耗登记!$B$3:$B$4999,LEFT($I$3,4),损耗登记!$C$3:$C$4999,LEFT(CH$4,LEN(CH$4)-1)),"")</f>
        <v/>
      </c>
      <c r="CO114" s="64" t="str">
        <f t="shared" si="132"/>
        <v/>
      </c>
      <c r="CP114" s="64" t="str">
        <f t="shared" si="133"/>
        <v/>
      </c>
      <c r="CQ114" s="64" t="str">
        <f t="shared" si="134"/>
        <v/>
      </c>
      <c r="CR114" s="64" t="str">
        <f t="shared" si="135"/>
        <v/>
      </c>
      <c r="CS114" s="64" t="str">
        <f>IF($B114&lt;&gt;"",SUMIFS(进货台账!$I$3:$I$1869,进货台账!$E$3:$E$1869,$B114,进货台账!$B$3:$B$1869,LEFT($I$3,4),进货台账!$C$3:$C$1869,LEFT(CS$4,LEN(CS$4)-1)),"")</f>
        <v/>
      </c>
      <c r="CT114" s="64" t="str">
        <f>IF($B114&lt;&gt;"",SUMIFS(进货台账!$K$3:$K$1869,进货台账!$E$3:$E$1869,$B114,进货台账!$B$3:$B$1869,LEFT($I$3,4),进货台账!$C$3:$C$1869,LEFT(CS$4,LEN(CS$4)-1)),"")</f>
        <v/>
      </c>
      <c r="CU114" s="64" t="str">
        <f t="shared" si="136"/>
        <v/>
      </c>
      <c r="CV114" s="64" t="str">
        <f t="shared" si="137"/>
        <v/>
      </c>
      <c r="CW114" s="64" t="str">
        <f>IF($B114&lt;&gt;"",SUMIFS(销售台账!$I$3:$I$2654,销售台账!$E$3:$E$2654,$B114,销售台账!$B$3:$B$2654,LEFT($I$3,4),销售台账!$C$3:$C$2654,LEFT(CS$4,LEN(CS$4)-1)),"")</f>
        <v/>
      </c>
      <c r="CX114" s="64" t="str">
        <f>IF($B114&lt;&gt;"",IFERROR(SUMIFS(销售台账!$K$3:$K$2654,销售台账!$E$3:$E$2654,$B114,销售台账!$B$3:$B$2654,LEFT($I$3,4),销售台账!$C$3:$C$2654,LEFT(CS$4,LEN(CS$4)-1))/CW114,0),"")</f>
        <v/>
      </c>
      <c r="CY114" s="64" t="str">
        <f>IF($B114&lt;&gt;"",SUMIFS(损耗登记!$I$3:$I$4999,损耗登记!$E$3:$E$4999,$B114,损耗登记!$B$3:$B$4999,LEFT($I$3,4),损耗登记!$C$3:$C$4999,LEFT(CS$4,LEN(CS$4)-1)),"")</f>
        <v/>
      </c>
      <c r="CZ114" s="64" t="str">
        <f t="shared" si="138"/>
        <v/>
      </c>
      <c r="DA114" s="64" t="str">
        <f t="shared" si="139"/>
        <v/>
      </c>
      <c r="DB114" s="64" t="str">
        <f t="shared" si="140"/>
        <v/>
      </c>
      <c r="DC114" s="64" t="str">
        <f t="shared" si="141"/>
        <v/>
      </c>
      <c r="DD114" s="64" t="str">
        <f>IF($B114&lt;&gt;"",SUMIFS(进货台账!$I$3:$I$1869,进货台账!$E$3:$E$1869,$B114,进货台账!$B$3:$B$1869,LEFT($I$3,4),进货台账!$C$3:$C$1869,LEFT(DD$4,LEN(DD$4)-1)),"")</f>
        <v/>
      </c>
      <c r="DE114" s="64" t="str">
        <f>IF($B114&lt;&gt;"",SUMIFS(进货台账!$K$3:$K$1869,进货台账!$E$3:$E$1869,$B114,进货台账!$B$3:$B$1869,LEFT($I$3,4),进货台账!$C$3:$C$1869,LEFT(DD$4,LEN(DD$4)-1)),"")</f>
        <v/>
      </c>
      <c r="DF114" s="64" t="str">
        <f t="shared" si="142"/>
        <v/>
      </c>
      <c r="DG114" s="64" t="str">
        <f t="shared" si="143"/>
        <v/>
      </c>
      <c r="DH114" s="64" t="str">
        <f>IF($B114&lt;&gt;"",SUMIFS(销售台账!$I$3:$I$2654,销售台账!$E$3:$E$2654,$B114,销售台账!$B$3:$B$2654,LEFT($I$3,4),销售台账!$C$3:$C$2654,LEFT(DD$4,LEN(DD$4)-1)),"")</f>
        <v/>
      </c>
      <c r="DI114" s="64" t="str">
        <f>IF($B114&lt;&gt;"",IFERROR(SUMIFS(销售台账!$K$3:$K$2654,销售台账!$E$3:$E$2654,$B114,销售台账!$B$3:$B$2654,LEFT($I$3,4),销售台账!$C$3:$C$2654,LEFT(DD$4,LEN(DD$4)-1))/DH114,0),"")</f>
        <v/>
      </c>
      <c r="DJ114" s="64" t="str">
        <f>IF($B114&lt;&gt;"",SUMIFS(损耗登记!$I$3:$I$4999,损耗登记!$E$3:$E$4999,$B114,损耗登记!$B$3:$B$4999,LEFT($I$3,4),损耗登记!$C$3:$C$4999,LEFT(DD$4,LEN(DD$4)-1)),"")</f>
        <v/>
      </c>
      <c r="DK114" s="64" t="str">
        <f t="shared" si="144"/>
        <v/>
      </c>
      <c r="DL114" s="64" t="str">
        <f t="shared" si="145"/>
        <v/>
      </c>
      <c r="DM114" s="64" t="str">
        <f t="shared" si="146"/>
        <v/>
      </c>
      <c r="DN114" s="64" t="str">
        <f t="shared" si="147"/>
        <v/>
      </c>
      <c r="DO114" s="64" t="str">
        <f>IF($B114&lt;&gt;"",SUMIFS(进货台账!$I$3:$I$1869,进货台账!$E$3:$E$1869,$B114,进货台账!$B$3:$B$1869,LEFT($I$3,4),进货台账!$C$3:$C$1869,LEFT(DO$4,LEN(DO$4)-1)),"")</f>
        <v/>
      </c>
      <c r="DP114" s="64" t="str">
        <f>IF($B114&lt;&gt;"",SUMIFS(进货台账!$K$3:$K$1869,进货台账!$E$3:$E$1869,$B114,进货台账!$B$3:$B$1869,LEFT($I$3,4),进货台账!$C$3:$C$1869,LEFT(DO$4,LEN(DO$4)-1)),"")</f>
        <v/>
      </c>
      <c r="DQ114" s="64" t="str">
        <f t="shared" si="148"/>
        <v/>
      </c>
      <c r="DR114" s="64" t="str">
        <f t="shared" si="149"/>
        <v/>
      </c>
      <c r="DS114" s="64" t="str">
        <f>IF($B114&lt;&gt;"",SUMIFS(销售台账!$I$3:$I$2654,销售台账!$E$3:$E$2654,$B114,销售台账!$B$3:$B$2654,LEFT($I$3,4),销售台账!$C$3:$C$2654,LEFT(DO$4,LEN(DO$4)-1)),"")</f>
        <v/>
      </c>
      <c r="DT114" s="64" t="str">
        <f>IF($B114&lt;&gt;"",IFERROR(SUMIFS(销售台账!$K$3:$K$2654,销售台账!$E$3:$E$2654,$B114,销售台账!$B$3:$B$2654,LEFT($I$3,4),销售台账!$C$3:$C$2654,LEFT(DO$4,LEN(DO$4)-1))/DS114,0),"")</f>
        <v/>
      </c>
      <c r="DU114" s="64" t="str">
        <f>IF($B114&lt;&gt;"",SUMIFS(损耗登记!$I$3:$I$4999,损耗登记!$E$3:$E$4999,$B114,损耗登记!$B$3:$B$4999,LEFT($I$3,4),损耗登记!$C$3:$C$4999,LEFT(DO$4,LEN(DO$4)-1)),"")</f>
        <v/>
      </c>
      <c r="DV114" s="64" t="str">
        <f t="shared" si="150"/>
        <v/>
      </c>
      <c r="DW114" s="64" t="str">
        <f t="shared" si="151"/>
        <v/>
      </c>
      <c r="DX114" s="64" t="str">
        <f t="shared" si="152"/>
        <v/>
      </c>
      <c r="DY114" s="64" t="str">
        <f t="shared" si="153"/>
        <v/>
      </c>
      <c r="DZ114" s="64" t="str">
        <f>IF($B114&lt;&gt;"",SUMIFS(进货台账!$I$3:$I$1869,进货台账!$E$3:$E$1869,$B114,进货台账!$B$3:$B$1869,LEFT($I$3,4),进货台账!$C$3:$C$1869,LEFT(DZ$4,LEN(DZ$4)-1)),"")</f>
        <v/>
      </c>
      <c r="EA114" s="64" t="str">
        <f>IF($B114&lt;&gt;"",SUMIFS(进货台账!$K$3:$K$1869,进货台账!$E$3:$E$1869,$B114,进货台账!$B$3:$B$1869,LEFT($I$3,4),进货台账!$C$3:$C$1869,LEFT(DZ$4,LEN(DZ$4)-1)),"")</f>
        <v/>
      </c>
      <c r="EB114" s="64" t="str">
        <f t="shared" si="154"/>
        <v/>
      </c>
      <c r="EC114" s="64" t="str">
        <f t="shared" si="155"/>
        <v/>
      </c>
      <c r="ED114" s="64" t="str">
        <f>IF($B114&lt;&gt;"",SUMIFS(销售台账!$I$3:$I$2654,销售台账!$E$3:$E$2654,$B114,销售台账!$B$3:$B$2654,LEFT($I$3,4),销售台账!$C$3:$C$2654,LEFT(DZ$4,LEN(DZ$4)-1)),"")</f>
        <v/>
      </c>
      <c r="EE114" s="64" t="str">
        <f>IF($B114&lt;&gt;"",IFERROR(SUMIFS(销售台账!$K$3:$K$2654,销售台账!$E$3:$E$2654,$B114,销售台账!$B$3:$B$2654,LEFT($I$3,4),销售台账!$C$3:$C$2654,LEFT(DZ$4,LEN(DZ$4)-1))/ED114,0),"")</f>
        <v/>
      </c>
      <c r="EF114" s="64" t="str">
        <f>IF($B114&lt;&gt;"",SUMIFS(损耗登记!$I$3:$I$4999,损耗登记!$E$3:$E$4999,$B114,损耗登记!$B$3:$B$4999,LEFT($I$3,4),损耗登记!$C$3:$C$4999,LEFT(DZ$4,LEN(DZ$4)-1)),"")</f>
        <v/>
      </c>
      <c r="EG114" s="64" t="str">
        <f t="shared" si="156"/>
        <v/>
      </c>
      <c r="EH114" s="64" t="str">
        <f t="shared" si="157"/>
        <v/>
      </c>
      <c r="EI114" s="64" t="str">
        <f t="shared" si="158"/>
        <v/>
      </c>
      <c r="EJ114" s="64" t="str">
        <f t="shared" si="159"/>
        <v/>
      </c>
    </row>
    <row r="115" s="44" customFormat="1" ht="22" customHeight="1" spans="1:140">
      <c r="A115" s="63" t="str">
        <f t="shared" si="160"/>
        <v/>
      </c>
      <c r="B115" s="63" t="str">
        <f>IF(商品参数!A111&lt;&gt;"",商品参数!A111,"")</f>
        <v/>
      </c>
      <c r="C115" s="64" t="str">
        <f>IFERROR(VLOOKUP(B115,商品参数!A:E,2,FALSE),"")</f>
        <v/>
      </c>
      <c r="D115" s="64" t="str">
        <f>IFERROR(VLOOKUP(B115,商品参数!A:E,3,FALSE),"")</f>
        <v/>
      </c>
      <c r="E115" s="64" t="str">
        <f>IFERROR(VLOOKUP(B115,商品参数!A:E,4,FALSE),"")</f>
        <v/>
      </c>
      <c r="F115" s="64" t="str">
        <f>IF(E115&lt;&gt;"",IFERROR(VLOOKUP(B115,商品参数!$A$3:$D$499,6,0),0),"")</f>
        <v/>
      </c>
      <c r="G115" s="64" t="str">
        <f>IF(E115&lt;&gt;"",IFERROR(VLOOKUP(B115,商品参数!$A$3:$E$499,7,0),0),"")</f>
        <v/>
      </c>
      <c r="H115" s="64" t="str">
        <f t="shared" si="94"/>
        <v/>
      </c>
      <c r="I115" s="64" t="str">
        <f>IF($B115&lt;&gt;"",SUMIFS(进货台账!$I$3:$I$1869,进货台账!$E$3:$E$1869,$B115,进货台账!$B$3:$B$1869,LEFT($I$3,4),进货台账!$C$3:$C$1869,LEFT(I$4,LEN(I$4)-1)),"")</f>
        <v/>
      </c>
      <c r="J115" s="64" t="str">
        <f>IF($B115&lt;&gt;"",SUMIFS(进货台账!$K$3:$K$1869,进货台账!$E$3:$E$1869,$B115,进货台账!$B$3:$B$1869,LEFT($I$3,4),进货台账!$C$3:$C$1869,LEFT(I$4,LEN(I$4)-1)),"")</f>
        <v/>
      </c>
      <c r="K115" s="64" t="str">
        <f t="shared" si="95"/>
        <v/>
      </c>
      <c r="L115" s="64" t="str">
        <f t="shared" si="96"/>
        <v/>
      </c>
      <c r="M115" s="64" t="str">
        <f>IF($B115&lt;&gt;"",SUMIFS(销售台账!$I$3:$I$2654,销售台账!$E$3:$E$2654,$B115,销售台账!$B$3:$B$2654,LEFT($I$3,4),销售台账!$C$3:$C$2654,LEFT(I$4,LEN(I$4)-1)),"")</f>
        <v/>
      </c>
      <c r="N115" s="64" t="str">
        <f>IF($B115&lt;&gt;"",IFERROR(SUMIFS(销售台账!$K$3:$K$2654,销售台账!$E$3:$E$2654,$B115,销售台账!$B$3:$B$2654,LEFT($I$3,4),销售台账!$C$3:$C$2654,LEFT(I$4,LEN(I$4)-1))/M115,0),"")</f>
        <v/>
      </c>
      <c r="O115" s="64" t="str">
        <f>IF($B115&lt;&gt;"",SUMIFS(损耗登记!$I$3:$I$4999,损耗登记!$E$3:$E$4999,$B115,损耗登记!$B$3:$B$4999,LEFT($I$3,4),损耗登记!$C$3:$C$4999,LEFT(I$4,LEN(I$4)-1)),"")</f>
        <v/>
      </c>
      <c r="P115" s="64" t="str">
        <f t="shared" si="97"/>
        <v/>
      </c>
      <c r="Q115" s="64" t="str">
        <f t="shared" si="98"/>
        <v/>
      </c>
      <c r="R115" s="64" t="str">
        <f t="shared" si="99"/>
        <v/>
      </c>
      <c r="S115" s="64" t="str">
        <f t="shared" si="161"/>
        <v/>
      </c>
      <c r="T115" s="64" t="str">
        <f>IF($B115&lt;&gt;"",SUMIFS(进货台账!$I$3:$I$1869,进货台账!$E$3:$E$1869,$B115,进货台账!$B$3:$B$1869,LEFT($I$3,4),进货台账!$C$3:$C$1869,LEFT(T$4,LEN(T$4)-1)),"")</f>
        <v/>
      </c>
      <c r="U115" s="64" t="str">
        <f>IF($B115&lt;&gt;"",SUMIFS(进货台账!$K$3:$K$1869,进货台账!$E$3:$E$1869,$B115,进货台账!$B$3:$B$1869,LEFT($I$3,4),进货台账!$C$3:$C$1869,LEFT(T$4,LEN(T$4)-1)),"")</f>
        <v/>
      </c>
      <c r="V115" s="64" t="str">
        <f t="shared" si="162"/>
        <v/>
      </c>
      <c r="W115" s="64" t="str">
        <f t="shared" si="163"/>
        <v/>
      </c>
      <c r="X115" s="64" t="str">
        <f>IF($B115&lt;&gt;"",SUMIFS(销售台账!$I$3:$I$2654,销售台账!$E$3:$E$2654,$B115,销售台账!$B$3:$B$2654,LEFT($I$3,4),销售台账!$C$3:$C$2654,LEFT(T$4,LEN(T$4)-1)),"")</f>
        <v/>
      </c>
      <c r="Y115" s="64" t="str">
        <f>IF($B115&lt;&gt;"",IFERROR(SUMIFS(销售台账!$K$3:$K$2654,销售台账!$E$3:$E$2654,$B115,销售台账!$B$3:$B$2654,LEFT($I$3,4),销售台账!$C$3:$C$2654,LEFT(T$4,LEN(T$4)-1))/X115,0),"")</f>
        <v/>
      </c>
      <c r="Z115" s="64" t="str">
        <f>IF($B115&lt;&gt;"",SUMIFS(损耗登记!$I$3:$I$4999,损耗登记!$E$3:$E$4999,$B115,损耗登记!$B$3:$B$4999,LEFT($I$3,4),损耗登记!$C$3:$C$4999,LEFT(T$4,LEN(T$4)-1)),"")</f>
        <v/>
      </c>
      <c r="AA115" s="64" t="str">
        <f t="shared" si="164"/>
        <v/>
      </c>
      <c r="AB115" s="64" t="str">
        <f t="shared" si="165"/>
        <v/>
      </c>
      <c r="AC115" s="64" t="str">
        <f t="shared" si="166"/>
        <v/>
      </c>
      <c r="AD115" s="64" t="str">
        <f t="shared" si="167"/>
        <v/>
      </c>
      <c r="AE115" s="64" t="str">
        <f>IF($B115&lt;&gt;"",SUMIFS(进货台账!$I$3:$I$1869,进货台账!$E$3:$E$1869,$B115,进货台账!$B$3:$B$1869,LEFT($I$3,4),进货台账!$C$3:$C$1869,LEFT(AE$4,LEN(AE$4)-1)),"")</f>
        <v/>
      </c>
      <c r="AF115" s="64" t="str">
        <f>IF($B115&lt;&gt;"",SUMIFS(进货台账!$K$3:$K$1869,进货台账!$E$3:$E$1869,$B115,进货台账!$B$3:$B$1869,LEFT($I$3,4),进货台账!$C$3:$C$1869,LEFT(AE$4,LEN(AE$4)-1)),"")</f>
        <v/>
      </c>
      <c r="AG115" s="64" t="str">
        <f t="shared" si="100"/>
        <v/>
      </c>
      <c r="AH115" s="64" t="str">
        <f t="shared" si="101"/>
        <v/>
      </c>
      <c r="AI115" s="64" t="str">
        <f>IF($B115&lt;&gt;"",SUMIFS(销售台账!$I$3:$I$2654,销售台账!$E$3:$E$2654,$B115,销售台账!$B$3:$B$2654,LEFT($I$3,4),销售台账!$C$3:$C$2654,LEFT(AE$4,LEN(AE$4)-1)),"")</f>
        <v/>
      </c>
      <c r="AJ115" s="64" t="str">
        <f>IF($B115&lt;&gt;"",IFERROR(SUMIFS(销售台账!$K$3:$K$2654,销售台账!$E$3:$E$2654,$B115,销售台账!$B$3:$B$2654,LEFT($I$3,4),销售台账!$C$3:$C$2654,LEFT(AE$4,LEN(AE$4)-1))/AI115,0),"")</f>
        <v/>
      </c>
      <c r="AK115" s="64" t="str">
        <f>IF($B115&lt;&gt;"",SUMIFS(损耗登记!$I$3:$I$4999,损耗登记!$E$3:$E$4999,$B115,损耗登记!$B$3:$B$4999,LEFT($I$3,4),损耗登记!$C$3:$C$4999,LEFT(AE$4,LEN(AE$4)-1)),"")</f>
        <v/>
      </c>
      <c r="AL115" s="64" t="str">
        <f t="shared" si="102"/>
        <v/>
      </c>
      <c r="AM115" s="64" t="str">
        <f t="shared" si="103"/>
        <v/>
      </c>
      <c r="AN115" s="64" t="str">
        <f t="shared" si="104"/>
        <v/>
      </c>
      <c r="AO115" s="64" t="str">
        <f t="shared" si="105"/>
        <v/>
      </c>
      <c r="AP115" s="64" t="str">
        <f>IF($B115&lt;&gt;"",SUMIFS(进货台账!$I$3:$I$1869,进货台账!$E$3:$E$1869,$B115,进货台账!$B$3:$B$1869,LEFT($I$3,4),进货台账!$C$3:$C$1869,LEFT(AP$4,LEN(AP$4)-1)),"")</f>
        <v/>
      </c>
      <c r="AQ115" s="64" t="str">
        <f>IF($B115&lt;&gt;"",SUMIFS(进货台账!$K$3:$K$1869,进货台账!$E$3:$E$1869,$B115,进货台账!$B$3:$B$1869,LEFT($I$3,4),进货台账!$C$3:$C$1869,LEFT(AP$4,LEN(AP$4)-1)),"")</f>
        <v/>
      </c>
      <c r="AR115" s="64" t="str">
        <f t="shared" si="106"/>
        <v/>
      </c>
      <c r="AS115" s="64" t="str">
        <f t="shared" si="107"/>
        <v/>
      </c>
      <c r="AT115" s="64" t="str">
        <f>IF($B115&lt;&gt;"",SUMIFS(销售台账!$I$3:$I$2654,销售台账!$E$3:$E$2654,$B115,销售台账!$B$3:$B$2654,LEFT($I$3,4),销售台账!$C$3:$C$2654,LEFT(AP$4,LEN(AP$4)-1)),"")</f>
        <v/>
      </c>
      <c r="AU115" s="64" t="str">
        <f>IF($B115&lt;&gt;"",IFERROR(SUMIFS(销售台账!$K$3:$K$2654,销售台账!$E$3:$E$2654,$B115,销售台账!$B$3:$B$2654,LEFT($I$3,4),销售台账!$C$3:$C$2654,LEFT(AP$4,LEN(AP$4)-1))/AT115,0),"")</f>
        <v/>
      </c>
      <c r="AV115" s="64" t="str">
        <f>IF($B115&lt;&gt;"",SUMIFS(损耗登记!$I$3:$I$4999,损耗登记!$E$3:$E$4999,$B115,损耗登记!$B$3:$B$4999,LEFT($I$3,4),损耗登记!$C$3:$C$4999,LEFT(AP$4,LEN(AP$4)-1)),"")</f>
        <v/>
      </c>
      <c r="AW115" s="64" t="str">
        <f t="shared" si="108"/>
        <v/>
      </c>
      <c r="AX115" s="64" t="str">
        <f t="shared" si="109"/>
        <v/>
      </c>
      <c r="AY115" s="64" t="str">
        <f t="shared" si="110"/>
        <v/>
      </c>
      <c r="AZ115" s="64" t="str">
        <f t="shared" si="111"/>
        <v/>
      </c>
      <c r="BA115" s="64" t="str">
        <f>IF($B115&lt;&gt;"",SUMIFS(进货台账!$I$3:$I$1869,进货台账!$E$3:$E$1869,$B115,进货台账!$B$3:$B$1869,LEFT($I$3,4),进货台账!$C$3:$C$1869,LEFT(BA$4,LEN(BA$4)-1)),"")</f>
        <v/>
      </c>
      <c r="BB115" s="64" t="str">
        <f>IF($B115&lt;&gt;"",SUMIFS(进货台账!$K$3:$K$1869,进货台账!$E$3:$E$1869,$B115,进货台账!$B$3:$B$1869,LEFT($I$3,4),进货台账!$C$3:$C$1869,LEFT(BA$4,LEN(BA$4)-1)),"")</f>
        <v/>
      </c>
      <c r="BC115" s="64" t="str">
        <f t="shared" si="112"/>
        <v/>
      </c>
      <c r="BD115" s="64" t="str">
        <f t="shared" si="113"/>
        <v/>
      </c>
      <c r="BE115" s="64" t="str">
        <f>IF($B115&lt;&gt;"",SUMIFS(销售台账!$I$3:$I$2654,销售台账!$E$3:$E$2654,$B115,销售台账!$B$3:$B$2654,LEFT($I$3,4),销售台账!$C$3:$C$2654,LEFT(BA$4,LEN(BA$4)-1)),"")</f>
        <v/>
      </c>
      <c r="BF115" s="64" t="str">
        <f>IF($B115&lt;&gt;"",IFERROR(SUMIFS(销售台账!$K$3:$K$2654,销售台账!$E$3:$E$2654,$B115,销售台账!$B$3:$B$2654,LEFT($I$3,4),销售台账!$C$3:$C$2654,LEFT(BA$4,LEN(BA$4)-1))/BE115,0),"")</f>
        <v/>
      </c>
      <c r="BG115" s="64" t="str">
        <f>IF($B115&lt;&gt;"",SUMIFS(损耗登记!$I$3:$I$4999,损耗登记!$E$3:$E$4999,$B115,损耗登记!$B$3:$B$4999,LEFT($I$3,4),损耗登记!$C$3:$C$4999,LEFT(BA$4,LEN(BA$4)-1)),"")</f>
        <v/>
      </c>
      <c r="BH115" s="64" t="str">
        <f t="shared" si="114"/>
        <v/>
      </c>
      <c r="BI115" s="64" t="str">
        <f t="shared" si="115"/>
        <v/>
      </c>
      <c r="BJ115" s="64" t="str">
        <f t="shared" si="116"/>
        <v/>
      </c>
      <c r="BK115" s="64" t="str">
        <f t="shared" si="117"/>
        <v/>
      </c>
      <c r="BL115" s="64" t="str">
        <f>IF($B115&lt;&gt;"",SUMIFS(进货台账!$I$3:$I$1869,进货台账!$E$3:$E$1869,$B115,进货台账!$B$3:$B$1869,LEFT($I$3,4),进货台账!$C$3:$C$1869,LEFT(BL$4,LEN(BL$4)-1)),"")</f>
        <v/>
      </c>
      <c r="BM115" s="64" t="str">
        <f>IF($B115&lt;&gt;"",SUMIFS(进货台账!$K$3:$K$1869,进货台账!$E$3:$E$1869,$B115,进货台账!$B$3:$B$1869,LEFT($I$3,4),进货台账!$C$3:$C$1869,LEFT(BL$4,LEN(BL$4)-1)),"")</f>
        <v/>
      </c>
      <c r="BN115" s="64" t="str">
        <f t="shared" si="118"/>
        <v/>
      </c>
      <c r="BO115" s="64" t="str">
        <f t="shared" si="119"/>
        <v/>
      </c>
      <c r="BP115" s="64" t="str">
        <f>IF($B115&lt;&gt;"",SUMIFS(销售台账!$I$3:$I$2654,销售台账!$E$3:$E$2654,$B115,销售台账!$B$3:$B$2654,LEFT($I$3,4),销售台账!$C$3:$C$2654,LEFT(BL$4,LEN(BL$4)-1)),"")</f>
        <v/>
      </c>
      <c r="BQ115" s="64" t="str">
        <f>IF($B115&lt;&gt;"",IFERROR(SUMIFS(销售台账!$K$3:$K$2654,销售台账!$E$3:$E$2654,$B115,销售台账!$B$3:$B$2654,LEFT($I$3,4),销售台账!$C$3:$C$2654,LEFT(BL$4,LEN(BL$4)-1))/BP115,0),"")</f>
        <v/>
      </c>
      <c r="BR115" s="64" t="str">
        <f>IF($B115&lt;&gt;"",SUMIFS(损耗登记!$I$3:$I$4999,损耗登记!$E$3:$E$4999,$B115,损耗登记!$B$3:$B$4999,LEFT($I$3,4),损耗登记!$C$3:$C$4999,LEFT(BL$4,LEN(BL$4)-1)),"")</f>
        <v/>
      </c>
      <c r="BS115" s="64" t="str">
        <f t="shared" si="120"/>
        <v/>
      </c>
      <c r="BT115" s="64" t="str">
        <f t="shared" si="121"/>
        <v/>
      </c>
      <c r="BU115" s="64" t="str">
        <f t="shared" si="122"/>
        <v/>
      </c>
      <c r="BV115" s="64" t="str">
        <f t="shared" si="123"/>
        <v/>
      </c>
      <c r="BW115" s="64" t="str">
        <f>IF($B115&lt;&gt;"",SUMIFS(进货台账!$I$3:$I$1869,进货台账!$E$3:$E$1869,$B115,进货台账!$B$3:$B$1869,LEFT($I$3,4),进货台账!$C$3:$C$1869,LEFT(BW$4,LEN(BW$4)-1)),"")</f>
        <v/>
      </c>
      <c r="BX115" s="64" t="str">
        <f>IF($B115&lt;&gt;"",SUMIFS(进货台账!$K$3:$K$1869,进货台账!$E$3:$E$1869,$B115,进货台账!$B$3:$B$1869,LEFT($I$3,4),进货台账!$C$3:$C$1869,LEFT(BW$4,LEN(BW$4)-1)),"")</f>
        <v/>
      </c>
      <c r="BY115" s="64" t="str">
        <f t="shared" si="124"/>
        <v/>
      </c>
      <c r="BZ115" s="64" t="str">
        <f t="shared" si="125"/>
        <v/>
      </c>
      <c r="CA115" s="64" t="str">
        <f>IF($B115&lt;&gt;"",SUMIFS(销售台账!$I$3:$I$2654,销售台账!$E$3:$E$2654,$B115,销售台账!$B$3:$B$2654,LEFT($I$3,4),销售台账!$C$3:$C$2654,LEFT(BW$4,LEN(BW$4)-1)),"")</f>
        <v/>
      </c>
      <c r="CB115" s="64" t="str">
        <f>IF($B115&lt;&gt;"",IFERROR(SUMIFS(销售台账!$K$3:$K$2654,销售台账!$E$3:$E$2654,$B115,销售台账!$B$3:$B$2654,LEFT($I$3,4),销售台账!$C$3:$C$2654,LEFT(BW$4,LEN(BW$4)-1))/CA115,0),"")</f>
        <v/>
      </c>
      <c r="CC115" s="64" t="str">
        <f>IF($B115&lt;&gt;"",SUMIFS(损耗登记!$I$3:$I$4999,损耗登记!$E$3:$E$4999,$B115,损耗登记!$B$3:$B$4999,LEFT($I$3,4),损耗登记!$C$3:$C$4999,LEFT(BW$4,LEN(BW$4)-1)),"")</f>
        <v/>
      </c>
      <c r="CD115" s="64" t="str">
        <f t="shared" si="126"/>
        <v/>
      </c>
      <c r="CE115" s="64" t="str">
        <f t="shared" si="127"/>
        <v/>
      </c>
      <c r="CF115" s="64" t="str">
        <f t="shared" si="128"/>
        <v/>
      </c>
      <c r="CG115" s="64" t="str">
        <f t="shared" si="129"/>
        <v/>
      </c>
      <c r="CH115" s="64" t="str">
        <f>IF($B115&lt;&gt;"",SUMIFS(进货台账!$I$3:$I$1869,进货台账!$E$3:$E$1869,$B115,进货台账!$B$3:$B$1869,LEFT($I$3,4),进货台账!$C$3:$C$1869,LEFT(CH$4,LEN(CH$4)-1)),"")</f>
        <v/>
      </c>
      <c r="CI115" s="64" t="str">
        <f>IF($B115&lt;&gt;"",SUMIFS(进货台账!$K$3:$K$1869,进货台账!$E$3:$E$1869,$B115,进货台账!$B$3:$B$1869,LEFT($I$3,4),进货台账!$C$3:$C$1869,LEFT(CH$4,LEN(CH$4)-1)),"")</f>
        <v/>
      </c>
      <c r="CJ115" s="64" t="str">
        <f t="shared" si="130"/>
        <v/>
      </c>
      <c r="CK115" s="64" t="str">
        <f t="shared" si="131"/>
        <v/>
      </c>
      <c r="CL115" s="64" t="str">
        <f>IF($B115&lt;&gt;"",SUMIFS(销售台账!$I$3:$I$2654,销售台账!$E$3:$E$2654,$B115,销售台账!$B$3:$B$2654,LEFT($I$3,4),销售台账!$C$3:$C$2654,LEFT(CH$4,LEN(CH$4)-1)),"")</f>
        <v/>
      </c>
      <c r="CM115" s="64" t="str">
        <f>IF($B115&lt;&gt;"",IFERROR(SUMIFS(销售台账!$K$3:$K$2654,销售台账!$E$3:$E$2654,$B115,销售台账!$B$3:$B$2654,LEFT($I$3,4),销售台账!$C$3:$C$2654,LEFT(CH$4,LEN(CH$4)-1))/CL115,0),"")</f>
        <v/>
      </c>
      <c r="CN115" s="64" t="str">
        <f>IF($B115&lt;&gt;"",SUMIFS(损耗登记!$I$3:$I$4999,损耗登记!$E$3:$E$4999,$B115,损耗登记!$B$3:$B$4999,LEFT($I$3,4),损耗登记!$C$3:$C$4999,LEFT(CH$4,LEN(CH$4)-1)),"")</f>
        <v/>
      </c>
      <c r="CO115" s="64" t="str">
        <f t="shared" si="132"/>
        <v/>
      </c>
      <c r="CP115" s="64" t="str">
        <f t="shared" si="133"/>
        <v/>
      </c>
      <c r="CQ115" s="64" t="str">
        <f t="shared" si="134"/>
        <v/>
      </c>
      <c r="CR115" s="64" t="str">
        <f t="shared" si="135"/>
        <v/>
      </c>
      <c r="CS115" s="64" t="str">
        <f>IF($B115&lt;&gt;"",SUMIFS(进货台账!$I$3:$I$1869,进货台账!$E$3:$E$1869,$B115,进货台账!$B$3:$B$1869,LEFT($I$3,4),进货台账!$C$3:$C$1869,LEFT(CS$4,LEN(CS$4)-1)),"")</f>
        <v/>
      </c>
      <c r="CT115" s="64" t="str">
        <f>IF($B115&lt;&gt;"",SUMIFS(进货台账!$K$3:$K$1869,进货台账!$E$3:$E$1869,$B115,进货台账!$B$3:$B$1869,LEFT($I$3,4),进货台账!$C$3:$C$1869,LEFT(CS$4,LEN(CS$4)-1)),"")</f>
        <v/>
      </c>
      <c r="CU115" s="64" t="str">
        <f t="shared" si="136"/>
        <v/>
      </c>
      <c r="CV115" s="64" t="str">
        <f t="shared" si="137"/>
        <v/>
      </c>
      <c r="CW115" s="64" t="str">
        <f>IF($B115&lt;&gt;"",SUMIFS(销售台账!$I$3:$I$2654,销售台账!$E$3:$E$2654,$B115,销售台账!$B$3:$B$2654,LEFT($I$3,4),销售台账!$C$3:$C$2654,LEFT(CS$4,LEN(CS$4)-1)),"")</f>
        <v/>
      </c>
      <c r="CX115" s="64" t="str">
        <f>IF($B115&lt;&gt;"",IFERROR(SUMIFS(销售台账!$K$3:$K$2654,销售台账!$E$3:$E$2654,$B115,销售台账!$B$3:$B$2654,LEFT($I$3,4),销售台账!$C$3:$C$2654,LEFT(CS$4,LEN(CS$4)-1))/CW115,0),"")</f>
        <v/>
      </c>
      <c r="CY115" s="64" t="str">
        <f>IF($B115&lt;&gt;"",SUMIFS(损耗登记!$I$3:$I$4999,损耗登记!$E$3:$E$4999,$B115,损耗登记!$B$3:$B$4999,LEFT($I$3,4),损耗登记!$C$3:$C$4999,LEFT(CS$4,LEN(CS$4)-1)),"")</f>
        <v/>
      </c>
      <c r="CZ115" s="64" t="str">
        <f t="shared" si="138"/>
        <v/>
      </c>
      <c r="DA115" s="64" t="str">
        <f t="shared" si="139"/>
        <v/>
      </c>
      <c r="DB115" s="64" t="str">
        <f t="shared" si="140"/>
        <v/>
      </c>
      <c r="DC115" s="64" t="str">
        <f t="shared" si="141"/>
        <v/>
      </c>
      <c r="DD115" s="64" t="str">
        <f>IF($B115&lt;&gt;"",SUMIFS(进货台账!$I$3:$I$1869,进货台账!$E$3:$E$1869,$B115,进货台账!$B$3:$B$1869,LEFT($I$3,4),进货台账!$C$3:$C$1869,LEFT(DD$4,LEN(DD$4)-1)),"")</f>
        <v/>
      </c>
      <c r="DE115" s="64" t="str">
        <f>IF($B115&lt;&gt;"",SUMIFS(进货台账!$K$3:$K$1869,进货台账!$E$3:$E$1869,$B115,进货台账!$B$3:$B$1869,LEFT($I$3,4),进货台账!$C$3:$C$1869,LEFT(DD$4,LEN(DD$4)-1)),"")</f>
        <v/>
      </c>
      <c r="DF115" s="64" t="str">
        <f t="shared" si="142"/>
        <v/>
      </c>
      <c r="DG115" s="64" t="str">
        <f t="shared" si="143"/>
        <v/>
      </c>
      <c r="DH115" s="64" t="str">
        <f>IF($B115&lt;&gt;"",SUMIFS(销售台账!$I$3:$I$2654,销售台账!$E$3:$E$2654,$B115,销售台账!$B$3:$B$2654,LEFT($I$3,4),销售台账!$C$3:$C$2654,LEFT(DD$4,LEN(DD$4)-1)),"")</f>
        <v/>
      </c>
      <c r="DI115" s="64" t="str">
        <f>IF($B115&lt;&gt;"",IFERROR(SUMIFS(销售台账!$K$3:$K$2654,销售台账!$E$3:$E$2654,$B115,销售台账!$B$3:$B$2654,LEFT($I$3,4),销售台账!$C$3:$C$2654,LEFT(DD$4,LEN(DD$4)-1))/DH115,0),"")</f>
        <v/>
      </c>
      <c r="DJ115" s="64" t="str">
        <f>IF($B115&lt;&gt;"",SUMIFS(损耗登记!$I$3:$I$4999,损耗登记!$E$3:$E$4999,$B115,损耗登记!$B$3:$B$4999,LEFT($I$3,4),损耗登记!$C$3:$C$4999,LEFT(DD$4,LEN(DD$4)-1)),"")</f>
        <v/>
      </c>
      <c r="DK115" s="64" t="str">
        <f t="shared" si="144"/>
        <v/>
      </c>
      <c r="DL115" s="64" t="str">
        <f t="shared" si="145"/>
        <v/>
      </c>
      <c r="DM115" s="64" t="str">
        <f t="shared" si="146"/>
        <v/>
      </c>
      <c r="DN115" s="64" t="str">
        <f t="shared" si="147"/>
        <v/>
      </c>
      <c r="DO115" s="64" t="str">
        <f>IF($B115&lt;&gt;"",SUMIFS(进货台账!$I$3:$I$1869,进货台账!$E$3:$E$1869,$B115,进货台账!$B$3:$B$1869,LEFT($I$3,4),进货台账!$C$3:$C$1869,LEFT(DO$4,LEN(DO$4)-1)),"")</f>
        <v/>
      </c>
      <c r="DP115" s="64" t="str">
        <f>IF($B115&lt;&gt;"",SUMIFS(进货台账!$K$3:$K$1869,进货台账!$E$3:$E$1869,$B115,进货台账!$B$3:$B$1869,LEFT($I$3,4),进货台账!$C$3:$C$1869,LEFT(DO$4,LEN(DO$4)-1)),"")</f>
        <v/>
      </c>
      <c r="DQ115" s="64" t="str">
        <f t="shared" si="148"/>
        <v/>
      </c>
      <c r="DR115" s="64" t="str">
        <f t="shared" si="149"/>
        <v/>
      </c>
      <c r="DS115" s="64" t="str">
        <f>IF($B115&lt;&gt;"",SUMIFS(销售台账!$I$3:$I$2654,销售台账!$E$3:$E$2654,$B115,销售台账!$B$3:$B$2654,LEFT($I$3,4),销售台账!$C$3:$C$2654,LEFT(DO$4,LEN(DO$4)-1)),"")</f>
        <v/>
      </c>
      <c r="DT115" s="64" t="str">
        <f>IF($B115&lt;&gt;"",IFERROR(SUMIFS(销售台账!$K$3:$K$2654,销售台账!$E$3:$E$2654,$B115,销售台账!$B$3:$B$2654,LEFT($I$3,4),销售台账!$C$3:$C$2654,LEFT(DO$4,LEN(DO$4)-1))/DS115,0),"")</f>
        <v/>
      </c>
      <c r="DU115" s="64" t="str">
        <f>IF($B115&lt;&gt;"",SUMIFS(损耗登记!$I$3:$I$4999,损耗登记!$E$3:$E$4999,$B115,损耗登记!$B$3:$B$4999,LEFT($I$3,4),损耗登记!$C$3:$C$4999,LEFT(DO$4,LEN(DO$4)-1)),"")</f>
        <v/>
      </c>
      <c r="DV115" s="64" t="str">
        <f t="shared" si="150"/>
        <v/>
      </c>
      <c r="DW115" s="64" t="str">
        <f t="shared" si="151"/>
        <v/>
      </c>
      <c r="DX115" s="64" t="str">
        <f t="shared" si="152"/>
        <v/>
      </c>
      <c r="DY115" s="64" t="str">
        <f t="shared" si="153"/>
        <v/>
      </c>
      <c r="DZ115" s="64" t="str">
        <f>IF($B115&lt;&gt;"",SUMIFS(进货台账!$I$3:$I$1869,进货台账!$E$3:$E$1869,$B115,进货台账!$B$3:$B$1869,LEFT($I$3,4),进货台账!$C$3:$C$1869,LEFT(DZ$4,LEN(DZ$4)-1)),"")</f>
        <v/>
      </c>
      <c r="EA115" s="64" t="str">
        <f>IF($B115&lt;&gt;"",SUMIFS(进货台账!$K$3:$K$1869,进货台账!$E$3:$E$1869,$B115,进货台账!$B$3:$B$1869,LEFT($I$3,4),进货台账!$C$3:$C$1869,LEFT(DZ$4,LEN(DZ$4)-1)),"")</f>
        <v/>
      </c>
      <c r="EB115" s="64" t="str">
        <f t="shared" si="154"/>
        <v/>
      </c>
      <c r="EC115" s="64" t="str">
        <f t="shared" si="155"/>
        <v/>
      </c>
      <c r="ED115" s="64" t="str">
        <f>IF($B115&lt;&gt;"",SUMIFS(销售台账!$I$3:$I$2654,销售台账!$E$3:$E$2654,$B115,销售台账!$B$3:$B$2654,LEFT($I$3,4),销售台账!$C$3:$C$2654,LEFT(DZ$4,LEN(DZ$4)-1)),"")</f>
        <v/>
      </c>
      <c r="EE115" s="64" t="str">
        <f>IF($B115&lt;&gt;"",IFERROR(SUMIFS(销售台账!$K$3:$K$2654,销售台账!$E$3:$E$2654,$B115,销售台账!$B$3:$B$2654,LEFT($I$3,4),销售台账!$C$3:$C$2654,LEFT(DZ$4,LEN(DZ$4)-1))/ED115,0),"")</f>
        <v/>
      </c>
      <c r="EF115" s="64" t="str">
        <f>IF($B115&lt;&gt;"",SUMIFS(损耗登记!$I$3:$I$4999,损耗登记!$E$3:$E$4999,$B115,损耗登记!$B$3:$B$4999,LEFT($I$3,4),损耗登记!$C$3:$C$4999,LEFT(DZ$4,LEN(DZ$4)-1)),"")</f>
        <v/>
      </c>
      <c r="EG115" s="64" t="str">
        <f t="shared" si="156"/>
        <v/>
      </c>
      <c r="EH115" s="64" t="str">
        <f t="shared" si="157"/>
        <v/>
      </c>
      <c r="EI115" s="64" t="str">
        <f t="shared" si="158"/>
        <v/>
      </c>
      <c r="EJ115" s="64" t="str">
        <f t="shared" si="159"/>
        <v/>
      </c>
    </row>
    <row r="116" s="44" customFormat="1" ht="22" customHeight="1" spans="1:140">
      <c r="A116" s="63" t="str">
        <f t="shared" si="160"/>
        <v/>
      </c>
      <c r="B116" s="63" t="str">
        <f>IF(商品参数!A112&lt;&gt;"",商品参数!A112,"")</f>
        <v/>
      </c>
      <c r="C116" s="64" t="str">
        <f>IFERROR(VLOOKUP(B116,商品参数!A:E,2,FALSE),"")</f>
        <v/>
      </c>
      <c r="D116" s="64" t="str">
        <f>IFERROR(VLOOKUP(B116,商品参数!A:E,3,FALSE),"")</f>
        <v/>
      </c>
      <c r="E116" s="64" t="str">
        <f>IFERROR(VLOOKUP(B116,商品参数!A:E,4,FALSE),"")</f>
        <v/>
      </c>
      <c r="F116" s="64" t="str">
        <f>IF(E116&lt;&gt;"",IFERROR(VLOOKUP(B116,商品参数!$A$3:$D$499,6,0),0),"")</f>
        <v/>
      </c>
      <c r="G116" s="64" t="str">
        <f>IF(E116&lt;&gt;"",IFERROR(VLOOKUP(B116,商品参数!$A$3:$E$499,7,0),0),"")</f>
        <v/>
      </c>
      <c r="H116" s="64" t="str">
        <f t="shared" si="94"/>
        <v/>
      </c>
      <c r="I116" s="64" t="str">
        <f>IF($B116&lt;&gt;"",SUMIFS(进货台账!$I$3:$I$1869,进货台账!$E$3:$E$1869,$B116,进货台账!$B$3:$B$1869,LEFT($I$3,4),进货台账!$C$3:$C$1869,LEFT(I$4,LEN(I$4)-1)),"")</f>
        <v/>
      </c>
      <c r="J116" s="64" t="str">
        <f>IF($B116&lt;&gt;"",SUMIFS(进货台账!$K$3:$K$1869,进货台账!$E$3:$E$1869,$B116,进货台账!$B$3:$B$1869,LEFT($I$3,4),进货台账!$C$3:$C$1869,LEFT(I$4,LEN(I$4)-1)),"")</f>
        <v/>
      </c>
      <c r="K116" s="64" t="str">
        <f t="shared" si="95"/>
        <v/>
      </c>
      <c r="L116" s="64" t="str">
        <f t="shared" si="96"/>
        <v/>
      </c>
      <c r="M116" s="64" t="str">
        <f>IF($B116&lt;&gt;"",SUMIFS(销售台账!$I$3:$I$2654,销售台账!$E$3:$E$2654,$B116,销售台账!$B$3:$B$2654,LEFT($I$3,4),销售台账!$C$3:$C$2654,LEFT(I$4,LEN(I$4)-1)),"")</f>
        <v/>
      </c>
      <c r="N116" s="64" t="str">
        <f>IF($B116&lt;&gt;"",IFERROR(SUMIFS(销售台账!$K$3:$K$2654,销售台账!$E$3:$E$2654,$B116,销售台账!$B$3:$B$2654,LEFT($I$3,4),销售台账!$C$3:$C$2654,LEFT(I$4,LEN(I$4)-1))/M116,0),"")</f>
        <v/>
      </c>
      <c r="O116" s="64" t="str">
        <f>IF($B116&lt;&gt;"",SUMIFS(损耗登记!$I$3:$I$4999,损耗登记!$E$3:$E$4999,$B116,损耗登记!$B$3:$B$4999,LEFT($I$3,4),损耗登记!$C$3:$C$4999,LEFT(I$4,LEN(I$4)-1)),"")</f>
        <v/>
      </c>
      <c r="P116" s="64" t="str">
        <f t="shared" si="97"/>
        <v/>
      </c>
      <c r="Q116" s="64" t="str">
        <f t="shared" si="98"/>
        <v/>
      </c>
      <c r="R116" s="64" t="str">
        <f t="shared" si="99"/>
        <v/>
      </c>
      <c r="S116" s="64" t="str">
        <f t="shared" si="161"/>
        <v/>
      </c>
      <c r="T116" s="64" t="str">
        <f>IF($B116&lt;&gt;"",SUMIFS(进货台账!$I$3:$I$1869,进货台账!$E$3:$E$1869,$B116,进货台账!$B$3:$B$1869,LEFT($I$3,4),进货台账!$C$3:$C$1869,LEFT(T$4,LEN(T$4)-1)),"")</f>
        <v/>
      </c>
      <c r="U116" s="64" t="str">
        <f>IF($B116&lt;&gt;"",SUMIFS(进货台账!$K$3:$K$1869,进货台账!$E$3:$E$1869,$B116,进货台账!$B$3:$B$1869,LEFT($I$3,4),进货台账!$C$3:$C$1869,LEFT(T$4,LEN(T$4)-1)),"")</f>
        <v/>
      </c>
      <c r="V116" s="64" t="str">
        <f t="shared" si="162"/>
        <v/>
      </c>
      <c r="W116" s="64" t="str">
        <f t="shared" si="163"/>
        <v/>
      </c>
      <c r="X116" s="64" t="str">
        <f>IF($B116&lt;&gt;"",SUMIFS(销售台账!$I$3:$I$2654,销售台账!$E$3:$E$2654,$B116,销售台账!$B$3:$B$2654,LEFT($I$3,4),销售台账!$C$3:$C$2654,LEFT(T$4,LEN(T$4)-1)),"")</f>
        <v/>
      </c>
      <c r="Y116" s="64" t="str">
        <f>IF($B116&lt;&gt;"",IFERROR(SUMIFS(销售台账!$K$3:$K$2654,销售台账!$E$3:$E$2654,$B116,销售台账!$B$3:$B$2654,LEFT($I$3,4),销售台账!$C$3:$C$2654,LEFT(T$4,LEN(T$4)-1))/X116,0),"")</f>
        <v/>
      </c>
      <c r="Z116" s="64" t="str">
        <f>IF($B116&lt;&gt;"",SUMIFS(损耗登记!$I$3:$I$4999,损耗登记!$E$3:$E$4999,$B116,损耗登记!$B$3:$B$4999,LEFT($I$3,4),损耗登记!$C$3:$C$4999,LEFT(T$4,LEN(T$4)-1)),"")</f>
        <v/>
      </c>
      <c r="AA116" s="64" t="str">
        <f t="shared" si="164"/>
        <v/>
      </c>
      <c r="AB116" s="64" t="str">
        <f t="shared" si="165"/>
        <v/>
      </c>
      <c r="AC116" s="64" t="str">
        <f t="shared" si="166"/>
        <v/>
      </c>
      <c r="AD116" s="64" t="str">
        <f t="shared" si="167"/>
        <v/>
      </c>
      <c r="AE116" s="64" t="str">
        <f>IF($B116&lt;&gt;"",SUMIFS(进货台账!$I$3:$I$1869,进货台账!$E$3:$E$1869,$B116,进货台账!$B$3:$B$1869,LEFT($I$3,4),进货台账!$C$3:$C$1869,LEFT(AE$4,LEN(AE$4)-1)),"")</f>
        <v/>
      </c>
      <c r="AF116" s="64" t="str">
        <f>IF($B116&lt;&gt;"",SUMIFS(进货台账!$K$3:$K$1869,进货台账!$E$3:$E$1869,$B116,进货台账!$B$3:$B$1869,LEFT($I$3,4),进货台账!$C$3:$C$1869,LEFT(AE$4,LEN(AE$4)-1)),"")</f>
        <v/>
      </c>
      <c r="AG116" s="64" t="str">
        <f t="shared" si="100"/>
        <v/>
      </c>
      <c r="AH116" s="64" t="str">
        <f t="shared" si="101"/>
        <v/>
      </c>
      <c r="AI116" s="64" t="str">
        <f>IF($B116&lt;&gt;"",SUMIFS(销售台账!$I$3:$I$2654,销售台账!$E$3:$E$2654,$B116,销售台账!$B$3:$B$2654,LEFT($I$3,4),销售台账!$C$3:$C$2654,LEFT(AE$4,LEN(AE$4)-1)),"")</f>
        <v/>
      </c>
      <c r="AJ116" s="64" t="str">
        <f>IF($B116&lt;&gt;"",IFERROR(SUMIFS(销售台账!$K$3:$K$2654,销售台账!$E$3:$E$2654,$B116,销售台账!$B$3:$B$2654,LEFT($I$3,4),销售台账!$C$3:$C$2654,LEFT(AE$4,LEN(AE$4)-1))/AI116,0),"")</f>
        <v/>
      </c>
      <c r="AK116" s="64" t="str">
        <f>IF($B116&lt;&gt;"",SUMIFS(损耗登记!$I$3:$I$4999,损耗登记!$E$3:$E$4999,$B116,损耗登记!$B$3:$B$4999,LEFT($I$3,4),损耗登记!$C$3:$C$4999,LEFT(AE$4,LEN(AE$4)-1)),"")</f>
        <v/>
      </c>
      <c r="AL116" s="64" t="str">
        <f t="shared" si="102"/>
        <v/>
      </c>
      <c r="AM116" s="64" t="str">
        <f t="shared" si="103"/>
        <v/>
      </c>
      <c r="AN116" s="64" t="str">
        <f t="shared" si="104"/>
        <v/>
      </c>
      <c r="AO116" s="64" t="str">
        <f t="shared" si="105"/>
        <v/>
      </c>
      <c r="AP116" s="64" t="str">
        <f>IF($B116&lt;&gt;"",SUMIFS(进货台账!$I$3:$I$1869,进货台账!$E$3:$E$1869,$B116,进货台账!$B$3:$B$1869,LEFT($I$3,4),进货台账!$C$3:$C$1869,LEFT(AP$4,LEN(AP$4)-1)),"")</f>
        <v/>
      </c>
      <c r="AQ116" s="64" t="str">
        <f>IF($B116&lt;&gt;"",SUMIFS(进货台账!$K$3:$K$1869,进货台账!$E$3:$E$1869,$B116,进货台账!$B$3:$B$1869,LEFT($I$3,4),进货台账!$C$3:$C$1869,LEFT(AP$4,LEN(AP$4)-1)),"")</f>
        <v/>
      </c>
      <c r="AR116" s="64" t="str">
        <f t="shared" si="106"/>
        <v/>
      </c>
      <c r="AS116" s="64" t="str">
        <f t="shared" si="107"/>
        <v/>
      </c>
      <c r="AT116" s="64" t="str">
        <f>IF($B116&lt;&gt;"",SUMIFS(销售台账!$I$3:$I$2654,销售台账!$E$3:$E$2654,$B116,销售台账!$B$3:$B$2654,LEFT($I$3,4),销售台账!$C$3:$C$2654,LEFT(AP$4,LEN(AP$4)-1)),"")</f>
        <v/>
      </c>
      <c r="AU116" s="64" t="str">
        <f>IF($B116&lt;&gt;"",IFERROR(SUMIFS(销售台账!$K$3:$K$2654,销售台账!$E$3:$E$2654,$B116,销售台账!$B$3:$B$2654,LEFT($I$3,4),销售台账!$C$3:$C$2654,LEFT(AP$4,LEN(AP$4)-1))/AT116,0),"")</f>
        <v/>
      </c>
      <c r="AV116" s="64" t="str">
        <f>IF($B116&lt;&gt;"",SUMIFS(损耗登记!$I$3:$I$4999,损耗登记!$E$3:$E$4999,$B116,损耗登记!$B$3:$B$4999,LEFT($I$3,4),损耗登记!$C$3:$C$4999,LEFT(AP$4,LEN(AP$4)-1)),"")</f>
        <v/>
      </c>
      <c r="AW116" s="64" t="str">
        <f t="shared" si="108"/>
        <v/>
      </c>
      <c r="AX116" s="64" t="str">
        <f t="shared" si="109"/>
        <v/>
      </c>
      <c r="AY116" s="64" t="str">
        <f t="shared" si="110"/>
        <v/>
      </c>
      <c r="AZ116" s="64" t="str">
        <f t="shared" si="111"/>
        <v/>
      </c>
      <c r="BA116" s="64" t="str">
        <f>IF($B116&lt;&gt;"",SUMIFS(进货台账!$I$3:$I$1869,进货台账!$E$3:$E$1869,$B116,进货台账!$B$3:$B$1869,LEFT($I$3,4),进货台账!$C$3:$C$1869,LEFT(BA$4,LEN(BA$4)-1)),"")</f>
        <v/>
      </c>
      <c r="BB116" s="64" t="str">
        <f>IF($B116&lt;&gt;"",SUMIFS(进货台账!$K$3:$K$1869,进货台账!$E$3:$E$1869,$B116,进货台账!$B$3:$B$1869,LEFT($I$3,4),进货台账!$C$3:$C$1869,LEFT(BA$4,LEN(BA$4)-1)),"")</f>
        <v/>
      </c>
      <c r="BC116" s="64" t="str">
        <f t="shared" si="112"/>
        <v/>
      </c>
      <c r="BD116" s="64" t="str">
        <f t="shared" si="113"/>
        <v/>
      </c>
      <c r="BE116" s="64" t="str">
        <f>IF($B116&lt;&gt;"",SUMIFS(销售台账!$I$3:$I$2654,销售台账!$E$3:$E$2654,$B116,销售台账!$B$3:$B$2654,LEFT($I$3,4),销售台账!$C$3:$C$2654,LEFT(BA$4,LEN(BA$4)-1)),"")</f>
        <v/>
      </c>
      <c r="BF116" s="64" t="str">
        <f>IF($B116&lt;&gt;"",IFERROR(SUMIFS(销售台账!$K$3:$K$2654,销售台账!$E$3:$E$2654,$B116,销售台账!$B$3:$B$2654,LEFT($I$3,4),销售台账!$C$3:$C$2654,LEFT(BA$4,LEN(BA$4)-1))/BE116,0),"")</f>
        <v/>
      </c>
      <c r="BG116" s="64" t="str">
        <f>IF($B116&lt;&gt;"",SUMIFS(损耗登记!$I$3:$I$4999,损耗登记!$E$3:$E$4999,$B116,损耗登记!$B$3:$B$4999,LEFT($I$3,4),损耗登记!$C$3:$C$4999,LEFT(BA$4,LEN(BA$4)-1)),"")</f>
        <v/>
      </c>
      <c r="BH116" s="64" t="str">
        <f t="shared" si="114"/>
        <v/>
      </c>
      <c r="BI116" s="64" t="str">
        <f t="shared" si="115"/>
        <v/>
      </c>
      <c r="BJ116" s="64" t="str">
        <f t="shared" si="116"/>
        <v/>
      </c>
      <c r="BK116" s="64" t="str">
        <f t="shared" si="117"/>
        <v/>
      </c>
      <c r="BL116" s="64" t="str">
        <f>IF($B116&lt;&gt;"",SUMIFS(进货台账!$I$3:$I$1869,进货台账!$E$3:$E$1869,$B116,进货台账!$B$3:$B$1869,LEFT($I$3,4),进货台账!$C$3:$C$1869,LEFT(BL$4,LEN(BL$4)-1)),"")</f>
        <v/>
      </c>
      <c r="BM116" s="64" t="str">
        <f>IF($B116&lt;&gt;"",SUMIFS(进货台账!$K$3:$K$1869,进货台账!$E$3:$E$1869,$B116,进货台账!$B$3:$B$1869,LEFT($I$3,4),进货台账!$C$3:$C$1869,LEFT(BL$4,LEN(BL$4)-1)),"")</f>
        <v/>
      </c>
      <c r="BN116" s="64" t="str">
        <f t="shared" si="118"/>
        <v/>
      </c>
      <c r="BO116" s="64" t="str">
        <f t="shared" si="119"/>
        <v/>
      </c>
      <c r="BP116" s="64" t="str">
        <f>IF($B116&lt;&gt;"",SUMIFS(销售台账!$I$3:$I$2654,销售台账!$E$3:$E$2654,$B116,销售台账!$B$3:$B$2654,LEFT($I$3,4),销售台账!$C$3:$C$2654,LEFT(BL$4,LEN(BL$4)-1)),"")</f>
        <v/>
      </c>
      <c r="BQ116" s="64" t="str">
        <f>IF($B116&lt;&gt;"",IFERROR(SUMIFS(销售台账!$K$3:$K$2654,销售台账!$E$3:$E$2654,$B116,销售台账!$B$3:$B$2654,LEFT($I$3,4),销售台账!$C$3:$C$2654,LEFT(BL$4,LEN(BL$4)-1))/BP116,0),"")</f>
        <v/>
      </c>
      <c r="BR116" s="64" t="str">
        <f>IF($B116&lt;&gt;"",SUMIFS(损耗登记!$I$3:$I$4999,损耗登记!$E$3:$E$4999,$B116,损耗登记!$B$3:$B$4999,LEFT($I$3,4),损耗登记!$C$3:$C$4999,LEFT(BL$4,LEN(BL$4)-1)),"")</f>
        <v/>
      </c>
      <c r="BS116" s="64" t="str">
        <f t="shared" si="120"/>
        <v/>
      </c>
      <c r="BT116" s="64" t="str">
        <f t="shared" si="121"/>
        <v/>
      </c>
      <c r="BU116" s="64" t="str">
        <f t="shared" si="122"/>
        <v/>
      </c>
      <c r="BV116" s="64" t="str">
        <f t="shared" si="123"/>
        <v/>
      </c>
      <c r="BW116" s="64" t="str">
        <f>IF($B116&lt;&gt;"",SUMIFS(进货台账!$I$3:$I$1869,进货台账!$E$3:$E$1869,$B116,进货台账!$B$3:$B$1869,LEFT($I$3,4),进货台账!$C$3:$C$1869,LEFT(BW$4,LEN(BW$4)-1)),"")</f>
        <v/>
      </c>
      <c r="BX116" s="64" t="str">
        <f>IF($B116&lt;&gt;"",SUMIFS(进货台账!$K$3:$K$1869,进货台账!$E$3:$E$1869,$B116,进货台账!$B$3:$B$1869,LEFT($I$3,4),进货台账!$C$3:$C$1869,LEFT(BW$4,LEN(BW$4)-1)),"")</f>
        <v/>
      </c>
      <c r="BY116" s="64" t="str">
        <f t="shared" si="124"/>
        <v/>
      </c>
      <c r="BZ116" s="64" t="str">
        <f t="shared" si="125"/>
        <v/>
      </c>
      <c r="CA116" s="64" t="str">
        <f>IF($B116&lt;&gt;"",SUMIFS(销售台账!$I$3:$I$2654,销售台账!$E$3:$E$2654,$B116,销售台账!$B$3:$B$2654,LEFT($I$3,4),销售台账!$C$3:$C$2654,LEFT(BW$4,LEN(BW$4)-1)),"")</f>
        <v/>
      </c>
      <c r="CB116" s="64" t="str">
        <f>IF($B116&lt;&gt;"",IFERROR(SUMIFS(销售台账!$K$3:$K$2654,销售台账!$E$3:$E$2654,$B116,销售台账!$B$3:$B$2654,LEFT($I$3,4),销售台账!$C$3:$C$2654,LEFT(BW$4,LEN(BW$4)-1))/CA116,0),"")</f>
        <v/>
      </c>
      <c r="CC116" s="64" t="str">
        <f>IF($B116&lt;&gt;"",SUMIFS(损耗登记!$I$3:$I$4999,损耗登记!$E$3:$E$4999,$B116,损耗登记!$B$3:$B$4999,LEFT($I$3,4),损耗登记!$C$3:$C$4999,LEFT(BW$4,LEN(BW$4)-1)),"")</f>
        <v/>
      </c>
      <c r="CD116" s="64" t="str">
        <f t="shared" si="126"/>
        <v/>
      </c>
      <c r="CE116" s="64" t="str">
        <f t="shared" si="127"/>
        <v/>
      </c>
      <c r="CF116" s="64" t="str">
        <f t="shared" si="128"/>
        <v/>
      </c>
      <c r="CG116" s="64" t="str">
        <f t="shared" si="129"/>
        <v/>
      </c>
      <c r="CH116" s="64" t="str">
        <f>IF($B116&lt;&gt;"",SUMIFS(进货台账!$I$3:$I$1869,进货台账!$E$3:$E$1869,$B116,进货台账!$B$3:$B$1869,LEFT($I$3,4),进货台账!$C$3:$C$1869,LEFT(CH$4,LEN(CH$4)-1)),"")</f>
        <v/>
      </c>
      <c r="CI116" s="64" t="str">
        <f>IF($B116&lt;&gt;"",SUMIFS(进货台账!$K$3:$K$1869,进货台账!$E$3:$E$1869,$B116,进货台账!$B$3:$B$1869,LEFT($I$3,4),进货台账!$C$3:$C$1869,LEFT(CH$4,LEN(CH$4)-1)),"")</f>
        <v/>
      </c>
      <c r="CJ116" s="64" t="str">
        <f t="shared" si="130"/>
        <v/>
      </c>
      <c r="CK116" s="64" t="str">
        <f t="shared" si="131"/>
        <v/>
      </c>
      <c r="CL116" s="64" t="str">
        <f>IF($B116&lt;&gt;"",SUMIFS(销售台账!$I$3:$I$2654,销售台账!$E$3:$E$2654,$B116,销售台账!$B$3:$B$2654,LEFT($I$3,4),销售台账!$C$3:$C$2654,LEFT(CH$4,LEN(CH$4)-1)),"")</f>
        <v/>
      </c>
      <c r="CM116" s="64" t="str">
        <f>IF($B116&lt;&gt;"",IFERROR(SUMIFS(销售台账!$K$3:$K$2654,销售台账!$E$3:$E$2654,$B116,销售台账!$B$3:$B$2654,LEFT($I$3,4),销售台账!$C$3:$C$2654,LEFT(CH$4,LEN(CH$4)-1))/CL116,0),"")</f>
        <v/>
      </c>
      <c r="CN116" s="64" t="str">
        <f>IF($B116&lt;&gt;"",SUMIFS(损耗登记!$I$3:$I$4999,损耗登记!$E$3:$E$4999,$B116,损耗登记!$B$3:$B$4999,LEFT($I$3,4),损耗登记!$C$3:$C$4999,LEFT(CH$4,LEN(CH$4)-1)),"")</f>
        <v/>
      </c>
      <c r="CO116" s="64" t="str">
        <f t="shared" si="132"/>
        <v/>
      </c>
      <c r="CP116" s="64" t="str">
        <f t="shared" si="133"/>
        <v/>
      </c>
      <c r="CQ116" s="64" t="str">
        <f t="shared" si="134"/>
        <v/>
      </c>
      <c r="CR116" s="64" t="str">
        <f t="shared" si="135"/>
        <v/>
      </c>
      <c r="CS116" s="64" t="str">
        <f>IF($B116&lt;&gt;"",SUMIFS(进货台账!$I$3:$I$1869,进货台账!$E$3:$E$1869,$B116,进货台账!$B$3:$B$1869,LEFT($I$3,4),进货台账!$C$3:$C$1869,LEFT(CS$4,LEN(CS$4)-1)),"")</f>
        <v/>
      </c>
      <c r="CT116" s="64" t="str">
        <f>IF($B116&lt;&gt;"",SUMIFS(进货台账!$K$3:$K$1869,进货台账!$E$3:$E$1869,$B116,进货台账!$B$3:$B$1869,LEFT($I$3,4),进货台账!$C$3:$C$1869,LEFT(CS$4,LEN(CS$4)-1)),"")</f>
        <v/>
      </c>
      <c r="CU116" s="64" t="str">
        <f t="shared" si="136"/>
        <v/>
      </c>
      <c r="CV116" s="64" t="str">
        <f t="shared" si="137"/>
        <v/>
      </c>
      <c r="CW116" s="64" t="str">
        <f>IF($B116&lt;&gt;"",SUMIFS(销售台账!$I$3:$I$2654,销售台账!$E$3:$E$2654,$B116,销售台账!$B$3:$B$2654,LEFT($I$3,4),销售台账!$C$3:$C$2654,LEFT(CS$4,LEN(CS$4)-1)),"")</f>
        <v/>
      </c>
      <c r="CX116" s="64" t="str">
        <f>IF($B116&lt;&gt;"",IFERROR(SUMIFS(销售台账!$K$3:$K$2654,销售台账!$E$3:$E$2654,$B116,销售台账!$B$3:$B$2654,LEFT($I$3,4),销售台账!$C$3:$C$2654,LEFT(CS$4,LEN(CS$4)-1))/CW116,0),"")</f>
        <v/>
      </c>
      <c r="CY116" s="64" t="str">
        <f>IF($B116&lt;&gt;"",SUMIFS(损耗登记!$I$3:$I$4999,损耗登记!$E$3:$E$4999,$B116,损耗登记!$B$3:$B$4999,LEFT($I$3,4),损耗登记!$C$3:$C$4999,LEFT(CS$4,LEN(CS$4)-1)),"")</f>
        <v/>
      </c>
      <c r="CZ116" s="64" t="str">
        <f t="shared" si="138"/>
        <v/>
      </c>
      <c r="DA116" s="64" t="str">
        <f t="shared" si="139"/>
        <v/>
      </c>
      <c r="DB116" s="64" t="str">
        <f t="shared" si="140"/>
        <v/>
      </c>
      <c r="DC116" s="64" t="str">
        <f t="shared" si="141"/>
        <v/>
      </c>
      <c r="DD116" s="64" t="str">
        <f>IF($B116&lt;&gt;"",SUMIFS(进货台账!$I$3:$I$1869,进货台账!$E$3:$E$1869,$B116,进货台账!$B$3:$B$1869,LEFT($I$3,4),进货台账!$C$3:$C$1869,LEFT(DD$4,LEN(DD$4)-1)),"")</f>
        <v/>
      </c>
      <c r="DE116" s="64" t="str">
        <f>IF($B116&lt;&gt;"",SUMIFS(进货台账!$K$3:$K$1869,进货台账!$E$3:$E$1869,$B116,进货台账!$B$3:$B$1869,LEFT($I$3,4),进货台账!$C$3:$C$1869,LEFT(DD$4,LEN(DD$4)-1)),"")</f>
        <v/>
      </c>
      <c r="DF116" s="64" t="str">
        <f t="shared" si="142"/>
        <v/>
      </c>
      <c r="DG116" s="64" t="str">
        <f t="shared" si="143"/>
        <v/>
      </c>
      <c r="DH116" s="64" t="str">
        <f>IF($B116&lt;&gt;"",SUMIFS(销售台账!$I$3:$I$2654,销售台账!$E$3:$E$2654,$B116,销售台账!$B$3:$B$2654,LEFT($I$3,4),销售台账!$C$3:$C$2654,LEFT(DD$4,LEN(DD$4)-1)),"")</f>
        <v/>
      </c>
      <c r="DI116" s="64" t="str">
        <f>IF($B116&lt;&gt;"",IFERROR(SUMIFS(销售台账!$K$3:$K$2654,销售台账!$E$3:$E$2654,$B116,销售台账!$B$3:$B$2654,LEFT($I$3,4),销售台账!$C$3:$C$2654,LEFT(DD$4,LEN(DD$4)-1))/DH116,0),"")</f>
        <v/>
      </c>
      <c r="DJ116" s="64" t="str">
        <f>IF($B116&lt;&gt;"",SUMIFS(损耗登记!$I$3:$I$4999,损耗登记!$E$3:$E$4999,$B116,损耗登记!$B$3:$B$4999,LEFT($I$3,4),损耗登记!$C$3:$C$4999,LEFT(DD$4,LEN(DD$4)-1)),"")</f>
        <v/>
      </c>
      <c r="DK116" s="64" t="str">
        <f t="shared" si="144"/>
        <v/>
      </c>
      <c r="DL116" s="64" t="str">
        <f t="shared" si="145"/>
        <v/>
      </c>
      <c r="DM116" s="64" t="str">
        <f t="shared" si="146"/>
        <v/>
      </c>
      <c r="DN116" s="64" t="str">
        <f t="shared" si="147"/>
        <v/>
      </c>
      <c r="DO116" s="64" t="str">
        <f>IF($B116&lt;&gt;"",SUMIFS(进货台账!$I$3:$I$1869,进货台账!$E$3:$E$1869,$B116,进货台账!$B$3:$B$1869,LEFT($I$3,4),进货台账!$C$3:$C$1869,LEFT(DO$4,LEN(DO$4)-1)),"")</f>
        <v/>
      </c>
      <c r="DP116" s="64" t="str">
        <f>IF($B116&lt;&gt;"",SUMIFS(进货台账!$K$3:$K$1869,进货台账!$E$3:$E$1869,$B116,进货台账!$B$3:$B$1869,LEFT($I$3,4),进货台账!$C$3:$C$1869,LEFT(DO$4,LEN(DO$4)-1)),"")</f>
        <v/>
      </c>
      <c r="DQ116" s="64" t="str">
        <f t="shared" si="148"/>
        <v/>
      </c>
      <c r="DR116" s="64" t="str">
        <f t="shared" si="149"/>
        <v/>
      </c>
      <c r="DS116" s="64" t="str">
        <f>IF($B116&lt;&gt;"",SUMIFS(销售台账!$I$3:$I$2654,销售台账!$E$3:$E$2654,$B116,销售台账!$B$3:$B$2654,LEFT($I$3,4),销售台账!$C$3:$C$2654,LEFT(DO$4,LEN(DO$4)-1)),"")</f>
        <v/>
      </c>
      <c r="DT116" s="64" t="str">
        <f>IF($B116&lt;&gt;"",IFERROR(SUMIFS(销售台账!$K$3:$K$2654,销售台账!$E$3:$E$2654,$B116,销售台账!$B$3:$B$2654,LEFT($I$3,4),销售台账!$C$3:$C$2654,LEFT(DO$4,LEN(DO$4)-1))/DS116,0),"")</f>
        <v/>
      </c>
      <c r="DU116" s="64" t="str">
        <f>IF($B116&lt;&gt;"",SUMIFS(损耗登记!$I$3:$I$4999,损耗登记!$E$3:$E$4999,$B116,损耗登记!$B$3:$B$4999,LEFT($I$3,4),损耗登记!$C$3:$C$4999,LEFT(DO$4,LEN(DO$4)-1)),"")</f>
        <v/>
      </c>
      <c r="DV116" s="64" t="str">
        <f t="shared" si="150"/>
        <v/>
      </c>
      <c r="DW116" s="64" t="str">
        <f t="shared" si="151"/>
        <v/>
      </c>
      <c r="DX116" s="64" t="str">
        <f t="shared" si="152"/>
        <v/>
      </c>
      <c r="DY116" s="64" t="str">
        <f t="shared" si="153"/>
        <v/>
      </c>
      <c r="DZ116" s="64" t="str">
        <f>IF($B116&lt;&gt;"",SUMIFS(进货台账!$I$3:$I$1869,进货台账!$E$3:$E$1869,$B116,进货台账!$B$3:$B$1869,LEFT($I$3,4),进货台账!$C$3:$C$1869,LEFT(DZ$4,LEN(DZ$4)-1)),"")</f>
        <v/>
      </c>
      <c r="EA116" s="64" t="str">
        <f>IF($B116&lt;&gt;"",SUMIFS(进货台账!$K$3:$K$1869,进货台账!$E$3:$E$1869,$B116,进货台账!$B$3:$B$1869,LEFT($I$3,4),进货台账!$C$3:$C$1869,LEFT(DZ$4,LEN(DZ$4)-1)),"")</f>
        <v/>
      </c>
      <c r="EB116" s="64" t="str">
        <f t="shared" si="154"/>
        <v/>
      </c>
      <c r="EC116" s="64" t="str">
        <f t="shared" si="155"/>
        <v/>
      </c>
      <c r="ED116" s="64" t="str">
        <f>IF($B116&lt;&gt;"",SUMIFS(销售台账!$I$3:$I$2654,销售台账!$E$3:$E$2654,$B116,销售台账!$B$3:$B$2654,LEFT($I$3,4),销售台账!$C$3:$C$2654,LEFT(DZ$4,LEN(DZ$4)-1)),"")</f>
        <v/>
      </c>
      <c r="EE116" s="64" t="str">
        <f>IF($B116&lt;&gt;"",IFERROR(SUMIFS(销售台账!$K$3:$K$2654,销售台账!$E$3:$E$2654,$B116,销售台账!$B$3:$B$2654,LEFT($I$3,4),销售台账!$C$3:$C$2654,LEFT(DZ$4,LEN(DZ$4)-1))/ED116,0),"")</f>
        <v/>
      </c>
      <c r="EF116" s="64" t="str">
        <f>IF($B116&lt;&gt;"",SUMIFS(损耗登记!$I$3:$I$4999,损耗登记!$E$3:$E$4999,$B116,损耗登记!$B$3:$B$4999,LEFT($I$3,4),损耗登记!$C$3:$C$4999,LEFT(DZ$4,LEN(DZ$4)-1)),"")</f>
        <v/>
      </c>
      <c r="EG116" s="64" t="str">
        <f t="shared" si="156"/>
        <v/>
      </c>
      <c r="EH116" s="64" t="str">
        <f t="shared" si="157"/>
        <v/>
      </c>
      <c r="EI116" s="64" t="str">
        <f t="shared" si="158"/>
        <v/>
      </c>
      <c r="EJ116" s="64" t="str">
        <f t="shared" si="159"/>
        <v/>
      </c>
    </row>
    <row r="117" s="44" customFormat="1" ht="22" customHeight="1" spans="1:140">
      <c r="A117" s="63" t="str">
        <f t="shared" si="160"/>
        <v/>
      </c>
      <c r="B117" s="63" t="str">
        <f>IF(商品参数!A113&lt;&gt;"",商品参数!A113,"")</f>
        <v/>
      </c>
      <c r="C117" s="64" t="str">
        <f>IFERROR(VLOOKUP(B117,商品参数!A:E,2,FALSE),"")</f>
        <v/>
      </c>
      <c r="D117" s="64" t="str">
        <f>IFERROR(VLOOKUP(B117,商品参数!A:E,3,FALSE),"")</f>
        <v/>
      </c>
      <c r="E117" s="64" t="str">
        <f>IFERROR(VLOOKUP(B117,商品参数!A:E,4,FALSE),"")</f>
        <v/>
      </c>
      <c r="F117" s="64" t="str">
        <f>IF(E117&lt;&gt;"",IFERROR(VLOOKUP(B117,商品参数!$A$3:$D$499,6,0),0),"")</f>
        <v/>
      </c>
      <c r="G117" s="64" t="str">
        <f>IF(E117&lt;&gt;"",IFERROR(VLOOKUP(B117,商品参数!$A$3:$E$499,7,0),0),"")</f>
        <v/>
      </c>
      <c r="H117" s="64" t="str">
        <f t="shared" si="94"/>
        <v/>
      </c>
      <c r="I117" s="64" t="str">
        <f>IF($B117&lt;&gt;"",SUMIFS(进货台账!$I$3:$I$1869,进货台账!$E$3:$E$1869,$B117,进货台账!$B$3:$B$1869,LEFT($I$3,4),进货台账!$C$3:$C$1869,LEFT(I$4,LEN(I$4)-1)),"")</f>
        <v/>
      </c>
      <c r="J117" s="64" t="str">
        <f>IF($B117&lt;&gt;"",SUMIFS(进货台账!$K$3:$K$1869,进货台账!$E$3:$E$1869,$B117,进货台账!$B$3:$B$1869,LEFT($I$3,4),进货台账!$C$3:$C$1869,LEFT(I$4,LEN(I$4)-1)),"")</f>
        <v/>
      </c>
      <c r="K117" s="64" t="str">
        <f t="shared" si="95"/>
        <v/>
      </c>
      <c r="L117" s="64" t="str">
        <f t="shared" si="96"/>
        <v/>
      </c>
      <c r="M117" s="64" t="str">
        <f>IF($B117&lt;&gt;"",SUMIFS(销售台账!$I$3:$I$2654,销售台账!$E$3:$E$2654,$B117,销售台账!$B$3:$B$2654,LEFT($I$3,4),销售台账!$C$3:$C$2654,LEFT(I$4,LEN(I$4)-1)),"")</f>
        <v/>
      </c>
      <c r="N117" s="64" t="str">
        <f>IF($B117&lt;&gt;"",IFERROR(SUMIFS(销售台账!$K$3:$K$2654,销售台账!$E$3:$E$2654,$B117,销售台账!$B$3:$B$2654,LEFT($I$3,4),销售台账!$C$3:$C$2654,LEFT(I$4,LEN(I$4)-1))/M117,0),"")</f>
        <v/>
      </c>
      <c r="O117" s="64" t="str">
        <f>IF($B117&lt;&gt;"",SUMIFS(损耗登记!$I$3:$I$4999,损耗登记!$E$3:$E$4999,$B117,损耗登记!$B$3:$B$4999,LEFT($I$3,4),损耗登记!$C$3:$C$4999,LEFT(I$4,LEN(I$4)-1)),"")</f>
        <v/>
      </c>
      <c r="P117" s="64" t="str">
        <f t="shared" si="97"/>
        <v/>
      </c>
      <c r="Q117" s="64" t="str">
        <f t="shared" si="98"/>
        <v/>
      </c>
      <c r="R117" s="64" t="str">
        <f t="shared" si="99"/>
        <v/>
      </c>
      <c r="S117" s="64" t="str">
        <f t="shared" si="161"/>
        <v/>
      </c>
      <c r="T117" s="64" t="str">
        <f>IF($B117&lt;&gt;"",SUMIFS(进货台账!$I$3:$I$1869,进货台账!$E$3:$E$1869,$B117,进货台账!$B$3:$B$1869,LEFT($I$3,4),进货台账!$C$3:$C$1869,LEFT(T$4,LEN(T$4)-1)),"")</f>
        <v/>
      </c>
      <c r="U117" s="64" t="str">
        <f>IF($B117&lt;&gt;"",SUMIFS(进货台账!$K$3:$K$1869,进货台账!$E$3:$E$1869,$B117,进货台账!$B$3:$B$1869,LEFT($I$3,4),进货台账!$C$3:$C$1869,LEFT(T$4,LEN(T$4)-1)),"")</f>
        <v/>
      </c>
      <c r="V117" s="64" t="str">
        <f t="shared" si="162"/>
        <v/>
      </c>
      <c r="W117" s="64" t="str">
        <f t="shared" si="163"/>
        <v/>
      </c>
      <c r="X117" s="64" t="str">
        <f>IF($B117&lt;&gt;"",SUMIFS(销售台账!$I$3:$I$2654,销售台账!$E$3:$E$2654,$B117,销售台账!$B$3:$B$2654,LEFT($I$3,4),销售台账!$C$3:$C$2654,LEFT(T$4,LEN(T$4)-1)),"")</f>
        <v/>
      </c>
      <c r="Y117" s="64" t="str">
        <f>IF($B117&lt;&gt;"",IFERROR(SUMIFS(销售台账!$K$3:$K$2654,销售台账!$E$3:$E$2654,$B117,销售台账!$B$3:$B$2654,LEFT($I$3,4),销售台账!$C$3:$C$2654,LEFT(T$4,LEN(T$4)-1))/X117,0),"")</f>
        <v/>
      </c>
      <c r="Z117" s="64" t="str">
        <f>IF($B117&lt;&gt;"",SUMIFS(损耗登记!$I$3:$I$4999,损耗登记!$E$3:$E$4999,$B117,损耗登记!$B$3:$B$4999,LEFT($I$3,4),损耗登记!$C$3:$C$4999,LEFT(T$4,LEN(T$4)-1)),"")</f>
        <v/>
      </c>
      <c r="AA117" s="64" t="str">
        <f t="shared" si="164"/>
        <v/>
      </c>
      <c r="AB117" s="64" t="str">
        <f t="shared" si="165"/>
        <v/>
      </c>
      <c r="AC117" s="64" t="str">
        <f t="shared" si="166"/>
        <v/>
      </c>
      <c r="AD117" s="64" t="str">
        <f t="shared" si="167"/>
        <v/>
      </c>
      <c r="AE117" s="64" t="str">
        <f>IF($B117&lt;&gt;"",SUMIFS(进货台账!$I$3:$I$1869,进货台账!$E$3:$E$1869,$B117,进货台账!$B$3:$B$1869,LEFT($I$3,4),进货台账!$C$3:$C$1869,LEFT(AE$4,LEN(AE$4)-1)),"")</f>
        <v/>
      </c>
      <c r="AF117" s="64" t="str">
        <f>IF($B117&lt;&gt;"",SUMIFS(进货台账!$K$3:$K$1869,进货台账!$E$3:$E$1869,$B117,进货台账!$B$3:$B$1869,LEFT($I$3,4),进货台账!$C$3:$C$1869,LEFT(AE$4,LEN(AE$4)-1)),"")</f>
        <v/>
      </c>
      <c r="AG117" s="64" t="str">
        <f t="shared" si="100"/>
        <v/>
      </c>
      <c r="AH117" s="64" t="str">
        <f t="shared" si="101"/>
        <v/>
      </c>
      <c r="AI117" s="64" t="str">
        <f>IF($B117&lt;&gt;"",SUMIFS(销售台账!$I$3:$I$2654,销售台账!$E$3:$E$2654,$B117,销售台账!$B$3:$B$2654,LEFT($I$3,4),销售台账!$C$3:$C$2654,LEFT(AE$4,LEN(AE$4)-1)),"")</f>
        <v/>
      </c>
      <c r="AJ117" s="64" t="str">
        <f>IF($B117&lt;&gt;"",IFERROR(SUMIFS(销售台账!$K$3:$K$2654,销售台账!$E$3:$E$2654,$B117,销售台账!$B$3:$B$2654,LEFT($I$3,4),销售台账!$C$3:$C$2654,LEFT(AE$4,LEN(AE$4)-1))/AI117,0),"")</f>
        <v/>
      </c>
      <c r="AK117" s="64" t="str">
        <f>IF($B117&lt;&gt;"",SUMIFS(损耗登记!$I$3:$I$4999,损耗登记!$E$3:$E$4999,$B117,损耗登记!$B$3:$B$4999,LEFT($I$3,4),损耗登记!$C$3:$C$4999,LEFT(AE$4,LEN(AE$4)-1)),"")</f>
        <v/>
      </c>
      <c r="AL117" s="64" t="str">
        <f t="shared" si="102"/>
        <v/>
      </c>
      <c r="AM117" s="64" t="str">
        <f t="shared" si="103"/>
        <v/>
      </c>
      <c r="AN117" s="64" t="str">
        <f t="shared" si="104"/>
        <v/>
      </c>
      <c r="AO117" s="64" t="str">
        <f t="shared" si="105"/>
        <v/>
      </c>
      <c r="AP117" s="64" t="str">
        <f>IF($B117&lt;&gt;"",SUMIFS(进货台账!$I$3:$I$1869,进货台账!$E$3:$E$1869,$B117,进货台账!$B$3:$B$1869,LEFT($I$3,4),进货台账!$C$3:$C$1869,LEFT(AP$4,LEN(AP$4)-1)),"")</f>
        <v/>
      </c>
      <c r="AQ117" s="64" t="str">
        <f>IF($B117&lt;&gt;"",SUMIFS(进货台账!$K$3:$K$1869,进货台账!$E$3:$E$1869,$B117,进货台账!$B$3:$B$1869,LEFT($I$3,4),进货台账!$C$3:$C$1869,LEFT(AP$4,LEN(AP$4)-1)),"")</f>
        <v/>
      </c>
      <c r="AR117" s="64" t="str">
        <f t="shared" si="106"/>
        <v/>
      </c>
      <c r="AS117" s="64" t="str">
        <f t="shared" si="107"/>
        <v/>
      </c>
      <c r="AT117" s="64" t="str">
        <f>IF($B117&lt;&gt;"",SUMIFS(销售台账!$I$3:$I$2654,销售台账!$E$3:$E$2654,$B117,销售台账!$B$3:$B$2654,LEFT($I$3,4),销售台账!$C$3:$C$2654,LEFT(AP$4,LEN(AP$4)-1)),"")</f>
        <v/>
      </c>
      <c r="AU117" s="64" t="str">
        <f>IF($B117&lt;&gt;"",IFERROR(SUMIFS(销售台账!$K$3:$K$2654,销售台账!$E$3:$E$2654,$B117,销售台账!$B$3:$B$2654,LEFT($I$3,4),销售台账!$C$3:$C$2654,LEFT(AP$4,LEN(AP$4)-1))/AT117,0),"")</f>
        <v/>
      </c>
      <c r="AV117" s="64" t="str">
        <f>IF($B117&lt;&gt;"",SUMIFS(损耗登记!$I$3:$I$4999,损耗登记!$E$3:$E$4999,$B117,损耗登记!$B$3:$B$4999,LEFT($I$3,4),损耗登记!$C$3:$C$4999,LEFT(AP$4,LEN(AP$4)-1)),"")</f>
        <v/>
      </c>
      <c r="AW117" s="64" t="str">
        <f t="shared" si="108"/>
        <v/>
      </c>
      <c r="AX117" s="64" t="str">
        <f t="shared" si="109"/>
        <v/>
      </c>
      <c r="AY117" s="64" t="str">
        <f t="shared" si="110"/>
        <v/>
      </c>
      <c r="AZ117" s="64" t="str">
        <f t="shared" si="111"/>
        <v/>
      </c>
      <c r="BA117" s="64" t="str">
        <f>IF($B117&lt;&gt;"",SUMIFS(进货台账!$I$3:$I$1869,进货台账!$E$3:$E$1869,$B117,进货台账!$B$3:$B$1869,LEFT($I$3,4),进货台账!$C$3:$C$1869,LEFT(BA$4,LEN(BA$4)-1)),"")</f>
        <v/>
      </c>
      <c r="BB117" s="64" t="str">
        <f>IF($B117&lt;&gt;"",SUMIFS(进货台账!$K$3:$K$1869,进货台账!$E$3:$E$1869,$B117,进货台账!$B$3:$B$1869,LEFT($I$3,4),进货台账!$C$3:$C$1869,LEFT(BA$4,LEN(BA$4)-1)),"")</f>
        <v/>
      </c>
      <c r="BC117" s="64" t="str">
        <f t="shared" si="112"/>
        <v/>
      </c>
      <c r="BD117" s="64" t="str">
        <f t="shared" si="113"/>
        <v/>
      </c>
      <c r="BE117" s="64" t="str">
        <f>IF($B117&lt;&gt;"",SUMIFS(销售台账!$I$3:$I$2654,销售台账!$E$3:$E$2654,$B117,销售台账!$B$3:$B$2654,LEFT($I$3,4),销售台账!$C$3:$C$2654,LEFT(BA$4,LEN(BA$4)-1)),"")</f>
        <v/>
      </c>
      <c r="BF117" s="64" t="str">
        <f>IF($B117&lt;&gt;"",IFERROR(SUMIFS(销售台账!$K$3:$K$2654,销售台账!$E$3:$E$2654,$B117,销售台账!$B$3:$B$2654,LEFT($I$3,4),销售台账!$C$3:$C$2654,LEFT(BA$4,LEN(BA$4)-1))/BE117,0),"")</f>
        <v/>
      </c>
      <c r="BG117" s="64" t="str">
        <f>IF($B117&lt;&gt;"",SUMIFS(损耗登记!$I$3:$I$4999,损耗登记!$E$3:$E$4999,$B117,损耗登记!$B$3:$B$4999,LEFT($I$3,4),损耗登记!$C$3:$C$4999,LEFT(BA$4,LEN(BA$4)-1)),"")</f>
        <v/>
      </c>
      <c r="BH117" s="64" t="str">
        <f t="shared" si="114"/>
        <v/>
      </c>
      <c r="BI117" s="64" t="str">
        <f t="shared" si="115"/>
        <v/>
      </c>
      <c r="BJ117" s="64" t="str">
        <f t="shared" si="116"/>
        <v/>
      </c>
      <c r="BK117" s="64" t="str">
        <f t="shared" si="117"/>
        <v/>
      </c>
      <c r="BL117" s="64" t="str">
        <f>IF($B117&lt;&gt;"",SUMIFS(进货台账!$I$3:$I$1869,进货台账!$E$3:$E$1869,$B117,进货台账!$B$3:$B$1869,LEFT($I$3,4),进货台账!$C$3:$C$1869,LEFT(BL$4,LEN(BL$4)-1)),"")</f>
        <v/>
      </c>
      <c r="BM117" s="64" t="str">
        <f>IF($B117&lt;&gt;"",SUMIFS(进货台账!$K$3:$K$1869,进货台账!$E$3:$E$1869,$B117,进货台账!$B$3:$B$1869,LEFT($I$3,4),进货台账!$C$3:$C$1869,LEFT(BL$4,LEN(BL$4)-1)),"")</f>
        <v/>
      </c>
      <c r="BN117" s="64" t="str">
        <f t="shared" si="118"/>
        <v/>
      </c>
      <c r="BO117" s="64" t="str">
        <f t="shared" si="119"/>
        <v/>
      </c>
      <c r="BP117" s="64" t="str">
        <f>IF($B117&lt;&gt;"",SUMIFS(销售台账!$I$3:$I$2654,销售台账!$E$3:$E$2654,$B117,销售台账!$B$3:$B$2654,LEFT($I$3,4),销售台账!$C$3:$C$2654,LEFT(BL$4,LEN(BL$4)-1)),"")</f>
        <v/>
      </c>
      <c r="BQ117" s="64" t="str">
        <f>IF($B117&lt;&gt;"",IFERROR(SUMIFS(销售台账!$K$3:$K$2654,销售台账!$E$3:$E$2654,$B117,销售台账!$B$3:$B$2654,LEFT($I$3,4),销售台账!$C$3:$C$2654,LEFT(BL$4,LEN(BL$4)-1))/BP117,0),"")</f>
        <v/>
      </c>
      <c r="BR117" s="64" t="str">
        <f>IF($B117&lt;&gt;"",SUMIFS(损耗登记!$I$3:$I$4999,损耗登记!$E$3:$E$4999,$B117,损耗登记!$B$3:$B$4999,LEFT($I$3,4),损耗登记!$C$3:$C$4999,LEFT(BL$4,LEN(BL$4)-1)),"")</f>
        <v/>
      </c>
      <c r="BS117" s="64" t="str">
        <f t="shared" si="120"/>
        <v/>
      </c>
      <c r="BT117" s="64" t="str">
        <f t="shared" si="121"/>
        <v/>
      </c>
      <c r="BU117" s="64" t="str">
        <f t="shared" si="122"/>
        <v/>
      </c>
      <c r="BV117" s="64" t="str">
        <f t="shared" si="123"/>
        <v/>
      </c>
      <c r="BW117" s="64" t="str">
        <f>IF($B117&lt;&gt;"",SUMIFS(进货台账!$I$3:$I$1869,进货台账!$E$3:$E$1869,$B117,进货台账!$B$3:$B$1869,LEFT($I$3,4),进货台账!$C$3:$C$1869,LEFT(BW$4,LEN(BW$4)-1)),"")</f>
        <v/>
      </c>
      <c r="BX117" s="64" t="str">
        <f>IF($B117&lt;&gt;"",SUMIFS(进货台账!$K$3:$K$1869,进货台账!$E$3:$E$1869,$B117,进货台账!$B$3:$B$1869,LEFT($I$3,4),进货台账!$C$3:$C$1869,LEFT(BW$4,LEN(BW$4)-1)),"")</f>
        <v/>
      </c>
      <c r="BY117" s="64" t="str">
        <f t="shared" si="124"/>
        <v/>
      </c>
      <c r="BZ117" s="64" t="str">
        <f t="shared" si="125"/>
        <v/>
      </c>
      <c r="CA117" s="64" t="str">
        <f>IF($B117&lt;&gt;"",SUMIFS(销售台账!$I$3:$I$2654,销售台账!$E$3:$E$2654,$B117,销售台账!$B$3:$B$2654,LEFT($I$3,4),销售台账!$C$3:$C$2654,LEFT(BW$4,LEN(BW$4)-1)),"")</f>
        <v/>
      </c>
      <c r="CB117" s="64" t="str">
        <f>IF($B117&lt;&gt;"",IFERROR(SUMIFS(销售台账!$K$3:$K$2654,销售台账!$E$3:$E$2654,$B117,销售台账!$B$3:$B$2654,LEFT($I$3,4),销售台账!$C$3:$C$2654,LEFT(BW$4,LEN(BW$4)-1))/CA117,0),"")</f>
        <v/>
      </c>
      <c r="CC117" s="64" t="str">
        <f>IF($B117&lt;&gt;"",SUMIFS(损耗登记!$I$3:$I$4999,损耗登记!$E$3:$E$4999,$B117,损耗登记!$B$3:$B$4999,LEFT($I$3,4),损耗登记!$C$3:$C$4999,LEFT(BW$4,LEN(BW$4)-1)),"")</f>
        <v/>
      </c>
      <c r="CD117" s="64" t="str">
        <f t="shared" si="126"/>
        <v/>
      </c>
      <c r="CE117" s="64" t="str">
        <f t="shared" si="127"/>
        <v/>
      </c>
      <c r="CF117" s="64" t="str">
        <f t="shared" si="128"/>
        <v/>
      </c>
      <c r="CG117" s="64" t="str">
        <f t="shared" si="129"/>
        <v/>
      </c>
      <c r="CH117" s="64" t="str">
        <f>IF($B117&lt;&gt;"",SUMIFS(进货台账!$I$3:$I$1869,进货台账!$E$3:$E$1869,$B117,进货台账!$B$3:$B$1869,LEFT($I$3,4),进货台账!$C$3:$C$1869,LEFT(CH$4,LEN(CH$4)-1)),"")</f>
        <v/>
      </c>
      <c r="CI117" s="64" t="str">
        <f>IF($B117&lt;&gt;"",SUMIFS(进货台账!$K$3:$K$1869,进货台账!$E$3:$E$1869,$B117,进货台账!$B$3:$B$1869,LEFT($I$3,4),进货台账!$C$3:$C$1869,LEFT(CH$4,LEN(CH$4)-1)),"")</f>
        <v/>
      </c>
      <c r="CJ117" s="64" t="str">
        <f t="shared" si="130"/>
        <v/>
      </c>
      <c r="CK117" s="64" t="str">
        <f t="shared" si="131"/>
        <v/>
      </c>
      <c r="CL117" s="64" t="str">
        <f>IF($B117&lt;&gt;"",SUMIFS(销售台账!$I$3:$I$2654,销售台账!$E$3:$E$2654,$B117,销售台账!$B$3:$B$2654,LEFT($I$3,4),销售台账!$C$3:$C$2654,LEFT(CH$4,LEN(CH$4)-1)),"")</f>
        <v/>
      </c>
      <c r="CM117" s="64" t="str">
        <f>IF($B117&lt;&gt;"",IFERROR(SUMIFS(销售台账!$K$3:$K$2654,销售台账!$E$3:$E$2654,$B117,销售台账!$B$3:$B$2654,LEFT($I$3,4),销售台账!$C$3:$C$2654,LEFT(CH$4,LEN(CH$4)-1))/CL117,0),"")</f>
        <v/>
      </c>
      <c r="CN117" s="64" t="str">
        <f>IF($B117&lt;&gt;"",SUMIFS(损耗登记!$I$3:$I$4999,损耗登记!$E$3:$E$4999,$B117,损耗登记!$B$3:$B$4999,LEFT($I$3,4),损耗登记!$C$3:$C$4999,LEFT(CH$4,LEN(CH$4)-1)),"")</f>
        <v/>
      </c>
      <c r="CO117" s="64" t="str">
        <f t="shared" si="132"/>
        <v/>
      </c>
      <c r="CP117" s="64" t="str">
        <f t="shared" si="133"/>
        <v/>
      </c>
      <c r="CQ117" s="64" t="str">
        <f t="shared" si="134"/>
        <v/>
      </c>
      <c r="CR117" s="64" t="str">
        <f t="shared" si="135"/>
        <v/>
      </c>
      <c r="CS117" s="64" t="str">
        <f>IF($B117&lt;&gt;"",SUMIFS(进货台账!$I$3:$I$1869,进货台账!$E$3:$E$1869,$B117,进货台账!$B$3:$B$1869,LEFT($I$3,4),进货台账!$C$3:$C$1869,LEFT(CS$4,LEN(CS$4)-1)),"")</f>
        <v/>
      </c>
      <c r="CT117" s="64" t="str">
        <f>IF($B117&lt;&gt;"",SUMIFS(进货台账!$K$3:$K$1869,进货台账!$E$3:$E$1869,$B117,进货台账!$B$3:$B$1869,LEFT($I$3,4),进货台账!$C$3:$C$1869,LEFT(CS$4,LEN(CS$4)-1)),"")</f>
        <v/>
      </c>
      <c r="CU117" s="64" t="str">
        <f t="shared" si="136"/>
        <v/>
      </c>
      <c r="CV117" s="64" t="str">
        <f t="shared" si="137"/>
        <v/>
      </c>
      <c r="CW117" s="64" t="str">
        <f>IF($B117&lt;&gt;"",SUMIFS(销售台账!$I$3:$I$2654,销售台账!$E$3:$E$2654,$B117,销售台账!$B$3:$B$2654,LEFT($I$3,4),销售台账!$C$3:$C$2654,LEFT(CS$4,LEN(CS$4)-1)),"")</f>
        <v/>
      </c>
      <c r="CX117" s="64" t="str">
        <f>IF($B117&lt;&gt;"",IFERROR(SUMIFS(销售台账!$K$3:$K$2654,销售台账!$E$3:$E$2654,$B117,销售台账!$B$3:$B$2654,LEFT($I$3,4),销售台账!$C$3:$C$2654,LEFT(CS$4,LEN(CS$4)-1))/CW117,0),"")</f>
        <v/>
      </c>
      <c r="CY117" s="64" t="str">
        <f>IF($B117&lt;&gt;"",SUMIFS(损耗登记!$I$3:$I$4999,损耗登记!$E$3:$E$4999,$B117,损耗登记!$B$3:$B$4999,LEFT($I$3,4),损耗登记!$C$3:$C$4999,LEFT(CS$4,LEN(CS$4)-1)),"")</f>
        <v/>
      </c>
      <c r="CZ117" s="64" t="str">
        <f t="shared" si="138"/>
        <v/>
      </c>
      <c r="DA117" s="64" t="str">
        <f t="shared" si="139"/>
        <v/>
      </c>
      <c r="DB117" s="64" t="str">
        <f t="shared" si="140"/>
        <v/>
      </c>
      <c r="DC117" s="64" t="str">
        <f t="shared" si="141"/>
        <v/>
      </c>
      <c r="DD117" s="64" t="str">
        <f>IF($B117&lt;&gt;"",SUMIFS(进货台账!$I$3:$I$1869,进货台账!$E$3:$E$1869,$B117,进货台账!$B$3:$B$1869,LEFT($I$3,4),进货台账!$C$3:$C$1869,LEFT(DD$4,LEN(DD$4)-1)),"")</f>
        <v/>
      </c>
      <c r="DE117" s="64" t="str">
        <f>IF($B117&lt;&gt;"",SUMIFS(进货台账!$K$3:$K$1869,进货台账!$E$3:$E$1869,$B117,进货台账!$B$3:$B$1869,LEFT($I$3,4),进货台账!$C$3:$C$1869,LEFT(DD$4,LEN(DD$4)-1)),"")</f>
        <v/>
      </c>
      <c r="DF117" s="64" t="str">
        <f t="shared" si="142"/>
        <v/>
      </c>
      <c r="DG117" s="64" t="str">
        <f t="shared" si="143"/>
        <v/>
      </c>
      <c r="DH117" s="64" t="str">
        <f>IF($B117&lt;&gt;"",SUMIFS(销售台账!$I$3:$I$2654,销售台账!$E$3:$E$2654,$B117,销售台账!$B$3:$B$2654,LEFT($I$3,4),销售台账!$C$3:$C$2654,LEFT(DD$4,LEN(DD$4)-1)),"")</f>
        <v/>
      </c>
      <c r="DI117" s="64" t="str">
        <f>IF($B117&lt;&gt;"",IFERROR(SUMIFS(销售台账!$K$3:$K$2654,销售台账!$E$3:$E$2654,$B117,销售台账!$B$3:$B$2654,LEFT($I$3,4),销售台账!$C$3:$C$2654,LEFT(DD$4,LEN(DD$4)-1))/DH117,0),"")</f>
        <v/>
      </c>
      <c r="DJ117" s="64" t="str">
        <f>IF($B117&lt;&gt;"",SUMIFS(损耗登记!$I$3:$I$4999,损耗登记!$E$3:$E$4999,$B117,损耗登记!$B$3:$B$4999,LEFT($I$3,4),损耗登记!$C$3:$C$4999,LEFT(DD$4,LEN(DD$4)-1)),"")</f>
        <v/>
      </c>
      <c r="DK117" s="64" t="str">
        <f t="shared" si="144"/>
        <v/>
      </c>
      <c r="DL117" s="64" t="str">
        <f t="shared" si="145"/>
        <v/>
      </c>
      <c r="DM117" s="64" t="str">
        <f t="shared" si="146"/>
        <v/>
      </c>
      <c r="DN117" s="64" t="str">
        <f t="shared" si="147"/>
        <v/>
      </c>
      <c r="DO117" s="64" t="str">
        <f>IF($B117&lt;&gt;"",SUMIFS(进货台账!$I$3:$I$1869,进货台账!$E$3:$E$1869,$B117,进货台账!$B$3:$B$1869,LEFT($I$3,4),进货台账!$C$3:$C$1869,LEFT(DO$4,LEN(DO$4)-1)),"")</f>
        <v/>
      </c>
      <c r="DP117" s="64" t="str">
        <f>IF($B117&lt;&gt;"",SUMIFS(进货台账!$K$3:$K$1869,进货台账!$E$3:$E$1869,$B117,进货台账!$B$3:$B$1869,LEFT($I$3,4),进货台账!$C$3:$C$1869,LEFT(DO$4,LEN(DO$4)-1)),"")</f>
        <v/>
      </c>
      <c r="DQ117" s="64" t="str">
        <f t="shared" si="148"/>
        <v/>
      </c>
      <c r="DR117" s="64" t="str">
        <f t="shared" si="149"/>
        <v/>
      </c>
      <c r="DS117" s="64" t="str">
        <f>IF($B117&lt;&gt;"",SUMIFS(销售台账!$I$3:$I$2654,销售台账!$E$3:$E$2654,$B117,销售台账!$B$3:$B$2654,LEFT($I$3,4),销售台账!$C$3:$C$2654,LEFT(DO$4,LEN(DO$4)-1)),"")</f>
        <v/>
      </c>
      <c r="DT117" s="64" t="str">
        <f>IF($B117&lt;&gt;"",IFERROR(SUMIFS(销售台账!$K$3:$K$2654,销售台账!$E$3:$E$2654,$B117,销售台账!$B$3:$B$2654,LEFT($I$3,4),销售台账!$C$3:$C$2654,LEFT(DO$4,LEN(DO$4)-1))/DS117,0),"")</f>
        <v/>
      </c>
      <c r="DU117" s="64" t="str">
        <f>IF($B117&lt;&gt;"",SUMIFS(损耗登记!$I$3:$I$4999,损耗登记!$E$3:$E$4999,$B117,损耗登记!$B$3:$B$4999,LEFT($I$3,4),损耗登记!$C$3:$C$4999,LEFT(DO$4,LEN(DO$4)-1)),"")</f>
        <v/>
      </c>
      <c r="DV117" s="64" t="str">
        <f t="shared" si="150"/>
        <v/>
      </c>
      <c r="DW117" s="64" t="str">
        <f t="shared" si="151"/>
        <v/>
      </c>
      <c r="DX117" s="64" t="str">
        <f t="shared" si="152"/>
        <v/>
      </c>
      <c r="DY117" s="64" t="str">
        <f t="shared" si="153"/>
        <v/>
      </c>
      <c r="DZ117" s="64" t="str">
        <f>IF($B117&lt;&gt;"",SUMIFS(进货台账!$I$3:$I$1869,进货台账!$E$3:$E$1869,$B117,进货台账!$B$3:$B$1869,LEFT($I$3,4),进货台账!$C$3:$C$1869,LEFT(DZ$4,LEN(DZ$4)-1)),"")</f>
        <v/>
      </c>
      <c r="EA117" s="64" t="str">
        <f>IF($B117&lt;&gt;"",SUMIFS(进货台账!$K$3:$K$1869,进货台账!$E$3:$E$1869,$B117,进货台账!$B$3:$B$1869,LEFT($I$3,4),进货台账!$C$3:$C$1869,LEFT(DZ$4,LEN(DZ$4)-1)),"")</f>
        <v/>
      </c>
      <c r="EB117" s="64" t="str">
        <f t="shared" si="154"/>
        <v/>
      </c>
      <c r="EC117" s="64" t="str">
        <f t="shared" si="155"/>
        <v/>
      </c>
      <c r="ED117" s="64" t="str">
        <f>IF($B117&lt;&gt;"",SUMIFS(销售台账!$I$3:$I$2654,销售台账!$E$3:$E$2654,$B117,销售台账!$B$3:$B$2654,LEFT($I$3,4),销售台账!$C$3:$C$2654,LEFT(DZ$4,LEN(DZ$4)-1)),"")</f>
        <v/>
      </c>
      <c r="EE117" s="64" t="str">
        <f>IF($B117&lt;&gt;"",IFERROR(SUMIFS(销售台账!$K$3:$K$2654,销售台账!$E$3:$E$2654,$B117,销售台账!$B$3:$B$2654,LEFT($I$3,4),销售台账!$C$3:$C$2654,LEFT(DZ$4,LEN(DZ$4)-1))/ED117,0),"")</f>
        <v/>
      </c>
      <c r="EF117" s="64" t="str">
        <f>IF($B117&lt;&gt;"",SUMIFS(损耗登记!$I$3:$I$4999,损耗登记!$E$3:$E$4999,$B117,损耗登记!$B$3:$B$4999,LEFT($I$3,4),损耗登记!$C$3:$C$4999,LEFT(DZ$4,LEN(DZ$4)-1)),"")</f>
        <v/>
      </c>
      <c r="EG117" s="64" t="str">
        <f t="shared" si="156"/>
        <v/>
      </c>
      <c r="EH117" s="64" t="str">
        <f t="shared" si="157"/>
        <v/>
      </c>
      <c r="EI117" s="64" t="str">
        <f t="shared" si="158"/>
        <v/>
      </c>
      <c r="EJ117" s="64" t="str">
        <f t="shared" si="159"/>
        <v/>
      </c>
    </row>
    <row r="118" s="44" customFormat="1" ht="22" customHeight="1" spans="1:140">
      <c r="A118" s="63" t="str">
        <f t="shared" si="160"/>
        <v/>
      </c>
      <c r="B118" s="63" t="str">
        <f>IF(商品参数!A114&lt;&gt;"",商品参数!A114,"")</f>
        <v/>
      </c>
      <c r="C118" s="64" t="str">
        <f>IFERROR(VLOOKUP(B118,商品参数!A:E,2,FALSE),"")</f>
        <v/>
      </c>
      <c r="D118" s="64" t="str">
        <f>IFERROR(VLOOKUP(B118,商品参数!A:E,3,FALSE),"")</f>
        <v/>
      </c>
      <c r="E118" s="64" t="str">
        <f>IFERROR(VLOOKUP(B118,商品参数!A:E,4,FALSE),"")</f>
        <v/>
      </c>
      <c r="F118" s="64" t="str">
        <f>IF(E118&lt;&gt;"",IFERROR(VLOOKUP(B118,商品参数!$A$3:$D$499,6,0),0),"")</f>
        <v/>
      </c>
      <c r="G118" s="64" t="str">
        <f>IF(E118&lt;&gt;"",IFERROR(VLOOKUP(B118,商品参数!$A$3:$E$499,7,0),0),"")</f>
        <v/>
      </c>
      <c r="H118" s="64" t="str">
        <f t="shared" si="94"/>
        <v/>
      </c>
      <c r="I118" s="64" t="str">
        <f>IF($B118&lt;&gt;"",SUMIFS(进货台账!$I$3:$I$1869,进货台账!$E$3:$E$1869,$B118,进货台账!$B$3:$B$1869,LEFT($I$3,4),进货台账!$C$3:$C$1869,LEFT(I$4,LEN(I$4)-1)),"")</f>
        <v/>
      </c>
      <c r="J118" s="64" t="str">
        <f>IF($B118&lt;&gt;"",SUMIFS(进货台账!$K$3:$K$1869,进货台账!$E$3:$E$1869,$B118,进货台账!$B$3:$B$1869,LEFT($I$3,4),进货台账!$C$3:$C$1869,LEFT(I$4,LEN(I$4)-1)),"")</f>
        <v/>
      </c>
      <c r="K118" s="64" t="str">
        <f t="shared" si="95"/>
        <v/>
      </c>
      <c r="L118" s="64" t="str">
        <f t="shared" si="96"/>
        <v/>
      </c>
      <c r="M118" s="64" t="str">
        <f>IF($B118&lt;&gt;"",SUMIFS(销售台账!$I$3:$I$2654,销售台账!$E$3:$E$2654,$B118,销售台账!$B$3:$B$2654,LEFT($I$3,4),销售台账!$C$3:$C$2654,LEFT(I$4,LEN(I$4)-1)),"")</f>
        <v/>
      </c>
      <c r="N118" s="64" t="str">
        <f>IF($B118&lt;&gt;"",IFERROR(SUMIFS(销售台账!$K$3:$K$2654,销售台账!$E$3:$E$2654,$B118,销售台账!$B$3:$B$2654,LEFT($I$3,4),销售台账!$C$3:$C$2654,LEFT(I$4,LEN(I$4)-1))/M118,0),"")</f>
        <v/>
      </c>
      <c r="O118" s="64" t="str">
        <f>IF($B118&lt;&gt;"",SUMIFS(损耗登记!$I$3:$I$4999,损耗登记!$E$3:$E$4999,$B118,损耗登记!$B$3:$B$4999,LEFT($I$3,4),损耗登记!$C$3:$C$4999,LEFT(I$4,LEN(I$4)-1)),"")</f>
        <v/>
      </c>
      <c r="P118" s="64" t="str">
        <f t="shared" si="97"/>
        <v/>
      </c>
      <c r="Q118" s="64" t="str">
        <f t="shared" si="98"/>
        <v/>
      </c>
      <c r="R118" s="64" t="str">
        <f t="shared" si="99"/>
        <v/>
      </c>
      <c r="S118" s="64" t="str">
        <f t="shared" si="161"/>
        <v/>
      </c>
      <c r="T118" s="64" t="str">
        <f>IF($B118&lt;&gt;"",SUMIFS(进货台账!$I$3:$I$1869,进货台账!$E$3:$E$1869,$B118,进货台账!$B$3:$B$1869,LEFT($I$3,4),进货台账!$C$3:$C$1869,LEFT(T$4,LEN(T$4)-1)),"")</f>
        <v/>
      </c>
      <c r="U118" s="64" t="str">
        <f>IF($B118&lt;&gt;"",SUMIFS(进货台账!$K$3:$K$1869,进货台账!$E$3:$E$1869,$B118,进货台账!$B$3:$B$1869,LEFT($I$3,4),进货台账!$C$3:$C$1869,LEFT(T$4,LEN(T$4)-1)),"")</f>
        <v/>
      </c>
      <c r="V118" s="64" t="str">
        <f t="shared" si="162"/>
        <v/>
      </c>
      <c r="W118" s="64" t="str">
        <f t="shared" si="163"/>
        <v/>
      </c>
      <c r="X118" s="64" t="str">
        <f>IF($B118&lt;&gt;"",SUMIFS(销售台账!$I$3:$I$2654,销售台账!$E$3:$E$2654,$B118,销售台账!$B$3:$B$2654,LEFT($I$3,4),销售台账!$C$3:$C$2654,LEFT(T$4,LEN(T$4)-1)),"")</f>
        <v/>
      </c>
      <c r="Y118" s="64" t="str">
        <f>IF($B118&lt;&gt;"",IFERROR(SUMIFS(销售台账!$K$3:$K$2654,销售台账!$E$3:$E$2654,$B118,销售台账!$B$3:$B$2654,LEFT($I$3,4),销售台账!$C$3:$C$2654,LEFT(T$4,LEN(T$4)-1))/X118,0),"")</f>
        <v/>
      </c>
      <c r="Z118" s="64" t="str">
        <f>IF($B118&lt;&gt;"",SUMIFS(损耗登记!$I$3:$I$4999,损耗登记!$E$3:$E$4999,$B118,损耗登记!$B$3:$B$4999,LEFT($I$3,4),损耗登记!$C$3:$C$4999,LEFT(T$4,LEN(T$4)-1)),"")</f>
        <v/>
      </c>
      <c r="AA118" s="64" t="str">
        <f t="shared" si="164"/>
        <v/>
      </c>
      <c r="AB118" s="64" t="str">
        <f t="shared" si="165"/>
        <v/>
      </c>
      <c r="AC118" s="64" t="str">
        <f t="shared" si="166"/>
        <v/>
      </c>
      <c r="AD118" s="64" t="str">
        <f t="shared" si="167"/>
        <v/>
      </c>
      <c r="AE118" s="64" t="str">
        <f>IF($B118&lt;&gt;"",SUMIFS(进货台账!$I$3:$I$1869,进货台账!$E$3:$E$1869,$B118,进货台账!$B$3:$B$1869,LEFT($I$3,4),进货台账!$C$3:$C$1869,LEFT(AE$4,LEN(AE$4)-1)),"")</f>
        <v/>
      </c>
      <c r="AF118" s="64" t="str">
        <f>IF($B118&lt;&gt;"",SUMIFS(进货台账!$K$3:$K$1869,进货台账!$E$3:$E$1869,$B118,进货台账!$B$3:$B$1869,LEFT($I$3,4),进货台账!$C$3:$C$1869,LEFT(AE$4,LEN(AE$4)-1)),"")</f>
        <v/>
      </c>
      <c r="AG118" s="64" t="str">
        <f t="shared" si="100"/>
        <v/>
      </c>
      <c r="AH118" s="64" t="str">
        <f t="shared" si="101"/>
        <v/>
      </c>
      <c r="AI118" s="64" t="str">
        <f>IF($B118&lt;&gt;"",SUMIFS(销售台账!$I$3:$I$2654,销售台账!$E$3:$E$2654,$B118,销售台账!$B$3:$B$2654,LEFT($I$3,4),销售台账!$C$3:$C$2654,LEFT(AE$4,LEN(AE$4)-1)),"")</f>
        <v/>
      </c>
      <c r="AJ118" s="64" t="str">
        <f>IF($B118&lt;&gt;"",IFERROR(SUMIFS(销售台账!$K$3:$K$2654,销售台账!$E$3:$E$2654,$B118,销售台账!$B$3:$B$2654,LEFT($I$3,4),销售台账!$C$3:$C$2654,LEFT(AE$4,LEN(AE$4)-1))/AI118,0),"")</f>
        <v/>
      </c>
      <c r="AK118" s="64" t="str">
        <f>IF($B118&lt;&gt;"",SUMIFS(损耗登记!$I$3:$I$4999,损耗登记!$E$3:$E$4999,$B118,损耗登记!$B$3:$B$4999,LEFT($I$3,4),损耗登记!$C$3:$C$4999,LEFT(AE$4,LEN(AE$4)-1)),"")</f>
        <v/>
      </c>
      <c r="AL118" s="64" t="str">
        <f t="shared" si="102"/>
        <v/>
      </c>
      <c r="AM118" s="64" t="str">
        <f t="shared" si="103"/>
        <v/>
      </c>
      <c r="AN118" s="64" t="str">
        <f t="shared" si="104"/>
        <v/>
      </c>
      <c r="AO118" s="64" t="str">
        <f t="shared" si="105"/>
        <v/>
      </c>
      <c r="AP118" s="64" t="str">
        <f>IF($B118&lt;&gt;"",SUMIFS(进货台账!$I$3:$I$1869,进货台账!$E$3:$E$1869,$B118,进货台账!$B$3:$B$1869,LEFT($I$3,4),进货台账!$C$3:$C$1869,LEFT(AP$4,LEN(AP$4)-1)),"")</f>
        <v/>
      </c>
      <c r="AQ118" s="64" t="str">
        <f>IF($B118&lt;&gt;"",SUMIFS(进货台账!$K$3:$K$1869,进货台账!$E$3:$E$1869,$B118,进货台账!$B$3:$B$1869,LEFT($I$3,4),进货台账!$C$3:$C$1869,LEFT(AP$4,LEN(AP$4)-1)),"")</f>
        <v/>
      </c>
      <c r="AR118" s="64" t="str">
        <f t="shared" si="106"/>
        <v/>
      </c>
      <c r="AS118" s="64" t="str">
        <f t="shared" si="107"/>
        <v/>
      </c>
      <c r="AT118" s="64" t="str">
        <f>IF($B118&lt;&gt;"",SUMIFS(销售台账!$I$3:$I$2654,销售台账!$E$3:$E$2654,$B118,销售台账!$B$3:$B$2654,LEFT($I$3,4),销售台账!$C$3:$C$2654,LEFT(AP$4,LEN(AP$4)-1)),"")</f>
        <v/>
      </c>
      <c r="AU118" s="64" t="str">
        <f>IF($B118&lt;&gt;"",IFERROR(SUMIFS(销售台账!$K$3:$K$2654,销售台账!$E$3:$E$2654,$B118,销售台账!$B$3:$B$2654,LEFT($I$3,4),销售台账!$C$3:$C$2654,LEFT(AP$4,LEN(AP$4)-1))/AT118,0),"")</f>
        <v/>
      </c>
      <c r="AV118" s="64" t="str">
        <f>IF($B118&lt;&gt;"",SUMIFS(损耗登记!$I$3:$I$4999,损耗登记!$E$3:$E$4999,$B118,损耗登记!$B$3:$B$4999,LEFT($I$3,4),损耗登记!$C$3:$C$4999,LEFT(AP$4,LEN(AP$4)-1)),"")</f>
        <v/>
      </c>
      <c r="AW118" s="64" t="str">
        <f t="shared" si="108"/>
        <v/>
      </c>
      <c r="AX118" s="64" t="str">
        <f t="shared" si="109"/>
        <v/>
      </c>
      <c r="AY118" s="64" t="str">
        <f t="shared" si="110"/>
        <v/>
      </c>
      <c r="AZ118" s="64" t="str">
        <f t="shared" si="111"/>
        <v/>
      </c>
      <c r="BA118" s="64" t="str">
        <f>IF($B118&lt;&gt;"",SUMIFS(进货台账!$I$3:$I$1869,进货台账!$E$3:$E$1869,$B118,进货台账!$B$3:$B$1869,LEFT($I$3,4),进货台账!$C$3:$C$1869,LEFT(BA$4,LEN(BA$4)-1)),"")</f>
        <v/>
      </c>
      <c r="BB118" s="64" t="str">
        <f>IF($B118&lt;&gt;"",SUMIFS(进货台账!$K$3:$K$1869,进货台账!$E$3:$E$1869,$B118,进货台账!$B$3:$B$1869,LEFT($I$3,4),进货台账!$C$3:$C$1869,LEFT(BA$4,LEN(BA$4)-1)),"")</f>
        <v/>
      </c>
      <c r="BC118" s="64" t="str">
        <f t="shared" si="112"/>
        <v/>
      </c>
      <c r="BD118" s="64" t="str">
        <f t="shared" si="113"/>
        <v/>
      </c>
      <c r="BE118" s="64" t="str">
        <f>IF($B118&lt;&gt;"",SUMIFS(销售台账!$I$3:$I$2654,销售台账!$E$3:$E$2654,$B118,销售台账!$B$3:$B$2654,LEFT($I$3,4),销售台账!$C$3:$C$2654,LEFT(BA$4,LEN(BA$4)-1)),"")</f>
        <v/>
      </c>
      <c r="BF118" s="64" t="str">
        <f>IF($B118&lt;&gt;"",IFERROR(SUMIFS(销售台账!$K$3:$K$2654,销售台账!$E$3:$E$2654,$B118,销售台账!$B$3:$B$2654,LEFT($I$3,4),销售台账!$C$3:$C$2654,LEFT(BA$4,LEN(BA$4)-1))/BE118,0),"")</f>
        <v/>
      </c>
      <c r="BG118" s="64" t="str">
        <f>IF($B118&lt;&gt;"",SUMIFS(损耗登记!$I$3:$I$4999,损耗登记!$E$3:$E$4999,$B118,损耗登记!$B$3:$B$4999,LEFT($I$3,4),损耗登记!$C$3:$C$4999,LEFT(BA$4,LEN(BA$4)-1)),"")</f>
        <v/>
      </c>
      <c r="BH118" s="64" t="str">
        <f t="shared" si="114"/>
        <v/>
      </c>
      <c r="BI118" s="64" t="str">
        <f t="shared" si="115"/>
        <v/>
      </c>
      <c r="BJ118" s="64" t="str">
        <f t="shared" si="116"/>
        <v/>
      </c>
      <c r="BK118" s="64" t="str">
        <f t="shared" si="117"/>
        <v/>
      </c>
      <c r="BL118" s="64" t="str">
        <f>IF($B118&lt;&gt;"",SUMIFS(进货台账!$I$3:$I$1869,进货台账!$E$3:$E$1869,$B118,进货台账!$B$3:$B$1869,LEFT($I$3,4),进货台账!$C$3:$C$1869,LEFT(BL$4,LEN(BL$4)-1)),"")</f>
        <v/>
      </c>
      <c r="BM118" s="64" t="str">
        <f>IF($B118&lt;&gt;"",SUMIFS(进货台账!$K$3:$K$1869,进货台账!$E$3:$E$1869,$B118,进货台账!$B$3:$B$1869,LEFT($I$3,4),进货台账!$C$3:$C$1869,LEFT(BL$4,LEN(BL$4)-1)),"")</f>
        <v/>
      </c>
      <c r="BN118" s="64" t="str">
        <f t="shared" si="118"/>
        <v/>
      </c>
      <c r="BO118" s="64" t="str">
        <f t="shared" si="119"/>
        <v/>
      </c>
      <c r="BP118" s="64" t="str">
        <f>IF($B118&lt;&gt;"",SUMIFS(销售台账!$I$3:$I$2654,销售台账!$E$3:$E$2654,$B118,销售台账!$B$3:$B$2654,LEFT($I$3,4),销售台账!$C$3:$C$2654,LEFT(BL$4,LEN(BL$4)-1)),"")</f>
        <v/>
      </c>
      <c r="BQ118" s="64" t="str">
        <f>IF($B118&lt;&gt;"",IFERROR(SUMIFS(销售台账!$K$3:$K$2654,销售台账!$E$3:$E$2654,$B118,销售台账!$B$3:$B$2654,LEFT($I$3,4),销售台账!$C$3:$C$2654,LEFT(BL$4,LEN(BL$4)-1))/BP118,0),"")</f>
        <v/>
      </c>
      <c r="BR118" s="64" t="str">
        <f>IF($B118&lt;&gt;"",SUMIFS(损耗登记!$I$3:$I$4999,损耗登记!$E$3:$E$4999,$B118,损耗登记!$B$3:$B$4999,LEFT($I$3,4),损耗登记!$C$3:$C$4999,LEFT(BL$4,LEN(BL$4)-1)),"")</f>
        <v/>
      </c>
      <c r="BS118" s="64" t="str">
        <f t="shared" si="120"/>
        <v/>
      </c>
      <c r="BT118" s="64" t="str">
        <f t="shared" si="121"/>
        <v/>
      </c>
      <c r="BU118" s="64" t="str">
        <f t="shared" si="122"/>
        <v/>
      </c>
      <c r="BV118" s="64" t="str">
        <f t="shared" si="123"/>
        <v/>
      </c>
      <c r="BW118" s="64" t="str">
        <f>IF($B118&lt;&gt;"",SUMIFS(进货台账!$I$3:$I$1869,进货台账!$E$3:$E$1869,$B118,进货台账!$B$3:$B$1869,LEFT($I$3,4),进货台账!$C$3:$C$1869,LEFT(BW$4,LEN(BW$4)-1)),"")</f>
        <v/>
      </c>
      <c r="BX118" s="64" t="str">
        <f>IF($B118&lt;&gt;"",SUMIFS(进货台账!$K$3:$K$1869,进货台账!$E$3:$E$1869,$B118,进货台账!$B$3:$B$1869,LEFT($I$3,4),进货台账!$C$3:$C$1869,LEFT(BW$4,LEN(BW$4)-1)),"")</f>
        <v/>
      </c>
      <c r="BY118" s="64" t="str">
        <f t="shared" si="124"/>
        <v/>
      </c>
      <c r="BZ118" s="64" t="str">
        <f t="shared" si="125"/>
        <v/>
      </c>
      <c r="CA118" s="64" t="str">
        <f>IF($B118&lt;&gt;"",SUMIFS(销售台账!$I$3:$I$2654,销售台账!$E$3:$E$2654,$B118,销售台账!$B$3:$B$2654,LEFT($I$3,4),销售台账!$C$3:$C$2654,LEFT(BW$4,LEN(BW$4)-1)),"")</f>
        <v/>
      </c>
      <c r="CB118" s="64" t="str">
        <f>IF($B118&lt;&gt;"",IFERROR(SUMIFS(销售台账!$K$3:$K$2654,销售台账!$E$3:$E$2654,$B118,销售台账!$B$3:$B$2654,LEFT($I$3,4),销售台账!$C$3:$C$2654,LEFT(BW$4,LEN(BW$4)-1))/CA118,0),"")</f>
        <v/>
      </c>
      <c r="CC118" s="64" t="str">
        <f>IF($B118&lt;&gt;"",SUMIFS(损耗登记!$I$3:$I$4999,损耗登记!$E$3:$E$4999,$B118,损耗登记!$B$3:$B$4999,LEFT($I$3,4),损耗登记!$C$3:$C$4999,LEFT(BW$4,LEN(BW$4)-1)),"")</f>
        <v/>
      </c>
      <c r="CD118" s="64" t="str">
        <f t="shared" si="126"/>
        <v/>
      </c>
      <c r="CE118" s="64" t="str">
        <f t="shared" si="127"/>
        <v/>
      </c>
      <c r="CF118" s="64" t="str">
        <f t="shared" si="128"/>
        <v/>
      </c>
      <c r="CG118" s="64" t="str">
        <f t="shared" si="129"/>
        <v/>
      </c>
      <c r="CH118" s="64" t="str">
        <f>IF($B118&lt;&gt;"",SUMIFS(进货台账!$I$3:$I$1869,进货台账!$E$3:$E$1869,$B118,进货台账!$B$3:$B$1869,LEFT($I$3,4),进货台账!$C$3:$C$1869,LEFT(CH$4,LEN(CH$4)-1)),"")</f>
        <v/>
      </c>
      <c r="CI118" s="64" t="str">
        <f>IF($B118&lt;&gt;"",SUMIFS(进货台账!$K$3:$K$1869,进货台账!$E$3:$E$1869,$B118,进货台账!$B$3:$B$1869,LEFT($I$3,4),进货台账!$C$3:$C$1869,LEFT(CH$4,LEN(CH$4)-1)),"")</f>
        <v/>
      </c>
      <c r="CJ118" s="64" t="str">
        <f t="shared" si="130"/>
        <v/>
      </c>
      <c r="CK118" s="64" t="str">
        <f t="shared" si="131"/>
        <v/>
      </c>
      <c r="CL118" s="64" t="str">
        <f>IF($B118&lt;&gt;"",SUMIFS(销售台账!$I$3:$I$2654,销售台账!$E$3:$E$2654,$B118,销售台账!$B$3:$B$2654,LEFT($I$3,4),销售台账!$C$3:$C$2654,LEFT(CH$4,LEN(CH$4)-1)),"")</f>
        <v/>
      </c>
      <c r="CM118" s="64" t="str">
        <f>IF($B118&lt;&gt;"",IFERROR(SUMIFS(销售台账!$K$3:$K$2654,销售台账!$E$3:$E$2654,$B118,销售台账!$B$3:$B$2654,LEFT($I$3,4),销售台账!$C$3:$C$2654,LEFT(CH$4,LEN(CH$4)-1))/CL118,0),"")</f>
        <v/>
      </c>
      <c r="CN118" s="64" t="str">
        <f>IF($B118&lt;&gt;"",SUMIFS(损耗登记!$I$3:$I$4999,损耗登记!$E$3:$E$4999,$B118,损耗登记!$B$3:$B$4999,LEFT($I$3,4),损耗登记!$C$3:$C$4999,LEFT(CH$4,LEN(CH$4)-1)),"")</f>
        <v/>
      </c>
      <c r="CO118" s="64" t="str">
        <f t="shared" si="132"/>
        <v/>
      </c>
      <c r="CP118" s="64" t="str">
        <f t="shared" si="133"/>
        <v/>
      </c>
      <c r="CQ118" s="64" t="str">
        <f t="shared" si="134"/>
        <v/>
      </c>
      <c r="CR118" s="64" t="str">
        <f t="shared" si="135"/>
        <v/>
      </c>
      <c r="CS118" s="64" t="str">
        <f>IF($B118&lt;&gt;"",SUMIFS(进货台账!$I$3:$I$1869,进货台账!$E$3:$E$1869,$B118,进货台账!$B$3:$B$1869,LEFT($I$3,4),进货台账!$C$3:$C$1869,LEFT(CS$4,LEN(CS$4)-1)),"")</f>
        <v/>
      </c>
      <c r="CT118" s="64" t="str">
        <f>IF($B118&lt;&gt;"",SUMIFS(进货台账!$K$3:$K$1869,进货台账!$E$3:$E$1869,$B118,进货台账!$B$3:$B$1869,LEFT($I$3,4),进货台账!$C$3:$C$1869,LEFT(CS$4,LEN(CS$4)-1)),"")</f>
        <v/>
      </c>
      <c r="CU118" s="64" t="str">
        <f t="shared" si="136"/>
        <v/>
      </c>
      <c r="CV118" s="64" t="str">
        <f t="shared" si="137"/>
        <v/>
      </c>
      <c r="CW118" s="64" t="str">
        <f>IF($B118&lt;&gt;"",SUMIFS(销售台账!$I$3:$I$2654,销售台账!$E$3:$E$2654,$B118,销售台账!$B$3:$B$2654,LEFT($I$3,4),销售台账!$C$3:$C$2654,LEFT(CS$4,LEN(CS$4)-1)),"")</f>
        <v/>
      </c>
      <c r="CX118" s="64" t="str">
        <f>IF($B118&lt;&gt;"",IFERROR(SUMIFS(销售台账!$K$3:$K$2654,销售台账!$E$3:$E$2654,$B118,销售台账!$B$3:$B$2654,LEFT($I$3,4),销售台账!$C$3:$C$2654,LEFT(CS$4,LEN(CS$4)-1))/CW118,0),"")</f>
        <v/>
      </c>
      <c r="CY118" s="64" t="str">
        <f>IF($B118&lt;&gt;"",SUMIFS(损耗登记!$I$3:$I$4999,损耗登记!$E$3:$E$4999,$B118,损耗登记!$B$3:$B$4999,LEFT($I$3,4),损耗登记!$C$3:$C$4999,LEFT(CS$4,LEN(CS$4)-1)),"")</f>
        <v/>
      </c>
      <c r="CZ118" s="64" t="str">
        <f t="shared" si="138"/>
        <v/>
      </c>
      <c r="DA118" s="64" t="str">
        <f t="shared" si="139"/>
        <v/>
      </c>
      <c r="DB118" s="64" t="str">
        <f t="shared" si="140"/>
        <v/>
      </c>
      <c r="DC118" s="64" t="str">
        <f t="shared" si="141"/>
        <v/>
      </c>
      <c r="DD118" s="64" t="str">
        <f>IF($B118&lt;&gt;"",SUMIFS(进货台账!$I$3:$I$1869,进货台账!$E$3:$E$1869,$B118,进货台账!$B$3:$B$1869,LEFT($I$3,4),进货台账!$C$3:$C$1869,LEFT(DD$4,LEN(DD$4)-1)),"")</f>
        <v/>
      </c>
      <c r="DE118" s="64" t="str">
        <f>IF($B118&lt;&gt;"",SUMIFS(进货台账!$K$3:$K$1869,进货台账!$E$3:$E$1869,$B118,进货台账!$B$3:$B$1869,LEFT($I$3,4),进货台账!$C$3:$C$1869,LEFT(DD$4,LEN(DD$4)-1)),"")</f>
        <v/>
      </c>
      <c r="DF118" s="64" t="str">
        <f t="shared" si="142"/>
        <v/>
      </c>
      <c r="DG118" s="64" t="str">
        <f t="shared" si="143"/>
        <v/>
      </c>
      <c r="DH118" s="64" t="str">
        <f>IF($B118&lt;&gt;"",SUMIFS(销售台账!$I$3:$I$2654,销售台账!$E$3:$E$2654,$B118,销售台账!$B$3:$B$2654,LEFT($I$3,4),销售台账!$C$3:$C$2654,LEFT(DD$4,LEN(DD$4)-1)),"")</f>
        <v/>
      </c>
      <c r="DI118" s="64" t="str">
        <f>IF($B118&lt;&gt;"",IFERROR(SUMIFS(销售台账!$K$3:$K$2654,销售台账!$E$3:$E$2654,$B118,销售台账!$B$3:$B$2654,LEFT($I$3,4),销售台账!$C$3:$C$2654,LEFT(DD$4,LEN(DD$4)-1))/DH118,0),"")</f>
        <v/>
      </c>
      <c r="DJ118" s="64" t="str">
        <f>IF($B118&lt;&gt;"",SUMIFS(损耗登记!$I$3:$I$4999,损耗登记!$E$3:$E$4999,$B118,损耗登记!$B$3:$B$4999,LEFT($I$3,4),损耗登记!$C$3:$C$4999,LEFT(DD$4,LEN(DD$4)-1)),"")</f>
        <v/>
      </c>
      <c r="DK118" s="64" t="str">
        <f t="shared" si="144"/>
        <v/>
      </c>
      <c r="DL118" s="64" t="str">
        <f t="shared" si="145"/>
        <v/>
      </c>
      <c r="DM118" s="64" t="str">
        <f t="shared" si="146"/>
        <v/>
      </c>
      <c r="DN118" s="64" t="str">
        <f t="shared" si="147"/>
        <v/>
      </c>
      <c r="DO118" s="64" t="str">
        <f>IF($B118&lt;&gt;"",SUMIFS(进货台账!$I$3:$I$1869,进货台账!$E$3:$E$1869,$B118,进货台账!$B$3:$B$1869,LEFT($I$3,4),进货台账!$C$3:$C$1869,LEFT(DO$4,LEN(DO$4)-1)),"")</f>
        <v/>
      </c>
      <c r="DP118" s="64" t="str">
        <f>IF($B118&lt;&gt;"",SUMIFS(进货台账!$K$3:$K$1869,进货台账!$E$3:$E$1869,$B118,进货台账!$B$3:$B$1869,LEFT($I$3,4),进货台账!$C$3:$C$1869,LEFT(DO$4,LEN(DO$4)-1)),"")</f>
        <v/>
      </c>
      <c r="DQ118" s="64" t="str">
        <f t="shared" si="148"/>
        <v/>
      </c>
      <c r="DR118" s="64" t="str">
        <f t="shared" si="149"/>
        <v/>
      </c>
      <c r="DS118" s="64" t="str">
        <f>IF($B118&lt;&gt;"",SUMIFS(销售台账!$I$3:$I$2654,销售台账!$E$3:$E$2654,$B118,销售台账!$B$3:$B$2654,LEFT($I$3,4),销售台账!$C$3:$C$2654,LEFT(DO$4,LEN(DO$4)-1)),"")</f>
        <v/>
      </c>
      <c r="DT118" s="64" t="str">
        <f>IF($B118&lt;&gt;"",IFERROR(SUMIFS(销售台账!$K$3:$K$2654,销售台账!$E$3:$E$2654,$B118,销售台账!$B$3:$B$2654,LEFT($I$3,4),销售台账!$C$3:$C$2654,LEFT(DO$4,LEN(DO$4)-1))/DS118,0),"")</f>
        <v/>
      </c>
      <c r="DU118" s="64" t="str">
        <f>IF($B118&lt;&gt;"",SUMIFS(损耗登记!$I$3:$I$4999,损耗登记!$E$3:$E$4999,$B118,损耗登记!$B$3:$B$4999,LEFT($I$3,4),损耗登记!$C$3:$C$4999,LEFT(DO$4,LEN(DO$4)-1)),"")</f>
        <v/>
      </c>
      <c r="DV118" s="64" t="str">
        <f t="shared" si="150"/>
        <v/>
      </c>
      <c r="DW118" s="64" t="str">
        <f t="shared" si="151"/>
        <v/>
      </c>
      <c r="DX118" s="64" t="str">
        <f t="shared" si="152"/>
        <v/>
      </c>
      <c r="DY118" s="64" t="str">
        <f t="shared" si="153"/>
        <v/>
      </c>
      <c r="DZ118" s="64" t="str">
        <f>IF($B118&lt;&gt;"",SUMIFS(进货台账!$I$3:$I$1869,进货台账!$E$3:$E$1869,$B118,进货台账!$B$3:$B$1869,LEFT($I$3,4),进货台账!$C$3:$C$1869,LEFT(DZ$4,LEN(DZ$4)-1)),"")</f>
        <v/>
      </c>
      <c r="EA118" s="64" t="str">
        <f>IF($B118&lt;&gt;"",SUMIFS(进货台账!$K$3:$K$1869,进货台账!$E$3:$E$1869,$B118,进货台账!$B$3:$B$1869,LEFT($I$3,4),进货台账!$C$3:$C$1869,LEFT(DZ$4,LEN(DZ$4)-1)),"")</f>
        <v/>
      </c>
      <c r="EB118" s="64" t="str">
        <f t="shared" si="154"/>
        <v/>
      </c>
      <c r="EC118" s="64" t="str">
        <f t="shared" si="155"/>
        <v/>
      </c>
      <c r="ED118" s="64" t="str">
        <f>IF($B118&lt;&gt;"",SUMIFS(销售台账!$I$3:$I$2654,销售台账!$E$3:$E$2654,$B118,销售台账!$B$3:$B$2654,LEFT($I$3,4),销售台账!$C$3:$C$2654,LEFT(DZ$4,LEN(DZ$4)-1)),"")</f>
        <v/>
      </c>
      <c r="EE118" s="64" t="str">
        <f>IF($B118&lt;&gt;"",IFERROR(SUMIFS(销售台账!$K$3:$K$2654,销售台账!$E$3:$E$2654,$B118,销售台账!$B$3:$B$2654,LEFT($I$3,4),销售台账!$C$3:$C$2654,LEFT(DZ$4,LEN(DZ$4)-1))/ED118,0),"")</f>
        <v/>
      </c>
      <c r="EF118" s="64" t="str">
        <f>IF($B118&lt;&gt;"",SUMIFS(损耗登记!$I$3:$I$4999,损耗登记!$E$3:$E$4999,$B118,损耗登记!$B$3:$B$4999,LEFT($I$3,4),损耗登记!$C$3:$C$4999,LEFT(DZ$4,LEN(DZ$4)-1)),"")</f>
        <v/>
      </c>
      <c r="EG118" s="64" t="str">
        <f t="shared" si="156"/>
        <v/>
      </c>
      <c r="EH118" s="64" t="str">
        <f t="shared" si="157"/>
        <v/>
      </c>
      <c r="EI118" s="64" t="str">
        <f t="shared" si="158"/>
        <v/>
      </c>
      <c r="EJ118" s="64" t="str">
        <f t="shared" si="159"/>
        <v/>
      </c>
    </row>
    <row r="119" s="44" customFormat="1" ht="22" customHeight="1" spans="1:140">
      <c r="A119" s="63" t="str">
        <f t="shared" si="160"/>
        <v/>
      </c>
      <c r="B119" s="63" t="str">
        <f>IF(商品参数!A115&lt;&gt;"",商品参数!A115,"")</f>
        <v/>
      </c>
      <c r="C119" s="64" t="str">
        <f>IFERROR(VLOOKUP(B119,商品参数!A:E,2,FALSE),"")</f>
        <v/>
      </c>
      <c r="D119" s="64" t="str">
        <f>IFERROR(VLOOKUP(B119,商品参数!A:E,3,FALSE),"")</f>
        <v/>
      </c>
      <c r="E119" s="64" t="str">
        <f>IFERROR(VLOOKUP(B119,商品参数!A:E,4,FALSE),"")</f>
        <v/>
      </c>
      <c r="F119" s="64" t="str">
        <f>IF(E119&lt;&gt;"",IFERROR(VLOOKUP(B119,商品参数!$A$3:$D$499,6,0),0),"")</f>
        <v/>
      </c>
      <c r="G119" s="64" t="str">
        <f>IF(E119&lt;&gt;"",IFERROR(VLOOKUP(B119,商品参数!$A$3:$E$499,7,0),0),"")</f>
        <v/>
      </c>
      <c r="H119" s="64" t="str">
        <f t="shared" si="94"/>
        <v/>
      </c>
      <c r="I119" s="64" t="str">
        <f>IF($B119&lt;&gt;"",SUMIFS(进货台账!$I$3:$I$1869,进货台账!$E$3:$E$1869,$B119,进货台账!$B$3:$B$1869,LEFT($I$3,4),进货台账!$C$3:$C$1869,LEFT(I$4,LEN(I$4)-1)),"")</f>
        <v/>
      </c>
      <c r="J119" s="64" t="str">
        <f>IF($B119&lt;&gt;"",SUMIFS(进货台账!$K$3:$K$1869,进货台账!$E$3:$E$1869,$B119,进货台账!$B$3:$B$1869,LEFT($I$3,4),进货台账!$C$3:$C$1869,LEFT(I$4,LEN(I$4)-1)),"")</f>
        <v/>
      </c>
      <c r="K119" s="64" t="str">
        <f t="shared" si="95"/>
        <v/>
      </c>
      <c r="L119" s="64" t="str">
        <f t="shared" si="96"/>
        <v/>
      </c>
      <c r="M119" s="64" t="str">
        <f>IF($B119&lt;&gt;"",SUMIFS(销售台账!$I$3:$I$2654,销售台账!$E$3:$E$2654,$B119,销售台账!$B$3:$B$2654,LEFT($I$3,4),销售台账!$C$3:$C$2654,LEFT(I$4,LEN(I$4)-1)),"")</f>
        <v/>
      </c>
      <c r="N119" s="64" t="str">
        <f>IF($B119&lt;&gt;"",IFERROR(SUMIFS(销售台账!$K$3:$K$2654,销售台账!$E$3:$E$2654,$B119,销售台账!$B$3:$B$2654,LEFT($I$3,4),销售台账!$C$3:$C$2654,LEFT(I$4,LEN(I$4)-1))/M119,0),"")</f>
        <v/>
      </c>
      <c r="O119" s="64" t="str">
        <f>IF($B119&lt;&gt;"",SUMIFS(损耗登记!$I$3:$I$4999,损耗登记!$E$3:$E$4999,$B119,损耗登记!$B$3:$B$4999,LEFT($I$3,4),损耗登记!$C$3:$C$4999,LEFT(I$4,LEN(I$4)-1)),"")</f>
        <v/>
      </c>
      <c r="P119" s="64" t="str">
        <f t="shared" si="97"/>
        <v/>
      </c>
      <c r="Q119" s="64" t="str">
        <f t="shared" si="98"/>
        <v/>
      </c>
      <c r="R119" s="64" t="str">
        <f t="shared" si="99"/>
        <v/>
      </c>
      <c r="S119" s="64" t="str">
        <f t="shared" si="161"/>
        <v/>
      </c>
      <c r="T119" s="64" t="str">
        <f>IF($B119&lt;&gt;"",SUMIFS(进货台账!$I$3:$I$1869,进货台账!$E$3:$E$1869,$B119,进货台账!$B$3:$B$1869,LEFT($I$3,4),进货台账!$C$3:$C$1869,LEFT(T$4,LEN(T$4)-1)),"")</f>
        <v/>
      </c>
      <c r="U119" s="64" t="str">
        <f>IF($B119&lt;&gt;"",SUMIFS(进货台账!$K$3:$K$1869,进货台账!$E$3:$E$1869,$B119,进货台账!$B$3:$B$1869,LEFT($I$3,4),进货台账!$C$3:$C$1869,LEFT(T$4,LEN(T$4)-1)),"")</f>
        <v/>
      </c>
      <c r="V119" s="64" t="str">
        <f t="shared" si="162"/>
        <v/>
      </c>
      <c r="W119" s="64" t="str">
        <f t="shared" si="163"/>
        <v/>
      </c>
      <c r="X119" s="64" t="str">
        <f>IF($B119&lt;&gt;"",SUMIFS(销售台账!$I$3:$I$2654,销售台账!$E$3:$E$2654,$B119,销售台账!$B$3:$B$2654,LEFT($I$3,4),销售台账!$C$3:$C$2654,LEFT(T$4,LEN(T$4)-1)),"")</f>
        <v/>
      </c>
      <c r="Y119" s="64" t="str">
        <f>IF($B119&lt;&gt;"",IFERROR(SUMIFS(销售台账!$K$3:$K$2654,销售台账!$E$3:$E$2654,$B119,销售台账!$B$3:$B$2654,LEFT($I$3,4),销售台账!$C$3:$C$2654,LEFT(T$4,LEN(T$4)-1))/X119,0),"")</f>
        <v/>
      </c>
      <c r="Z119" s="64" t="str">
        <f>IF($B119&lt;&gt;"",SUMIFS(损耗登记!$I$3:$I$4999,损耗登记!$E$3:$E$4999,$B119,损耗登记!$B$3:$B$4999,LEFT($I$3,4),损耗登记!$C$3:$C$4999,LEFT(T$4,LEN(T$4)-1)),"")</f>
        <v/>
      </c>
      <c r="AA119" s="64" t="str">
        <f t="shared" si="164"/>
        <v/>
      </c>
      <c r="AB119" s="64" t="str">
        <f t="shared" si="165"/>
        <v/>
      </c>
      <c r="AC119" s="64" t="str">
        <f t="shared" si="166"/>
        <v/>
      </c>
      <c r="AD119" s="64" t="str">
        <f t="shared" si="167"/>
        <v/>
      </c>
      <c r="AE119" s="64" t="str">
        <f>IF($B119&lt;&gt;"",SUMIFS(进货台账!$I$3:$I$1869,进货台账!$E$3:$E$1869,$B119,进货台账!$B$3:$B$1869,LEFT($I$3,4),进货台账!$C$3:$C$1869,LEFT(AE$4,LEN(AE$4)-1)),"")</f>
        <v/>
      </c>
      <c r="AF119" s="64" t="str">
        <f>IF($B119&lt;&gt;"",SUMIFS(进货台账!$K$3:$K$1869,进货台账!$E$3:$E$1869,$B119,进货台账!$B$3:$B$1869,LEFT($I$3,4),进货台账!$C$3:$C$1869,LEFT(AE$4,LEN(AE$4)-1)),"")</f>
        <v/>
      </c>
      <c r="AG119" s="64" t="str">
        <f t="shared" si="100"/>
        <v/>
      </c>
      <c r="AH119" s="64" t="str">
        <f t="shared" si="101"/>
        <v/>
      </c>
      <c r="AI119" s="64" t="str">
        <f>IF($B119&lt;&gt;"",SUMIFS(销售台账!$I$3:$I$2654,销售台账!$E$3:$E$2654,$B119,销售台账!$B$3:$B$2654,LEFT($I$3,4),销售台账!$C$3:$C$2654,LEFT(AE$4,LEN(AE$4)-1)),"")</f>
        <v/>
      </c>
      <c r="AJ119" s="64" t="str">
        <f>IF($B119&lt;&gt;"",IFERROR(SUMIFS(销售台账!$K$3:$K$2654,销售台账!$E$3:$E$2654,$B119,销售台账!$B$3:$B$2654,LEFT($I$3,4),销售台账!$C$3:$C$2654,LEFT(AE$4,LEN(AE$4)-1))/AI119,0),"")</f>
        <v/>
      </c>
      <c r="AK119" s="64" t="str">
        <f>IF($B119&lt;&gt;"",SUMIFS(损耗登记!$I$3:$I$4999,损耗登记!$E$3:$E$4999,$B119,损耗登记!$B$3:$B$4999,LEFT($I$3,4),损耗登记!$C$3:$C$4999,LEFT(AE$4,LEN(AE$4)-1)),"")</f>
        <v/>
      </c>
      <c r="AL119" s="64" t="str">
        <f t="shared" si="102"/>
        <v/>
      </c>
      <c r="AM119" s="64" t="str">
        <f t="shared" si="103"/>
        <v/>
      </c>
      <c r="AN119" s="64" t="str">
        <f t="shared" si="104"/>
        <v/>
      </c>
      <c r="AO119" s="64" t="str">
        <f t="shared" si="105"/>
        <v/>
      </c>
      <c r="AP119" s="64" t="str">
        <f>IF($B119&lt;&gt;"",SUMIFS(进货台账!$I$3:$I$1869,进货台账!$E$3:$E$1869,$B119,进货台账!$B$3:$B$1869,LEFT($I$3,4),进货台账!$C$3:$C$1869,LEFT(AP$4,LEN(AP$4)-1)),"")</f>
        <v/>
      </c>
      <c r="AQ119" s="64" t="str">
        <f>IF($B119&lt;&gt;"",SUMIFS(进货台账!$K$3:$K$1869,进货台账!$E$3:$E$1869,$B119,进货台账!$B$3:$B$1869,LEFT($I$3,4),进货台账!$C$3:$C$1869,LEFT(AP$4,LEN(AP$4)-1)),"")</f>
        <v/>
      </c>
      <c r="AR119" s="64" t="str">
        <f t="shared" si="106"/>
        <v/>
      </c>
      <c r="AS119" s="64" t="str">
        <f t="shared" si="107"/>
        <v/>
      </c>
      <c r="AT119" s="64" t="str">
        <f>IF($B119&lt;&gt;"",SUMIFS(销售台账!$I$3:$I$2654,销售台账!$E$3:$E$2654,$B119,销售台账!$B$3:$B$2654,LEFT($I$3,4),销售台账!$C$3:$C$2654,LEFT(AP$4,LEN(AP$4)-1)),"")</f>
        <v/>
      </c>
      <c r="AU119" s="64" t="str">
        <f>IF($B119&lt;&gt;"",IFERROR(SUMIFS(销售台账!$K$3:$K$2654,销售台账!$E$3:$E$2654,$B119,销售台账!$B$3:$B$2654,LEFT($I$3,4),销售台账!$C$3:$C$2654,LEFT(AP$4,LEN(AP$4)-1))/AT119,0),"")</f>
        <v/>
      </c>
      <c r="AV119" s="64" t="str">
        <f>IF($B119&lt;&gt;"",SUMIFS(损耗登记!$I$3:$I$4999,损耗登记!$E$3:$E$4999,$B119,损耗登记!$B$3:$B$4999,LEFT($I$3,4),损耗登记!$C$3:$C$4999,LEFT(AP$4,LEN(AP$4)-1)),"")</f>
        <v/>
      </c>
      <c r="AW119" s="64" t="str">
        <f t="shared" si="108"/>
        <v/>
      </c>
      <c r="AX119" s="64" t="str">
        <f t="shared" si="109"/>
        <v/>
      </c>
      <c r="AY119" s="64" t="str">
        <f t="shared" si="110"/>
        <v/>
      </c>
      <c r="AZ119" s="64" t="str">
        <f t="shared" si="111"/>
        <v/>
      </c>
      <c r="BA119" s="64" t="str">
        <f>IF($B119&lt;&gt;"",SUMIFS(进货台账!$I$3:$I$1869,进货台账!$E$3:$E$1869,$B119,进货台账!$B$3:$B$1869,LEFT($I$3,4),进货台账!$C$3:$C$1869,LEFT(BA$4,LEN(BA$4)-1)),"")</f>
        <v/>
      </c>
      <c r="BB119" s="64" t="str">
        <f>IF($B119&lt;&gt;"",SUMIFS(进货台账!$K$3:$K$1869,进货台账!$E$3:$E$1869,$B119,进货台账!$B$3:$B$1869,LEFT($I$3,4),进货台账!$C$3:$C$1869,LEFT(BA$4,LEN(BA$4)-1)),"")</f>
        <v/>
      </c>
      <c r="BC119" s="64" t="str">
        <f t="shared" si="112"/>
        <v/>
      </c>
      <c r="BD119" s="64" t="str">
        <f t="shared" si="113"/>
        <v/>
      </c>
      <c r="BE119" s="64" t="str">
        <f>IF($B119&lt;&gt;"",SUMIFS(销售台账!$I$3:$I$2654,销售台账!$E$3:$E$2654,$B119,销售台账!$B$3:$B$2654,LEFT($I$3,4),销售台账!$C$3:$C$2654,LEFT(BA$4,LEN(BA$4)-1)),"")</f>
        <v/>
      </c>
      <c r="BF119" s="64" t="str">
        <f>IF($B119&lt;&gt;"",IFERROR(SUMIFS(销售台账!$K$3:$K$2654,销售台账!$E$3:$E$2654,$B119,销售台账!$B$3:$B$2654,LEFT($I$3,4),销售台账!$C$3:$C$2654,LEFT(BA$4,LEN(BA$4)-1))/BE119,0),"")</f>
        <v/>
      </c>
      <c r="BG119" s="64" t="str">
        <f>IF($B119&lt;&gt;"",SUMIFS(损耗登记!$I$3:$I$4999,损耗登记!$E$3:$E$4999,$B119,损耗登记!$B$3:$B$4999,LEFT($I$3,4),损耗登记!$C$3:$C$4999,LEFT(BA$4,LEN(BA$4)-1)),"")</f>
        <v/>
      </c>
      <c r="BH119" s="64" t="str">
        <f t="shared" si="114"/>
        <v/>
      </c>
      <c r="BI119" s="64" t="str">
        <f t="shared" si="115"/>
        <v/>
      </c>
      <c r="BJ119" s="64" t="str">
        <f t="shared" si="116"/>
        <v/>
      </c>
      <c r="BK119" s="64" t="str">
        <f t="shared" si="117"/>
        <v/>
      </c>
      <c r="BL119" s="64" t="str">
        <f>IF($B119&lt;&gt;"",SUMIFS(进货台账!$I$3:$I$1869,进货台账!$E$3:$E$1869,$B119,进货台账!$B$3:$B$1869,LEFT($I$3,4),进货台账!$C$3:$C$1869,LEFT(BL$4,LEN(BL$4)-1)),"")</f>
        <v/>
      </c>
      <c r="BM119" s="64" t="str">
        <f>IF($B119&lt;&gt;"",SUMIFS(进货台账!$K$3:$K$1869,进货台账!$E$3:$E$1869,$B119,进货台账!$B$3:$B$1869,LEFT($I$3,4),进货台账!$C$3:$C$1869,LEFT(BL$4,LEN(BL$4)-1)),"")</f>
        <v/>
      </c>
      <c r="BN119" s="64" t="str">
        <f t="shared" si="118"/>
        <v/>
      </c>
      <c r="BO119" s="64" t="str">
        <f t="shared" si="119"/>
        <v/>
      </c>
      <c r="BP119" s="64" t="str">
        <f>IF($B119&lt;&gt;"",SUMIFS(销售台账!$I$3:$I$2654,销售台账!$E$3:$E$2654,$B119,销售台账!$B$3:$B$2654,LEFT($I$3,4),销售台账!$C$3:$C$2654,LEFT(BL$4,LEN(BL$4)-1)),"")</f>
        <v/>
      </c>
      <c r="BQ119" s="64" t="str">
        <f>IF($B119&lt;&gt;"",IFERROR(SUMIFS(销售台账!$K$3:$K$2654,销售台账!$E$3:$E$2654,$B119,销售台账!$B$3:$B$2654,LEFT($I$3,4),销售台账!$C$3:$C$2654,LEFT(BL$4,LEN(BL$4)-1))/BP119,0),"")</f>
        <v/>
      </c>
      <c r="BR119" s="64" t="str">
        <f>IF($B119&lt;&gt;"",SUMIFS(损耗登记!$I$3:$I$4999,损耗登记!$E$3:$E$4999,$B119,损耗登记!$B$3:$B$4999,LEFT($I$3,4),损耗登记!$C$3:$C$4999,LEFT(BL$4,LEN(BL$4)-1)),"")</f>
        <v/>
      </c>
      <c r="BS119" s="64" t="str">
        <f t="shared" si="120"/>
        <v/>
      </c>
      <c r="BT119" s="64" t="str">
        <f t="shared" si="121"/>
        <v/>
      </c>
      <c r="BU119" s="64" t="str">
        <f t="shared" si="122"/>
        <v/>
      </c>
      <c r="BV119" s="64" t="str">
        <f t="shared" si="123"/>
        <v/>
      </c>
      <c r="BW119" s="64" t="str">
        <f>IF($B119&lt;&gt;"",SUMIFS(进货台账!$I$3:$I$1869,进货台账!$E$3:$E$1869,$B119,进货台账!$B$3:$B$1869,LEFT($I$3,4),进货台账!$C$3:$C$1869,LEFT(BW$4,LEN(BW$4)-1)),"")</f>
        <v/>
      </c>
      <c r="BX119" s="64" t="str">
        <f>IF($B119&lt;&gt;"",SUMIFS(进货台账!$K$3:$K$1869,进货台账!$E$3:$E$1869,$B119,进货台账!$B$3:$B$1869,LEFT($I$3,4),进货台账!$C$3:$C$1869,LEFT(BW$4,LEN(BW$4)-1)),"")</f>
        <v/>
      </c>
      <c r="BY119" s="64" t="str">
        <f t="shared" si="124"/>
        <v/>
      </c>
      <c r="BZ119" s="64" t="str">
        <f t="shared" si="125"/>
        <v/>
      </c>
      <c r="CA119" s="64" t="str">
        <f>IF($B119&lt;&gt;"",SUMIFS(销售台账!$I$3:$I$2654,销售台账!$E$3:$E$2654,$B119,销售台账!$B$3:$B$2654,LEFT($I$3,4),销售台账!$C$3:$C$2654,LEFT(BW$4,LEN(BW$4)-1)),"")</f>
        <v/>
      </c>
      <c r="CB119" s="64" t="str">
        <f>IF($B119&lt;&gt;"",IFERROR(SUMIFS(销售台账!$K$3:$K$2654,销售台账!$E$3:$E$2654,$B119,销售台账!$B$3:$B$2654,LEFT($I$3,4),销售台账!$C$3:$C$2654,LEFT(BW$4,LEN(BW$4)-1))/CA119,0),"")</f>
        <v/>
      </c>
      <c r="CC119" s="64" t="str">
        <f>IF($B119&lt;&gt;"",SUMIFS(损耗登记!$I$3:$I$4999,损耗登记!$E$3:$E$4999,$B119,损耗登记!$B$3:$B$4999,LEFT($I$3,4),损耗登记!$C$3:$C$4999,LEFT(BW$4,LEN(BW$4)-1)),"")</f>
        <v/>
      </c>
      <c r="CD119" s="64" t="str">
        <f t="shared" si="126"/>
        <v/>
      </c>
      <c r="CE119" s="64" t="str">
        <f t="shared" si="127"/>
        <v/>
      </c>
      <c r="CF119" s="64" t="str">
        <f t="shared" si="128"/>
        <v/>
      </c>
      <c r="CG119" s="64" t="str">
        <f t="shared" si="129"/>
        <v/>
      </c>
      <c r="CH119" s="64" t="str">
        <f>IF($B119&lt;&gt;"",SUMIFS(进货台账!$I$3:$I$1869,进货台账!$E$3:$E$1869,$B119,进货台账!$B$3:$B$1869,LEFT($I$3,4),进货台账!$C$3:$C$1869,LEFT(CH$4,LEN(CH$4)-1)),"")</f>
        <v/>
      </c>
      <c r="CI119" s="64" t="str">
        <f>IF($B119&lt;&gt;"",SUMIFS(进货台账!$K$3:$K$1869,进货台账!$E$3:$E$1869,$B119,进货台账!$B$3:$B$1869,LEFT($I$3,4),进货台账!$C$3:$C$1869,LEFT(CH$4,LEN(CH$4)-1)),"")</f>
        <v/>
      </c>
      <c r="CJ119" s="64" t="str">
        <f t="shared" si="130"/>
        <v/>
      </c>
      <c r="CK119" s="64" t="str">
        <f t="shared" si="131"/>
        <v/>
      </c>
      <c r="CL119" s="64" t="str">
        <f>IF($B119&lt;&gt;"",SUMIFS(销售台账!$I$3:$I$2654,销售台账!$E$3:$E$2654,$B119,销售台账!$B$3:$B$2654,LEFT($I$3,4),销售台账!$C$3:$C$2654,LEFT(CH$4,LEN(CH$4)-1)),"")</f>
        <v/>
      </c>
      <c r="CM119" s="64" t="str">
        <f>IF($B119&lt;&gt;"",IFERROR(SUMIFS(销售台账!$K$3:$K$2654,销售台账!$E$3:$E$2654,$B119,销售台账!$B$3:$B$2654,LEFT($I$3,4),销售台账!$C$3:$C$2654,LEFT(CH$4,LEN(CH$4)-1))/CL119,0),"")</f>
        <v/>
      </c>
      <c r="CN119" s="64" t="str">
        <f>IF($B119&lt;&gt;"",SUMIFS(损耗登记!$I$3:$I$4999,损耗登记!$E$3:$E$4999,$B119,损耗登记!$B$3:$B$4999,LEFT($I$3,4),损耗登记!$C$3:$C$4999,LEFT(CH$4,LEN(CH$4)-1)),"")</f>
        <v/>
      </c>
      <c r="CO119" s="64" t="str">
        <f t="shared" si="132"/>
        <v/>
      </c>
      <c r="CP119" s="64" t="str">
        <f t="shared" si="133"/>
        <v/>
      </c>
      <c r="CQ119" s="64" t="str">
        <f t="shared" si="134"/>
        <v/>
      </c>
      <c r="CR119" s="64" t="str">
        <f t="shared" si="135"/>
        <v/>
      </c>
      <c r="CS119" s="64" t="str">
        <f>IF($B119&lt;&gt;"",SUMIFS(进货台账!$I$3:$I$1869,进货台账!$E$3:$E$1869,$B119,进货台账!$B$3:$B$1869,LEFT($I$3,4),进货台账!$C$3:$C$1869,LEFT(CS$4,LEN(CS$4)-1)),"")</f>
        <v/>
      </c>
      <c r="CT119" s="64" t="str">
        <f>IF($B119&lt;&gt;"",SUMIFS(进货台账!$K$3:$K$1869,进货台账!$E$3:$E$1869,$B119,进货台账!$B$3:$B$1869,LEFT($I$3,4),进货台账!$C$3:$C$1869,LEFT(CS$4,LEN(CS$4)-1)),"")</f>
        <v/>
      </c>
      <c r="CU119" s="64" t="str">
        <f t="shared" si="136"/>
        <v/>
      </c>
      <c r="CV119" s="64" t="str">
        <f t="shared" si="137"/>
        <v/>
      </c>
      <c r="CW119" s="64" t="str">
        <f>IF($B119&lt;&gt;"",SUMIFS(销售台账!$I$3:$I$2654,销售台账!$E$3:$E$2654,$B119,销售台账!$B$3:$B$2654,LEFT($I$3,4),销售台账!$C$3:$C$2654,LEFT(CS$4,LEN(CS$4)-1)),"")</f>
        <v/>
      </c>
      <c r="CX119" s="64" t="str">
        <f>IF($B119&lt;&gt;"",IFERROR(SUMIFS(销售台账!$K$3:$K$2654,销售台账!$E$3:$E$2654,$B119,销售台账!$B$3:$B$2654,LEFT($I$3,4),销售台账!$C$3:$C$2654,LEFT(CS$4,LEN(CS$4)-1))/CW119,0),"")</f>
        <v/>
      </c>
      <c r="CY119" s="64" t="str">
        <f>IF($B119&lt;&gt;"",SUMIFS(损耗登记!$I$3:$I$4999,损耗登记!$E$3:$E$4999,$B119,损耗登记!$B$3:$B$4999,LEFT($I$3,4),损耗登记!$C$3:$C$4999,LEFT(CS$4,LEN(CS$4)-1)),"")</f>
        <v/>
      </c>
      <c r="CZ119" s="64" t="str">
        <f t="shared" si="138"/>
        <v/>
      </c>
      <c r="DA119" s="64" t="str">
        <f t="shared" si="139"/>
        <v/>
      </c>
      <c r="DB119" s="64" t="str">
        <f t="shared" si="140"/>
        <v/>
      </c>
      <c r="DC119" s="64" t="str">
        <f t="shared" si="141"/>
        <v/>
      </c>
      <c r="DD119" s="64" t="str">
        <f>IF($B119&lt;&gt;"",SUMIFS(进货台账!$I$3:$I$1869,进货台账!$E$3:$E$1869,$B119,进货台账!$B$3:$B$1869,LEFT($I$3,4),进货台账!$C$3:$C$1869,LEFT(DD$4,LEN(DD$4)-1)),"")</f>
        <v/>
      </c>
      <c r="DE119" s="64" t="str">
        <f>IF($B119&lt;&gt;"",SUMIFS(进货台账!$K$3:$K$1869,进货台账!$E$3:$E$1869,$B119,进货台账!$B$3:$B$1869,LEFT($I$3,4),进货台账!$C$3:$C$1869,LEFT(DD$4,LEN(DD$4)-1)),"")</f>
        <v/>
      </c>
      <c r="DF119" s="64" t="str">
        <f t="shared" si="142"/>
        <v/>
      </c>
      <c r="DG119" s="64" t="str">
        <f t="shared" si="143"/>
        <v/>
      </c>
      <c r="DH119" s="64" t="str">
        <f>IF($B119&lt;&gt;"",SUMIFS(销售台账!$I$3:$I$2654,销售台账!$E$3:$E$2654,$B119,销售台账!$B$3:$B$2654,LEFT($I$3,4),销售台账!$C$3:$C$2654,LEFT(DD$4,LEN(DD$4)-1)),"")</f>
        <v/>
      </c>
      <c r="DI119" s="64" t="str">
        <f>IF($B119&lt;&gt;"",IFERROR(SUMIFS(销售台账!$K$3:$K$2654,销售台账!$E$3:$E$2654,$B119,销售台账!$B$3:$B$2654,LEFT($I$3,4),销售台账!$C$3:$C$2654,LEFT(DD$4,LEN(DD$4)-1))/DH119,0),"")</f>
        <v/>
      </c>
      <c r="DJ119" s="64" t="str">
        <f>IF($B119&lt;&gt;"",SUMIFS(损耗登记!$I$3:$I$4999,损耗登记!$E$3:$E$4999,$B119,损耗登记!$B$3:$B$4999,LEFT($I$3,4),损耗登记!$C$3:$C$4999,LEFT(DD$4,LEN(DD$4)-1)),"")</f>
        <v/>
      </c>
      <c r="DK119" s="64" t="str">
        <f t="shared" si="144"/>
        <v/>
      </c>
      <c r="DL119" s="64" t="str">
        <f t="shared" si="145"/>
        <v/>
      </c>
      <c r="DM119" s="64" t="str">
        <f t="shared" si="146"/>
        <v/>
      </c>
      <c r="DN119" s="64" t="str">
        <f t="shared" si="147"/>
        <v/>
      </c>
      <c r="DO119" s="64" t="str">
        <f>IF($B119&lt;&gt;"",SUMIFS(进货台账!$I$3:$I$1869,进货台账!$E$3:$E$1869,$B119,进货台账!$B$3:$B$1869,LEFT($I$3,4),进货台账!$C$3:$C$1869,LEFT(DO$4,LEN(DO$4)-1)),"")</f>
        <v/>
      </c>
      <c r="DP119" s="64" t="str">
        <f>IF($B119&lt;&gt;"",SUMIFS(进货台账!$K$3:$K$1869,进货台账!$E$3:$E$1869,$B119,进货台账!$B$3:$B$1869,LEFT($I$3,4),进货台账!$C$3:$C$1869,LEFT(DO$4,LEN(DO$4)-1)),"")</f>
        <v/>
      </c>
      <c r="DQ119" s="64" t="str">
        <f t="shared" si="148"/>
        <v/>
      </c>
      <c r="DR119" s="64" t="str">
        <f t="shared" si="149"/>
        <v/>
      </c>
      <c r="DS119" s="64" t="str">
        <f>IF($B119&lt;&gt;"",SUMIFS(销售台账!$I$3:$I$2654,销售台账!$E$3:$E$2654,$B119,销售台账!$B$3:$B$2654,LEFT($I$3,4),销售台账!$C$3:$C$2654,LEFT(DO$4,LEN(DO$4)-1)),"")</f>
        <v/>
      </c>
      <c r="DT119" s="64" t="str">
        <f>IF($B119&lt;&gt;"",IFERROR(SUMIFS(销售台账!$K$3:$K$2654,销售台账!$E$3:$E$2654,$B119,销售台账!$B$3:$B$2654,LEFT($I$3,4),销售台账!$C$3:$C$2654,LEFT(DO$4,LEN(DO$4)-1))/DS119,0),"")</f>
        <v/>
      </c>
      <c r="DU119" s="64" t="str">
        <f>IF($B119&lt;&gt;"",SUMIFS(损耗登记!$I$3:$I$4999,损耗登记!$E$3:$E$4999,$B119,损耗登记!$B$3:$B$4999,LEFT($I$3,4),损耗登记!$C$3:$C$4999,LEFT(DO$4,LEN(DO$4)-1)),"")</f>
        <v/>
      </c>
      <c r="DV119" s="64" t="str">
        <f t="shared" si="150"/>
        <v/>
      </c>
      <c r="DW119" s="64" t="str">
        <f t="shared" si="151"/>
        <v/>
      </c>
      <c r="DX119" s="64" t="str">
        <f t="shared" si="152"/>
        <v/>
      </c>
      <c r="DY119" s="64" t="str">
        <f t="shared" si="153"/>
        <v/>
      </c>
      <c r="DZ119" s="64" t="str">
        <f>IF($B119&lt;&gt;"",SUMIFS(进货台账!$I$3:$I$1869,进货台账!$E$3:$E$1869,$B119,进货台账!$B$3:$B$1869,LEFT($I$3,4),进货台账!$C$3:$C$1869,LEFT(DZ$4,LEN(DZ$4)-1)),"")</f>
        <v/>
      </c>
      <c r="EA119" s="64" t="str">
        <f>IF($B119&lt;&gt;"",SUMIFS(进货台账!$K$3:$K$1869,进货台账!$E$3:$E$1869,$B119,进货台账!$B$3:$B$1869,LEFT($I$3,4),进货台账!$C$3:$C$1869,LEFT(DZ$4,LEN(DZ$4)-1)),"")</f>
        <v/>
      </c>
      <c r="EB119" s="64" t="str">
        <f t="shared" si="154"/>
        <v/>
      </c>
      <c r="EC119" s="64" t="str">
        <f t="shared" si="155"/>
        <v/>
      </c>
      <c r="ED119" s="64" t="str">
        <f>IF($B119&lt;&gt;"",SUMIFS(销售台账!$I$3:$I$2654,销售台账!$E$3:$E$2654,$B119,销售台账!$B$3:$B$2654,LEFT($I$3,4),销售台账!$C$3:$C$2654,LEFT(DZ$4,LEN(DZ$4)-1)),"")</f>
        <v/>
      </c>
      <c r="EE119" s="64" t="str">
        <f>IF($B119&lt;&gt;"",IFERROR(SUMIFS(销售台账!$K$3:$K$2654,销售台账!$E$3:$E$2654,$B119,销售台账!$B$3:$B$2654,LEFT($I$3,4),销售台账!$C$3:$C$2654,LEFT(DZ$4,LEN(DZ$4)-1))/ED119,0),"")</f>
        <v/>
      </c>
      <c r="EF119" s="64" t="str">
        <f>IF($B119&lt;&gt;"",SUMIFS(损耗登记!$I$3:$I$4999,损耗登记!$E$3:$E$4999,$B119,损耗登记!$B$3:$B$4999,LEFT($I$3,4),损耗登记!$C$3:$C$4999,LEFT(DZ$4,LEN(DZ$4)-1)),"")</f>
        <v/>
      </c>
      <c r="EG119" s="64" t="str">
        <f t="shared" si="156"/>
        <v/>
      </c>
      <c r="EH119" s="64" t="str">
        <f t="shared" si="157"/>
        <v/>
      </c>
      <c r="EI119" s="64" t="str">
        <f t="shared" si="158"/>
        <v/>
      </c>
      <c r="EJ119" s="64" t="str">
        <f t="shared" si="159"/>
        <v/>
      </c>
    </row>
    <row r="120" s="44" customFormat="1" ht="22" customHeight="1" spans="1:140">
      <c r="A120" s="63" t="str">
        <f t="shared" si="160"/>
        <v/>
      </c>
      <c r="B120" s="63" t="str">
        <f>IF(商品参数!A116&lt;&gt;"",商品参数!A116,"")</f>
        <v/>
      </c>
      <c r="C120" s="64" t="str">
        <f>IFERROR(VLOOKUP(B120,商品参数!A:E,2,FALSE),"")</f>
        <v/>
      </c>
      <c r="D120" s="64" t="str">
        <f>IFERROR(VLOOKUP(B120,商品参数!A:E,3,FALSE),"")</f>
        <v/>
      </c>
      <c r="E120" s="64" t="str">
        <f>IFERROR(VLOOKUP(B120,商品参数!A:E,4,FALSE),"")</f>
        <v/>
      </c>
      <c r="F120" s="64" t="str">
        <f>IF(E120&lt;&gt;"",IFERROR(VLOOKUP(B120,商品参数!$A$3:$D$499,6,0),0),"")</f>
        <v/>
      </c>
      <c r="G120" s="64" t="str">
        <f>IF(E120&lt;&gt;"",IFERROR(VLOOKUP(B120,商品参数!$A$3:$E$499,7,0),0),"")</f>
        <v/>
      </c>
      <c r="H120" s="64" t="str">
        <f t="shared" si="94"/>
        <v/>
      </c>
      <c r="I120" s="64" t="str">
        <f>IF($B120&lt;&gt;"",SUMIFS(进货台账!$I$3:$I$1869,进货台账!$E$3:$E$1869,$B120,进货台账!$B$3:$B$1869,LEFT($I$3,4),进货台账!$C$3:$C$1869,LEFT(I$4,LEN(I$4)-1)),"")</f>
        <v/>
      </c>
      <c r="J120" s="64" t="str">
        <f>IF($B120&lt;&gt;"",SUMIFS(进货台账!$K$3:$K$1869,进货台账!$E$3:$E$1869,$B120,进货台账!$B$3:$B$1869,LEFT($I$3,4),进货台账!$C$3:$C$1869,LEFT(I$4,LEN(I$4)-1)),"")</f>
        <v/>
      </c>
      <c r="K120" s="64" t="str">
        <f t="shared" si="95"/>
        <v/>
      </c>
      <c r="L120" s="64" t="str">
        <f t="shared" si="96"/>
        <v/>
      </c>
      <c r="M120" s="64" t="str">
        <f>IF($B120&lt;&gt;"",SUMIFS(销售台账!$I$3:$I$2654,销售台账!$E$3:$E$2654,$B120,销售台账!$B$3:$B$2654,LEFT($I$3,4),销售台账!$C$3:$C$2654,LEFT(I$4,LEN(I$4)-1)),"")</f>
        <v/>
      </c>
      <c r="N120" s="64" t="str">
        <f>IF($B120&lt;&gt;"",IFERROR(SUMIFS(销售台账!$K$3:$K$2654,销售台账!$E$3:$E$2654,$B120,销售台账!$B$3:$B$2654,LEFT($I$3,4),销售台账!$C$3:$C$2654,LEFT(I$4,LEN(I$4)-1))/M120,0),"")</f>
        <v/>
      </c>
      <c r="O120" s="64" t="str">
        <f>IF($B120&lt;&gt;"",SUMIFS(损耗登记!$I$3:$I$4999,损耗登记!$E$3:$E$4999,$B120,损耗登记!$B$3:$B$4999,LEFT($I$3,4),损耗登记!$C$3:$C$4999,LEFT(I$4,LEN(I$4)-1)),"")</f>
        <v/>
      </c>
      <c r="P120" s="64" t="str">
        <f t="shared" si="97"/>
        <v/>
      </c>
      <c r="Q120" s="64" t="str">
        <f t="shared" si="98"/>
        <v/>
      </c>
      <c r="R120" s="64" t="str">
        <f t="shared" si="99"/>
        <v/>
      </c>
      <c r="S120" s="64" t="str">
        <f t="shared" si="161"/>
        <v/>
      </c>
      <c r="T120" s="64" t="str">
        <f>IF($B120&lt;&gt;"",SUMIFS(进货台账!$I$3:$I$1869,进货台账!$E$3:$E$1869,$B120,进货台账!$B$3:$B$1869,LEFT($I$3,4),进货台账!$C$3:$C$1869,LEFT(T$4,LEN(T$4)-1)),"")</f>
        <v/>
      </c>
      <c r="U120" s="64" t="str">
        <f>IF($B120&lt;&gt;"",SUMIFS(进货台账!$K$3:$K$1869,进货台账!$E$3:$E$1869,$B120,进货台账!$B$3:$B$1869,LEFT($I$3,4),进货台账!$C$3:$C$1869,LEFT(T$4,LEN(T$4)-1)),"")</f>
        <v/>
      </c>
      <c r="V120" s="64" t="str">
        <f t="shared" si="162"/>
        <v/>
      </c>
      <c r="W120" s="64" t="str">
        <f t="shared" si="163"/>
        <v/>
      </c>
      <c r="X120" s="64" t="str">
        <f>IF($B120&lt;&gt;"",SUMIFS(销售台账!$I$3:$I$2654,销售台账!$E$3:$E$2654,$B120,销售台账!$B$3:$B$2654,LEFT($I$3,4),销售台账!$C$3:$C$2654,LEFT(T$4,LEN(T$4)-1)),"")</f>
        <v/>
      </c>
      <c r="Y120" s="64" t="str">
        <f>IF($B120&lt;&gt;"",IFERROR(SUMIFS(销售台账!$K$3:$K$2654,销售台账!$E$3:$E$2654,$B120,销售台账!$B$3:$B$2654,LEFT($I$3,4),销售台账!$C$3:$C$2654,LEFT(T$4,LEN(T$4)-1))/X120,0),"")</f>
        <v/>
      </c>
      <c r="Z120" s="64" t="str">
        <f>IF($B120&lt;&gt;"",SUMIFS(损耗登记!$I$3:$I$4999,损耗登记!$E$3:$E$4999,$B120,损耗登记!$B$3:$B$4999,LEFT($I$3,4),损耗登记!$C$3:$C$4999,LEFT(T$4,LEN(T$4)-1)),"")</f>
        <v/>
      </c>
      <c r="AA120" s="64" t="str">
        <f t="shared" si="164"/>
        <v/>
      </c>
      <c r="AB120" s="64" t="str">
        <f t="shared" si="165"/>
        <v/>
      </c>
      <c r="AC120" s="64" t="str">
        <f t="shared" si="166"/>
        <v/>
      </c>
      <c r="AD120" s="64" t="str">
        <f t="shared" si="167"/>
        <v/>
      </c>
      <c r="AE120" s="64" t="str">
        <f>IF($B120&lt;&gt;"",SUMIFS(进货台账!$I$3:$I$1869,进货台账!$E$3:$E$1869,$B120,进货台账!$B$3:$B$1869,LEFT($I$3,4),进货台账!$C$3:$C$1869,LEFT(AE$4,LEN(AE$4)-1)),"")</f>
        <v/>
      </c>
      <c r="AF120" s="64" t="str">
        <f>IF($B120&lt;&gt;"",SUMIFS(进货台账!$K$3:$K$1869,进货台账!$E$3:$E$1869,$B120,进货台账!$B$3:$B$1869,LEFT($I$3,4),进货台账!$C$3:$C$1869,LEFT(AE$4,LEN(AE$4)-1)),"")</f>
        <v/>
      </c>
      <c r="AG120" s="64" t="str">
        <f t="shared" si="100"/>
        <v/>
      </c>
      <c r="AH120" s="64" t="str">
        <f t="shared" si="101"/>
        <v/>
      </c>
      <c r="AI120" s="64" t="str">
        <f>IF($B120&lt;&gt;"",SUMIFS(销售台账!$I$3:$I$2654,销售台账!$E$3:$E$2654,$B120,销售台账!$B$3:$B$2654,LEFT($I$3,4),销售台账!$C$3:$C$2654,LEFT(AE$4,LEN(AE$4)-1)),"")</f>
        <v/>
      </c>
      <c r="AJ120" s="64" t="str">
        <f>IF($B120&lt;&gt;"",IFERROR(SUMIFS(销售台账!$K$3:$K$2654,销售台账!$E$3:$E$2654,$B120,销售台账!$B$3:$B$2654,LEFT($I$3,4),销售台账!$C$3:$C$2654,LEFT(AE$4,LEN(AE$4)-1))/AI120,0),"")</f>
        <v/>
      </c>
      <c r="AK120" s="64" t="str">
        <f>IF($B120&lt;&gt;"",SUMIFS(损耗登记!$I$3:$I$4999,损耗登记!$E$3:$E$4999,$B120,损耗登记!$B$3:$B$4999,LEFT($I$3,4),损耗登记!$C$3:$C$4999,LEFT(AE$4,LEN(AE$4)-1)),"")</f>
        <v/>
      </c>
      <c r="AL120" s="64" t="str">
        <f t="shared" si="102"/>
        <v/>
      </c>
      <c r="AM120" s="64" t="str">
        <f t="shared" si="103"/>
        <v/>
      </c>
      <c r="AN120" s="64" t="str">
        <f t="shared" si="104"/>
        <v/>
      </c>
      <c r="AO120" s="64" t="str">
        <f t="shared" si="105"/>
        <v/>
      </c>
      <c r="AP120" s="64" t="str">
        <f>IF($B120&lt;&gt;"",SUMIFS(进货台账!$I$3:$I$1869,进货台账!$E$3:$E$1869,$B120,进货台账!$B$3:$B$1869,LEFT($I$3,4),进货台账!$C$3:$C$1869,LEFT(AP$4,LEN(AP$4)-1)),"")</f>
        <v/>
      </c>
      <c r="AQ120" s="64" t="str">
        <f>IF($B120&lt;&gt;"",SUMIFS(进货台账!$K$3:$K$1869,进货台账!$E$3:$E$1869,$B120,进货台账!$B$3:$B$1869,LEFT($I$3,4),进货台账!$C$3:$C$1869,LEFT(AP$4,LEN(AP$4)-1)),"")</f>
        <v/>
      </c>
      <c r="AR120" s="64" t="str">
        <f t="shared" si="106"/>
        <v/>
      </c>
      <c r="AS120" s="64" t="str">
        <f t="shared" si="107"/>
        <v/>
      </c>
      <c r="AT120" s="64" t="str">
        <f>IF($B120&lt;&gt;"",SUMIFS(销售台账!$I$3:$I$2654,销售台账!$E$3:$E$2654,$B120,销售台账!$B$3:$B$2654,LEFT($I$3,4),销售台账!$C$3:$C$2654,LEFT(AP$4,LEN(AP$4)-1)),"")</f>
        <v/>
      </c>
      <c r="AU120" s="64" t="str">
        <f>IF($B120&lt;&gt;"",IFERROR(SUMIFS(销售台账!$K$3:$K$2654,销售台账!$E$3:$E$2654,$B120,销售台账!$B$3:$B$2654,LEFT($I$3,4),销售台账!$C$3:$C$2654,LEFT(AP$4,LEN(AP$4)-1))/AT120,0),"")</f>
        <v/>
      </c>
      <c r="AV120" s="64" t="str">
        <f>IF($B120&lt;&gt;"",SUMIFS(损耗登记!$I$3:$I$4999,损耗登记!$E$3:$E$4999,$B120,损耗登记!$B$3:$B$4999,LEFT($I$3,4),损耗登记!$C$3:$C$4999,LEFT(AP$4,LEN(AP$4)-1)),"")</f>
        <v/>
      </c>
      <c r="AW120" s="64" t="str">
        <f t="shared" si="108"/>
        <v/>
      </c>
      <c r="AX120" s="64" t="str">
        <f t="shared" si="109"/>
        <v/>
      </c>
      <c r="AY120" s="64" t="str">
        <f t="shared" si="110"/>
        <v/>
      </c>
      <c r="AZ120" s="64" t="str">
        <f t="shared" si="111"/>
        <v/>
      </c>
      <c r="BA120" s="64" t="str">
        <f>IF($B120&lt;&gt;"",SUMIFS(进货台账!$I$3:$I$1869,进货台账!$E$3:$E$1869,$B120,进货台账!$B$3:$B$1869,LEFT($I$3,4),进货台账!$C$3:$C$1869,LEFT(BA$4,LEN(BA$4)-1)),"")</f>
        <v/>
      </c>
      <c r="BB120" s="64" t="str">
        <f>IF($B120&lt;&gt;"",SUMIFS(进货台账!$K$3:$K$1869,进货台账!$E$3:$E$1869,$B120,进货台账!$B$3:$B$1869,LEFT($I$3,4),进货台账!$C$3:$C$1869,LEFT(BA$4,LEN(BA$4)-1)),"")</f>
        <v/>
      </c>
      <c r="BC120" s="64" t="str">
        <f t="shared" si="112"/>
        <v/>
      </c>
      <c r="BD120" s="64" t="str">
        <f t="shared" si="113"/>
        <v/>
      </c>
      <c r="BE120" s="64" t="str">
        <f>IF($B120&lt;&gt;"",SUMIFS(销售台账!$I$3:$I$2654,销售台账!$E$3:$E$2654,$B120,销售台账!$B$3:$B$2654,LEFT($I$3,4),销售台账!$C$3:$C$2654,LEFT(BA$4,LEN(BA$4)-1)),"")</f>
        <v/>
      </c>
      <c r="BF120" s="64" t="str">
        <f>IF($B120&lt;&gt;"",IFERROR(SUMIFS(销售台账!$K$3:$K$2654,销售台账!$E$3:$E$2654,$B120,销售台账!$B$3:$B$2654,LEFT($I$3,4),销售台账!$C$3:$C$2654,LEFT(BA$4,LEN(BA$4)-1))/BE120,0),"")</f>
        <v/>
      </c>
      <c r="BG120" s="64" t="str">
        <f>IF($B120&lt;&gt;"",SUMIFS(损耗登记!$I$3:$I$4999,损耗登记!$E$3:$E$4999,$B120,损耗登记!$B$3:$B$4999,LEFT($I$3,4),损耗登记!$C$3:$C$4999,LEFT(BA$4,LEN(BA$4)-1)),"")</f>
        <v/>
      </c>
      <c r="BH120" s="64" t="str">
        <f t="shared" si="114"/>
        <v/>
      </c>
      <c r="BI120" s="64" t="str">
        <f t="shared" si="115"/>
        <v/>
      </c>
      <c r="BJ120" s="64" t="str">
        <f t="shared" si="116"/>
        <v/>
      </c>
      <c r="BK120" s="64" t="str">
        <f t="shared" si="117"/>
        <v/>
      </c>
      <c r="BL120" s="64" t="str">
        <f>IF($B120&lt;&gt;"",SUMIFS(进货台账!$I$3:$I$1869,进货台账!$E$3:$E$1869,$B120,进货台账!$B$3:$B$1869,LEFT($I$3,4),进货台账!$C$3:$C$1869,LEFT(BL$4,LEN(BL$4)-1)),"")</f>
        <v/>
      </c>
      <c r="BM120" s="64" t="str">
        <f>IF($B120&lt;&gt;"",SUMIFS(进货台账!$K$3:$K$1869,进货台账!$E$3:$E$1869,$B120,进货台账!$B$3:$B$1869,LEFT($I$3,4),进货台账!$C$3:$C$1869,LEFT(BL$4,LEN(BL$4)-1)),"")</f>
        <v/>
      </c>
      <c r="BN120" s="64" t="str">
        <f t="shared" si="118"/>
        <v/>
      </c>
      <c r="BO120" s="64" t="str">
        <f t="shared" si="119"/>
        <v/>
      </c>
      <c r="BP120" s="64" t="str">
        <f>IF($B120&lt;&gt;"",SUMIFS(销售台账!$I$3:$I$2654,销售台账!$E$3:$E$2654,$B120,销售台账!$B$3:$B$2654,LEFT($I$3,4),销售台账!$C$3:$C$2654,LEFT(BL$4,LEN(BL$4)-1)),"")</f>
        <v/>
      </c>
      <c r="BQ120" s="64" t="str">
        <f>IF($B120&lt;&gt;"",IFERROR(SUMIFS(销售台账!$K$3:$K$2654,销售台账!$E$3:$E$2654,$B120,销售台账!$B$3:$B$2654,LEFT($I$3,4),销售台账!$C$3:$C$2654,LEFT(BL$4,LEN(BL$4)-1))/BP120,0),"")</f>
        <v/>
      </c>
      <c r="BR120" s="64" t="str">
        <f>IF($B120&lt;&gt;"",SUMIFS(损耗登记!$I$3:$I$4999,损耗登记!$E$3:$E$4999,$B120,损耗登记!$B$3:$B$4999,LEFT($I$3,4),损耗登记!$C$3:$C$4999,LEFT(BL$4,LEN(BL$4)-1)),"")</f>
        <v/>
      </c>
      <c r="BS120" s="64" t="str">
        <f t="shared" si="120"/>
        <v/>
      </c>
      <c r="BT120" s="64" t="str">
        <f t="shared" si="121"/>
        <v/>
      </c>
      <c r="BU120" s="64" t="str">
        <f t="shared" si="122"/>
        <v/>
      </c>
      <c r="BV120" s="64" t="str">
        <f t="shared" si="123"/>
        <v/>
      </c>
      <c r="BW120" s="64" t="str">
        <f>IF($B120&lt;&gt;"",SUMIFS(进货台账!$I$3:$I$1869,进货台账!$E$3:$E$1869,$B120,进货台账!$B$3:$B$1869,LEFT($I$3,4),进货台账!$C$3:$C$1869,LEFT(BW$4,LEN(BW$4)-1)),"")</f>
        <v/>
      </c>
      <c r="BX120" s="64" t="str">
        <f>IF($B120&lt;&gt;"",SUMIFS(进货台账!$K$3:$K$1869,进货台账!$E$3:$E$1869,$B120,进货台账!$B$3:$B$1869,LEFT($I$3,4),进货台账!$C$3:$C$1869,LEFT(BW$4,LEN(BW$4)-1)),"")</f>
        <v/>
      </c>
      <c r="BY120" s="64" t="str">
        <f t="shared" si="124"/>
        <v/>
      </c>
      <c r="BZ120" s="64" t="str">
        <f t="shared" si="125"/>
        <v/>
      </c>
      <c r="CA120" s="64" t="str">
        <f>IF($B120&lt;&gt;"",SUMIFS(销售台账!$I$3:$I$2654,销售台账!$E$3:$E$2654,$B120,销售台账!$B$3:$B$2654,LEFT($I$3,4),销售台账!$C$3:$C$2654,LEFT(BW$4,LEN(BW$4)-1)),"")</f>
        <v/>
      </c>
      <c r="CB120" s="64" t="str">
        <f>IF($B120&lt;&gt;"",IFERROR(SUMIFS(销售台账!$K$3:$K$2654,销售台账!$E$3:$E$2654,$B120,销售台账!$B$3:$B$2654,LEFT($I$3,4),销售台账!$C$3:$C$2654,LEFT(BW$4,LEN(BW$4)-1))/CA120,0),"")</f>
        <v/>
      </c>
      <c r="CC120" s="64" t="str">
        <f>IF($B120&lt;&gt;"",SUMIFS(损耗登记!$I$3:$I$4999,损耗登记!$E$3:$E$4999,$B120,损耗登记!$B$3:$B$4999,LEFT($I$3,4),损耗登记!$C$3:$C$4999,LEFT(BW$4,LEN(BW$4)-1)),"")</f>
        <v/>
      </c>
      <c r="CD120" s="64" t="str">
        <f t="shared" si="126"/>
        <v/>
      </c>
      <c r="CE120" s="64" t="str">
        <f t="shared" si="127"/>
        <v/>
      </c>
      <c r="CF120" s="64" t="str">
        <f t="shared" si="128"/>
        <v/>
      </c>
      <c r="CG120" s="64" t="str">
        <f t="shared" si="129"/>
        <v/>
      </c>
      <c r="CH120" s="64" t="str">
        <f>IF($B120&lt;&gt;"",SUMIFS(进货台账!$I$3:$I$1869,进货台账!$E$3:$E$1869,$B120,进货台账!$B$3:$B$1869,LEFT($I$3,4),进货台账!$C$3:$C$1869,LEFT(CH$4,LEN(CH$4)-1)),"")</f>
        <v/>
      </c>
      <c r="CI120" s="64" t="str">
        <f>IF($B120&lt;&gt;"",SUMIFS(进货台账!$K$3:$K$1869,进货台账!$E$3:$E$1869,$B120,进货台账!$B$3:$B$1869,LEFT($I$3,4),进货台账!$C$3:$C$1869,LEFT(CH$4,LEN(CH$4)-1)),"")</f>
        <v/>
      </c>
      <c r="CJ120" s="64" t="str">
        <f t="shared" si="130"/>
        <v/>
      </c>
      <c r="CK120" s="64" t="str">
        <f t="shared" si="131"/>
        <v/>
      </c>
      <c r="CL120" s="64" t="str">
        <f>IF($B120&lt;&gt;"",SUMIFS(销售台账!$I$3:$I$2654,销售台账!$E$3:$E$2654,$B120,销售台账!$B$3:$B$2654,LEFT($I$3,4),销售台账!$C$3:$C$2654,LEFT(CH$4,LEN(CH$4)-1)),"")</f>
        <v/>
      </c>
      <c r="CM120" s="64" t="str">
        <f>IF($B120&lt;&gt;"",IFERROR(SUMIFS(销售台账!$K$3:$K$2654,销售台账!$E$3:$E$2654,$B120,销售台账!$B$3:$B$2654,LEFT($I$3,4),销售台账!$C$3:$C$2654,LEFT(CH$4,LEN(CH$4)-1))/CL120,0),"")</f>
        <v/>
      </c>
      <c r="CN120" s="64" t="str">
        <f>IF($B120&lt;&gt;"",SUMIFS(损耗登记!$I$3:$I$4999,损耗登记!$E$3:$E$4999,$B120,损耗登记!$B$3:$B$4999,LEFT($I$3,4),损耗登记!$C$3:$C$4999,LEFT(CH$4,LEN(CH$4)-1)),"")</f>
        <v/>
      </c>
      <c r="CO120" s="64" t="str">
        <f t="shared" si="132"/>
        <v/>
      </c>
      <c r="CP120" s="64" t="str">
        <f t="shared" si="133"/>
        <v/>
      </c>
      <c r="CQ120" s="64" t="str">
        <f t="shared" si="134"/>
        <v/>
      </c>
      <c r="CR120" s="64" t="str">
        <f t="shared" si="135"/>
        <v/>
      </c>
      <c r="CS120" s="64" t="str">
        <f>IF($B120&lt;&gt;"",SUMIFS(进货台账!$I$3:$I$1869,进货台账!$E$3:$E$1869,$B120,进货台账!$B$3:$B$1869,LEFT($I$3,4),进货台账!$C$3:$C$1869,LEFT(CS$4,LEN(CS$4)-1)),"")</f>
        <v/>
      </c>
      <c r="CT120" s="64" t="str">
        <f>IF($B120&lt;&gt;"",SUMIFS(进货台账!$K$3:$K$1869,进货台账!$E$3:$E$1869,$B120,进货台账!$B$3:$B$1869,LEFT($I$3,4),进货台账!$C$3:$C$1869,LEFT(CS$4,LEN(CS$4)-1)),"")</f>
        <v/>
      </c>
      <c r="CU120" s="64" t="str">
        <f t="shared" si="136"/>
        <v/>
      </c>
      <c r="CV120" s="64" t="str">
        <f t="shared" si="137"/>
        <v/>
      </c>
      <c r="CW120" s="64" t="str">
        <f>IF($B120&lt;&gt;"",SUMIFS(销售台账!$I$3:$I$2654,销售台账!$E$3:$E$2654,$B120,销售台账!$B$3:$B$2654,LEFT($I$3,4),销售台账!$C$3:$C$2654,LEFT(CS$4,LEN(CS$4)-1)),"")</f>
        <v/>
      </c>
      <c r="CX120" s="64" t="str">
        <f>IF($B120&lt;&gt;"",IFERROR(SUMIFS(销售台账!$K$3:$K$2654,销售台账!$E$3:$E$2654,$B120,销售台账!$B$3:$B$2654,LEFT($I$3,4),销售台账!$C$3:$C$2654,LEFT(CS$4,LEN(CS$4)-1))/CW120,0),"")</f>
        <v/>
      </c>
      <c r="CY120" s="64" t="str">
        <f>IF($B120&lt;&gt;"",SUMIFS(损耗登记!$I$3:$I$4999,损耗登记!$E$3:$E$4999,$B120,损耗登记!$B$3:$B$4999,LEFT($I$3,4),损耗登记!$C$3:$C$4999,LEFT(CS$4,LEN(CS$4)-1)),"")</f>
        <v/>
      </c>
      <c r="CZ120" s="64" t="str">
        <f t="shared" si="138"/>
        <v/>
      </c>
      <c r="DA120" s="64" t="str">
        <f t="shared" si="139"/>
        <v/>
      </c>
      <c r="DB120" s="64" t="str">
        <f t="shared" si="140"/>
        <v/>
      </c>
      <c r="DC120" s="64" t="str">
        <f t="shared" si="141"/>
        <v/>
      </c>
      <c r="DD120" s="64" t="str">
        <f>IF($B120&lt;&gt;"",SUMIFS(进货台账!$I$3:$I$1869,进货台账!$E$3:$E$1869,$B120,进货台账!$B$3:$B$1869,LEFT($I$3,4),进货台账!$C$3:$C$1869,LEFT(DD$4,LEN(DD$4)-1)),"")</f>
        <v/>
      </c>
      <c r="DE120" s="64" t="str">
        <f>IF($B120&lt;&gt;"",SUMIFS(进货台账!$K$3:$K$1869,进货台账!$E$3:$E$1869,$B120,进货台账!$B$3:$B$1869,LEFT($I$3,4),进货台账!$C$3:$C$1869,LEFT(DD$4,LEN(DD$4)-1)),"")</f>
        <v/>
      </c>
      <c r="DF120" s="64" t="str">
        <f t="shared" si="142"/>
        <v/>
      </c>
      <c r="DG120" s="64" t="str">
        <f t="shared" si="143"/>
        <v/>
      </c>
      <c r="DH120" s="64" t="str">
        <f>IF($B120&lt;&gt;"",SUMIFS(销售台账!$I$3:$I$2654,销售台账!$E$3:$E$2654,$B120,销售台账!$B$3:$B$2654,LEFT($I$3,4),销售台账!$C$3:$C$2654,LEFT(DD$4,LEN(DD$4)-1)),"")</f>
        <v/>
      </c>
      <c r="DI120" s="64" t="str">
        <f>IF($B120&lt;&gt;"",IFERROR(SUMIFS(销售台账!$K$3:$K$2654,销售台账!$E$3:$E$2654,$B120,销售台账!$B$3:$B$2654,LEFT($I$3,4),销售台账!$C$3:$C$2654,LEFT(DD$4,LEN(DD$4)-1))/DH120,0),"")</f>
        <v/>
      </c>
      <c r="DJ120" s="64" t="str">
        <f>IF($B120&lt;&gt;"",SUMIFS(损耗登记!$I$3:$I$4999,损耗登记!$E$3:$E$4999,$B120,损耗登记!$B$3:$B$4999,LEFT($I$3,4),损耗登记!$C$3:$C$4999,LEFT(DD$4,LEN(DD$4)-1)),"")</f>
        <v/>
      </c>
      <c r="DK120" s="64" t="str">
        <f t="shared" si="144"/>
        <v/>
      </c>
      <c r="DL120" s="64" t="str">
        <f t="shared" si="145"/>
        <v/>
      </c>
      <c r="DM120" s="64" t="str">
        <f t="shared" si="146"/>
        <v/>
      </c>
      <c r="DN120" s="64" t="str">
        <f t="shared" si="147"/>
        <v/>
      </c>
      <c r="DO120" s="64" t="str">
        <f>IF($B120&lt;&gt;"",SUMIFS(进货台账!$I$3:$I$1869,进货台账!$E$3:$E$1869,$B120,进货台账!$B$3:$B$1869,LEFT($I$3,4),进货台账!$C$3:$C$1869,LEFT(DO$4,LEN(DO$4)-1)),"")</f>
        <v/>
      </c>
      <c r="DP120" s="64" t="str">
        <f>IF($B120&lt;&gt;"",SUMIFS(进货台账!$K$3:$K$1869,进货台账!$E$3:$E$1869,$B120,进货台账!$B$3:$B$1869,LEFT($I$3,4),进货台账!$C$3:$C$1869,LEFT(DO$4,LEN(DO$4)-1)),"")</f>
        <v/>
      </c>
      <c r="DQ120" s="64" t="str">
        <f t="shared" si="148"/>
        <v/>
      </c>
      <c r="DR120" s="64" t="str">
        <f t="shared" si="149"/>
        <v/>
      </c>
      <c r="DS120" s="64" t="str">
        <f>IF($B120&lt;&gt;"",SUMIFS(销售台账!$I$3:$I$2654,销售台账!$E$3:$E$2654,$B120,销售台账!$B$3:$B$2654,LEFT($I$3,4),销售台账!$C$3:$C$2654,LEFT(DO$4,LEN(DO$4)-1)),"")</f>
        <v/>
      </c>
      <c r="DT120" s="64" t="str">
        <f>IF($B120&lt;&gt;"",IFERROR(SUMIFS(销售台账!$K$3:$K$2654,销售台账!$E$3:$E$2654,$B120,销售台账!$B$3:$B$2654,LEFT($I$3,4),销售台账!$C$3:$C$2654,LEFT(DO$4,LEN(DO$4)-1))/DS120,0),"")</f>
        <v/>
      </c>
      <c r="DU120" s="64" t="str">
        <f>IF($B120&lt;&gt;"",SUMIFS(损耗登记!$I$3:$I$4999,损耗登记!$E$3:$E$4999,$B120,损耗登记!$B$3:$B$4999,LEFT($I$3,4),损耗登记!$C$3:$C$4999,LEFT(DO$4,LEN(DO$4)-1)),"")</f>
        <v/>
      </c>
      <c r="DV120" s="64" t="str">
        <f t="shared" si="150"/>
        <v/>
      </c>
      <c r="DW120" s="64" t="str">
        <f t="shared" si="151"/>
        <v/>
      </c>
      <c r="DX120" s="64" t="str">
        <f t="shared" si="152"/>
        <v/>
      </c>
      <c r="DY120" s="64" t="str">
        <f t="shared" si="153"/>
        <v/>
      </c>
      <c r="DZ120" s="64" t="str">
        <f>IF($B120&lt;&gt;"",SUMIFS(进货台账!$I$3:$I$1869,进货台账!$E$3:$E$1869,$B120,进货台账!$B$3:$B$1869,LEFT($I$3,4),进货台账!$C$3:$C$1869,LEFT(DZ$4,LEN(DZ$4)-1)),"")</f>
        <v/>
      </c>
      <c r="EA120" s="64" t="str">
        <f>IF($B120&lt;&gt;"",SUMIFS(进货台账!$K$3:$K$1869,进货台账!$E$3:$E$1869,$B120,进货台账!$B$3:$B$1869,LEFT($I$3,4),进货台账!$C$3:$C$1869,LEFT(DZ$4,LEN(DZ$4)-1)),"")</f>
        <v/>
      </c>
      <c r="EB120" s="64" t="str">
        <f t="shared" si="154"/>
        <v/>
      </c>
      <c r="EC120" s="64" t="str">
        <f t="shared" si="155"/>
        <v/>
      </c>
      <c r="ED120" s="64" t="str">
        <f>IF($B120&lt;&gt;"",SUMIFS(销售台账!$I$3:$I$2654,销售台账!$E$3:$E$2654,$B120,销售台账!$B$3:$B$2654,LEFT($I$3,4),销售台账!$C$3:$C$2654,LEFT(DZ$4,LEN(DZ$4)-1)),"")</f>
        <v/>
      </c>
      <c r="EE120" s="64" t="str">
        <f>IF($B120&lt;&gt;"",IFERROR(SUMIFS(销售台账!$K$3:$K$2654,销售台账!$E$3:$E$2654,$B120,销售台账!$B$3:$B$2654,LEFT($I$3,4),销售台账!$C$3:$C$2654,LEFT(DZ$4,LEN(DZ$4)-1))/ED120,0),"")</f>
        <v/>
      </c>
      <c r="EF120" s="64" t="str">
        <f>IF($B120&lt;&gt;"",SUMIFS(损耗登记!$I$3:$I$4999,损耗登记!$E$3:$E$4999,$B120,损耗登记!$B$3:$B$4999,LEFT($I$3,4),损耗登记!$C$3:$C$4999,LEFT(DZ$4,LEN(DZ$4)-1)),"")</f>
        <v/>
      </c>
      <c r="EG120" s="64" t="str">
        <f t="shared" si="156"/>
        <v/>
      </c>
      <c r="EH120" s="64" t="str">
        <f t="shared" si="157"/>
        <v/>
      </c>
      <c r="EI120" s="64" t="str">
        <f t="shared" si="158"/>
        <v/>
      </c>
      <c r="EJ120" s="64" t="str">
        <f t="shared" si="159"/>
        <v/>
      </c>
    </row>
    <row r="121" s="44" customFormat="1" ht="22" customHeight="1" spans="1:140">
      <c r="A121" s="63" t="str">
        <f t="shared" si="160"/>
        <v/>
      </c>
      <c r="B121" s="63" t="str">
        <f>IF(商品参数!A117&lt;&gt;"",商品参数!A117,"")</f>
        <v/>
      </c>
      <c r="C121" s="64" t="str">
        <f>IFERROR(VLOOKUP(B121,商品参数!A:E,2,FALSE),"")</f>
        <v/>
      </c>
      <c r="D121" s="64" t="str">
        <f>IFERROR(VLOOKUP(B121,商品参数!A:E,3,FALSE),"")</f>
        <v/>
      </c>
      <c r="E121" s="64" t="str">
        <f>IFERROR(VLOOKUP(B121,商品参数!A:E,4,FALSE),"")</f>
        <v/>
      </c>
      <c r="F121" s="64" t="str">
        <f>IF(E121&lt;&gt;"",IFERROR(VLOOKUP(B121,商品参数!$A$3:$D$499,6,0),0),"")</f>
        <v/>
      </c>
      <c r="G121" s="64" t="str">
        <f>IF(E121&lt;&gt;"",IFERROR(VLOOKUP(B121,商品参数!$A$3:$E$499,7,0),0),"")</f>
        <v/>
      </c>
      <c r="H121" s="64" t="str">
        <f t="shared" si="94"/>
        <v/>
      </c>
      <c r="I121" s="64" t="str">
        <f>IF($B121&lt;&gt;"",SUMIFS(进货台账!$I$3:$I$1869,进货台账!$E$3:$E$1869,$B121,进货台账!$B$3:$B$1869,LEFT($I$3,4),进货台账!$C$3:$C$1869,LEFT(I$4,LEN(I$4)-1)),"")</f>
        <v/>
      </c>
      <c r="J121" s="64" t="str">
        <f>IF($B121&lt;&gt;"",SUMIFS(进货台账!$K$3:$K$1869,进货台账!$E$3:$E$1869,$B121,进货台账!$B$3:$B$1869,LEFT($I$3,4),进货台账!$C$3:$C$1869,LEFT(I$4,LEN(I$4)-1)),"")</f>
        <v/>
      </c>
      <c r="K121" s="64" t="str">
        <f t="shared" si="95"/>
        <v/>
      </c>
      <c r="L121" s="64" t="str">
        <f t="shared" si="96"/>
        <v/>
      </c>
      <c r="M121" s="64" t="str">
        <f>IF($B121&lt;&gt;"",SUMIFS(销售台账!$I$3:$I$2654,销售台账!$E$3:$E$2654,$B121,销售台账!$B$3:$B$2654,LEFT($I$3,4),销售台账!$C$3:$C$2654,LEFT(I$4,LEN(I$4)-1)),"")</f>
        <v/>
      </c>
      <c r="N121" s="64" t="str">
        <f>IF($B121&lt;&gt;"",IFERROR(SUMIFS(销售台账!$K$3:$K$2654,销售台账!$E$3:$E$2654,$B121,销售台账!$B$3:$B$2654,LEFT($I$3,4),销售台账!$C$3:$C$2654,LEFT(I$4,LEN(I$4)-1))/M121,0),"")</f>
        <v/>
      </c>
      <c r="O121" s="64" t="str">
        <f>IF($B121&lt;&gt;"",SUMIFS(损耗登记!$I$3:$I$4999,损耗登记!$E$3:$E$4999,$B121,损耗登记!$B$3:$B$4999,LEFT($I$3,4),损耗登记!$C$3:$C$4999,LEFT(I$4,LEN(I$4)-1)),"")</f>
        <v/>
      </c>
      <c r="P121" s="64" t="str">
        <f t="shared" si="97"/>
        <v/>
      </c>
      <c r="Q121" s="64" t="str">
        <f t="shared" si="98"/>
        <v/>
      </c>
      <c r="R121" s="64" t="str">
        <f t="shared" si="99"/>
        <v/>
      </c>
      <c r="S121" s="64" t="str">
        <f t="shared" si="161"/>
        <v/>
      </c>
      <c r="T121" s="64" t="str">
        <f>IF($B121&lt;&gt;"",SUMIFS(进货台账!$I$3:$I$1869,进货台账!$E$3:$E$1869,$B121,进货台账!$B$3:$B$1869,LEFT($I$3,4),进货台账!$C$3:$C$1869,LEFT(T$4,LEN(T$4)-1)),"")</f>
        <v/>
      </c>
      <c r="U121" s="64" t="str">
        <f>IF($B121&lt;&gt;"",SUMIFS(进货台账!$K$3:$K$1869,进货台账!$E$3:$E$1869,$B121,进货台账!$B$3:$B$1869,LEFT($I$3,4),进货台账!$C$3:$C$1869,LEFT(T$4,LEN(T$4)-1)),"")</f>
        <v/>
      </c>
      <c r="V121" s="64" t="str">
        <f t="shared" si="162"/>
        <v/>
      </c>
      <c r="W121" s="64" t="str">
        <f t="shared" si="163"/>
        <v/>
      </c>
      <c r="X121" s="64" t="str">
        <f>IF($B121&lt;&gt;"",SUMIFS(销售台账!$I$3:$I$2654,销售台账!$E$3:$E$2654,$B121,销售台账!$B$3:$B$2654,LEFT($I$3,4),销售台账!$C$3:$C$2654,LEFT(T$4,LEN(T$4)-1)),"")</f>
        <v/>
      </c>
      <c r="Y121" s="64" t="str">
        <f>IF($B121&lt;&gt;"",IFERROR(SUMIFS(销售台账!$K$3:$K$2654,销售台账!$E$3:$E$2654,$B121,销售台账!$B$3:$B$2654,LEFT($I$3,4),销售台账!$C$3:$C$2654,LEFT(T$4,LEN(T$4)-1))/X121,0),"")</f>
        <v/>
      </c>
      <c r="Z121" s="64" t="str">
        <f>IF($B121&lt;&gt;"",SUMIFS(损耗登记!$I$3:$I$4999,损耗登记!$E$3:$E$4999,$B121,损耗登记!$B$3:$B$4999,LEFT($I$3,4),损耗登记!$C$3:$C$4999,LEFT(T$4,LEN(T$4)-1)),"")</f>
        <v/>
      </c>
      <c r="AA121" s="64" t="str">
        <f t="shared" si="164"/>
        <v/>
      </c>
      <c r="AB121" s="64" t="str">
        <f t="shared" si="165"/>
        <v/>
      </c>
      <c r="AC121" s="64" t="str">
        <f t="shared" si="166"/>
        <v/>
      </c>
      <c r="AD121" s="64" t="str">
        <f t="shared" si="167"/>
        <v/>
      </c>
      <c r="AE121" s="64" t="str">
        <f>IF($B121&lt;&gt;"",SUMIFS(进货台账!$I$3:$I$1869,进货台账!$E$3:$E$1869,$B121,进货台账!$B$3:$B$1869,LEFT($I$3,4),进货台账!$C$3:$C$1869,LEFT(AE$4,LEN(AE$4)-1)),"")</f>
        <v/>
      </c>
      <c r="AF121" s="64" t="str">
        <f>IF($B121&lt;&gt;"",SUMIFS(进货台账!$K$3:$K$1869,进货台账!$E$3:$E$1869,$B121,进货台账!$B$3:$B$1869,LEFT($I$3,4),进货台账!$C$3:$C$1869,LEFT(AE$4,LEN(AE$4)-1)),"")</f>
        <v/>
      </c>
      <c r="AG121" s="64" t="str">
        <f t="shared" si="100"/>
        <v/>
      </c>
      <c r="AH121" s="64" t="str">
        <f t="shared" si="101"/>
        <v/>
      </c>
      <c r="AI121" s="64" t="str">
        <f>IF($B121&lt;&gt;"",SUMIFS(销售台账!$I$3:$I$2654,销售台账!$E$3:$E$2654,$B121,销售台账!$B$3:$B$2654,LEFT($I$3,4),销售台账!$C$3:$C$2654,LEFT(AE$4,LEN(AE$4)-1)),"")</f>
        <v/>
      </c>
      <c r="AJ121" s="64" t="str">
        <f>IF($B121&lt;&gt;"",IFERROR(SUMIFS(销售台账!$K$3:$K$2654,销售台账!$E$3:$E$2654,$B121,销售台账!$B$3:$B$2654,LEFT($I$3,4),销售台账!$C$3:$C$2654,LEFT(AE$4,LEN(AE$4)-1))/AI121,0),"")</f>
        <v/>
      </c>
      <c r="AK121" s="64" t="str">
        <f>IF($B121&lt;&gt;"",SUMIFS(损耗登记!$I$3:$I$4999,损耗登记!$E$3:$E$4999,$B121,损耗登记!$B$3:$B$4999,LEFT($I$3,4),损耗登记!$C$3:$C$4999,LEFT(AE$4,LEN(AE$4)-1)),"")</f>
        <v/>
      </c>
      <c r="AL121" s="64" t="str">
        <f t="shared" si="102"/>
        <v/>
      </c>
      <c r="AM121" s="64" t="str">
        <f t="shared" si="103"/>
        <v/>
      </c>
      <c r="AN121" s="64" t="str">
        <f t="shared" si="104"/>
        <v/>
      </c>
      <c r="AO121" s="64" t="str">
        <f t="shared" si="105"/>
        <v/>
      </c>
      <c r="AP121" s="64" t="str">
        <f>IF($B121&lt;&gt;"",SUMIFS(进货台账!$I$3:$I$1869,进货台账!$E$3:$E$1869,$B121,进货台账!$B$3:$B$1869,LEFT($I$3,4),进货台账!$C$3:$C$1869,LEFT(AP$4,LEN(AP$4)-1)),"")</f>
        <v/>
      </c>
      <c r="AQ121" s="64" t="str">
        <f>IF($B121&lt;&gt;"",SUMIFS(进货台账!$K$3:$K$1869,进货台账!$E$3:$E$1869,$B121,进货台账!$B$3:$B$1869,LEFT($I$3,4),进货台账!$C$3:$C$1869,LEFT(AP$4,LEN(AP$4)-1)),"")</f>
        <v/>
      </c>
      <c r="AR121" s="64" t="str">
        <f t="shared" si="106"/>
        <v/>
      </c>
      <c r="AS121" s="64" t="str">
        <f t="shared" si="107"/>
        <v/>
      </c>
      <c r="AT121" s="64" t="str">
        <f>IF($B121&lt;&gt;"",SUMIFS(销售台账!$I$3:$I$2654,销售台账!$E$3:$E$2654,$B121,销售台账!$B$3:$B$2654,LEFT($I$3,4),销售台账!$C$3:$C$2654,LEFT(AP$4,LEN(AP$4)-1)),"")</f>
        <v/>
      </c>
      <c r="AU121" s="64" t="str">
        <f>IF($B121&lt;&gt;"",IFERROR(SUMIFS(销售台账!$K$3:$K$2654,销售台账!$E$3:$E$2654,$B121,销售台账!$B$3:$B$2654,LEFT($I$3,4),销售台账!$C$3:$C$2654,LEFT(AP$4,LEN(AP$4)-1))/AT121,0),"")</f>
        <v/>
      </c>
      <c r="AV121" s="64" t="str">
        <f>IF($B121&lt;&gt;"",SUMIFS(损耗登记!$I$3:$I$4999,损耗登记!$E$3:$E$4999,$B121,损耗登记!$B$3:$B$4999,LEFT($I$3,4),损耗登记!$C$3:$C$4999,LEFT(AP$4,LEN(AP$4)-1)),"")</f>
        <v/>
      </c>
      <c r="AW121" s="64" t="str">
        <f t="shared" si="108"/>
        <v/>
      </c>
      <c r="AX121" s="64" t="str">
        <f t="shared" si="109"/>
        <v/>
      </c>
      <c r="AY121" s="64" t="str">
        <f t="shared" si="110"/>
        <v/>
      </c>
      <c r="AZ121" s="64" t="str">
        <f t="shared" si="111"/>
        <v/>
      </c>
      <c r="BA121" s="64" t="str">
        <f>IF($B121&lt;&gt;"",SUMIFS(进货台账!$I$3:$I$1869,进货台账!$E$3:$E$1869,$B121,进货台账!$B$3:$B$1869,LEFT($I$3,4),进货台账!$C$3:$C$1869,LEFT(BA$4,LEN(BA$4)-1)),"")</f>
        <v/>
      </c>
      <c r="BB121" s="64" t="str">
        <f>IF($B121&lt;&gt;"",SUMIFS(进货台账!$K$3:$K$1869,进货台账!$E$3:$E$1869,$B121,进货台账!$B$3:$B$1869,LEFT($I$3,4),进货台账!$C$3:$C$1869,LEFT(BA$4,LEN(BA$4)-1)),"")</f>
        <v/>
      </c>
      <c r="BC121" s="64" t="str">
        <f t="shared" si="112"/>
        <v/>
      </c>
      <c r="BD121" s="64" t="str">
        <f t="shared" si="113"/>
        <v/>
      </c>
      <c r="BE121" s="64" t="str">
        <f>IF($B121&lt;&gt;"",SUMIFS(销售台账!$I$3:$I$2654,销售台账!$E$3:$E$2654,$B121,销售台账!$B$3:$B$2654,LEFT($I$3,4),销售台账!$C$3:$C$2654,LEFT(BA$4,LEN(BA$4)-1)),"")</f>
        <v/>
      </c>
      <c r="BF121" s="64" t="str">
        <f>IF($B121&lt;&gt;"",IFERROR(SUMIFS(销售台账!$K$3:$K$2654,销售台账!$E$3:$E$2654,$B121,销售台账!$B$3:$B$2654,LEFT($I$3,4),销售台账!$C$3:$C$2654,LEFT(BA$4,LEN(BA$4)-1))/BE121,0),"")</f>
        <v/>
      </c>
      <c r="BG121" s="64" t="str">
        <f>IF($B121&lt;&gt;"",SUMIFS(损耗登记!$I$3:$I$4999,损耗登记!$E$3:$E$4999,$B121,损耗登记!$B$3:$B$4999,LEFT($I$3,4),损耗登记!$C$3:$C$4999,LEFT(BA$4,LEN(BA$4)-1)),"")</f>
        <v/>
      </c>
      <c r="BH121" s="64" t="str">
        <f t="shared" si="114"/>
        <v/>
      </c>
      <c r="BI121" s="64" t="str">
        <f t="shared" si="115"/>
        <v/>
      </c>
      <c r="BJ121" s="64" t="str">
        <f t="shared" si="116"/>
        <v/>
      </c>
      <c r="BK121" s="64" t="str">
        <f t="shared" si="117"/>
        <v/>
      </c>
      <c r="BL121" s="64" t="str">
        <f>IF($B121&lt;&gt;"",SUMIFS(进货台账!$I$3:$I$1869,进货台账!$E$3:$E$1869,$B121,进货台账!$B$3:$B$1869,LEFT($I$3,4),进货台账!$C$3:$C$1869,LEFT(BL$4,LEN(BL$4)-1)),"")</f>
        <v/>
      </c>
      <c r="BM121" s="64" t="str">
        <f>IF($B121&lt;&gt;"",SUMIFS(进货台账!$K$3:$K$1869,进货台账!$E$3:$E$1869,$B121,进货台账!$B$3:$B$1869,LEFT($I$3,4),进货台账!$C$3:$C$1869,LEFT(BL$4,LEN(BL$4)-1)),"")</f>
        <v/>
      </c>
      <c r="BN121" s="64" t="str">
        <f t="shared" si="118"/>
        <v/>
      </c>
      <c r="BO121" s="64" t="str">
        <f t="shared" si="119"/>
        <v/>
      </c>
      <c r="BP121" s="64" t="str">
        <f>IF($B121&lt;&gt;"",SUMIFS(销售台账!$I$3:$I$2654,销售台账!$E$3:$E$2654,$B121,销售台账!$B$3:$B$2654,LEFT($I$3,4),销售台账!$C$3:$C$2654,LEFT(BL$4,LEN(BL$4)-1)),"")</f>
        <v/>
      </c>
      <c r="BQ121" s="64" t="str">
        <f>IF($B121&lt;&gt;"",IFERROR(SUMIFS(销售台账!$K$3:$K$2654,销售台账!$E$3:$E$2654,$B121,销售台账!$B$3:$B$2654,LEFT($I$3,4),销售台账!$C$3:$C$2654,LEFT(BL$4,LEN(BL$4)-1))/BP121,0),"")</f>
        <v/>
      </c>
      <c r="BR121" s="64" t="str">
        <f>IF($B121&lt;&gt;"",SUMIFS(损耗登记!$I$3:$I$4999,损耗登记!$E$3:$E$4999,$B121,损耗登记!$B$3:$B$4999,LEFT($I$3,4),损耗登记!$C$3:$C$4999,LEFT(BL$4,LEN(BL$4)-1)),"")</f>
        <v/>
      </c>
      <c r="BS121" s="64" t="str">
        <f t="shared" si="120"/>
        <v/>
      </c>
      <c r="BT121" s="64" t="str">
        <f t="shared" si="121"/>
        <v/>
      </c>
      <c r="BU121" s="64" t="str">
        <f t="shared" si="122"/>
        <v/>
      </c>
      <c r="BV121" s="64" t="str">
        <f t="shared" si="123"/>
        <v/>
      </c>
      <c r="BW121" s="64" t="str">
        <f>IF($B121&lt;&gt;"",SUMIFS(进货台账!$I$3:$I$1869,进货台账!$E$3:$E$1869,$B121,进货台账!$B$3:$B$1869,LEFT($I$3,4),进货台账!$C$3:$C$1869,LEFT(BW$4,LEN(BW$4)-1)),"")</f>
        <v/>
      </c>
      <c r="BX121" s="64" t="str">
        <f>IF($B121&lt;&gt;"",SUMIFS(进货台账!$K$3:$K$1869,进货台账!$E$3:$E$1869,$B121,进货台账!$B$3:$B$1869,LEFT($I$3,4),进货台账!$C$3:$C$1869,LEFT(BW$4,LEN(BW$4)-1)),"")</f>
        <v/>
      </c>
      <c r="BY121" s="64" t="str">
        <f t="shared" si="124"/>
        <v/>
      </c>
      <c r="BZ121" s="64" t="str">
        <f t="shared" si="125"/>
        <v/>
      </c>
      <c r="CA121" s="64" t="str">
        <f>IF($B121&lt;&gt;"",SUMIFS(销售台账!$I$3:$I$2654,销售台账!$E$3:$E$2654,$B121,销售台账!$B$3:$B$2654,LEFT($I$3,4),销售台账!$C$3:$C$2654,LEFT(BW$4,LEN(BW$4)-1)),"")</f>
        <v/>
      </c>
      <c r="CB121" s="64" t="str">
        <f>IF($B121&lt;&gt;"",IFERROR(SUMIFS(销售台账!$K$3:$K$2654,销售台账!$E$3:$E$2654,$B121,销售台账!$B$3:$B$2654,LEFT($I$3,4),销售台账!$C$3:$C$2654,LEFT(BW$4,LEN(BW$4)-1))/CA121,0),"")</f>
        <v/>
      </c>
      <c r="CC121" s="64" t="str">
        <f>IF($B121&lt;&gt;"",SUMIFS(损耗登记!$I$3:$I$4999,损耗登记!$E$3:$E$4999,$B121,损耗登记!$B$3:$B$4999,LEFT($I$3,4),损耗登记!$C$3:$C$4999,LEFT(BW$4,LEN(BW$4)-1)),"")</f>
        <v/>
      </c>
      <c r="CD121" s="64" t="str">
        <f t="shared" si="126"/>
        <v/>
      </c>
      <c r="CE121" s="64" t="str">
        <f t="shared" si="127"/>
        <v/>
      </c>
      <c r="CF121" s="64" t="str">
        <f t="shared" si="128"/>
        <v/>
      </c>
      <c r="CG121" s="64" t="str">
        <f t="shared" si="129"/>
        <v/>
      </c>
      <c r="CH121" s="64" t="str">
        <f>IF($B121&lt;&gt;"",SUMIFS(进货台账!$I$3:$I$1869,进货台账!$E$3:$E$1869,$B121,进货台账!$B$3:$B$1869,LEFT($I$3,4),进货台账!$C$3:$C$1869,LEFT(CH$4,LEN(CH$4)-1)),"")</f>
        <v/>
      </c>
      <c r="CI121" s="64" t="str">
        <f>IF($B121&lt;&gt;"",SUMIFS(进货台账!$K$3:$K$1869,进货台账!$E$3:$E$1869,$B121,进货台账!$B$3:$B$1869,LEFT($I$3,4),进货台账!$C$3:$C$1869,LEFT(CH$4,LEN(CH$4)-1)),"")</f>
        <v/>
      </c>
      <c r="CJ121" s="64" t="str">
        <f t="shared" si="130"/>
        <v/>
      </c>
      <c r="CK121" s="64" t="str">
        <f t="shared" si="131"/>
        <v/>
      </c>
      <c r="CL121" s="64" t="str">
        <f>IF($B121&lt;&gt;"",SUMIFS(销售台账!$I$3:$I$2654,销售台账!$E$3:$E$2654,$B121,销售台账!$B$3:$B$2654,LEFT($I$3,4),销售台账!$C$3:$C$2654,LEFT(CH$4,LEN(CH$4)-1)),"")</f>
        <v/>
      </c>
      <c r="CM121" s="64" t="str">
        <f>IF($B121&lt;&gt;"",IFERROR(SUMIFS(销售台账!$K$3:$K$2654,销售台账!$E$3:$E$2654,$B121,销售台账!$B$3:$B$2654,LEFT($I$3,4),销售台账!$C$3:$C$2654,LEFT(CH$4,LEN(CH$4)-1))/CL121,0),"")</f>
        <v/>
      </c>
      <c r="CN121" s="64" t="str">
        <f>IF($B121&lt;&gt;"",SUMIFS(损耗登记!$I$3:$I$4999,损耗登记!$E$3:$E$4999,$B121,损耗登记!$B$3:$B$4999,LEFT($I$3,4),损耗登记!$C$3:$C$4999,LEFT(CH$4,LEN(CH$4)-1)),"")</f>
        <v/>
      </c>
      <c r="CO121" s="64" t="str">
        <f t="shared" si="132"/>
        <v/>
      </c>
      <c r="CP121" s="64" t="str">
        <f t="shared" si="133"/>
        <v/>
      </c>
      <c r="CQ121" s="64" t="str">
        <f t="shared" si="134"/>
        <v/>
      </c>
      <c r="CR121" s="64" t="str">
        <f t="shared" si="135"/>
        <v/>
      </c>
      <c r="CS121" s="64" t="str">
        <f>IF($B121&lt;&gt;"",SUMIFS(进货台账!$I$3:$I$1869,进货台账!$E$3:$E$1869,$B121,进货台账!$B$3:$B$1869,LEFT($I$3,4),进货台账!$C$3:$C$1869,LEFT(CS$4,LEN(CS$4)-1)),"")</f>
        <v/>
      </c>
      <c r="CT121" s="64" t="str">
        <f>IF($B121&lt;&gt;"",SUMIFS(进货台账!$K$3:$K$1869,进货台账!$E$3:$E$1869,$B121,进货台账!$B$3:$B$1869,LEFT($I$3,4),进货台账!$C$3:$C$1869,LEFT(CS$4,LEN(CS$4)-1)),"")</f>
        <v/>
      </c>
      <c r="CU121" s="64" t="str">
        <f t="shared" si="136"/>
        <v/>
      </c>
      <c r="CV121" s="64" t="str">
        <f t="shared" si="137"/>
        <v/>
      </c>
      <c r="CW121" s="64" t="str">
        <f>IF($B121&lt;&gt;"",SUMIFS(销售台账!$I$3:$I$2654,销售台账!$E$3:$E$2654,$B121,销售台账!$B$3:$B$2654,LEFT($I$3,4),销售台账!$C$3:$C$2654,LEFT(CS$4,LEN(CS$4)-1)),"")</f>
        <v/>
      </c>
      <c r="CX121" s="64" t="str">
        <f>IF($B121&lt;&gt;"",IFERROR(SUMIFS(销售台账!$K$3:$K$2654,销售台账!$E$3:$E$2654,$B121,销售台账!$B$3:$B$2654,LEFT($I$3,4),销售台账!$C$3:$C$2654,LEFT(CS$4,LEN(CS$4)-1))/CW121,0),"")</f>
        <v/>
      </c>
      <c r="CY121" s="64" t="str">
        <f>IF($B121&lt;&gt;"",SUMIFS(损耗登记!$I$3:$I$4999,损耗登记!$E$3:$E$4999,$B121,损耗登记!$B$3:$B$4999,LEFT($I$3,4),损耗登记!$C$3:$C$4999,LEFT(CS$4,LEN(CS$4)-1)),"")</f>
        <v/>
      </c>
      <c r="CZ121" s="64" t="str">
        <f t="shared" si="138"/>
        <v/>
      </c>
      <c r="DA121" s="64" t="str">
        <f t="shared" si="139"/>
        <v/>
      </c>
      <c r="DB121" s="64" t="str">
        <f t="shared" si="140"/>
        <v/>
      </c>
      <c r="DC121" s="64" t="str">
        <f t="shared" si="141"/>
        <v/>
      </c>
      <c r="DD121" s="64" t="str">
        <f>IF($B121&lt;&gt;"",SUMIFS(进货台账!$I$3:$I$1869,进货台账!$E$3:$E$1869,$B121,进货台账!$B$3:$B$1869,LEFT($I$3,4),进货台账!$C$3:$C$1869,LEFT(DD$4,LEN(DD$4)-1)),"")</f>
        <v/>
      </c>
      <c r="DE121" s="64" t="str">
        <f>IF($B121&lt;&gt;"",SUMIFS(进货台账!$K$3:$K$1869,进货台账!$E$3:$E$1869,$B121,进货台账!$B$3:$B$1869,LEFT($I$3,4),进货台账!$C$3:$C$1869,LEFT(DD$4,LEN(DD$4)-1)),"")</f>
        <v/>
      </c>
      <c r="DF121" s="64" t="str">
        <f t="shared" si="142"/>
        <v/>
      </c>
      <c r="DG121" s="64" t="str">
        <f t="shared" si="143"/>
        <v/>
      </c>
      <c r="DH121" s="64" t="str">
        <f>IF($B121&lt;&gt;"",SUMIFS(销售台账!$I$3:$I$2654,销售台账!$E$3:$E$2654,$B121,销售台账!$B$3:$B$2654,LEFT($I$3,4),销售台账!$C$3:$C$2654,LEFT(DD$4,LEN(DD$4)-1)),"")</f>
        <v/>
      </c>
      <c r="DI121" s="64" t="str">
        <f>IF($B121&lt;&gt;"",IFERROR(SUMIFS(销售台账!$K$3:$K$2654,销售台账!$E$3:$E$2654,$B121,销售台账!$B$3:$B$2654,LEFT($I$3,4),销售台账!$C$3:$C$2654,LEFT(DD$4,LEN(DD$4)-1))/DH121,0),"")</f>
        <v/>
      </c>
      <c r="DJ121" s="64" t="str">
        <f>IF($B121&lt;&gt;"",SUMIFS(损耗登记!$I$3:$I$4999,损耗登记!$E$3:$E$4999,$B121,损耗登记!$B$3:$B$4999,LEFT($I$3,4),损耗登记!$C$3:$C$4999,LEFT(DD$4,LEN(DD$4)-1)),"")</f>
        <v/>
      </c>
      <c r="DK121" s="64" t="str">
        <f t="shared" si="144"/>
        <v/>
      </c>
      <c r="DL121" s="64" t="str">
        <f t="shared" si="145"/>
        <v/>
      </c>
      <c r="DM121" s="64" t="str">
        <f t="shared" si="146"/>
        <v/>
      </c>
      <c r="DN121" s="64" t="str">
        <f t="shared" si="147"/>
        <v/>
      </c>
      <c r="DO121" s="64" t="str">
        <f>IF($B121&lt;&gt;"",SUMIFS(进货台账!$I$3:$I$1869,进货台账!$E$3:$E$1869,$B121,进货台账!$B$3:$B$1869,LEFT($I$3,4),进货台账!$C$3:$C$1869,LEFT(DO$4,LEN(DO$4)-1)),"")</f>
        <v/>
      </c>
      <c r="DP121" s="64" t="str">
        <f>IF($B121&lt;&gt;"",SUMIFS(进货台账!$K$3:$K$1869,进货台账!$E$3:$E$1869,$B121,进货台账!$B$3:$B$1869,LEFT($I$3,4),进货台账!$C$3:$C$1869,LEFT(DO$4,LEN(DO$4)-1)),"")</f>
        <v/>
      </c>
      <c r="DQ121" s="64" t="str">
        <f t="shared" si="148"/>
        <v/>
      </c>
      <c r="DR121" s="64" t="str">
        <f t="shared" si="149"/>
        <v/>
      </c>
      <c r="DS121" s="64" t="str">
        <f>IF($B121&lt;&gt;"",SUMIFS(销售台账!$I$3:$I$2654,销售台账!$E$3:$E$2654,$B121,销售台账!$B$3:$B$2654,LEFT($I$3,4),销售台账!$C$3:$C$2654,LEFT(DO$4,LEN(DO$4)-1)),"")</f>
        <v/>
      </c>
      <c r="DT121" s="64" t="str">
        <f>IF($B121&lt;&gt;"",IFERROR(SUMIFS(销售台账!$K$3:$K$2654,销售台账!$E$3:$E$2654,$B121,销售台账!$B$3:$B$2654,LEFT($I$3,4),销售台账!$C$3:$C$2654,LEFT(DO$4,LEN(DO$4)-1))/DS121,0),"")</f>
        <v/>
      </c>
      <c r="DU121" s="64" t="str">
        <f>IF($B121&lt;&gt;"",SUMIFS(损耗登记!$I$3:$I$4999,损耗登记!$E$3:$E$4999,$B121,损耗登记!$B$3:$B$4999,LEFT($I$3,4),损耗登记!$C$3:$C$4999,LEFT(DO$4,LEN(DO$4)-1)),"")</f>
        <v/>
      </c>
      <c r="DV121" s="64" t="str">
        <f t="shared" si="150"/>
        <v/>
      </c>
      <c r="DW121" s="64" t="str">
        <f t="shared" si="151"/>
        <v/>
      </c>
      <c r="DX121" s="64" t="str">
        <f t="shared" si="152"/>
        <v/>
      </c>
      <c r="DY121" s="64" t="str">
        <f t="shared" si="153"/>
        <v/>
      </c>
      <c r="DZ121" s="64" t="str">
        <f>IF($B121&lt;&gt;"",SUMIFS(进货台账!$I$3:$I$1869,进货台账!$E$3:$E$1869,$B121,进货台账!$B$3:$B$1869,LEFT($I$3,4),进货台账!$C$3:$C$1869,LEFT(DZ$4,LEN(DZ$4)-1)),"")</f>
        <v/>
      </c>
      <c r="EA121" s="64" t="str">
        <f>IF($B121&lt;&gt;"",SUMIFS(进货台账!$K$3:$K$1869,进货台账!$E$3:$E$1869,$B121,进货台账!$B$3:$B$1869,LEFT($I$3,4),进货台账!$C$3:$C$1869,LEFT(DZ$4,LEN(DZ$4)-1)),"")</f>
        <v/>
      </c>
      <c r="EB121" s="64" t="str">
        <f t="shared" si="154"/>
        <v/>
      </c>
      <c r="EC121" s="64" t="str">
        <f t="shared" si="155"/>
        <v/>
      </c>
      <c r="ED121" s="64" t="str">
        <f>IF($B121&lt;&gt;"",SUMIFS(销售台账!$I$3:$I$2654,销售台账!$E$3:$E$2654,$B121,销售台账!$B$3:$B$2654,LEFT($I$3,4),销售台账!$C$3:$C$2654,LEFT(DZ$4,LEN(DZ$4)-1)),"")</f>
        <v/>
      </c>
      <c r="EE121" s="64" t="str">
        <f>IF($B121&lt;&gt;"",IFERROR(SUMIFS(销售台账!$K$3:$K$2654,销售台账!$E$3:$E$2654,$B121,销售台账!$B$3:$B$2654,LEFT($I$3,4),销售台账!$C$3:$C$2654,LEFT(DZ$4,LEN(DZ$4)-1))/ED121,0),"")</f>
        <v/>
      </c>
      <c r="EF121" s="64" t="str">
        <f>IF($B121&lt;&gt;"",SUMIFS(损耗登记!$I$3:$I$4999,损耗登记!$E$3:$E$4999,$B121,损耗登记!$B$3:$B$4999,LEFT($I$3,4),损耗登记!$C$3:$C$4999,LEFT(DZ$4,LEN(DZ$4)-1)),"")</f>
        <v/>
      </c>
      <c r="EG121" s="64" t="str">
        <f t="shared" si="156"/>
        <v/>
      </c>
      <c r="EH121" s="64" t="str">
        <f t="shared" si="157"/>
        <v/>
      </c>
      <c r="EI121" s="64" t="str">
        <f t="shared" si="158"/>
        <v/>
      </c>
      <c r="EJ121" s="64" t="str">
        <f t="shared" si="159"/>
        <v/>
      </c>
    </row>
    <row r="122" s="44" customFormat="1" ht="22" customHeight="1" spans="1:140">
      <c r="A122" s="63" t="str">
        <f t="shared" si="160"/>
        <v/>
      </c>
      <c r="B122" s="63" t="str">
        <f>IF(商品参数!A118&lt;&gt;"",商品参数!A118,"")</f>
        <v/>
      </c>
      <c r="C122" s="64" t="str">
        <f>IFERROR(VLOOKUP(B122,商品参数!A:E,2,FALSE),"")</f>
        <v/>
      </c>
      <c r="D122" s="64" t="str">
        <f>IFERROR(VLOOKUP(B122,商品参数!A:E,3,FALSE),"")</f>
        <v/>
      </c>
      <c r="E122" s="64" t="str">
        <f>IFERROR(VLOOKUP(B122,商品参数!A:E,4,FALSE),"")</f>
        <v/>
      </c>
      <c r="F122" s="64" t="str">
        <f>IF(E122&lt;&gt;"",IFERROR(VLOOKUP(B122,商品参数!$A$3:$D$499,6,0),0),"")</f>
        <v/>
      </c>
      <c r="G122" s="64" t="str">
        <f>IF(E122&lt;&gt;"",IFERROR(VLOOKUP(B122,商品参数!$A$3:$E$499,7,0),0),"")</f>
        <v/>
      </c>
      <c r="H122" s="64" t="str">
        <f t="shared" si="94"/>
        <v/>
      </c>
      <c r="I122" s="64" t="str">
        <f>IF($B122&lt;&gt;"",SUMIFS(进货台账!$I$3:$I$1869,进货台账!$E$3:$E$1869,$B122,进货台账!$B$3:$B$1869,LEFT($I$3,4),进货台账!$C$3:$C$1869,LEFT(I$4,LEN(I$4)-1)),"")</f>
        <v/>
      </c>
      <c r="J122" s="64" t="str">
        <f>IF($B122&lt;&gt;"",SUMIFS(进货台账!$K$3:$K$1869,进货台账!$E$3:$E$1869,$B122,进货台账!$B$3:$B$1869,LEFT($I$3,4),进货台账!$C$3:$C$1869,LEFT(I$4,LEN(I$4)-1)),"")</f>
        <v/>
      </c>
      <c r="K122" s="64" t="str">
        <f t="shared" si="95"/>
        <v/>
      </c>
      <c r="L122" s="64" t="str">
        <f t="shared" si="96"/>
        <v/>
      </c>
      <c r="M122" s="64" t="str">
        <f>IF($B122&lt;&gt;"",SUMIFS(销售台账!$I$3:$I$2654,销售台账!$E$3:$E$2654,$B122,销售台账!$B$3:$B$2654,LEFT($I$3,4),销售台账!$C$3:$C$2654,LEFT(I$4,LEN(I$4)-1)),"")</f>
        <v/>
      </c>
      <c r="N122" s="64" t="str">
        <f>IF($B122&lt;&gt;"",IFERROR(SUMIFS(销售台账!$K$3:$K$2654,销售台账!$E$3:$E$2654,$B122,销售台账!$B$3:$B$2654,LEFT($I$3,4),销售台账!$C$3:$C$2654,LEFT(I$4,LEN(I$4)-1))/M122,0),"")</f>
        <v/>
      </c>
      <c r="O122" s="64" t="str">
        <f>IF($B122&lt;&gt;"",SUMIFS(损耗登记!$I$3:$I$4999,损耗登记!$E$3:$E$4999,$B122,损耗登记!$B$3:$B$4999,LEFT($I$3,4),损耗登记!$C$3:$C$4999,LEFT(I$4,LEN(I$4)-1)),"")</f>
        <v/>
      </c>
      <c r="P122" s="64" t="str">
        <f t="shared" si="97"/>
        <v/>
      </c>
      <c r="Q122" s="64" t="str">
        <f t="shared" si="98"/>
        <v/>
      </c>
      <c r="R122" s="64" t="str">
        <f t="shared" si="99"/>
        <v/>
      </c>
      <c r="S122" s="64" t="str">
        <f t="shared" si="161"/>
        <v/>
      </c>
      <c r="T122" s="64" t="str">
        <f>IF($B122&lt;&gt;"",SUMIFS(进货台账!$I$3:$I$1869,进货台账!$E$3:$E$1869,$B122,进货台账!$B$3:$B$1869,LEFT($I$3,4),进货台账!$C$3:$C$1869,LEFT(T$4,LEN(T$4)-1)),"")</f>
        <v/>
      </c>
      <c r="U122" s="64" t="str">
        <f>IF($B122&lt;&gt;"",SUMIFS(进货台账!$K$3:$K$1869,进货台账!$E$3:$E$1869,$B122,进货台账!$B$3:$B$1869,LEFT($I$3,4),进货台账!$C$3:$C$1869,LEFT(T$4,LEN(T$4)-1)),"")</f>
        <v/>
      </c>
      <c r="V122" s="64" t="str">
        <f t="shared" si="162"/>
        <v/>
      </c>
      <c r="W122" s="64" t="str">
        <f t="shared" si="163"/>
        <v/>
      </c>
      <c r="X122" s="64" t="str">
        <f>IF($B122&lt;&gt;"",SUMIFS(销售台账!$I$3:$I$2654,销售台账!$E$3:$E$2654,$B122,销售台账!$B$3:$B$2654,LEFT($I$3,4),销售台账!$C$3:$C$2654,LEFT(T$4,LEN(T$4)-1)),"")</f>
        <v/>
      </c>
      <c r="Y122" s="64" t="str">
        <f>IF($B122&lt;&gt;"",IFERROR(SUMIFS(销售台账!$K$3:$K$2654,销售台账!$E$3:$E$2654,$B122,销售台账!$B$3:$B$2654,LEFT($I$3,4),销售台账!$C$3:$C$2654,LEFT(T$4,LEN(T$4)-1))/X122,0),"")</f>
        <v/>
      </c>
      <c r="Z122" s="64" t="str">
        <f>IF($B122&lt;&gt;"",SUMIFS(损耗登记!$I$3:$I$4999,损耗登记!$E$3:$E$4999,$B122,损耗登记!$B$3:$B$4999,LEFT($I$3,4),损耗登记!$C$3:$C$4999,LEFT(T$4,LEN(T$4)-1)),"")</f>
        <v/>
      </c>
      <c r="AA122" s="64" t="str">
        <f t="shared" si="164"/>
        <v/>
      </c>
      <c r="AB122" s="64" t="str">
        <f t="shared" si="165"/>
        <v/>
      </c>
      <c r="AC122" s="64" t="str">
        <f t="shared" si="166"/>
        <v/>
      </c>
      <c r="AD122" s="64" t="str">
        <f t="shared" si="167"/>
        <v/>
      </c>
      <c r="AE122" s="64" t="str">
        <f>IF($B122&lt;&gt;"",SUMIFS(进货台账!$I$3:$I$1869,进货台账!$E$3:$E$1869,$B122,进货台账!$B$3:$B$1869,LEFT($I$3,4),进货台账!$C$3:$C$1869,LEFT(AE$4,LEN(AE$4)-1)),"")</f>
        <v/>
      </c>
      <c r="AF122" s="64" t="str">
        <f>IF($B122&lt;&gt;"",SUMIFS(进货台账!$K$3:$K$1869,进货台账!$E$3:$E$1869,$B122,进货台账!$B$3:$B$1869,LEFT($I$3,4),进货台账!$C$3:$C$1869,LEFT(AE$4,LEN(AE$4)-1)),"")</f>
        <v/>
      </c>
      <c r="AG122" s="64" t="str">
        <f t="shared" si="100"/>
        <v/>
      </c>
      <c r="AH122" s="64" t="str">
        <f t="shared" si="101"/>
        <v/>
      </c>
      <c r="AI122" s="64" t="str">
        <f>IF($B122&lt;&gt;"",SUMIFS(销售台账!$I$3:$I$2654,销售台账!$E$3:$E$2654,$B122,销售台账!$B$3:$B$2654,LEFT($I$3,4),销售台账!$C$3:$C$2654,LEFT(AE$4,LEN(AE$4)-1)),"")</f>
        <v/>
      </c>
      <c r="AJ122" s="64" t="str">
        <f>IF($B122&lt;&gt;"",IFERROR(SUMIFS(销售台账!$K$3:$K$2654,销售台账!$E$3:$E$2654,$B122,销售台账!$B$3:$B$2654,LEFT($I$3,4),销售台账!$C$3:$C$2654,LEFT(AE$4,LEN(AE$4)-1))/AI122,0),"")</f>
        <v/>
      </c>
      <c r="AK122" s="64" t="str">
        <f>IF($B122&lt;&gt;"",SUMIFS(损耗登记!$I$3:$I$4999,损耗登记!$E$3:$E$4999,$B122,损耗登记!$B$3:$B$4999,LEFT($I$3,4),损耗登记!$C$3:$C$4999,LEFT(AE$4,LEN(AE$4)-1)),"")</f>
        <v/>
      </c>
      <c r="AL122" s="64" t="str">
        <f t="shared" si="102"/>
        <v/>
      </c>
      <c r="AM122" s="64" t="str">
        <f t="shared" si="103"/>
        <v/>
      </c>
      <c r="AN122" s="64" t="str">
        <f t="shared" si="104"/>
        <v/>
      </c>
      <c r="AO122" s="64" t="str">
        <f t="shared" si="105"/>
        <v/>
      </c>
      <c r="AP122" s="64" t="str">
        <f>IF($B122&lt;&gt;"",SUMIFS(进货台账!$I$3:$I$1869,进货台账!$E$3:$E$1869,$B122,进货台账!$B$3:$B$1869,LEFT($I$3,4),进货台账!$C$3:$C$1869,LEFT(AP$4,LEN(AP$4)-1)),"")</f>
        <v/>
      </c>
      <c r="AQ122" s="64" t="str">
        <f>IF($B122&lt;&gt;"",SUMIFS(进货台账!$K$3:$K$1869,进货台账!$E$3:$E$1869,$B122,进货台账!$B$3:$B$1869,LEFT($I$3,4),进货台账!$C$3:$C$1869,LEFT(AP$4,LEN(AP$4)-1)),"")</f>
        <v/>
      </c>
      <c r="AR122" s="64" t="str">
        <f t="shared" si="106"/>
        <v/>
      </c>
      <c r="AS122" s="64" t="str">
        <f t="shared" si="107"/>
        <v/>
      </c>
      <c r="AT122" s="64" t="str">
        <f>IF($B122&lt;&gt;"",SUMIFS(销售台账!$I$3:$I$2654,销售台账!$E$3:$E$2654,$B122,销售台账!$B$3:$B$2654,LEFT($I$3,4),销售台账!$C$3:$C$2654,LEFT(AP$4,LEN(AP$4)-1)),"")</f>
        <v/>
      </c>
      <c r="AU122" s="64" t="str">
        <f>IF($B122&lt;&gt;"",IFERROR(SUMIFS(销售台账!$K$3:$K$2654,销售台账!$E$3:$E$2654,$B122,销售台账!$B$3:$B$2654,LEFT($I$3,4),销售台账!$C$3:$C$2654,LEFT(AP$4,LEN(AP$4)-1))/AT122,0),"")</f>
        <v/>
      </c>
      <c r="AV122" s="64" t="str">
        <f>IF($B122&lt;&gt;"",SUMIFS(损耗登记!$I$3:$I$4999,损耗登记!$E$3:$E$4999,$B122,损耗登记!$B$3:$B$4999,LEFT($I$3,4),损耗登记!$C$3:$C$4999,LEFT(AP$4,LEN(AP$4)-1)),"")</f>
        <v/>
      </c>
      <c r="AW122" s="64" t="str">
        <f t="shared" si="108"/>
        <v/>
      </c>
      <c r="AX122" s="64" t="str">
        <f t="shared" si="109"/>
        <v/>
      </c>
      <c r="AY122" s="64" t="str">
        <f t="shared" si="110"/>
        <v/>
      </c>
      <c r="AZ122" s="64" t="str">
        <f t="shared" si="111"/>
        <v/>
      </c>
      <c r="BA122" s="64" t="str">
        <f>IF($B122&lt;&gt;"",SUMIFS(进货台账!$I$3:$I$1869,进货台账!$E$3:$E$1869,$B122,进货台账!$B$3:$B$1869,LEFT($I$3,4),进货台账!$C$3:$C$1869,LEFT(BA$4,LEN(BA$4)-1)),"")</f>
        <v/>
      </c>
      <c r="BB122" s="64" t="str">
        <f>IF($B122&lt;&gt;"",SUMIFS(进货台账!$K$3:$K$1869,进货台账!$E$3:$E$1869,$B122,进货台账!$B$3:$B$1869,LEFT($I$3,4),进货台账!$C$3:$C$1869,LEFT(BA$4,LEN(BA$4)-1)),"")</f>
        <v/>
      </c>
      <c r="BC122" s="64" t="str">
        <f t="shared" si="112"/>
        <v/>
      </c>
      <c r="BD122" s="64" t="str">
        <f t="shared" si="113"/>
        <v/>
      </c>
      <c r="BE122" s="64" t="str">
        <f>IF($B122&lt;&gt;"",SUMIFS(销售台账!$I$3:$I$2654,销售台账!$E$3:$E$2654,$B122,销售台账!$B$3:$B$2654,LEFT($I$3,4),销售台账!$C$3:$C$2654,LEFT(BA$4,LEN(BA$4)-1)),"")</f>
        <v/>
      </c>
      <c r="BF122" s="64" t="str">
        <f>IF($B122&lt;&gt;"",IFERROR(SUMIFS(销售台账!$K$3:$K$2654,销售台账!$E$3:$E$2654,$B122,销售台账!$B$3:$B$2654,LEFT($I$3,4),销售台账!$C$3:$C$2654,LEFT(BA$4,LEN(BA$4)-1))/BE122,0),"")</f>
        <v/>
      </c>
      <c r="BG122" s="64" t="str">
        <f>IF($B122&lt;&gt;"",SUMIFS(损耗登记!$I$3:$I$4999,损耗登记!$E$3:$E$4999,$B122,损耗登记!$B$3:$B$4999,LEFT($I$3,4),损耗登记!$C$3:$C$4999,LEFT(BA$4,LEN(BA$4)-1)),"")</f>
        <v/>
      </c>
      <c r="BH122" s="64" t="str">
        <f t="shared" si="114"/>
        <v/>
      </c>
      <c r="BI122" s="64" t="str">
        <f t="shared" si="115"/>
        <v/>
      </c>
      <c r="BJ122" s="64" t="str">
        <f t="shared" si="116"/>
        <v/>
      </c>
      <c r="BK122" s="64" t="str">
        <f t="shared" si="117"/>
        <v/>
      </c>
      <c r="BL122" s="64" t="str">
        <f>IF($B122&lt;&gt;"",SUMIFS(进货台账!$I$3:$I$1869,进货台账!$E$3:$E$1869,$B122,进货台账!$B$3:$B$1869,LEFT($I$3,4),进货台账!$C$3:$C$1869,LEFT(BL$4,LEN(BL$4)-1)),"")</f>
        <v/>
      </c>
      <c r="BM122" s="64" t="str">
        <f>IF($B122&lt;&gt;"",SUMIFS(进货台账!$K$3:$K$1869,进货台账!$E$3:$E$1869,$B122,进货台账!$B$3:$B$1869,LEFT($I$3,4),进货台账!$C$3:$C$1869,LEFT(BL$4,LEN(BL$4)-1)),"")</f>
        <v/>
      </c>
      <c r="BN122" s="64" t="str">
        <f t="shared" si="118"/>
        <v/>
      </c>
      <c r="BO122" s="64" t="str">
        <f t="shared" si="119"/>
        <v/>
      </c>
      <c r="BP122" s="64" t="str">
        <f>IF($B122&lt;&gt;"",SUMIFS(销售台账!$I$3:$I$2654,销售台账!$E$3:$E$2654,$B122,销售台账!$B$3:$B$2654,LEFT($I$3,4),销售台账!$C$3:$C$2654,LEFT(BL$4,LEN(BL$4)-1)),"")</f>
        <v/>
      </c>
      <c r="BQ122" s="64" t="str">
        <f>IF($B122&lt;&gt;"",IFERROR(SUMIFS(销售台账!$K$3:$K$2654,销售台账!$E$3:$E$2654,$B122,销售台账!$B$3:$B$2654,LEFT($I$3,4),销售台账!$C$3:$C$2654,LEFT(BL$4,LEN(BL$4)-1))/BP122,0),"")</f>
        <v/>
      </c>
      <c r="BR122" s="64" t="str">
        <f>IF($B122&lt;&gt;"",SUMIFS(损耗登记!$I$3:$I$4999,损耗登记!$E$3:$E$4999,$B122,损耗登记!$B$3:$B$4999,LEFT($I$3,4),损耗登记!$C$3:$C$4999,LEFT(BL$4,LEN(BL$4)-1)),"")</f>
        <v/>
      </c>
      <c r="BS122" s="64" t="str">
        <f t="shared" si="120"/>
        <v/>
      </c>
      <c r="BT122" s="64" t="str">
        <f t="shared" si="121"/>
        <v/>
      </c>
      <c r="BU122" s="64" t="str">
        <f t="shared" si="122"/>
        <v/>
      </c>
      <c r="BV122" s="64" t="str">
        <f t="shared" si="123"/>
        <v/>
      </c>
      <c r="BW122" s="64" t="str">
        <f>IF($B122&lt;&gt;"",SUMIFS(进货台账!$I$3:$I$1869,进货台账!$E$3:$E$1869,$B122,进货台账!$B$3:$B$1869,LEFT($I$3,4),进货台账!$C$3:$C$1869,LEFT(BW$4,LEN(BW$4)-1)),"")</f>
        <v/>
      </c>
      <c r="BX122" s="64" t="str">
        <f>IF($B122&lt;&gt;"",SUMIFS(进货台账!$K$3:$K$1869,进货台账!$E$3:$E$1869,$B122,进货台账!$B$3:$B$1869,LEFT($I$3,4),进货台账!$C$3:$C$1869,LEFT(BW$4,LEN(BW$4)-1)),"")</f>
        <v/>
      </c>
      <c r="BY122" s="64" t="str">
        <f t="shared" si="124"/>
        <v/>
      </c>
      <c r="BZ122" s="64" t="str">
        <f t="shared" si="125"/>
        <v/>
      </c>
      <c r="CA122" s="64" t="str">
        <f>IF($B122&lt;&gt;"",SUMIFS(销售台账!$I$3:$I$2654,销售台账!$E$3:$E$2654,$B122,销售台账!$B$3:$B$2654,LEFT($I$3,4),销售台账!$C$3:$C$2654,LEFT(BW$4,LEN(BW$4)-1)),"")</f>
        <v/>
      </c>
      <c r="CB122" s="64" t="str">
        <f>IF($B122&lt;&gt;"",IFERROR(SUMIFS(销售台账!$K$3:$K$2654,销售台账!$E$3:$E$2654,$B122,销售台账!$B$3:$B$2654,LEFT($I$3,4),销售台账!$C$3:$C$2654,LEFT(BW$4,LEN(BW$4)-1))/CA122,0),"")</f>
        <v/>
      </c>
      <c r="CC122" s="64" t="str">
        <f>IF($B122&lt;&gt;"",SUMIFS(损耗登记!$I$3:$I$4999,损耗登记!$E$3:$E$4999,$B122,损耗登记!$B$3:$B$4999,LEFT($I$3,4),损耗登记!$C$3:$C$4999,LEFT(BW$4,LEN(BW$4)-1)),"")</f>
        <v/>
      </c>
      <c r="CD122" s="64" t="str">
        <f t="shared" si="126"/>
        <v/>
      </c>
      <c r="CE122" s="64" t="str">
        <f t="shared" si="127"/>
        <v/>
      </c>
      <c r="CF122" s="64" t="str">
        <f t="shared" si="128"/>
        <v/>
      </c>
      <c r="CG122" s="64" t="str">
        <f t="shared" si="129"/>
        <v/>
      </c>
      <c r="CH122" s="64" t="str">
        <f>IF($B122&lt;&gt;"",SUMIFS(进货台账!$I$3:$I$1869,进货台账!$E$3:$E$1869,$B122,进货台账!$B$3:$B$1869,LEFT($I$3,4),进货台账!$C$3:$C$1869,LEFT(CH$4,LEN(CH$4)-1)),"")</f>
        <v/>
      </c>
      <c r="CI122" s="64" t="str">
        <f>IF($B122&lt;&gt;"",SUMIFS(进货台账!$K$3:$K$1869,进货台账!$E$3:$E$1869,$B122,进货台账!$B$3:$B$1869,LEFT($I$3,4),进货台账!$C$3:$C$1869,LEFT(CH$4,LEN(CH$4)-1)),"")</f>
        <v/>
      </c>
      <c r="CJ122" s="64" t="str">
        <f t="shared" si="130"/>
        <v/>
      </c>
      <c r="CK122" s="64" t="str">
        <f t="shared" si="131"/>
        <v/>
      </c>
      <c r="CL122" s="64" t="str">
        <f>IF($B122&lt;&gt;"",SUMIFS(销售台账!$I$3:$I$2654,销售台账!$E$3:$E$2654,$B122,销售台账!$B$3:$B$2654,LEFT($I$3,4),销售台账!$C$3:$C$2654,LEFT(CH$4,LEN(CH$4)-1)),"")</f>
        <v/>
      </c>
      <c r="CM122" s="64" t="str">
        <f>IF($B122&lt;&gt;"",IFERROR(SUMIFS(销售台账!$K$3:$K$2654,销售台账!$E$3:$E$2654,$B122,销售台账!$B$3:$B$2654,LEFT($I$3,4),销售台账!$C$3:$C$2654,LEFT(CH$4,LEN(CH$4)-1))/CL122,0),"")</f>
        <v/>
      </c>
      <c r="CN122" s="64" t="str">
        <f>IF($B122&lt;&gt;"",SUMIFS(损耗登记!$I$3:$I$4999,损耗登记!$E$3:$E$4999,$B122,损耗登记!$B$3:$B$4999,LEFT($I$3,4),损耗登记!$C$3:$C$4999,LEFT(CH$4,LEN(CH$4)-1)),"")</f>
        <v/>
      </c>
      <c r="CO122" s="64" t="str">
        <f t="shared" si="132"/>
        <v/>
      </c>
      <c r="CP122" s="64" t="str">
        <f t="shared" si="133"/>
        <v/>
      </c>
      <c r="CQ122" s="64" t="str">
        <f t="shared" si="134"/>
        <v/>
      </c>
      <c r="CR122" s="64" t="str">
        <f t="shared" si="135"/>
        <v/>
      </c>
      <c r="CS122" s="64" t="str">
        <f>IF($B122&lt;&gt;"",SUMIFS(进货台账!$I$3:$I$1869,进货台账!$E$3:$E$1869,$B122,进货台账!$B$3:$B$1869,LEFT($I$3,4),进货台账!$C$3:$C$1869,LEFT(CS$4,LEN(CS$4)-1)),"")</f>
        <v/>
      </c>
      <c r="CT122" s="64" t="str">
        <f>IF($B122&lt;&gt;"",SUMIFS(进货台账!$K$3:$K$1869,进货台账!$E$3:$E$1869,$B122,进货台账!$B$3:$B$1869,LEFT($I$3,4),进货台账!$C$3:$C$1869,LEFT(CS$4,LEN(CS$4)-1)),"")</f>
        <v/>
      </c>
      <c r="CU122" s="64" t="str">
        <f t="shared" si="136"/>
        <v/>
      </c>
      <c r="CV122" s="64" t="str">
        <f t="shared" si="137"/>
        <v/>
      </c>
      <c r="CW122" s="64" t="str">
        <f>IF($B122&lt;&gt;"",SUMIFS(销售台账!$I$3:$I$2654,销售台账!$E$3:$E$2654,$B122,销售台账!$B$3:$B$2654,LEFT($I$3,4),销售台账!$C$3:$C$2654,LEFT(CS$4,LEN(CS$4)-1)),"")</f>
        <v/>
      </c>
      <c r="CX122" s="64" t="str">
        <f>IF($B122&lt;&gt;"",IFERROR(SUMIFS(销售台账!$K$3:$K$2654,销售台账!$E$3:$E$2654,$B122,销售台账!$B$3:$B$2654,LEFT($I$3,4),销售台账!$C$3:$C$2654,LEFT(CS$4,LEN(CS$4)-1))/CW122,0),"")</f>
        <v/>
      </c>
      <c r="CY122" s="64" t="str">
        <f>IF($B122&lt;&gt;"",SUMIFS(损耗登记!$I$3:$I$4999,损耗登记!$E$3:$E$4999,$B122,损耗登记!$B$3:$B$4999,LEFT($I$3,4),损耗登记!$C$3:$C$4999,LEFT(CS$4,LEN(CS$4)-1)),"")</f>
        <v/>
      </c>
      <c r="CZ122" s="64" t="str">
        <f t="shared" si="138"/>
        <v/>
      </c>
      <c r="DA122" s="64" t="str">
        <f t="shared" si="139"/>
        <v/>
      </c>
      <c r="DB122" s="64" t="str">
        <f t="shared" si="140"/>
        <v/>
      </c>
      <c r="DC122" s="64" t="str">
        <f t="shared" si="141"/>
        <v/>
      </c>
      <c r="DD122" s="64" t="str">
        <f>IF($B122&lt;&gt;"",SUMIFS(进货台账!$I$3:$I$1869,进货台账!$E$3:$E$1869,$B122,进货台账!$B$3:$B$1869,LEFT($I$3,4),进货台账!$C$3:$C$1869,LEFT(DD$4,LEN(DD$4)-1)),"")</f>
        <v/>
      </c>
      <c r="DE122" s="64" t="str">
        <f>IF($B122&lt;&gt;"",SUMIFS(进货台账!$K$3:$K$1869,进货台账!$E$3:$E$1869,$B122,进货台账!$B$3:$B$1869,LEFT($I$3,4),进货台账!$C$3:$C$1869,LEFT(DD$4,LEN(DD$4)-1)),"")</f>
        <v/>
      </c>
      <c r="DF122" s="64" t="str">
        <f t="shared" si="142"/>
        <v/>
      </c>
      <c r="DG122" s="64" t="str">
        <f t="shared" si="143"/>
        <v/>
      </c>
      <c r="DH122" s="64" t="str">
        <f>IF($B122&lt;&gt;"",SUMIFS(销售台账!$I$3:$I$2654,销售台账!$E$3:$E$2654,$B122,销售台账!$B$3:$B$2654,LEFT($I$3,4),销售台账!$C$3:$C$2654,LEFT(DD$4,LEN(DD$4)-1)),"")</f>
        <v/>
      </c>
      <c r="DI122" s="64" t="str">
        <f>IF($B122&lt;&gt;"",IFERROR(SUMIFS(销售台账!$K$3:$K$2654,销售台账!$E$3:$E$2654,$B122,销售台账!$B$3:$B$2654,LEFT($I$3,4),销售台账!$C$3:$C$2654,LEFT(DD$4,LEN(DD$4)-1))/DH122,0),"")</f>
        <v/>
      </c>
      <c r="DJ122" s="64" t="str">
        <f>IF($B122&lt;&gt;"",SUMIFS(损耗登记!$I$3:$I$4999,损耗登记!$E$3:$E$4999,$B122,损耗登记!$B$3:$B$4999,LEFT($I$3,4),损耗登记!$C$3:$C$4999,LEFT(DD$4,LEN(DD$4)-1)),"")</f>
        <v/>
      </c>
      <c r="DK122" s="64" t="str">
        <f t="shared" si="144"/>
        <v/>
      </c>
      <c r="DL122" s="64" t="str">
        <f t="shared" si="145"/>
        <v/>
      </c>
      <c r="DM122" s="64" t="str">
        <f t="shared" si="146"/>
        <v/>
      </c>
      <c r="DN122" s="64" t="str">
        <f t="shared" si="147"/>
        <v/>
      </c>
      <c r="DO122" s="64" t="str">
        <f>IF($B122&lt;&gt;"",SUMIFS(进货台账!$I$3:$I$1869,进货台账!$E$3:$E$1869,$B122,进货台账!$B$3:$B$1869,LEFT($I$3,4),进货台账!$C$3:$C$1869,LEFT(DO$4,LEN(DO$4)-1)),"")</f>
        <v/>
      </c>
      <c r="DP122" s="64" t="str">
        <f>IF($B122&lt;&gt;"",SUMIFS(进货台账!$K$3:$K$1869,进货台账!$E$3:$E$1869,$B122,进货台账!$B$3:$B$1869,LEFT($I$3,4),进货台账!$C$3:$C$1869,LEFT(DO$4,LEN(DO$4)-1)),"")</f>
        <v/>
      </c>
      <c r="DQ122" s="64" t="str">
        <f t="shared" si="148"/>
        <v/>
      </c>
      <c r="DR122" s="64" t="str">
        <f t="shared" si="149"/>
        <v/>
      </c>
      <c r="DS122" s="64" t="str">
        <f>IF($B122&lt;&gt;"",SUMIFS(销售台账!$I$3:$I$2654,销售台账!$E$3:$E$2654,$B122,销售台账!$B$3:$B$2654,LEFT($I$3,4),销售台账!$C$3:$C$2654,LEFT(DO$4,LEN(DO$4)-1)),"")</f>
        <v/>
      </c>
      <c r="DT122" s="64" t="str">
        <f>IF($B122&lt;&gt;"",IFERROR(SUMIFS(销售台账!$K$3:$K$2654,销售台账!$E$3:$E$2654,$B122,销售台账!$B$3:$B$2654,LEFT($I$3,4),销售台账!$C$3:$C$2654,LEFT(DO$4,LEN(DO$4)-1))/DS122,0),"")</f>
        <v/>
      </c>
      <c r="DU122" s="64" t="str">
        <f>IF($B122&lt;&gt;"",SUMIFS(损耗登记!$I$3:$I$4999,损耗登记!$E$3:$E$4999,$B122,损耗登记!$B$3:$B$4999,LEFT($I$3,4),损耗登记!$C$3:$C$4999,LEFT(DO$4,LEN(DO$4)-1)),"")</f>
        <v/>
      </c>
      <c r="DV122" s="64" t="str">
        <f t="shared" si="150"/>
        <v/>
      </c>
      <c r="DW122" s="64" t="str">
        <f t="shared" si="151"/>
        <v/>
      </c>
      <c r="DX122" s="64" t="str">
        <f t="shared" si="152"/>
        <v/>
      </c>
      <c r="DY122" s="64" t="str">
        <f t="shared" si="153"/>
        <v/>
      </c>
      <c r="DZ122" s="64" t="str">
        <f>IF($B122&lt;&gt;"",SUMIFS(进货台账!$I$3:$I$1869,进货台账!$E$3:$E$1869,$B122,进货台账!$B$3:$B$1869,LEFT($I$3,4),进货台账!$C$3:$C$1869,LEFT(DZ$4,LEN(DZ$4)-1)),"")</f>
        <v/>
      </c>
      <c r="EA122" s="64" t="str">
        <f>IF($B122&lt;&gt;"",SUMIFS(进货台账!$K$3:$K$1869,进货台账!$E$3:$E$1869,$B122,进货台账!$B$3:$B$1869,LEFT($I$3,4),进货台账!$C$3:$C$1869,LEFT(DZ$4,LEN(DZ$4)-1)),"")</f>
        <v/>
      </c>
      <c r="EB122" s="64" t="str">
        <f t="shared" si="154"/>
        <v/>
      </c>
      <c r="EC122" s="64" t="str">
        <f t="shared" si="155"/>
        <v/>
      </c>
      <c r="ED122" s="64" t="str">
        <f>IF($B122&lt;&gt;"",SUMIFS(销售台账!$I$3:$I$2654,销售台账!$E$3:$E$2654,$B122,销售台账!$B$3:$B$2654,LEFT($I$3,4),销售台账!$C$3:$C$2654,LEFT(DZ$4,LEN(DZ$4)-1)),"")</f>
        <v/>
      </c>
      <c r="EE122" s="64" t="str">
        <f>IF($B122&lt;&gt;"",IFERROR(SUMIFS(销售台账!$K$3:$K$2654,销售台账!$E$3:$E$2654,$B122,销售台账!$B$3:$B$2654,LEFT($I$3,4),销售台账!$C$3:$C$2654,LEFT(DZ$4,LEN(DZ$4)-1))/ED122,0),"")</f>
        <v/>
      </c>
      <c r="EF122" s="64" t="str">
        <f>IF($B122&lt;&gt;"",SUMIFS(损耗登记!$I$3:$I$4999,损耗登记!$E$3:$E$4999,$B122,损耗登记!$B$3:$B$4999,LEFT($I$3,4),损耗登记!$C$3:$C$4999,LEFT(DZ$4,LEN(DZ$4)-1)),"")</f>
        <v/>
      </c>
      <c r="EG122" s="64" t="str">
        <f t="shared" si="156"/>
        <v/>
      </c>
      <c r="EH122" s="64" t="str">
        <f t="shared" si="157"/>
        <v/>
      </c>
      <c r="EI122" s="64" t="str">
        <f t="shared" si="158"/>
        <v/>
      </c>
      <c r="EJ122" s="64" t="str">
        <f t="shared" si="159"/>
        <v/>
      </c>
    </row>
    <row r="123" s="44" customFormat="1" ht="22" customHeight="1" spans="1:140">
      <c r="A123" s="63" t="str">
        <f t="shared" si="160"/>
        <v/>
      </c>
      <c r="B123" s="63" t="str">
        <f>IF(商品参数!A119&lt;&gt;"",商品参数!A119,"")</f>
        <v/>
      </c>
      <c r="C123" s="64" t="str">
        <f>IFERROR(VLOOKUP(B123,商品参数!A:E,2,FALSE),"")</f>
        <v/>
      </c>
      <c r="D123" s="64" t="str">
        <f>IFERROR(VLOOKUP(B123,商品参数!A:E,3,FALSE),"")</f>
        <v/>
      </c>
      <c r="E123" s="64" t="str">
        <f>IFERROR(VLOOKUP(B123,商品参数!A:E,4,FALSE),"")</f>
        <v/>
      </c>
      <c r="F123" s="64" t="str">
        <f>IF(E123&lt;&gt;"",IFERROR(VLOOKUP(B123,商品参数!$A$3:$D$499,6,0),0),"")</f>
        <v/>
      </c>
      <c r="G123" s="64" t="str">
        <f>IF(E123&lt;&gt;"",IFERROR(VLOOKUP(B123,商品参数!$A$3:$E$499,7,0),0),"")</f>
        <v/>
      </c>
      <c r="H123" s="64" t="str">
        <f t="shared" si="94"/>
        <v/>
      </c>
      <c r="I123" s="64" t="str">
        <f>IF($B123&lt;&gt;"",SUMIFS(进货台账!$I$3:$I$1869,进货台账!$E$3:$E$1869,$B123,进货台账!$B$3:$B$1869,LEFT($I$3,4),进货台账!$C$3:$C$1869,LEFT(I$4,LEN(I$4)-1)),"")</f>
        <v/>
      </c>
      <c r="J123" s="64" t="str">
        <f>IF($B123&lt;&gt;"",SUMIFS(进货台账!$K$3:$K$1869,进货台账!$E$3:$E$1869,$B123,进货台账!$B$3:$B$1869,LEFT($I$3,4),进货台账!$C$3:$C$1869,LEFT(I$4,LEN(I$4)-1)),"")</f>
        <v/>
      </c>
      <c r="K123" s="64" t="str">
        <f t="shared" si="95"/>
        <v/>
      </c>
      <c r="L123" s="64" t="str">
        <f t="shared" si="96"/>
        <v/>
      </c>
      <c r="M123" s="64" t="str">
        <f>IF($B123&lt;&gt;"",SUMIFS(销售台账!$I$3:$I$2654,销售台账!$E$3:$E$2654,$B123,销售台账!$B$3:$B$2654,LEFT($I$3,4),销售台账!$C$3:$C$2654,LEFT(I$4,LEN(I$4)-1)),"")</f>
        <v/>
      </c>
      <c r="N123" s="64" t="str">
        <f>IF($B123&lt;&gt;"",IFERROR(SUMIFS(销售台账!$K$3:$K$2654,销售台账!$E$3:$E$2654,$B123,销售台账!$B$3:$B$2654,LEFT($I$3,4),销售台账!$C$3:$C$2654,LEFT(I$4,LEN(I$4)-1))/M123,0),"")</f>
        <v/>
      </c>
      <c r="O123" s="64" t="str">
        <f>IF($B123&lt;&gt;"",SUMIFS(损耗登记!$I$3:$I$4999,损耗登记!$E$3:$E$4999,$B123,损耗登记!$B$3:$B$4999,LEFT($I$3,4),损耗登记!$C$3:$C$4999,LEFT(I$4,LEN(I$4)-1)),"")</f>
        <v/>
      </c>
      <c r="P123" s="64" t="str">
        <f t="shared" si="97"/>
        <v/>
      </c>
      <c r="Q123" s="64" t="str">
        <f t="shared" si="98"/>
        <v/>
      </c>
      <c r="R123" s="64" t="str">
        <f t="shared" si="99"/>
        <v/>
      </c>
      <c r="S123" s="64" t="str">
        <f t="shared" si="161"/>
        <v/>
      </c>
      <c r="T123" s="64" t="str">
        <f>IF($B123&lt;&gt;"",SUMIFS(进货台账!$I$3:$I$1869,进货台账!$E$3:$E$1869,$B123,进货台账!$B$3:$B$1869,LEFT($I$3,4),进货台账!$C$3:$C$1869,LEFT(T$4,LEN(T$4)-1)),"")</f>
        <v/>
      </c>
      <c r="U123" s="64" t="str">
        <f>IF($B123&lt;&gt;"",SUMIFS(进货台账!$K$3:$K$1869,进货台账!$E$3:$E$1869,$B123,进货台账!$B$3:$B$1869,LEFT($I$3,4),进货台账!$C$3:$C$1869,LEFT(T$4,LEN(T$4)-1)),"")</f>
        <v/>
      </c>
      <c r="V123" s="64" t="str">
        <f t="shared" si="162"/>
        <v/>
      </c>
      <c r="W123" s="64" t="str">
        <f t="shared" si="163"/>
        <v/>
      </c>
      <c r="X123" s="64" t="str">
        <f>IF($B123&lt;&gt;"",SUMIFS(销售台账!$I$3:$I$2654,销售台账!$E$3:$E$2654,$B123,销售台账!$B$3:$B$2654,LEFT($I$3,4),销售台账!$C$3:$C$2654,LEFT(T$4,LEN(T$4)-1)),"")</f>
        <v/>
      </c>
      <c r="Y123" s="64" t="str">
        <f>IF($B123&lt;&gt;"",IFERROR(SUMIFS(销售台账!$K$3:$K$2654,销售台账!$E$3:$E$2654,$B123,销售台账!$B$3:$B$2654,LEFT($I$3,4),销售台账!$C$3:$C$2654,LEFT(T$4,LEN(T$4)-1))/X123,0),"")</f>
        <v/>
      </c>
      <c r="Z123" s="64" t="str">
        <f>IF($B123&lt;&gt;"",SUMIFS(损耗登记!$I$3:$I$4999,损耗登记!$E$3:$E$4999,$B123,损耗登记!$B$3:$B$4999,LEFT($I$3,4),损耗登记!$C$3:$C$4999,LEFT(T$4,LEN(T$4)-1)),"")</f>
        <v/>
      </c>
      <c r="AA123" s="64" t="str">
        <f t="shared" si="164"/>
        <v/>
      </c>
      <c r="AB123" s="64" t="str">
        <f t="shared" si="165"/>
        <v/>
      </c>
      <c r="AC123" s="64" t="str">
        <f t="shared" si="166"/>
        <v/>
      </c>
      <c r="AD123" s="64" t="str">
        <f t="shared" si="167"/>
        <v/>
      </c>
      <c r="AE123" s="64" t="str">
        <f>IF($B123&lt;&gt;"",SUMIFS(进货台账!$I$3:$I$1869,进货台账!$E$3:$E$1869,$B123,进货台账!$B$3:$B$1869,LEFT($I$3,4),进货台账!$C$3:$C$1869,LEFT(AE$4,LEN(AE$4)-1)),"")</f>
        <v/>
      </c>
      <c r="AF123" s="64" t="str">
        <f>IF($B123&lt;&gt;"",SUMIFS(进货台账!$K$3:$K$1869,进货台账!$E$3:$E$1869,$B123,进货台账!$B$3:$B$1869,LEFT($I$3,4),进货台账!$C$3:$C$1869,LEFT(AE$4,LEN(AE$4)-1)),"")</f>
        <v/>
      </c>
      <c r="AG123" s="64" t="str">
        <f t="shared" si="100"/>
        <v/>
      </c>
      <c r="AH123" s="64" t="str">
        <f t="shared" si="101"/>
        <v/>
      </c>
      <c r="AI123" s="64" t="str">
        <f>IF($B123&lt;&gt;"",SUMIFS(销售台账!$I$3:$I$2654,销售台账!$E$3:$E$2654,$B123,销售台账!$B$3:$B$2654,LEFT($I$3,4),销售台账!$C$3:$C$2654,LEFT(AE$4,LEN(AE$4)-1)),"")</f>
        <v/>
      </c>
      <c r="AJ123" s="64" t="str">
        <f>IF($B123&lt;&gt;"",IFERROR(SUMIFS(销售台账!$K$3:$K$2654,销售台账!$E$3:$E$2654,$B123,销售台账!$B$3:$B$2654,LEFT($I$3,4),销售台账!$C$3:$C$2654,LEFT(AE$4,LEN(AE$4)-1))/AI123,0),"")</f>
        <v/>
      </c>
      <c r="AK123" s="64" t="str">
        <f>IF($B123&lt;&gt;"",SUMIFS(损耗登记!$I$3:$I$4999,损耗登记!$E$3:$E$4999,$B123,损耗登记!$B$3:$B$4999,LEFT($I$3,4),损耗登记!$C$3:$C$4999,LEFT(AE$4,LEN(AE$4)-1)),"")</f>
        <v/>
      </c>
      <c r="AL123" s="64" t="str">
        <f t="shared" si="102"/>
        <v/>
      </c>
      <c r="AM123" s="64" t="str">
        <f t="shared" si="103"/>
        <v/>
      </c>
      <c r="AN123" s="64" t="str">
        <f t="shared" si="104"/>
        <v/>
      </c>
      <c r="AO123" s="64" t="str">
        <f t="shared" si="105"/>
        <v/>
      </c>
      <c r="AP123" s="64" t="str">
        <f>IF($B123&lt;&gt;"",SUMIFS(进货台账!$I$3:$I$1869,进货台账!$E$3:$E$1869,$B123,进货台账!$B$3:$B$1869,LEFT($I$3,4),进货台账!$C$3:$C$1869,LEFT(AP$4,LEN(AP$4)-1)),"")</f>
        <v/>
      </c>
      <c r="AQ123" s="64" t="str">
        <f>IF($B123&lt;&gt;"",SUMIFS(进货台账!$K$3:$K$1869,进货台账!$E$3:$E$1869,$B123,进货台账!$B$3:$B$1869,LEFT($I$3,4),进货台账!$C$3:$C$1869,LEFT(AP$4,LEN(AP$4)-1)),"")</f>
        <v/>
      </c>
      <c r="AR123" s="64" t="str">
        <f t="shared" si="106"/>
        <v/>
      </c>
      <c r="AS123" s="64" t="str">
        <f t="shared" si="107"/>
        <v/>
      </c>
      <c r="AT123" s="64" t="str">
        <f>IF($B123&lt;&gt;"",SUMIFS(销售台账!$I$3:$I$2654,销售台账!$E$3:$E$2654,$B123,销售台账!$B$3:$B$2654,LEFT($I$3,4),销售台账!$C$3:$C$2654,LEFT(AP$4,LEN(AP$4)-1)),"")</f>
        <v/>
      </c>
      <c r="AU123" s="64" t="str">
        <f>IF($B123&lt;&gt;"",IFERROR(SUMIFS(销售台账!$K$3:$K$2654,销售台账!$E$3:$E$2654,$B123,销售台账!$B$3:$B$2654,LEFT($I$3,4),销售台账!$C$3:$C$2654,LEFT(AP$4,LEN(AP$4)-1))/AT123,0),"")</f>
        <v/>
      </c>
      <c r="AV123" s="64" t="str">
        <f>IF($B123&lt;&gt;"",SUMIFS(损耗登记!$I$3:$I$4999,损耗登记!$E$3:$E$4999,$B123,损耗登记!$B$3:$B$4999,LEFT($I$3,4),损耗登记!$C$3:$C$4999,LEFT(AP$4,LEN(AP$4)-1)),"")</f>
        <v/>
      </c>
      <c r="AW123" s="64" t="str">
        <f t="shared" si="108"/>
        <v/>
      </c>
      <c r="AX123" s="64" t="str">
        <f t="shared" si="109"/>
        <v/>
      </c>
      <c r="AY123" s="64" t="str">
        <f t="shared" si="110"/>
        <v/>
      </c>
      <c r="AZ123" s="64" t="str">
        <f t="shared" si="111"/>
        <v/>
      </c>
      <c r="BA123" s="64" t="str">
        <f>IF($B123&lt;&gt;"",SUMIFS(进货台账!$I$3:$I$1869,进货台账!$E$3:$E$1869,$B123,进货台账!$B$3:$B$1869,LEFT($I$3,4),进货台账!$C$3:$C$1869,LEFT(BA$4,LEN(BA$4)-1)),"")</f>
        <v/>
      </c>
      <c r="BB123" s="64" t="str">
        <f>IF($B123&lt;&gt;"",SUMIFS(进货台账!$K$3:$K$1869,进货台账!$E$3:$E$1869,$B123,进货台账!$B$3:$B$1869,LEFT($I$3,4),进货台账!$C$3:$C$1869,LEFT(BA$4,LEN(BA$4)-1)),"")</f>
        <v/>
      </c>
      <c r="BC123" s="64" t="str">
        <f t="shared" si="112"/>
        <v/>
      </c>
      <c r="BD123" s="64" t="str">
        <f t="shared" si="113"/>
        <v/>
      </c>
      <c r="BE123" s="64" t="str">
        <f>IF($B123&lt;&gt;"",SUMIFS(销售台账!$I$3:$I$2654,销售台账!$E$3:$E$2654,$B123,销售台账!$B$3:$B$2654,LEFT($I$3,4),销售台账!$C$3:$C$2654,LEFT(BA$4,LEN(BA$4)-1)),"")</f>
        <v/>
      </c>
      <c r="BF123" s="64" t="str">
        <f>IF($B123&lt;&gt;"",IFERROR(SUMIFS(销售台账!$K$3:$K$2654,销售台账!$E$3:$E$2654,$B123,销售台账!$B$3:$B$2654,LEFT($I$3,4),销售台账!$C$3:$C$2654,LEFT(BA$4,LEN(BA$4)-1))/BE123,0),"")</f>
        <v/>
      </c>
      <c r="BG123" s="64" t="str">
        <f>IF($B123&lt;&gt;"",SUMIFS(损耗登记!$I$3:$I$4999,损耗登记!$E$3:$E$4999,$B123,损耗登记!$B$3:$B$4999,LEFT($I$3,4),损耗登记!$C$3:$C$4999,LEFT(BA$4,LEN(BA$4)-1)),"")</f>
        <v/>
      </c>
      <c r="BH123" s="64" t="str">
        <f t="shared" si="114"/>
        <v/>
      </c>
      <c r="BI123" s="64" t="str">
        <f t="shared" si="115"/>
        <v/>
      </c>
      <c r="BJ123" s="64" t="str">
        <f t="shared" si="116"/>
        <v/>
      </c>
      <c r="BK123" s="64" t="str">
        <f t="shared" si="117"/>
        <v/>
      </c>
      <c r="BL123" s="64" t="str">
        <f>IF($B123&lt;&gt;"",SUMIFS(进货台账!$I$3:$I$1869,进货台账!$E$3:$E$1869,$B123,进货台账!$B$3:$B$1869,LEFT($I$3,4),进货台账!$C$3:$C$1869,LEFT(BL$4,LEN(BL$4)-1)),"")</f>
        <v/>
      </c>
      <c r="BM123" s="64" t="str">
        <f>IF($B123&lt;&gt;"",SUMIFS(进货台账!$K$3:$K$1869,进货台账!$E$3:$E$1869,$B123,进货台账!$B$3:$B$1869,LEFT($I$3,4),进货台账!$C$3:$C$1869,LEFT(BL$4,LEN(BL$4)-1)),"")</f>
        <v/>
      </c>
      <c r="BN123" s="64" t="str">
        <f t="shared" si="118"/>
        <v/>
      </c>
      <c r="BO123" s="64" t="str">
        <f t="shared" si="119"/>
        <v/>
      </c>
      <c r="BP123" s="64" t="str">
        <f>IF($B123&lt;&gt;"",SUMIFS(销售台账!$I$3:$I$2654,销售台账!$E$3:$E$2654,$B123,销售台账!$B$3:$B$2654,LEFT($I$3,4),销售台账!$C$3:$C$2654,LEFT(BL$4,LEN(BL$4)-1)),"")</f>
        <v/>
      </c>
      <c r="BQ123" s="64" t="str">
        <f>IF($B123&lt;&gt;"",IFERROR(SUMIFS(销售台账!$K$3:$K$2654,销售台账!$E$3:$E$2654,$B123,销售台账!$B$3:$B$2654,LEFT($I$3,4),销售台账!$C$3:$C$2654,LEFT(BL$4,LEN(BL$4)-1))/BP123,0),"")</f>
        <v/>
      </c>
      <c r="BR123" s="64" t="str">
        <f>IF($B123&lt;&gt;"",SUMIFS(损耗登记!$I$3:$I$4999,损耗登记!$E$3:$E$4999,$B123,损耗登记!$B$3:$B$4999,LEFT($I$3,4),损耗登记!$C$3:$C$4999,LEFT(BL$4,LEN(BL$4)-1)),"")</f>
        <v/>
      </c>
      <c r="BS123" s="64" t="str">
        <f t="shared" si="120"/>
        <v/>
      </c>
      <c r="BT123" s="64" t="str">
        <f t="shared" si="121"/>
        <v/>
      </c>
      <c r="BU123" s="64" t="str">
        <f t="shared" si="122"/>
        <v/>
      </c>
      <c r="BV123" s="64" t="str">
        <f t="shared" si="123"/>
        <v/>
      </c>
      <c r="BW123" s="64" t="str">
        <f>IF($B123&lt;&gt;"",SUMIFS(进货台账!$I$3:$I$1869,进货台账!$E$3:$E$1869,$B123,进货台账!$B$3:$B$1869,LEFT($I$3,4),进货台账!$C$3:$C$1869,LEFT(BW$4,LEN(BW$4)-1)),"")</f>
        <v/>
      </c>
      <c r="BX123" s="64" t="str">
        <f>IF($B123&lt;&gt;"",SUMIFS(进货台账!$K$3:$K$1869,进货台账!$E$3:$E$1869,$B123,进货台账!$B$3:$B$1869,LEFT($I$3,4),进货台账!$C$3:$C$1869,LEFT(BW$4,LEN(BW$4)-1)),"")</f>
        <v/>
      </c>
      <c r="BY123" s="64" t="str">
        <f t="shared" si="124"/>
        <v/>
      </c>
      <c r="BZ123" s="64" t="str">
        <f t="shared" si="125"/>
        <v/>
      </c>
      <c r="CA123" s="64" t="str">
        <f>IF($B123&lt;&gt;"",SUMIFS(销售台账!$I$3:$I$2654,销售台账!$E$3:$E$2654,$B123,销售台账!$B$3:$B$2654,LEFT($I$3,4),销售台账!$C$3:$C$2654,LEFT(BW$4,LEN(BW$4)-1)),"")</f>
        <v/>
      </c>
      <c r="CB123" s="64" t="str">
        <f>IF($B123&lt;&gt;"",IFERROR(SUMIFS(销售台账!$K$3:$K$2654,销售台账!$E$3:$E$2654,$B123,销售台账!$B$3:$B$2654,LEFT($I$3,4),销售台账!$C$3:$C$2654,LEFT(BW$4,LEN(BW$4)-1))/CA123,0),"")</f>
        <v/>
      </c>
      <c r="CC123" s="64" t="str">
        <f>IF($B123&lt;&gt;"",SUMIFS(损耗登记!$I$3:$I$4999,损耗登记!$E$3:$E$4999,$B123,损耗登记!$B$3:$B$4999,LEFT($I$3,4),损耗登记!$C$3:$C$4999,LEFT(BW$4,LEN(BW$4)-1)),"")</f>
        <v/>
      </c>
      <c r="CD123" s="64" t="str">
        <f t="shared" si="126"/>
        <v/>
      </c>
      <c r="CE123" s="64" t="str">
        <f t="shared" si="127"/>
        <v/>
      </c>
      <c r="CF123" s="64" t="str">
        <f t="shared" si="128"/>
        <v/>
      </c>
      <c r="CG123" s="64" t="str">
        <f t="shared" si="129"/>
        <v/>
      </c>
      <c r="CH123" s="64" t="str">
        <f>IF($B123&lt;&gt;"",SUMIFS(进货台账!$I$3:$I$1869,进货台账!$E$3:$E$1869,$B123,进货台账!$B$3:$B$1869,LEFT($I$3,4),进货台账!$C$3:$C$1869,LEFT(CH$4,LEN(CH$4)-1)),"")</f>
        <v/>
      </c>
      <c r="CI123" s="64" t="str">
        <f>IF($B123&lt;&gt;"",SUMIFS(进货台账!$K$3:$K$1869,进货台账!$E$3:$E$1869,$B123,进货台账!$B$3:$B$1869,LEFT($I$3,4),进货台账!$C$3:$C$1869,LEFT(CH$4,LEN(CH$4)-1)),"")</f>
        <v/>
      </c>
      <c r="CJ123" s="64" t="str">
        <f t="shared" si="130"/>
        <v/>
      </c>
      <c r="CK123" s="64" t="str">
        <f t="shared" si="131"/>
        <v/>
      </c>
      <c r="CL123" s="64" t="str">
        <f>IF($B123&lt;&gt;"",SUMIFS(销售台账!$I$3:$I$2654,销售台账!$E$3:$E$2654,$B123,销售台账!$B$3:$B$2654,LEFT($I$3,4),销售台账!$C$3:$C$2654,LEFT(CH$4,LEN(CH$4)-1)),"")</f>
        <v/>
      </c>
      <c r="CM123" s="64" t="str">
        <f>IF($B123&lt;&gt;"",IFERROR(SUMIFS(销售台账!$K$3:$K$2654,销售台账!$E$3:$E$2654,$B123,销售台账!$B$3:$B$2654,LEFT($I$3,4),销售台账!$C$3:$C$2654,LEFT(CH$4,LEN(CH$4)-1))/CL123,0),"")</f>
        <v/>
      </c>
      <c r="CN123" s="64" t="str">
        <f>IF($B123&lt;&gt;"",SUMIFS(损耗登记!$I$3:$I$4999,损耗登记!$E$3:$E$4999,$B123,损耗登记!$B$3:$B$4999,LEFT($I$3,4),损耗登记!$C$3:$C$4999,LEFT(CH$4,LEN(CH$4)-1)),"")</f>
        <v/>
      </c>
      <c r="CO123" s="64" t="str">
        <f t="shared" si="132"/>
        <v/>
      </c>
      <c r="CP123" s="64" t="str">
        <f t="shared" si="133"/>
        <v/>
      </c>
      <c r="CQ123" s="64" t="str">
        <f t="shared" si="134"/>
        <v/>
      </c>
      <c r="CR123" s="64" t="str">
        <f t="shared" si="135"/>
        <v/>
      </c>
      <c r="CS123" s="64" t="str">
        <f>IF($B123&lt;&gt;"",SUMIFS(进货台账!$I$3:$I$1869,进货台账!$E$3:$E$1869,$B123,进货台账!$B$3:$B$1869,LEFT($I$3,4),进货台账!$C$3:$C$1869,LEFT(CS$4,LEN(CS$4)-1)),"")</f>
        <v/>
      </c>
      <c r="CT123" s="64" t="str">
        <f>IF($B123&lt;&gt;"",SUMIFS(进货台账!$K$3:$K$1869,进货台账!$E$3:$E$1869,$B123,进货台账!$B$3:$B$1869,LEFT($I$3,4),进货台账!$C$3:$C$1869,LEFT(CS$4,LEN(CS$4)-1)),"")</f>
        <v/>
      </c>
      <c r="CU123" s="64" t="str">
        <f t="shared" si="136"/>
        <v/>
      </c>
      <c r="CV123" s="64" t="str">
        <f t="shared" si="137"/>
        <v/>
      </c>
      <c r="CW123" s="64" t="str">
        <f>IF($B123&lt;&gt;"",SUMIFS(销售台账!$I$3:$I$2654,销售台账!$E$3:$E$2654,$B123,销售台账!$B$3:$B$2654,LEFT($I$3,4),销售台账!$C$3:$C$2654,LEFT(CS$4,LEN(CS$4)-1)),"")</f>
        <v/>
      </c>
      <c r="CX123" s="64" t="str">
        <f>IF($B123&lt;&gt;"",IFERROR(SUMIFS(销售台账!$K$3:$K$2654,销售台账!$E$3:$E$2654,$B123,销售台账!$B$3:$B$2654,LEFT($I$3,4),销售台账!$C$3:$C$2654,LEFT(CS$4,LEN(CS$4)-1))/CW123,0),"")</f>
        <v/>
      </c>
      <c r="CY123" s="64" t="str">
        <f>IF($B123&lt;&gt;"",SUMIFS(损耗登记!$I$3:$I$4999,损耗登记!$E$3:$E$4999,$B123,损耗登记!$B$3:$B$4999,LEFT($I$3,4),损耗登记!$C$3:$C$4999,LEFT(CS$4,LEN(CS$4)-1)),"")</f>
        <v/>
      </c>
      <c r="CZ123" s="64" t="str">
        <f t="shared" si="138"/>
        <v/>
      </c>
      <c r="DA123" s="64" t="str">
        <f t="shared" si="139"/>
        <v/>
      </c>
      <c r="DB123" s="64" t="str">
        <f t="shared" si="140"/>
        <v/>
      </c>
      <c r="DC123" s="64" t="str">
        <f t="shared" si="141"/>
        <v/>
      </c>
      <c r="DD123" s="64" t="str">
        <f>IF($B123&lt;&gt;"",SUMIFS(进货台账!$I$3:$I$1869,进货台账!$E$3:$E$1869,$B123,进货台账!$B$3:$B$1869,LEFT($I$3,4),进货台账!$C$3:$C$1869,LEFT(DD$4,LEN(DD$4)-1)),"")</f>
        <v/>
      </c>
      <c r="DE123" s="64" t="str">
        <f>IF($B123&lt;&gt;"",SUMIFS(进货台账!$K$3:$K$1869,进货台账!$E$3:$E$1869,$B123,进货台账!$B$3:$B$1869,LEFT($I$3,4),进货台账!$C$3:$C$1869,LEFT(DD$4,LEN(DD$4)-1)),"")</f>
        <v/>
      </c>
      <c r="DF123" s="64" t="str">
        <f t="shared" si="142"/>
        <v/>
      </c>
      <c r="DG123" s="64" t="str">
        <f t="shared" si="143"/>
        <v/>
      </c>
      <c r="DH123" s="64" t="str">
        <f>IF($B123&lt;&gt;"",SUMIFS(销售台账!$I$3:$I$2654,销售台账!$E$3:$E$2654,$B123,销售台账!$B$3:$B$2654,LEFT($I$3,4),销售台账!$C$3:$C$2654,LEFT(DD$4,LEN(DD$4)-1)),"")</f>
        <v/>
      </c>
      <c r="DI123" s="64" t="str">
        <f>IF($B123&lt;&gt;"",IFERROR(SUMIFS(销售台账!$K$3:$K$2654,销售台账!$E$3:$E$2654,$B123,销售台账!$B$3:$B$2654,LEFT($I$3,4),销售台账!$C$3:$C$2654,LEFT(DD$4,LEN(DD$4)-1))/DH123,0),"")</f>
        <v/>
      </c>
      <c r="DJ123" s="64" t="str">
        <f>IF($B123&lt;&gt;"",SUMIFS(损耗登记!$I$3:$I$4999,损耗登记!$E$3:$E$4999,$B123,损耗登记!$B$3:$B$4999,LEFT($I$3,4),损耗登记!$C$3:$C$4999,LEFT(DD$4,LEN(DD$4)-1)),"")</f>
        <v/>
      </c>
      <c r="DK123" s="64" t="str">
        <f t="shared" si="144"/>
        <v/>
      </c>
      <c r="DL123" s="64" t="str">
        <f t="shared" si="145"/>
        <v/>
      </c>
      <c r="DM123" s="64" t="str">
        <f t="shared" si="146"/>
        <v/>
      </c>
      <c r="DN123" s="64" t="str">
        <f t="shared" si="147"/>
        <v/>
      </c>
      <c r="DO123" s="64" t="str">
        <f>IF($B123&lt;&gt;"",SUMIFS(进货台账!$I$3:$I$1869,进货台账!$E$3:$E$1869,$B123,进货台账!$B$3:$B$1869,LEFT($I$3,4),进货台账!$C$3:$C$1869,LEFT(DO$4,LEN(DO$4)-1)),"")</f>
        <v/>
      </c>
      <c r="DP123" s="64" t="str">
        <f>IF($B123&lt;&gt;"",SUMIFS(进货台账!$K$3:$K$1869,进货台账!$E$3:$E$1869,$B123,进货台账!$B$3:$B$1869,LEFT($I$3,4),进货台账!$C$3:$C$1869,LEFT(DO$4,LEN(DO$4)-1)),"")</f>
        <v/>
      </c>
      <c r="DQ123" s="64" t="str">
        <f t="shared" si="148"/>
        <v/>
      </c>
      <c r="DR123" s="64" t="str">
        <f t="shared" si="149"/>
        <v/>
      </c>
      <c r="DS123" s="64" t="str">
        <f>IF($B123&lt;&gt;"",SUMIFS(销售台账!$I$3:$I$2654,销售台账!$E$3:$E$2654,$B123,销售台账!$B$3:$B$2654,LEFT($I$3,4),销售台账!$C$3:$C$2654,LEFT(DO$4,LEN(DO$4)-1)),"")</f>
        <v/>
      </c>
      <c r="DT123" s="64" t="str">
        <f>IF($B123&lt;&gt;"",IFERROR(SUMIFS(销售台账!$K$3:$K$2654,销售台账!$E$3:$E$2654,$B123,销售台账!$B$3:$B$2654,LEFT($I$3,4),销售台账!$C$3:$C$2654,LEFT(DO$4,LEN(DO$4)-1))/DS123,0),"")</f>
        <v/>
      </c>
      <c r="DU123" s="64" t="str">
        <f>IF($B123&lt;&gt;"",SUMIFS(损耗登记!$I$3:$I$4999,损耗登记!$E$3:$E$4999,$B123,损耗登记!$B$3:$B$4999,LEFT($I$3,4),损耗登记!$C$3:$C$4999,LEFT(DO$4,LEN(DO$4)-1)),"")</f>
        <v/>
      </c>
      <c r="DV123" s="64" t="str">
        <f t="shared" si="150"/>
        <v/>
      </c>
      <c r="DW123" s="64" t="str">
        <f t="shared" si="151"/>
        <v/>
      </c>
      <c r="DX123" s="64" t="str">
        <f t="shared" si="152"/>
        <v/>
      </c>
      <c r="DY123" s="64" t="str">
        <f t="shared" si="153"/>
        <v/>
      </c>
      <c r="DZ123" s="64" t="str">
        <f>IF($B123&lt;&gt;"",SUMIFS(进货台账!$I$3:$I$1869,进货台账!$E$3:$E$1869,$B123,进货台账!$B$3:$B$1869,LEFT($I$3,4),进货台账!$C$3:$C$1869,LEFT(DZ$4,LEN(DZ$4)-1)),"")</f>
        <v/>
      </c>
      <c r="EA123" s="64" t="str">
        <f>IF($B123&lt;&gt;"",SUMIFS(进货台账!$K$3:$K$1869,进货台账!$E$3:$E$1869,$B123,进货台账!$B$3:$B$1869,LEFT($I$3,4),进货台账!$C$3:$C$1869,LEFT(DZ$4,LEN(DZ$4)-1)),"")</f>
        <v/>
      </c>
      <c r="EB123" s="64" t="str">
        <f t="shared" si="154"/>
        <v/>
      </c>
      <c r="EC123" s="64" t="str">
        <f t="shared" si="155"/>
        <v/>
      </c>
      <c r="ED123" s="64" t="str">
        <f>IF($B123&lt;&gt;"",SUMIFS(销售台账!$I$3:$I$2654,销售台账!$E$3:$E$2654,$B123,销售台账!$B$3:$B$2654,LEFT($I$3,4),销售台账!$C$3:$C$2654,LEFT(DZ$4,LEN(DZ$4)-1)),"")</f>
        <v/>
      </c>
      <c r="EE123" s="64" t="str">
        <f>IF($B123&lt;&gt;"",IFERROR(SUMIFS(销售台账!$K$3:$K$2654,销售台账!$E$3:$E$2654,$B123,销售台账!$B$3:$B$2654,LEFT($I$3,4),销售台账!$C$3:$C$2654,LEFT(DZ$4,LEN(DZ$4)-1))/ED123,0),"")</f>
        <v/>
      </c>
      <c r="EF123" s="64" t="str">
        <f>IF($B123&lt;&gt;"",SUMIFS(损耗登记!$I$3:$I$4999,损耗登记!$E$3:$E$4999,$B123,损耗登记!$B$3:$B$4999,LEFT($I$3,4),损耗登记!$C$3:$C$4999,LEFT(DZ$4,LEN(DZ$4)-1)),"")</f>
        <v/>
      </c>
      <c r="EG123" s="64" t="str">
        <f t="shared" si="156"/>
        <v/>
      </c>
      <c r="EH123" s="64" t="str">
        <f t="shared" si="157"/>
        <v/>
      </c>
      <c r="EI123" s="64" t="str">
        <f t="shared" si="158"/>
        <v/>
      </c>
      <c r="EJ123" s="64" t="str">
        <f t="shared" si="159"/>
        <v/>
      </c>
    </row>
    <row r="124" s="44" customFormat="1" ht="22" customHeight="1" spans="1:140">
      <c r="A124" s="63" t="str">
        <f t="shared" si="160"/>
        <v/>
      </c>
      <c r="B124" s="63" t="str">
        <f>IF(商品参数!A120&lt;&gt;"",商品参数!A120,"")</f>
        <v/>
      </c>
      <c r="C124" s="64" t="str">
        <f>IFERROR(VLOOKUP(B124,商品参数!A:E,2,FALSE),"")</f>
        <v/>
      </c>
      <c r="D124" s="64" t="str">
        <f>IFERROR(VLOOKUP(B124,商品参数!A:E,3,FALSE),"")</f>
        <v/>
      </c>
      <c r="E124" s="64" t="str">
        <f>IFERROR(VLOOKUP(B124,商品参数!A:E,4,FALSE),"")</f>
        <v/>
      </c>
      <c r="F124" s="64" t="str">
        <f>IF(E124&lt;&gt;"",IFERROR(VLOOKUP(B124,商品参数!$A$3:$D$499,6,0),0),"")</f>
        <v/>
      </c>
      <c r="G124" s="64" t="str">
        <f>IF(E124&lt;&gt;"",IFERROR(VLOOKUP(B124,商品参数!$A$3:$E$499,7,0),0),"")</f>
        <v/>
      </c>
      <c r="H124" s="64" t="str">
        <f t="shared" si="94"/>
        <v/>
      </c>
      <c r="I124" s="64" t="str">
        <f>IF($B124&lt;&gt;"",SUMIFS(进货台账!$I$3:$I$1869,进货台账!$E$3:$E$1869,$B124,进货台账!$B$3:$B$1869,LEFT($I$3,4),进货台账!$C$3:$C$1869,LEFT(I$4,LEN(I$4)-1)),"")</f>
        <v/>
      </c>
      <c r="J124" s="64" t="str">
        <f>IF($B124&lt;&gt;"",SUMIFS(进货台账!$K$3:$K$1869,进货台账!$E$3:$E$1869,$B124,进货台账!$B$3:$B$1869,LEFT($I$3,4),进货台账!$C$3:$C$1869,LEFT(I$4,LEN(I$4)-1)),"")</f>
        <v/>
      </c>
      <c r="K124" s="64" t="str">
        <f t="shared" si="95"/>
        <v/>
      </c>
      <c r="L124" s="64" t="str">
        <f t="shared" si="96"/>
        <v/>
      </c>
      <c r="M124" s="64" t="str">
        <f>IF($B124&lt;&gt;"",SUMIFS(销售台账!$I$3:$I$2654,销售台账!$E$3:$E$2654,$B124,销售台账!$B$3:$B$2654,LEFT($I$3,4),销售台账!$C$3:$C$2654,LEFT(I$4,LEN(I$4)-1)),"")</f>
        <v/>
      </c>
      <c r="N124" s="64" t="str">
        <f>IF($B124&lt;&gt;"",IFERROR(SUMIFS(销售台账!$K$3:$K$2654,销售台账!$E$3:$E$2654,$B124,销售台账!$B$3:$B$2654,LEFT($I$3,4),销售台账!$C$3:$C$2654,LEFT(I$4,LEN(I$4)-1))/M124,0),"")</f>
        <v/>
      </c>
      <c r="O124" s="64" t="str">
        <f>IF($B124&lt;&gt;"",SUMIFS(损耗登记!$I$3:$I$4999,损耗登记!$E$3:$E$4999,$B124,损耗登记!$B$3:$B$4999,LEFT($I$3,4),损耗登记!$C$3:$C$4999,LEFT(I$4,LEN(I$4)-1)),"")</f>
        <v/>
      </c>
      <c r="P124" s="64" t="str">
        <f t="shared" si="97"/>
        <v/>
      </c>
      <c r="Q124" s="64" t="str">
        <f t="shared" si="98"/>
        <v/>
      </c>
      <c r="R124" s="64" t="str">
        <f t="shared" si="99"/>
        <v/>
      </c>
      <c r="S124" s="64" t="str">
        <f t="shared" si="161"/>
        <v/>
      </c>
      <c r="T124" s="64" t="str">
        <f>IF($B124&lt;&gt;"",SUMIFS(进货台账!$I$3:$I$1869,进货台账!$E$3:$E$1869,$B124,进货台账!$B$3:$B$1869,LEFT($I$3,4),进货台账!$C$3:$C$1869,LEFT(T$4,LEN(T$4)-1)),"")</f>
        <v/>
      </c>
      <c r="U124" s="64" t="str">
        <f>IF($B124&lt;&gt;"",SUMIFS(进货台账!$K$3:$K$1869,进货台账!$E$3:$E$1869,$B124,进货台账!$B$3:$B$1869,LEFT($I$3,4),进货台账!$C$3:$C$1869,LEFT(T$4,LEN(T$4)-1)),"")</f>
        <v/>
      </c>
      <c r="V124" s="64" t="str">
        <f t="shared" si="162"/>
        <v/>
      </c>
      <c r="W124" s="64" t="str">
        <f t="shared" si="163"/>
        <v/>
      </c>
      <c r="X124" s="64" t="str">
        <f>IF($B124&lt;&gt;"",SUMIFS(销售台账!$I$3:$I$2654,销售台账!$E$3:$E$2654,$B124,销售台账!$B$3:$B$2654,LEFT($I$3,4),销售台账!$C$3:$C$2654,LEFT(T$4,LEN(T$4)-1)),"")</f>
        <v/>
      </c>
      <c r="Y124" s="64" t="str">
        <f>IF($B124&lt;&gt;"",IFERROR(SUMIFS(销售台账!$K$3:$K$2654,销售台账!$E$3:$E$2654,$B124,销售台账!$B$3:$B$2654,LEFT($I$3,4),销售台账!$C$3:$C$2654,LEFT(T$4,LEN(T$4)-1))/X124,0),"")</f>
        <v/>
      </c>
      <c r="Z124" s="64" t="str">
        <f>IF($B124&lt;&gt;"",SUMIFS(损耗登记!$I$3:$I$4999,损耗登记!$E$3:$E$4999,$B124,损耗登记!$B$3:$B$4999,LEFT($I$3,4),损耗登记!$C$3:$C$4999,LEFT(T$4,LEN(T$4)-1)),"")</f>
        <v/>
      </c>
      <c r="AA124" s="64" t="str">
        <f t="shared" si="164"/>
        <v/>
      </c>
      <c r="AB124" s="64" t="str">
        <f t="shared" si="165"/>
        <v/>
      </c>
      <c r="AC124" s="64" t="str">
        <f t="shared" si="166"/>
        <v/>
      </c>
      <c r="AD124" s="64" t="str">
        <f t="shared" si="167"/>
        <v/>
      </c>
      <c r="AE124" s="64" t="str">
        <f>IF($B124&lt;&gt;"",SUMIFS(进货台账!$I$3:$I$1869,进货台账!$E$3:$E$1869,$B124,进货台账!$B$3:$B$1869,LEFT($I$3,4),进货台账!$C$3:$C$1869,LEFT(AE$4,LEN(AE$4)-1)),"")</f>
        <v/>
      </c>
      <c r="AF124" s="64" t="str">
        <f>IF($B124&lt;&gt;"",SUMIFS(进货台账!$K$3:$K$1869,进货台账!$E$3:$E$1869,$B124,进货台账!$B$3:$B$1869,LEFT($I$3,4),进货台账!$C$3:$C$1869,LEFT(AE$4,LEN(AE$4)-1)),"")</f>
        <v/>
      </c>
      <c r="AG124" s="64" t="str">
        <f t="shared" si="100"/>
        <v/>
      </c>
      <c r="AH124" s="64" t="str">
        <f t="shared" si="101"/>
        <v/>
      </c>
      <c r="AI124" s="64" t="str">
        <f>IF($B124&lt;&gt;"",SUMIFS(销售台账!$I$3:$I$2654,销售台账!$E$3:$E$2654,$B124,销售台账!$B$3:$B$2654,LEFT($I$3,4),销售台账!$C$3:$C$2654,LEFT(AE$4,LEN(AE$4)-1)),"")</f>
        <v/>
      </c>
      <c r="AJ124" s="64" t="str">
        <f>IF($B124&lt;&gt;"",IFERROR(SUMIFS(销售台账!$K$3:$K$2654,销售台账!$E$3:$E$2654,$B124,销售台账!$B$3:$B$2654,LEFT($I$3,4),销售台账!$C$3:$C$2654,LEFT(AE$4,LEN(AE$4)-1))/AI124,0),"")</f>
        <v/>
      </c>
      <c r="AK124" s="64" t="str">
        <f>IF($B124&lt;&gt;"",SUMIFS(损耗登记!$I$3:$I$4999,损耗登记!$E$3:$E$4999,$B124,损耗登记!$B$3:$B$4999,LEFT($I$3,4),损耗登记!$C$3:$C$4999,LEFT(AE$4,LEN(AE$4)-1)),"")</f>
        <v/>
      </c>
      <c r="AL124" s="64" t="str">
        <f t="shared" si="102"/>
        <v/>
      </c>
      <c r="AM124" s="64" t="str">
        <f t="shared" si="103"/>
        <v/>
      </c>
      <c r="AN124" s="64" t="str">
        <f t="shared" si="104"/>
        <v/>
      </c>
      <c r="AO124" s="64" t="str">
        <f t="shared" si="105"/>
        <v/>
      </c>
      <c r="AP124" s="64" t="str">
        <f>IF($B124&lt;&gt;"",SUMIFS(进货台账!$I$3:$I$1869,进货台账!$E$3:$E$1869,$B124,进货台账!$B$3:$B$1869,LEFT($I$3,4),进货台账!$C$3:$C$1869,LEFT(AP$4,LEN(AP$4)-1)),"")</f>
        <v/>
      </c>
      <c r="AQ124" s="64" t="str">
        <f>IF($B124&lt;&gt;"",SUMIFS(进货台账!$K$3:$K$1869,进货台账!$E$3:$E$1869,$B124,进货台账!$B$3:$B$1869,LEFT($I$3,4),进货台账!$C$3:$C$1869,LEFT(AP$4,LEN(AP$4)-1)),"")</f>
        <v/>
      </c>
      <c r="AR124" s="64" t="str">
        <f t="shared" si="106"/>
        <v/>
      </c>
      <c r="AS124" s="64" t="str">
        <f t="shared" si="107"/>
        <v/>
      </c>
      <c r="AT124" s="64" t="str">
        <f>IF($B124&lt;&gt;"",SUMIFS(销售台账!$I$3:$I$2654,销售台账!$E$3:$E$2654,$B124,销售台账!$B$3:$B$2654,LEFT($I$3,4),销售台账!$C$3:$C$2654,LEFT(AP$4,LEN(AP$4)-1)),"")</f>
        <v/>
      </c>
      <c r="AU124" s="64" t="str">
        <f>IF($B124&lt;&gt;"",IFERROR(SUMIFS(销售台账!$K$3:$K$2654,销售台账!$E$3:$E$2654,$B124,销售台账!$B$3:$B$2654,LEFT($I$3,4),销售台账!$C$3:$C$2654,LEFT(AP$4,LEN(AP$4)-1))/AT124,0),"")</f>
        <v/>
      </c>
      <c r="AV124" s="64" t="str">
        <f>IF($B124&lt;&gt;"",SUMIFS(损耗登记!$I$3:$I$4999,损耗登记!$E$3:$E$4999,$B124,损耗登记!$B$3:$B$4999,LEFT($I$3,4),损耗登记!$C$3:$C$4999,LEFT(AP$4,LEN(AP$4)-1)),"")</f>
        <v/>
      </c>
      <c r="AW124" s="64" t="str">
        <f t="shared" si="108"/>
        <v/>
      </c>
      <c r="AX124" s="64" t="str">
        <f t="shared" si="109"/>
        <v/>
      </c>
      <c r="AY124" s="64" t="str">
        <f t="shared" si="110"/>
        <v/>
      </c>
      <c r="AZ124" s="64" t="str">
        <f t="shared" si="111"/>
        <v/>
      </c>
      <c r="BA124" s="64" t="str">
        <f>IF($B124&lt;&gt;"",SUMIFS(进货台账!$I$3:$I$1869,进货台账!$E$3:$E$1869,$B124,进货台账!$B$3:$B$1869,LEFT($I$3,4),进货台账!$C$3:$C$1869,LEFT(BA$4,LEN(BA$4)-1)),"")</f>
        <v/>
      </c>
      <c r="BB124" s="64" t="str">
        <f>IF($B124&lt;&gt;"",SUMIFS(进货台账!$K$3:$K$1869,进货台账!$E$3:$E$1869,$B124,进货台账!$B$3:$B$1869,LEFT($I$3,4),进货台账!$C$3:$C$1869,LEFT(BA$4,LEN(BA$4)-1)),"")</f>
        <v/>
      </c>
      <c r="BC124" s="64" t="str">
        <f t="shared" si="112"/>
        <v/>
      </c>
      <c r="BD124" s="64" t="str">
        <f t="shared" si="113"/>
        <v/>
      </c>
      <c r="BE124" s="64" t="str">
        <f>IF($B124&lt;&gt;"",SUMIFS(销售台账!$I$3:$I$2654,销售台账!$E$3:$E$2654,$B124,销售台账!$B$3:$B$2654,LEFT($I$3,4),销售台账!$C$3:$C$2654,LEFT(BA$4,LEN(BA$4)-1)),"")</f>
        <v/>
      </c>
      <c r="BF124" s="64" t="str">
        <f>IF($B124&lt;&gt;"",IFERROR(SUMIFS(销售台账!$K$3:$K$2654,销售台账!$E$3:$E$2654,$B124,销售台账!$B$3:$B$2654,LEFT($I$3,4),销售台账!$C$3:$C$2654,LEFT(BA$4,LEN(BA$4)-1))/BE124,0),"")</f>
        <v/>
      </c>
      <c r="BG124" s="64" t="str">
        <f>IF($B124&lt;&gt;"",SUMIFS(损耗登记!$I$3:$I$4999,损耗登记!$E$3:$E$4999,$B124,损耗登记!$B$3:$B$4999,LEFT($I$3,4),损耗登记!$C$3:$C$4999,LEFT(BA$4,LEN(BA$4)-1)),"")</f>
        <v/>
      </c>
      <c r="BH124" s="64" t="str">
        <f t="shared" si="114"/>
        <v/>
      </c>
      <c r="BI124" s="64" t="str">
        <f t="shared" si="115"/>
        <v/>
      </c>
      <c r="BJ124" s="64" t="str">
        <f t="shared" si="116"/>
        <v/>
      </c>
      <c r="BK124" s="64" t="str">
        <f t="shared" si="117"/>
        <v/>
      </c>
      <c r="BL124" s="64" t="str">
        <f>IF($B124&lt;&gt;"",SUMIFS(进货台账!$I$3:$I$1869,进货台账!$E$3:$E$1869,$B124,进货台账!$B$3:$B$1869,LEFT($I$3,4),进货台账!$C$3:$C$1869,LEFT(BL$4,LEN(BL$4)-1)),"")</f>
        <v/>
      </c>
      <c r="BM124" s="64" t="str">
        <f>IF($B124&lt;&gt;"",SUMIFS(进货台账!$K$3:$K$1869,进货台账!$E$3:$E$1869,$B124,进货台账!$B$3:$B$1869,LEFT($I$3,4),进货台账!$C$3:$C$1869,LEFT(BL$4,LEN(BL$4)-1)),"")</f>
        <v/>
      </c>
      <c r="BN124" s="64" t="str">
        <f t="shared" si="118"/>
        <v/>
      </c>
      <c r="BO124" s="64" t="str">
        <f t="shared" si="119"/>
        <v/>
      </c>
      <c r="BP124" s="64" t="str">
        <f>IF($B124&lt;&gt;"",SUMIFS(销售台账!$I$3:$I$2654,销售台账!$E$3:$E$2654,$B124,销售台账!$B$3:$B$2654,LEFT($I$3,4),销售台账!$C$3:$C$2654,LEFT(BL$4,LEN(BL$4)-1)),"")</f>
        <v/>
      </c>
      <c r="BQ124" s="64" t="str">
        <f>IF($B124&lt;&gt;"",IFERROR(SUMIFS(销售台账!$K$3:$K$2654,销售台账!$E$3:$E$2654,$B124,销售台账!$B$3:$B$2654,LEFT($I$3,4),销售台账!$C$3:$C$2654,LEFT(BL$4,LEN(BL$4)-1))/BP124,0),"")</f>
        <v/>
      </c>
      <c r="BR124" s="64" t="str">
        <f>IF($B124&lt;&gt;"",SUMIFS(损耗登记!$I$3:$I$4999,损耗登记!$E$3:$E$4999,$B124,损耗登记!$B$3:$B$4999,LEFT($I$3,4),损耗登记!$C$3:$C$4999,LEFT(BL$4,LEN(BL$4)-1)),"")</f>
        <v/>
      </c>
      <c r="BS124" s="64" t="str">
        <f t="shared" si="120"/>
        <v/>
      </c>
      <c r="BT124" s="64" t="str">
        <f t="shared" si="121"/>
        <v/>
      </c>
      <c r="BU124" s="64" t="str">
        <f t="shared" si="122"/>
        <v/>
      </c>
      <c r="BV124" s="64" t="str">
        <f t="shared" si="123"/>
        <v/>
      </c>
      <c r="BW124" s="64" t="str">
        <f>IF($B124&lt;&gt;"",SUMIFS(进货台账!$I$3:$I$1869,进货台账!$E$3:$E$1869,$B124,进货台账!$B$3:$B$1869,LEFT($I$3,4),进货台账!$C$3:$C$1869,LEFT(BW$4,LEN(BW$4)-1)),"")</f>
        <v/>
      </c>
      <c r="BX124" s="64" t="str">
        <f>IF($B124&lt;&gt;"",SUMIFS(进货台账!$K$3:$K$1869,进货台账!$E$3:$E$1869,$B124,进货台账!$B$3:$B$1869,LEFT($I$3,4),进货台账!$C$3:$C$1869,LEFT(BW$4,LEN(BW$4)-1)),"")</f>
        <v/>
      </c>
      <c r="BY124" s="64" t="str">
        <f t="shared" si="124"/>
        <v/>
      </c>
      <c r="BZ124" s="64" t="str">
        <f t="shared" si="125"/>
        <v/>
      </c>
      <c r="CA124" s="64" t="str">
        <f>IF($B124&lt;&gt;"",SUMIFS(销售台账!$I$3:$I$2654,销售台账!$E$3:$E$2654,$B124,销售台账!$B$3:$B$2654,LEFT($I$3,4),销售台账!$C$3:$C$2654,LEFT(BW$4,LEN(BW$4)-1)),"")</f>
        <v/>
      </c>
      <c r="CB124" s="64" t="str">
        <f>IF($B124&lt;&gt;"",IFERROR(SUMIFS(销售台账!$K$3:$K$2654,销售台账!$E$3:$E$2654,$B124,销售台账!$B$3:$B$2654,LEFT($I$3,4),销售台账!$C$3:$C$2654,LEFT(BW$4,LEN(BW$4)-1))/CA124,0),"")</f>
        <v/>
      </c>
      <c r="CC124" s="64" t="str">
        <f>IF($B124&lt;&gt;"",SUMIFS(损耗登记!$I$3:$I$4999,损耗登记!$E$3:$E$4999,$B124,损耗登记!$B$3:$B$4999,LEFT($I$3,4),损耗登记!$C$3:$C$4999,LEFT(BW$4,LEN(BW$4)-1)),"")</f>
        <v/>
      </c>
      <c r="CD124" s="64" t="str">
        <f t="shared" si="126"/>
        <v/>
      </c>
      <c r="CE124" s="64" t="str">
        <f t="shared" si="127"/>
        <v/>
      </c>
      <c r="CF124" s="64" t="str">
        <f t="shared" si="128"/>
        <v/>
      </c>
      <c r="CG124" s="64" t="str">
        <f t="shared" si="129"/>
        <v/>
      </c>
      <c r="CH124" s="64" t="str">
        <f>IF($B124&lt;&gt;"",SUMIFS(进货台账!$I$3:$I$1869,进货台账!$E$3:$E$1869,$B124,进货台账!$B$3:$B$1869,LEFT($I$3,4),进货台账!$C$3:$C$1869,LEFT(CH$4,LEN(CH$4)-1)),"")</f>
        <v/>
      </c>
      <c r="CI124" s="64" t="str">
        <f>IF($B124&lt;&gt;"",SUMIFS(进货台账!$K$3:$K$1869,进货台账!$E$3:$E$1869,$B124,进货台账!$B$3:$B$1869,LEFT($I$3,4),进货台账!$C$3:$C$1869,LEFT(CH$4,LEN(CH$4)-1)),"")</f>
        <v/>
      </c>
      <c r="CJ124" s="64" t="str">
        <f t="shared" si="130"/>
        <v/>
      </c>
      <c r="CK124" s="64" t="str">
        <f t="shared" si="131"/>
        <v/>
      </c>
      <c r="CL124" s="64" t="str">
        <f>IF($B124&lt;&gt;"",SUMIFS(销售台账!$I$3:$I$2654,销售台账!$E$3:$E$2654,$B124,销售台账!$B$3:$B$2654,LEFT($I$3,4),销售台账!$C$3:$C$2654,LEFT(CH$4,LEN(CH$4)-1)),"")</f>
        <v/>
      </c>
      <c r="CM124" s="64" t="str">
        <f>IF($B124&lt;&gt;"",IFERROR(SUMIFS(销售台账!$K$3:$K$2654,销售台账!$E$3:$E$2654,$B124,销售台账!$B$3:$B$2654,LEFT($I$3,4),销售台账!$C$3:$C$2654,LEFT(CH$4,LEN(CH$4)-1))/CL124,0),"")</f>
        <v/>
      </c>
      <c r="CN124" s="64" t="str">
        <f>IF($B124&lt;&gt;"",SUMIFS(损耗登记!$I$3:$I$4999,损耗登记!$E$3:$E$4999,$B124,损耗登记!$B$3:$B$4999,LEFT($I$3,4),损耗登记!$C$3:$C$4999,LEFT(CH$4,LEN(CH$4)-1)),"")</f>
        <v/>
      </c>
      <c r="CO124" s="64" t="str">
        <f t="shared" si="132"/>
        <v/>
      </c>
      <c r="CP124" s="64" t="str">
        <f t="shared" si="133"/>
        <v/>
      </c>
      <c r="CQ124" s="64" t="str">
        <f t="shared" si="134"/>
        <v/>
      </c>
      <c r="CR124" s="64" t="str">
        <f t="shared" si="135"/>
        <v/>
      </c>
      <c r="CS124" s="64" t="str">
        <f>IF($B124&lt;&gt;"",SUMIFS(进货台账!$I$3:$I$1869,进货台账!$E$3:$E$1869,$B124,进货台账!$B$3:$B$1869,LEFT($I$3,4),进货台账!$C$3:$C$1869,LEFT(CS$4,LEN(CS$4)-1)),"")</f>
        <v/>
      </c>
      <c r="CT124" s="64" t="str">
        <f>IF($B124&lt;&gt;"",SUMIFS(进货台账!$K$3:$K$1869,进货台账!$E$3:$E$1869,$B124,进货台账!$B$3:$B$1869,LEFT($I$3,4),进货台账!$C$3:$C$1869,LEFT(CS$4,LEN(CS$4)-1)),"")</f>
        <v/>
      </c>
      <c r="CU124" s="64" t="str">
        <f t="shared" si="136"/>
        <v/>
      </c>
      <c r="CV124" s="64" t="str">
        <f t="shared" si="137"/>
        <v/>
      </c>
      <c r="CW124" s="64" t="str">
        <f>IF($B124&lt;&gt;"",SUMIFS(销售台账!$I$3:$I$2654,销售台账!$E$3:$E$2654,$B124,销售台账!$B$3:$B$2654,LEFT($I$3,4),销售台账!$C$3:$C$2654,LEFT(CS$4,LEN(CS$4)-1)),"")</f>
        <v/>
      </c>
      <c r="CX124" s="64" t="str">
        <f>IF($B124&lt;&gt;"",IFERROR(SUMIFS(销售台账!$K$3:$K$2654,销售台账!$E$3:$E$2654,$B124,销售台账!$B$3:$B$2654,LEFT($I$3,4),销售台账!$C$3:$C$2654,LEFT(CS$4,LEN(CS$4)-1))/CW124,0),"")</f>
        <v/>
      </c>
      <c r="CY124" s="64" t="str">
        <f>IF($B124&lt;&gt;"",SUMIFS(损耗登记!$I$3:$I$4999,损耗登记!$E$3:$E$4999,$B124,损耗登记!$B$3:$B$4999,LEFT($I$3,4),损耗登记!$C$3:$C$4999,LEFT(CS$4,LEN(CS$4)-1)),"")</f>
        <v/>
      </c>
      <c r="CZ124" s="64" t="str">
        <f t="shared" si="138"/>
        <v/>
      </c>
      <c r="DA124" s="64" t="str">
        <f t="shared" si="139"/>
        <v/>
      </c>
      <c r="DB124" s="64" t="str">
        <f t="shared" si="140"/>
        <v/>
      </c>
      <c r="DC124" s="64" t="str">
        <f t="shared" si="141"/>
        <v/>
      </c>
      <c r="DD124" s="64" t="str">
        <f>IF($B124&lt;&gt;"",SUMIFS(进货台账!$I$3:$I$1869,进货台账!$E$3:$E$1869,$B124,进货台账!$B$3:$B$1869,LEFT($I$3,4),进货台账!$C$3:$C$1869,LEFT(DD$4,LEN(DD$4)-1)),"")</f>
        <v/>
      </c>
      <c r="DE124" s="64" t="str">
        <f>IF($B124&lt;&gt;"",SUMIFS(进货台账!$K$3:$K$1869,进货台账!$E$3:$E$1869,$B124,进货台账!$B$3:$B$1869,LEFT($I$3,4),进货台账!$C$3:$C$1869,LEFT(DD$4,LEN(DD$4)-1)),"")</f>
        <v/>
      </c>
      <c r="DF124" s="64" t="str">
        <f t="shared" si="142"/>
        <v/>
      </c>
      <c r="DG124" s="64" t="str">
        <f t="shared" si="143"/>
        <v/>
      </c>
      <c r="DH124" s="64" t="str">
        <f>IF($B124&lt;&gt;"",SUMIFS(销售台账!$I$3:$I$2654,销售台账!$E$3:$E$2654,$B124,销售台账!$B$3:$B$2654,LEFT($I$3,4),销售台账!$C$3:$C$2654,LEFT(DD$4,LEN(DD$4)-1)),"")</f>
        <v/>
      </c>
      <c r="DI124" s="64" t="str">
        <f>IF($B124&lt;&gt;"",IFERROR(SUMIFS(销售台账!$K$3:$K$2654,销售台账!$E$3:$E$2654,$B124,销售台账!$B$3:$B$2654,LEFT($I$3,4),销售台账!$C$3:$C$2654,LEFT(DD$4,LEN(DD$4)-1))/DH124,0),"")</f>
        <v/>
      </c>
      <c r="DJ124" s="64" t="str">
        <f>IF($B124&lt;&gt;"",SUMIFS(损耗登记!$I$3:$I$4999,损耗登记!$E$3:$E$4999,$B124,损耗登记!$B$3:$B$4999,LEFT($I$3,4),损耗登记!$C$3:$C$4999,LEFT(DD$4,LEN(DD$4)-1)),"")</f>
        <v/>
      </c>
      <c r="DK124" s="64" t="str">
        <f t="shared" si="144"/>
        <v/>
      </c>
      <c r="DL124" s="64" t="str">
        <f t="shared" si="145"/>
        <v/>
      </c>
      <c r="DM124" s="64" t="str">
        <f t="shared" si="146"/>
        <v/>
      </c>
      <c r="DN124" s="64" t="str">
        <f t="shared" si="147"/>
        <v/>
      </c>
      <c r="DO124" s="64" t="str">
        <f>IF($B124&lt;&gt;"",SUMIFS(进货台账!$I$3:$I$1869,进货台账!$E$3:$E$1869,$B124,进货台账!$B$3:$B$1869,LEFT($I$3,4),进货台账!$C$3:$C$1869,LEFT(DO$4,LEN(DO$4)-1)),"")</f>
        <v/>
      </c>
      <c r="DP124" s="64" t="str">
        <f>IF($B124&lt;&gt;"",SUMIFS(进货台账!$K$3:$K$1869,进货台账!$E$3:$E$1869,$B124,进货台账!$B$3:$B$1869,LEFT($I$3,4),进货台账!$C$3:$C$1869,LEFT(DO$4,LEN(DO$4)-1)),"")</f>
        <v/>
      </c>
      <c r="DQ124" s="64" t="str">
        <f t="shared" si="148"/>
        <v/>
      </c>
      <c r="DR124" s="64" t="str">
        <f t="shared" si="149"/>
        <v/>
      </c>
      <c r="DS124" s="64" t="str">
        <f>IF($B124&lt;&gt;"",SUMIFS(销售台账!$I$3:$I$2654,销售台账!$E$3:$E$2654,$B124,销售台账!$B$3:$B$2654,LEFT($I$3,4),销售台账!$C$3:$C$2654,LEFT(DO$4,LEN(DO$4)-1)),"")</f>
        <v/>
      </c>
      <c r="DT124" s="64" t="str">
        <f>IF($B124&lt;&gt;"",IFERROR(SUMIFS(销售台账!$K$3:$K$2654,销售台账!$E$3:$E$2654,$B124,销售台账!$B$3:$B$2654,LEFT($I$3,4),销售台账!$C$3:$C$2654,LEFT(DO$4,LEN(DO$4)-1))/DS124,0),"")</f>
        <v/>
      </c>
      <c r="DU124" s="64" t="str">
        <f>IF($B124&lt;&gt;"",SUMIFS(损耗登记!$I$3:$I$4999,损耗登记!$E$3:$E$4999,$B124,损耗登记!$B$3:$B$4999,LEFT($I$3,4),损耗登记!$C$3:$C$4999,LEFT(DO$4,LEN(DO$4)-1)),"")</f>
        <v/>
      </c>
      <c r="DV124" s="64" t="str">
        <f t="shared" si="150"/>
        <v/>
      </c>
      <c r="DW124" s="64" t="str">
        <f t="shared" si="151"/>
        <v/>
      </c>
      <c r="DX124" s="64" t="str">
        <f t="shared" si="152"/>
        <v/>
      </c>
      <c r="DY124" s="64" t="str">
        <f t="shared" si="153"/>
        <v/>
      </c>
      <c r="DZ124" s="64" t="str">
        <f>IF($B124&lt;&gt;"",SUMIFS(进货台账!$I$3:$I$1869,进货台账!$E$3:$E$1869,$B124,进货台账!$B$3:$B$1869,LEFT($I$3,4),进货台账!$C$3:$C$1869,LEFT(DZ$4,LEN(DZ$4)-1)),"")</f>
        <v/>
      </c>
      <c r="EA124" s="64" t="str">
        <f>IF($B124&lt;&gt;"",SUMIFS(进货台账!$K$3:$K$1869,进货台账!$E$3:$E$1869,$B124,进货台账!$B$3:$B$1869,LEFT($I$3,4),进货台账!$C$3:$C$1869,LEFT(DZ$4,LEN(DZ$4)-1)),"")</f>
        <v/>
      </c>
      <c r="EB124" s="64" t="str">
        <f t="shared" si="154"/>
        <v/>
      </c>
      <c r="EC124" s="64" t="str">
        <f t="shared" si="155"/>
        <v/>
      </c>
      <c r="ED124" s="64" t="str">
        <f>IF($B124&lt;&gt;"",SUMIFS(销售台账!$I$3:$I$2654,销售台账!$E$3:$E$2654,$B124,销售台账!$B$3:$B$2654,LEFT($I$3,4),销售台账!$C$3:$C$2654,LEFT(DZ$4,LEN(DZ$4)-1)),"")</f>
        <v/>
      </c>
      <c r="EE124" s="64" t="str">
        <f>IF($B124&lt;&gt;"",IFERROR(SUMIFS(销售台账!$K$3:$K$2654,销售台账!$E$3:$E$2654,$B124,销售台账!$B$3:$B$2654,LEFT($I$3,4),销售台账!$C$3:$C$2654,LEFT(DZ$4,LEN(DZ$4)-1))/ED124,0),"")</f>
        <v/>
      </c>
      <c r="EF124" s="64" t="str">
        <f>IF($B124&lt;&gt;"",SUMIFS(损耗登记!$I$3:$I$4999,损耗登记!$E$3:$E$4999,$B124,损耗登记!$B$3:$B$4999,LEFT($I$3,4),损耗登记!$C$3:$C$4999,LEFT(DZ$4,LEN(DZ$4)-1)),"")</f>
        <v/>
      </c>
      <c r="EG124" s="64" t="str">
        <f t="shared" si="156"/>
        <v/>
      </c>
      <c r="EH124" s="64" t="str">
        <f t="shared" si="157"/>
        <v/>
      </c>
      <c r="EI124" s="64" t="str">
        <f t="shared" si="158"/>
        <v/>
      </c>
      <c r="EJ124" s="64" t="str">
        <f t="shared" si="159"/>
        <v/>
      </c>
    </row>
    <row r="125" s="44" customFormat="1" ht="22" customHeight="1" spans="1:140">
      <c r="A125" s="63" t="str">
        <f t="shared" si="160"/>
        <v/>
      </c>
      <c r="B125" s="63" t="str">
        <f>IF(商品参数!A121&lt;&gt;"",商品参数!A121,"")</f>
        <v/>
      </c>
      <c r="C125" s="64" t="str">
        <f>IFERROR(VLOOKUP(B125,商品参数!A:E,2,FALSE),"")</f>
        <v/>
      </c>
      <c r="D125" s="64" t="str">
        <f>IFERROR(VLOOKUP(B125,商品参数!A:E,3,FALSE),"")</f>
        <v/>
      </c>
      <c r="E125" s="64" t="str">
        <f>IFERROR(VLOOKUP(B125,商品参数!A:E,4,FALSE),"")</f>
        <v/>
      </c>
      <c r="F125" s="64" t="str">
        <f>IF(E125&lt;&gt;"",IFERROR(VLOOKUP(B125,商品参数!$A$3:$D$499,6,0),0),"")</f>
        <v/>
      </c>
      <c r="G125" s="64" t="str">
        <f>IF(E125&lt;&gt;"",IFERROR(VLOOKUP(B125,商品参数!$A$3:$E$499,7,0),0),"")</f>
        <v/>
      </c>
      <c r="H125" s="64" t="str">
        <f t="shared" si="94"/>
        <v/>
      </c>
      <c r="I125" s="64" t="str">
        <f>IF($B125&lt;&gt;"",SUMIFS(进货台账!$I$3:$I$1869,进货台账!$E$3:$E$1869,$B125,进货台账!$B$3:$B$1869,LEFT($I$3,4),进货台账!$C$3:$C$1869,LEFT(I$4,LEN(I$4)-1)),"")</f>
        <v/>
      </c>
      <c r="J125" s="64" t="str">
        <f>IF($B125&lt;&gt;"",SUMIFS(进货台账!$K$3:$K$1869,进货台账!$E$3:$E$1869,$B125,进货台账!$B$3:$B$1869,LEFT($I$3,4),进货台账!$C$3:$C$1869,LEFT(I$4,LEN(I$4)-1)),"")</f>
        <v/>
      </c>
      <c r="K125" s="64" t="str">
        <f t="shared" si="95"/>
        <v/>
      </c>
      <c r="L125" s="64" t="str">
        <f t="shared" si="96"/>
        <v/>
      </c>
      <c r="M125" s="64" t="str">
        <f>IF($B125&lt;&gt;"",SUMIFS(销售台账!$I$3:$I$2654,销售台账!$E$3:$E$2654,$B125,销售台账!$B$3:$B$2654,LEFT($I$3,4),销售台账!$C$3:$C$2654,LEFT(I$4,LEN(I$4)-1)),"")</f>
        <v/>
      </c>
      <c r="N125" s="64" t="str">
        <f>IF($B125&lt;&gt;"",IFERROR(SUMIFS(销售台账!$K$3:$K$2654,销售台账!$E$3:$E$2654,$B125,销售台账!$B$3:$B$2654,LEFT($I$3,4),销售台账!$C$3:$C$2654,LEFT(I$4,LEN(I$4)-1))/M125,0),"")</f>
        <v/>
      </c>
      <c r="O125" s="64" t="str">
        <f>IF($B125&lt;&gt;"",SUMIFS(损耗登记!$I$3:$I$4999,损耗登记!$E$3:$E$4999,$B125,损耗登记!$B$3:$B$4999,LEFT($I$3,4),损耗登记!$C$3:$C$4999,LEFT(I$4,LEN(I$4)-1)),"")</f>
        <v/>
      </c>
      <c r="P125" s="64" t="str">
        <f t="shared" si="97"/>
        <v/>
      </c>
      <c r="Q125" s="64" t="str">
        <f t="shared" si="98"/>
        <v/>
      </c>
      <c r="R125" s="64" t="str">
        <f t="shared" si="99"/>
        <v/>
      </c>
      <c r="S125" s="64" t="str">
        <f t="shared" si="161"/>
        <v/>
      </c>
      <c r="T125" s="64" t="str">
        <f>IF($B125&lt;&gt;"",SUMIFS(进货台账!$I$3:$I$1869,进货台账!$E$3:$E$1869,$B125,进货台账!$B$3:$B$1869,LEFT($I$3,4),进货台账!$C$3:$C$1869,LEFT(T$4,LEN(T$4)-1)),"")</f>
        <v/>
      </c>
      <c r="U125" s="64" t="str">
        <f>IF($B125&lt;&gt;"",SUMIFS(进货台账!$K$3:$K$1869,进货台账!$E$3:$E$1869,$B125,进货台账!$B$3:$B$1869,LEFT($I$3,4),进货台账!$C$3:$C$1869,LEFT(T$4,LEN(T$4)-1)),"")</f>
        <v/>
      </c>
      <c r="V125" s="64" t="str">
        <f t="shared" si="162"/>
        <v/>
      </c>
      <c r="W125" s="64" t="str">
        <f t="shared" si="163"/>
        <v/>
      </c>
      <c r="X125" s="64" t="str">
        <f>IF($B125&lt;&gt;"",SUMIFS(销售台账!$I$3:$I$2654,销售台账!$E$3:$E$2654,$B125,销售台账!$B$3:$B$2654,LEFT($I$3,4),销售台账!$C$3:$C$2654,LEFT(T$4,LEN(T$4)-1)),"")</f>
        <v/>
      </c>
      <c r="Y125" s="64" t="str">
        <f>IF($B125&lt;&gt;"",IFERROR(SUMIFS(销售台账!$K$3:$K$2654,销售台账!$E$3:$E$2654,$B125,销售台账!$B$3:$B$2654,LEFT($I$3,4),销售台账!$C$3:$C$2654,LEFT(T$4,LEN(T$4)-1))/X125,0),"")</f>
        <v/>
      </c>
      <c r="Z125" s="64" t="str">
        <f>IF($B125&lt;&gt;"",SUMIFS(损耗登记!$I$3:$I$4999,损耗登记!$E$3:$E$4999,$B125,损耗登记!$B$3:$B$4999,LEFT($I$3,4),损耗登记!$C$3:$C$4999,LEFT(T$4,LEN(T$4)-1)),"")</f>
        <v/>
      </c>
      <c r="AA125" s="64" t="str">
        <f t="shared" si="164"/>
        <v/>
      </c>
      <c r="AB125" s="64" t="str">
        <f t="shared" si="165"/>
        <v/>
      </c>
      <c r="AC125" s="64" t="str">
        <f t="shared" si="166"/>
        <v/>
      </c>
      <c r="AD125" s="64" t="str">
        <f t="shared" si="167"/>
        <v/>
      </c>
      <c r="AE125" s="64" t="str">
        <f>IF($B125&lt;&gt;"",SUMIFS(进货台账!$I$3:$I$1869,进货台账!$E$3:$E$1869,$B125,进货台账!$B$3:$B$1869,LEFT($I$3,4),进货台账!$C$3:$C$1869,LEFT(AE$4,LEN(AE$4)-1)),"")</f>
        <v/>
      </c>
      <c r="AF125" s="64" t="str">
        <f>IF($B125&lt;&gt;"",SUMIFS(进货台账!$K$3:$K$1869,进货台账!$E$3:$E$1869,$B125,进货台账!$B$3:$B$1869,LEFT($I$3,4),进货台账!$C$3:$C$1869,LEFT(AE$4,LEN(AE$4)-1)),"")</f>
        <v/>
      </c>
      <c r="AG125" s="64" t="str">
        <f t="shared" si="100"/>
        <v/>
      </c>
      <c r="AH125" s="64" t="str">
        <f t="shared" si="101"/>
        <v/>
      </c>
      <c r="AI125" s="64" t="str">
        <f>IF($B125&lt;&gt;"",SUMIFS(销售台账!$I$3:$I$2654,销售台账!$E$3:$E$2654,$B125,销售台账!$B$3:$B$2654,LEFT($I$3,4),销售台账!$C$3:$C$2654,LEFT(AE$4,LEN(AE$4)-1)),"")</f>
        <v/>
      </c>
      <c r="AJ125" s="64" t="str">
        <f>IF($B125&lt;&gt;"",IFERROR(SUMIFS(销售台账!$K$3:$K$2654,销售台账!$E$3:$E$2654,$B125,销售台账!$B$3:$B$2654,LEFT($I$3,4),销售台账!$C$3:$C$2654,LEFT(AE$4,LEN(AE$4)-1))/AI125,0),"")</f>
        <v/>
      </c>
      <c r="AK125" s="64" t="str">
        <f>IF($B125&lt;&gt;"",SUMIFS(损耗登记!$I$3:$I$4999,损耗登记!$E$3:$E$4999,$B125,损耗登记!$B$3:$B$4999,LEFT($I$3,4),损耗登记!$C$3:$C$4999,LEFT(AE$4,LEN(AE$4)-1)),"")</f>
        <v/>
      </c>
      <c r="AL125" s="64" t="str">
        <f t="shared" si="102"/>
        <v/>
      </c>
      <c r="AM125" s="64" t="str">
        <f t="shared" si="103"/>
        <v/>
      </c>
      <c r="AN125" s="64" t="str">
        <f t="shared" si="104"/>
        <v/>
      </c>
      <c r="AO125" s="64" t="str">
        <f t="shared" si="105"/>
        <v/>
      </c>
      <c r="AP125" s="64" t="str">
        <f>IF($B125&lt;&gt;"",SUMIFS(进货台账!$I$3:$I$1869,进货台账!$E$3:$E$1869,$B125,进货台账!$B$3:$B$1869,LEFT($I$3,4),进货台账!$C$3:$C$1869,LEFT(AP$4,LEN(AP$4)-1)),"")</f>
        <v/>
      </c>
      <c r="AQ125" s="64" t="str">
        <f>IF($B125&lt;&gt;"",SUMIFS(进货台账!$K$3:$K$1869,进货台账!$E$3:$E$1869,$B125,进货台账!$B$3:$B$1869,LEFT($I$3,4),进货台账!$C$3:$C$1869,LEFT(AP$4,LEN(AP$4)-1)),"")</f>
        <v/>
      </c>
      <c r="AR125" s="64" t="str">
        <f t="shared" si="106"/>
        <v/>
      </c>
      <c r="AS125" s="64" t="str">
        <f t="shared" si="107"/>
        <v/>
      </c>
      <c r="AT125" s="64" t="str">
        <f>IF($B125&lt;&gt;"",SUMIFS(销售台账!$I$3:$I$2654,销售台账!$E$3:$E$2654,$B125,销售台账!$B$3:$B$2654,LEFT($I$3,4),销售台账!$C$3:$C$2654,LEFT(AP$4,LEN(AP$4)-1)),"")</f>
        <v/>
      </c>
      <c r="AU125" s="64" t="str">
        <f>IF($B125&lt;&gt;"",IFERROR(SUMIFS(销售台账!$K$3:$K$2654,销售台账!$E$3:$E$2654,$B125,销售台账!$B$3:$B$2654,LEFT($I$3,4),销售台账!$C$3:$C$2654,LEFT(AP$4,LEN(AP$4)-1))/AT125,0),"")</f>
        <v/>
      </c>
      <c r="AV125" s="64" t="str">
        <f>IF($B125&lt;&gt;"",SUMIFS(损耗登记!$I$3:$I$4999,损耗登记!$E$3:$E$4999,$B125,损耗登记!$B$3:$B$4999,LEFT($I$3,4),损耗登记!$C$3:$C$4999,LEFT(AP$4,LEN(AP$4)-1)),"")</f>
        <v/>
      </c>
      <c r="AW125" s="64" t="str">
        <f t="shared" si="108"/>
        <v/>
      </c>
      <c r="AX125" s="64" t="str">
        <f t="shared" si="109"/>
        <v/>
      </c>
      <c r="AY125" s="64" t="str">
        <f t="shared" si="110"/>
        <v/>
      </c>
      <c r="AZ125" s="64" t="str">
        <f t="shared" si="111"/>
        <v/>
      </c>
      <c r="BA125" s="64" t="str">
        <f>IF($B125&lt;&gt;"",SUMIFS(进货台账!$I$3:$I$1869,进货台账!$E$3:$E$1869,$B125,进货台账!$B$3:$B$1869,LEFT($I$3,4),进货台账!$C$3:$C$1869,LEFT(BA$4,LEN(BA$4)-1)),"")</f>
        <v/>
      </c>
      <c r="BB125" s="64" t="str">
        <f>IF($B125&lt;&gt;"",SUMIFS(进货台账!$K$3:$K$1869,进货台账!$E$3:$E$1869,$B125,进货台账!$B$3:$B$1869,LEFT($I$3,4),进货台账!$C$3:$C$1869,LEFT(BA$4,LEN(BA$4)-1)),"")</f>
        <v/>
      </c>
      <c r="BC125" s="64" t="str">
        <f t="shared" si="112"/>
        <v/>
      </c>
      <c r="BD125" s="64" t="str">
        <f t="shared" si="113"/>
        <v/>
      </c>
      <c r="BE125" s="64" t="str">
        <f>IF($B125&lt;&gt;"",SUMIFS(销售台账!$I$3:$I$2654,销售台账!$E$3:$E$2654,$B125,销售台账!$B$3:$B$2654,LEFT($I$3,4),销售台账!$C$3:$C$2654,LEFT(BA$4,LEN(BA$4)-1)),"")</f>
        <v/>
      </c>
      <c r="BF125" s="64" t="str">
        <f>IF($B125&lt;&gt;"",IFERROR(SUMIFS(销售台账!$K$3:$K$2654,销售台账!$E$3:$E$2654,$B125,销售台账!$B$3:$B$2654,LEFT($I$3,4),销售台账!$C$3:$C$2654,LEFT(BA$4,LEN(BA$4)-1))/BE125,0),"")</f>
        <v/>
      </c>
      <c r="BG125" s="64" t="str">
        <f>IF($B125&lt;&gt;"",SUMIFS(损耗登记!$I$3:$I$4999,损耗登记!$E$3:$E$4999,$B125,损耗登记!$B$3:$B$4999,LEFT($I$3,4),损耗登记!$C$3:$C$4999,LEFT(BA$4,LEN(BA$4)-1)),"")</f>
        <v/>
      </c>
      <c r="BH125" s="64" t="str">
        <f t="shared" si="114"/>
        <v/>
      </c>
      <c r="BI125" s="64" t="str">
        <f t="shared" si="115"/>
        <v/>
      </c>
      <c r="BJ125" s="64" t="str">
        <f t="shared" si="116"/>
        <v/>
      </c>
      <c r="BK125" s="64" t="str">
        <f t="shared" si="117"/>
        <v/>
      </c>
      <c r="BL125" s="64" t="str">
        <f>IF($B125&lt;&gt;"",SUMIFS(进货台账!$I$3:$I$1869,进货台账!$E$3:$E$1869,$B125,进货台账!$B$3:$B$1869,LEFT($I$3,4),进货台账!$C$3:$C$1869,LEFT(BL$4,LEN(BL$4)-1)),"")</f>
        <v/>
      </c>
      <c r="BM125" s="64" t="str">
        <f>IF($B125&lt;&gt;"",SUMIFS(进货台账!$K$3:$K$1869,进货台账!$E$3:$E$1869,$B125,进货台账!$B$3:$B$1869,LEFT($I$3,4),进货台账!$C$3:$C$1869,LEFT(BL$4,LEN(BL$4)-1)),"")</f>
        <v/>
      </c>
      <c r="BN125" s="64" t="str">
        <f t="shared" si="118"/>
        <v/>
      </c>
      <c r="BO125" s="64" t="str">
        <f t="shared" si="119"/>
        <v/>
      </c>
      <c r="BP125" s="64" t="str">
        <f>IF($B125&lt;&gt;"",SUMIFS(销售台账!$I$3:$I$2654,销售台账!$E$3:$E$2654,$B125,销售台账!$B$3:$B$2654,LEFT($I$3,4),销售台账!$C$3:$C$2654,LEFT(BL$4,LEN(BL$4)-1)),"")</f>
        <v/>
      </c>
      <c r="BQ125" s="64" t="str">
        <f>IF($B125&lt;&gt;"",IFERROR(SUMIFS(销售台账!$K$3:$K$2654,销售台账!$E$3:$E$2654,$B125,销售台账!$B$3:$B$2654,LEFT($I$3,4),销售台账!$C$3:$C$2654,LEFT(BL$4,LEN(BL$4)-1))/BP125,0),"")</f>
        <v/>
      </c>
      <c r="BR125" s="64" t="str">
        <f>IF($B125&lt;&gt;"",SUMIFS(损耗登记!$I$3:$I$4999,损耗登记!$E$3:$E$4999,$B125,损耗登记!$B$3:$B$4999,LEFT($I$3,4),损耗登记!$C$3:$C$4999,LEFT(BL$4,LEN(BL$4)-1)),"")</f>
        <v/>
      </c>
      <c r="BS125" s="64" t="str">
        <f t="shared" si="120"/>
        <v/>
      </c>
      <c r="BT125" s="64" t="str">
        <f t="shared" si="121"/>
        <v/>
      </c>
      <c r="BU125" s="64" t="str">
        <f t="shared" si="122"/>
        <v/>
      </c>
      <c r="BV125" s="64" t="str">
        <f t="shared" si="123"/>
        <v/>
      </c>
      <c r="BW125" s="64" t="str">
        <f>IF($B125&lt;&gt;"",SUMIFS(进货台账!$I$3:$I$1869,进货台账!$E$3:$E$1869,$B125,进货台账!$B$3:$B$1869,LEFT($I$3,4),进货台账!$C$3:$C$1869,LEFT(BW$4,LEN(BW$4)-1)),"")</f>
        <v/>
      </c>
      <c r="BX125" s="64" t="str">
        <f>IF($B125&lt;&gt;"",SUMIFS(进货台账!$K$3:$K$1869,进货台账!$E$3:$E$1869,$B125,进货台账!$B$3:$B$1869,LEFT($I$3,4),进货台账!$C$3:$C$1869,LEFT(BW$4,LEN(BW$4)-1)),"")</f>
        <v/>
      </c>
      <c r="BY125" s="64" t="str">
        <f t="shared" si="124"/>
        <v/>
      </c>
      <c r="BZ125" s="64" t="str">
        <f t="shared" si="125"/>
        <v/>
      </c>
      <c r="CA125" s="64" t="str">
        <f>IF($B125&lt;&gt;"",SUMIFS(销售台账!$I$3:$I$2654,销售台账!$E$3:$E$2654,$B125,销售台账!$B$3:$B$2654,LEFT($I$3,4),销售台账!$C$3:$C$2654,LEFT(BW$4,LEN(BW$4)-1)),"")</f>
        <v/>
      </c>
      <c r="CB125" s="64" t="str">
        <f>IF($B125&lt;&gt;"",IFERROR(SUMIFS(销售台账!$K$3:$K$2654,销售台账!$E$3:$E$2654,$B125,销售台账!$B$3:$B$2654,LEFT($I$3,4),销售台账!$C$3:$C$2654,LEFT(BW$4,LEN(BW$4)-1))/CA125,0),"")</f>
        <v/>
      </c>
      <c r="CC125" s="64" t="str">
        <f>IF($B125&lt;&gt;"",SUMIFS(损耗登记!$I$3:$I$4999,损耗登记!$E$3:$E$4999,$B125,损耗登记!$B$3:$B$4999,LEFT($I$3,4),损耗登记!$C$3:$C$4999,LEFT(BW$4,LEN(BW$4)-1)),"")</f>
        <v/>
      </c>
      <c r="CD125" s="64" t="str">
        <f t="shared" si="126"/>
        <v/>
      </c>
      <c r="CE125" s="64" t="str">
        <f t="shared" si="127"/>
        <v/>
      </c>
      <c r="CF125" s="64" t="str">
        <f t="shared" si="128"/>
        <v/>
      </c>
      <c r="CG125" s="64" t="str">
        <f t="shared" si="129"/>
        <v/>
      </c>
      <c r="CH125" s="64" t="str">
        <f>IF($B125&lt;&gt;"",SUMIFS(进货台账!$I$3:$I$1869,进货台账!$E$3:$E$1869,$B125,进货台账!$B$3:$B$1869,LEFT($I$3,4),进货台账!$C$3:$C$1869,LEFT(CH$4,LEN(CH$4)-1)),"")</f>
        <v/>
      </c>
      <c r="CI125" s="64" t="str">
        <f>IF($B125&lt;&gt;"",SUMIFS(进货台账!$K$3:$K$1869,进货台账!$E$3:$E$1869,$B125,进货台账!$B$3:$B$1869,LEFT($I$3,4),进货台账!$C$3:$C$1869,LEFT(CH$4,LEN(CH$4)-1)),"")</f>
        <v/>
      </c>
      <c r="CJ125" s="64" t="str">
        <f t="shared" si="130"/>
        <v/>
      </c>
      <c r="CK125" s="64" t="str">
        <f t="shared" si="131"/>
        <v/>
      </c>
      <c r="CL125" s="64" t="str">
        <f>IF($B125&lt;&gt;"",SUMIFS(销售台账!$I$3:$I$2654,销售台账!$E$3:$E$2654,$B125,销售台账!$B$3:$B$2654,LEFT($I$3,4),销售台账!$C$3:$C$2654,LEFT(CH$4,LEN(CH$4)-1)),"")</f>
        <v/>
      </c>
      <c r="CM125" s="64" t="str">
        <f>IF($B125&lt;&gt;"",IFERROR(SUMIFS(销售台账!$K$3:$K$2654,销售台账!$E$3:$E$2654,$B125,销售台账!$B$3:$B$2654,LEFT($I$3,4),销售台账!$C$3:$C$2654,LEFT(CH$4,LEN(CH$4)-1))/CL125,0),"")</f>
        <v/>
      </c>
      <c r="CN125" s="64" t="str">
        <f>IF($B125&lt;&gt;"",SUMIFS(损耗登记!$I$3:$I$4999,损耗登记!$E$3:$E$4999,$B125,损耗登记!$B$3:$B$4999,LEFT($I$3,4),损耗登记!$C$3:$C$4999,LEFT(CH$4,LEN(CH$4)-1)),"")</f>
        <v/>
      </c>
      <c r="CO125" s="64" t="str">
        <f t="shared" si="132"/>
        <v/>
      </c>
      <c r="CP125" s="64" t="str">
        <f t="shared" si="133"/>
        <v/>
      </c>
      <c r="CQ125" s="64" t="str">
        <f t="shared" si="134"/>
        <v/>
      </c>
      <c r="CR125" s="64" t="str">
        <f t="shared" si="135"/>
        <v/>
      </c>
      <c r="CS125" s="64" t="str">
        <f>IF($B125&lt;&gt;"",SUMIFS(进货台账!$I$3:$I$1869,进货台账!$E$3:$E$1869,$B125,进货台账!$B$3:$B$1869,LEFT($I$3,4),进货台账!$C$3:$C$1869,LEFT(CS$4,LEN(CS$4)-1)),"")</f>
        <v/>
      </c>
      <c r="CT125" s="64" t="str">
        <f>IF($B125&lt;&gt;"",SUMIFS(进货台账!$K$3:$K$1869,进货台账!$E$3:$E$1869,$B125,进货台账!$B$3:$B$1869,LEFT($I$3,4),进货台账!$C$3:$C$1869,LEFT(CS$4,LEN(CS$4)-1)),"")</f>
        <v/>
      </c>
      <c r="CU125" s="64" t="str">
        <f t="shared" si="136"/>
        <v/>
      </c>
      <c r="CV125" s="64" t="str">
        <f t="shared" si="137"/>
        <v/>
      </c>
      <c r="CW125" s="64" t="str">
        <f>IF($B125&lt;&gt;"",SUMIFS(销售台账!$I$3:$I$2654,销售台账!$E$3:$E$2654,$B125,销售台账!$B$3:$B$2654,LEFT($I$3,4),销售台账!$C$3:$C$2654,LEFT(CS$4,LEN(CS$4)-1)),"")</f>
        <v/>
      </c>
      <c r="CX125" s="64" t="str">
        <f>IF($B125&lt;&gt;"",IFERROR(SUMIFS(销售台账!$K$3:$K$2654,销售台账!$E$3:$E$2654,$B125,销售台账!$B$3:$B$2654,LEFT($I$3,4),销售台账!$C$3:$C$2654,LEFT(CS$4,LEN(CS$4)-1))/CW125,0),"")</f>
        <v/>
      </c>
      <c r="CY125" s="64" t="str">
        <f>IF($B125&lt;&gt;"",SUMIFS(损耗登记!$I$3:$I$4999,损耗登记!$E$3:$E$4999,$B125,损耗登记!$B$3:$B$4999,LEFT($I$3,4),损耗登记!$C$3:$C$4999,LEFT(CS$4,LEN(CS$4)-1)),"")</f>
        <v/>
      </c>
      <c r="CZ125" s="64" t="str">
        <f t="shared" si="138"/>
        <v/>
      </c>
      <c r="DA125" s="64" t="str">
        <f t="shared" si="139"/>
        <v/>
      </c>
      <c r="DB125" s="64" t="str">
        <f t="shared" si="140"/>
        <v/>
      </c>
      <c r="DC125" s="64" t="str">
        <f t="shared" si="141"/>
        <v/>
      </c>
      <c r="DD125" s="64" t="str">
        <f>IF($B125&lt;&gt;"",SUMIFS(进货台账!$I$3:$I$1869,进货台账!$E$3:$E$1869,$B125,进货台账!$B$3:$B$1869,LEFT($I$3,4),进货台账!$C$3:$C$1869,LEFT(DD$4,LEN(DD$4)-1)),"")</f>
        <v/>
      </c>
      <c r="DE125" s="64" t="str">
        <f>IF($B125&lt;&gt;"",SUMIFS(进货台账!$K$3:$K$1869,进货台账!$E$3:$E$1869,$B125,进货台账!$B$3:$B$1869,LEFT($I$3,4),进货台账!$C$3:$C$1869,LEFT(DD$4,LEN(DD$4)-1)),"")</f>
        <v/>
      </c>
      <c r="DF125" s="64" t="str">
        <f t="shared" si="142"/>
        <v/>
      </c>
      <c r="DG125" s="64" t="str">
        <f t="shared" si="143"/>
        <v/>
      </c>
      <c r="DH125" s="64" t="str">
        <f>IF($B125&lt;&gt;"",SUMIFS(销售台账!$I$3:$I$2654,销售台账!$E$3:$E$2654,$B125,销售台账!$B$3:$B$2654,LEFT($I$3,4),销售台账!$C$3:$C$2654,LEFT(DD$4,LEN(DD$4)-1)),"")</f>
        <v/>
      </c>
      <c r="DI125" s="64" t="str">
        <f>IF($B125&lt;&gt;"",IFERROR(SUMIFS(销售台账!$K$3:$K$2654,销售台账!$E$3:$E$2654,$B125,销售台账!$B$3:$B$2654,LEFT($I$3,4),销售台账!$C$3:$C$2654,LEFT(DD$4,LEN(DD$4)-1))/DH125,0),"")</f>
        <v/>
      </c>
      <c r="DJ125" s="64" t="str">
        <f>IF($B125&lt;&gt;"",SUMIFS(损耗登记!$I$3:$I$4999,损耗登记!$E$3:$E$4999,$B125,损耗登记!$B$3:$B$4999,LEFT($I$3,4),损耗登记!$C$3:$C$4999,LEFT(DD$4,LEN(DD$4)-1)),"")</f>
        <v/>
      </c>
      <c r="DK125" s="64" t="str">
        <f t="shared" si="144"/>
        <v/>
      </c>
      <c r="DL125" s="64" t="str">
        <f t="shared" si="145"/>
        <v/>
      </c>
      <c r="DM125" s="64" t="str">
        <f t="shared" si="146"/>
        <v/>
      </c>
      <c r="DN125" s="64" t="str">
        <f t="shared" si="147"/>
        <v/>
      </c>
      <c r="DO125" s="64" t="str">
        <f>IF($B125&lt;&gt;"",SUMIFS(进货台账!$I$3:$I$1869,进货台账!$E$3:$E$1869,$B125,进货台账!$B$3:$B$1869,LEFT($I$3,4),进货台账!$C$3:$C$1869,LEFT(DO$4,LEN(DO$4)-1)),"")</f>
        <v/>
      </c>
      <c r="DP125" s="64" t="str">
        <f>IF($B125&lt;&gt;"",SUMIFS(进货台账!$K$3:$K$1869,进货台账!$E$3:$E$1869,$B125,进货台账!$B$3:$B$1869,LEFT($I$3,4),进货台账!$C$3:$C$1869,LEFT(DO$4,LEN(DO$4)-1)),"")</f>
        <v/>
      </c>
      <c r="DQ125" s="64" t="str">
        <f t="shared" si="148"/>
        <v/>
      </c>
      <c r="DR125" s="64" t="str">
        <f t="shared" si="149"/>
        <v/>
      </c>
      <c r="DS125" s="64" t="str">
        <f>IF($B125&lt;&gt;"",SUMIFS(销售台账!$I$3:$I$2654,销售台账!$E$3:$E$2654,$B125,销售台账!$B$3:$B$2654,LEFT($I$3,4),销售台账!$C$3:$C$2654,LEFT(DO$4,LEN(DO$4)-1)),"")</f>
        <v/>
      </c>
      <c r="DT125" s="64" t="str">
        <f>IF($B125&lt;&gt;"",IFERROR(SUMIFS(销售台账!$K$3:$K$2654,销售台账!$E$3:$E$2654,$B125,销售台账!$B$3:$B$2654,LEFT($I$3,4),销售台账!$C$3:$C$2654,LEFT(DO$4,LEN(DO$4)-1))/DS125,0),"")</f>
        <v/>
      </c>
      <c r="DU125" s="64" t="str">
        <f>IF($B125&lt;&gt;"",SUMIFS(损耗登记!$I$3:$I$4999,损耗登记!$E$3:$E$4999,$B125,损耗登记!$B$3:$B$4999,LEFT($I$3,4),损耗登记!$C$3:$C$4999,LEFT(DO$4,LEN(DO$4)-1)),"")</f>
        <v/>
      </c>
      <c r="DV125" s="64" t="str">
        <f t="shared" si="150"/>
        <v/>
      </c>
      <c r="DW125" s="64" t="str">
        <f t="shared" si="151"/>
        <v/>
      </c>
      <c r="DX125" s="64" t="str">
        <f t="shared" si="152"/>
        <v/>
      </c>
      <c r="DY125" s="64" t="str">
        <f t="shared" si="153"/>
        <v/>
      </c>
      <c r="DZ125" s="64" t="str">
        <f>IF($B125&lt;&gt;"",SUMIFS(进货台账!$I$3:$I$1869,进货台账!$E$3:$E$1869,$B125,进货台账!$B$3:$B$1869,LEFT($I$3,4),进货台账!$C$3:$C$1869,LEFT(DZ$4,LEN(DZ$4)-1)),"")</f>
        <v/>
      </c>
      <c r="EA125" s="64" t="str">
        <f>IF($B125&lt;&gt;"",SUMIFS(进货台账!$K$3:$K$1869,进货台账!$E$3:$E$1869,$B125,进货台账!$B$3:$B$1869,LEFT($I$3,4),进货台账!$C$3:$C$1869,LEFT(DZ$4,LEN(DZ$4)-1)),"")</f>
        <v/>
      </c>
      <c r="EB125" s="64" t="str">
        <f t="shared" si="154"/>
        <v/>
      </c>
      <c r="EC125" s="64" t="str">
        <f t="shared" si="155"/>
        <v/>
      </c>
      <c r="ED125" s="64" t="str">
        <f>IF($B125&lt;&gt;"",SUMIFS(销售台账!$I$3:$I$2654,销售台账!$E$3:$E$2654,$B125,销售台账!$B$3:$B$2654,LEFT($I$3,4),销售台账!$C$3:$C$2654,LEFT(DZ$4,LEN(DZ$4)-1)),"")</f>
        <v/>
      </c>
      <c r="EE125" s="64" t="str">
        <f>IF($B125&lt;&gt;"",IFERROR(SUMIFS(销售台账!$K$3:$K$2654,销售台账!$E$3:$E$2654,$B125,销售台账!$B$3:$B$2654,LEFT($I$3,4),销售台账!$C$3:$C$2654,LEFT(DZ$4,LEN(DZ$4)-1))/ED125,0),"")</f>
        <v/>
      </c>
      <c r="EF125" s="64" t="str">
        <f>IF($B125&lt;&gt;"",SUMIFS(损耗登记!$I$3:$I$4999,损耗登记!$E$3:$E$4999,$B125,损耗登记!$B$3:$B$4999,LEFT($I$3,4),损耗登记!$C$3:$C$4999,LEFT(DZ$4,LEN(DZ$4)-1)),"")</f>
        <v/>
      </c>
      <c r="EG125" s="64" t="str">
        <f t="shared" si="156"/>
        <v/>
      </c>
      <c r="EH125" s="64" t="str">
        <f t="shared" si="157"/>
        <v/>
      </c>
      <c r="EI125" s="64" t="str">
        <f t="shared" si="158"/>
        <v/>
      </c>
      <c r="EJ125" s="64" t="str">
        <f t="shared" si="159"/>
        <v/>
      </c>
    </row>
    <row r="126" s="44" customFormat="1" ht="22" customHeight="1" spans="1:140">
      <c r="A126" s="63" t="str">
        <f t="shared" si="160"/>
        <v/>
      </c>
      <c r="B126" s="63" t="str">
        <f>IF(商品参数!A122&lt;&gt;"",商品参数!A122,"")</f>
        <v/>
      </c>
      <c r="C126" s="64" t="str">
        <f>IFERROR(VLOOKUP(B126,商品参数!A:E,2,FALSE),"")</f>
        <v/>
      </c>
      <c r="D126" s="64" t="str">
        <f>IFERROR(VLOOKUP(B126,商品参数!A:E,3,FALSE),"")</f>
        <v/>
      </c>
      <c r="E126" s="64" t="str">
        <f>IFERROR(VLOOKUP(B126,商品参数!A:E,4,FALSE),"")</f>
        <v/>
      </c>
      <c r="F126" s="64" t="str">
        <f>IF(E126&lt;&gt;"",IFERROR(VLOOKUP(B126,商品参数!$A$3:$D$499,6,0),0),"")</f>
        <v/>
      </c>
      <c r="G126" s="64" t="str">
        <f>IF(E126&lt;&gt;"",IFERROR(VLOOKUP(B126,商品参数!$A$3:$E$499,7,0),0),"")</f>
        <v/>
      </c>
      <c r="H126" s="64" t="str">
        <f t="shared" si="94"/>
        <v/>
      </c>
      <c r="I126" s="64" t="str">
        <f>IF($B126&lt;&gt;"",SUMIFS(进货台账!$I$3:$I$1869,进货台账!$E$3:$E$1869,$B126,进货台账!$B$3:$B$1869,LEFT($I$3,4),进货台账!$C$3:$C$1869,LEFT(I$4,LEN(I$4)-1)),"")</f>
        <v/>
      </c>
      <c r="J126" s="64" t="str">
        <f>IF($B126&lt;&gt;"",SUMIFS(进货台账!$K$3:$K$1869,进货台账!$E$3:$E$1869,$B126,进货台账!$B$3:$B$1869,LEFT($I$3,4),进货台账!$C$3:$C$1869,LEFT(I$4,LEN(I$4)-1)),"")</f>
        <v/>
      </c>
      <c r="K126" s="64" t="str">
        <f t="shared" si="95"/>
        <v/>
      </c>
      <c r="L126" s="64" t="str">
        <f t="shared" si="96"/>
        <v/>
      </c>
      <c r="M126" s="64" t="str">
        <f>IF($B126&lt;&gt;"",SUMIFS(销售台账!$I$3:$I$2654,销售台账!$E$3:$E$2654,$B126,销售台账!$B$3:$B$2654,LEFT($I$3,4),销售台账!$C$3:$C$2654,LEFT(I$4,LEN(I$4)-1)),"")</f>
        <v/>
      </c>
      <c r="N126" s="64" t="str">
        <f>IF($B126&lt;&gt;"",IFERROR(SUMIFS(销售台账!$K$3:$K$2654,销售台账!$E$3:$E$2654,$B126,销售台账!$B$3:$B$2654,LEFT($I$3,4),销售台账!$C$3:$C$2654,LEFT(I$4,LEN(I$4)-1))/M126,0),"")</f>
        <v/>
      </c>
      <c r="O126" s="64" t="str">
        <f>IF($B126&lt;&gt;"",SUMIFS(损耗登记!$I$3:$I$4999,损耗登记!$E$3:$E$4999,$B126,损耗登记!$B$3:$B$4999,LEFT($I$3,4),损耗登记!$C$3:$C$4999,LEFT(I$4,LEN(I$4)-1)),"")</f>
        <v/>
      </c>
      <c r="P126" s="64" t="str">
        <f t="shared" si="97"/>
        <v/>
      </c>
      <c r="Q126" s="64" t="str">
        <f t="shared" si="98"/>
        <v/>
      </c>
      <c r="R126" s="64" t="str">
        <f t="shared" si="99"/>
        <v/>
      </c>
      <c r="S126" s="64" t="str">
        <f t="shared" si="161"/>
        <v/>
      </c>
      <c r="T126" s="64" t="str">
        <f>IF($B126&lt;&gt;"",SUMIFS(进货台账!$I$3:$I$1869,进货台账!$E$3:$E$1869,$B126,进货台账!$B$3:$B$1869,LEFT($I$3,4),进货台账!$C$3:$C$1869,LEFT(T$4,LEN(T$4)-1)),"")</f>
        <v/>
      </c>
      <c r="U126" s="64" t="str">
        <f>IF($B126&lt;&gt;"",SUMIFS(进货台账!$K$3:$K$1869,进货台账!$E$3:$E$1869,$B126,进货台账!$B$3:$B$1869,LEFT($I$3,4),进货台账!$C$3:$C$1869,LEFT(T$4,LEN(T$4)-1)),"")</f>
        <v/>
      </c>
      <c r="V126" s="64" t="str">
        <f t="shared" si="162"/>
        <v/>
      </c>
      <c r="W126" s="64" t="str">
        <f t="shared" si="163"/>
        <v/>
      </c>
      <c r="X126" s="64" t="str">
        <f>IF($B126&lt;&gt;"",SUMIFS(销售台账!$I$3:$I$2654,销售台账!$E$3:$E$2654,$B126,销售台账!$B$3:$B$2654,LEFT($I$3,4),销售台账!$C$3:$C$2654,LEFT(T$4,LEN(T$4)-1)),"")</f>
        <v/>
      </c>
      <c r="Y126" s="64" t="str">
        <f>IF($B126&lt;&gt;"",IFERROR(SUMIFS(销售台账!$K$3:$K$2654,销售台账!$E$3:$E$2654,$B126,销售台账!$B$3:$B$2654,LEFT($I$3,4),销售台账!$C$3:$C$2654,LEFT(T$4,LEN(T$4)-1))/X126,0),"")</f>
        <v/>
      </c>
      <c r="Z126" s="64" t="str">
        <f>IF($B126&lt;&gt;"",SUMIFS(损耗登记!$I$3:$I$4999,损耗登记!$E$3:$E$4999,$B126,损耗登记!$B$3:$B$4999,LEFT($I$3,4),损耗登记!$C$3:$C$4999,LEFT(T$4,LEN(T$4)-1)),"")</f>
        <v/>
      </c>
      <c r="AA126" s="64" t="str">
        <f t="shared" si="164"/>
        <v/>
      </c>
      <c r="AB126" s="64" t="str">
        <f t="shared" si="165"/>
        <v/>
      </c>
      <c r="AC126" s="64" t="str">
        <f t="shared" si="166"/>
        <v/>
      </c>
      <c r="AD126" s="64" t="str">
        <f t="shared" si="167"/>
        <v/>
      </c>
      <c r="AE126" s="64" t="str">
        <f>IF($B126&lt;&gt;"",SUMIFS(进货台账!$I$3:$I$1869,进货台账!$E$3:$E$1869,$B126,进货台账!$B$3:$B$1869,LEFT($I$3,4),进货台账!$C$3:$C$1869,LEFT(AE$4,LEN(AE$4)-1)),"")</f>
        <v/>
      </c>
      <c r="AF126" s="64" t="str">
        <f>IF($B126&lt;&gt;"",SUMIFS(进货台账!$K$3:$K$1869,进货台账!$E$3:$E$1869,$B126,进货台账!$B$3:$B$1869,LEFT($I$3,4),进货台账!$C$3:$C$1869,LEFT(AE$4,LEN(AE$4)-1)),"")</f>
        <v/>
      </c>
      <c r="AG126" s="64" t="str">
        <f t="shared" si="100"/>
        <v/>
      </c>
      <c r="AH126" s="64" t="str">
        <f t="shared" si="101"/>
        <v/>
      </c>
      <c r="AI126" s="64" t="str">
        <f>IF($B126&lt;&gt;"",SUMIFS(销售台账!$I$3:$I$2654,销售台账!$E$3:$E$2654,$B126,销售台账!$B$3:$B$2654,LEFT($I$3,4),销售台账!$C$3:$C$2654,LEFT(AE$4,LEN(AE$4)-1)),"")</f>
        <v/>
      </c>
      <c r="AJ126" s="64" t="str">
        <f>IF($B126&lt;&gt;"",IFERROR(SUMIFS(销售台账!$K$3:$K$2654,销售台账!$E$3:$E$2654,$B126,销售台账!$B$3:$B$2654,LEFT($I$3,4),销售台账!$C$3:$C$2654,LEFT(AE$4,LEN(AE$4)-1))/AI126,0),"")</f>
        <v/>
      </c>
      <c r="AK126" s="64" t="str">
        <f>IF($B126&lt;&gt;"",SUMIFS(损耗登记!$I$3:$I$4999,损耗登记!$E$3:$E$4999,$B126,损耗登记!$B$3:$B$4999,LEFT($I$3,4),损耗登记!$C$3:$C$4999,LEFT(AE$4,LEN(AE$4)-1)),"")</f>
        <v/>
      </c>
      <c r="AL126" s="64" t="str">
        <f t="shared" si="102"/>
        <v/>
      </c>
      <c r="AM126" s="64" t="str">
        <f t="shared" si="103"/>
        <v/>
      </c>
      <c r="AN126" s="64" t="str">
        <f t="shared" si="104"/>
        <v/>
      </c>
      <c r="AO126" s="64" t="str">
        <f t="shared" si="105"/>
        <v/>
      </c>
      <c r="AP126" s="64" t="str">
        <f>IF($B126&lt;&gt;"",SUMIFS(进货台账!$I$3:$I$1869,进货台账!$E$3:$E$1869,$B126,进货台账!$B$3:$B$1869,LEFT($I$3,4),进货台账!$C$3:$C$1869,LEFT(AP$4,LEN(AP$4)-1)),"")</f>
        <v/>
      </c>
      <c r="AQ126" s="64" t="str">
        <f>IF($B126&lt;&gt;"",SUMIFS(进货台账!$K$3:$K$1869,进货台账!$E$3:$E$1869,$B126,进货台账!$B$3:$B$1869,LEFT($I$3,4),进货台账!$C$3:$C$1869,LEFT(AP$4,LEN(AP$4)-1)),"")</f>
        <v/>
      </c>
      <c r="AR126" s="64" t="str">
        <f t="shared" si="106"/>
        <v/>
      </c>
      <c r="AS126" s="64" t="str">
        <f t="shared" si="107"/>
        <v/>
      </c>
      <c r="AT126" s="64" t="str">
        <f>IF($B126&lt;&gt;"",SUMIFS(销售台账!$I$3:$I$2654,销售台账!$E$3:$E$2654,$B126,销售台账!$B$3:$B$2654,LEFT($I$3,4),销售台账!$C$3:$C$2654,LEFT(AP$4,LEN(AP$4)-1)),"")</f>
        <v/>
      </c>
      <c r="AU126" s="64" t="str">
        <f>IF($B126&lt;&gt;"",IFERROR(SUMIFS(销售台账!$K$3:$K$2654,销售台账!$E$3:$E$2654,$B126,销售台账!$B$3:$B$2654,LEFT($I$3,4),销售台账!$C$3:$C$2654,LEFT(AP$4,LEN(AP$4)-1))/AT126,0),"")</f>
        <v/>
      </c>
      <c r="AV126" s="64" t="str">
        <f>IF($B126&lt;&gt;"",SUMIFS(损耗登记!$I$3:$I$4999,损耗登记!$E$3:$E$4999,$B126,损耗登记!$B$3:$B$4999,LEFT($I$3,4),损耗登记!$C$3:$C$4999,LEFT(AP$4,LEN(AP$4)-1)),"")</f>
        <v/>
      </c>
      <c r="AW126" s="64" t="str">
        <f t="shared" si="108"/>
        <v/>
      </c>
      <c r="AX126" s="64" t="str">
        <f t="shared" si="109"/>
        <v/>
      </c>
      <c r="AY126" s="64" t="str">
        <f t="shared" si="110"/>
        <v/>
      </c>
      <c r="AZ126" s="64" t="str">
        <f t="shared" si="111"/>
        <v/>
      </c>
      <c r="BA126" s="64" t="str">
        <f>IF($B126&lt;&gt;"",SUMIFS(进货台账!$I$3:$I$1869,进货台账!$E$3:$E$1869,$B126,进货台账!$B$3:$B$1869,LEFT($I$3,4),进货台账!$C$3:$C$1869,LEFT(BA$4,LEN(BA$4)-1)),"")</f>
        <v/>
      </c>
      <c r="BB126" s="64" t="str">
        <f>IF($B126&lt;&gt;"",SUMIFS(进货台账!$K$3:$K$1869,进货台账!$E$3:$E$1869,$B126,进货台账!$B$3:$B$1869,LEFT($I$3,4),进货台账!$C$3:$C$1869,LEFT(BA$4,LEN(BA$4)-1)),"")</f>
        <v/>
      </c>
      <c r="BC126" s="64" t="str">
        <f t="shared" si="112"/>
        <v/>
      </c>
      <c r="BD126" s="64" t="str">
        <f t="shared" si="113"/>
        <v/>
      </c>
      <c r="BE126" s="64" t="str">
        <f>IF($B126&lt;&gt;"",SUMIFS(销售台账!$I$3:$I$2654,销售台账!$E$3:$E$2654,$B126,销售台账!$B$3:$B$2654,LEFT($I$3,4),销售台账!$C$3:$C$2654,LEFT(BA$4,LEN(BA$4)-1)),"")</f>
        <v/>
      </c>
      <c r="BF126" s="64" t="str">
        <f>IF($B126&lt;&gt;"",IFERROR(SUMIFS(销售台账!$K$3:$K$2654,销售台账!$E$3:$E$2654,$B126,销售台账!$B$3:$B$2654,LEFT($I$3,4),销售台账!$C$3:$C$2654,LEFT(BA$4,LEN(BA$4)-1))/BE126,0),"")</f>
        <v/>
      </c>
      <c r="BG126" s="64" t="str">
        <f>IF($B126&lt;&gt;"",SUMIFS(损耗登记!$I$3:$I$4999,损耗登记!$E$3:$E$4999,$B126,损耗登记!$B$3:$B$4999,LEFT($I$3,4),损耗登记!$C$3:$C$4999,LEFT(BA$4,LEN(BA$4)-1)),"")</f>
        <v/>
      </c>
      <c r="BH126" s="64" t="str">
        <f t="shared" si="114"/>
        <v/>
      </c>
      <c r="BI126" s="64" t="str">
        <f t="shared" si="115"/>
        <v/>
      </c>
      <c r="BJ126" s="64" t="str">
        <f t="shared" si="116"/>
        <v/>
      </c>
      <c r="BK126" s="64" t="str">
        <f t="shared" si="117"/>
        <v/>
      </c>
      <c r="BL126" s="64" t="str">
        <f>IF($B126&lt;&gt;"",SUMIFS(进货台账!$I$3:$I$1869,进货台账!$E$3:$E$1869,$B126,进货台账!$B$3:$B$1869,LEFT($I$3,4),进货台账!$C$3:$C$1869,LEFT(BL$4,LEN(BL$4)-1)),"")</f>
        <v/>
      </c>
      <c r="BM126" s="64" t="str">
        <f>IF($B126&lt;&gt;"",SUMIFS(进货台账!$K$3:$K$1869,进货台账!$E$3:$E$1869,$B126,进货台账!$B$3:$B$1869,LEFT($I$3,4),进货台账!$C$3:$C$1869,LEFT(BL$4,LEN(BL$4)-1)),"")</f>
        <v/>
      </c>
      <c r="BN126" s="64" t="str">
        <f t="shared" si="118"/>
        <v/>
      </c>
      <c r="BO126" s="64" t="str">
        <f t="shared" si="119"/>
        <v/>
      </c>
      <c r="BP126" s="64" t="str">
        <f>IF($B126&lt;&gt;"",SUMIFS(销售台账!$I$3:$I$2654,销售台账!$E$3:$E$2654,$B126,销售台账!$B$3:$B$2654,LEFT($I$3,4),销售台账!$C$3:$C$2654,LEFT(BL$4,LEN(BL$4)-1)),"")</f>
        <v/>
      </c>
      <c r="BQ126" s="64" t="str">
        <f>IF($B126&lt;&gt;"",IFERROR(SUMIFS(销售台账!$K$3:$K$2654,销售台账!$E$3:$E$2654,$B126,销售台账!$B$3:$B$2654,LEFT($I$3,4),销售台账!$C$3:$C$2654,LEFT(BL$4,LEN(BL$4)-1))/BP126,0),"")</f>
        <v/>
      </c>
      <c r="BR126" s="64" t="str">
        <f>IF($B126&lt;&gt;"",SUMIFS(损耗登记!$I$3:$I$4999,损耗登记!$E$3:$E$4999,$B126,损耗登记!$B$3:$B$4999,LEFT($I$3,4),损耗登记!$C$3:$C$4999,LEFT(BL$4,LEN(BL$4)-1)),"")</f>
        <v/>
      </c>
      <c r="BS126" s="64" t="str">
        <f t="shared" si="120"/>
        <v/>
      </c>
      <c r="BT126" s="64" t="str">
        <f t="shared" si="121"/>
        <v/>
      </c>
      <c r="BU126" s="64" t="str">
        <f t="shared" si="122"/>
        <v/>
      </c>
      <c r="BV126" s="64" t="str">
        <f t="shared" si="123"/>
        <v/>
      </c>
      <c r="BW126" s="64" t="str">
        <f>IF($B126&lt;&gt;"",SUMIFS(进货台账!$I$3:$I$1869,进货台账!$E$3:$E$1869,$B126,进货台账!$B$3:$B$1869,LEFT($I$3,4),进货台账!$C$3:$C$1869,LEFT(BW$4,LEN(BW$4)-1)),"")</f>
        <v/>
      </c>
      <c r="BX126" s="64" t="str">
        <f>IF($B126&lt;&gt;"",SUMIFS(进货台账!$K$3:$K$1869,进货台账!$E$3:$E$1869,$B126,进货台账!$B$3:$B$1869,LEFT($I$3,4),进货台账!$C$3:$C$1869,LEFT(BW$4,LEN(BW$4)-1)),"")</f>
        <v/>
      </c>
      <c r="BY126" s="64" t="str">
        <f t="shared" si="124"/>
        <v/>
      </c>
      <c r="BZ126" s="64" t="str">
        <f t="shared" si="125"/>
        <v/>
      </c>
      <c r="CA126" s="64" t="str">
        <f>IF($B126&lt;&gt;"",SUMIFS(销售台账!$I$3:$I$2654,销售台账!$E$3:$E$2654,$B126,销售台账!$B$3:$B$2654,LEFT($I$3,4),销售台账!$C$3:$C$2654,LEFT(BW$4,LEN(BW$4)-1)),"")</f>
        <v/>
      </c>
      <c r="CB126" s="64" t="str">
        <f>IF($B126&lt;&gt;"",IFERROR(SUMIFS(销售台账!$K$3:$K$2654,销售台账!$E$3:$E$2654,$B126,销售台账!$B$3:$B$2654,LEFT($I$3,4),销售台账!$C$3:$C$2654,LEFT(BW$4,LEN(BW$4)-1))/CA126,0),"")</f>
        <v/>
      </c>
      <c r="CC126" s="64" t="str">
        <f>IF($B126&lt;&gt;"",SUMIFS(损耗登记!$I$3:$I$4999,损耗登记!$E$3:$E$4999,$B126,损耗登记!$B$3:$B$4999,LEFT($I$3,4),损耗登记!$C$3:$C$4999,LEFT(BW$4,LEN(BW$4)-1)),"")</f>
        <v/>
      </c>
      <c r="CD126" s="64" t="str">
        <f t="shared" si="126"/>
        <v/>
      </c>
      <c r="CE126" s="64" t="str">
        <f t="shared" si="127"/>
        <v/>
      </c>
      <c r="CF126" s="64" t="str">
        <f t="shared" si="128"/>
        <v/>
      </c>
      <c r="CG126" s="64" t="str">
        <f t="shared" si="129"/>
        <v/>
      </c>
      <c r="CH126" s="64" t="str">
        <f>IF($B126&lt;&gt;"",SUMIFS(进货台账!$I$3:$I$1869,进货台账!$E$3:$E$1869,$B126,进货台账!$B$3:$B$1869,LEFT($I$3,4),进货台账!$C$3:$C$1869,LEFT(CH$4,LEN(CH$4)-1)),"")</f>
        <v/>
      </c>
      <c r="CI126" s="64" t="str">
        <f>IF($B126&lt;&gt;"",SUMIFS(进货台账!$K$3:$K$1869,进货台账!$E$3:$E$1869,$B126,进货台账!$B$3:$B$1869,LEFT($I$3,4),进货台账!$C$3:$C$1869,LEFT(CH$4,LEN(CH$4)-1)),"")</f>
        <v/>
      </c>
      <c r="CJ126" s="64" t="str">
        <f t="shared" si="130"/>
        <v/>
      </c>
      <c r="CK126" s="64" t="str">
        <f t="shared" si="131"/>
        <v/>
      </c>
      <c r="CL126" s="64" t="str">
        <f>IF($B126&lt;&gt;"",SUMIFS(销售台账!$I$3:$I$2654,销售台账!$E$3:$E$2654,$B126,销售台账!$B$3:$B$2654,LEFT($I$3,4),销售台账!$C$3:$C$2654,LEFT(CH$4,LEN(CH$4)-1)),"")</f>
        <v/>
      </c>
      <c r="CM126" s="64" t="str">
        <f>IF($B126&lt;&gt;"",IFERROR(SUMIFS(销售台账!$K$3:$K$2654,销售台账!$E$3:$E$2654,$B126,销售台账!$B$3:$B$2654,LEFT($I$3,4),销售台账!$C$3:$C$2654,LEFT(CH$4,LEN(CH$4)-1))/CL126,0),"")</f>
        <v/>
      </c>
      <c r="CN126" s="64" t="str">
        <f>IF($B126&lt;&gt;"",SUMIFS(损耗登记!$I$3:$I$4999,损耗登记!$E$3:$E$4999,$B126,损耗登记!$B$3:$B$4999,LEFT($I$3,4),损耗登记!$C$3:$C$4999,LEFT(CH$4,LEN(CH$4)-1)),"")</f>
        <v/>
      </c>
      <c r="CO126" s="64" t="str">
        <f t="shared" si="132"/>
        <v/>
      </c>
      <c r="CP126" s="64" t="str">
        <f t="shared" si="133"/>
        <v/>
      </c>
      <c r="CQ126" s="64" t="str">
        <f t="shared" si="134"/>
        <v/>
      </c>
      <c r="CR126" s="64" t="str">
        <f t="shared" si="135"/>
        <v/>
      </c>
      <c r="CS126" s="64" t="str">
        <f>IF($B126&lt;&gt;"",SUMIFS(进货台账!$I$3:$I$1869,进货台账!$E$3:$E$1869,$B126,进货台账!$B$3:$B$1869,LEFT($I$3,4),进货台账!$C$3:$C$1869,LEFT(CS$4,LEN(CS$4)-1)),"")</f>
        <v/>
      </c>
      <c r="CT126" s="64" t="str">
        <f>IF($B126&lt;&gt;"",SUMIFS(进货台账!$K$3:$K$1869,进货台账!$E$3:$E$1869,$B126,进货台账!$B$3:$B$1869,LEFT($I$3,4),进货台账!$C$3:$C$1869,LEFT(CS$4,LEN(CS$4)-1)),"")</f>
        <v/>
      </c>
      <c r="CU126" s="64" t="str">
        <f t="shared" si="136"/>
        <v/>
      </c>
      <c r="CV126" s="64" t="str">
        <f t="shared" si="137"/>
        <v/>
      </c>
      <c r="CW126" s="64" t="str">
        <f>IF($B126&lt;&gt;"",SUMIFS(销售台账!$I$3:$I$2654,销售台账!$E$3:$E$2654,$B126,销售台账!$B$3:$B$2654,LEFT($I$3,4),销售台账!$C$3:$C$2654,LEFT(CS$4,LEN(CS$4)-1)),"")</f>
        <v/>
      </c>
      <c r="CX126" s="64" t="str">
        <f>IF($B126&lt;&gt;"",IFERROR(SUMIFS(销售台账!$K$3:$K$2654,销售台账!$E$3:$E$2654,$B126,销售台账!$B$3:$B$2654,LEFT($I$3,4),销售台账!$C$3:$C$2654,LEFT(CS$4,LEN(CS$4)-1))/CW126,0),"")</f>
        <v/>
      </c>
      <c r="CY126" s="64" t="str">
        <f>IF($B126&lt;&gt;"",SUMIFS(损耗登记!$I$3:$I$4999,损耗登记!$E$3:$E$4999,$B126,损耗登记!$B$3:$B$4999,LEFT($I$3,4),损耗登记!$C$3:$C$4999,LEFT(CS$4,LEN(CS$4)-1)),"")</f>
        <v/>
      </c>
      <c r="CZ126" s="64" t="str">
        <f t="shared" si="138"/>
        <v/>
      </c>
      <c r="DA126" s="64" t="str">
        <f t="shared" si="139"/>
        <v/>
      </c>
      <c r="DB126" s="64" t="str">
        <f t="shared" si="140"/>
        <v/>
      </c>
      <c r="DC126" s="64" t="str">
        <f t="shared" si="141"/>
        <v/>
      </c>
      <c r="DD126" s="64" t="str">
        <f>IF($B126&lt;&gt;"",SUMIFS(进货台账!$I$3:$I$1869,进货台账!$E$3:$E$1869,$B126,进货台账!$B$3:$B$1869,LEFT($I$3,4),进货台账!$C$3:$C$1869,LEFT(DD$4,LEN(DD$4)-1)),"")</f>
        <v/>
      </c>
      <c r="DE126" s="64" t="str">
        <f>IF($B126&lt;&gt;"",SUMIFS(进货台账!$K$3:$K$1869,进货台账!$E$3:$E$1869,$B126,进货台账!$B$3:$B$1869,LEFT($I$3,4),进货台账!$C$3:$C$1869,LEFT(DD$4,LEN(DD$4)-1)),"")</f>
        <v/>
      </c>
      <c r="DF126" s="64" t="str">
        <f t="shared" si="142"/>
        <v/>
      </c>
      <c r="DG126" s="64" t="str">
        <f t="shared" si="143"/>
        <v/>
      </c>
      <c r="DH126" s="64" t="str">
        <f>IF($B126&lt;&gt;"",SUMIFS(销售台账!$I$3:$I$2654,销售台账!$E$3:$E$2654,$B126,销售台账!$B$3:$B$2654,LEFT($I$3,4),销售台账!$C$3:$C$2654,LEFT(DD$4,LEN(DD$4)-1)),"")</f>
        <v/>
      </c>
      <c r="DI126" s="64" t="str">
        <f>IF($B126&lt;&gt;"",IFERROR(SUMIFS(销售台账!$K$3:$K$2654,销售台账!$E$3:$E$2654,$B126,销售台账!$B$3:$B$2654,LEFT($I$3,4),销售台账!$C$3:$C$2654,LEFT(DD$4,LEN(DD$4)-1))/DH126,0),"")</f>
        <v/>
      </c>
      <c r="DJ126" s="64" t="str">
        <f>IF($B126&lt;&gt;"",SUMIFS(损耗登记!$I$3:$I$4999,损耗登记!$E$3:$E$4999,$B126,损耗登记!$B$3:$B$4999,LEFT($I$3,4),损耗登记!$C$3:$C$4999,LEFT(DD$4,LEN(DD$4)-1)),"")</f>
        <v/>
      </c>
      <c r="DK126" s="64" t="str">
        <f t="shared" si="144"/>
        <v/>
      </c>
      <c r="DL126" s="64" t="str">
        <f t="shared" si="145"/>
        <v/>
      </c>
      <c r="DM126" s="64" t="str">
        <f t="shared" si="146"/>
        <v/>
      </c>
      <c r="DN126" s="64" t="str">
        <f t="shared" si="147"/>
        <v/>
      </c>
      <c r="DO126" s="64" t="str">
        <f>IF($B126&lt;&gt;"",SUMIFS(进货台账!$I$3:$I$1869,进货台账!$E$3:$E$1869,$B126,进货台账!$B$3:$B$1869,LEFT($I$3,4),进货台账!$C$3:$C$1869,LEFT(DO$4,LEN(DO$4)-1)),"")</f>
        <v/>
      </c>
      <c r="DP126" s="64" t="str">
        <f>IF($B126&lt;&gt;"",SUMIFS(进货台账!$K$3:$K$1869,进货台账!$E$3:$E$1869,$B126,进货台账!$B$3:$B$1869,LEFT($I$3,4),进货台账!$C$3:$C$1869,LEFT(DO$4,LEN(DO$4)-1)),"")</f>
        <v/>
      </c>
      <c r="DQ126" s="64" t="str">
        <f t="shared" si="148"/>
        <v/>
      </c>
      <c r="DR126" s="64" t="str">
        <f t="shared" si="149"/>
        <v/>
      </c>
      <c r="DS126" s="64" t="str">
        <f>IF($B126&lt;&gt;"",SUMIFS(销售台账!$I$3:$I$2654,销售台账!$E$3:$E$2654,$B126,销售台账!$B$3:$B$2654,LEFT($I$3,4),销售台账!$C$3:$C$2654,LEFT(DO$4,LEN(DO$4)-1)),"")</f>
        <v/>
      </c>
      <c r="DT126" s="64" t="str">
        <f>IF($B126&lt;&gt;"",IFERROR(SUMIFS(销售台账!$K$3:$K$2654,销售台账!$E$3:$E$2654,$B126,销售台账!$B$3:$B$2654,LEFT($I$3,4),销售台账!$C$3:$C$2654,LEFT(DO$4,LEN(DO$4)-1))/DS126,0),"")</f>
        <v/>
      </c>
      <c r="DU126" s="64" t="str">
        <f>IF($B126&lt;&gt;"",SUMIFS(损耗登记!$I$3:$I$4999,损耗登记!$E$3:$E$4999,$B126,损耗登记!$B$3:$B$4999,LEFT($I$3,4),损耗登记!$C$3:$C$4999,LEFT(DO$4,LEN(DO$4)-1)),"")</f>
        <v/>
      </c>
      <c r="DV126" s="64" t="str">
        <f t="shared" si="150"/>
        <v/>
      </c>
      <c r="DW126" s="64" t="str">
        <f t="shared" si="151"/>
        <v/>
      </c>
      <c r="DX126" s="64" t="str">
        <f t="shared" si="152"/>
        <v/>
      </c>
      <c r="DY126" s="64" t="str">
        <f t="shared" si="153"/>
        <v/>
      </c>
      <c r="DZ126" s="64" t="str">
        <f>IF($B126&lt;&gt;"",SUMIFS(进货台账!$I$3:$I$1869,进货台账!$E$3:$E$1869,$B126,进货台账!$B$3:$B$1869,LEFT($I$3,4),进货台账!$C$3:$C$1869,LEFT(DZ$4,LEN(DZ$4)-1)),"")</f>
        <v/>
      </c>
      <c r="EA126" s="64" t="str">
        <f>IF($B126&lt;&gt;"",SUMIFS(进货台账!$K$3:$K$1869,进货台账!$E$3:$E$1869,$B126,进货台账!$B$3:$B$1869,LEFT($I$3,4),进货台账!$C$3:$C$1869,LEFT(DZ$4,LEN(DZ$4)-1)),"")</f>
        <v/>
      </c>
      <c r="EB126" s="64" t="str">
        <f t="shared" si="154"/>
        <v/>
      </c>
      <c r="EC126" s="64" t="str">
        <f t="shared" si="155"/>
        <v/>
      </c>
      <c r="ED126" s="64" t="str">
        <f>IF($B126&lt;&gt;"",SUMIFS(销售台账!$I$3:$I$2654,销售台账!$E$3:$E$2654,$B126,销售台账!$B$3:$B$2654,LEFT($I$3,4),销售台账!$C$3:$C$2654,LEFT(DZ$4,LEN(DZ$4)-1)),"")</f>
        <v/>
      </c>
      <c r="EE126" s="64" t="str">
        <f>IF($B126&lt;&gt;"",IFERROR(SUMIFS(销售台账!$K$3:$K$2654,销售台账!$E$3:$E$2654,$B126,销售台账!$B$3:$B$2654,LEFT($I$3,4),销售台账!$C$3:$C$2654,LEFT(DZ$4,LEN(DZ$4)-1))/ED126,0),"")</f>
        <v/>
      </c>
      <c r="EF126" s="64" t="str">
        <f>IF($B126&lt;&gt;"",SUMIFS(损耗登记!$I$3:$I$4999,损耗登记!$E$3:$E$4999,$B126,损耗登记!$B$3:$B$4999,LEFT($I$3,4),损耗登记!$C$3:$C$4999,LEFT(DZ$4,LEN(DZ$4)-1)),"")</f>
        <v/>
      </c>
      <c r="EG126" s="64" t="str">
        <f t="shared" si="156"/>
        <v/>
      </c>
      <c r="EH126" s="64" t="str">
        <f t="shared" si="157"/>
        <v/>
      </c>
      <c r="EI126" s="64" t="str">
        <f t="shared" si="158"/>
        <v/>
      </c>
      <c r="EJ126" s="64" t="str">
        <f t="shared" si="159"/>
        <v/>
      </c>
    </row>
    <row r="127" s="44" customFormat="1" ht="22" customHeight="1" spans="1:140">
      <c r="A127" s="63" t="str">
        <f t="shared" si="160"/>
        <v/>
      </c>
      <c r="B127" s="63" t="str">
        <f>IF(商品参数!A123&lt;&gt;"",商品参数!A123,"")</f>
        <v/>
      </c>
      <c r="C127" s="64" t="str">
        <f>IFERROR(VLOOKUP(B127,商品参数!A:E,2,FALSE),"")</f>
        <v/>
      </c>
      <c r="D127" s="64" t="str">
        <f>IFERROR(VLOOKUP(B127,商品参数!A:E,3,FALSE),"")</f>
        <v/>
      </c>
      <c r="E127" s="64" t="str">
        <f>IFERROR(VLOOKUP(B127,商品参数!A:E,4,FALSE),"")</f>
        <v/>
      </c>
      <c r="F127" s="64" t="str">
        <f>IF(E127&lt;&gt;"",IFERROR(VLOOKUP(B127,商品参数!$A$3:$D$499,6,0),0),"")</f>
        <v/>
      </c>
      <c r="G127" s="64" t="str">
        <f>IF(E127&lt;&gt;"",IFERROR(VLOOKUP(B127,商品参数!$A$3:$E$499,7,0),0),"")</f>
        <v/>
      </c>
      <c r="H127" s="64" t="str">
        <f t="shared" si="94"/>
        <v/>
      </c>
      <c r="I127" s="64" t="str">
        <f>IF($B127&lt;&gt;"",SUMIFS(进货台账!$I$3:$I$1869,进货台账!$E$3:$E$1869,$B127,进货台账!$B$3:$B$1869,LEFT($I$3,4),进货台账!$C$3:$C$1869,LEFT(I$4,LEN(I$4)-1)),"")</f>
        <v/>
      </c>
      <c r="J127" s="64" t="str">
        <f>IF($B127&lt;&gt;"",SUMIFS(进货台账!$K$3:$K$1869,进货台账!$E$3:$E$1869,$B127,进货台账!$B$3:$B$1869,LEFT($I$3,4),进货台账!$C$3:$C$1869,LEFT(I$4,LEN(I$4)-1)),"")</f>
        <v/>
      </c>
      <c r="K127" s="64" t="str">
        <f t="shared" si="95"/>
        <v/>
      </c>
      <c r="L127" s="64" t="str">
        <f t="shared" si="96"/>
        <v/>
      </c>
      <c r="M127" s="64" t="str">
        <f>IF($B127&lt;&gt;"",SUMIFS(销售台账!$I$3:$I$2654,销售台账!$E$3:$E$2654,$B127,销售台账!$B$3:$B$2654,LEFT($I$3,4),销售台账!$C$3:$C$2654,LEFT(I$4,LEN(I$4)-1)),"")</f>
        <v/>
      </c>
      <c r="N127" s="64" t="str">
        <f>IF($B127&lt;&gt;"",IFERROR(SUMIFS(销售台账!$K$3:$K$2654,销售台账!$E$3:$E$2654,$B127,销售台账!$B$3:$B$2654,LEFT($I$3,4),销售台账!$C$3:$C$2654,LEFT(I$4,LEN(I$4)-1))/M127,0),"")</f>
        <v/>
      </c>
      <c r="O127" s="64" t="str">
        <f>IF($B127&lt;&gt;"",SUMIFS(损耗登记!$I$3:$I$4999,损耗登记!$E$3:$E$4999,$B127,损耗登记!$B$3:$B$4999,LEFT($I$3,4),损耗登记!$C$3:$C$4999,LEFT(I$4,LEN(I$4)-1)),"")</f>
        <v/>
      </c>
      <c r="P127" s="64" t="str">
        <f t="shared" si="97"/>
        <v/>
      </c>
      <c r="Q127" s="64" t="str">
        <f t="shared" si="98"/>
        <v/>
      </c>
      <c r="R127" s="64" t="str">
        <f t="shared" si="99"/>
        <v/>
      </c>
      <c r="S127" s="64" t="str">
        <f t="shared" si="161"/>
        <v/>
      </c>
      <c r="T127" s="64" t="str">
        <f>IF($B127&lt;&gt;"",SUMIFS(进货台账!$I$3:$I$1869,进货台账!$E$3:$E$1869,$B127,进货台账!$B$3:$B$1869,LEFT($I$3,4),进货台账!$C$3:$C$1869,LEFT(T$4,LEN(T$4)-1)),"")</f>
        <v/>
      </c>
      <c r="U127" s="64" t="str">
        <f>IF($B127&lt;&gt;"",SUMIFS(进货台账!$K$3:$K$1869,进货台账!$E$3:$E$1869,$B127,进货台账!$B$3:$B$1869,LEFT($I$3,4),进货台账!$C$3:$C$1869,LEFT(T$4,LEN(T$4)-1)),"")</f>
        <v/>
      </c>
      <c r="V127" s="64" t="str">
        <f t="shared" si="162"/>
        <v/>
      </c>
      <c r="W127" s="64" t="str">
        <f t="shared" si="163"/>
        <v/>
      </c>
      <c r="X127" s="64" t="str">
        <f>IF($B127&lt;&gt;"",SUMIFS(销售台账!$I$3:$I$2654,销售台账!$E$3:$E$2654,$B127,销售台账!$B$3:$B$2654,LEFT($I$3,4),销售台账!$C$3:$C$2654,LEFT(T$4,LEN(T$4)-1)),"")</f>
        <v/>
      </c>
      <c r="Y127" s="64" t="str">
        <f>IF($B127&lt;&gt;"",IFERROR(SUMIFS(销售台账!$K$3:$K$2654,销售台账!$E$3:$E$2654,$B127,销售台账!$B$3:$B$2654,LEFT($I$3,4),销售台账!$C$3:$C$2654,LEFT(T$4,LEN(T$4)-1))/X127,0),"")</f>
        <v/>
      </c>
      <c r="Z127" s="64" t="str">
        <f>IF($B127&lt;&gt;"",SUMIFS(损耗登记!$I$3:$I$4999,损耗登记!$E$3:$E$4999,$B127,损耗登记!$B$3:$B$4999,LEFT($I$3,4),损耗登记!$C$3:$C$4999,LEFT(T$4,LEN(T$4)-1)),"")</f>
        <v/>
      </c>
      <c r="AA127" s="64" t="str">
        <f t="shared" si="164"/>
        <v/>
      </c>
      <c r="AB127" s="64" t="str">
        <f t="shared" si="165"/>
        <v/>
      </c>
      <c r="AC127" s="64" t="str">
        <f t="shared" si="166"/>
        <v/>
      </c>
      <c r="AD127" s="64" t="str">
        <f t="shared" si="167"/>
        <v/>
      </c>
      <c r="AE127" s="64" t="str">
        <f>IF($B127&lt;&gt;"",SUMIFS(进货台账!$I$3:$I$1869,进货台账!$E$3:$E$1869,$B127,进货台账!$B$3:$B$1869,LEFT($I$3,4),进货台账!$C$3:$C$1869,LEFT(AE$4,LEN(AE$4)-1)),"")</f>
        <v/>
      </c>
      <c r="AF127" s="64" t="str">
        <f>IF($B127&lt;&gt;"",SUMIFS(进货台账!$K$3:$K$1869,进货台账!$E$3:$E$1869,$B127,进货台账!$B$3:$B$1869,LEFT($I$3,4),进货台账!$C$3:$C$1869,LEFT(AE$4,LEN(AE$4)-1)),"")</f>
        <v/>
      </c>
      <c r="AG127" s="64" t="str">
        <f t="shared" si="100"/>
        <v/>
      </c>
      <c r="AH127" s="64" t="str">
        <f t="shared" si="101"/>
        <v/>
      </c>
      <c r="AI127" s="64" t="str">
        <f>IF($B127&lt;&gt;"",SUMIFS(销售台账!$I$3:$I$2654,销售台账!$E$3:$E$2654,$B127,销售台账!$B$3:$B$2654,LEFT($I$3,4),销售台账!$C$3:$C$2654,LEFT(AE$4,LEN(AE$4)-1)),"")</f>
        <v/>
      </c>
      <c r="AJ127" s="64" t="str">
        <f>IF($B127&lt;&gt;"",IFERROR(SUMIFS(销售台账!$K$3:$K$2654,销售台账!$E$3:$E$2654,$B127,销售台账!$B$3:$B$2654,LEFT($I$3,4),销售台账!$C$3:$C$2654,LEFT(AE$4,LEN(AE$4)-1))/AI127,0),"")</f>
        <v/>
      </c>
      <c r="AK127" s="64" t="str">
        <f>IF($B127&lt;&gt;"",SUMIFS(损耗登记!$I$3:$I$4999,损耗登记!$E$3:$E$4999,$B127,损耗登记!$B$3:$B$4999,LEFT($I$3,4),损耗登记!$C$3:$C$4999,LEFT(AE$4,LEN(AE$4)-1)),"")</f>
        <v/>
      </c>
      <c r="AL127" s="64" t="str">
        <f t="shared" si="102"/>
        <v/>
      </c>
      <c r="AM127" s="64" t="str">
        <f t="shared" si="103"/>
        <v/>
      </c>
      <c r="AN127" s="64" t="str">
        <f t="shared" si="104"/>
        <v/>
      </c>
      <c r="AO127" s="64" t="str">
        <f t="shared" si="105"/>
        <v/>
      </c>
      <c r="AP127" s="64" t="str">
        <f>IF($B127&lt;&gt;"",SUMIFS(进货台账!$I$3:$I$1869,进货台账!$E$3:$E$1869,$B127,进货台账!$B$3:$B$1869,LEFT($I$3,4),进货台账!$C$3:$C$1869,LEFT(AP$4,LEN(AP$4)-1)),"")</f>
        <v/>
      </c>
      <c r="AQ127" s="64" t="str">
        <f>IF($B127&lt;&gt;"",SUMIFS(进货台账!$K$3:$K$1869,进货台账!$E$3:$E$1869,$B127,进货台账!$B$3:$B$1869,LEFT($I$3,4),进货台账!$C$3:$C$1869,LEFT(AP$4,LEN(AP$4)-1)),"")</f>
        <v/>
      </c>
      <c r="AR127" s="64" t="str">
        <f t="shared" si="106"/>
        <v/>
      </c>
      <c r="AS127" s="64" t="str">
        <f t="shared" si="107"/>
        <v/>
      </c>
      <c r="AT127" s="64" t="str">
        <f>IF($B127&lt;&gt;"",SUMIFS(销售台账!$I$3:$I$2654,销售台账!$E$3:$E$2654,$B127,销售台账!$B$3:$B$2654,LEFT($I$3,4),销售台账!$C$3:$C$2654,LEFT(AP$4,LEN(AP$4)-1)),"")</f>
        <v/>
      </c>
      <c r="AU127" s="64" t="str">
        <f>IF($B127&lt;&gt;"",IFERROR(SUMIFS(销售台账!$K$3:$K$2654,销售台账!$E$3:$E$2654,$B127,销售台账!$B$3:$B$2654,LEFT($I$3,4),销售台账!$C$3:$C$2654,LEFT(AP$4,LEN(AP$4)-1))/AT127,0),"")</f>
        <v/>
      </c>
      <c r="AV127" s="64" t="str">
        <f>IF($B127&lt;&gt;"",SUMIFS(损耗登记!$I$3:$I$4999,损耗登记!$E$3:$E$4999,$B127,损耗登记!$B$3:$B$4999,LEFT($I$3,4),损耗登记!$C$3:$C$4999,LEFT(AP$4,LEN(AP$4)-1)),"")</f>
        <v/>
      </c>
      <c r="AW127" s="64" t="str">
        <f t="shared" si="108"/>
        <v/>
      </c>
      <c r="AX127" s="64" t="str">
        <f t="shared" si="109"/>
        <v/>
      </c>
      <c r="AY127" s="64" t="str">
        <f t="shared" si="110"/>
        <v/>
      </c>
      <c r="AZ127" s="64" t="str">
        <f t="shared" si="111"/>
        <v/>
      </c>
      <c r="BA127" s="64" t="str">
        <f>IF($B127&lt;&gt;"",SUMIFS(进货台账!$I$3:$I$1869,进货台账!$E$3:$E$1869,$B127,进货台账!$B$3:$B$1869,LEFT($I$3,4),进货台账!$C$3:$C$1869,LEFT(BA$4,LEN(BA$4)-1)),"")</f>
        <v/>
      </c>
      <c r="BB127" s="64" t="str">
        <f>IF($B127&lt;&gt;"",SUMIFS(进货台账!$K$3:$K$1869,进货台账!$E$3:$E$1869,$B127,进货台账!$B$3:$B$1869,LEFT($I$3,4),进货台账!$C$3:$C$1869,LEFT(BA$4,LEN(BA$4)-1)),"")</f>
        <v/>
      </c>
      <c r="BC127" s="64" t="str">
        <f t="shared" si="112"/>
        <v/>
      </c>
      <c r="BD127" s="64" t="str">
        <f t="shared" si="113"/>
        <v/>
      </c>
      <c r="BE127" s="64" t="str">
        <f>IF($B127&lt;&gt;"",SUMIFS(销售台账!$I$3:$I$2654,销售台账!$E$3:$E$2654,$B127,销售台账!$B$3:$B$2654,LEFT($I$3,4),销售台账!$C$3:$C$2654,LEFT(BA$4,LEN(BA$4)-1)),"")</f>
        <v/>
      </c>
      <c r="BF127" s="64" t="str">
        <f>IF($B127&lt;&gt;"",IFERROR(SUMIFS(销售台账!$K$3:$K$2654,销售台账!$E$3:$E$2654,$B127,销售台账!$B$3:$B$2654,LEFT($I$3,4),销售台账!$C$3:$C$2654,LEFT(BA$4,LEN(BA$4)-1))/BE127,0),"")</f>
        <v/>
      </c>
      <c r="BG127" s="64" t="str">
        <f>IF($B127&lt;&gt;"",SUMIFS(损耗登记!$I$3:$I$4999,损耗登记!$E$3:$E$4999,$B127,损耗登记!$B$3:$B$4999,LEFT($I$3,4),损耗登记!$C$3:$C$4999,LEFT(BA$4,LEN(BA$4)-1)),"")</f>
        <v/>
      </c>
      <c r="BH127" s="64" t="str">
        <f t="shared" si="114"/>
        <v/>
      </c>
      <c r="BI127" s="64" t="str">
        <f t="shared" si="115"/>
        <v/>
      </c>
      <c r="BJ127" s="64" t="str">
        <f t="shared" si="116"/>
        <v/>
      </c>
      <c r="BK127" s="64" t="str">
        <f t="shared" si="117"/>
        <v/>
      </c>
      <c r="BL127" s="64" t="str">
        <f>IF($B127&lt;&gt;"",SUMIFS(进货台账!$I$3:$I$1869,进货台账!$E$3:$E$1869,$B127,进货台账!$B$3:$B$1869,LEFT($I$3,4),进货台账!$C$3:$C$1869,LEFT(BL$4,LEN(BL$4)-1)),"")</f>
        <v/>
      </c>
      <c r="BM127" s="64" t="str">
        <f>IF($B127&lt;&gt;"",SUMIFS(进货台账!$K$3:$K$1869,进货台账!$E$3:$E$1869,$B127,进货台账!$B$3:$B$1869,LEFT($I$3,4),进货台账!$C$3:$C$1869,LEFT(BL$4,LEN(BL$4)-1)),"")</f>
        <v/>
      </c>
      <c r="BN127" s="64" t="str">
        <f t="shared" si="118"/>
        <v/>
      </c>
      <c r="BO127" s="64" t="str">
        <f t="shared" si="119"/>
        <v/>
      </c>
      <c r="BP127" s="64" t="str">
        <f>IF($B127&lt;&gt;"",SUMIFS(销售台账!$I$3:$I$2654,销售台账!$E$3:$E$2654,$B127,销售台账!$B$3:$B$2654,LEFT($I$3,4),销售台账!$C$3:$C$2654,LEFT(BL$4,LEN(BL$4)-1)),"")</f>
        <v/>
      </c>
      <c r="BQ127" s="64" t="str">
        <f>IF($B127&lt;&gt;"",IFERROR(SUMIFS(销售台账!$K$3:$K$2654,销售台账!$E$3:$E$2654,$B127,销售台账!$B$3:$B$2654,LEFT($I$3,4),销售台账!$C$3:$C$2654,LEFT(BL$4,LEN(BL$4)-1))/BP127,0),"")</f>
        <v/>
      </c>
      <c r="BR127" s="64" t="str">
        <f>IF($B127&lt;&gt;"",SUMIFS(损耗登记!$I$3:$I$4999,损耗登记!$E$3:$E$4999,$B127,损耗登记!$B$3:$B$4999,LEFT($I$3,4),损耗登记!$C$3:$C$4999,LEFT(BL$4,LEN(BL$4)-1)),"")</f>
        <v/>
      </c>
      <c r="BS127" s="64" t="str">
        <f t="shared" si="120"/>
        <v/>
      </c>
      <c r="BT127" s="64" t="str">
        <f t="shared" si="121"/>
        <v/>
      </c>
      <c r="BU127" s="64" t="str">
        <f t="shared" si="122"/>
        <v/>
      </c>
      <c r="BV127" s="64" t="str">
        <f t="shared" si="123"/>
        <v/>
      </c>
      <c r="BW127" s="64" t="str">
        <f>IF($B127&lt;&gt;"",SUMIFS(进货台账!$I$3:$I$1869,进货台账!$E$3:$E$1869,$B127,进货台账!$B$3:$B$1869,LEFT($I$3,4),进货台账!$C$3:$C$1869,LEFT(BW$4,LEN(BW$4)-1)),"")</f>
        <v/>
      </c>
      <c r="BX127" s="64" t="str">
        <f>IF($B127&lt;&gt;"",SUMIFS(进货台账!$K$3:$K$1869,进货台账!$E$3:$E$1869,$B127,进货台账!$B$3:$B$1869,LEFT($I$3,4),进货台账!$C$3:$C$1869,LEFT(BW$4,LEN(BW$4)-1)),"")</f>
        <v/>
      </c>
      <c r="BY127" s="64" t="str">
        <f t="shared" si="124"/>
        <v/>
      </c>
      <c r="BZ127" s="64" t="str">
        <f t="shared" si="125"/>
        <v/>
      </c>
      <c r="CA127" s="64" t="str">
        <f>IF($B127&lt;&gt;"",SUMIFS(销售台账!$I$3:$I$2654,销售台账!$E$3:$E$2654,$B127,销售台账!$B$3:$B$2654,LEFT($I$3,4),销售台账!$C$3:$C$2654,LEFT(BW$4,LEN(BW$4)-1)),"")</f>
        <v/>
      </c>
      <c r="CB127" s="64" t="str">
        <f>IF($B127&lt;&gt;"",IFERROR(SUMIFS(销售台账!$K$3:$K$2654,销售台账!$E$3:$E$2654,$B127,销售台账!$B$3:$B$2654,LEFT($I$3,4),销售台账!$C$3:$C$2654,LEFT(BW$4,LEN(BW$4)-1))/CA127,0),"")</f>
        <v/>
      </c>
      <c r="CC127" s="64" t="str">
        <f>IF($B127&lt;&gt;"",SUMIFS(损耗登记!$I$3:$I$4999,损耗登记!$E$3:$E$4999,$B127,损耗登记!$B$3:$B$4999,LEFT($I$3,4),损耗登记!$C$3:$C$4999,LEFT(BW$4,LEN(BW$4)-1)),"")</f>
        <v/>
      </c>
      <c r="CD127" s="64" t="str">
        <f t="shared" si="126"/>
        <v/>
      </c>
      <c r="CE127" s="64" t="str">
        <f t="shared" si="127"/>
        <v/>
      </c>
      <c r="CF127" s="64" t="str">
        <f t="shared" si="128"/>
        <v/>
      </c>
      <c r="CG127" s="64" t="str">
        <f t="shared" si="129"/>
        <v/>
      </c>
      <c r="CH127" s="64" t="str">
        <f>IF($B127&lt;&gt;"",SUMIFS(进货台账!$I$3:$I$1869,进货台账!$E$3:$E$1869,$B127,进货台账!$B$3:$B$1869,LEFT($I$3,4),进货台账!$C$3:$C$1869,LEFT(CH$4,LEN(CH$4)-1)),"")</f>
        <v/>
      </c>
      <c r="CI127" s="64" t="str">
        <f>IF($B127&lt;&gt;"",SUMIFS(进货台账!$K$3:$K$1869,进货台账!$E$3:$E$1869,$B127,进货台账!$B$3:$B$1869,LEFT($I$3,4),进货台账!$C$3:$C$1869,LEFT(CH$4,LEN(CH$4)-1)),"")</f>
        <v/>
      </c>
      <c r="CJ127" s="64" t="str">
        <f t="shared" si="130"/>
        <v/>
      </c>
      <c r="CK127" s="64" t="str">
        <f t="shared" si="131"/>
        <v/>
      </c>
      <c r="CL127" s="64" t="str">
        <f>IF($B127&lt;&gt;"",SUMIFS(销售台账!$I$3:$I$2654,销售台账!$E$3:$E$2654,$B127,销售台账!$B$3:$B$2654,LEFT($I$3,4),销售台账!$C$3:$C$2654,LEFT(CH$4,LEN(CH$4)-1)),"")</f>
        <v/>
      </c>
      <c r="CM127" s="64" t="str">
        <f>IF($B127&lt;&gt;"",IFERROR(SUMIFS(销售台账!$K$3:$K$2654,销售台账!$E$3:$E$2654,$B127,销售台账!$B$3:$B$2654,LEFT($I$3,4),销售台账!$C$3:$C$2654,LEFT(CH$4,LEN(CH$4)-1))/CL127,0),"")</f>
        <v/>
      </c>
      <c r="CN127" s="64" t="str">
        <f>IF($B127&lt;&gt;"",SUMIFS(损耗登记!$I$3:$I$4999,损耗登记!$E$3:$E$4999,$B127,损耗登记!$B$3:$B$4999,LEFT($I$3,4),损耗登记!$C$3:$C$4999,LEFT(CH$4,LEN(CH$4)-1)),"")</f>
        <v/>
      </c>
      <c r="CO127" s="64" t="str">
        <f t="shared" si="132"/>
        <v/>
      </c>
      <c r="CP127" s="64" t="str">
        <f t="shared" si="133"/>
        <v/>
      </c>
      <c r="CQ127" s="64" t="str">
        <f t="shared" si="134"/>
        <v/>
      </c>
      <c r="CR127" s="64" t="str">
        <f t="shared" si="135"/>
        <v/>
      </c>
      <c r="CS127" s="64" t="str">
        <f>IF($B127&lt;&gt;"",SUMIFS(进货台账!$I$3:$I$1869,进货台账!$E$3:$E$1869,$B127,进货台账!$B$3:$B$1869,LEFT($I$3,4),进货台账!$C$3:$C$1869,LEFT(CS$4,LEN(CS$4)-1)),"")</f>
        <v/>
      </c>
      <c r="CT127" s="64" t="str">
        <f>IF($B127&lt;&gt;"",SUMIFS(进货台账!$K$3:$K$1869,进货台账!$E$3:$E$1869,$B127,进货台账!$B$3:$B$1869,LEFT($I$3,4),进货台账!$C$3:$C$1869,LEFT(CS$4,LEN(CS$4)-1)),"")</f>
        <v/>
      </c>
      <c r="CU127" s="64" t="str">
        <f t="shared" si="136"/>
        <v/>
      </c>
      <c r="CV127" s="64" t="str">
        <f t="shared" si="137"/>
        <v/>
      </c>
      <c r="CW127" s="64" t="str">
        <f>IF($B127&lt;&gt;"",SUMIFS(销售台账!$I$3:$I$2654,销售台账!$E$3:$E$2654,$B127,销售台账!$B$3:$B$2654,LEFT($I$3,4),销售台账!$C$3:$C$2654,LEFT(CS$4,LEN(CS$4)-1)),"")</f>
        <v/>
      </c>
      <c r="CX127" s="64" t="str">
        <f>IF($B127&lt;&gt;"",IFERROR(SUMIFS(销售台账!$K$3:$K$2654,销售台账!$E$3:$E$2654,$B127,销售台账!$B$3:$B$2654,LEFT($I$3,4),销售台账!$C$3:$C$2654,LEFT(CS$4,LEN(CS$4)-1))/CW127,0),"")</f>
        <v/>
      </c>
      <c r="CY127" s="64" t="str">
        <f>IF($B127&lt;&gt;"",SUMIFS(损耗登记!$I$3:$I$4999,损耗登记!$E$3:$E$4999,$B127,损耗登记!$B$3:$B$4999,LEFT($I$3,4),损耗登记!$C$3:$C$4999,LEFT(CS$4,LEN(CS$4)-1)),"")</f>
        <v/>
      </c>
      <c r="CZ127" s="64" t="str">
        <f t="shared" si="138"/>
        <v/>
      </c>
      <c r="DA127" s="64" t="str">
        <f t="shared" si="139"/>
        <v/>
      </c>
      <c r="DB127" s="64" t="str">
        <f t="shared" si="140"/>
        <v/>
      </c>
      <c r="DC127" s="64" t="str">
        <f t="shared" si="141"/>
        <v/>
      </c>
      <c r="DD127" s="64" t="str">
        <f>IF($B127&lt;&gt;"",SUMIFS(进货台账!$I$3:$I$1869,进货台账!$E$3:$E$1869,$B127,进货台账!$B$3:$B$1869,LEFT($I$3,4),进货台账!$C$3:$C$1869,LEFT(DD$4,LEN(DD$4)-1)),"")</f>
        <v/>
      </c>
      <c r="DE127" s="64" t="str">
        <f>IF($B127&lt;&gt;"",SUMIFS(进货台账!$K$3:$K$1869,进货台账!$E$3:$E$1869,$B127,进货台账!$B$3:$B$1869,LEFT($I$3,4),进货台账!$C$3:$C$1869,LEFT(DD$4,LEN(DD$4)-1)),"")</f>
        <v/>
      </c>
      <c r="DF127" s="64" t="str">
        <f t="shared" si="142"/>
        <v/>
      </c>
      <c r="DG127" s="64" t="str">
        <f t="shared" si="143"/>
        <v/>
      </c>
      <c r="DH127" s="64" t="str">
        <f>IF($B127&lt;&gt;"",SUMIFS(销售台账!$I$3:$I$2654,销售台账!$E$3:$E$2654,$B127,销售台账!$B$3:$B$2654,LEFT($I$3,4),销售台账!$C$3:$C$2654,LEFT(DD$4,LEN(DD$4)-1)),"")</f>
        <v/>
      </c>
      <c r="DI127" s="64" t="str">
        <f>IF($B127&lt;&gt;"",IFERROR(SUMIFS(销售台账!$K$3:$K$2654,销售台账!$E$3:$E$2654,$B127,销售台账!$B$3:$B$2654,LEFT($I$3,4),销售台账!$C$3:$C$2654,LEFT(DD$4,LEN(DD$4)-1))/DH127,0),"")</f>
        <v/>
      </c>
      <c r="DJ127" s="64" t="str">
        <f>IF($B127&lt;&gt;"",SUMIFS(损耗登记!$I$3:$I$4999,损耗登记!$E$3:$E$4999,$B127,损耗登记!$B$3:$B$4999,LEFT($I$3,4),损耗登记!$C$3:$C$4999,LEFT(DD$4,LEN(DD$4)-1)),"")</f>
        <v/>
      </c>
      <c r="DK127" s="64" t="str">
        <f t="shared" si="144"/>
        <v/>
      </c>
      <c r="DL127" s="64" t="str">
        <f t="shared" si="145"/>
        <v/>
      </c>
      <c r="DM127" s="64" t="str">
        <f t="shared" si="146"/>
        <v/>
      </c>
      <c r="DN127" s="64" t="str">
        <f t="shared" si="147"/>
        <v/>
      </c>
      <c r="DO127" s="64" t="str">
        <f>IF($B127&lt;&gt;"",SUMIFS(进货台账!$I$3:$I$1869,进货台账!$E$3:$E$1869,$B127,进货台账!$B$3:$B$1869,LEFT($I$3,4),进货台账!$C$3:$C$1869,LEFT(DO$4,LEN(DO$4)-1)),"")</f>
        <v/>
      </c>
      <c r="DP127" s="64" t="str">
        <f>IF($B127&lt;&gt;"",SUMIFS(进货台账!$K$3:$K$1869,进货台账!$E$3:$E$1869,$B127,进货台账!$B$3:$B$1869,LEFT($I$3,4),进货台账!$C$3:$C$1869,LEFT(DO$4,LEN(DO$4)-1)),"")</f>
        <v/>
      </c>
      <c r="DQ127" s="64" t="str">
        <f t="shared" si="148"/>
        <v/>
      </c>
      <c r="DR127" s="64" t="str">
        <f t="shared" si="149"/>
        <v/>
      </c>
      <c r="DS127" s="64" t="str">
        <f>IF($B127&lt;&gt;"",SUMIFS(销售台账!$I$3:$I$2654,销售台账!$E$3:$E$2654,$B127,销售台账!$B$3:$B$2654,LEFT($I$3,4),销售台账!$C$3:$C$2654,LEFT(DO$4,LEN(DO$4)-1)),"")</f>
        <v/>
      </c>
      <c r="DT127" s="64" t="str">
        <f>IF($B127&lt;&gt;"",IFERROR(SUMIFS(销售台账!$K$3:$K$2654,销售台账!$E$3:$E$2654,$B127,销售台账!$B$3:$B$2654,LEFT($I$3,4),销售台账!$C$3:$C$2654,LEFT(DO$4,LEN(DO$4)-1))/DS127,0),"")</f>
        <v/>
      </c>
      <c r="DU127" s="64" t="str">
        <f>IF($B127&lt;&gt;"",SUMIFS(损耗登记!$I$3:$I$4999,损耗登记!$E$3:$E$4999,$B127,损耗登记!$B$3:$B$4999,LEFT($I$3,4),损耗登记!$C$3:$C$4999,LEFT(DO$4,LEN(DO$4)-1)),"")</f>
        <v/>
      </c>
      <c r="DV127" s="64" t="str">
        <f t="shared" si="150"/>
        <v/>
      </c>
      <c r="DW127" s="64" t="str">
        <f t="shared" si="151"/>
        <v/>
      </c>
      <c r="DX127" s="64" t="str">
        <f t="shared" si="152"/>
        <v/>
      </c>
      <c r="DY127" s="64" t="str">
        <f t="shared" si="153"/>
        <v/>
      </c>
      <c r="DZ127" s="64" t="str">
        <f>IF($B127&lt;&gt;"",SUMIFS(进货台账!$I$3:$I$1869,进货台账!$E$3:$E$1869,$B127,进货台账!$B$3:$B$1869,LEFT($I$3,4),进货台账!$C$3:$C$1869,LEFT(DZ$4,LEN(DZ$4)-1)),"")</f>
        <v/>
      </c>
      <c r="EA127" s="64" t="str">
        <f>IF($B127&lt;&gt;"",SUMIFS(进货台账!$K$3:$K$1869,进货台账!$E$3:$E$1869,$B127,进货台账!$B$3:$B$1869,LEFT($I$3,4),进货台账!$C$3:$C$1869,LEFT(DZ$4,LEN(DZ$4)-1)),"")</f>
        <v/>
      </c>
      <c r="EB127" s="64" t="str">
        <f t="shared" si="154"/>
        <v/>
      </c>
      <c r="EC127" s="64" t="str">
        <f t="shared" si="155"/>
        <v/>
      </c>
      <c r="ED127" s="64" t="str">
        <f>IF($B127&lt;&gt;"",SUMIFS(销售台账!$I$3:$I$2654,销售台账!$E$3:$E$2654,$B127,销售台账!$B$3:$B$2654,LEFT($I$3,4),销售台账!$C$3:$C$2654,LEFT(DZ$4,LEN(DZ$4)-1)),"")</f>
        <v/>
      </c>
      <c r="EE127" s="64" t="str">
        <f>IF($B127&lt;&gt;"",IFERROR(SUMIFS(销售台账!$K$3:$K$2654,销售台账!$E$3:$E$2654,$B127,销售台账!$B$3:$B$2654,LEFT($I$3,4),销售台账!$C$3:$C$2654,LEFT(DZ$4,LEN(DZ$4)-1))/ED127,0),"")</f>
        <v/>
      </c>
      <c r="EF127" s="64" t="str">
        <f>IF($B127&lt;&gt;"",SUMIFS(损耗登记!$I$3:$I$4999,损耗登记!$E$3:$E$4999,$B127,损耗登记!$B$3:$B$4999,LEFT($I$3,4),损耗登记!$C$3:$C$4999,LEFT(DZ$4,LEN(DZ$4)-1)),"")</f>
        <v/>
      </c>
      <c r="EG127" s="64" t="str">
        <f t="shared" si="156"/>
        <v/>
      </c>
      <c r="EH127" s="64" t="str">
        <f t="shared" si="157"/>
        <v/>
      </c>
      <c r="EI127" s="64" t="str">
        <f t="shared" si="158"/>
        <v/>
      </c>
      <c r="EJ127" s="64" t="str">
        <f t="shared" si="159"/>
        <v/>
      </c>
    </row>
    <row r="128" s="44" customFormat="1" ht="22" customHeight="1" spans="1:140">
      <c r="A128" s="63" t="str">
        <f t="shared" si="160"/>
        <v/>
      </c>
      <c r="B128" s="63" t="str">
        <f>IF(商品参数!A124&lt;&gt;"",商品参数!A124,"")</f>
        <v/>
      </c>
      <c r="C128" s="64" t="str">
        <f>IFERROR(VLOOKUP(B128,商品参数!A:E,2,FALSE),"")</f>
        <v/>
      </c>
      <c r="D128" s="64" t="str">
        <f>IFERROR(VLOOKUP(B128,商品参数!A:E,3,FALSE),"")</f>
        <v/>
      </c>
      <c r="E128" s="64" t="str">
        <f>IFERROR(VLOOKUP(B128,商品参数!A:E,4,FALSE),"")</f>
        <v/>
      </c>
      <c r="F128" s="64" t="str">
        <f>IF(E128&lt;&gt;"",IFERROR(VLOOKUP(B128,商品参数!$A$3:$D$499,6,0),0),"")</f>
        <v/>
      </c>
      <c r="G128" s="64" t="str">
        <f>IF(E128&lt;&gt;"",IFERROR(VLOOKUP(B128,商品参数!$A$3:$E$499,7,0),0),"")</f>
        <v/>
      </c>
      <c r="H128" s="64" t="str">
        <f t="shared" si="94"/>
        <v/>
      </c>
      <c r="I128" s="64" t="str">
        <f>IF($B128&lt;&gt;"",SUMIFS(进货台账!$I$3:$I$1869,进货台账!$E$3:$E$1869,$B128,进货台账!$B$3:$B$1869,LEFT($I$3,4),进货台账!$C$3:$C$1869,LEFT(I$4,LEN(I$4)-1)),"")</f>
        <v/>
      </c>
      <c r="J128" s="64" t="str">
        <f>IF($B128&lt;&gt;"",SUMIFS(进货台账!$K$3:$K$1869,进货台账!$E$3:$E$1869,$B128,进货台账!$B$3:$B$1869,LEFT($I$3,4),进货台账!$C$3:$C$1869,LEFT(I$4,LEN(I$4)-1)),"")</f>
        <v/>
      </c>
      <c r="K128" s="64" t="str">
        <f t="shared" si="95"/>
        <v/>
      </c>
      <c r="L128" s="64" t="str">
        <f t="shared" si="96"/>
        <v/>
      </c>
      <c r="M128" s="64" t="str">
        <f>IF($B128&lt;&gt;"",SUMIFS(销售台账!$I$3:$I$2654,销售台账!$E$3:$E$2654,$B128,销售台账!$B$3:$B$2654,LEFT($I$3,4),销售台账!$C$3:$C$2654,LEFT(I$4,LEN(I$4)-1)),"")</f>
        <v/>
      </c>
      <c r="N128" s="64" t="str">
        <f>IF($B128&lt;&gt;"",IFERROR(SUMIFS(销售台账!$K$3:$K$2654,销售台账!$E$3:$E$2654,$B128,销售台账!$B$3:$B$2654,LEFT($I$3,4),销售台账!$C$3:$C$2654,LEFT(I$4,LEN(I$4)-1))/M128,0),"")</f>
        <v/>
      </c>
      <c r="O128" s="64" t="str">
        <f>IF($B128&lt;&gt;"",SUMIFS(损耗登记!$I$3:$I$4999,损耗登记!$E$3:$E$4999,$B128,损耗登记!$B$3:$B$4999,LEFT($I$3,4),损耗登记!$C$3:$C$4999,LEFT(I$4,LEN(I$4)-1)),"")</f>
        <v/>
      </c>
      <c r="P128" s="64" t="str">
        <f t="shared" si="97"/>
        <v/>
      </c>
      <c r="Q128" s="64" t="str">
        <f t="shared" si="98"/>
        <v/>
      </c>
      <c r="R128" s="64" t="str">
        <f t="shared" si="99"/>
        <v/>
      </c>
      <c r="S128" s="64" t="str">
        <f t="shared" si="161"/>
        <v/>
      </c>
      <c r="T128" s="64" t="str">
        <f>IF($B128&lt;&gt;"",SUMIFS(进货台账!$I$3:$I$1869,进货台账!$E$3:$E$1869,$B128,进货台账!$B$3:$B$1869,LEFT($I$3,4),进货台账!$C$3:$C$1869,LEFT(T$4,LEN(T$4)-1)),"")</f>
        <v/>
      </c>
      <c r="U128" s="64" t="str">
        <f>IF($B128&lt;&gt;"",SUMIFS(进货台账!$K$3:$K$1869,进货台账!$E$3:$E$1869,$B128,进货台账!$B$3:$B$1869,LEFT($I$3,4),进货台账!$C$3:$C$1869,LEFT(T$4,LEN(T$4)-1)),"")</f>
        <v/>
      </c>
      <c r="V128" s="64" t="str">
        <f t="shared" si="162"/>
        <v/>
      </c>
      <c r="W128" s="64" t="str">
        <f t="shared" si="163"/>
        <v/>
      </c>
      <c r="X128" s="64" t="str">
        <f>IF($B128&lt;&gt;"",SUMIFS(销售台账!$I$3:$I$2654,销售台账!$E$3:$E$2654,$B128,销售台账!$B$3:$B$2654,LEFT($I$3,4),销售台账!$C$3:$C$2654,LEFT(T$4,LEN(T$4)-1)),"")</f>
        <v/>
      </c>
      <c r="Y128" s="64" t="str">
        <f>IF($B128&lt;&gt;"",IFERROR(SUMIFS(销售台账!$K$3:$K$2654,销售台账!$E$3:$E$2654,$B128,销售台账!$B$3:$B$2654,LEFT($I$3,4),销售台账!$C$3:$C$2654,LEFT(T$4,LEN(T$4)-1))/X128,0),"")</f>
        <v/>
      </c>
      <c r="Z128" s="64" t="str">
        <f>IF($B128&lt;&gt;"",SUMIFS(损耗登记!$I$3:$I$4999,损耗登记!$E$3:$E$4999,$B128,损耗登记!$B$3:$B$4999,LEFT($I$3,4),损耗登记!$C$3:$C$4999,LEFT(T$4,LEN(T$4)-1)),"")</f>
        <v/>
      </c>
      <c r="AA128" s="64" t="str">
        <f t="shared" si="164"/>
        <v/>
      </c>
      <c r="AB128" s="64" t="str">
        <f t="shared" si="165"/>
        <v/>
      </c>
      <c r="AC128" s="64" t="str">
        <f t="shared" si="166"/>
        <v/>
      </c>
      <c r="AD128" s="64" t="str">
        <f t="shared" si="167"/>
        <v/>
      </c>
      <c r="AE128" s="64" t="str">
        <f>IF($B128&lt;&gt;"",SUMIFS(进货台账!$I$3:$I$1869,进货台账!$E$3:$E$1869,$B128,进货台账!$B$3:$B$1869,LEFT($I$3,4),进货台账!$C$3:$C$1869,LEFT(AE$4,LEN(AE$4)-1)),"")</f>
        <v/>
      </c>
      <c r="AF128" s="64" t="str">
        <f>IF($B128&lt;&gt;"",SUMIFS(进货台账!$K$3:$K$1869,进货台账!$E$3:$E$1869,$B128,进货台账!$B$3:$B$1869,LEFT($I$3,4),进货台账!$C$3:$C$1869,LEFT(AE$4,LEN(AE$4)-1)),"")</f>
        <v/>
      </c>
      <c r="AG128" s="64" t="str">
        <f t="shared" si="100"/>
        <v/>
      </c>
      <c r="AH128" s="64" t="str">
        <f t="shared" si="101"/>
        <v/>
      </c>
      <c r="AI128" s="64" t="str">
        <f>IF($B128&lt;&gt;"",SUMIFS(销售台账!$I$3:$I$2654,销售台账!$E$3:$E$2654,$B128,销售台账!$B$3:$B$2654,LEFT($I$3,4),销售台账!$C$3:$C$2654,LEFT(AE$4,LEN(AE$4)-1)),"")</f>
        <v/>
      </c>
      <c r="AJ128" s="64" t="str">
        <f>IF($B128&lt;&gt;"",IFERROR(SUMIFS(销售台账!$K$3:$K$2654,销售台账!$E$3:$E$2654,$B128,销售台账!$B$3:$B$2654,LEFT($I$3,4),销售台账!$C$3:$C$2654,LEFT(AE$4,LEN(AE$4)-1))/AI128,0),"")</f>
        <v/>
      </c>
      <c r="AK128" s="64" t="str">
        <f>IF($B128&lt;&gt;"",SUMIFS(损耗登记!$I$3:$I$4999,损耗登记!$E$3:$E$4999,$B128,损耗登记!$B$3:$B$4999,LEFT($I$3,4),损耗登记!$C$3:$C$4999,LEFT(AE$4,LEN(AE$4)-1)),"")</f>
        <v/>
      </c>
      <c r="AL128" s="64" t="str">
        <f t="shared" si="102"/>
        <v/>
      </c>
      <c r="AM128" s="64" t="str">
        <f t="shared" si="103"/>
        <v/>
      </c>
      <c r="AN128" s="64" t="str">
        <f t="shared" si="104"/>
        <v/>
      </c>
      <c r="AO128" s="64" t="str">
        <f t="shared" si="105"/>
        <v/>
      </c>
      <c r="AP128" s="64" t="str">
        <f>IF($B128&lt;&gt;"",SUMIFS(进货台账!$I$3:$I$1869,进货台账!$E$3:$E$1869,$B128,进货台账!$B$3:$B$1869,LEFT($I$3,4),进货台账!$C$3:$C$1869,LEFT(AP$4,LEN(AP$4)-1)),"")</f>
        <v/>
      </c>
      <c r="AQ128" s="64" t="str">
        <f>IF($B128&lt;&gt;"",SUMIFS(进货台账!$K$3:$K$1869,进货台账!$E$3:$E$1869,$B128,进货台账!$B$3:$B$1869,LEFT($I$3,4),进货台账!$C$3:$C$1869,LEFT(AP$4,LEN(AP$4)-1)),"")</f>
        <v/>
      </c>
      <c r="AR128" s="64" t="str">
        <f t="shared" si="106"/>
        <v/>
      </c>
      <c r="AS128" s="64" t="str">
        <f t="shared" si="107"/>
        <v/>
      </c>
      <c r="AT128" s="64" t="str">
        <f>IF($B128&lt;&gt;"",SUMIFS(销售台账!$I$3:$I$2654,销售台账!$E$3:$E$2654,$B128,销售台账!$B$3:$B$2654,LEFT($I$3,4),销售台账!$C$3:$C$2654,LEFT(AP$4,LEN(AP$4)-1)),"")</f>
        <v/>
      </c>
      <c r="AU128" s="64" t="str">
        <f>IF($B128&lt;&gt;"",IFERROR(SUMIFS(销售台账!$K$3:$K$2654,销售台账!$E$3:$E$2654,$B128,销售台账!$B$3:$B$2654,LEFT($I$3,4),销售台账!$C$3:$C$2654,LEFT(AP$4,LEN(AP$4)-1))/AT128,0),"")</f>
        <v/>
      </c>
      <c r="AV128" s="64" t="str">
        <f>IF($B128&lt;&gt;"",SUMIFS(损耗登记!$I$3:$I$4999,损耗登记!$E$3:$E$4999,$B128,损耗登记!$B$3:$B$4999,LEFT($I$3,4),损耗登记!$C$3:$C$4999,LEFT(AP$4,LEN(AP$4)-1)),"")</f>
        <v/>
      </c>
      <c r="AW128" s="64" t="str">
        <f t="shared" si="108"/>
        <v/>
      </c>
      <c r="AX128" s="64" t="str">
        <f t="shared" si="109"/>
        <v/>
      </c>
      <c r="AY128" s="64" t="str">
        <f t="shared" si="110"/>
        <v/>
      </c>
      <c r="AZ128" s="64" t="str">
        <f t="shared" si="111"/>
        <v/>
      </c>
      <c r="BA128" s="64" t="str">
        <f>IF($B128&lt;&gt;"",SUMIFS(进货台账!$I$3:$I$1869,进货台账!$E$3:$E$1869,$B128,进货台账!$B$3:$B$1869,LEFT($I$3,4),进货台账!$C$3:$C$1869,LEFT(BA$4,LEN(BA$4)-1)),"")</f>
        <v/>
      </c>
      <c r="BB128" s="64" t="str">
        <f>IF($B128&lt;&gt;"",SUMIFS(进货台账!$K$3:$K$1869,进货台账!$E$3:$E$1869,$B128,进货台账!$B$3:$B$1869,LEFT($I$3,4),进货台账!$C$3:$C$1869,LEFT(BA$4,LEN(BA$4)-1)),"")</f>
        <v/>
      </c>
      <c r="BC128" s="64" t="str">
        <f t="shared" si="112"/>
        <v/>
      </c>
      <c r="BD128" s="64" t="str">
        <f t="shared" si="113"/>
        <v/>
      </c>
      <c r="BE128" s="64" t="str">
        <f>IF($B128&lt;&gt;"",SUMIFS(销售台账!$I$3:$I$2654,销售台账!$E$3:$E$2654,$B128,销售台账!$B$3:$B$2654,LEFT($I$3,4),销售台账!$C$3:$C$2654,LEFT(BA$4,LEN(BA$4)-1)),"")</f>
        <v/>
      </c>
      <c r="BF128" s="64" t="str">
        <f>IF($B128&lt;&gt;"",IFERROR(SUMIFS(销售台账!$K$3:$K$2654,销售台账!$E$3:$E$2654,$B128,销售台账!$B$3:$B$2654,LEFT($I$3,4),销售台账!$C$3:$C$2654,LEFT(BA$4,LEN(BA$4)-1))/BE128,0),"")</f>
        <v/>
      </c>
      <c r="BG128" s="64" t="str">
        <f>IF($B128&lt;&gt;"",SUMIFS(损耗登记!$I$3:$I$4999,损耗登记!$E$3:$E$4999,$B128,损耗登记!$B$3:$B$4999,LEFT($I$3,4),损耗登记!$C$3:$C$4999,LEFT(BA$4,LEN(BA$4)-1)),"")</f>
        <v/>
      </c>
      <c r="BH128" s="64" t="str">
        <f t="shared" si="114"/>
        <v/>
      </c>
      <c r="BI128" s="64" t="str">
        <f t="shared" si="115"/>
        <v/>
      </c>
      <c r="BJ128" s="64" t="str">
        <f t="shared" si="116"/>
        <v/>
      </c>
      <c r="BK128" s="64" t="str">
        <f t="shared" si="117"/>
        <v/>
      </c>
      <c r="BL128" s="64" t="str">
        <f>IF($B128&lt;&gt;"",SUMIFS(进货台账!$I$3:$I$1869,进货台账!$E$3:$E$1869,$B128,进货台账!$B$3:$B$1869,LEFT($I$3,4),进货台账!$C$3:$C$1869,LEFT(BL$4,LEN(BL$4)-1)),"")</f>
        <v/>
      </c>
      <c r="BM128" s="64" t="str">
        <f>IF($B128&lt;&gt;"",SUMIFS(进货台账!$K$3:$K$1869,进货台账!$E$3:$E$1869,$B128,进货台账!$B$3:$B$1869,LEFT($I$3,4),进货台账!$C$3:$C$1869,LEFT(BL$4,LEN(BL$4)-1)),"")</f>
        <v/>
      </c>
      <c r="BN128" s="64" t="str">
        <f t="shared" si="118"/>
        <v/>
      </c>
      <c r="BO128" s="64" t="str">
        <f t="shared" si="119"/>
        <v/>
      </c>
      <c r="BP128" s="64" t="str">
        <f>IF($B128&lt;&gt;"",SUMIFS(销售台账!$I$3:$I$2654,销售台账!$E$3:$E$2654,$B128,销售台账!$B$3:$B$2654,LEFT($I$3,4),销售台账!$C$3:$C$2654,LEFT(BL$4,LEN(BL$4)-1)),"")</f>
        <v/>
      </c>
      <c r="BQ128" s="64" t="str">
        <f>IF($B128&lt;&gt;"",IFERROR(SUMIFS(销售台账!$K$3:$K$2654,销售台账!$E$3:$E$2654,$B128,销售台账!$B$3:$B$2654,LEFT($I$3,4),销售台账!$C$3:$C$2654,LEFT(BL$4,LEN(BL$4)-1))/BP128,0),"")</f>
        <v/>
      </c>
      <c r="BR128" s="64" t="str">
        <f>IF($B128&lt;&gt;"",SUMIFS(损耗登记!$I$3:$I$4999,损耗登记!$E$3:$E$4999,$B128,损耗登记!$B$3:$B$4999,LEFT($I$3,4),损耗登记!$C$3:$C$4999,LEFT(BL$4,LEN(BL$4)-1)),"")</f>
        <v/>
      </c>
      <c r="BS128" s="64" t="str">
        <f t="shared" si="120"/>
        <v/>
      </c>
      <c r="BT128" s="64" t="str">
        <f t="shared" si="121"/>
        <v/>
      </c>
      <c r="BU128" s="64" t="str">
        <f t="shared" si="122"/>
        <v/>
      </c>
      <c r="BV128" s="64" t="str">
        <f t="shared" si="123"/>
        <v/>
      </c>
      <c r="BW128" s="64" t="str">
        <f>IF($B128&lt;&gt;"",SUMIFS(进货台账!$I$3:$I$1869,进货台账!$E$3:$E$1869,$B128,进货台账!$B$3:$B$1869,LEFT($I$3,4),进货台账!$C$3:$C$1869,LEFT(BW$4,LEN(BW$4)-1)),"")</f>
        <v/>
      </c>
      <c r="BX128" s="64" t="str">
        <f>IF($B128&lt;&gt;"",SUMIFS(进货台账!$K$3:$K$1869,进货台账!$E$3:$E$1869,$B128,进货台账!$B$3:$B$1869,LEFT($I$3,4),进货台账!$C$3:$C$1869,LEFT(BW$4,LEN(BW$4)-1)),"")</f>
        <v/>
      </c>
      <c r="BY128" s="64" t="str">
        <f t="shared" si="124"/>
        <v/>
      </c>
      <c r="BZ128" s="64" t="str">
        <f t="shared" si="125"/>
        <v/>
      </c>
      <c r="CA128" s="64" t="str">
        <f>IF($B128&lt;&gt;"",SUMIFS(销售台账!$I$3:$I$2654,销售台账!$E$3:$E$2654,$B128,销售台账!$B$3:$B$2654,LEFT($I$3,4),销售台账!$C$3:$C$2654,LEFT(BW$4,LEN(BW$4)-1)),"")</f>
        <v/>
      </c>
      <c r="CB128" s="64" t="str">
        <f>IF($B128&lt;&gt;"",IFERROR(SUMIFS(销售台账!$K$3:$K$2654,销售台账!$E$3:$E$2654,$B128,销售台账!$B$3:$B$2654,LEFT($I$3,4),销售台账!$C$3:$C$2654,LEFT(BW$4,LEN(BW$4)-1))/CA128,0),"")</f>
        <v/>
      </c>
      <c r="CC128" s="64" t="str">
        <f>IF($B128&lt;&gt;"",SUMIFS(损耗登记!$I$3:$I$4999,损耗登记!$E$3:$E$4999,$B128,损耗登记!$B$3:$B$4999,LEFT($I$3,4),损耗登记!$C$3:$C$4999,LEFT(BW$4,LEN(BW$4)-1)),"")</f>
        <v/>
      </c>
      <c r="CD128" s="64" t="str">
        <f t="shared" si="126"/>
        <v/>
      </c>
      <c r="CE128" s="64" t="str">
        <f t="shared" si="127"/>
        <v/>
      </c>
      <c r="CF128" s="64" t="str">
        <f t="shared" si="128"/>
        <v/>
      </c>
      <c r="CG128" s="64" t="str">
        <f t="shared" si="129"/>
        <v/>
      </c>
      <c r="CH128" s="64" t="str">
        <f>IF($B128&lt;&gt;"",SUMIFS(进货台账!$I$3:$I$1869,进货台账!$E$3:$E$1869,$B128,进货台账!$B$3:$B$1869,LEFT($I$3,4),进货台账!$C$3:$C$1869,LEFT(CH$4,LEN(CH$4)-1)),"")</f>
        <v/>
      </c>
      <c r="CI128" s="64" t="str">
        <f>IF($B128&lt;&gt;"",SUMIFS(进货台账!$K$3:$K$1869,进货台账!$E$3:$E$1869,$B128,进货台账!$B$3:$B$1869,LEFT($I$3,4),进货台账!$C$3:$C$1869,LEFT(CH$4,LEN(CH$4)-1)),"")</f>
        <v/>
      </c>
      <c r="CJ128" s="64" t="str">
        <f t="shared" si="130"/>
        <v/>
      </c>
      <c r="CK128" s="64" t="str">
        <f t="shared" si="131"/>
        <v/>
      </c>
      <c r="CL128" s="64" t="str">
        <f>IF($B128&lt;&gt;"",SUMIFS(销售台账!$I$3:$I$2654,销售台账!$E$3:$E$2654,$B128,销售台账!$B$3:$B$2654,LEFT($I$3,4),销售台账!$C$3:$C$2654,LEFT(CH$4,LEN(CH$4)-1)),"")</f>
        <v/>
      </c>
      <c r="CM128" s="64" t="str">
        <f>IF($B128&lt;&gt;"",IFERROR(SUMIFS(销售台账!$K$3:$K$2654,销售台账!$E$3:$E$2654,$B128,销售台账!$B$3:$B$2654,LEFT($I$3,4),销售台账!$C$3:$C$2654,LEFT(CH$4,LEN(CH$4)-1))/CL128,0),"")</f>
        <v/>
      </c>
      <c r="CN128" s="64" t="str">
        <f>IF($B128&lt;&gt;"",SUMIFS(损耗登记!$I$3:$I$4999,损耗登记!$E$3:$E$4999,$B128,损耗登记!$B$3:$B$4999,LEFT($I$3,4),损耗登记!$C$3:$C$4999,LEFT(CH$4,LEN(CH$4)-1)),"")</f>
        <v/>
      </c>
      <c r="CO128" s="64" t="str">
        <f t="shared" si="132"/>
        <v/>
      </c>
      <c r="CP128" s="64" t="str">
        <f t="shared" si="133"/>
        <v/>
      </c>
      <c r="CQ128" s="64" t="str">
        <f t="shared" si="134"/>
        <v/>
      </c>
      <c r="CR128" s="64" t="str">
        <f t="shared" si="135"/>
        <v/>
      </c>
      <c r="CS128" s="64" t="str">
        <f>IF($B128&lt;&gt;"",SUMIFS(进货台账!$I$3:$I$1869,进货台账!$E$3:$E$1869,$B128,进货台账!$B$3:$B$1869,LEFT($I$3,4),进货台账!$C$3:$C$1869,LEFT(CS$4,LEN(CS$4)-1)),"")</f>
        <v/>
      </c>
      <c r="CT128" s="64" t="str">
        <f>IF($B128&lt;&gt;"",SUMIFS(进货台账!$K$3:$K$1869,进货台账!$E$3:$E$1869,$B128,进货台账!$B$3:$B$1869,LEFT($I$3,4),进货台账!$C$3:$C$1869,LEFT(CS$4,LEN(CS$4)-1)),"")</f>
        <v/>
      </c>
      <c r="CU128" s="64" t="str">
        <f t="shared" si="136"/>
        <v/>
      </c>
      <c r="CV128" s="64" t="str">
        <f t="shared" si="137"/>
        <v/>
      </c>
      <c r="CW128" s="64" t="str">
        <f>IF($B128&lt;&gt;"",SUMIFS(销售台账!$I$3:$I$2654,销售台账!$E$3:$E$2654,$B128,销售台账!$B$3:$B$2654,LEFT($I$3,4),销售台账!$C$3:$C$2654,LEFT(CS$4,LEN(CS$4)-1)),"")</f>
        <v/>
      </c>
      <c r="CX128" s="64" t="str">
        <f>IF($B128&lt;&gt;"",IFERROR(SUMIFS(销售台账!$K$3:$K$2654,销售台账!$E$3:$E$2654,$B128,销售台账!$B$3:$B$2654,LEFT($I$3,4),销售台账!$C$3:$C$2654,LEFT(CS$4,LEN(CS$4)-1))/CW128,0),"")</f>
        <v/>
      </c>
      <c r="CY128" s="64" t="str">
        <f>IF($B128&lt;&gt;"",SUMIFS(损耗登记!$I$3:$I$4999,损耗登记!$E$3:$E$4999,$B128,损耗登记!$B$3:$B$4999,LEFT($I$3,4),损耗登记!$C$3:$C$4999,LEFT(CS$4,LEN(CS$4)-1)),"")</f>
        <v/>
      </c>
      <c r="CZ128" s="64" t="str">
        <f t="shared" si="138"/>
        <v/>
      </c>
      <c r="DA128" s="64" t="str">
        <f t="shared" si="139"/>
        <v/>
      </c>
      <c r="DB128" s="64" t="str">
        <f t="shared" si="140"/>
        <v/>
      </c>
      <c r="DC128" s="64" t="str">
        <f t="shared" si="141"/>
        <v/>
      </c>
      <c r="DD128" s="64" t="str">
        <f>IF($B128&lt;&gt;"",SUMIFS(进货台账!$I$3:$I$1869,进货台账!$E$3:$E$1869,$B128,进货台账!$B$3:$B$1869,LEFT($I$3,4),进货台账!$C$3:$C$1869,LEFT(DD$4,LEN(DD$4)-1)),"")</f>
        <v/>
      </c>
      <c r="DE128" s="64" t="str">
        <f>IF($B128&lt;&gt;"",SUMIFS(进货台账!$K$3:$K$1869,进货台账!$E$3:$E$1869,$B128,进货台账!$B$3:$B$1869,LEFT($I$3,4),进货台账!$C$3:$C$1869,LEFT(DD$4,LEN(DD$4)-1)),"")</f>
        <v/>
      </c>
      <c r="DF128" s="64" t="str">
        <f t="shared" si="142"/>
        <v/>
      </c>
      <c r="DG128" s="64" t="str">
        <f t="shared" si="143"/>
        <v/>
      </c>
      <c r="DH128" s="64" t="str">
        <f>IF($B128&lt;&gt;"",SUMIFS(销售台账!$I$3:$I$2654,销售台账!$E$3:$E$2654,$B128,销售台账!$B$3:$B$2654,LEFT($I$3,4),销售台账!$C$3:$C$2654,LEFT(DD$4,LEN(DD$4)-1)),"")</f>
        <v/>
      </c>
      <c r="DI128" s="64" t="str">
        <f>IF($B128&lt;&gt;"",IFERROR(SUMIFS(销售台账!$K$3:$K$2654,销售台账!$E$3:$E$2654,$B128,销售台账!$B$3:$B$2654,LEFT($I$3,4),销售台账!$C$3:$C$2654,LEFT(DD$4,LEN(DD$4)-1))/DH128,0),"")</f>
        <v/>
      </c>
      <c r="DJ128" s="64" t="str">
        <f>IF($B128&lt;&gt;"",SUMIFS(损耗登记!$I$3:$I$4999,损耗登记!$E$3:$E$4999,$B128,损耗登记!$B$3:$B$4999,LEFT($I$3,4),损耗登记!$C$3:$C$4999,LEFT(DD$4,LEN(DD$4)-1)),"")</f>
        <v/>
      </c>
      <c r="DK128" s="64" t="str">
        <f t="shared" si="144"/>
        <v/>
      </c>
      <c r="DL128" s="64" t="str">
        <f t="shared" si="145"/>
        <v/>
      </c>
      <c r="DM128" s="64" t="str">
        <f t="shared" si="146"/>
        <v/>
      </c>
      <c r="DN128" s="64" t="str">
        <f t="shared" si="147"/>
        <v/>
      </c>
      <c r="DO128" s="64" t="str">
        <f>IF($B128&lt;&gt;"",SUMIFS(进货台账!$I$3:$I$1869,进货台账!$E$3:$E$1869,$B128,进货台账!$B$3:$B$1869,LEFT($I$3,4),进货台账!$C$3:$C$1869,LEFT(DO$4,LEN(DO$4)-1)),"")</f>
        <v/>
      </c>
      <c r="DP128" s="64" t="str">
        <f>IF($B128&lt;&gt;"",SUMIFS(进货台账!$K$3:$K$1869,进货台账!$E$3:$E$1869,$B128,进货台账!$B$3:$B$1869,LEFT($I$3,4),进货台账!$C$3:$C$1869,LEFT(DO$4,LEN(DO$4)-1)),"")</f>
        <v/>
      </c>
      <c r="DQ128" s="64" t="str">
        <f t="shared" si="148"/>
        <v/>
      </c>
      <c r="DR128" s="64" t="str">
        <f t="shared" si="149"/>
        <v/>
      </c>
      <c r="DS128" s="64" t="str">
        <f>IF($B128&lt;&gt;"",SUMIFS(销售台账!$I$3:$I$2654,销售台账!$E$3:$E$2654,$B128,销售台账!$B$3:$B$2654,LEFT($I$3,4),销售台账!$C$3:$C$2654,LEFT(DO$4,LEN(DO$4)-1)),"")</f>
        <v/>
      </c>
      <c r="DT128" s="64" t="str">
        <f>IF($B128&lt;&gt;"",IFERROR(SUMIFS(销售台账!$K$3:$K$2654,销售台账!$E$3:$E$2654,$B128,销售台账!$B$3:$B$2654,LEFT($I$3,4),销售台账!$C$3:$C$2654,LEFT(DO$4,LEN(DO$4)-1))/DS128,0),"")</f>
        <v/>
      </c>
      <c r="DU128" s="64" t="str">
        <f>IF($B128&lt;&gt;"",SUMIFS(损耗登记!$I$3:$I$4999,损耗登记!$E$3:$E$4999,$B128,损耗登记!$B$3:$B$4999,LEFT($I$3,4),损耗登记!$C$3:$C$4999,LEFT(DO$4,LEN(DO$4)-1)),"")</f>
        <v/>
      </c>
      <c r="DV128" s="64" t="str">
        <f t="shared" si="150"/>
        <v/>
      </c>
      <c r="DW128" s="64" t="str">
        <f t="shared" si="151"/>
        <v/>
      </c>
      <c r="DX128" s="64" t="str">
        <f t="shared" si="152"/>
        <v/>
      </c>
      <c r="DY128" s="64" t="str">
        <f t="shared" si="153"/>
        <v/>
      </c>
      <c r="DZ128" s="64" t="str">
        <f>IF($B128&lt;&gt;"",SUMIFS(进货台账!$I$3:$I$1869,进货台账!$E$3:$E$1869,$B128,进货台账!$B$3:$B$1869,LEFT($I$3,4),进货台账!$C$3:$C$1869,LEFT(DZ$4,LEN(DZ$4)-1)),"")</f>
        <v/>
      </c>
      <c r="EA128" s="64" t="str">
        <f>IF($B128&lt;&gt;"",SUMIFS(进货台账!$K$3:$K$1869,进货台账!$E$3:$E$1869,$B128,进货台账!$B$3:$B$1869,LEFT($I$3,4),进货台账!$C$3:$C$1869,LEFT(DZ$4,LEN(DZ$4)-1)),"")</f>
        <v/>
      </c>
      <c r="EB128" s="64" t="str">
        <f t="shared" si="154"/>
        <v/>
      </c>
      <c r="EC128" s="64" t="str">
        <f t="shared" si="155"/>
        <v/>
      </c>
      <c r="ED128" s="64" t="str">
        <f>IF($B128&lt;&gt;"",SUMIFS(销售台账!$I$3:$I$2654,销售台账!$E$3:$E$2654,$B128,销售台账!$B$3:$B$2654,LEFT($I$3,4),销售台账!$C$3:$C$2654,LEFT(DZ$4,LEN(DZ$4)-1)),"")</f>
        <v/>
      </c>
      <c r="EE128" s="64" t="str">
        <f>IF($B128&lt;&gt;"",IFERROR(SUMIFS(销售台账!$K$3:$K$2654,销售台账!$E$3:$E$2654,$B128,销售台账!$B$3:$B$2654,LEFT($I$3,4),销售台账!$C$3:$C$2654,LEFT(DZ$4,LEN(DZ$4)-1))/ED128,0),"")</f>
        <v/>
      </c>
      <c r="EF128" s="64" t="str">
        <f>IF($B128&lt;&gt;"",SUMIFS(损耗登记!$I$3:$I$4999,损耗登记!$E$3:$E$4999,$B128,损耗登记!$B$3:$B$4999,LEFT($I$3,4),损耗登记!$C$3:$C$4999,LEFT(DZ$4,LEN(DZ$4)-1)),"")</f>
        <v/>
      </c>
      <c r="EG128" s="64" t="str">
        <f t="shared" si="156"/>
        <v/>
      </c>
      <c r="EH128" s="64" t="str">
        <f t="shared" si="157"/>
        <v/>
      </c>
      <c r="EI128" s="64" t="str">
        <f t="shared" si="158"/>
        <v/>
      </c>
      <c r="EJ128" s="64" t="str">
        <f t="shared" si="159"/>
        <v/>
      </c>
    </row>
    <row r="129" s="44" customFormat="1" ht="22" customHeight="1" spans="1:140">
      <c r="A129" s="63" t="str">
        <f t="shared" si="160"/>
        <v/>
      </c>
      <c r="B129" s="63" t="str">
        <f>IF(商品参数!A125&lt;&gt;"",商品参数!A125,"")</f>
        <v/>
      </c>
      <c r="C129" s="64" t="str">
        <f>IFERROR(VLOOKUP(B129,商品参数!A:E,2,FALSE),"")</f>
        <v/>
      </c>
      <c r="D129" s="64" t="str">
        <f>IFERROR(VLOOKUP(B129,商品参数!A:E,3,FALSE),"")</f>
        <v/>
      </c>
      <c r="E129" s="64" t="str">
        <f>IFERROR(VLOOKUP(B129,商品参数!A:E,4,FALSE),"")</f>
        <v/>
      </c>
      <c r="F129" s="64" t="str">
        <f>IF(E129&lt;&gt;"",IFERROR(VLOOKUP(B129,商品参数!$A$3:$D$499,6,0),0),"")</f>
        <v/>
      </c>
      <c r="G129" s="64" t="str">
        <f>IF(E129&lt;&gt;"",IFERROR(VLOOKUP(B129,商品参数!$A$3:$E$499,7,0),0),"")</f>
        <v/>
      </c>
      <c r="H129" s="64" t="str">
        <f t="shared" si="94"/>
        <v/>
      </c>
      <c r="I129" s="64" t="str">
        <f>IF($B129&lt;&gt;"",SUMIFS(进货台账!$I$3:$I$1869,进货台账!$E$3:$E$1869,$B129,进货台账!$B$3:$B$1869,LEFT($I$3,4),进货台账!$C$3:$C$1869,LEFT(I$4,LEN(I$4)-1)),"")</f>
        <v/>
      </c>
      <c r="J129" s="64" t="str">
        <f>IF($B129&lt;&gt;"",SUMIFS(进货台账!$K$3:$K$1869,进货台账!$E$3:$E$1869,$B129,进货台账!$B$3:$B$1869,LEFT($I$3,4),进货台账!$C$3:$C$1869,LEFT(I$4,LEN(I$4)-1)),"")</f>
        <v/>
      </c>
      <c r="K129" s="64" t="str">
        <f t="shared" si="95"/>
        <v/>
      </c>
      <c r="L129" s="64" t="str">
        <f t="shared" si="96"/>
        <v/>
      </c>
      <c r="M129" s="64" t="str">
        <f>IF($B129&lt;&gt;"",SUMIFS(销售台账!$I$3:$I$2654,销售台账!$E$3:$E$2654,$B129,销售台账!$B$3:$B$2654,LEFT($I$3,4),销售台账!$C$3:$C$2654,LEFT(I$4,LEN(I$4)-1)),"")</f>
        <v/>
      </c>
      <c r="N129" s="64" t="str">
        <f>IF($B129&lt;&gt;"",IFERROR(SUMIFS(销售台账!$K$3:$K$2654,销售台账!$E$3:$E$2654,$B129,销售台账!$B$3:$B$2654,LEFT($I$3,4),销售台账!$C$3:$C$2654,LEFT(I$4,LEN(I$4)-1))/M129,0),"")</f>
        <v/>
      </c>
      <c r="O129" s="64" t="str">
        <f>IF($B129&lt;&gt;"",SUMIFS(损耗登记!$I$3:$I$4999,损耗登记!$E$3:$E$4999,$B129,损耗登记!$B$3:$B$4999,LEFT($I$3,4),损耗登记!$C$3:$C$4999,LEFT(I$4,LEN(I$4)-1)),"")</f>
        <v/>
      </c>
      <c r="P129" s="64" t="str">
        <f t="shared" si="97"/>
        <v/>
      </c>
      <c r="Q129" s="64" t="str">
        <f t="shared" si="98"/>
        <v/>
      </c>
      <c r="R129" s="64" t="str">
        <f t="shared" si="99"/>
        <v/>
      </c>
      <c r="S129" s="64" t="str">
        <f t="shared" si="161"/>
        <v/>
      </c>
      <c r="T129" s="64" t="str">
        <f>IF($B129&lt;&gt;"",SUMIFS(进货台账!$I$3:$I$1869,进货台账!$E$3:$E$1869,$B129,进货台账!$B$3:$B$1869,LEFT($I$3,4),进货台账!$C$3:$C$1869,LEFT(T$4,LEN(T$4)-1)),"")</f>
        <v/>
      </c>
      <c r="U129" s="64" t="str">
        <f>IF($B129&lt;&gt;"",SUMIFS(进货台账!$K$3:$K$1869,进货台账!$E$3:$E$1869,$B129,进货台账!$B$3:$B$1869,LEFT($I$3,4),进货台账!$C$3:$C$1869,LEFT(T$4,LEN(T$4)-1)),"")</f>
        <v/>
      </c>
      <c r="V129" s="64" t="str">
        <f t="shared" si="162"/>
        <v/>
      </c>
      <c r="W129" s="64" t="str">
        <f t="shared" si="163"/>
        <v/>
      </c>
      <c r="X129" s="64" t="str">
        <f>IF($B129&lt;&gt;"",SUMIFS(销售台账!$I$3:$I$2654,销售台账!$E$3:$E$2654,$B129,销售台账!$B$3:$B$2654,LEFT($I$3,4),销售台账!$C$3:$C$2654,LEFT(T$4,LEN(T$4)-1)),"")</f>
        <v/>
      </c>
      <c r="Y129" s="64" t="str">
        <f>IF($B129&lt;&gt;"",IFERROR(SUMIFS(销售台账!$K$3:$K$2654,销售台账!$E$3:$E$2654,$B129,销售台账!$B$3:$B$2654,LEFT($I$3,4),销售台账!$C$3:$C$2654,LEFT(T$4,LEN(T$4)-1))/X129,0),"")</f>
        <v/>
      </c>
      <c r="Z129" s="64" t="str">
        <f>IF($B129&lt;&gt;"",SUMIFS(损耗登记!$I$3:$I$4999,损耗登记!$E$3:$E$4999,$B129,损耗登记!$B$3:$B$4999,LEFT($I$3,4),损耗登记!$C$3:$C$4999,LEFT(T$4,LEN(T$4)-1)),"")</f>
        <v/>
      </c>
      <c r="AA129" s="64" t="str">
        <f t="shared" si="164"/>
        <v/>
      </c>
      <c r="AB129" s="64" t="str">
        <f t="shared" si="165"/>
        <v/>
      </c>
      <c r="AC129" s="64" t="str">
        <f t="shared" si="166"/>
        <v/>
      </c>
      <c r="AD129" s="64" t="str">
        <f t="shared" si="167"/>
        <v/>
      </c>
      <c r="AE129" s="64" t="str">
        <f>IF($B129&lt;&gt;"",SUMIFS(进货台账!$I$3:$I$1869,进货台账!$E$3:$E$1869,$B129,进货台账!$B$3:$B$1869,LEFT($I$3,4),进货台账!$C$3:$C$1869,LEFT(AE$4,LEN(AE$4)-1)),"")</f>
        <v/>
      </c>
      <c r="AF129" s="64" t="str">
        <f>IF($B129&lt;&gt;"",SUMIFS(进货台账!$K$3:$K$1869,进货台账!$E$3:$E$1869,$B129,进货台账!$B$3:$B$1869,LEFT($I$3,4),进货台账!$C$3:$C$1869,LEFT(AE$4,LEN(AE$4)-1)),"")</f>
        <v/>
      </c>
      <c r="AG129" s="64" t="str">
        <f t="shared" si="100"/>
        <v/>
      </c>
      <c r="AH129" s="64" t="str">
        <f t="shared" si="101"/>
        <v/>
      </c>
      <c r="AI129" s="64" t="str">
        <f>IF($B129&lt;&gt;"",SUMIFS(销售台账!$I$3:$I$2654,销售台账!$E$3:$E$2654,$B129,销售台账!$B$3:$B$2654,LEFT($I$3,4),销售台账!$C$3:$C$2654,LEFT(AE$4,LEN(AE$4)-1)),"")</f>
        <v/>
      </c>
      <c r="AJ129" s="64" t="str">
        <f>IF($B129&lt;&gt;"",IFERROR(SUMIFS(销售台账!$K$3:$K$2654,销售台账!$E$3:$E$2654,$B129,销售台账!$B$3:$B$2654,LEFT($I$3,4),销售台账!$C$3:$C$2654,LEFT(AE$4,LEN(AE$4)-1))/AI129,0),"")</f>
        <v/>
      </c>
      <c r="AK129" s="64" t="str">
        <f>IF($B129&lt;&gt;"",SUMIFS(损耗登记!$I$3:$I$4999,损耗登记!$E$3:$E$4999,$B129,损耗登记!$B$3:$B$4999,LEFT($I$3,4),损耗登记!$C$3:$C$4999,LEFT(AE$4,LEN(AE$4)-1)),"")</f>
        <v/>
      </c>
      <c r="AL129" s="64" t="str">
        <f t="shared" si="102"/>
        <v/>
      </c>
      <c r="AM129" s="64" t="str">
        <f t="shared" si="103"/>
        <v/>
      </c>
      <c r="AN129" s="64" t="str">
        <f t="shared" si="104"/>
        <v/>
      </c>
      <c r="AO129" s="64" t="str">
        <f t="shared" si="105"/>
        <v/>
      </c>
      <c r="AP129" s="64" t="str">
        <f>IF($B129&lt;&gt;"",SUMIFS(进货台账!$I$3:$I$1869,进货台账!$E$3:$E$1869,$B129,进货台账!$B$3:$B$1869,LEFT($I$3,4),进货台账!$C$3:$C$1869,LEFT(AP$4,LEN(AP$4)-1)),"")</f>
        <v/>
      </c>
      <c r="AQ129" s="64" t="str">
        <f>IF($B129&lt;&gt;"",SUMIFS(进货台账!$K$3:$K$1869,进货台账!$E$3:$E$1869,$B129,进货台账!$B$3:$B$1869,LEFT($I$3,4),进货台账!$C$3:$C$1869,LEFT(AP$4,LEN(AP$4)-1)),"")</f>
        <v/>
      </c>
      <c r="AR129" s="64" t="str">
        <f t="shared" si="106"/>
        <v/>
      </c>
      <c r="AS129" s="64" t="str">
        <f t="shared" si="107"/>
        <v/>
      </c>
      <c r="AT129" s="64" t="str">
        <f>IF($B129&lt;&gt;"",SUMIFS(销售台账!$I$3:$I$2654,销售台账!$E$3:$E$2654,$B129,销售台账!$B$3:$B$2654,LEFT($I$3,4),销售台账!$C$3:$C$2654,LEFT(AP$4,LEN(AP$4)-1)),"")</f>
        <v/>
      </c>
      <c r="AU129" s="64" t="str">
        <f>IF($B129&lt;&gt;"",IFERROR(SUMIFS(销售台账!$K$3:$K$2654,销售台账!$E$3:$E$2654,$B129,销售台账!$B$3:$B$2654,LEFT($I$3,4),销售台账!$C$3:$C$2654,LEFT(AP$4,LEN(AP$4)-1))/AT129,0),"")</f>
        <v/>
      </c>
      <c r="AV129" s="64" t="str">
        <f>IF($B129&lt;&gt;"",SUMIFS(损耗登记!$I$3:$I$4999,损耗登记!$E$3:$E$4999,$B129,损耗登记!$B$3:$B$4999,LEFT($I$3,4),损耗登记!$C$3:$C$4999,LEFT(AP$4,LEN(AP$4)-1)),"")</f>
        <v/>
      </c>
      <c r="AW129" s="64" t="str">
        <f t="shared" si="108"/>
        <v/>
      </c>
      <c r="AX129" s="64" t="str">
        <f t="shared" si="109"/>
        <v/>
      </c>
      <c r="AY129" s="64" t="str">
        <f t="shared" si="110"/>
        <v/>
      </c>
      <c r="AZ129" s="64" t="str">
        <f t="shared" si="111"/>
        <v/>
      </c>
      <c r="BA129" s="64" t="str">
        <f>IF($B129&lt;&gt;"",SUMIFS(进货台账!$I$3:$I$1869,进货台账!$E$3:$E$1869,$B129,进货台账!$B$3:$B$1869,LEFT($I$3,4),进货台账!$C$3:$C$1869,LEFT(BA$4,LEN(BA$4)-1)),"")</f>
        <v/>
      </c>
      <c r="BB129" s="64" t="str">
        <f>IF($B129&lt;&gt;"",SUMIFS(进货台账!$K$3:$K$1869,进货台账!$E$3:$E$1869,$B129,进货台账!$B$3:$B$1869,LEFT($I$3,4),进货台账!$C$3:$C$1869,LEFT(BA$4,LEN(BA$4)-1)),"")</f>
        <v/>
      </c>
      <c r="BC129" s="64" t="str">
        <f t="shared" si="112"/>
        <v/>
      </c>
      <c r="BD129" s="64" t="str">
        <f t="shared" si="113"/>
        <v/>
      </c>
      <c r="BE129" s="64" t="str">
        <f>IF($B129&lt;&gt;"",SUMIFS(销售台账!$I$3:$I$2654,销售台账!$E$3:$E$2654,$B129,销售台账!$B$3:$B$2654,LEFT($I$3,4),销售台账!$C$3:$C$2654,LEFT(BA$4,LEN(BA$4)-1)),"")</f>
        <v/>
      </c>
      <c r="BF129" s="64" t="str">
        <f>IF($B129&lt;&gt;"",IFERROR(SUMIFS(销售台账!$K$3:$K$2654,销售台账!$E$3:$E$2654,$B129,销售台账!$B$3:$B$2654,LEFT($I$3,4),销售台账!$C$3:$C$2654,LEFT(BA$4,LEN(BA$4)-1))/BE129,0),"")</f>
        <v/>
      </c>
      <c r="BG129" s="64" t="str">
        <f>IF($B129&lt;&gt;"",SUMIFS(损耗登记!$I$3:$I$4999,损耗登记!$E$3:$E$4999,$B129,损耗登记!$B$3:$B$4999,LEFT($I$3,4),损耗登记!$C$3:$C$4999,LEFT(BA$4,LEN(BA$4)-1)),"")</f>
        <v/>
      </c>
      <c r="BH129" s="64" t="str">
        <f t="shared" si="114"/>
        <v/>
      </c>
      <c r="BI129" s="64" t="str">
        <f t="shared" si="115"/>
        <v/>
      </c>
      <c r="BJ129" s="64" t="str">
        <f t="shared" si="116"/>
        <v/>
      </c>
      <c r="BK129" s="64" t="str">
        <f t="shared" si="117"/>
        <v/>
      </c>
      <c r="BL129" s="64" t="str">
        <f>IF($B129&lt;&gt;"",SUMIFS(进货台账!$I$3:$I$1869,进货台账!$E$3:$E$1869,$B129,进货台账!$B$3:$B$1869,LEFT($I$3,4),进货台账!$C$3:$C$1869,LEFT(BL$4,LEN(BL$4)-1)),"")</f>
        <v/>
      </c>
      <c r="BM129" s="64" t="str">
        <f>IF($B129&lt;&gt;"",SUMIFS(进货台账!$K$3:$K$1869,进货台账!$E$3:$E$1869,$B129,进货台账!$B$3:$B$1869,LEFT($I$3,4),进货台账!$C$3:$C$1869,LEFT(BL$4,LEN(BL$4)-1)),"")</f>
        <v/>
      </c>
      <c r="BN129" s="64" t="str">
        <f t="shared" si="118"/>
        <v/>
      </c>
      <c r="BO129" s="64" t="str">
        <f t="shared" si="119"/>
        <v/>
      </c>
      <c r="BP129" s="64" t="str">
        <f>IF($B129&lt;&gt;"",SUMIFS(销售台账!$I$3:$I$2654,销售台账!$E$3:$E$2654,$B129,销售台账!$B$3:$B$2654,LEFT($I$3,4),销售台账!$C$3:$C$2654,LEFT(BL$4,LEN(BL$4)-1)),"")</f>
        <v/>
      </c>
      <c r="BQ129" s="64" t="str">
        <f>IF($B129&lt;&gt;"",IFERROR(SUMIFS(销售台账!$K$3:$K$2654,销售台账!$E$3:$E$2654,$B129,销售台账!$B$3:$B$2654,LEFT($I$3,4),销售台账!$C$3:$C$2654,LEFT(BL$4,LEN(BL$4)-1))/BP129,0),"")</f>
        <v/>
      </c>
      <c r="BR129" s="64" t="str">
        <f>IF($B129&lt;&gt;"",SUMIFS(损耗登记!$I$3:$I$4999,损耗登记!$E$3:$E$4999,$B129,损耗登记!$B$3:$B$4999,LEFT($I$3,4),损耗登记!$C$3:$C$4999,LEFT(BL$4,LEN(BL$4)-1)),"")</f>
        <v/>
      </c>
      <c r="BS129" s="64" t="str">
        <f t="shared" si="120"/>
        <v/>
      </c>
      <c r="BT129" s="64" t="str">
        <f t="shared" si="121"/>
        <v/>
      </c>
      <c r="BU129" s="64" t="str">
        <f t="shared" si="122"/>
        <v/>
      </c>
      <c r="BV129" s="64" t="str">
        <f t="shared" si="123"/>
        <v/>
      </c>
      <c r="BW129" s="64" t="str">
        <f>IF($B129&lt;&gt;"",SUMIFS(进货台账!$I$3:$I$1869,进货台账!$E$3:$E$1869,$B129,进货台账!$B$3:$B$1869,LEFT($I$3,4),进货台账!$C$3:$C$1869,LEFT(BW$4,LEN(BW$4)-1)),"")</f>
        <v/>
      </c>
      <c r="BX129" s="64" t="str">
        <f>IF($B129&lt;&gt;"",SUMIFS(进货台账!$K$3:$K$1869,进货台账!$E$3:$E$1869,$B129,进货台账!$B$3:$B$1869,LEFT($I$3,4),进货台账!$C$3:$C$1869,LEFT(BW$4,LEN(BW$4)-1)),"")</f>
        <v/>
      </c>
      <c r="BY129" s="64" t="str">
        <f t="shared" si="124"/>
        <v/>
      </c>
      <c r="BZ129" s="64" t="str">
        <f t="shared" si="125"/>
        <v/>
      </c>
      <c r="CA129" s="64" t="str">
        <f>IF($B129&lt;&gt;"",SUMIFS(销售台账!$I$3:$I$2654,销售台账!$E$3:$E$2654,$B129,销售台账!$B$3:$B$2654,LEFT($I$3,4),销售台账!$C$3:$C$2654,LEFT(BW$4,LEN(BW$4)-1)),"")</f>
        <v/>
      </c>
      <c r="CB129" s="64" t="str">
        <f>IF($B129&lt;&gt;"",IFERROR(SUMIFS(销售台账!$K$3:$K$2654,销售台账!$E$3:$E$2654,$B129,销售台账!$B$3:$B$2654,LEFT($I$3,4),销售台账!$C$3:$C$2654,LEFT(BW$4,LEN(BW$4)-1))/CA129,0),"")</f>
        <v/>
      </c>
      <c r="CC129" s="64" t="str">
        <f>IF($B129&lt;&gt;"",SUMIFS(损耗登记!$I$3:$I$4999,损耗登记!$E$3:$E$4999,$B129,损耗登记!$B$3:$B$4999,LEFT($I$3,4),损耗登记!$C$3:$C$4999,LEFT(BW$4,LEN(BW$4)-1)),"")</f>
        <v/>
      </c>
      <c r="CD129" s="64" t="str">
        <f t="shared" si="126"/>
        <v/>
      </c>
      <c r="CE129" s="64" t="str">
        <f t="shared" si="127"/>
        <v/>
      </c>
      <c r="CF129" s="64" t="str">
        <f t="shared" si="128"/>
        <v/>
      </c>
      <c r="CG129" s="64" t="str">
        <f t="shared" si="129"/>
        <v/>
      </c>
      <c r="CH129" s="64" t="str">
        <f>IF($B129&lt;&gt;"",SUMIFS(进货台账!$I$3:$I$1869,进货台账!$E$3:$E$1869,$B129,进货台账!$B$3:$B$1869,LEFT($I$3,4),进货台账!$C$3:$C$1869,LEFT(CH$4,LEN(CH$4)-1)),"")</f>
        <v/>
      </c>
      <c r="CI129" s="64" t="str">
        <f>IF($B129&lt;&gt;"",SUMIFS(进货台账!$K$3:$K$1869,进货台账!$E$3:$E$1869,$B129,进货台账!$B$3:$B$1869,LEFT($I$3,4),进货台账!$C$3:$C$1869,LEFT(CH$4,LEN(CH$4)-1)),"")</f>
        <v/>
      </c>
      <c r="CJ129" s="64" t="str">
        <f t="shared" si="130"/>
        <v/>
      </c>
      <c r="CK129" s="64" t="str">
        <f t="shared" si="131"/>
        <v/>
      </c>
      <c r="CL129" s="64" t="str">
        <f>IF($B129&lt;&gt;"",SUMIFS(销售台账!$I$3:$I$2654,销售台账!$E$3:$E$2654,$B129,销售台账!$B$3:$B$2654,LEFT($I$3,4),销售台账!$C$3:$C$2654,LEFT(CH$4,LEN(CH$4)-1)),"")</f>
        <v/>
      </c>
      <c r="CM129" s="64" t="str">
        <f>IF($B129&lt;&gt;"",IFERROR(SUMIFS(销售台账!$K$3:$K$2654,销售台账!$E$3:$E$2654,$B129,销售台账!$B$3:$B$2654,LEFT($I$3,4),销售台账!$C$3:$C$2654,LEFT(CH$4,LEN(CH$4)-1))/CL129,0),"")</f>
        <v/>
      </c>
      <c r="CN129" s="64" t="str">
        <f>IF($B129&lt;&gt;"",SUMIFS(损耗登记!$I$3:$I$4999,损耗登记!$E$3:$E$4999,$B129,损耗登记!$B$3:$B$4999,LEFT($I$3,4),损耗登记!$C$3:$C$4999,LEFT(CH$4,LEN(CH$4)-1)),"")</f>
        <v/>
      </c>
      <c r="CO129" s="64" t="str">
        <f t="shared" si="132"/>
        <v/>
      </c>
      <c r="CP129" s="64" t="str">
        <f t="shared" si="133"/>
        <v/>
      </c>
      <c r="CQ129" s="64" t="str">
        <f t="shared" si="134"/>
        <v/>
      </c>
      <c r="CR129" s="64" t="str">
        <f t="shared" si="135"/>
        <v/>
      </c>
      <c r="CS129" s="64" t="str">
        <f>IF($B129&lt;&gt;"",SUMIFS(进货台账!$I$3:$I$1869,进货台账!$E$3:$E$1869,$B129,进货台账!$B$3:$B$1869,LEFT($I$3,4),进货台账!$C$3:$C$1869,LEFT(CS$4,LEN(CS$4)-1)),"")</f>
        <v/>
      </c>
      <c r="CT129" s="64" t="str">
        <f>IF($B129&lt;&gt;"",SUMIFS(进货台账!$K$3:$K$1869,进货台账!$E$3:$E$1869,$B129,进货台账!$B$3:$B$1869,LEFT($I$3,4),进货台账!$C$3:$C$1869,LEFT(CS$4,LEN(CS$4)-1)),"")</f>
        <v/>
      </c>
      <c r="CU129" s="64" t="str">
        <f t="shared" si="136"/>
        <v/>
      </c>
      <c r="CV129" s="64" t="str">
        <f t="shared" si="137"/>
        <v/>
      </c>
      <c r="CW129" s="64" t="str">
        <f>IF($B129&lt;&gt;"",SUMIFS(销售台账!$I$3:$I$2654,销售台账!$E$3:$E$2654,$B129,销售台账!$B$3:$B$2654,LEFT($I$3,4),销售台账!$C$3:$C$2654,LEFT(CS$4,LEN(CS$4)-1)),"")</f>
        <v/>
      </c>
      <c r="CX129" s="64" t="str">
        <f>IF($B129&lt;&gt;"",IFERROR(SUMIFS(销售台账!$K$3:$K$2654,销售台账!$E$3:$E$2654,$B129,销售台账!$B$3:$B$2654,LEFT($I$3,4),销售台账!$C$3:$C$2654,LEFT(CS$4,LEN(CS$4)-1))/CW129,0),"")</f>
        <v/>
      </c>
      <c r="CY129" s="64" t="str">
        <f>IF($B129&lt;&gt;"",SUMIFS(损耗登记!$I$3:$I$4999,损耗登记!$E$3:$E$4999,$B129,损耗登记!$B$3:$B$4999,LEFT($I$3,4),损耗登记!$C$3:$C$4999,LEFT(CS$4,LEN(CS$4)-1)),"")</f>
        <v/>
      </c>
      <c r="CZ129" s="64" t="str">
        <f t="shared" si="138"/>
        <v/>
      </c>
      <c r="DA129" s="64" t="str">
        <f t="shared" si="139"/>
        <v/>
      </c>
      <c r="DB129" s="64" t="str">
        <f t="shared" si="140"/>
        <v/>
      </c>
      <c r="DC129" s="64" t="str">
        <f t="shared" si="141"/>
        <v/>
      </c>
      <c r="DD129" s="64" t="str">
        <f>IF($B129&lt;&gt;"",SUMIFS(进货台账!$I$3:$I$1869,进货台账!$E$3:$E$1869,$B129,进货台账!$B$3:$B$1869,LEFT($I$3,4),进货台账!$C$3:$C$1869,LEFT(DD$4,LEN(DD$4)-1)),"")</f>
        <v/>
      </c>
      <c r="DE129" s="64" t="str">
        <f>IF($B129&lt;&gt;"",SUMIFS(进货台账!$K$3:$K$1869,进货台账!$E$3:$E$1869,$B129,进货台账!$B$3:$B$1869,LEFT($I$3,4),进货台账!$C$3:$C$1869,LEFT(DD$4,LEN(DD$4)-1)),"")</f>
        <v/>
      </c>
      <c r="DF129" s="64" t="str">
        <f t="shared" si="142"/>
        <v/>
      </c>
      <c r="DG129" s="64" t="str">
        <f t="shared" si="143"/>
        <v/>
      </c>
      <c r="DH129" s="64" t="str">
        <f>IF($B129&lt;&gt;"",SUMIFS(销售台账!$I$3:$I$2654,销售台账!$E$3:$E$2654,$B129,销售台账!$B$3:$B$2654,LEFT($I$3,4),销售台账!$C$3:$C$2654,LEFT(DD$4,LEN(DD$4)-1)),"")</f>
        <v/>
      </c>
      <c r="DI129" s="64" t="str">
        <f>IF($B129&lt;&gt;"",IFERROR(SUMIFS(销售台账!$K$3:$K$2654,销售台账!$E$3:$E$2654,$B129,销售台账!$B$3:$B$2654,LEFT($I$3,4),销售台账!$C$3:$C$2654,LEFT(DD$4,LEN(DD$4)-1))/DH129,0),"")</f>
        <v/>
      </c>
      <c r="DJ129" s="64" t="str">
        <f>IF($B129&lt;&gt;"",SUMIFS(损耗登记!$I$3:$I$4999,损耗登记!$E$3:$E$4999,$B129,损耗登记!$B$3:$B$4999,LEFT($I$3,4),损耗登记!$C$3:$C$4999,LEFT(DD$4,LEN(DD$4)-1)),"")</f>
        <v/>
      </c>
      <c r="DK129" s="64" t="str">
        <f t="shared" si="144"/>
        <v/>
      </c>
      <c r="DL129" s="64" t="str">
        <f t="shared" si="145"/>
        <v/>
      </c>
      <c r="DM129" s="64" t="str">
        <f t="shared" si="146"/>
        <v/>
      </c>
      <c r="DN129" s="64" t="str">
        <f t="shared" si="147"/>
        <v/>
      </c>
      <c r="DO129" s="64" t="str">
        <f>IF($B129&lt;&gt;"",SUMIFS(进货台账!$I$3:$I$1869,进货台账!$E$3:$E$1869,$B129,进货台账!$B$3:$B$1869,LEFT($I$3,4),进货台账!$C$3:$C$1869,LEFT(DO$4,LEN(DO$4)-1)),"")</f>
        <v/>
      </c>
      <c r="DP129" s="64" t="str">
        <f>IF($B129&lt;&gt;"",SUMIFS(进货台账!$K$3:$K$1869,进货台账!$E$3:$E$1869,$B129,进货台账!$B$3:$B$1869,LEFT($I$3,4),进货台账!$C$3:$C$1869,LEFT(DO$4,LEN(DO$4)-1)),"")</f>
        <v/>
      </c>
      <c r="DQ129" s="64" t="str">
        <f t="shared" si="148"/>
        <v/>
      </c>
      <c r="DR129" s="64" t="str">
        <f t="shared" si="149"/>
        <v/>
      </c>
      <c r="DS129" s="64" t="str">
        <f>IF($B129&lt;&gt;"",SUMIFS(销售台账!$I$3:$I$2654,销售台账!$E$3:$E$2654,$B129,销售台账!$B$3:$B$2654,LEFT($I$3,4),销售台账!$C$3:$C$2654,LEFT(DO$4,LEN(DO$4)-1)),"")</f>
        <v/>
      </c>
      <c r="DT129" s="64" t="str">
        <f>IF($B129&lt;&gt;"",IFERROR(SUMIFS(销售台账!$K$3:$K$2654,销售台账!$E$3:$E$2654,$B129,销售台账!$B$3:$B$2654,LEFT($I$3,4),销售台账!$C$3:$C$2654,LEFT(DO$4,LEN(DO$4)-1))/DS129,0),"")</f>
        <v/>
      </c>
      <c r="DU129" s="64" t="str">
        <f>IF($B129&lt;&gt;"",SUMIFS(损耗登记!$I$3:$I$4999,损耗登记!$E$3:$E$4999,$B129,损耗登记!$B$3:$B$4999,LEFT($I$3,4),损耗登记!$C$3:$C$4999,LEFT(DO$4,LEN(DO$4)-1)),"")</f>
        <v/>
      </c>
      <c r="DV129" s="64" t="str">
        <f t="shared" si="150"/>
        <v/>
      </c>
      <c r="DW129" s="64" t="str">
        <f t="shared" si="151"/>
        <v/>
      </c>
      <c r="DX129" s="64" t="str">
        <f t="shared" si="152"/>
        <v/>
      </c>
      <c r="DY129" s="64" t="str">
        <f t="shared" si="153"/>
        <v/>
      </c>
      <c r="DZ129" s="64" t="str">
        <f>IF($B129&lt;&gt;"",SUMIFS(进货台账!$I$3:$I$1869,进货台账!$E$3:$E$1869,$B129,进货台账!$B$3:$B$1869,LEFT($I$3,4),进货台账!$C$3:$C$1869,LEFT(DZ$4,LEN(DZ$4)-1)),"")</f>
        <v/>
      </c>
      <c r="EA129" s="64" t="str">
        <f>IF($B129&lt;&gt;"",SUMIFS(进货台账!$K$3:$K$1869,进货台账!$E$3:$E$1869,$B129,进货台账!$B$3:$B$1869,LEFT($I$3,4),进货台账!$C$3:$C$1869,LEFT(DZ$4,LEN(DZ$4)-1)),"")</f>
        <v/>
      </c>
      <c r="EB129" s="64" t="str">
        <f t="shared" si="154"/>
        <v/>
      </c>
      <c r="EC129" s="64" t="str">
        <f t="shared" si="155"/>
        <v/>
      </c>
      <c r="ED129" s="64" t="str">
        <f>IF($B129&lt;&gt;"",SUMIFS(销售台账!$I$3:$I$2654,销售台账!$E$3:$E$2654,$B129,销售台账!$B$3:$B$2654,LEFT($I$3,4),销售台账!$C$3:$C$2654,LEFT(DZ$4,LEN(DZ$4)-1)),"")</f>
        <v/>
      </c>
      <c r="EE129" s="64" t="str">
        <f>IF($B129&lt;&gt;"",IFERROR(SUMIFS(销售台账!$K$3:$K$2654,销售台账!$E$3:$E$2654,$B129,销售台账!$B$3:$B$2654,LEFT($I$3,4),销售台账!$C$3:$C$2654,LEFT(DZ$4,LEN(DZ$4)-1))/ED129,0),"")</f>
        <v/>
      </c>
      <c r="EF129" s="64" t="str">
        <f>IF($B129&lt;&gt;"",SUMIFS(损耗登记!$I$3:$I$4999,损耗登记!$E$3:$E$4999,$B129,损耗登记!$B$3:$B$4999,LEFT($I$3,4),损耗登记!$C$3:$C$4999,LEFT(DZ$4,LEN(DZ$4)-1)),"")</f>
        <v/>
      </c>
      <c r="EG129" s="64" t="str">
        <f t="shared" si="156"/>
        <v/>
      </c>
      <c r="EH129" s="64" t="str">
        <f t="shared" si="157"/>
        <v/>
      </c>
      <c r="EI129" s="64" t="str">
        <f t="shared" si="158"/>
        <v/>
      </c>
      <c r="EJ129" s="64" t="str">
        <f t="shared" si="159"/>
        <v/>
      </c>
    </row>
    <row r="130" s="44" customFormat="1" ht="22" customHeight="1" spans="1:140">
      <c r="A130" s="63" t="str">
        <f t="shared" si="160"/>
        <v/>
      </c>
      <c r="B130" s="63" t="str">
        <f>IF(商品参数!A126&lt;&gt;"",商品参数!A126,"")</f>
        <v/>
      </c>
      <c r="C130" s="64" t="str">
        <f>IFERROR(VLOOKUP(B130,商品参数!A:E,2,FALSE),"")</f>
        <v/>
      </c>
      <c r="D130" s="64" t="str">
        <f>IFERROR(VLOOKUP(B130,商品参数!A:E,3,FALSE),"")</f>
        <v/>
      </c>
      <c r="E130" s="64" t="str">
        <f>IFERROR(VLOOKUP(B130,商品参数!A:E,4,FALSE),"")</f>
        <v/>
      </c>
      <c r="F130" s="64" t="str">
        <f>IF(E130&lt;&gt;"",IFERROR(VLOOKUP(B130,商品参数!$A$3:$D$499,6,0),0),"")</f>
        <v/>
      </c>
      <c r="G130" s="64" t="str">
        <f>IF(E130&lt;&gt;"",IFERROR(VLOOKUP(B130,商品参数!$A$3:$E$499,7,0),0),"")</f>
        <v/>
      </c>
      <c r="H130" s="64" t="str">
        <f t="shared" si="94"/>
        <v/>
      </c>
      <c r="I130" s="64" t="str">
        <f>IF($B130&lt;&gt;"",SUMIFS(进货台账!$I$3:$I$1869,进货台账!$E$3:$E$1869,$B130,进货台账!$B$3:$B$1869,LEFT($I$3,4),进货台账!$C$3:$C$1869,LEFT(I$4,LEN(I$4)-1)),"")</f>
        <v/>
      </c>
      <c r="J130" s="64" t="str">
        <f>IF($B130&lt;&gt;"",SUMIFS(进货台账!$K$3:$K$1869,进货台账!$E$3:$E$1869,$B130,进货台账!$B$3:$B$1869,LEFT($I$3,4),进货台账!$C$3:$C$1869,LEFT(I$4,LEN(I$4)-1)),"")</f>
        <v/>
      </c>
      <c r="K130" s="64" t="str">
        <f t="shared" si="95"/>
        <v/>
      </c>
      <c r="L130" s="64" t="str">
        <f t="shared" si="96"/>
        <v/>
      </c>
      <c r="M130" s="64" t="str">
        <f>IF($B130&lt;&gt;"",SUMIFS(销售台账!$I$3:$I$2654,销售台账!$E$3:$E$2654,$B130,销售台账!$B$3:$B$2654,LEFT($I$3,4),销售台账!$C$3:$C$2654,LEFT(I$4,LEN(I$4)-1)),"")</f>
        <v/>
      </c>
      <c r="N130" s="64" t="str">
        <f>IF($B130&lt;&gt;"",IFERROR(SUMIFS(销售台账!$K$3:$K$2654,销售台账!$E$3:$E$2654,$B130,销售台账!$B$3:$B$2654,LEFT($I$3,4),销售台账!$C$3:$C$2654,LEFT(I$4,LEN(I$4)-1))/M130,0),"")</f>
        <v/>
      </c>
      <c r="O130" s="64" t="str">
        <f>IF($B130&lt;&gt;"",SUMIFS(损耗登记!$I$3:$I$4999,损耗登记!$E$3:$E$4999,$B130,损耗登记!$B$3:$B$4999,LEFT($I$3,4),损耗登记!$C$3:$C$4999,LEFT(I$4,LEN(I$4)-1)),"")</f>
        <v/>
      </c>
      <c r="P130" s="64" t="str">
        <f t="shared" si="97"/>
        <v/>
      </c>
      <c r="Q130" s="64" t="str">
        <f t="shared" si="98"/>
        <v/>
      </c>
      <c r="R130" s="64" t="str">
        <f t="shared" si="99"/>
        <v/>
      </c>
      <c r="S130" s="64" t="str">
        <f t="shared" si="161"/>
        <v/>
      </c>
      <c r="T130" s="64" t="str">
        <f>IF($B130&lt;&gt;"",SUMIFS(进货台账!$I$3:$I$1869,进货台账!$E$3:$E$1869,$B130,进货台账!$B$3:$B$1869,LEFT($I$3,4),进货台账!$C$3:$C$1869,LEFT(T$4,LEN(T$4)-1)),"")</f>
        <v/>
      </c>
      <c r="U130" s="64" t="str">
        <f>IF($B130&lt;&gt;"",SUMIFS(进货台账!$K$3:$K$1869,进货台账!$E$3:$E$1869,$B130,进货台账!$B$3:$B$1869,LEFT($I$3,4),进货台账!$C$3:$C$1869,LEFT(T$4,LEN(T$4)-1)),"")</f>
        <v/>
      </c>
      <c r="V130" s="64" t="str">
        <f t="shared" si="162"/>
        <v/>
      </c>
      <c r="W130" s="64" t="str">
        <f t="shared" si="163"/>
        <v/>
      </c>
      <c r="X130" s="64" t="str">
        <f>IF($B130&lt;&gt;"",SUMIFS(销售台账!$I$3:$I$2654,销售台账!$E$3:$E$2654,$B130,销售台账!$B$3:$B$2654,LEFT($I$3,4),销售台账!$C$3:$C$2654,LEFT(T$4,LEN(T$4)-1)),"")</f>
        <v/>
      </c>
      <c r="Y130" s="64" t="str">
        <f>IF($B130&lt;&gt;"",IFERROR(SUMIFS(销售台账!$K$3:$K$2654,销售台账!$E$3:$E$2654,$B130,销售台账!$B$3:$B$2654,LEFT($I$3,4),销售台账!$C$3:$C$2654,LEFT(T$4,LEN(T$4)-1))/X130,0),"")</f>
        <v/>
      </c>
      <c r="Z130" s="64" t="str">
        <f>IF($B130&lt;&gt;"",SUMIFS(损耗登记!$I$3:$I$4999,损耗登记!$E$3:$E$4999,$B130,损耗登记!$B$3:$B$4999,LEFT($I$3,4),损耗登记!$C$3:$C$4999,LEFT(T$4,LEN(T$4)-1)),"")</f>
        <v/>
      </c>
      <c r="AA130" s="64" t="str">
        <f t="shared" si="164"/>
        <v/>
      </c>
      <c r="AB130" s="64" t="str">
        <f t="shared" si="165"/>
        <v/>
      </c>
      <c r="AC130" s="64" t="str">
        <f t="shared" si="166"/>
        <v/>
      </c>
      <c r="AD130" s="64" t="str">
        <f t="shared" si="167"/>
        <v/>
      </c>
      <c r="AE130" s="64" t="str">
        <f>IF($B130&lt;&gt;"",SUMIFS(进货台账!$I$3:$I$1869,进货台账!$E$3:$E$1869,$B130,进货台账!$B$3:$B$1869,LEFT($I$3,4),进货台账!$C$3:$C$1869,LEFT(AE$4,LEN(AE$4)-1)),"")</f>
        <v/>
      </c>
      <c r="AF130" s="64" t="str">
        <f>IF($B130&lt;&gt;"",SUMIFS(进货台账!$K$3:$K$1869,进货台账!$E$3:$E$1869,$B130,进货台账!$B$3:$B$1869,LEFT($I$3,4),进货台账!$C$3:$C$1869,LEFT(AE$4,LEN(AE$4)-1)),"")</f>
        <v/>
      </c>
      <c r="AG130" s="64" t="str">
        <f t="shared" si="100"/>
        <v/>
      </c>
      <c r="AH130" s="64" t="str">
        <f t="shared" si="101"/>
        <v/>
      </c>
      <c r="AI130" s="64" t="str">
        <f>IF($B130&lt;&gt;"",SUMIFS(销售台账!$I$3:$I$2654,销售台账!$E$3:$E$2654,$B130,销售台账!$B$3:$B$2654,LEFT($I$3,4),销售台账!$C$3:$C$2654,LEFT(AE$4,LEN(AE$4)-1)),"")</f>
        <v/>
      </c>
      <c r="AJ130" s="64" t="str">
        <f>IF($B130&lt;&gt;"",IFERROR(SUMIFS(销售台账!$K$3:$K$2654,销售台账!$E$3:$E$2654,$B130,销售台账!$B$3:$B$2654,LEFT($I$3,4),销售台账!$C$3:$C$2654,LEFT(AE$4,LEN(AE$4)-1))/AI130,0),"")</f>
        <v/>
      </c>
      <c r="AK130" s="64" t="str">
        <f>IF($B130&lt;&gt;"",SUMIFS(损耗登记!$I$3:$I$4999,损耗登记!$E$3:$E$4999,$B130,损耗登记!$B$3:$B$4999,LEFT($I$3,4),损耗登记!$C$3:$C$4999,LEFT(AE$4,LEN(AE$4)-1)),"")</f>
        <v/>
      </c>
      <c r="AL130" s="64" t="str">
        <f t="shared" si="102"/>
        <v/>
      </c>
      <c r="AM130" s="64" t="str">
        <f t="shared" si="103"/>
        <v/>
      </c>
      <c r="AN130" s="64" t="str">
        <f t="shared" si="104"/>
        <v/>
      </c>
      <c r="AO130" s="64" t="str">
        <f t="shared" si="105"/>
        <v/>
      </c>
      <c r="AP130" s="64" t="str">
        <f>IF($B130&lt;&gt;"",SUMIFS(进货台账!$I$3:$I$1869,进货台账!$E$3:$E$1869,$B130,进货台账!$B$3:$B$1869,LEFT($I$3,4),进货台账!$C$3:$C$1869,LEFT(AP$4,LEN(AP$4)-1)),"")</f>
        <v/>
      </c>
      <c r="AQ130" s="64" t="str">
        <f>IF($B130&lt;&gt;"",SUMIFS(进货台账!$K$3:$K$1869,进货台账!$E$3:$E$1869,$B130,进货台账!$B$3:$B$1869,LEFT($I$3,4),进货台账!$C$3:$C$1869,LEFT(AP$4,LEN(AP$4)-1)),"")</f>
        <v/>
      </c>
      <c r="AR130" s="64" t="str">
        <f t="shared" si="106"/>
        <v/>
      </c>
      <c r="AS130" s="64" t="str">
        <f t="shared" si="107"/>
        <v/>
      </c>
      <c r="AT130" s="64" t="str">
        <f>IF($B130&lt;&gt;"",SUMIFS(销售台账!$I$3:$I$2654,销售台账!$E$3:$E$2654,$B130,销售台账!$B$3:$B$2654,LEFT($I$3,4),销售台账!$C$3:$C$2654,LEFT(AP$4,LEN(AP$4)-1)),"")</f>
        <v/>
      </c>
      <c r="AU130" s="64" t="str">
        <f>IF($B130&lt;&gt;"",IFERROR(SUMIFS(销售台账!$K$3:$K$2654,销售台账!$E$3:$E$2654,$B130,销售台账!$B$3:$B$2654,LEFT($I$3,4),销售台账!$C$3:$C$2654,LEFT(AP$4,LEN(AP$4)-1))/AT130,0),"")</f>
        <v/>
      </c>
      <c r="AV130" s="64" t="str">
        <f>IF($B130&lt;&gt;"",SUMIFS(损耗登记!$I$3:$I$4999,损耗登记!$E$3:$E$4999,$B130,损耗登记!$B$3:$B$4999,LEFT($I$3,4),损耗登记!$C$3:$C$4999,LEFT(AP$4,LEN(AP$4)-1)),"")</f>
        <v/>
      </c>
      <c r="AW130" s="64" t="str">
        <f t="shared" si="108"/>
        <v/>
      </c>
      <c r="AX130" s="64" t="str">
        <f t="shared" si="109"/>
        <v/>
      </c>
      <c r="AY130" s="64" t="str">
        <f t="shared" si="110"/>
        <v/>
      </c>
      <c r="AZ130" s="64" t="str">
        <f t="shared" si="111"/>
        <v/>
      </c>
      <c r="BA130" s="64" t="str">
        <f>IF($B130&lt;&gt;"",SUMIFS(进货台账!$I$3:$I$1869,进货台账!$E$3:$E$1869,$B130,进货台账!$B$3:$B$1869,LEFT($I$3,4),进货台账!$C$3:$C$1869,LEFT(BA$4,LEN(BA$4)-1)),"")</f>
        <v/>
      </c>
      <c r="BB130" s="64" t="str">
        <f>IF($B130&lt;&gt;"",SUMIFS(进货台账!$K$3:$K$1869,进货台账!$E$3:$E$1869,$B130,进货台账!$B$3:$B$1869,LEFT($I$3,4),进货台账!$C$3:$C$1869,LEFT(BA$4,LEN(BA$4)-1)),"")</f>
        <v/>
      </c>
      <c r="BC130" s="64" t="str">
        <f t="shared" si="112"/>
        <v/>
      </c>
      <c r="BD130" s="64" t="str">
        <f t="shared" si="113"/>
        <v/>
      </c>
      <c r="BE130" s="64" t="str">
        <f>IF($B130&lt;&gt;"",SUMIFS(销售台账!$I$3:$I$2654,销售台账!$E$3:$E$2654,$B130,销售台账!$B$3:$B$2654,LEFT($I$3,4),销售台账!$C$3:$C$2654,LEFT(BA$4,LEN(BA$4)-1)),"")</f>
        <v/>
      </c>
      <c r="BF130" s="64" t="str">
        <f>IF($B130&lt;&gt;"",IFERROR(SUMIFS(销售台账!$K$3:$K$2654,销售台账!$E$3:$E$2654,$B130,销售台账!$B$3:$B$2654,LEFT($I$3,4),销售台账!$C$3:$C$2654,LEFT(BA$4,LEN(BA$4)-1))/BE130,0),"")</f>
        <v/>
      </c>
      <c r="BG130" s="64" t="str">
        <f>IF($B130&lt;&gt;"",SUMIFS(损耗登记!$I$3:$I$4999,损耗登记!$E$3:$E$4999,$B130,损耗登记!$B$3:$B$4999,LEFT($I$3,4),损耗登记!$C$3:$C$4999,LEFT(BA$4,LEN(BA$4)-1)),"")</f>
        <v/>
      </c>
      <c r="BH130" s="64" t="str">
        <f t="shared" si="114"/>
        <v/>
      </c>
      <c r="BI130" s="64" t="str">
        <f t="shared" si="115"/>
        <v/>
      </c>
      <c r="BJ130" s="64" t="str">
        <f t="shared" si="116"/>
        <v/>
      </c>
      <c r="BK130" s="64" t="str">
        <f t="shared" si="117"/>
        <v/>
      </c>
      <c r="BL130" s="64" t="str">
        <f>IF($B130&lt;&gt;"",SUMIFS(进货台账!$I$3:$I$1869,进货台账!$E$3:$E$1869,$B130,进货台账!$B$3:$B$1869,LEFT($I$3,4),进货台账!$C$3:$C$1869,LEFT(BL$4,LEN(BL$4)-1)),"")</f>
        <v/>
      </c>
      <c r="BM130" s="64" t="str">
        <f>IF($B130&lt;&gt;"",SUMIFS(进货台账!$K$3:$K$1869,进货台账!$E$3:$E$1869,$B130,进货台账!$B$3:$B$1869,LEFT($I$3,4),进货台账!$C$3:$C$1869,LEFT(BL$4,LEN(BL$4)-1)),"")</f>
        <v/>
      </c>
      <c r="BN130" s="64" t="str">
        <f t="shared" si="118"/>
        <v/>
      </c>
      <c r="BO130" s="64" t="str">
        <f t="shared" si="119"/>
        <v/>
      </c>
      <c r="BP130" s="64" t="str">
        <f>IF($B130&lt;&gt;"",SUMIFS(销售台账!$I$3:$I$2654,销售台账!$E$3:$E$2654,$B130,销售台账!$B$3:$B$2654,LEFT($I$3,4),销售台账!$C$3:$C$2654,LEFT(BL$4,LEN(BL$4)-1)),"")</f>
        <v/>
      </c>
      <c r="BQ130" s="64" t="str">
        <f>IF($B130&lt;&gt;"",IFERROR(SUMIFS(销售台账!$K$3:$K$2654,销售台账!$E$3:$E$2654,$B130,销售台账!$B$3:$B$2654,LEFT($I$3,4),销售台账!$C$3:$C$2654,LEFT(BL$4,LEN(BL$4)-1))/BP130,0),"")</f>
        <v/>
      </c>
      <c r="BR130" s="64" t="str">
        <f>IF($B130&lt;&gt;"",SUMIFS(损耗登记!$I$3:$I$4999,损耗登记!$E$3:$E$4999,$B130,损耗登记!$B$3:$B$4999,LEFT($I$3,4),损耗登记!$C$3:$C$4999,LEFT(BL$4,LEN(BL$4)-1)),"")</f>
        <v/>
      </c>
      <c r="BS130" s="64" t="str">
        <f t="shared" si="120"/>
        <v/>
      </c>
      <c r="BT130" s="64" t="str">
        <f t="shared" si="121"/>
        <v/>
      </c>
      <c r="BU130" s="64" t="str">
        <f t="shared" si="122"/>
        <v/>
      </c>
      <c r="BV130" s="64" t="str">
        <f t="shared" si="123"/>
        <v/>
      </c>
      <c r="BW130" s="64" t="str">
        <f>IF($B130&lt;&gt;"",SUMIFS(进货台账!$I$3:$I$1869,进货台账!$E$3:$E$1869,$B130,进货台账!$B$3:$B$1869,LEFT($I$3,4),进货台账!$C$3:$C$1869,LEFT(BW$4,LEN(BW$4)-1)),"")</f>
        <v/>
      </c>
      <c r="BX130" s="64" t="str">
        <f>IF($B130&lt;&gt;"",SUMIFS(进货台账!$K$3:$K$1869,进货台账!$E$3:$E$1869,$B130,进货台账!$B$3:$B$1869,LEFT($I$3,4),进货台账!$C$3:$C$1869,LEFT(BW$4,LEN(BW$4)-1)),"")</f>
        <v/>
      </c>
      <c r="BY130" s="64" t="str">
        <f t="shared" si="124"/>
        <v/>
      </c>
      <c r="BZ130" s="64" t="str">
        <f t="shared" si="125"/>
        <v/>
      </c>
      <c r="CA130" s="64" t="str">
        <f>IF($B130&lt;&gt;"",SUMIFS(销售台账!$I$3:$I$2654,销售台账!$E$3:$E$2654,$B130,销售台账!$B$3:$B$2654,LEFT($I$3,4),销售台账!$C$3:$C$2654,LEFT(BW$4,LEN(BW$4)-1)),"")</f>
        <v/>
      </c>
      <c r="CB130" s="64" t="str">
        <f>IF($B130&lt;&gt;"",IFERROR(SUMIFS(销售台账!$K$3:$K$2654,销售台账!$E$3:$E$2654,$B130,销售台账!$B$3:$B$2654,LEFT($I$3,4),销售台账!$C$3:$C$2654,LEFT(BW$4,LEN(BW$4)-1))/CA130,0),"")</f>
        <v/>
      </c>
      <c r="CC130" s="64" t="str">
        <f>IF($B130&lt;&gt;"",SUMIFS(损耗登记!$I$3:$I$4999,损耗登记!$E$3:$E$4999,$B130,损耗登记!$B$3:$B$4999,LEFT($I$3,4),损耗登记!$C$3:$C$4999,LEFT(BW$4,LEN(BW$4)-1)),"")</f>
        <v/>
      </c>
      <c r="CD130" s="64" t="str">
        <f t="shared" si="126"/>
        <v/>
      </c>
      <c r="CE130" s="64" t="str">
        <f t="shared" si="127"/>
        <v/>
      </c>
      <c r="CF130" s="64" t="str">
        <f t="shared" si="128"/>
        <v/>
      </c>
      <c r="CG130" s="64" t="str">
        <f t="shared" si="129"/>
        <v/>
      </c>
      <c r="CH130" s="64" t="str">
        <f>IF($B130&lt;&gt;"",SUMIFS(进货台账!$I$3:$I$1869,进货台账!$E$3:$E$1869,$B130,进货台账!$B$3:$B$1869,LEFT($I$3,4),进货台账!$C$3:$C$1869,LEFT(CH$4,LEN(CH$4)-1)),"")</f>
        <v/>
      </c>
      <c r="CI130" s="64" t="str">
        <f>IF($B130&lt;&gt;"",SUMIFS(进货台账!$K$3:$K$1869,进货台账!$E$3:$E$1869,$B130,进货台账!$B$3:$B$1869,LEFT($I$3,4),进货台账!$C$3:$C$1869,LEFT(CH$4,LEN(CH$4)-1)),"")</f>
        <v/>
      </c>
      <c r="CJ130" s="64" t="str">
        <f t="shared" si="130"/>
        <v/>
      </c>
      <c r="CK130" s="64" t="str">
        <f t="shared" si="131"/>
        <v/>
      </c>
      <c r="CL130" s="64" t="str">
        <f>IF($B130&lt;&gt;"",SUMIFS(销售台账!$I$3:$I$2654,销售台账!$E$3:$E$2654,$B130,销售台账!$B$3:$B$2654,LEFT($I$3,4),销售台账!$C$3:$C$2654,LEFT(CH$4,LEN(CH$4)-1)),"")</f>
        <v/>
      </c>
      <c r="CM130" s="64" t="str">
        <f>IF($B130&lt;&gt;"",IFERROR(SUMIFS(销售台账!$K$3:$K$2654,销售台账!$E$3:$E$2654,$B130,销售台账!$B$3:$B$2654,LEFT($I$3,4),销售台账!$C$3:$C$2654,LEFT(CH$4,LEN(CH$4)-1))/CL130,0),"")</f>
        <v/>
      </c>
      <c r="CN130" s="64" t="str">
        <f>IF($B130&lt;&gt;"",SUMIFS(损耗登记!$I$3:$I$4999,损耗登记!$E$3:$E$4999,$B130,损耗登记!$B$3:$B$4999,LEFT($I$3,4),损耗登记!$C$3:$C$4999,LEFT(CH$4,LEN(CH$4)-1)),"")</f>
        <v/>
      </c>
      <c r="CO130" s="64" t="str">
        <f t="shared" si="132"/>
        <v/>
      </c>
      <c r="CP130" s="64" t="str">
        <f t="shared" si="133"/>
        <v/>
      </c>
      <c r="CQ130" s="64" t="str">
        <f t="shared" si="134"/>
        <v/>
      </c>
      <c r="CR130" s="64" t="str">
        <f t="shared" si="135"/>
        <v/>
      </c>
      <c r="CS130" s="64" t="str">
        <f>IF($B130&lt;&gt;"",SUMIFS(进货台账!$I$3:$I$1869,进货台账!$E$3:$E$1869,$B130,进货台账!$B$3:$B$1869,LEFT($I$3,4),进货台账!$C$3:$C$1869,LEFT(CS$4,LEN(CS$4)-1)),"")</f>
        <v/>
      </c>
      <c r="CT130" s="64" t="str">
        <f>IF($B130&lt;&gt;"",SUMIFS(进货台账!$K$3:$K$1869,进货台账!$E$3:$E$1869,$B130,进货台账!$B$3:$B$1869,LEFT($I$3,4),进货台账!$C$3:$C$1869,LEFT(CS$4,LEN(CS$4)-1)),"")</f>
        <v/>
      </c>
      <c r="CU130" s="64" t="str">
        <f t="shared" si="136"/>
        <v/>
      </c>
      <c r="CV130" s="64" t="str">
        <f t="shared" si="137"/>
        <v/>
      </c>
      <c r="CW130" s="64" t="str">
        <f>IF($B130&lt;&gt;"",SUMIFS(销售台账!$I$3:$I$2654,销售台账!$E$3:$E$2654,$B130,销售台账!$B$3:$B$2654,LEFT($I$3,4),销售台账!$C$3:$C$2654,LEFT(CS$4,LEN(CS$4)-1)),"")</f>
        <v/>
      </c>
      <c r="CX130" s="64" t="str">
        <f>IF($B130&lt;&gt;"",IFERROR(SUMIFS(销售台账!$K$3:$K$2654,销售台账!$E$3:$E$2654,$B130,销售台账!$B$3:$B$2654,LEFT($I$3,4),销售台账!$C$3:$C$2654,LEFT(CS$4,LEN(CS$4)-1))/CW130,0),"")</f>
        <v/>
      </c>
      <c r="CY130" s="64" t="str">
        <f>IF($B130&lt;&gt;"",SUMIFS(损耗登记!$I$3:$I$4999,损耗登记!$E$3:$E$4999,$B130,损耗登记!$B$3:$B$4999,LEFT($I$3,4),损耗登记!$C$3:$C$4999,LEFT(CS$4,LEN(CS$4)-1)),"")</f>
        <v/>
      </c>
      <c r="CZ130" s="64" t="str">
        <f t="shared" si="138"/>
        <v/>
      </c>
      <c r="DA130" s="64" t="str">
        <f t="shared" si="139"/>
        <v/>
      </c>
      <c r="DB130" s="64" t="str">
        <f t="shared" si="140"/>
        <v/>
      </c>
      <c r="DC130" s="64" t="str">
        <f t="shared" si="141"/>
        <v/>
      </c>
      <c r="DD130" s="64" t="str">
        <f>IF($B130&lt;&gt;"",SUMIFS(进货台账!$I$3:$I$1869,进货台账!$E$3:$E$1869,$B130,进货台账!$B$3:$B$1869,LEFT($I$3,4),进货台账!$C$3:$C$1869,LEFT(DD$4,LEN(DD$4)-1)),"")</f>
        <v/>
      </c>
      <c r="DE130" s="64" t="str">
        <f>IF($B130&lt;&gt;"",SUMIFS(进货台账!$K$3:$K$1869,进货台账!$E$3:$E$1869,$B130,进货台账!$B$3:$B$1869,LEFT($I$3,4),进货台账!$C$3:$C$1869,LEFT(DD$4,LEN(DD$4)-1)),"")</f>
        <v/>
      </c>
      <c r="DF130" s="64" t="str">
        <f t="shared" si="142"/>
        <v/>
      </c>
      <c r="DG130" s="64" t="str">
        <f t="shared" si="143"/>
        <v/>
      </c>
      <c r="DH130" s="64" t="str">
        <f>IF($B130&lt;&gt;"",SUMIFS(销售台账!$I$3:$I$2654,销售台账!$E$3:$E$2654,$B130,销售台账!$B$3:$B$2654,LEFT($I$3,4),销售台账!$C$3:$C$2654,LEFT(DD$4,LEN(DD$4)-1)),"")</f>
        <v/>
      </c>
      <c r="DI130" s="64" t="str">
        <f>IF($B130&lt;&gt;"",IFERROR(SUMIFS(销售台账!$K$3:$K$2654,销售台账!$E$3:$E$2654,$B130,销售台账!$B$3:$B$2654,LEFT($I$3,4),销售台账!$C$3:$C$2654,LEFT(DD$4,LEN(DD$4)-1))/DH130,0),"")</f>
        <v/>
      </c>
      <c r="DJ130" s="64" t="str">
        <f>IF($B130&lt;&gt;"",SUMIFS(损耗登记!$I$3:$I$4999,损耗登记!$E$3:$E$4999,$B130,损耗登记!$B$3:$B$4999,LEFT($I$3,4),损耗登记!$C$3:$C$4999,LEFT(DD$4,LEN(DD$4)-1)),"")</f>
        <v/>
      </c>
      <c r="DK130" s="64" t="str">
        <f t="shared" si="144"/>
        <v/>
      </c>
      <c r="DL130" s="64" t="str">
        <f t="shared" si="145"/>
        <v/>
      </c>
      <c r="DM130" s="64" t="str">
        <f t="shared" si="146"/>
        <v/>
      </c>
      <c r="DN130" s="64" t="str">
        <f t="shared" si="147"/>
        <v/>
      </c>
      <c r="DO130" s="64" t="str">
        <f>IF($B130&lt;&gt;"",SUMIFS(进货台账!$I$3:$I$1869,进货台账!$E$3:$E$1869,$B130,进货台账!$B$3:$B$1869,LEFT($I$3,4),进货台账!$C$3:$C$1869,LEFT(DO$4,LEN(DO$4)-1)),"")</f>
        <v/>
      </c>
      <c r="DP130" s="64" t="str">
        <f>IF($B130&lt;&gt;"",SUMIFS(进货台账!$K$3:$K$1869,进货台账!$E$3:$E$1869,$B130,进货台账!$B$3:$B$1869,LEFT($I$3,4),进货台账!$C$3:$C$1869,LEFT(DO$4,LEN(DO$4)-1)),"")</f>
        <v/>
      </c>
      <c r="DQ130" s="64" t="str">
        <f t="shared" si="148"/>
        <v/>
      </c>
      <c r="DR130" s="64" t="str">
        <f t="shared" si="149"/>
        <v/>
      </c>
      <c r="DS130" s="64" t="str">
        <f>IF($B130&lt;&gt;"",SUMIFS(销售台账!$I$3:$I$2654,销售台账!$E$3:$E$2654,$B130,销售台账!$B$3:$B$2654,LEFT($I$3,4),销售台账!$C$3:$C$2654,LEFT(DO$4,LEN(DO$4)-1)),"")</f>
        <v/>
      </c>
      <c r="DT130" s="64" t="str">
        <f>IF($B130&lt;&gt;"",IFERROR(SUMIFS(销售台账!$K$3:$K$2654,销售台账!$E$3:$E$2654,$B130,销售台账!$B$3:$B$2654,LEFT($I$3,4),销售台账!$C$3:$C$2654,LEFT(DO$4,LEN(DO$4)-1))/DS130,0),"")</f>
        <v/>
      </c>
      <c r="DU130" s="64" t="str">
        <f>IF($B130&lt;&gt;"",SUMIFS(损耗登记!$I$3:$I$4999,损耗登记!$E$3:$E$4999,$B130,损耗登记!$B$3:$B$4999,LEFT($I$3,4),损耗登记!$C$3:$C$4999,LEFT(DO$4,LEN(DO$4)-1)),"")</f>
        <v/>
      </c>
      <c r="DV130" s="64" t="str">
        <f t="shared" si="150"/>
        <v/>
      </c>
      <c r="DW130" s="64" t="str">
        <f t="shared" si="151"/>
        <v/>
      </c>
      <c r="DX130" s="64" t="str">
        <f t="shared" si="152"/>
        <v/>
      </c>
      <c r="DY130" s="64" t="str">
        <f t="shared" si="153"/>
        <v/>
      </c>
      <c r="DZ130" s="64" t="str">
        <f>IF($B130&lt;&gt;"",SUMIFS(进货台账!$I$3:$I$1869,进货台账!$E$3:$E$1869,$B130,进货台账!$B$3:$B$1869,LEFT($I$3,4),进货台账!$C$3:$C$1869,LEFT(DZ$4,LEN(DZ$4)-1)),"")</f>
        <v/>
      </c>
      <c r="EA130" s="64" t="str">
        <f>IF($B130&lt;&gt;"",SUMIFS(进货台账!$K$3:$K$1869,进货台账!$E$3:$E$1869,$B130,进货台账!$B$3:$B$1869,LEFT($I$3,4),进货台账!$C$3:$C$1869,LEFT(DZ$4,LEN(DZ$4)-1)),"")</f>
        <v/>
      </c>
      <c r="EB130" s="64" t="str">
        <f t="shared" si="154"/>
        <v/>
      </c>
      <c r="EC130" s="64" t="str">
        <f t="shared" si="155"/>
        <v/>
      </c>
      <c r="ED130" s="64" t="str">
        <f>IF($B130&lt;&gt;"",SUMIFS(销售台账!$I$3:$I$2654,销售台账!$E$3:$E$2654,$B130,销售台账!$B$3:$B$2654,LEFT($I$3,4),销售台账!$C$3:$C$2654,LEFT(DZ$4,LEN(DZ$4)-1)),"")</f>
        <v/>
      </c>
      <c r="EE130" s="64" t="str">
        <f>IF($B130&lt;&gt;"",IFERROR(SUMIFS(销售台账!$K$3:$K$2654,销售台账!$E$3:$E$2654,$B130,销售台账!$B$3:$B$2654,LEFT($I$3,4),销售台账!$C$3:$C$2654,LEFT(DZ$4,LEN(DZ$4)-1))/ED130,0),"")</f>
        <v/>
      </c>
      <c r="EF130" s="64" t="str">
        <f>IF($B130&lt;&gt;"",SUMIFS(损耗登记!$I$3:$I$4999,损耗登记!$E$3:$E$4999,$B130,损耗登记!$B$3:$B$4999,LEFT($I$3,4),损耗登记!$C$3:$C$4999,LEFT(DZ$4,LEN(DZ$4)-1)),"")</f>
        <v/>
      </c>
      <c r="EG130" s="64" t="str">
        <f t="shared" si="156"/>
        <v/>
      </c>
      <c r="EH130" s="64" t="str">
        <f t="shared" si="157"/>
        <v/>
      </c>
      <c r="EI130" s="64" t="str">
        <f t="shared" si="158"/>
        <v/>
      </c>
      <c r="EJ130" s="64" t="str">
        <f t="shared" si="159"/>
        <v/>
      </c>
    </row>
    <row r="131" s="44" customFormat="1" ht="22" customHeight="1" spans="1:140">
      <c r="A131" s="63" t="str">
        <f t="shared" si="160"/>
        <v/>
      </c>
      <c r="B131" s="63" t="str">
        <f>IF(商品参数!A127&lt;&gt;"",商品参数!A127,"")</f>
        <v/>
      </c>
      <c r="C131" s="64" t="str">
        <f>IFERROR(VLOOKUP(B131,商品参数!A:E,2,FALSE),"")</f>
        <v/>
      </c>
      <c r="D131" s="64" t="str">
        <f>IFERROR(VLOOKUP(B131,商品参数!A:E,3,FALSE),"")</f>
        <v/>
      </c>
      <c r="E131" s="64" t="str">
        <f>IFERROR(VLOOKUP(B131,商品参数!A:E,4,FALSE),"")</f>
        <v/>
      </c>
      <c r="F131" s="64" t="str">
        <f>IF(E131&lt;&gt;"",IFERROR(VLOOKUP(B131,商品参数!$A$3:$D$499,6,0),0),"")</f>
        <v/>
      </c>
      <c r="G131" s="64" t="str">
        <f>IF(E131&lt;&gt;"",IFERROR(VLOOKUP(B131,商品参数!$A$3:$E$499,7,0),0),"")</f>
        <v/>
      </c>
      <c r="H131" s="64" t="str">
        <f t="shared" si="94"/>
        <v/>
      </c>
      <c r="I131" s="64" t="str">
        <f>IF($B131&lt;&gt;"",SUMIFS(进货台账!$I$3:$I$1869,进货台账!$E$3:$E$1869,$B131,进货台账!$B$3:$B$1869,LEFT($I$3,4),进货台账!$C$3:$C$1869,LEFT(I$4,LEN(I$4)-1)),"")</f>
        <v/>
      </c>
      <c r="J131" s="64" t="str">
        <f>IF($B131&lt;&gt;"",SUMIFS(进货台账!$K$3:$K$1869,进货台账!$E$3:$E$1869,$B131,进货台账!$B$3:$B$1869,LEFT($I$3,4),进货台账!$C$3:$C$1869,LEFT(I$4,LEN(I$4)-1)),"")</f>
        <v/>
      </c>
      <c r="K131" s="64" t="str">
        <f t="shared" si="95"/>
        <v/>
      </c>
      <c r="L131" s="64" t="str">
        <f t="shared" si="96"/>
        <v/>
      </c>
      <c r="M131" s="64" t="str">
        <f>IF($B131&lt;&gt;"",SUMIFS(销售台账!$I$3:$I$2654,销售台账!$E$3:$E$2654,$B131,销售台账!$B$3:$B$2654,LEFT($I$3,4),销售台账!$C$3:$C$2654,LEFT(I$4,LEN(I$4)-1)),"")</f>
        <v/>
      </c>
      <c r="N131" s="64" t="str">
        <f>IF($B131&lt;&gt;"",IFERROR(SUMIFS(销售台账!$K$3:$K$2654,销售台账!$E$3:$E$2654,$B131,销售台账!$B$3:$B$2654,LEFT($I$3,4),销售台账!$C$3:$C$2654,LEFT(I$4,LEN(I$4)-1))/M131,0),"")</f>
        <v/>
      </c>
      <c r="O131" s="64" t="str">
        <f>IF($B131&lt;&gt;"",SUMIFS(损耗登记!$I$3:$I$4999,损耗登记!$E$3:$E$4999,$B131,损耗登记!$B$3:$B$4999,LEFT($I$3,4),损耗登记!$C$3:$C$4999,LEFT(I$4,LEN(I$4)-1)),"")</f>
        <v/>
      </c>
      <c r="P131" s="64" t="str">
        <f t="shared" si="97"/>
        <v/>
      </c>
      <c r="Q131" s="64" t="str">
        <f t="shared" si="98"/>
        <v/>
      </c>
      <c r="R131" s="64" t="str">
        <f t="shared" si="99"/>
        <v/>
      </c>
      <c r="S131" s="64" t="str">
        <f t="shared" si="161"/>
        <v/>
      </c>
      <c r="T131" s="64" t="str">
        <f>IF($B131&lt;&gt;"",SUMIFS(进货台账!$I$3:$I$1869,进货台账!$E$3:$E$1869,$B131,进货台账!$B$3:$B$1869,LEFT($I$3,4),进货台账!$C$3:$C$1869,LEFT(T$4,LEN(T$4)-1)),"")</f>
        <v/>
      </c>
      <c r="U131" s="64" t="str">
        <f>IF($B131&lt;&gt;"",SUMIFS(进货台账!$K$3:$K$1869,进货台账!$E$3:$E$1869,$B131,进货台账!$B$3:$B$1869,LEFT($I$3,4),进货台账!$C$3:$C$1869,LEFT(T$4,LEN(T$4)-1)),"")</f>
        <v/>
      </c>
      <c r="V131" s="64" t="str">
        <f t="shared" si="162"/>
        <v/>
      </c>
      <c r="W131" s="64" t="str">
        <f t="shared" si="163"/>
        <v/>
      </c>
      <c r="X131" s="64" t="str">
        <f>IF($B131&lt;&gt;"",SUMIFS(销售台账!$I$3:$I$2654,销售台账!$E$3:$E$2654,$B131,销售台账!$B$3:$B$2654,LEFT($I$3,4),销售台账!$C$3:$C$2654,LEFT(T$4,LEN(T$4)-1)),"")</f>
        <v/>
      </c>
      <c r="Y131" s="64" t="str">
        <f>IF($B131&lt;&gt;"",IFERROR(SUMIFS(销售台账!$K$3:$K$2654,销售台账!$E$3:$E$2654,$B131,销售台账!$B$3:$B$2654,LEFT($I$3,4),销售台账!$C$3:$C$2654,LEFT(T$4,LEN(T$4)-1))/X131,0),"")</f>
        <v/>
      </c>
      <c r="Z131" s="64" t="str">
        <f>IF($B131&lt;&gt;"",SUMIFS(损耗登记!$I$3:$I$4999,损耗登记!$E$3:$E$4999,$B131,损耗登记!$B$3:$B$4999,LEFT($I$3,4),损耗登记!$C$3:$C$4999,LEFT(T$4,LEN(T$4)-1)),"")</f>
        <v/>
      </c>
      <c r="AA131" s="64" t="str">
        <f t="shared" si="164"/>
        <v/>
      </c>
      <c r="AB131" s="64" t="str">
        <f t="shared" si="165"/>
        <v/>
      </c>
      <c r="AC131" s="64" t="str">
        <f t="shared" si="166"/>
        <v/>
      </c>
      <c r="AD131" s="64" t="str">
        <f t="shared" si="167"/>
        <v/>
      </c>
      <c r="AE131" s="64" t="str">
        <f>IF($B131&lt;&gt;"",SUMIFS(进货台账!$I$3:$I$1869,进货台账!$E$3:$E$1869,$B131,进货台账!$B$3:$B$1869,LEFT($I$3,4),进货台账!$C$3:$C$1869,LEFT(AE$4,LEN(AE$4)-1)),"")</f>
        <v/>
      </c>
      <c r="AF131" s="64" t="str">
        <f>IF($B131&lt;&gt;"",SUMIFS(进货台账!$K$3:$K$1869,进货台账!$E$3:$E$1869,$B131,进货台账!$B$3:$B$1869,LEFT($I$3,4),进货台账!$C$3:$C$1869,LEFT(AE$4,LEN(AE$4)-1)),"")</f>
        <v/>
      </c>
      <c r="AG131" s="64" t="str">
        <f t="shared" si="100"/>
        <v/>
      </c>
      <c r="AH131" s="64" t="str">
        <f t="shared" si="101"/>
        <v/>
      </c>
      <c r="AI131" s="64" t="str">
        <f>IF($B131&lt;&gt;"",SUMIFS(销售台账!$I$3:$I$2654,销售台账!$E$3:$E$2654,$B131,销售台账!$B$3:$B$2654,LEFT($I$3,4),销售台账!$C$3:$C$2654,LEFT(AE$4,LEN(AE$4)-1)),"")</f>
        <v/>
      </c>
      <c r="AJ131" s="64" t="str">
        <f>IF($B131&lt;&gt;"",IFERROR(SUMIFS(销售台账!$K$3:$K$2654,销售台账!$E$3:$E$2654,$B131,销售台账!$B$3:$B$2654,LEFT($I$3,4),销售台账!$C$3:$C$2654,LEFT(AE$4,LEN(AE$4)-1))/AI131,0),"")</f>
        <v/>
      </c>
      <c r="AK131" s="64" t="str">
        <f>IF($B131&lt;&gt;"",SUMIFS(损耗登记!$I$3:$I$4999,损耗登记!$E$3:$E$4999,$B131,损耗登记!$B$3:$B$4999,LEFT($I$3,4),损耗登记!$C$3:$C$4999,LEFT(AE$4,LEN(AE$4)-1)),"")</f>
        <v/>
      </c>
      <c r="AL131" s="64" t="str">
        <f t="shared" si="102"/>
        <v/>
      </c>
      <c r="AM131" s="64" t="str">
        <f t="shared" si="103"/>
        <v/>
      </c>
      <c r="AN131" s="64" t="str">
        <f t="shared" si="104"/>
        <v/>
      </c>
      <c r="AO131" s="64" t="str">
        <f t="shared" si="105"/>
        <v/>
      </c>
      <c r="AP131" s="64" t="str">
        <f>IF($B131&lt;&gt;"",SUMIFS(进货台账!$I$3:$I$1869,进货台账!$E$3:$E$1869,$B131,进货台账!$B$3:$B$1869,LEFT($I$3,4),进货台账!$C$3:$C$1869,LEFT(AP$4,LEN(AP$4)-1)),"")</f>
        <v/>
      </c>
      <c r="AQ131" s="64" t="str">
        <f>IF($B131&lt;&gt;"",SUMIFS(进货台账!$K$3:$K$1869,进货台账!$E$3:$E$1869,$B131,进货台账!$B$3:$B$1869,LEFT($I$3,4),进货台账!$C$3:$C$1869,LEFT(AP$4,LEN(AP$4)-1)),"")</f>
        <v/>
      </c>
      <c r="AR131" s="64" t="str">
        <f t="shared" si="106"/>
        <v/>
      </c>
      <c r="AS131" s="64" t="str">
        <f t="shared" si="107"/>
        <v/>
      </c>
      <c r="AT131" s="64" t="str">
        <f>IF($B131&lt;&gt;"",SUMIFS(销售台账!$I$3:$I$2654,销售台账!$E$3:$E$2654,$B131,销售台账!$B$3:$B$2654,LEFT($I$3,4),销售台账!$C$3:$C$2654,LEFT(AP$4,LEN(AP$4)-1)),"")</f>
        <v/>
      </c>
      <c r="AU131" s="64" t="str">
        <f>IF($B131&lt;&gt;"",IFERROR(SUMIFS(销售台账!$K$3:$K$2654,销售台账!$E$3:$E$2654,$B131,销售台账!$B$3:$B$2654,LEFT($I$3,4),销售台账!$C$3:$C$2654,LEFT(AP$4,LEN(AP$4)-1))/AT131,0),"")</f>
        <v/>
      </c>
      <c r="AV131" s="64" t="str">
        <f>IF($B131&lt;&gt;"",SUMIFS(损耗登记!$I$3:$I$4999,损耗登记!$E$3:$E$4999,$B131,损耗登记!$B$3:$B$4999,LEFT($I$3,4),损耗登记!$C$3:$C$4999,LEFT(AP$4,LEN(AP$4)-1)),"")</f>
        <v/>
      </c>
      <c r="AW131" s="64" t="str">
        <f t="shared" si="108"/>
        <v/>
      </c>
      <c r="AX131" s="64" t="str">
        <f t="shared" si="109"/>
        <v/>
      </c>
      <c r="AY131" s="64" t="str">
        <f t="shared" si="110"/>
        <v/>
      </c>
      <c r="AZ131" s="64" t="str">
        <f t="shared" si="111"/>
        <v/>
      </c>
      <c r="BA131" s="64" t="str">
        <f>IF($B131&lt;&gt;"",SUMIFS(进货台账!$I$3:$I$1869,进货台账!$E$3:$E$1869,$B131,进货台账!$B$3:$B$1869,LEFT($I$3,4),进货台账!$C$3:$C$1869,LEFT(BA$4,LEN(BA$4)-1)),"")</f>
        <v/>
      </c>
      <c r="BB131" s="64" t="str">
        <f>IF($B131&lt;&gt;"",SUMIFS(进货台账!$K$3:$K$1869,进货台账!$E$3:$E$1869,$B131,进货台账!$B$3:$B$1869,LEFT($I$3,4),进货台账!$C$3:$C$1869,LEFT(BA$4,LEN(BA$4)-1)),"")</f>
        <v/>
      </c>
      <c r="BC131" s="64" t="str">
        <f t="shared" si="112"/>
        <v/>
      </c>
      <c r="BD131" s="64" t="str">
        <f t="shared" si="113"/>
        <v/>
      </c>
      <c r="BE131" s="64" t="str">
        <f>IF($B131&lt;&gt;"",SUMIFS(销售台账!$I$3:$I$2654,销售台账!$E$3:$E$2654,$B131,销售台账!$B$3:$B$2654,LEFT($I$3,4),销售台账!$C$3:$C$2654,LEFT(BA$4,LEN(BA$4)-1)),"")</f>
        <v/>
      </c>
      <c r="BF131" s="64" t="str">
        <f>IF($B131&lt;&gt;"",IFERROR(SUMIFS(销售台账!$K$3:$K$2654,销售台账!$E$3:$E$2654,$B131,销售台账!$B$3:$B$2654,LEFT($I$3,4),销售台账!$C$3:$C$2654,LEFT(BA$4,LEN(BA$4)-1))/BE131,0),"")</f>
        <v/>
      </c>
      <c r="BG131" s="64" t="str">
        <f>IF($B131&lt;&gt;"",SUMIFS(损耗登记!$I$3:$I$4999,损耗登记!$E$3:$E$4999,$B131,损耗登记!$B$3:$B$4999,LEFT($I$3,4),损耗登记!$C$3:$C$4999,LEFT(BA$4,LEN(BA$4)-1)),"")</f>
        <v/>
      </c>
      <c r="BH131" s="64" t="str">
        <f t="shared" si="114"/>
        <v/>
      </c>
      <c r="BI131" s="64" t="str">
        <f t="shared" si="115"/>
        <v/>
      </c>
      <c r="BJ131" s="64" t="str">
        <f t="shared" si="116"/>
        <v/>
      </c>
      <c r="BK131" s="64" t="str">
        <f t="shared" si="117"/>
        <v/>
      </c>
      <c r="BL131" s="64" t="str">
        <f>IF($B131&lt;&gt;"",SUMIFS(进货台账!$I$3:$I$1869,进货台账!$E$3:$E$1869,$B131,进货台账!$B$3:$B$1869,LEFT($I$3,4),进货台账!$C$3:$C$1869,LEFT(BL$4,LEN(BL$4)-1)),"")</f>
        <v/>
      </c>
      <c r="BM131" s="64" t="str">
        <f>IF($B131&lt;&gt;"",SUMIFS(进货台账!$K$3:$K$1869,进货台账!$E$3:$E$1869,$B131,进货台账!$B$3:$B$1869,LEFT($I$3,4),进货台账!$C$3:$C$1869,LEFT(BL$4,LEN(BL$4)-1)),"")</f>
        <v/>
      </c>
      <c r="BN131" s="64" t="str">
        <f t="shared" si="118"/>
        <v/>
      </c>
      <c r="BO131" s="64" t="str">
        <f t="shared" si="119"/>
        <v/>
      </c>
      <c r="BP131" s="64" t="str">
        <f>IF($B131&lt;&gt;"",SUMIFS(销售台账!$I$3:$I$2654,销售台账!$E$3:$E$2654,$B131,销售台账!$B$3:$B$2654,LEFT($I$3,4),销售台账!$C$3:$C$2654,LEFT(BL$4,LEN(BL$4)-1)),"")</f>
        <v/>
      </c>
      <c r="BQ131" s="64" t="str">
        <f>IF($B131&lt;&gt;"",IFERROR(SUMIFS(销售台账!$K$3:$K$2654,销售台账!$E$3:$E$2654,$B131,销售台账!$B$3:$B$2654,LEFT($I$3,4),销售台账!$C$3:$C$2654,LEFT(BL$4,LEN(BL$4)-1))/BP131,0),"")</f>
        <v/>
      </c>
      <c r="BR131" s="64" t="str">
        <f>IF($B131&lt;&gt;"",SUMIFS(损耗登记!$I$3:$I$4999,损耗登记!$E$3:$E$4999,$B131,损耗登记!$B$3:$B$4999,LEFT($I$3,4),损耗登记!$C$3:$C$4999,LEFT(BL$4,LEN(BL$4)-1)),"")</f>
        <v/>
      </c>
      <c r="BS131" s="64" t="str">
        <f t="shared" si="120"/>
        <v/>
      </c>
      <c r="BT131" s="64" t="str">
        <f t="shared" si="121"/>
        <v/>
      </c>
      <c r="BU131" s="64" t="str">
        <f t="shared" si="122"/>
        <v/>
      </c>
      <c r="BV131" s="64" t="str">
        <f t="shared" si="123"/>
        <v/>
      </c>
      <c r="BW131" s="64" t="str">
        <f>IF($B131&lt;&gt;"",SUMIFS(进货台账!$I$3:$I$1869,进货台账!$E$3:$E$1869,$B131,进货台账!$B$3:$B$1869,LEFT($I$3,4),进货台账!$C$3:$C$1869,LEFT(BW$4,LEN(BW$4)-1)),"")</f>
        <v/>
      </c>
      <c r="BX131" s="64" t="str">
        <f>IF($B131&lt;&gt;"",SUMIFS(进货台账!$K$3:$K$1869,进货台账!$E$3:$E$1869,$B131,进货台账!$B$3:$B$1869,LEFT($I$3,4),进货台账!$C$3:$C$1869,LEFT(BW$4,LEN(BW$4)-1)),"")</f>
        <v/>
      </c>
      <c r="BY131" s="64" t="str">
        <f t="shared" si="124"/>
        <v/>
      </c>
      <c r="BZ131" s="64" t="str">
        <f t="shared" si="125"/>
        <v/>
      </c>
      <c r="CA131" s="64" t="str">
        <f>IF($B131&lt;&gt;"",SUMIFS(销售台账!$I$3:$I$2654,销售台账!$E$3:$E$2654,$B131,销售台账!$B$3:$B$2654,LEFT($I$3,4),销售台账!$C$3:$C$2654,LEFT(BW$4,LEN(BW$4)-1)),"")</f>
        <v/>
      </c>
      <c r="CB131" s="64" t="str">
        <f>IF($B131&lt;&gt;"",IFERROR(SUMIFS(销售台账!$K$3:$K$2654,销售台账!$E$3:$E$2654,$B131,销售台账!$B$3:$B$2654,LEFT($I$3,4),销售台账!$C$3:$C$2654,LEFT(BW$4,LEN(BW$4)-1))/CA131,0),"")</f>
        <v/>
      </c>
      <c r="CC131" s="64" t="str">
        <f>IF($B131&lt;&gt;"",SUMIFS(损耗登记!$I$3:$I$4999,损耗登记!$E$3:$E$4999,$B131,损耗登记!$B$3:$B$4999,LEFT($I$3,4),损耗登记!$C$3:$C$4999,LEFT(BW$4,LEN(BW$4)-1)),"")</f>
        <v/>
      </c>
      <c r="CD131" s="64" t="str">
        <f t="shared" si="126"/>
        <v/>
      </c>
      <c r="CE131" s="64" t="str">
        <f t="shared" si="127"/>
        <v/>
      </c>
      <c r="CF131" s="64" t="str">
        <f t="shared" si="128"/>
        <v/>
      </c>
      <c r="CG131" s="64" t="str">
        <f t="shared" si="129"/>
        <v/>
      </c>
      <c r="CH131" s="64" t="str">
        <f>IF($B131&lt;&gt;"",SUMIFS(进货台账!$I$3:$I$1869,进货台账!$E$3:$E$1869,$B131,进货台账!$B$3:$B$1869,LEFT($I$3,4),进货台账!$C$3:$C$1869,LEFT(CH$4,LEN(CH$4)-1)),"")</f>
        <v/>
      </c>
      <c r="CI131" s="64" t="str">
        <f>IF($B131&lt;&gt;"",SUMIFS(进货台账!$K$3:$K$1869,进货台账!$E$3:$E$1869,$B131,进货台账!$B$3:$B$1869,LEFT($I$3,4),进货台账!$C$3:$C$1869,LEFT(CH$4,LEN(CH$4)-1)),"")</f>
        <v/>
      </c>
      <c r="CJ131" s="64" t="str">
        <f t="shared" si="130"/>
        <v/>
      </c>
      <c r="CK131" s="64" t="str">
        <f t="shared" si="131"/>
        <v/>
      </c>
      <c r="CL131" s="64" t="str">
        <f>IF($B131&lt;&gt;"",SUMIFS(销售台账!$I$3:$I$2654,销售台账!$E$3:$E$2654,$B131,销售台账!$B$3:$B$2654,LEFT($I$3,4),销售台账!$C$3:$C$2654,LEFT(CH$4,LEN(CH$4)-1)),"")</f>
        <v/>
      </c>
      <c r="CM131" s="64" t="str">
        <f>IF($B131&lt;&gt;"",IFERROR(SUMIFS(销售台账!$K$3:$K$2654,销售台账!$E$3:$E$2654,$B131,销售台账!$B$3:$B$2654,LEFT($I$3,4),销售台账!$C$3:$C$2654,LEFT(CH$4,LEN(CH$4)-1))/CL131,0),"")</f>
        <v/>
      </c>
      <c r="CN131" s="64" t="str">
        <f>IF($B131&lt;&gt;"",SUMIFS(损耗登记!$I$3:$I$4999,损耗登记!$E$3:$E$4999,$B131,损耗登记!$B$3:$B$4999,LEFT($I$3,4),损耗登记!$C$3:$C$4999,LEFT(CH$4,LEN(CH$4)-1)),"")</f>
        <v/>
      </c>
      <c r="CO131" s="64" t="str">
        <f t="shared" si="132"/>
        <v/>
      </c>
      <c r="CP131" s="64" t="str">
        <f t="shared" si="133"/>
        <v/>
      </c>
      <c r="CQ131" s="64" t="str">
        <f t="shared" si="134"/>
        <v/>
      </c>
      <c r="CR131" s="64" t="str">
        <f t="shared" si="135"/>
        <v/>
      </c>
      <c r="CS131" s="64" t="str">
        <f>IF($B131&lt;&gt;"",SUMIFS(进货台账!$I$3:$I$1869,进货台账!$E$3:$E$1869,$B131,进货台账!$B$3:$B$1869,LEFT($I$3,4),进货台账!$C$3:$C$1869,LEFT(CS$4,LEN(CS$4)-1)),"")</f>
        <v/>
      </c>
      <c r="CT131" s="64" t="str">
        <f>IF($B131&lt;&gt;"",SUMIFS(进货台账!$K$3:$K$1869,进货台账!$E$3:$E$1869,$B131,进货台账!$B$3:$B$1869,LEFT($I$3,4),进货台账!$C$3:$C$1869,LEFT(CS$4,LEN(CS$4)-1)),"")</f>
        <v/>
      </c>
      <c r="CU131" s="64" t="str">
        <f t="shared" si="136"/>
        <v/>
      </c>
      <c r="CV131" s="64" t="str">
        <f t="shared" si="137"/>
        <v/>
      </c>
      <c r="CW131" s="64" t="str">
        <f>IF($B131&lt;&gt;"",SUMIFS(销售台账!$I$3:$I$2654,销售台账!$E$3:$E$2654,$B131,销售台账!$B$3:$B$2654,LEFT($I$3,4),销售台账!$C$3:$C$2654,LEFT(CS$4,LEN(CS$4)-1)),"")</f>
        <v/>
      </c>
      <c r="CX131" s="64" t="str">
        <f>IF($B131&lt;&gt;"",IFERROR(SUMIFS(销售台账!$K$3:$K$2654,销售台账!$E$3:$E$2654,$B131,销售台账!$B$3:$B$2654,LEFT($I$3,4),销售台账!$C$3:$C$2654,LEFT(CS$4,LEN(CS$4)-1))/CW131,0),"")</f>
        <v/>
      </c>
      <c r="CY131" s="64" t="str">
        <f>IF($B131&lt;&gt;"",SUMIFS(损耗登记!$I$3:$I$4999,损耗登记!$E$3:$E$4999,$B131,损耗登记!$B$3:$B$4999,LEFT($I$3,4),损耗登记!$C$3:$C$4999,LEFT(CS$4,LEN(CS$4)-1)),"")</f>
        <v/>
      </c>
      <c r="CZ131" s="64" t="str">
        <f t="shared" si="138"/>
        <v/>
      </c>
      <c r="DA131" s="64" t="str">
        <f t="shared" si="139"/>
        <v/>
      </c>
      <c r="DB131" s="64" t="str">
        <f t="shared" si="140"/>
        <v/>
      </c>
      <c r="DC131" s="64" t="str">
        <f t="shared" si="141"/>
        <v/>
      </c>
      <c r="DD131" s="64" t="str">
        <f>IF($B131&lt;&gt;"",SUMIFS(进货台账!$I$3:$I$1869,进货台账!$E$3:$E$1869,$B131,进货台账!$B$3:$B$1869,LEFT($I$3,4),进货台账!$C$3:$C$1869,LEFT(DD$4,LEN(DD$4)-1)),"")</f>
        <v/>
      </c>
      <c r="DE131" s="64" t="str">
        <f>IF($B131&lt;&gt;"",SUMIFS(进货台账!$K$3:$K$1869,进货台账!$E$3:$E$1869,$B131,进货台账!$B$3:$B$1869,LEFT($I$3,4),进货台账!$C$3:$C$1869,LEFT(DD$4,LEN(DD$4)-1)),"")</f>
        <v/>
      </c>
      <c r="DF131" s="64" t="str">
        <f t="shared" si="142"/>
        <v/>
      </c>
      <c r="DG131" s="64" t="str">
        <f t="shared" si="143"/>
        <v/>
      </c>
      <c r="DH131" s="64" t="str">
        <f>IF($B131&lt;&gt;"",SUMIFS(销售台账!$I$3:$I$2654,销售台账!$E$3:$E$2654,$B131,销售台账!$B$3:$B$2654,LEFT($I$3,4),销售台账!$C$3:$C$2654,LEFT(DD$4,LEN(DD$4)-1)),"")</f>
        <v/>
      </c>
      <c r="DI131" s="64" t="str">
        <f>IF($B131&lt;&gt;"",IFERROR(SUMIFS(销售台账!$K$3:$K$2654,销售台账!$E$3:$E$2654,$B131,销售台账!$B$3:$B$2654,LEFT($I$3,4),销售台账!$C$3:$C$2654,LEFT(DD$4,LEN(DD$4)-1))/DH131,0),"")</f>
        <v/>
      </c>
      <c r="DJ131" s="64" t="str">
        <f>IF($B131&lt;&gt;"",SUMIFS(损耗登记!$I$3:$I$4999,损耗登记!$E$3:$E$4999,$B131,损耗登记!$B$3:$B$4999,LEFT($I$3,4),损耗登记!$C$3:$C$4999,LEFT(DD$4,LEN(DD$4)-1)),"")</f>
        <v/>
      </c>
      <c r="DK131" s="64" t="str">
        <f t="shared" si="144"/>
        <v/>
      </c>
      <c r="DL131" s="64" t="str">
        <f t="shared" si="145"/>
        <v/>
      </c>
      <c r="DM131" s="64" t="str">
        <f t="shared" si="146"/>
        <v/>
      </c>
      <c r="DN131" s="64" t="str">
        <f t="shared" si="147"/>
        <v/>
      </c>
      <c r="DO131" s="64" t="str">
        <f>IF($B131&lt;&gt;"",SUMIFS(进货台账!$I$3:$I$1869,进货台账!$E$3:$E$1869,$B131,进货台账!$B$3:$B$1869,LEFT($I$3,4),进货台账!$C$3:$C$1869,LEFT(DO$4,LEN(DO$4)-1)),"")</f>
        <v/>
      </c>
      <c r="DP131" s="64" t="str">
        <f>IF($B131&lt;&gt;"",SUMIFS(进货台账!$K$3:$K$1869,进货台账!$E$3:$E$1869,$B131,进货台账!$B$3:$B$1869,LEFT($I$3,4),进货台账!$C$3:$C$1869,LEFT(DO$4,LEN(DO$4)-1)),"")</f>
        <v/>
      </c>
      <c r="DQ131" s="64" t="str">
        <f t="shared" si="148"/>
        <v/>
      </c>
      <c r="DR131" s="64" t="str">
        <f t="shared" si="149"/>
        <v/>
      </c>
      <c r="DS131" s="64" t="str">
        <f>IF($B131&lt;&gt;"",SUMIFS(销售台账!$I$3:$I$2654,销售台账!$E$3:$E$2654,$B131,销售台账!$B$3:$B$2654,LEFT($I$3,4),销售台账!$C$3:$C$2654,LEFT(DO$4,LEN(DO$4)-1)),"")</f>
        <v/>
      </c>
      <c r="DT131" s="64" t="str">
        <f>IF($B131&lt;&gt;"",IFERROR(SUMIFS(销售台账!$K$3:$K$2654,销售台账!$E$3:$E$2654,$B131,销售台账!$B$3:$B$2654,LEFT($I$3,4),销售台账!$C$3:$C$2654,LEFT(DO$4,LEN(DO$4)-1))/DS131,0),"")</f>
        <v/>
      </c>
      <c r="DU131" s="64" t="str">
        <f>IF($B131&lt;&gt;"",SUMIFS(损耗登记!$I$3:$I$4999,损耗登记!$E$3:$E$4999,$B131,损耗登记!$B$3:$B$4999,LEFT($I$3,4),损耗登记!$C$3:$C$4999,LEFT(DO$4,LEN(DO$4)-1)),"")</f>
        <v/>
      </c>
      <c r="DV131" s="64" t="str">
        <f t="shared" si="150"/>
        <v/>
      </c>
      <c r="DW131" s="64" t="str">
        <f t="shared" si="151"/>
        <v/>
      </c>
      <c r="DX131" s="64" t="str">
        <f t="shared" si="152"/>
        <v/>
      </c>
      <c r="DY131" s="64" t="str">
        <f t="shared" si="153"/>
        <v/>
      </c>
      <c r="DZ131" s="64" t="str">
        <f>IF($B131&lt;&gt;"",SUMIFS(进货台账!$I$3:$I$1869,进货台账!$E$3:$E$1869,$B131,进货台账!$B$3:$B$1869,LEFT($I$3,4),进货台账!$C$3:$C$1869,LEFT(DZ$4,LEN(DZ$4)-1)),"")</f>
        <v/>
      </c>
      <c r="EA131" s="64" t="str">
        <f>IF($B131&lt;&gt;"",SUMIFS(进货台账!$K$3:$K$1869,进货台账!$E$3:$E$1869,$B131,进货台账!$B$3:$B$1869,LEFT($I$3,4),进货台账!$C$3:$C$1869,LEFT(DZ$4,LEN(DZ$4)-1)),"")</f>
        <v/>
      </c>
      <c r="EB131" s="64" t="str">
        <f t="shared" si="154"/>
        <v/>
      </c>
      <c r="EC131" s="64" t="str">
        <f t="shared" si="155"/>
        <v/>
      </c>
      <c r="ED131" s="64" t="str">
        <f>IF($B131&lt;&gt;"",SUMIFS(销售台账!$I$3:$I$2654,销售台账!$E$3:$E$2654,$B131,销售台账!$B$3:$B$2654,LEFT($I$3,4),销售台账!$C$3:$C$2654,LEFT(DZ$4,LEN(DZ$4)-1)),"")</f>
        <v/>
      </c>
      <c r="EE131" s="64" t="str">
        <f>IF($B131&lt;&gt;"",IFERROR(SUMIFS(销售台账!$K$3:$K$2654,销售台账!$E$3:$E$2654,$B131,销售台账!$B$3:$B$2654,LEFT($I$3,4),销售台账!$C$3:$C$2654,LEFT(DZ$4,LEN(DZ$4)-1))/ED131,0),"")</f>
        <v/>
      </c>
      <c r="EF131" s="64" t="str">
        <f>IF($B131&lt;&gt;"",SUMIFS(损耗登记!$I$3:$I$4999,损耗登记!$E$3:$E$4999,$B131,损耗登记!$B$3:$B$4999,LEFT($I$3,4),损耗登记!$C$3:$C$4999,LEFT(DZ$4,LEN(DZ$4)-1)),"")</f>
        <v/>
      </c>
      <c r="EG131" s="64" t="str">
        <f t="shared" si="156"/>
        <v/>
      </c>
      <c r="EH131" s="64" t="str">
        <f t="shared" si="157"/>
        <v/>
      </c>
      <c r="EI131" s="64" t="str">
        <f t="shared" si="158"/>
        <v/>
      </c>
      <c r="EJ131" s="64" t="str">
        <f t="shared" si="159"/>
        <v/>
      </c>
    </row>
    <row r="132" s="44" customFormat="1" ht="22" customHeight="1" spans="1:140">
      <c r="A132" s="63" t="str">
        <f t="shared" si="160"/>
        <v/>
      </c>
      <c r="B132" s="63" t="str">
        <f>IF(商品参数!A128&lt;&gt;"",商品参数!A128,"")</f>
        <v/>
      </c>
      <c r="C132" s="64" t="str">
        <f>IFERROR(VLOOKUP(B132,商品参数!A:E,2,FALSE),"")</f>
        <v/>
      </c>
      <c r="D132" s="64" t="str">
        <f>IFERROR(VLOOKUP(B132,商品参数!A:E,3,FALSE),"")</f>
        <v/>
      </c>
      <c r="E132" s="64" t="str">
        <f>IFERROR(VLOOKUP(B132,商品参数!A:E,4,FALSE),"")</f>
        <v/>
      </c>
      <c r="F132" s="64" t="str">
        <f>IF(E132&lt;&gt;"",IFERROR(VLOOKUP(B132,商品参数!$A$3:$D$499,6,0),0),"")</f>
        <v/>
      </c>
      <c r="G132" s="64" t="str">
        <f>IF(E132&lt;&gt;"",IFERROR(VLOOKUP(B132,商品参数!$A$3:$E$499,7,0),0),"")</f>
        <v/>
      </c>
      <c r="H132" s="64" t="str">
        <f t="shared" si="94"/>
        <v/>
      </c>
      <c r="I132" s="64" t="str">
        <f>IF($B132&lt;&gt;"",SUMIFS(进货台账!$I$3:$I$1869,进货台账!$E$3:$E$1869,$B132,进货台账!$B$3:$B$1869,LEFT($I$3,4),进货台账!$C$3:$C$1869,LEFT(I$4,LEN(I$4)-1)),"")</f>
        <v/>
      </c>
      <c r="J132" s="64" t="str">
        <f>IF($B132&lt;&gt;"",SUMIFS(进货台账!$K$3:$K$1869,进货台账!$E$3:$E$1869,$B132,进货台账!$B$3:$B$1869,LEFT($I$3,4),进货台账!$C$3:$C$1869,LEFT(I$4,LEN(I$4)-1)),"")</f>
        <v/>
      </c>
      <c r="K132" s="64" t="str">
        <f t="shared" si="95"/>
        <v/>
      </c>
      <c r="L132" s="64" t="str">
        <f t="shared" si="96"/>
        <v/>
      </c>
      <c r="M132" s="64" t="str">
        <f>IF($B132&lt;&gt;"",SUMIFS(销售台账!$I$3:$I$2654,销售台账!$E$3:$E$2654,$B132,销售台账!$B$3:$B$2654,LEFT($I$3,4),销售台账!$C$3:$C$2654,LEFT(I$4,LEN(I$4)-1)),"")</f>
        <v/>
      </c>
      <c r="N132" s="64" t="str">
        <f>IF($B132&lt;&gt;"",IFERROR(SUMIFS(销售台账!$K$3:$K$2654,销售台账!$E$3:$E$2654,$B132,销售台账!$B$3:$B$2654,LEFT($I$3,4),销售台账!$C$3:$C$2654,LEFT(I$4,LEN(I$4)-1))/M132,0),"")</f>
        <v/>
      </c>
      <c r="O132" s="64" t="str">
        <f>IF($B132&lt;&gt;"",SUMIFS(损耗登记!$I$3:$I$4999,损耗登记!$E$3:$E$4999,$B132,损耗登记!$B$3:$B$4999,LEFT($I$3,4),损耗登记!$C$3:$C$4999,LEFT(I$4,LEN(I$4)-1)),"")</f>
        <v/>
      </c>
      <c r="P132" s="64" t="str">
        <f t="shared" si="97"/>
        <v/>
      </c>
      <c r="Q132" s="64" t="str">
        <f t="shared" si="98"/>
        <v/>
      </c>
      <c r="R132" s="64" t="str">
        <f t="shared" si="99"/>
        <v/>
      </c>
      <c r="S132" s="64" t="str">
        <f t="shared" si="161"/>
        <v/>
      </c>
      <c r="T132" s="64" t="str">
        <f>IF($B132&lt;&gt;"",SUMIFS(进货台账!$I$3:$I$1869,进货台账!$E$3:$E$1869,$B132,进货台账!$B$3:$B$1869,LEFT($I$3,4),进货台账!$C$3:$C$1869,LEFT(T$4,LEN(T$4)-1)),"")</f>
        <v/>
      </c>
      <c r="U132" s="64" t="str">
        <f>IF($B132&lt;&gt;"",SUMIFS(进货台账!$K$3:$K$1869,进货台账!$E$3:$E$1869,$B132,进货台账!$B$3:$B$1869,LEFT($I$3,4),进货台账!$C$3:$C$1869,LEFT(T$4,LEN(T$4)-1)),"")</f>
        <v/>
      </c>
      <c r="V132" s="64" t="str">
        <f t="shared" si="162"/>
        <v/>
      </c>
      <c r="W132" s="64" t="str">
        <f t="shared" si="163"/>
        <v/>
      </c>
      <c r="X132" s="64" t="str">
        <f>IF($B132&lt;&gt;"",SUMIFS(销售台账!$I$3:$I$2654,销售台账!$E$3:$E$2654,$B132,销售台账!$B$3:$B$2654,LEFT($I$3,4),销售台账!$C$3:$C$2654,LEFT(T$4,LEN(T$4)-1)),"")</f>
        <v/>
      </c>
      <c r="Y132" s="64" t="str">
        <f>IF($B132&lt;&gt;"",IFERROR(SUMIFS(销售台账!$K$3:$K$2654,销售台账!$E$3:$E$2654,$B132,销售台账!$B$3:$B$2654,LEFT($I$3,4),销售台账!$C$3:$C$2654,LEFT(T$4,LEN(T$4)-1))/X132,0),"")</f>
        <v/>
      </c>
      <c r="Z132" s="64" t="str">
        <f>IF($B132&lt;&gt;"",SUMIFS(损耗登记!$I$3:$I$4999,损耗登记!$E$3:$E$4999,$B132,损耗登记!$B$3:$B$4999,LEFT($I$3,4),损耗登记!$C$3:$C$4999,LEFT(T$4,LEN(T$4)-1)),"")</f>
        <v/>
      </c>
      <c r="AA132" s="64" t="str">
        <f t="shared" si="164"/>
        <v/>
      </c>
      <c r="AB132" s="64" t="str">
        <f t="shared" si="165"/>
        <v/>
      </c>
      <c r="AC132" s="64" t="str">
        <f t="shared" si="166"/>
        <v/>
      </c>
      <c r="AD132" s="64" t="str">
        <f t="shared" si="167"/>
        <v/>
      </c>
      <c r="AE132" s="64" t="str">
        <f>IF($B132&lt;&gt;"",SUMIFS(进货台账!$I$3:$I$1869,进货台账!$E$3:$E$1869,$B132,进货台账!$B$3:$B$1869,LEFT($I$3,4),进货台账!$C$3:$C$1869,LEFT(AE$4,LEN(AE$4)-1)),"")</f>
        <v/>
      </c>
      <c r="AF132" s="64" t="str">
        <f>IF($B132&lt;&gt;"",SUMIFS(进货台账!$K$3:$K$1869,进货台账!$E$3:$E$1869,$B132,进货台账!$B$3:$B$1869,LEFT($I$3,4),进货台账!$C$3:$C$1869,LEFT(AE$4,LEN(AE$4)-1)),"")</f>
        <v/>
      </c>
      <c r="AG132" s="64" t="str">
        <f t="shared" si="100"/>
        <v/>
      </c>
      <c r="AH132" s="64" t="str">
        <f t="shared" si="101"/>
        <v/>
      </c>
      <c r="AI132" s="64" t="str">
        <f>IF($B132&lt;&gt;"",SUMIFS(销售台账!$I$3:$I$2654,销售台账!$E$3:$E$2654,$B132,销售台账!$B$3:$B$2654,LEFT($I$3,4),销售台账!$C$3:$C$2654,LEFT(AE$4,LEN(AE$4)-1)),"")</f>
        <v/>
      </c>
      <c r="AJ132" s="64" t="str">
        <f>IF($B132&lt;&gt;"",IFERROR(SUMIFS(销售台账!$K$3:$K$2654,销售台账!$E$3:$E$2654,$B132,销售台账!$B$3:$B$2654,LEFT($I$3,4),销售台账!$C$3:$C$2654,LEFT(AE$4,LEN(AE$4)-1))/AI132,0),"")</f>
        <v/>
      </c>
      <c r="AK132" s="64" t="str">
        <f>IF($B132&lt;&gt;"",SUMIFS(损耗登记!$I$3:$I$4999,损耗登记!$E$3:$E$4999,$B132,损耗登记!$B$3:$B$4999,LEFT($I$3,4),损耗登记!$C$3:$C$4999,LEFT(AE$4,LEN(AE$4)-1)),"")</f>
        <v/>
      </c>
      <c r="AL132" s="64" t="str">
        <f t="shared" si="102"/>
        <v/>
      </c>
      <c r="AM132" s="64" t="str">
        <f t="shared" si="103"/>
        <v/>
      </c>
      <c r="AN132" s="64" t="str">
        <f t="shared" si="104"/>
        <v/>
      </c>
      <c r="AO132" s="64" t="str">
        <f t="shared" si="105"/>
        <v/>
      </c>
      <c r="AP132" s="64" t="str">
        <f>IF($B132&lt;&gt;"",SUMIFS(进货台账!$I$3:$I$1869,进货台账!$E$3:$E$1869,$B132,进货台账!$B$3:$B$1869,LEFT($I$3,4),进货台账!$C$3:$C$1869,LEFT(AP$4,LEN(AP$4)-1)),"")</f>
        <v/>
      </c>
      <c r="AQ132" s="64" t="str">
        <f>IF($B132&lt;&gt;"",SUMIFS(进货台账!$K$3:$K$1869,进货台账!$E$3:$E$1869,$B132,进货台账!$B$3:$B$1869,LEFT($I$3,4),进货台账!$C$3:$C$1869,LEFT(AP$4,LEN(AP$4)-1)),"")</f>
        <v/>
      </c>
      <c r="AR132" s="64" t="str">
        <f t="shared" si="106"/>
        <v/>
      </c>
      <c r="AS132" s="64" t="str">
        <f t="shared" si="107"/>
        <v/>
      </c>
      <c r="AT132" s="64" t="str">
        <f>IF($B132&lt;&gt;"",SUMIFS(销售台账!$I$3:$I$2654,销售台账!$E$3:$E$2654,$B132,销售台账!$B$3:$B$2654,LEFT($I$3,4),销售台账!$C$3:$C$2654,LEFT(AP$4,LEN(AP$4)-1)),"")</f>
        <v/>
      </c>
      <c r="AU132" s="64" t="str">
        <f>IF($B132&lt;&gt;"",IFERROR(SUMIFS(销售台账!$K$3:$K$2654,销售台账!$E$3:$E$2654,$B132,销售台账!$B$3:$B$2654,LEFT($I$3,4),销售台账!$C$3:$C$2654,LEFT(AP$4,LEN(AP$4)-1))/AT132,0),"")</f>
        <v/>
      </c>
      <c r="AV132" s="64" t="str">
        <f>IF($B132&lt;&gt;"",SUMIFS(损耗登记!$I$3:$I$4999,损耗登记!$E$3:$E$4999,$B132,损耗登记!$B$3:$B$4999,LEFT($I$3,4),损耗登记!$C$3:$C$4999,LEFT(AP$4,LEN(AP$4)-1)),"")</f>
        <v/>
      </c>
      <c r="AW132" s="64" t="str">
        <f t="shared" si="108"/>
        <v/>
      </c>
      <c r="AX132" s="64" t="str">
        <f t="shared" si="109"/>
        <v/>
      </c>
      <c r="AY132" s="64" t="str">
        <f t="shared" si="110"/>
        <v/>
      </c>
      <c r="AZ132" s="64" t="str">
        <f t="shared" si="111"/>
        <v/>
      </c>
      <c r="BA132" s="64" t="str">
        <f>IF($B132&lt;&gt;"",SUMIFS(进货台账!$I$3:$I$1869,进货台账!$E$3:$E$1869,$B132,进货台账!$B$3:$B$1869,LEFT($I$3,4),进货台账!$C$3:$C$1869,LEFT(BA$4,LEN(BA$4)-1)),"")</f>
        <v/>
      </c>
      <c r="BB132" s="64" t="str">
        <f>IF($B132&lt;&gt;"",SUMIFS(进货台账!$K$3:$K$1869,进货台账!$E$3:$E$1869,$B132,进货台账!$B$3:$B$1869,LEFT($I$3,4),进货台账!$C$3:$C$1869,LEFT(BA$4,LEN(BA$4)-1)),"")</f>
        <v/>
      </c>
      <c r="BC132" s="64" t="str">
        <f t="shared" si="112"/>
        <v/>
      </c>
      <c r="BD132" s="64" t="str">
        <f t="shared" si="113"/>
        <v/>
      </c>
      <c r="BE132" s="64" t="str">
        <f>IF($B132&lt;&gt;"",SUMIFS(销售台账!$I$3:$I$2654,销售台账!$E$3:$E$2654,$B132,销售台账!$B$3:$B$2654,LEFT($I$3,4),销售台账!$C$3:$C$2654,LEFT(BA$4,LEN(BA$4)-1)),"")</f>
        <v/>
      </c>
      <c r="BF132" s="64" t="str">
        <f>IF($B132&lt;&gt;"",IFERROR(SUMIFS(销售台账!$K$3:$K$2654,销售台账!$E$3:$E$2654,$B132,销售台账!$B$3:$B$2654,LEFT($I$3,4),销售台账!$C$3:$C$2654,LEFT(BA$4,LEN(BA$4)-1))/BE132,0),"")</f>
        <v/>
      </c>
      <c r="BG132" s="64" t="str">
        <f>IF($B132&lt;&gt;"",SUMIFS(损耗登记!$I$3:$I$4999,损耗登记!$E$3:$E$4999,$B132,损耗登记!$B$3:$B$4999,LEFT($I$3,4),损耗登记!$C$3:$C$4999,LEFT(BA$4,LEN(BA$4)-1)),"")</f>
        <v/>
      </c>
      <c r="BH132" s="64" t="str">
        <f t="shared" si="114"/>
        <v/>
      </c>
      <c r="BI132" s="64" t="str">
        <f t="shared" si="115"/>
        <v/>
      </c>
      <c r="BJ132" s="64" t="str">
        <f t="shared" si="116"/>
        <v/>
      </c>
      <c r="BK132" s="64" t="str">
        <f t="shared" si="117"/>
        <v/>
      </c>
      <c r="BL132" s="64" t="str">
        <f>IF($B132&lt;&gt;"",SUMIFS(进货台账!$I$3:$I$1869,进货台账!$E$3:$E$1869,$B132,进货台账!$B$3:$B$1869,LEFT($I$3,4),进货台账!$C$3:$C$1869,LEFT(BL$4,LEN(BL$4)-1)),"")</f>
        <v/>
      </c>
      <c r="BM132" s="64" t="str">
        <f>IF($B132&lt;&gt;"",SUMIFS(进货台账!$K$3:$K$1869,进货台账!$E$3:$E$1869,$B132,进货台账!$B$3:$B$1869,LEFT($I$3,4),进货台账!$C$3:$C$1869,LEFT(BL$4,LEN(BL$4)-1)),"")</f>
        <v/>
      </c>
      <c r="BN132" s="64" t="str">
        <f t="shared" si="118"/>
        <v/>
      </c>
      <c r="BO132" s="64" t="str">
        <f t="shared" si="119"/>
        <v/>
      </c>
      <c r="BP132" s="64" t="str">
        <f>IF($B132&lt;&gt;"",SUMIFS(销售台账!$I$3:$I$2654,销售台账!$E$3:$E$2654,$B132,销售台账!$B$3:$B$2654,LEFT($I$3,4),销售台账!$C$3:$C$2654,LEFT(BL$4,LEN(BL$4)-1)),"")</f>
        <v/>
      </c>
      <c r="BQ132" s="64" t="str">
        <f>IF($B132&lt;&gt;"",IFERROR(SUMIFS(销售台账!$K$3:$K$2654,销售台账!$E$3:$E$2654,$B132,销售台账!$B$3:$B$2654,LEFT($I$3,4),销售台账!$C$3:$C$2654,LEFT(BL$4,LEN(BL$4)-1))/BP132,0),"")</f>
        <v/>
      </c>
      <c r="BR132" s="64" t="str">
        <f>IF($B132&lt;&gt;"",SUMIFS(损耗登记!$I$3:$I$4999,损耗登记!$E$3:$E$4999,$B132,损耗登记!$B$3:$B$4999,LEFT($I$3,4),损耗登记!$C$3:$C$4999,LEFT(BL$4,LEN(BL$4)-1)),"")</f>
        <v/>
      </c>
      <c r="BS132" s="64" t="str">
        <f t="shared" si="120"/>
        <v/>
      </c>
      <c r="BT132" s="64" t="str">
        <f t="shared" si="121"/>
        <v/>
      </c>
      <c r="BU132" s="64" t="str">
        <f t="shared" si="122"/>
        <v/>
      </c>
      <c r="BV132" s="64" t="str">
        <f t="shared" si="123"/>
        <v/>
      </c>
      <c r="BW132" s="64" t="str">
        <f>IF($B132&lt;&gt;"",SUMIFS(进货台账!$I$3:$I$1869,进货台账!$E$3:$E$1869,$B132,进货台账!$B$3:$B$1869,LEFT($I$3,4),进货台账!$C$3:$C$1869,LEFT(BW$4,LEN(BW$4)-1)),"")</f>
        <v/>
      </c>
      <c r="BX132" s="64" t="str">
        <f>IF($B132&lt;&gt;"",SUMIFS(进货台账!$K$3:$K$1869,进货台账!$E$3:$E$1869,$B132,进货台账!$B$3:$B$1869,LEFT($I$3,4),进货台账!$C$3:$C$1869,LEFT(BW$4,LEN(BW$4)-1)),"")</f>
        <v/>
      </c>
      <c r="BY132" s="64" t="str">
        <f t="shared" si="124"/>
        <v/>
      </c>
      <c r="BZ132" s="64" t="str">
        <f t="shared" si="125"/>
        <v/>
      </c>
      <c r="CA132" s="64" t="str">
        <f>IF($B132&lt;&gt;"",SUMIFS(销售台账!$I$3:$I$2654,销售台账!$E$3:$E$2654,$B132,销售台账!$B$3:$B$2654,LEFT($I$3,4),销售台账!$C$3:$C$2654,LEFT(BW$4,LEN(BW$4)-1)),"")</f>
        <v/>
      </c>
      <c r="CB132" s="64" t="str">
        <f>IF($B132&lt;&gt;"",IFERROR(SUMIFS(销售台账!$K$3:$K$2654,销售台账!$E$3:$E$2654,$B132,销售台账!$B$3:$B$2654,LEFT($I$3,4),销售台账!$C$3:$C$2654,LEFT(BW$4,LEN(BW$4)-1))/CA132,0),"")</f>
        <v/>
      </c>
      <c r="CC132" s="64" t="str">
        <f>IF($B132&lt;&gt;"",SUMIFS(损耗登记!$I$3:$I$4999,损耗登记!$E$3:$E$4999,$B132,损耗登记!$B$3:$B$4999,LEFT($I$3,4),损耗登记!$C$3:$C$4999,LEFT(BW$4,LEN(BW$4)-1)),"")</f>
        <v/>
      </c>
      <c r="CD132" s="64" t="str">
        <f t="shared" si="126"/>
        <v/>
      </c>
      <c r="CE132" s="64" t="str">
        <f t="shared" si="127"/>
        <v/>
      </c>
      <c r="CF132" s="64" t="str">
        <f t="shared" si="128"/>
        <v/>
      </c>
      <c r="CG132" s="64" t="str">
        <f t="shared" si="129"/>
        <v/>
      </c>
      <c r="CH132" s="64" t="str">
        <f>IF($B132&lt;&gt;"",SUMIFS(进货台账!$I$3:$I$1869,进货台账!$E$3:$E$1869,$B132,进货台账!$B$3:$B$1869,LEFT($I$3,4),进货台账!$C$3:$C$1869,LEFT(CH$4,LEN(CH$4)-1)),"")</f>
        <v/>
      </c>
      <c r="CI132" s="64" t="str">
        <f>IF($B132&lt;&gt;"",SUMIFS(进货台账!$K$3:$K$1869,进货台账!$E$3:$E$1869,$B132,进货台账!$B$3:$B$1869,LEFT($I$3,4),进货台账!$C$3:$C$1869,LEFT(CH$4,LEN(CH$4)-1)),"")</f>
        <v/>
      </c>
      <c r="CJ132" s="64" t="str">
        <f t="shared" si="130"/>
        <v/>
      </c>
      <c r="CK132" s="64" t="str">
        <f t="shared" si="131"/>
        <v/>
      </c>
      <c r="CL132" s="64" t="str">
        <f>IF($B132&lt;&gt;"",SUMIFS(销售台账!$I$3:$I$2654,销售台账!$E$3:$E$2654,$B132,销售台账!$B$3:$B$2654,LEFT($I$3,4),销售台账!$C$3:$C$2654,LEFT(CH$4,LEN(CH$4)-1)),"")</f>
        <v/>
      </c>
      <c r="CM132" s="64" t="str">
        <f>IF($B132&lt;&gt;"",IFERROR(SUMIFS(销售台账!$K$3:$K$2654,销售台账!$E$3:$E$2654,$B132,销售台账!$B$3:$B$2654,LEFT($I$3,4),销售台账!$C$3:$C$2654,LEFT(CH$4,LEN(CH$4)-1))/CL132,0),"")</f>
        <v/>
      </c>
      <c r="CN132" s="64" t="str">
        <f>IF($B132&lt;&gt;"",SUMIFS(损耗登记!$I$3:$I$4999,损耗登记!$E$3:$E$4999,$B132,损耗登记!$B$3:$B$4999,LEFT($I$3,4),损耗登记!$C$3:$C$4999,LEFT(CH$4,LEN(CH$4)-1)),"")</f>
        <v/>
      </c>
      <c r="CO132" s="64" t="str">
        <f t="shared" si="132"/>
        <v/>
      </c>
      <c r="CP132" s="64" t="str">
        <f t="shared" si="133"/>
        <v/>
      </c>
      <c r="CQ132" s="64" t="str">
        <f t="shared" si="134"/>
        <v/>
      </c>
      <c r="CR132" s="64" t="str">
        <f t="shared" si="135"/>
        <v/>
      </c>
      <c r="CS132" s="64" t="str">
        <f>IF($B132&lt;&gt;"",SUMIFS(进货台账!$I$3:$I$1869,进货台账!$E$3:$E$1869,$B132,进货台账!$B$3:$B$1869,LEFT($I$3,4),进货台账!$C$3:$C$1869,LEFT(CS$4,LEN(CS$4)-1)),"")</f>
        <v/>
      </c>
      <c r="CT132" s="64" t="str">
        <f>IF($B132&lt;&gt;"",SUMIFS(进货台账!$K$3:$K$1869,进货台账!$E$3:$E$1869,$B132,进货台账!$B$3:$B$1869,LEFT($I$3,4),进货台账!$C$3:$C$1869,LEFT(CS$4,LEN(CS$4)-1)),"")</f>
        <v/>
      </c>
      <c r="CU132" s="64" t="str">
        <f t="shared" si="136"/>
        <v/>
      </c>
      <c r="CV132" s="64" t="str">
        <f t="shared" si="137"/>
        <v/>
      </c>
      <c r="CW132" s="64" t="str">
        <f>IF($B132&lt;&gt;"",SUMIFS(销售台账!$I$3:$I$2654,销售台账!$E$3:$E$2654,$B132,销售台账!$B$3:$B$2654,LEFT($I$3,4),销售台账!$C$3:$C$2654,LEFT(CS$4,LEN(CS$4)-1)),"")</f>
        <v/>
      </c>
      <c r="CX132" s="64" t="str">
        <f>IF($B132&lt;&gt;"",IFERROR(SUMIFS(销售台账!$K$3:$K$2654,销售台账!$E$3:$E$2654,$B132,销售台账!$B$3:$B$2654,LEFT($I$3,4),销售台账!$C$3:$C$2654,LEFT(CS$4,LEN(CS$4)-1))/CW132,0),"")</f>
        <v/>
      </c>
      <c r="CY132" s="64" t="str">
        <f>IF($B132&lt;&gt;"",SUMIFS(损耗登记!$I$3:$I$4999,损耗登记!$E$3:$E$4999,$B132,损耗登记!$B$3:$B$4999,LEFT($I$3,4),损耗登记!$C$3:$C$4999,LEFT(CS$4,LEN(CS$4)-1)),"")</f>
        <v/>
      </c>
      <c r="CZ132" s="64" t="str">
        <f t="shared" si="138"/>
        <v/>
      </c>
      <c r="DA132" s="64" t="str">
        <f t="shared" si="139"/>
        <v/>
      </c>
      <c r="DB132" s="64" t="str">
        <f t="shared" si="140"/>
        <v/>
      </c>
      <c r="DC132" s="64" t="str">
        <f t="shared" si="141"/>
        <v/>
      </c>
      <c r="DD132" s="64" t="str">
        <f>IF($B132&lt;&gt;"",SUMIFS(进货台账!$I$3:$I$1869,进货台账!$E$3:$E$1869,$B132,进货台账!$B$3:$B$1869,LEFT($I$3,4),进货台账!$C$3:$C$1869,LEFT(DD$4,LEN(DD$4)-1)),"")</f>
        <v/>
      </c>
      <c r="DE132" s="64" t="str">
        <f>IF($B132&lt;&gt;"",SUMIFS(进货台账!$K$3:$K$1869,进货台账!$E$3:$E$1869,$B132,进货台账!$B$3:$B$1869,LEFT($I$3,4),进货台账!$C$3:$C$1869,LEFT(DD$4,LEN(DD$4)-1)),"")</f>
        <v/>
      </c>
      <c r="DF132" s="64" t="str">
        <f t="shared" si="142"/>
        <v/>
      </c>
      <c r="DG132" s="64" t="str">
        <f t="shared" si="143"/>
        <v/>
      </c>
      <c r="DH132" s="64" t="str">
        <f>IF($B132&lt;&gt;"",SUMIFS(销售台账!$I$3:$I$2654,销售台账!$E$3:$E$2654,$B132,销售台账!$B$3:$B$2654,LEFT($I$3,4),销售台账!$C$3:$C$2654,LEFT(DD$4,LEN(DD$4)-1)),"")</f>
        <v/>
      </c>
      <c r="DI132" s="64" t="str">
        <f>IF($B132&lt;&gt;"",IFERROR(SUMIFS(销售台账!$K$3:$K$2654,销售台账!$E$3:$E$2654,$B132,销售台账!$B$3:$B$2654,LEFT($I$3,4),销售台账!$C$3:$C$2654,LEFT(DD$4,LEN(DD$4)-1))/DH132,0),"")</f>
        <v/>
      </c>
      <c r="DJ132" s="64" t="str">
        <f>IF($B132&lt;&gt;"",SUMIFS(损耗登记!$I$3:$I$4999,损耗登记!$E$3:$E$4999,$B132,损耗登记!$B$3:$B$4999,LEFT($I$3,4),损耗登记!$C$3:$C$4999,LEFT(DD$4,LEN(DD$4)-1)),"")</f>
        <v/>
      </c>
      <c r="DK132" s="64" t="str">
        <f t="shared" si="144"/>
        <v/>
      </c>
      <c r="DL132" s="64" t="str">
        <f t="shared" si="145"/>
        <v/>
      </c>
      <c r="DM132" s="64" t="str">
        <f t="shared" si="146"/>
        <v/>
      </c>
      <c r="DN132" s="64" t="str">
        <f t="shared" si="147"/>
        <v/>
      </c>
      <c r="DO132" s="64" t="str">
        <f>IF($B132&lt;&gt;"",SUMIFS(进货台账!$I$3:$I$1869,进货台账!$E$3:$E$1869,$B132,进货台账!$B$3:$B$1869,LEFT($I$3,4),进货台账!$C$3:$C$1869,LEFT(DO$4,LEN(DO$4)-1)),"")</f>
        <v/>
      </c>
      <c r="DP132" s="64" t="str">
        <f>IF($B132&lt;&gt;"",SUMIFS(进货台账!$K$3:$K$1869,进货台账!$E$3:$E$1869,$B132,进货台账!$B$3:$B$1869,LEFT($I$3,4),进货台账!$C$3:$C$1869,LEFT(DO$4,LEN(DO$4)-1)),"")</f>
        <v/>
      </c>
      <c r="DQ132" s="64" t="str">
        <f t="shared" si="148"/>
        <v/>
      </c>
      <c r="DR132" s="64" t="str">
        <f t="shared" si="149"/>
        <v/>
      </c>
      <c r="DS132" s="64" t="str">
        <f>IF($B132&lt;&gt;"",SUMIFS(销售台账!$I$3:$I$2654,销售台账!$E$3:$E$2654,$B132,销售台账!$B$3:$B$2654,LEFT($I$3,4),销售台账!$C$3:$C$2654,LEFT(DO$4,LEN(DO$4)-1)),"")</f>
        <v/>
      </c>
      <c r="DT132" s="64" t="str">
        <f>IF($B132&lt;&gt;"",IFERROR(SUMIFS(销售台账!$K$3:$K$2654,销售台账!$E$3:$E$2654,$B132,销售台账!$B$3:$B$2654,LEFT($I$3,4),销售台账!$C$3:$C$2654,LEFT(DO$4,LEN(DO$4)-1))/DS132,0),"")</f>
        <v/>
      </c>
      <c r="DU132" s="64" t="str">
        <f>IF($B132&lt;&gt;"",SUMIFS(损耗登记!$I$3:$I$4999,损耗登记!$E$3:$E$4999,$B132,损耗登记!$B$3:$B$4999,LEFT($I$3,4),损耗登记!$C$3:$C$4999,LEFT(DO$4,LEN(DO$4)-1)),"")</f>
        <v/>
      </c>
      <c r="DV132" s="64" t="str">
        <f t="shared" si="150"/>
        <v/>
      </c>
      <c r="DW132" s="64" t="str">
        <f t="shared" si="151"/>
        <v/>
      </c>
      <c r="DX132" s="64" t="str">
        <f t="shared" si="152"/>
        <v/>
      </c>
      <c r="DY132" s="64" t="str">
        <f t="shared" si="153"/>
        <v/>
      </c>
      <c r="DZ132" s="64" t="str">
        <f>IF($B132&lt;&gt;"",SUMIFS(进货台账!$I$3:$I$1869,进货台账!$E$3:$E$1869,$B132,进货台账!$B$3:$B$1869,LEFT($I$3,4),进货台账!$C$3:$C$1869,LEFT(DZ$4,LEN(DZ$4)-1)),"")</f>
        <v/>
      </c>
      <c r="EA132" s="64" t="str">
        <f>IF($B132&lt;&gt;"",SUMIFS(进货台账!$K$3:$K$1869,进货台账!$E$3:$E$1869,$B132,进货台账!$B$3:$B$1869,LEFT($I$3,4),进货台账!$C$3:$C$1869,LEFT(DZ$4,LEN(DZ$4)-1)),"")</f>
        <v/>
      </c>
      <c r="EB132" s="64" t="str">
        <f t="shared" si="154"/>
        <v/>
      </c>
      <c r="EC132" s="64" t="str">
        <f t="shared" si="155"/>
        <v/>
      </c>
      <c r="ED132" s="64" t="str">
        <f>IF($B132&lt;&gt;"",SUMIFS(销售台账!$I$3:$I$2654,销售台账!$E$3:$E$2654,$B132,销售台账!$B$3:$B$2654,LEFT($I$3,4),销售台账!$C$3:$C$2654,LEFT(DZ$4,LEN(DZ$4)-1)),"")</f>
        <v/>
      </c>
      <c r="EE132" s="64" t="str">
        <f>IF($B132&lt;&gt;"",IFERROR(SUMIFS(销售台账!$K$3:$K$2654,销售台账!$E$3:$E$2654,$B132,销售台账!$B$3:$B$2654,LEFT($I$3,4),销售台账!$C$3:$C$2654,LEFT(DZ$4,LEN(DZ$4)-1))/ED132,0),"")</f>
        <v/>
      </c>
      <c r="EF132" s="64" t="str">
        <f>IF($B132&lt;&gt;"",SUMIFS(损耗登记!$I$3:$I$4999,损耗登记!$E$3:$E$4999,$B132,损耗登记!$B$3:$B$4999,LEFT($I$3,4),损耗登记!$C$3:$C$4999,LEFT(DZ$4,LEN(DZ$4)-1)),"")</f>
        <v/>
      </c>
      <c r="EG132" s="64" t="str">
        <f t="shared" si="156"/>
        <v/>
      </c>
      <c r="EH132" s="64" t="str">
        <f t="shared" si="157"/>
        <v/>
      </c>
      <c r="EI132" s="64" t="str">
        <f t="shared" si="158"/>
        <v/>
      </c>
      <c r="EJ132" s="64" t="str">
        <f t="shared" si="159"/>
        <v/>
      </c>
    </row>
    <row r="133" s="44" customFormat="1" ht="22" customHeight="1" spans="1:140">
      <c r="A133" s="63" t="str">
        <f t="shared" si="160"/>
        <v/>
      </c>
      <c r="B133" s="63" t="str">
        <f>IF(商品参数!A129&lt;&gt;"",商品参数!A129,"")</f>
        <v/>
      </c>
      <c r="C133" s="64" t="str">
        <f>IFERROR(VLOOKUP(B133,商品参数!A:E,2,FALSE),"")</f>
        <v/>
      </c>
      <c r="D133" s="64" t="str">
        <f>IFERROR(VLOOKUP(B133,商品参数!A:E,3,FALSE),"")</f>
        <v/>
      </c>
      <c r="E133" s="64" t="str">
        <f>IFERROR(VLOOKUP(B133,商品参数!A:E,4,FALSE),"")</f>
        <v/>
      </c>
      <c r="F133" s="64" t="str">
        <f>IF(E133&lt;&gt;"",IFERROR(VLOOKUP(B133,商品参数!$A$3:$D$499,6,0),0),"")</f>
        <v/>
      </c>
      <c r="G133" s="64" t="str">
        <f>IF(E133&lt;&gt;"",IFERROR(VLOOKUP(B133,商品参数!$A$3:$E$499,7,0),0),"")</f>
        <v/>
      </c>
      <c r="H133" s="64" t="str">
        <f t="shared" si="94"/>
        <v/>
      </c>
      <c r="I133" s="64" t="str">
        <f>IF($B133&lt;&gt;"",SUMIFS(进货台账!$I$3:$I$1869,进货台账!$E$3:$E$1869,$B133,进货台账!$B$3:$B$1869,LEFT($I$3,4),进货台账!$C$3:$C$1869,LEFT(I$4,LEN(I$4)-1)),"")</f>
        <v/>
      </c>
      <c r="J133" s="64" t="str">
        <f>IF($B133&lt;&gt;"",SUMIFS(进货台账!$K$3:$K$1869,进货台账!$E$3:$E$1869,$B133,进货台账!$B$3:$B$1869,LEFT($I$3,4),进货台账!$C$3:$C$1869,LEFT(I$4,LEN(I$4)-1)),"")</f>
        <v/>
      </c>
      <c r="K133" s="64" t="str">
        <f t="shared" si="95"/>
        <v/>
      </c>
      <c r="L133" s="64" t="str">
        <f t="shared" si="96"/>
        <v/>
      </c>
      <c r="M133" s="64" t="str">
        <f>IF($B133&lt;&gt;"",SUMIFS(销售台账!$I$3:$I$2654,销售台账!$E$3:$E$2654,$B133,销售台账!$B$3:$B$2654,LEFT($I$3,4),销售台账!$C$3:$C$2654,LEFT(I$4,LEN(I$4)-1)),"")</f>
        <v/>
      </c>
      <c r="N133" s="64" t="str">
        <f>IF($B133&lt;&gt;"",IFERROR(SUMIFS(销售台账!$K$3:$K$2654,销售台账!$E$3:$E$2654,$B133,销售台账!$B$3:$B$2654,LEFT($I$3,4),销售台账!$C$3:$C$2654,LEFT(I$4,LEN(I$4)-1))/M133,0),"")</f>
        <v/>
      </c>
      <c r="O133" s="64" t="str">
        <f>IF($B133&lt;&gt;"",SUMIFS(损耗登记!$I$3:$I$4999,损耗登记!$E$3:$E$4999,$B133,损耗登记!$B$3:$B$4999,LEFT($I$3,4),损耗登记!$C$3:$C$4999,LEFT(I$4,LEN(I$4)-1)),"")</f>
        <v/>
      </c>
      <c r="P133" s="64" t="str">
        <f t="shared" si="97"/>
        <v/>
      </c>
      <c r="Q133" s="64" t="str">
        <f t="shared" si="98"/>
        <v/>
      </c>
      <c r="R133" s="64" t="str">
        <f t="shared" si="99"/>
        <v/>
      </c>
      <c r="S133" s="64" t="str">
        <f t="shared" si="161"/>
        <v/>
      </c>
      <c r="T133" s="64" t="str">
        <f>IF($B133&lt;&gt;"",SUMIFS(进货台账!$I$3:$I$1869,进货台账!$E$3:$E$1869,$B133,进货台账!$B$3:$B$1869,LEFT($I$3,4),进货台账!$C$3:$C$1869,LEFT(T$4,LEN(T$4)-1)),"")</f>
        <v/>
      </c>
      <c r="U133" s="64" t="str">
        <f>IF($B133&lt;&gt;"",SUMIFS(进货台账!$K$3:$K$1869,进货台账!$E$3:$E$1869,$B133,进货台账!$B$3:$B$1869,LEFT($I$3,4),进货台账!$C$3:$C$1869,LEFT(T$4,LEN(T$4)-1)),"")</f>
        <v/>
      </c>
      <c r="V133" s="64" t="str">
        <f t="shared" si="162"/>
        <v/>
      </c>
      <c r="W133" s="64" t="str">
        <f t="shared" si="163"/>
        <v/>
      </c>
      <c r="X133" s="64" t="str">
        <f>IF($B133&lt;&gt;"",SUMIFS(销售台账!$I$3:$I$2654,销售台账!$E$3:$E$2654,$B133,销售台账!$B$3:$B$2654,LEFT($I$3,4),销售台账!$C$3:$C$2654,LEFT(T$4,LEN(T$4)-1)),"")</f>
        <v/>
      </c>
      <c r="Y133" s="64" t="str">
        <f>IF($B133&lt;&gt;"",IFERROR(SUMIFS(销售台账!$K$3:$K$2654,销售台账!$E$3:$E$2654,$B133,销售台账!$B$3:$B$2654,LEFT($I$3,4),销售台账!$C$3:$C$2654,LEFT(T$4,LEN(T$4)-1))/X133,0),"")</f>
        <v/>
      </c>
      <c r="Z133" s="64" t="str">
        <f>IF($B133&lt;&gt;"",SUMIFS(损耗登记!$I$3:$I$4999,损耗登记!$E$3:$E$4999,$B133,损耗登记!$B$3:$B$4999,LEFT($I$3,4),损耗登记!$C$3:$C$4999,LEFT(T$4,LEN(T$4)-1)),"")</f>
        <v/>
      </c>
      <c r="AA133" s="64" t="str">
        <f t="shared" si="164"/>
        <v/>
      </c>
      <c r="AB133" s="64" t="str">
        <f t="shared" si="165"/>
        <v/>
      </c>
      <c r="AC133" s="64" t="str">
        <f t="shared" si="166"/>
        <v/>
      </c>
      <c r="AD133" s="64" t="str">
        <f t="shared" si="167"/>
        <v/>
      </c>
      <c r="AE133" s="64" t="str">
        <f>IF($B133&lt;&gt;"",SUMIFS(进货台账!$I$3:$I$1869,进货台账!$E$3:$E$1869,$B133,进货台账!$B$3:$B$1869,LEFT($I$3,4),进货台账!$C$3:$C$1869,LEFT(AE$4,LEN(AE$4)-1)),"")</f>
        <v/>
      </c>
      <c r="AF133" s="64" t="str">
        <f>IF($B133&lt;&gt;"",SUMIFS(进货台账!$K$3:$K$1869,进货台账!$E$3:$E$1869,$B133,进货台账!$B$3:$B$1869,LEFT($I$3,4),进货台账!$C$3:$C$1869,LEFT(AE$4,LEN(AE$4)-1)),"")</f>
        <v/>
      </c>
      <c r="AG133" s="64" t="str">
        <f t="shared" si="100"/>
        <v/>
      </c>
      <c r="AH133" s="64" t="str">
        <f t="shared" si="101"/>
        <v/>
      </c>
      <c r="AI133" s="64" t="str">
        <f>IF($B133&lt;&gt;"",SUMIFS(销售台账!$I$3:$I$2654,销售台账!$E$3:$E$2654,$B133,销售台账!$B$3:$B$2654,LEFT($I$3,4),销售台账!$C$3:$C$2654,LEFT(AE$4,LEN(AE$4)-1)),"")</f>
        <v/>
      </c>
      <c r="AJ133" s="64" t="str">
        <f>IF($B133&lt;&gt;"",IFERROR(SUMIFS(销售台账!$K$3:$K$2654,销售台账!$E$3:$E$2654,$B133,销售台账!$B$3:$B$2654,LEFT($I$3,4),销售台账!$C$3:$C$2654,LEFT(AE$4,LEN(AE$4)-1))/AI133,0),"")</f>
        <v/>
      </c>
      <c r="AK133" s="64" t="str">
        <f>IF($B133&lt;&gt;"",SUMIFS(损耗登记!$I$3:$I$4999,损耗登记!$E$3:$E$4999,$B133,损耗登记!$B$3:$B$4999,LEFT($I$3,4),损耗登记!$C$3:$C$4999,LEFT(AE$4,LEN(AE$4)-1)),"")</f>
        <v/>
      </c>
      <c r="AL133" s="64" t="str">
        <f t="shared" si="102"/>
        <v/>
      </c>
      <c r="AM133" s="64" t="str">
        <f t="shared" si="103"/>
        <v/>
      </c>
      <c r="AN133" s="64" t="str">
        <f t="shared" si="104"/>
        <v/>
      </c>
      <c r="AO133" s="64" t="str">
        <f t="shared" si="105"/>
        <v/>
      </c>
      <c r="AP133" s="64" t="str">
        <f>IF($B133&lt;&gt;"",SUMIFS(进货台账!$I$3:$I$1869,进货台账!$E$3:$E$1869,$B133,进货台账!$B$3:$B$1869,LEFT($I$3,4),进货台账!$C$3:$C$1869,LEFT(AP$4,LEN(AP$4)-1)),"")</f>
        <v/>
      </c>
      <c r="AQ133" s="64" t="str">
        <f>IF($B133&lt;&gt;"",SUMIFS(进货台账!$K$3:$K$1869,进货台账!$E$3:$E$1869,$B133,进货台账!$B$3:$B$1869,LEFT($I$3,4),进货台账!$C$3:$C$1869,LEFT(AP$4,LEN(AP$4)-1)),"")</f>
        <v/>
      </c>
      <c r="AR133" s="64" t="str">
        <f t="shared" si="106"/>
        <v/>
      </c>
      <c r="AS133" s="64" t="str">
        <f t="shared" si="107"/>
        <v/>
      </c>
      <c r="AT133" s="64" t="str">
        <f>IF($B133&lt;&gt;"",SUMIFS(销售台账!$I$3:$I$2654,销售台账!$E$3:$E$2654,$B133,销售台账!$B$3:$B$2654,LEFT($I$3,4),销售台账!$C$3:$C$2654,LEFT(AP$4,LEN(AP$4)-1)),"")</f>
        <v/>
      </c>
      <c r="AU133" s="64" t="str">
        <f>IF($B133&lt;&gt;"",IFERROR(SUMIFS(销售台账!$K$3:$K$2654,销售台账!$E$3:$E$2654,$B133,销售台账!$B$3:$B$2654,LEFT($I$3,4),销售台账!$C$3:$C$2654,LEFT(AP$4,LEN(AP$4)-1))/AT133,0),"")</f>
        <v/>
      </c>
      <c r="AV133" s="64" t="str">
        <f>IF($B133&lt;&gt;"",SUMIFS(损耗登记!$I$3:$I$4999,损耗登记!$E$3:$E$4999,$B133,损耗登记!$B$3:$B$4999,LEFT($I$3,4),损耗登记!$C$3:$C$4999,LEFT(AP$4,LEN(AP$4)-1)),"")</f>
        <v/>
      </c>
      <c r="AW133" s="64" t="str">
        <f t="shared" si="108"/>
        <v/>
      </c>
      <c r="AX133" s="64" t="str">
        <f t="shared" si="109"/>
        <v/>
      </c>
      <c r="AY133" s="64" t="str">
        <f t="shared" si="110"/>
        <v/>
      </c>
      <c r="AZ133" s="64" t="str">
        <f t="shared" si="111"/>
        <v/>
      </c>
      <c r="BA133" s="64" t="str">
        <f>IF($B133&lt;&gt;"",SUMIFS(进货台账!$I$3:$I$1869,进货台账!$E$3:$E$1869,$B133,进货台账!$B$3:$B$1869,LEFT($I$3,4),进货台账!$C$3:$C$1869,LEFT(BA$4,LEN(BA$4)-1)),"")</f>
        <v/>
      </c>
      <c r="BB133" s="64" t="str">
        <f>IF($B133&lt;&gt;"",SUMIFS(进货台账!$K$3:$K$1869,进货台账!$E$3:$E$1869,$B133,进货台账!$B$3:$B$1869,LEFT($I$3,4),进货台账!$C$3:$C$1869,LEFT(BA$4,LEN(BA$4)-1)),"")</f>
        <v/>
      </c>
      <c r="BC133" s="64" t="str">
        <f t="shared" si="112"/>
        <v/>
      </c>
      <c r="BD133" s="64" t="str">
        <f t="shared" si="113"/>
        <v/>
      </c>
      <c r="BE133" s="64" t="str">
        <f>IF($B133&lt;&gt;"",SUMIFS(销售台账!$I$3:$I$2654,销售台账!$E$3:$E$2654,$B133,销售台账!$B$3:$B$2654,LEFT($I$3,4),销售台账!$C$3:$C$2654,LEFT(BA$4,LEN(BA$4)-1)),"")</f>
        <v/>
      </c>
      <c r="BF133" s="64" t="str">
        <f>IF($B133&lt;&gt;"",IFERROR(SUMIFS(销售台账!$K$3:$K$2654,销售台账!$E$3:$E$2654,$B133,销售台账!$B$3:$B$2654,LEFT($I$3,4),销售台账!$C$3:$C$2654,LEFT(BA$4,LEN(BA$4)-1))/BE133,0),"")</f>
        <v/>
      </c>
      <c r="BG133" s="64" t="str">
        <f>IF($B133&lt;&gt;"",SUMIFS(损耗登记!$I$3:$I$4999,损耗登记!$E$3:$E$4999,$B133,损耗登记!$B$3:$B$4999,LEFT($I$3,4),损耗登记!$C$3:$C$4999,LEFT(BA$4,LEN(BA$4)-1)),"")</f>
        <v/>
      </c>
      <c r="BH133" s="64" t="str">
        <f t="shared" si="114"/>
        <v/>
      </c>
      <c r="BI133" s="64" t="str">
        <f t="shared" si="115"/>
        <v/>
      </c>
      <c r="BJ133" s="64" t="str">
        <f t="shared" si="116"/>
        <v/>
      </c>
      <c r="BK133" s="64" t="str">
        <f t="shared" si="117"/>
        <v/>
      </c>
      <c r="BL133" s="64" t="str">
        <f>IF($B133&lt;&gt;"",SUMIFS(进货台账!$I$3:$I$1869,进货台账!$E$3:$E$1869,$B133,进货台账!$B$3:$B$1869,LEFT($I$3,4),进货台账!$C$3:$C$1869,LEFT(BL$4,LEN(BL$4)-1)),"")</f>
        <v/>
      </c>
      <c r="BM133" s="64" t="str">
        <f>IF($B133&lt;&gt;"",SUMIFS(进货台账!$K$3:$K$1869,进货台账!$E$3:$E$1869,$B133,进货台账!$B$3:$B$1869,LEFT($I$3,4),进货台账!$C$3:$C$1869,LEFT(BL$4,LEN(BL$4)-1)),"")</f>
        <v/>
      </c>
      <c r="BN133" s="64" t="str">
        <f t="shared" si="118"/>
        <v/>
      </c>
      <c r="BO133" s="64" t="str">
        <f t="shared" si="119"/>
        <v/>
      </c>
      <c r="BP133" s="64" t="str">
        <f>IF($B133&lt;&gt;"",SUMIFS(销售台账!$I$3:$I$2654,销售台账!$E$3:$E$2654,$B133,销售台账!$B$3:$B$2654,LEFT($I$3,4),销售台账!$C$3:$C$2654,LEFT(BL$4,LEN(BL$4)-1)),"")</f>
        <v/>
      </c>
      <c r="BQ133" s="64" t="str">
        <f>IF($B133&lt;&gt;"",IFERROR(SUMIFS(销售台账!$K$3:$K$2654,销售台账!$E$3:$E$2654,$B133,销售台账!$B$3:$B$2654,LEFT($I$3,4),销售台账!$C$3:$C$2654,LEFT(BL$4,LEN(BL$4)-1))/BP133,0),"")</f>
        <v/>
      </c>
      <c r="BR133" s="64" t="str">
        <f>IF($B133&lt;&gt;"",SUMIFS(损耗登记!$I$3:$I$4999,损耗登记!$E$3:$E$4999,$B133,损耗登记!$B$3:$B$4999,LEFT($I$3,4),损耗登记!$C$3:$C$4999,LEFT(BL$4,LEN(BL$4)-1)),"")</f>
        <v/>
      </c>
      <c r="BS133" s="64" t="str">
        <f t="shared" si="120"/>
        <v/>
      </c>
      <c r="BT133" s="64" t="str">
        <f t="shared" si="121"/>
        <v/>
      </c>
      <c r="BU133" s="64" t="str">
        <f t="shared" si="122"/>
        <v/>
      </c>
      <c r="BV133" s="64" t="str">
        <f t="shared" si="123"/>
        <v/>
      </c>
      <c r="BW133" s="64" t="str">
        <f>IF($B133&lt;&gt;"",SUMIFS(进货台账!$I$3:$I$1869,进货台账!$E$3:$E$1869,$B133,进货台账!$B$3:$B$1869,LEFT($I$3,4),进货台账!$C$3:$C$1869,LEFT(BW$4,LEN(BW$4)-1)),"")</f>
        <v/>
      </c>
      <c r="BX133" s="64" t="str">
        <f>IF($B133&lt;&gt;"",SUMIFS(进货台账!$K$3:$K$1869,进货台账!$E$3:$E$1869,$B133,进货台账!$B$3:$B$1869,LEFT($I$3,4),进货台账!$C$3:$C$1869,LEFT(BW$4,LEN(BW$4)-1)),"")</f>
        <v/>
      </c>
      <c r="BY133" s="64" t="str">
        <f t="shared" si="124"/>
        <v/>
      </c>
      <c r="BZ133" s="64" t="str">
        <f t="shared" si="125"/>
        <v/>
      </c>
      <c r="CA133" s="64" t="str">
        <f>IF($B133&lt;&gt;"",SUMIFS(销售台账!$I$3:$I$2654,销售台账!$E$3:$E$2654,$B133,销售台账!$B$3:$B$2654,LEFT($I$3,4),销售台账!$C$3:$C$2654,LEFT(BW$4,LEN(BW$4)-1)),"")</f>
        <v/>
      </c>
      <c r="CB133" s="64" t="str">
        <f>IF($B133&lt;&gt;"",IFERROR(SUMIFS(销售台账!$K$3:$K$2654,销售台账!$E$3:$E$2654,$B133,销售台账!$B$3:$B$2654,LEFT($I$3,4),销售台账!$C$3:$C$2654,LEFT(BW$4,LEN(BW$4)-1))/CA133,0),"")</f>
        <v/>
      </c>
      <c r="CC133" s="64" t="str">
        <f>IF($B133&lt;&gt;"",SUMIFS(损耗登记!$I$3:$I$4999,损耗登记!$E$3:$E$4999,$B133,损耗登记!$B$3:$B$4999,LEFT($I$3,4),损耗登记!$C$3:$C$4999,LEFT(BW$4,LEN(BW$4)-1)),"")</f>
        <v/>
      </c>
      <c r="CD133" s="64" t="str">
        <f t="shared" si="126"/>
        <v/>
      </c>
      <c r="CE133" s="64" t="str">
        <f t="shared" si="127"/>
        <v/>
      </c>
      <c r="CF133" s="64" t="str">
        <f t="shared" si="128"/>
        <v/>
      </c>
      <c r="CG133" s="64" t="str">
        <f t="shared" si="129"/>
        <v/>
      </c>
      <c r="CH133" s="64" t="str">
        <f>IF($B133&lt;&gt;"",SUMIFS(进货台账!$I$3:$I$1869,进货台账!$E$3:$E$1869,$B133,进货台账!$B$3:$B$1869,LEFT($I$3,4),进货台账!$C$3:$C$1869,LEFT(CH$4,LEN(CH$4)-1)),"")</f>
        <v/>
      </c>
      <c r="CI133" s="64" t="str">
        <f>IF($B133&lt;&gt;"",SUMIFS(进货台账!$K$3:$K$1869,进货台账!$E$3:$E$1869,$B133,进货台账!$B$3:$B$1869,LEFT($I$3,4),进货台账!$C$3:$C$1869,LEFT(CH$4,LEN(CH$4)-1)),"")</f>
        <v/>
      </c>
      <c r="CJ133" s="64" t="str">
        <f t="shared" si="130"/>
        <v/>
      </c>
      <c r="CK133" s="64" t="str">
        <f t="shared" si="131"/>
        <v/>
      </c>
      <c r="CL133" s="64" t="str">
        <f>IF($B133&lt;&gt;"",SUMIFS(销售台账!$I$3:$I$2654,销售台账!$E$3:$E$2654,$B133,销售台账!$B$3:$B$2654,LEFT($I$3,4),销售台账!$C$3:$C$2654,LEFT(CH$4,LEN(CH$4)-1)),"")</f>
        <v/>
      </c>
      <c r="CM133" s="64" t="str">
        <f>IF($B133&lt;&gt;"",IFERROR(SUMIFS(销售台账!$K$3:$K$2654,销售台账!$E$3:$E$2654,$B133,销售台账!$B$3:$B$2654,LEFT($I$3,4),销售台账!$C$3:$C$2654,LEFT(CH$4,LEN(CH$4)-1))/CL133,0),"")</f>
        <v/>
      </c>
      <c r="CN133" s="64" t="str">
        <f>IF($B133&lt;&gt;"",SUMIFS(损耗登记!$I$3:$I$4999,损耗登记!$E$3:$E$4999,$B133,损耗登记!$B$3:$B$4999,LEFT($I$3,4),损耗登记!$C$3:$C$4999,LEFT(CH$4,LEN(CH$4)-1)),"")</f>
        <v/>
      </c>
      <c r="CO133" s="64" t="str">
        <f t="shared" si="132"/>
        <v/>
      </c>
      <c r="CP133" s="64" t="str">
        <f t="shared" si="133"/>
        <v/>
      </c>
      <c r="CQ133" s="64" t="str">
        <f t="shared" si="134"/>
        <v/>
      </c>
      <c r="CR133" s="64" t="str">
        <f t="shared" si="135"/>
        <v/>
      </c>
      <c r="CS133" s="64" t="str">
        <f>IF($B133&lt;&gt;"",SUMIFS(进货台账!$I$3:$I$1869,进货台账!$E$3:$E$1869,$B133,进货台账!$B$3:$B$1869,LEFT($I$3,4),进货台账!$C$3:$C$1869,LEFT(CS$4,LEN(CS$4)-1)),"")</f>
        <v/>
      </c>
      <c r="CT133" s="64" t="str">
        <f>IF($B133&lt;&gt;"",SUMIFS(进货台账!$K$3:$K$1869,进货台账!$E$3:$E$1869,$B133,进货台账!$B$3:$B$1869,LEFT($I$3,4),进货台账!$C$3:$C$1869,LEFT(CS$4,LEN(CS$4)-1)),"")</f>
        <v/>
      </c>
      <c r="CU133" s="64" t="str">
        <f t="shared" si="136"/>
        <v/>
      </c>
      <c r="CV133" s="64" t="str">
        <f t="shared" si="137"/>
        <v/>
      </c>
      <c r="CW133" s="64" t="str">
        <f>IF($B133&lt;&gt;"",SUMIFS(销售台账!$I$3:$I$2654,销售台账!$E$3:$E$2654,$B133,销售台账!$B$3:$B$2654,LEFT($I$3,4),销售台账!$C$3:$C$2654,LEFT(CS$4,LEN(CS$4)-1)),"")</f>
        <v/>
      </c>
      <c r="CX133" s="64" t="str">
        <f>IF($B133&lt;&gt;"",IFERROR(SUMIFS(销售台账!$K$3:$K$2654,销售台账!$E$3:$E$2654,$B133,销售台账!$B$3:$B$2654,LEFT($I$3,4),销售台账!$C$3:$C$2654,LEFT(CS$4,LEN(CS$4)-1))/CW133,0),"")</f>
        <v/>
      </c>
      <c r="CY133" s="64" t="str">
        <f>IF($B133&lt;&gt;"",SUMIFS(损耗登记!$I$3:$I$4999,损耗登记!$E$3:$E$4999,$B133,损耗登记!$B$3:$B$4999,LEFT($I$3,4),损耗登记!$C$3:$C$4999,LEFT(CS$4,LEN(CS$4)-1)),"")</f>
        <v/>
      </c>
      <c r="CZ133" s="64" t="str">
        <f t="shared" si="138"/>
        <v/>
      </c>
      <c r="DA133" s="64" t="str">
        <f t="shared" si="139"/>
        <v/>
      </c>
      <c r="DB133" s="64" t="str">
        <f t="shared" si="140"/>
        <v/>
      </c>
      <c r="DC133" s="64" t="str">
        <f t="shared" si="141"/>
        <v/>
      </c>
      <c r="DD133" s="64" t="str">
        <f>IF($B133&lt;&gt;"",SUMIFS(进货台账!$I$3:$I$1869,进货台账!$E$3:$E$1869,$B133,进货台账!$B$3:$B$1869,LEFT($I$3,4),进货台账!$C$3:$C$1869,LEFT(DD$4,LEN(DD$4)-1)),"")</f>
        <v/>
      </c>
      <c r="DE133" s="64" t="str">
        <f>IF($B133&lt;&gt;"",SUMIFS(进货台账!$K$3:$K$1869,进货台账!$E$3:$E$1869,$B133,进货台账!$B$3:$B$1869,LEFT($I$3,4),进货台账!$C$3:$C$1869,LEFT(DD$4,LEN(DD$4)-1)),"")</f>
        <v/>
      </c>
      <c r="DF133" s="64" t="str">
        <f t="shared" si="142"/>
        <v/>
      </c>
      <c r="DG133" s="64" t="str">
        <f t="shared" si="143"/>
        <v/>
      </c>
      <c r="DH133" s="64" t="str">
        <f>IF($B133&lt;&gt;"",SUMIFS(销售台账!$I$3:$I$2654,销售台账!$E$3:$E$2654,$B133,销售台账!$B$3:$B$2654,LEFT($I$3,4),销售台账!$C$3:$C$2654,LEFT(DD$4,LEN(DD$4)-1)),"")</f>
        <v/>
      </c>
      <c r="DI133" s="64" t="str">
        <f>IF($B133&lt;&gt;"",IFERROR(SUMIFS(销售台账!$K$3:$K$2654,销售台账!$E$3:$E$2654,$B133,销售台账!$B$3:$B$2654,LEFT($I$3,4),销售台账!$C$3:$C$2654,LEFT(DD$4,LEN(DD$4)-1))/DH133,0),"")</f>
        <v/>
      </c>
      <c r="DJ133" s="64" t="str">
        <f>IF($B133&lt;&gt;"",SUMIFS(损耗登记!$I$3:$I$4999,损耗登记!$E$3:$E$4999,$B133,损耗登记!$B$3:$B$4999,LEFT($I$3,4),损耗登记!$C$3:$C$4999,LEFT(DD$4,LEN(DD$4)-1)),"")</f>
        <v/>
      </c>
      <c r="DK133" s="64" t="str">
        <f t="shared" si="144"/>
        <v/>
      </c>
      <c r="DL133" s="64" t="str">
        <f t="shared" si="145"/>
        <v/>
      </c>
      <c r="DM133" s="64" t="str">
        <f t="shared" si="146"/>
        <v/>
      </c>
      <c r="DN133" s="64" t="str">
        <f t="shared" si="147"/>
        <v/>
      </c>
      <c r="DO133" s="64" t="str">
        <f>IF($B133&lt;&gt;"",SUMIFS(进货台账!$I$3:$I$1869,进货台账!$E$3:$E$1869,$B133,进货台账!$B$3:$B$1869,LEFT($I$3,4),进货台账!$C$3:$C$1869,LEFT(DO$4,LEN(DO$4)-1)),"")</f>
        <v/>
      </c>
      <c r="DP133" s="64" t="str">
        <f>IF($B133&lt;&gt;"",SUMIFS(进货台账!$K$3:$K$1869,进货台账!$E$3:$E$1869,$B133,进货台账!$B$3:$B$1869,LEFT($I$3,4),进货台账!$C$3:$C$1869,LEFT(DO$4,LEN(DO$4)-1)),"")</f>
        <v/>
      </c>
      <c r="DQ133" s="64" t="str">
        <f t="shared" si="148"/>
        <v/>
      </c>
      <c r="DR133" s="64" t="str">
        <f t="shared" si="149"/>
        <v/>
      </c>
      <c r="DS133" s="64" t="str">
        <f>IF($B133&lt;&gt;"",SUMIFS(销售台账!$I$3:$I$2654,销售台账!$E$3:$E$2654,$B133,销售台账!$B$3:$B$2654,LEFT($I$3,4),销售台账!$C$3:$C$2654,LEFT(DO$4,LEN(DO$4)-1)),"")</f>
        <v/>
      </c>
      <c r="DT133" s="64" t="str">
        <f>IF($B133&lt;&gt;"",IFERROR(SUMIFS(销售台账!$K$3:$K$2654,销售台账!$E$3:$E$2654,$B133,销售台账!$B$3:$B$2654,LEFT($I$3,4),销售台账!$C$3:$C$2654,LEFT(DO$4,LEN(DO$4)-1))/DS133,0),"")</f>
        <v/>
      </c>
      <c r="DU133" s="64" t="str">
        <f>IF($B133&lt;&gt;"",SUMIFS(损耗登记!$I$3:$I$4999,损耗登记!$E$3:$E$4999,$B133,损耗登记!$B$3:$B$4999,LEFT($I$3,4),损耗登记!$C$3:$C$4999,LEFT(DO$4,LEN(DO$4)-1)),"")</f>
        <v/>
      </c>
      <c r="DV133" s="64" t="str">
        <f t="shared" si="150"/>
        <v/>
      </c>
      <c r="DW133" s="64" t="str">
        <f t="shared" si="151"/>
        <v/>
      </c>
      <c r="DX133" s="64" t="str">
        <f t="shared" si="152"/>
        <v/>
      </c>
      <c r="DY133" s="64" t="str">
        <f t="shared" si="153"/>
        <v/>
      </c>
      <c r="DZ133" s="64" t="str">
        <f>IF($B133&lt;&gt;"",SUMIFS(进货台账!$I$3:$I$1869,进货台账!$E$3:$E$1869,$B133,进货台账!$B$3:$B$1869,LEFT($I$3,4),进货台账!$C$3:$C$1869,LEFT(DZ$4,LEN(DZ$4)-1)),"")</f>
        <v/>
      </c>
      <c r="EA133" s="64" t="str">
        <f>IF($B133&lt;&gt;"",SUMIFS(进货台账!$K$3:$K$1869,进货台账!$E$3:$E$1869,$B133,进货台账!$B$3:$B$1869,LEFT($I$3,4),进货台账!$C$3:$C$1869,LEFT(DZ$4,LEN(DZ$4)-1)),"")</f>
        <v/>
      </c>
      <c r="EB133" s="64" t="str">
        <f t="shared" si="154"/>
        <v/>
      </c>
      <c r="EC133" s="64" t="str">
        <f t="shared" si="155"/>
        <v/>
      </c>
      <c r="ED133" s="64" t="str">
        <f>IF($B133&lt;&gt;"",SUMIFS(销售台账!$I$3:$I$2654,销售台账!$E$3:$E$2654,$B133,销售台账!$B$3:$B$2654,LEFT($I$3,4),销售台账!$C$3:$C$2654,LEFT(DZ$4,LEN(DZ$4)-1)),"")</f>
        <v/>
      </c>
      <c r="EE133" s="64" t="str">
        <f>IF($B133&lt;&gt;"",IFERROR(SUMIFS(销售台账!$K$3:$K$2654,销售台账!$E$3:$E$2654,$B133,销售台账!$B$3:$B$2654,LEFT($I$3,4),销售台账!$C$3:$C$2654,LEFT(DZ$4,LEN(DZ$4)-1))/ED133,0),"")</f>
        <v/>
      </c>
      <c r="EF133" s="64" t="str">
        <f>IF($B133&lt;&gt;"",SUMIFS(损耗登记!$I$3:$I$4999,损耗登记!$E$3:$E$4999,$B133,损耗登记!$B$3:$B$4999,LEFT($I$3,4),损耗登记!$C$3:$C$4999,LEFT(DZ$4,LEN(DZ$4)-1)),"")</f>
        <v/>
      </c>
      <c r="EG133" s="64" t="str">
        <f t="shared" si="156"/>
        <v/>
      </c>
      <c r="EH133" s="64" t="str">
        <f t="shared" si="157"/>
        <v/>
      </c>
      <c r="EI133" s="64" t="str">
        <f t="shared" si="158"/>
        <v/>
      </c>
      <c r="EJ133" s="64" t="str">
        <f t="shared" si="159"/>
        <v/>
      </c>
    </row>
    <row r="134" s="44" customFormat="1" ht="22" customHeight="1" spans="1:140">
      <c r="A134" s="63" t="str">
        <f t="shared" si="160"/>
        <v/>
      </c>
      <c r="B134" s="63" t="str">
        <f>IF(商品参数!A130&lt;&gt;"",商品参数!A130,"")</f>
        <v/>
      </c>
      <c r="C134" s="64" t="str">
        <f>IFERROR(VLOOKUP(B134,商品参数!A:E,2,FALSE),"")</f>
        <v/>
      </c>
      <c r="D134" s="64" t="str">
        <f>IFERROR(VLOOKUP(B134,商品参数!A:E,3,FALSE),"")</f>
        <v/>
      </c>
      <c r="E134" s="64" t="str">
        <f>IFERROR(VLOOKUP(B134,商品参数!A:E,4,FALSE),"")</f>
        <v/>
      </c>
      <c r="F134" s="64" t="str">
        <f>IF(E134&lt;&gt;"",IFERROR(VLOOKUP(B134,商品参数!$A$3:$D$499,6,0),0),"")</f>
        <v/>
      </c>
      <c r="G134" s="64" t="str">
        <f>IF(E134&lt;&gt;"",IFERROR(VLOOKUP(B134,商品参数!$A$3:$E$499,7,0),0),"")</f>
        <v/>
      </c>
      <c r="H134" s="64" t="str">
        <f t="shared" si="94"/>
        <v/>
      </c>
      <c r="I134" s="64" t="str">
        <f>IF($B134&lt;&gt;"",SUMIFS(进货台账!$I$3:$I$1869,进货台账!$E$3:$E$1869,$B134,进货台账!$B$3:$B$1869,LEFT($I$3,4),进货台账!$C$3:$C$1869,LEFT(I$4,LEN(I$4)-1)),"")</f>
        <v/>
      </c>
      <c r="J134" s="64" t="str">
        <f>IF($B134&lt;&gt;"",SUMIFS(进货台账!$K$3:$K$1869,进货台账!$E$3:$E$1869,$B134,进货台账!$B$3:$B$1869,LEFT($I$3,4),进货台账!$C$3:$C$1869,LEFT(I$4,LEN(I$4)-1)),"")</f>
        <v/>
      </c>
      <c r="K134" s="64" t="str">
        <f t="shared" si="95"/>
        <v/>
      </c>
      <c r="L134" s="64" t="str">
        <f t="shared" si="96"/>
        <v/>
      </c>
      <c r="M134" s="64" t="str">
        <f>IF($B134&lt;&gt;"",SUMIFS(销售台账!$I$3:$I$2654,销售台账!$E$3:$E$2654,$B134,销售台账!$B$3:$B$2654,LEFT($I$3,4),销售台账!$C$3:$C$2654,LEFT(I$4,LEN(I$4)-1)),"")</f>
        <v/>
      </c>
      <c r="N134" s="64" t="str">
        <f>IF($B134&lt;&gt;"",IFERROR(SUMIFS(销售台账!$K$3:$K$2654,销售台账!$E$3:$E$2654,$B134,销售台账!$B$3:$B$2654,LEFT($I$3,4),销售台账!$C$3:$C$2654,LEFT(I$4,LEN(I$4)-1))/M134,0),"")</f>
        <v/>
      </c>
      <c r="O134" s="64" t="str">
        <f>IF($B134&lt;&gt;"",SUMIFS(损耗登记!$I$3:$I$4999,损耗登记!$E$3:$E$4999,$B134,损耗登记!$B$3:$B$4999,LEFT($I$3,4),损耗登记!$C$3:$C$4999,LEFT(I$4,LEN(I$4)-1)),"")</f>
        <v/>
      </c>
      <c r="P134" s="64" t="str">
        <f t="shared" si="97"/>
        <v/>
      </c>
      <c r="Q134" s="64" t="str">
        <f t="shared" si="98"/>
        <v/>
      </c>
      <c r="R134" s="64" t="str">
        <f t="shared" si="99"/>
        <v/>
      </c>
      <c r="S134" s="64" t="str">
        <f t="shared" si="161"/>
        <v/>
      </c>
      <c r="T134" s="64" t="str">
        <f>IF($B134&lt;&gt;"",SUMIFS(进货台账!$I$3:$I$1869,进货台账!$E$3:$E$1869,$B134,进货台账!$B$3:$B$1869,LEFT($I$3,4),进货台账!$C$3:$C$1869,LEFT(T$4,LEN(T$4)-1)),"")</f>
        <v/>
      </c>
      <c r="U134" s="64" t="str">
        <f>IF($B134&lt;&gt;"",SUMIFS(进货台账!$K$3:$K$1869,进货台账!$E$3:$E$1869,$B134,进货台账!$B$3:$B$1869,LEFT($I$3,4),进货台账!$C$3:$C$1869,LEFT(T$4,LEN(T$4)-1)),"")</f>
        <v/>
      </c>
      <c r="V134" s="64" t="str">
        <f t="shared" si="162"/>
        <v/>
      </c>
      <c r="W134" s="64" t="str">
        <f t="shared" si="163"/>
        <v/>
      </c>
      <c r="X134" s="64" t="str">
        <f>IF($B134&lt;&gt;"",SUMIFS(销售台账!$I$3:$I$2654,销售台账!$E$3:$E$2654,$B134,销售台账!$B$3:$B$2654,LEFT($I$3,4),销售台账!$C$3:$C$2654,LEFT(T$4,LEN(T$4)-1)),"")</f>
        <v/>
      </c>
      <c r="Y134" s="64" t="str">
        <f>IF($B134&lt;&gt;"",IFERROR(SUMIFS(销售台账!$K$3:$K$2654,销售台账!$E$3:$E$2654,$B134,销售台账!$B$3:$B$2654,LEFT($I$3,4),销售台账!$C$3:$C$2654,LEFT(T$4,LEN(T$4)-1))/X134,0),"")</f>
        <v/>
      </c>
      <c r="Z134" s="64" t="str">
        <f>IF($B134&lt;&gt;"",SUMIFS(损耗登记!$I$3:$I$4999,损耗登记!$E$3:$E$4999,$B134,损耗登记!$B$3:$B$4999,LEFT($I$3,4),损耗登记!$C$3:$C$4999,LEFT(T$4,LEN(T$4)-1)),"")</f>
        <v/>
      </c>
      <c r="AA134" s="64" t="str">
        <f t="shared" si="164"/>
        <v/>
      </c>
      <c r="AB134" s="64" t="str">
        <f t="shared" si="165"/>
        <v/>
      </c>
      <c r="AC134" s="64" t="str">
        <f t="shared" si="166"/>
        <v/>
      </c>
      <c r="AD134" s="64" t="str">
        <f t="shared" si="167"/>
        <v/>
      </c>
      <c r="AE134" s="64" t="str">
        <f>IF($B134&lt;&gt;"",SUMIFS(进货台账!$I$3:$I$1869,进货台账!$E$3:$E$1869,$B134,进货台账!$B$3:$B$1869,LEFT($I$3,4),进货台账!$C$3:$C$1869,LEFT(AE$4,LEN(AE$4)-1)),"")</f>
        <v/>
      </c>
      <c r="AF134" s="64" t="str">
        <f>IF($B134&lt;&gt;"",SUMIFS(进货台账!$K$3:$K$1869,进货台账!$E$3:$E$1869,$B134,进货台账!$B$3:$B$1869,LEFT($I$3,4),进货台账!$C$3:$C$1869,LEFT(AE$4,LEN(AE$4)-1)),"")</f>
        <v/>
      </c>
      <c r="AG134" s="64" t="str">
        <f t="shared" si="100"/>
        <v/>
      </c>
      <c r="AH134" s="64" t="str">
        <f t="shared" si="101"/>
        <v/>
      </c>
      <c r="AI134" s="64" t="str">
        <f>IF($B134&lt;&gt;"",SUMIFS(销售台账!$I$3:$I$2654,销售台账!$E$3:$E$2654,$B134,销售台账!$B$3:$B$2654,LEFT($I$3,4),销售台账!$C$3:$C$2654,LEFT(AE$4,LEN(AE$4)-1)),"")</f>
        <v/>
      </c>
      <c r="AJ134" s="64" t="str">
        <f>IF($B134&lt;&gt;"",IFERROR(SUMIFS(销售台账!$K$3:$K$2654,销售台账!$E$3:$E$2654,$B134,销售台账!$B$3:$B$2654,LEFT($I$3,4),销售台账!$C$3:$C$2654,LEFT(AE$4,LEN(AE$4)-1))/AI134,0),"")</f>
        <v/>
      </c>
      <c r="AK134" s="64" t="str">
        <f>IF($B134&lt;&gt;"",SUMIFS(损耗登记!$I$3:$I$4999,损耗登记!$E$3:$E$4999,$B134,损耗登记!$B$3:$B$4999,LEFT($I$3,4),损耗登记!$C$3:$C$4999,LEFT(AE$4,LEN(AE$4)-1)),"")</f>
        <v/>
      </c>
      <c r="AL134" s="64" t="str">
        <f t="shared" si="102"/>
        <v/>
      </c>
      <c r="AM134" s="64" t="str">
        <f t="shared" si="103"/>
        <v/>
      </c>
      <c r="AN134" s="64" t="str">
        <f t="shared" si="104"/>
        <v/>
      </c>
      <c r="AO134" s="64" t="str">
        <f t="shared" si="105"/>
        <v/>
      </c>
      <c r="AP134" s="64" t="str">
        <f>IF($B134&lt;&gt;"",SUMIFS(进货台账!$I$3:$I$1869,进货台账!$E$3:$E$1869,$B134,进货台账!$B$3:$B$1869,LEFT($I$3,4),进货台账!$C$3:$C$1869,LEFT(AP$4,LEN(AP$4)-1)),"")</f>
        <v/>
      </c>
      <c r="AQ134" s="64" t="str">
        <f>IF($B134&lt;&gt;"",SUMIFS(进货台账!$K$3:$K$1869,进货台账!$E$3:$E$1869,$B134,进货台账!$B$3:$B$1869,LEFT($I$3,4),进货台账!$C$3:$C$1869,LEFT(AP$4,LEN(AP$4)-1)),"")</f>
        <v/>
      </c>
      <c r="AR134" s="64" t="str">
        <f t="shared" si="106"/>
        <v/>
      </c>
      <c r="AS134" s="64" t="str">
        <f t="shared" si="107"/>
        <v/>
      </c>
      <c r="AT134" s="64" t="str">
        <f>IF($B134&lt;&gt;"",SUMIFS(销售台账!$I$3:$I$2654,销售台账!$E$3:$E$2654,$B134,销售台账!$B$3:$B$2654,LEFT($I$3,4),销售台账!$C$3:$C$2654,LEFT(AP$4,LEN(AP$4)-1)),"")</f>
        <v/>
      </c>
      <c r="AU134" s="64" t="str">
        <f>IF($B134&lt;&gt;"",IFERROR(SUMIFS(销售台账!$K$3:$K$2654,销售台账!$E$3:$E$2654,$B134,销售台账!$B$3:$B$2654,LEFT($I$3,4),销售台账!$C$3:$C$2654,LEFT(AP$4,LEN(AP$4)-1))/AT134,0),"")</f>
        <v/>
      </c>
      <c r="AV134" s="64" t="str">
        <f>IF($B134&lt;&gt;"",SUMIFS(损耗登记!$I$3:$I$4999,损耗登记!$E$3:$E$4999,$B134,损耗登记!$B$3:$B$4999,LEFT($I$3,4),损耗登记!$C$3:$C$4999,LEFT(AP$4,LEN(AP$4)-1)),"")</f>
        <v/>
      </c>
      <c r="AW134" s="64" t="str">
        <f t="shared" si="108"/>
        <v/>
      </c>
      <c r="AX134" s="64" t="str">
        <f t="shared" si="109"/>
        <v/>
      </c>
      <c r="AY134" s="64" t="str">
        <f t="shared" si="110"/>
        <v/>
      </c>
      <c r="AZ134" s="64" t="str">
        <f t="shared" si="111"/>
        <v/>
      </c>
      <c r="BA134" s="64" t="str">
        <f>IF($B134&lt;&gt;"",SUMIFS(进货台账!$I$3:$I$1869,进货台账!$E$3:$E$1869,$B134,进货台账!$B$3:$B$1869,LEFT($I$3,4),进货台账!$C$3:$C$1869,LEFT(BA$4,LEN(BA$4)-1)),"")</f>
        <v/>
      </c>
      <c r="BB134" s="64" t="str">
        <f>IF($B134&lt;&gt;"",SUMIFS(进货台账!$K$3:$K$1869,进货台账!$E$3:$E$1869,$B134,进货台账!$B$3:$B$1869,LEFT($I$3,4),进货台账!$C$3:$C$1869,LEFT(BA$4,LEN(BA$4)-1)),"")</f>
        <v/>
      </c>
      <c r="BC134" s="64" t="str">
        <f t="shared" si="112"/>
        <v/>
      </c>
      <c r="BD134" s="64" t="str">
        <f t="shared" si="113"/>
        <v/>
      </c>
      <c r="BE134" s="64" t="str">
        <f>IF($B134&lt;&gt;"",SUMIFS(销售台账!$I$3:$I$2654,销售台账!$E$3:$E$2654,$B134,销售台账!$B$3:$B$2654,LEFT($I$3,4),销售台账!$C$3:$C$2654,LEFT(BA$4,LEN(BA$4)-1)),"")</f>
        <v/>
      </c>
      <c r="BF134" s="64" t="str">
        <f>IF($B134&lt;&gt;"",IFERROR(SUMIFS(销售台账!$K$3:$K$2654,销售台账!$E$3:$E$2654,$B134,销售台账!$B$3:$B$2654,LEFT($I$3,4),销售台账!$C$3:$C$2654,LEFT(BA$4,LEN(BA$4)-1))/BE134,0),"")</f>
        <v/>
      </c>
      <c r="BG134" s="64" t="str">
        <f>IF($B134&lt;&gt;"",SUMIFS(损耗登记!$I$3:$I$4999,损耗登记!$E$3:$E$4999,$B134,损耗登记!$B$3:$B$4999,LEFT($I$3,4),损耗登记!$C$3:$C$4999,LEFT(BA$4,LEN(BA$4)-1)),"")</f>
        <v/>
      </c>
      <c r="BH134" s="64" t="str">
        <f t="shared" si="114"/>
        <v/>
      </c>
      <c r="BI134" s="64" t="str">
        <f t="shared" si="115"/>
        <v/>
      </c>
      <c r="BJ134" s="64" t="str">
        <f t="shared" si="116"/>
        <v/>
      </c>
      <c r="BK134" s="64" t="str">
        <f t="shared" si="117"/>
        <v/>
      </c>
      <c r="BL134" s="64" t="str">
        <f>IF($B134&lt;&gt;"",SUMIFS(进货台账!$I$3:$I$1869,进货台账!$E$3:$E$1869,$B134,进货台账!$B$3:$B$1869,LEFT($I$3,4),进货台账!$C$3:$C$1869,LEFT(BL$4,LEN(BL$4)-1)),"")</f>
        <v/>
      </c>
      <c r="BM134" s="64" t="str">
        <f>IF($B134&lt;&gt;"",SUMIFS(进货台账!$K$3:$K$1869,进货台账!$E$3:$E$1869,$B134,进货台账!$B$3:$B$1869,LEFT($I$3,4),进货台账!$C$3:$C$1869,LEFT(BL$4,LEN(BL$4)-1)),"")</f>
        <v/>
      </c>
      <c r="BN134" s="64" t="str">
        <f t="shared" si="118"/>
        <v/>
      </c>
      <c r="BO134" s="64" t="str">
        <f t="shared" si="119"/>
        <v/>
      </c>
      <c r="BP134" s="64" t="str">
        <f>IF($B134&lt;&gt;"",SUMIFS(销售台账!$I$3:$I$2654,销售台账!$E$3:$E$2654,$B134,销售台账!$B$3:$B$2654,LEFT($I$3,4),销售台账!$C$3:$C$2654,LEFT(BL$4,LEN(BL$4)-1)),"")</f>
        <v/>
      </c>
      <c r="BQ134" s="64" t="str">
        <f>IF($B134&lt;&gt;"",IFERROR(SUMIFS(销售台账!$K$3:$K$2654,销售台账!$E$3:$E$2654,$B134,销售台账!$B$3:$B$2654,LEFT($I$3,4),销售台账!$C$3:$C$2654,LEFT(BL$4,LEN(BL$4)-1))/BP134,0),"")</f>
        <v/>
      </c>
      <c r="BR134" s="64" t="str">
        <f>IF($B134&lt;&gt;"",SUMIFS(损耗登记!$I$3:$I$4999,损耗登记!$E$3:$E$4999,$B134,损耗登记!$B$3:$B$4999,LEFT($I$3,4),损耗登记!$C$3:$C$4999,LEFT(BL$4,LEN(BL$4)-1)),"")</f>
        <v/>
      </c>
      <c r="BS134" s="64" t="str">
        <f t="shared" si="120"/>
        <v/>
      </c>
      <c r="BT134" s="64" t="str">
        <f t="shared" si="121"/>
        <v/>
      </c>
      <c r="BU134" s="64" t="str">
        <f t="shared" si="122"/>
        <v/>
      </c>
      <c r="BV134" s="64" t="str">
        <f t="shared" si="123"/>
        <v/>
      </c>
      <c r="BW134" s="64" t="str">
        <f>IF($B134&lt;&gt;"",SUMIFS(进货台账!$I$3:$I$1869,进货台账!$E$3:$E$1869,$B134,进货台账!$B$3:$B$1869,LEFT($I$3,4),进货台账!$C$3:$C$1869,LEFT(BW$4,LEN(BW$4)-1)),"")</f>
        <v/>
      </c>
      <c r="BX134" s="64" t="str">
        <f>IF($B134&lt;&gt;"",SUMIFS(进货台账!$K$3:$K$1869,进货台账!$E$3:$E$1869,$B134,进货台账!$B$3:$B$1869,LEFT($I$3,4),进货台账!$C$3:$C$1869,LEFT(BW$4,LEN(BW$4)-1)),"")</f>
        <v/>
      </c>
      <c r="BY134" s="64" t="str">
        <f t="shared" si="124"/>
        <v/>
      </c>
      <c r="BZ134" s="64" t="str">
        <f t="shared" si="125"/>
        <v/>
      </c>
      <c r="CA134" s="64" t="str">
        <f>IF($B134&lt;&gt;"",SUMIFS(销售台账!$I$3:$I$2654,销售台账!$E$3:$E$2654,$B134,销售台账!$B$3:$B$2654,LEFT($I$3,4),销售台账!$C$3:$C$2654,LEFT(BW$4,LEN(BW$4)-1)),"")</f>
        <v/>
      </c>
      <c r="CB134" s="64" t="str">
        <f>IF($B134&lt;&gt;"",IFERROR(SUMIFS(销售台账!$K$3:$K$2654,销售台账!$E$3:$E$2654,$B134,销售台账!$B$3:$B$2654,LEFT($I$3,4),销售台账!$C$3:$C$2654,LEFT(BW$4,LEN(BW$4)-1))/CA134,0),"")</f>
        <v/>
      </c>
      <c r="CC134" s="64" t="str">
        <f>IF($B134&lt;&gt;"",SUMIFS(损耗登记!$I$3:$I$4999,损耗登记!$E$3:$E$4999,$B134,损耗登记!$B$3:$B$4999,LEFT($I$3,4),损耗登记!$C$3:$C$4999,LEFT(BW$4,LEN(BW$4)-1)),"")</f>
        <v/>
      </c>
      <c r="CD134" s="64" t="str">
        <f t="shared" si="126"/>
        <v/>
      </c>
      <c r="CE134" s="64" t="str">
        <f t="shared" si="127"/>
        <v/>
      </c>
      <c r="CF134" s="64" t="str">
        <f t="shared" si="128"/>
        <v/>
      </c>
      <c r="CG134" s="64" t="str">
        <f t="shared" si="129"/>
        <v/>
      </c>
      <c r="CH134" s="64" t="str">
        <f>IF($B134&lt;&gt;"",SUMIFS(进货台账!$I$3:$I$1869,进货台账!$E$3:$E$1869,$B134,进货台账!$B$3:$B$1869,LEFT($I$3,4),进货台账!$C$3:$C$1869,LEFT(CH$4,LEN(CH$4)-1)),"")</f>
        <v/>
      </c>
      <c r="CI134" s="64" t="str">
        <f>IF($B134&lt;&gt;"",SUMIFS(进货台账!$K$3:$K$1869,进货台账!$E$3:$E$1869,$B134,进货台账!$B$3:$B$1869,LEFT($I$3,4),进货台账!$C$3:$C$1869,LEFT(CH$4,LEN(CH$4)-1)),"")</f>
        <v/>
      </c>
      <c r="CJ134" s="64" t="str">
        <f t="shared" si="130"/>
        <v/>
      </c>
      <c r="CK134" s="64" t="str">
        <f t="shared" si="131"/>
        <v/>
      </c>
      <c r="CL134" s="64" t="str">
        <f>IF($B134&lt;&gt;"",SUMIFS(销售台账!$I$3:$I$2654,销售台账!$E$3:$E$2654,$B134,销售台账!$B$3:$B$2654,LEFT($I$3,4),销售台账!$C$3:$C$2654,LEFT(CH$4,LEN(CH$4)-1)),"")</f>
        <v/>
      </c>
      <c r="CM134" s="64" t="str">
        <f>IF($B134&lt;&gt;"",IFERROR(SUMIFS(销售台账!$K$3:$K$2654,销售台账!$E$3:$E$2654,$B134,销售台账!$B$3:$B$2654,LEFT($I$3,4),销售台账!$C$3:$C$2654,LEFT(CH$4,LEN(CH$4)-1))/CL134,0),"")</f>
        <v/>
      </c>
      <c r="CN134" s="64" t="str">
        <f>IF($B134&lt;&gt;"",SUMIFS(损耗登记!$I$3:$I$4999,损耗登记!$E$3:$E$4999,$B134,损耗登记!$B$3:$B$4999,LEFT($I$3,4),损耗登记!$C$3:$C$4999,LEFT(CH$4,LEN(CH$4)-1)),"")</f>
        <v/>
      </c>
      <c r="CO134" s="64" t="str">
        <f t="shared" si="132"/>
        <v/>
      </c>
      <c r="CP134" s="64" t="str">
        <f t="shared" si="133"/>
        <v/>
      </c>
      <c r="CQ134" s="64" t="str">
        <f t="shared" si="134"/>
        <v/>
      </c>
      <c r="CR134" s="64" t="str">
        <f t="shared" si="135"/>
        <v/>
      </c>
      <c r="CS134" s="64" t="str">
        <f>IF($B134&lt;&gt;"",SUMIFS(进货台账!$I$3:$I$1869,进货台账!$E$3:$E$1869,$B134,进货台账!$B$3:$B$1869,LEFT($I$3,4),进货台账!$C$3:$C$1869,LEFT(CS$4,LEN(CS$4)-1)),"")</f>
        <v/>
      </c>
      <c r="CT134" s="64" t="str">
        <f>IF($B134&lt;&gt;"",SUMIFS(进货台账!$K$3:$K$1869,进货台账!$E$3:$E$1869,$B134,进货台账!$B$3:$B$1869,LEFT($I$3,4),进货台账!$C$3:$C$1869,LEFT(CS$4,LEN(CS$4)-1)),"")</f>
        <v/>
      </c>
      <c r="CU134" s="64" t="str">
        <f t="shared" si="136"/>
        <v/>
      </c>
      <c r="CV134" s="64" t="str">
        <f t="shared" si="137"/>
        <v/>
      </c>
      <c r="CW134" s="64" t="str">
        <f>IF($B134&lt;&gt;"",SUMIFS(销售台账!$I$3:$I$2654,销售台账!$E$3:$E$2654,$B134,销售台账!$B$3:$B$2654,LEFT($I$3,4),销售台账!$C$3:$C$2654,LEFT(CS$4,LEN(CS$4)-1)),"")</f>
        <v/>
      </c>
      <c r="CX134" s="64" t="str">
        <f>IF($B134&lt;&gt;"",IFERROR(SUMIFS(销售台账!$K$3:$K$2654,销售台账!$E$3:$E$2654,$B134,销售台账!$B$3:$B$2654,LEFT($I$3,4),销售台账!$C$3:$C$2654,LEFT(CS$4,LEN(CS$4)-1))/CW134,0),"")</f>
        <v/>
      </c>
      <c r="CY134" s="64" t="str">
        <f>IF($B134&lt;&gt;"",SUMIFS(损耗登记!$I$3:$I$4999,损耗登记!$E$3:$E$4999,$B134,损耗登记!$B$3:$B$4999,LEFT($I$3,4),损耗登记!$C$3:$C$4999,LEFT(CS$4,LEN(CS$4)-1)),"")</f>
        <v/>
      </c>
      <c r="CZ134" s="64" t="str">
        <f t="shared" si="138"/>
        <v/>
      </c>
      <c r="DA134" s="64" t="str">
        <f t="shared" si="139"/>
        <v/>
      </c>
      <c r="DB134" s="64" t="str">
        <f t="shared" si="140"/>
        <v/>
      </c>
      <c r="DC134" s="64" t="str">
        <f t="shared" si="141"/>
        <v/>
      </c>
      <c r="DD134" s="64" t="str">
        <f>IF($B134&lt;&gt;"",SUMIFS(进货台账!$I$3:$I$1869,进货台账!$E$3:$E$1869,$B134,进货台账!$B$3:$B$1869,LEFT($I$3,4),进货台账!$C$3:$C$1869,LEFT(DD$4,LEN(DD$4)-1)),"")</f>
        <v/>
      </c>
      <c r="DE134" s="64" t="str">
        <f>IF($B134&lt;&gt;"",SUMIFS(进货台账!$K$3:$K$1869,进货台账!$E$3:$E$1869,$B134,进货台账!$B$3:$B$1869,LEFT($I$3,4),进货台账!$C$3:$C$1869,LEFT(DD$4,LEN(DD$4)-1)),"")</f>
        <v/>
      </c>
      <c r="DF134" s="64" t="str">
        <f t="shared" si="142"/>
        <v/>
      </c>
      <c r="DG134" s="64" t="str">
        <f t="shared" si="143"/>
        <v/>
      </c>
      <c r="DH134" s="64" t="str">
        <f>IF($B134&lt;&gt;"",SUMIFS(销售台账!$I$3:$I$2654,销售台账!$E$3:$E$2654,$B134,销售台账!$B$3:$B$2654,LEFT($I$3,4),销售台账!$C$3:$C$2654,LEFT(DD$4,LEN(DD$4)-1)),"")</f>
        <v/>
      </c>
      <c r="DI134" s="64" t="str">
        <f>IF($B134&lt;&gt;"",IFERROR(SUMIFS(销售台账!$K$3:$K$2654,销售台账!$E$3:$E$2654,$B134,销售台账!$B$3:$B$2654,LEFT($I$3,4),销售台账!$C$3:$C$2654,LEFT(DD$4,LEN(DD$4)-1))/DH134,0),"")</f>
        <v/>
      </c>
      <c r="DJ134" s="64" t="str">
        <f>IF($B134&lt;&gt;"",SUMIFS(损耗登记!$I$3:$I$4999,损耗登记!$E$3:$E$4999,$B134,损耗登记!$B$3:$B$4999,LEFT($I$3,4),损耗登记!$C$3:$C$4999,LEFT(DD$4,LEN(DD$4)-1)),"")</f>
        <v/>
      </c>
      <c r="DK134" s="64" t="str">
        <f t="shared" si="144"/>
        <v/>
      </c>
      <c r="DL134" s="64" t="str">
        <f t="shared" si="145"/>
        <v/>
      </c>
      <c r="DM134" s="64" t="str">
        <f t="shared" si="146"/>
        <v/>
      </c>
      <c r="DN134" s="64" t="str">
        <f t="shared" si="147"/>
        <v/>
      </c>
      <c r="DO134" s="64" t="str">
        <f>IF($B134&lt;&gt;"",SUMIFS(进货台账!$I$3:$I$1869,进货台账!$E$3:$E$1869,$B134,进货台账!$B$3:$B$1869,LEFT($I$3,4),进货台账!$C$3:$C$1869,LEFT(DO$4,LEN(DO$4)-1)),"")</f>
        <v/>
      </c>
      <c r="DP134" s="64" t="str">
        <f>IF($B134&lt;&gt;"",SUMIFS(进货台账!$K$3:$K$1869,进货台账!$E$3:$E$1869,$B134,进货台账!$B$3:$B$1869,LEFT($I$3,4),进货台账!$C$3:$C$1869,LEFT(DO$4,LEN(DO$4)-1)),"")</f>
        <v/>
      </c>
      <c r="DQ134" s="64" t="str">
        <f t="shared" si="148"/>
        <v/>
      </c>
      <c r="DR134" s="64" t="str">
        <f t="shared" si="149"/>
        <v/>
      </c>
      <c r="DS134" s="64" t="str">
        <f>IF($B134&lt;&gt;"",SUMIFS(销售台账!$I$3:$I$2654,销售台账!$E$3:$E$2654,$B134,销售台账!$B$3:$B$2654,LEFT($I$3,4),销售台账!$C$3:$C$2654,LEFT(DO$4,LEN(DO$4)-1)),"")</f>
        <v/>
      </c>
      <c r="DT134" s="64" t="str">
        <f>IF($B134&lt;&gt;"",IFERROR(SUMIFS(销售台账!$K$3:$K$2654,销售台账!$E$3:$E$2654,$B134,销售台账!$B$3:$B$2654,LEFT($I$3,4),销售台账!$C$3:$C$2654,LEFT(DO$4,LEN(DO$4)-1))/DS134,0),"")</f>
        <v/>
      </c>
      <c r="DU134" s="64" t="str">
        <f>IF($B134&lt;&gt;"",SUMIFS(损耗登记!$I$3:$I$4999,损耗登记!$E$3:$E$4999,$B134,损耗登记!$B$3:$B$4999,LEFT($I$3,4),损耗登记!$C$3:$C$4999,LEFT(DO$4,LEN(DO$4)-1)),"")</f>
        <v/>
      </c>
      <c r="DV134" s="64" t="str">
        <f t="shared" si="150"/>
        <v/>
      </c>
      <c r="DW134" s="64" t="str">
        <f t="shared" si="151"/>
        <v/>
      </c>
      <c r="DX134" s="64" t="str">
        <f t="shared" si="152"/>
        <v/>
      </c>
      <c r="DY134" s="64" t="str">
        <f t="shared" si="153"/>
        <v/>
      </c>
      <c r="DZ134" s="64" t="str">
        <f>IF($B134&lt;&gt;"",SUMIFS(进货台账!$I$3:$I$1869,进货台账!$E$3:$E$1869,$B134,进货台账!$B$3:$B$1869,LEFT($I$3,4),进货台账!$C$3:$C$1869,LEFT(DZ$4,LEN(DZ$4)-1)),"")</f>
        <v/>
      </c>
      <c r="EA134" s="64" t="str">
        <f>IF($B134&lt;&gt;"",SUMIFS(进货台账!$K$3:$K$1869,进货台账!$E$3:$E$1869,$B134,进货台账!$B$3:$B$1869,LEFT($I$3,4),进货台账!$C$3:$C$1869,LEFT(DZ$4,LEN(DZ$4)-1)),"")</f>
        <v/>
      </c>
      <c r="EB134" s="64" t="str">
        <f t="shared" si="154"/>
        <v/>
      </c>
      <c r="EC134" s="64" t="str">
        <f t="shared" si="155"/>
        <v/>
      </c>
      <c r="ED134" s="64" t="str">
        <f>IF($B134&lt;&gt;"",SUMIFS(销售台账!$I$3:$I$2654,销售台账!$E$3:$E$2654,$B134,销售台账!$B$3:$B$2654,LEFT($I$3,4),销售台账!$C$3:$C$2654,LEFT(DZ$4,LEN(DZ$4)-1)),"")</f>
        <v/>
      </c>
      <c r="EE134" s="64" t="str">
        <f>IF($B134&lt;&gt;"",IFERROR(SUMIFS(销售台账!$K$3:$K$2654,销售台账!$E$3:$E$2654,$B134,销售台账!$B$3:$B$2654,LEFT($I$3,4),销售台账!$C$3:$C$2654,LEFT(DZ$4,LEN(DZ$4)-1))/ED134,0),"")</f>
        <v/>
      </c>
      <c r="EF134" s="64" t="str">
        <f>IF($B134&lt;&gt;"",SUMIFS(损耗登记!$I$3:$I$4999,损耗登记!$E$3:$E$4999,$B134,损耗登记!$B$3:$B$4999,LEFT($I$3,4),损耗登记!$C$3:$C$4999,LEFT(DZ$4,LEN(DZ$4)-1)),"")</f>
        <v/>
      </c>
      <c r="EG134" s="64" t="str">
        <f t="shared" si="156"/>
        <v/>
      </c>
      <c r="EH134" s="64" t="str">
        <f t="shared" si="157"/>
        <v/>
      </c>
      <c r="EI134" s="64" t="str">
        <f t="shared" si="158"/>
        <v/>
      </c>
      <c r="EJ134" s="64" t="str">
        <f t="shared" si="159"/>
        <v/>
      </c>
    </row>
    <row r="135" s="44" customFormat="1" ht="22" customHeight="1" spans="1:140">
      <c r="A135" s="63" t="str">
        <f t="shared" si="160"/>
        <v/>
      </c>
      <c r="B135" s="63" t="str">
        <f>IF(商品参数!A131&lt;&gt;"",商品参数!A131,"")</f>
        <v/>
      </c>
      <c r="C135" s="64" t="str">
        <f>IFERROR(VLOOKUP(B135,商品参数!A:E,2,FALSE),"")</f>
        <v/>
      </c>
      <c r="D135" s="64" t="str">
        <f>IFERROR(VLOOKUP(B135,商品参数!A:E,3,FALSE),"")</f>
        <v/>
      </c>
      <c r="E135" s="64" t="str">
        <f>IFERROR(VLOOKUP(B135,商品参数!A:E,4,FALSE),"")</f>
        <v/>
      </c>
      <c r="F135" s="64" t="str">
        <f>IF(E135&lt;&gt;"",IFERROR(VLOOKUP(B135,商品参数!$A$3:$D$499,6,0),0),"")</f>
        <v/>
      </c>
      <c r="G135" s="64" t="str">
        <f>IF(E135&lt;&gt;"",IFERROR(VLOOKUP(B135,商品参数!$A$3:$E$499,7,0),0),"")</f>
        <v/>
      </c>
      <c r="H135" s="64" t="str">
        <f t="shared" si="94"/>
        <v/>
      </c>
      <c r="I135" s="64" t="str">
        <f>IF($B135&lt;&gt;"",SUMIFS(进货台账!$I$3:$I$1869,进货台账!$E$3:$E$1869,$B135,进货台账!$B$3:$B$1869,LEFT($I$3,4),进货台账!$C$3:$C$1869,LEFT(I$4,LEN(I$4)-1)),"")</f>
        <v/>
      </c>
      <c r="J135" s="64" t="str">
        <f>IF($B135&lt;&gt;"",SUMIFS(进货台账!$K$3:$K$1869,进货台账!$E$3:$E$1869,$B135,进货台账!$B$3:$B$1869,LEFT($I$3,4),进货台账!$C$3:$C$1869,LEFT(I$4,LEN(I$4)-1)),"")</f>
        <v/>
      </c>
      <c r="K135" s="64" t="str">
        <f t="shared" si="95"/>
        <v/>
      </c>
      <c r="L135" s="64" t="str">
        <f t="shared" si="96"/>
        <v/>
      </c>
      <c r="M135" s="64" t="str">
        <f>IF($B135&lt;&gt;"",SUMIFS(销售台账!$I$3:$I$2654,销售台账!$E$3:$E$2654,$B135,销售台账!$B$3:$B$2654,LEFT($I$3,4),销售台账!$C$3:$C$2654,LEFT(I$4,LEN(I$4)-1)),"")</f>
        <v/>
      </c>
      <c r="N135" s="64" t="str">
        <f>IF($B135&lt;&gt;"",IFERROR(SUMIFS(销售台账!$K$3:$K$2654,销售台账!$E$3:$E$2654,$B135,销售台账!$B$3:$B$2654,LEFT($I$3,4),销售台账!$C$3:$C$2654,LEFT(I$4,LEN(I$4)-1))/M135,0),"")</f>
        <v/>
      </c>
      <c r="O135" s="64" t="str">
        <f>IF($B135&lt;&gt;"",SUMIFS(损耗登记!$I$3:$I$4999,损耗登记!$E$3:$E$4999,$B135,损耗登记!$B$3:$B$4999,LEFT($I$3,4),损耗登记!$C$3:$C$4999,LEFT(I$4,LEN(I$4)-1)),"")</f>
        <v/>
      </c>
      <c r="P135" s="64" t="str">
        <f t="shared" si="97"/>
        <v/>
      </c>
      <c r="Q135" s="64" t="str">
        <f t="shared" si="98"/>
        <v/>
      </c>
      <c r="R135" s="64" t="str">
        <f t="shared" si="99"/>
        <v/>
      </c>
      <c r="S135" s="64" t="str">
        <f t="shared" si="161"/>
        <v/>
      </c>
      <c r="T135" s="64" t="str">
        <f>IF($B135&lt;&gt;"",SUMIFS(进货台账!$I$3:$I$1869,进货台账!$E$3:$E$1869,$B135,进货台账!$B$3:$B$1869,LEFT($I$3,4),进货台账!$C$3:$C$1869,LEFT(T$4,LEN(T$4)-1)),"")</f>
        <v/>
      </c>
      <c r="U135" s="64" t="str">
        <f>IF($B135&lt;&gt;"",SUMIFS(进货台账!$K$3:$K$1869,进货台账!$E$3:$E$1869,$B135,进货台账!$B$3:$B$1869,LEFT($I$3,4),进货台账!$C$3:$C$1869,LEFT(T$4,LEN(T$4)-1)),"")</f>
        <v/>
      </c>
      <c r="V135" s="64" t="str">
        <f t="shared" si="162"/>
        <v/>
      </c>
      <c r="W135" s="64" t="str">
        <f t="shared" si="163"/>
        <v/>
      </c>
      <c r="X135" s="64" t="str">
        <f>IF($B135&lt;&gt;"",SUMIFS(销售台账!$I$3:$I$2654,销售台账!$E$3:$E$2654,$B135,销售台账!$B$3:$B$2654,LEFT($I$3,4),销售台账!$C$3:$C$2654,LEFT(T$4,LEN(T$4)-1)),"")</f>
        <v/>
      </c>
      <c r="Y135" s="64" t="str">
        <f>IF($B135&lt;&gt;"",IFERROR(SUMIFS(销售台账!$K$3:$K$2654,销售台账!$E$3:$E$2654,$B135,销售台账!$B$3:$B$2654,LEFT($I$3,4),销售台账!$C$3:$C$2654,LEFT(T$4,LEN(T$4)-1))/X135,0),"")</f>
        <v/>
      </c>
      <c r="Z135" s="64" t="str">
        <f>IF($B135&lt;&gt;"",SUMIFS(损耗登记!$I$3:$I$4999,损耗登记!$E$3:$E$4999,$B135,损耗登记!$B$3:$B$4999,LEFT($I$3,4),损耗登记!$C$3:$C$4999,LEFT(T$4,LEN(T$4)-1)),"")</f>
        <v/>
      </c>
      <c r="AA135" s="64" t="str">
        <f t="shared" si="164"/>
        <v/>
      </c>
      <c r="AB135" s="64" t="str">
        <f t="shared" si="165"/>
        <v/>
      </c>
      <c r="AC135" s="64" t="str">
        <f t="shared" si="166"/>
        <v/>
      </c>
      <c r="AD135" s="64" t="str">
        <f t="shared" si="167"/>
        <v/>
      </c>
      <c r="AE135" s="64" t="str">
        <f>IF($B135&lt;&gt;"",SUMIFS(进货台账!$I$3:$I$1869,进货台账!$E$3:$E$1869,$B135,进货台账!$B$3:$B$1869,LEFT($I$3,4),进货台账!$C$3:$C$1869,LEFT(AE$4,LEN(AE$4)-1)),"")</f>
        <v/>
      </c>
      <c r="AF135" s="64" t="str">
        <f>IF($B135&lt;&gt;"",SUMIFS(进货台账!$K$3:$K$1869,进货台账!$E$3:$E$1869,$B135,进货台账!$B$3:$B$1869,LEFT($I$3,4),进货台账!$C$3:$C$1869,LEFT(AE$4,LEN(AE$4)-1)),"")</f>
        <v/>
      </c>
      <c r="AG135" s="64" t="str">
        <f t="shared" si="100"/>
        <v/>
      </c>
      <c r="AH135" s="64" t="str">
        <f t="shared" si="101"/>
        <v/>
      </c>
      <c r="AI135" s="64" t="str">
        <f>IF($B135&lt;&gt;"",SUMIFS(销售台账!$I$3:$I$2654,销售台账!$E$3:$E$2654,$B135,销售台账!$B$3:$B$2654,LEFT($I$3,4),销售台账!$C$3:$C$2654,LEFT(AE$4,LEN(AE$4)-1)),"")</f>
        <v/>
      </c>
      <c r="AJ135" s="64" t="str">
        <f>IF($B135&lt;&gt;"",IFERROR(SUMIFS(销售台账!$K$3:$K$2654,销售台账!$E$3:$E$2654,$B135,销售台账!$B$3:$B$2654,LEFT($I$3,4),销售台账!$C$3:$C$2654,LEFT(AE$4,LEN(AE$4)-1))/AI135,0),"")</f>
        <v/>
      </c>
      <c r="AK135" s="64" t="str">
        <f>IF($B135&lt;&gt;"",SUMIFS(损耗登记!$I$3:$I$4999,损耗登记!$E$3:$E$4999,$B135,损耗登记!$B$3:$B$4999,LEFT($I$3,4),损耗登记!$C$3:$C$4999,LEFT(AE$4,LEN(AE$4)-1)),"")</f>
        <v/>
      </c>
      <c r="AL135" s="64" t="str">
        <f t="shared" si="102"/>
        <v/>
      </c>
      <c r="AM135" s="64" t="str">
        <f t="shared" si="103"/>
        <v/>
      </c>
      <c r="AN135" s="64" t="str">
        <f t="shared" si="104"/>
        <v/>
      </c>
      <c r="AO135" s="64" t="str">
        <f t="shared" si="105"/>
        <v/>
      </c>
      <c r="AP135" s="64" t="str">
        <f>IF($B135&lt;&gt;"",SUMIFS(进货台账!$I$3:$I$1869,进货台账!$E$3:$E$1869,$B135,进货台账!$B$3:$B$1869,LEFT($I$3,4),进货台账!$C$3:$C$1869,LEFT(AP$4,LEN(AP$4)-1)),"")</f>
        <v/>
      </c>
      <c r="AQ135" s="64" t="str">
        <f>IF($B135&lt;&gt;"",SUMIFS(进货台账!$K$3:$K$1869,进货台账!$E$3:$E$1869,$B135,进货台账!$B$3:$B$1869,LEFT($I$3,4),进货台账!$C$3:$C$1869,LEFT(AP$4,LEN(AP$4)-1)),"")</f>
        <v/>
      </c>
      <c r="AR135" s="64" t="str">
        <f t="shared" si="106"/>
        <v/>
      </c>
      <c r="AS135" s="64" t="str">
        <f t="shared" si="107"/>
        <v/>
      </c>
      <c r="AT135" s="64" t="str">
        <f>IF($B135&lt;&gt;"",SUMIFS(销售台账!$I$3:$I$2654,销售台账!$E$3:$E$2654,$B135,销售台账!$B$3:$B$2654,LEFT($I$3,4),销售台账!$C$3:$C$2654,LEFT(AP$4,LEN(AP$4)-1)),"")</f>
        <v/>
      </c>
      <c r="AU135" s="64" t="str">
        <f>IF($B135&lt;&gt;"",IFERROR(SUMIFS(销售台账!$K$3:$K$2654,销售台账!$E$3:$E$2654,$B135,销售台账!$B$3:$B$2654,LEFT($I$3,4),销售台账!$C$3:$C$2654,LEFT(AP$4,LEN(AP$4)-1))/AT135,0),"")</f>
        <v/>
      </c>
      <c r="AV135" s="64" t="str">
        <f>IF($B135&lt;&gt;"",SUMIFS(损耗登记!$I$3:$I$4999,损耗登记!$E$3:$E$4999,$B135,损耗登记!$B$3:$B$4999,LEFT($I$3,4),损耗登记!$C$3:$C$4999,LEFT(AP$4,LEN(AP$4)-1)),"")</f>
        <v/>
      </c>
      <c r="AW135" s="64" t="str">
        <f t="shared" si="108"/>
        <v/>
      </c>
      <c r="AX135" s="64" t="str">
        <f t="shared" si="109"/>
        <v/>
      </c>
      <c r="AY135" s="64" t="str">
        <f t="shared" si="110"/>
        <v/>
      </c>
      <c r="AZ135" s="64" t="str">
        <f t="shared" si="111"/>
        <v/>
      </c>
      <c r="BA135" s="64" t="str">
        <f>IF($B135&lt;&gt;"",SUMIFS(进货台账!$I$3:$I$1869,进货台账!$E$3:$E$1869,$B135,进货台账!$B$3:$B$1869,LEFT($I$3,4),进货台账!$C$3:$C$1869,LEFT(BA$4,LEN(BA$4)-1)),"")</f>
        <v/>
      </c>
      <c r="BB135" s="64" t="str">
        <f>IF($B135&lt;&gt;"",SUMIFS(进货台账!$K$3:$K$1869,进货台账!$E$3:$E$1869,$B135,进货台账!$B$3:$B$1869,LEFT($I$3,4),进货台账!$C$3:$C$1869,LEFT(BA$4,LEN(BA$4)-1)),"")</f>
        <v/>
      </c>
      <c r="BC135" s="64" t="str">
        <f t="shared" si="112"/>
        <v/>
      </c>
      <c r="BD135" s="64" t="str">
        <f t="shared" si="113"/>
        <v/>
      </c>
      <c r="BE135" s="64" t="str">
        <f>IF($B135&lt;&gt;"",SUMIFS(销售台账!$I$3:$I$2654,销售台账!$E$3:$E$2654,$B135,销售台账!$B$3:$B$2654,LEFT($I$3,4),销售台账!$C$3:$C$2654,LEFT(BA$4,LEN(BA$4)-1)),"")</f>
        <v/>
      </c>
      <c r="BF135" s="64" t="str">
        <f>IF($B135&lt;&gt;"",IFERROR(SUMIFS(销售台账!$K$3:$K$2654,销售台账!$E$3:$E$2654,$B135,销售台账!$B$3:$B$2654,LEFT($I$3,4),销售台账!$C$3:$C$2654,LEFT(BA$4,LEN(BA$4)-1))/BE135,0),"")</f>
        <v/>
      </c>
      <c r="BG135" s="64" t="str">
        <f>IF($B135&lt;&gt;"",SUMIFS(损耗登记!$I$3:$I$4999,损耗登记!$E$3:$E$4999,$B135,损耗登记!$B$3:$B$4999,LEFT($I$3,4),损耗登记!$C$3:$C$4999,LEFT(BA$4,LEN(BA$4)-1)),"")</f>
        <v/>
      </c>
      <c r="BH135" s="64" t="str">
        <f t="shared" si="114"/>
        <v/>
      </c>
      <c r="BI135" s="64" t="str">
        <f t="shared" si="115"/>
        <v/>
      </c>
      <c r="BJ135" s="64" t="str">
        <f t="shared" si="116"/>
        <v/>
      </c>
      <c r="BK135" s="64" t="str">
        <f t="shared" si="117"/>
        <v/>
      </c>
      <c r="BL135" s="64" t="str">
        <f>IF($B135&lt;&gt;"",SUMIFS(进货台账!$I$3:$I$1869,进货台账!$E$3:$E$1869,$B135,进货台账!$B$3:$B$1869,LEFT($I$3,4),进货台账!$C$3:$C$1869,LEFT(BL$4,LEN(BL$4)-1)),"")</f>
        <v/>
      </c>
      <c r="BM135" s="64" t="str">
        <f>IF($B135&lt;&gt;"",SUMIFS(进货台账!$K$3:$K$1869,进货台账!$E$3:$E$1869,$B135,进货台账!$B$3:$B$1869,LEFT($I$3,4),进货台账!$C$3:$C$1869,LEFT(BL$4,LEN(BL$4)-1)),"")</f>
        <v/>
      </c>
      <c r="BN135" s="64" t="str">
        <f t="shared" si="118"/>
        <v/>
      </c>
      <c r="BO135" s="64" t="str">
        <f t="shared" si="119"/>
        <v/>
      </c>
      <c r="BP135" s="64" t="str">
        <f>IF($B135&lt;&gt;"",SUMIFS(销售台账!$I$3:$I$2654,销售台账!$E$3:$E$2654,$B135,销售台账!$B$3:$B$2654,LEFT($I$3,4),销售台账!$C$3:$C$2654,LEFT(BL$4,LEN(BL$4)-1)),"")</f>
        <v/>
      </c>
      <c r="BQ135" s="64" t="str">
        <f>IF($B135&lt;&gt;"",IFERROR(SUMIFS(销售台账!$K$3:$K$2654,销售台账!$E$3:$E$2654,$B135,销售台账!$B$3:$B$2654,LEFT($I$3,4),销售台账!$C$3:$C$2654,LEFT(BL$4,LEN(BL$4)-1))/BP135,0),"")</f>
        <v/>
      </c>
      <c r="BR135" s="64" t="str">
        <f>IF($B135&lt;&gt;"",SUMIFS(损耗登记!$I$3:$I$4999,损耗登记!$E$3:$E$4999,$B135,损耗登记!$B$3:$B$4999,LEFT($I$3,4),损耗登记!$C$3:$C$4999,LEFT(BL$4,LEN(BL$4)-1)),"")</f>
        <v/>
      </c>
      <c r="BS135" s="64" t="str">
        <f t="shared" si="120"/>
        <v/>
      </c>
      <c r="BT135" s="64" t="str">
        <f t="shared" si="121"/>
        <v/>
      </c>
      <c r="BU135" s="64" t="str">
        <f t="shared" si="122"/>
        <v/>
      </c>
      <c r="BV135" s="64" t="str">
        <f t="shared" si="123"/>
        <v/>
      </c>
      <c r="BW135" s="64" t="str">
        <f>IF($B135&lt;&gt;"",SUMIFS(进货台账!$I$3:$I$1869,进货台账!$E$3:$E$1869,$B135,进货台账!$B$3:$B$1869,LEFT($I$3,4),进货台账!$C$3:$C$1869,LEFT(BW$4,LEN(BW$4)-1)),"")</f>
        <v/>
      </c>
      <c r="BX135" s="64" t="str">
        <f>IF($B135&lt;&gt;"",SUMIFS(进货台账!$K$3:$K$1869,进货台账!$E$3:$E$1869,$B135,进货台账!$B$3:$B$1869,LEFT($I$3,4),进货台账!$C$3:$C$1869,LEFT(BW$4,LEN(BW$4)-1)),"")</f>
        <v/>
      </c>
      <c r="BY135" s="64" t="str">
        <f t="shared" si="124"/>
        <v/>
      </c>
      <c r="BZ135" s="64" t="str">
        <f t="shared" si="125"/>
        <v/>
      </c>
      <c r="CA135" s="64" t="str">
        <f>IF($B135&lt;&gt;"",SUMIFS(销售台账!$I$3:$I$2654,销售台账!$E$3:$E$2654,$B135,销售台账!$B$3:$B$2654,LEFT($I$3,4),销售台账!$C$3:$C$2654,LEFT(BW$4,LEN(BW$4)-1)),"")</f>
        <v/>
      </c>
      <c r="CB135" s="64" t="str">
        <f>IF($B135&lt;&gt;"",IFERROR(SUMIFS(销售台账!$K$3:$K$2654,销售台账!$E$3:$E$2654,$B135,销售台账!$B$3:$B$2654,LEFT($I$3,4),销售台账!$C$3:$C$2654,LEFT(BW$4,LEN(BW$4)-1))/CA135,0),"")</f>
        <v/>
      </c>
      <c r="CC135" s="64" t="str">
        <f>IF($B135&lt;&gt;"",SUMIFS(损耗登记!$I$3:$I$4999,损耗登记!$E$3:$E$4999,$B135,损耗登记!$B$3:$B$4999,LEFT($I$3,4),损耗登记!$C$3:$C$4999,LEFT(BW$4,LEN(BW$4)-1)),"")</f>
        <v/>
      </c>
      <c r="CD135" s="64" t="str">
        <f t="shared" si="126"/>
        <v/>
      </c>
      <c r="CE135" s="64" t="str">
        <f t="shared" si="127"/>
        <v/>
      </c>
      <c r="CF135" s="64" t="str">
        <f t="shared" si="128"/>
        <v/>
      </c>
      <c r="CG135" s="64" t="str">
        <f t="shared" si="129"/>
        <v/>
      </c>
      <c r="CH135" s="64" t="str">
        <f>IF($B135&lt;&gt;"",SUMIFS(进货台账!$I$3:$I$1869,进货台账!$E$3:$E$1869,$B135,进货台账!$B$3:$B$1869,LEFT($I$3,4),进货台账!$C$3:$C$1869,LEFT(CH$4,LEN(CH$4)-1)),"")</f>
        <v/>
      </c>
      <c r="CI135" s="64" t="str">
        <f>IF($B135&lt;&gt;"",SUMIFS(进货台账!$K$3:$K$1869,进货台账!$E$3:$E$1869,$B135,进货台账!$B$3:$B$1869,LEFT($I$3,4),进货台账!$C$3:$C$1869,LEFT(CH$4,LEN(CH$4)-1)),"")</f>
        <v/>
      </c>
      <c r="CJ135" s="64" t="str">
        <f t="shared" si="130"/>
        <v/>
      </c>
      <c r="CK135" s="64" t="str">
        <f t="shared" si="131"/>
        <v/>
      </c>
      <c r="CL135" s="64" t="str">
        <f>IF($B135&lt;&gt;"",SUMIFS(销售台账!$I$3:$I$2654,销售台账!$E$3:$E$2654,$B135,销售台账!$B$3:$B$2654,LEFT($I$3,4),销售台账!$C$3:$C$2654,LEFT(CH$4,LEN(CH$4)-1)),"")</f>
        <v/>
      </c>
      <c r="CM135" s="64" t="str">
        <f>IF($B135&lt;&gt;"",IFERROR(SUMIFS(销售台账!$K$3:$K$2654,销售台账!$E$3:$E$2654,$B135,销售台账!$B$3:$B$2654,LEFT($I$3,4),销售台账!$C$3:$C$2654,LEFT(CH$4,LEN(CH$4)-1))/CL135,0),"")</f>
        <v/>
      </c>
      <c r="CN135" s="64" t="str">
        <f>IF($B135&lt;&gt;"",SUMIFS(损耗登记!$I$3:$I$4999,损耗登记!$E$3:$E$4999,$B135,损耗登记!$B$3:$B$4999,LEFT($I$3,4),损耗登记!$C$3:$C$4999,LEFT(CH$4,LEN(CH$4)-1)),"")</f>
        <v/>
      </c>
      <c r="CO135" s="64" t="str">
        <f t="shared" si="132"/>
        <v/>
      </c>
      <c r="CP135" s="64" t="str">
        <f t="shared" si="133"/>
        <v/>
      </c>
      <c r="CQ135" s="64" t="str">
        <f t="shared" si="134"/>
        <v/>
      </c>
      <c r="CR135" s="64" t="str">
        <f t="shared" si="135"/>
        <v/>
      </c>
      <c r="CS135" s="64" t="str">
        <f>IF($B135&lt;&gt;"",SUMIFS(进货台账!$I$3:$I$1869,进货台账!$E$3:$E$1869,$B135,进货台账!$B$3:$B$1869,LEFT($I$3,4),进货台账!$C$3:$C$1869,LEFT(CS$4,LEN(CS$4)-1)),"")</f>
        <v/>
      </c>
      <c r="CT135" s="64" t="str">
        <f>IF($B135&lt;&gt;"",SUMIFS(进货台账!$K$3:$K$1869,进货台账!$E$3:$E$1869,$B135,进货台账!$B$3:$B$1869,LEFT($I$3,4),进货台账!$C$3:$C$1869,LEFT(CS$4,LEN(CS$4)-1)),"")</f>
        <v/>
      </c>
      <c r="CU135" s="64" t="str">
        <f t="shared" si="136"/>
        <v/>
      </c>
      <c r="CV135" s="64" t="str">
        <f t="shared" si="137"/>
        <v/>
      </c>
      <c r="CW135" s="64" t="str">
        <f>IF($B135&lt;&gt;"",SUMIFS(销售台账!$I$3:$I$2654,销售台账!$E$3:$E$2654,$B135,销售台账!$B$3:$B$2654,LEFT($I$3,4),销售台账!$C$3:$C$2654,LEFT(CS$4,LEN(CS$4)-1)),"")</f>
        <v/>
      </c>
      <c r="CX135" s="64" t="str">
        <f>IF($B135&lt;&gt;"",IFERROR(SUMIFS(销售台账!$K$3:$K$2654,销售台账!$E$3:$E$2654,$B135,销售台账!$B$3:$B$2654,LEFT($I$3,4),销售台账!$C$3:$C$2654,LEFT(CS$4,LEN(CS$4)-1))/CW135,0),"")</f>
        <v/>
      </c>
      <c r="CY135" s="64" t="str">
        <f>IF($B135&lt;&gt;"",SUMIFS(损耗登记!$I$3:$I$4999,损耗登记!$E$3:$E$4999,$B135,损耗登记!$B$3:$B$4999,LEFT($I$3,4),损耗登记!$C$3:$C$4999,LEFT(CS$4,LEN(CS$4)-1)),"")</f>
        <v/>
      </c>
      <c r="CZ135" s="64" t="str">
        <f t="shared" si="138"/>
        <v/>
      </c>
      <c r="DA135" s="64" t="str">
        <f t="shared" si="139"/>
        <v/>
      </c>
      <c r="DB135" s="64" t="str">
        <f t="shared" si="140"/>
        <v/>
      </c>
      <c r="DC135" s="64" t="str">
        <f t="shared" si="141"/>
        <v/>
      </c>
      <c r="DD135" s="64" t="str">
        <f>IF($B135&lt;&gt;"",SUMIFS(进货台账!$I$3:$I$1869,进货台账!$E$3:$E$1869,$B135,进货台账!$B$3:$B$1869,LEFT($I$3,4),进货台账!$C$3:$C$1869,LEFT(DD$4,LEN(DD$4)-1)),"")</f>
        <v/>
      </c>
      <c r="DE135" s="64" t="str">
        <f>IF($B135&lt;&gt;"",SUMIFS(进货台账!$K$3:$K$1869,进货台账!$E$3:$E$1869,$B135,进货台账!$B$3:$B$1869,LEFT($I$3,4),进货台账!$C$3:$C$1869,LEFT(DD$4,LEN(DD$4)-1)),"")</f>
        <v/>
      </c>
      <c r="DF135" s="64" t="str">
        <f t="shared" si="142"/>
        <v/>
      </c>
      <c r="DG135" s="64" t="str">
        <f t="shared" si="143"/>
        <v/>
      </c>
      <c r="DH135" s="64" t="str">
        <f>IF($B135&lt;&gt;"",SUMIFS(销售台账!$I$3:$I$2654,销售台账!$E$3:$E$2654,$B135,销售台账!$B$3:$B$2654,LEFT($I$3,4),销售台账!$C$3:$C$2654,LEFT(DD$4,LEN(DD$4)-1)),"")</f>
        <v/>
      </c>
      <c r="DI135" s="64" t="str">
        <f>IF($B135&lt;&gt;"",IFERROR(SUMIFS(销售台账!$K$3:$K$2654,销售台账!$E$3:$E$2654,$B135,销售台账!$B$3:$B$2654,LEFT($I$3,4),销售台账!$C$3:$C$2654,LEFT(DD$4,LEN(DD$4)-1))/DH135,0),"")</f>
        <v/>
      </c>
      <c r="DJ135" s="64" t="str">
        <f>IF($B135&lt;&gt;"",SUMIFS(损耗登记!$I$3:$I$4999,损耗登记!$E$3:$E$4999,$B135,损耗登记!$B$3:$B$4999,LEFT($I$3,4),损耗登记!$C$3:$C$4999,LEFT(DD$4,LEN(DD$4)-1)),"")</f>
        <v/>
      </c>
      <c r="DK135" s="64" t="str">
        <f t="shared" si="144"/>
        <v/>
      </c>
      <c r="DL135" s="64" t="str">
        <f t="shared" si="145"/>
        <v/>
      </c>
      <c r="DM135" s="64" t="str">
        <f t="shared" si="146"/>
        <v/>
      </c>
      <c r="DN135" s="64" t="str">
        <f t="shared" si="147"/>
        <v/>
      </c>
      <c r="DO135" s="64" t="str">
        <f>IF($B135&lt;&gt;"",SUMIFS(进货台账!$I$3:$I$1869,进货台账!$E$3:$E$1869,$B135,进货台账!$B$3:$B$1869,LEFT($I$3,4),进货台账!$C$3:$C$1869,LEFT(DO$4,LEN(DO$4)-1)),"")</f>
        <v/>
      </c>
      <c r="DP135" s="64" t="str">
        <f>IF($B135&lt;&gt;"",SUMIFS(进货台账!$K$3:$K$1869,进货台账!$E$3:$E$1869,$B135,进货台账!$B$3:$B$1869,LEFT($I$3,4),进货台账!$C$3:$C$1869,LEFT(DO$4,LEN(DO$4)-1)),"")</f>
        <v/>
      </c>
      <c r="DQ135" s="64" t="str">
        <f t="shared" si="148"/>
        <v/>
      </c>
      <c r="DR135" s="64" t="str">
        <f t="shared" si="149"/>
        <v/>
      </c>
      <c r="DS135" s="64" t="str">
        <f>IF($B135&lt;&gt;"",SUMIFS(销售台账!$I$3:$I$2654,销售台账!$E$3:$E$2654,$B135,销售台账!$B$3:$B$2654,LEFT($I$3,4),销售台账!$C$3:$C$2654,LEFT(DO$4,LEN(DO$4)-1)),"")</f>
        <v/>
      </c>
      <c r="DT135" s="64" t="str">
        <f>IF($B135&lt;&gt;"",IFERROR(SUMIFS(销售台账!$K$3:$K$2654,销售台账!$E$3:$E$2654,$B135,销售台账!$B$3:$B$2654,LEFT($I$3,4),销售台账!$C$3:$C$2654,LEFT(DO$4,LEN(DO$4)-1))/DS135,0),"")</f>
        <v/>
      </c>
      <c r="DU135" s="64" t="str">
        <f>IF($B135&lt;&gt;"",SUMIFS(损耗登记!$I$3:$I$4999,损耗登记!$E$3:$E$4999,$B135,损耗登记!$B$3:$B$4999,LEFT($I$3,4),损耗登记!$C$3:$C$4999,LEFT(DO$4,LEN(DO$4)-1)),"")</f>
        <v/>
      </c>
      <c r="DV135" s="64" t="str">
        <f t="shared" si="150"/>
        <v/>
      </c>
      <c r="DW135" s="64" t="str">
        <f t="shared" si="151"/>
        <v/>
      </c>
      <c r="DX135" s="64" t="str">
        <f t="shared" si="152"/>
        <v/>
      </c>
      <c r="DY135" s="64" t="str">
        <f t="shared" si="153"/>
        <v/>
      </c>
      <c r="DZ135" s="64" t="str">
        <f>IF($B135&lt;&gt;"",SUMIFS(进货台账!$I$3:$I$1869,进货台账!$E$3:$E$1869,$B135,进货台账!$B$3:$B$1869,LEFT($I$3,4),进货台账!$C$3:$C$1869,LEFT(DZ$4,LEN(DZ$4)-1)),"")</f>
        <v/>
      </c>
      <c r="EA135" s="64" t="str">
        <f>IF($B135&lt;&gt;"",SUMIFS(进货台账!$K$3:$K$1869,进货台账!$E$3:$E$1869,$B135,进货台账!$B$3:$B$1869,LEFT($I$3,4),进货台账!$C$3:$C$1869,LEFT(DZ$4,LEN(DZ$4)-1)),"")</f>
        <v/>
      </c>
      <c r="EB135" s="64" t="str">
        <f t="shared" si="154"/>
        <v/>
      </c>
      <c r="EC135" s="64" t="str">
        <f t="shared" si="155"/>
        <v/>
      </c>
      <c r="ED135" s="64" t="str">
        <f>IF($B135&lt;&gt;"",SUMIFS(销售台账!$I$3:$I$2654,销售台账!$E$3:$E$2654,$B135,销售台账!$B$3:$B$2654,LEFT($I$3,4),销售台账!$C$3:$C$2654,LEFT(DZ$4,LEN(DZ$4)-1)),"")</f>
        <v/>
      </c>
      <c r="EE135" s="64" t="str">
        <f>IF($B135&lt;&gt;"",IFERROR(SUMIFS(销售台账!$K$3:$K$2654,销售台账!$E$3:$E$2654,$B135,销售台账!$B$3:$B$2654,LEFT($I$3,4),销售台账!$C$3:$C$2654,LEFT(DZ$4,LEN(DZ$4)-1))/ED135,0),"")</f>
        <v/>
      </c>
      <c r="EF135" s="64" t="str">
        <f>IF($B135&lt;&gt;"",SUMIFS(损耗登记!$I$3:$I$4999,损耗登记!$E$3:$E$4999,$B135,损耗登记!$B$3:$B$4999,LEFT($I$3,4),损耗登记!$C$3:$C$4999,LEFT(DZ$4,LEN(DZ$4)-1)),"")</f>
        <v/>
      </c>
      <c r="EG135" s="64" t="str">
        <f t="shared" si="156"/>
        <v/>
      </c>
      <c r="EH135" s="64" t="str">
        <f t="shared" si="157"/>
        <v/>
      </c>
      <c r="EI135" s="64" t="str">
        <f t="shared" si="158"/>
        <v/>
      </c>
      <c r="EJ135" s="64" t="str">
        <f t="shared" si="159"/>
        <v/>
      </c>
    </row>
    <row r="136" s="44" customFormat="1" ht="22" customHeight="1" spans="1:140">
      <c r="A136" s="63" t="str">
        <f t="shared" si="160"/>
        <v/>
      </c>
      <c r="B136" s="63" t="str">
        <f>IF(商品参数!A132&lt;&gt;"",商品参数!A132,"")</f>
        <v/>
      </c>
      <c r="C136" s="64" t="str">
        <f>IFERROR(VLOOKUP(B136,商品参数!A:E,2,FALSE),"")</f>
        <v/>
      </c>
      <c r="D136" s="64" t="str">
        <f>IFERROR(VLOOKUP(B136,商品参数!A:E,3,FALSE),"")</f>
        <v/>
      </c>
      <c r="E136" s="64" t="str">
        <f>IFERROR(VLOOKUP(B136,商品参数!A:E,4,FALSE),"")</f>
        <v/>
      </c>
      <c r="F136" s="64" t="str">
        <f>IF(E136&lt;&gt;"",IFERROR(VLOOKUP(B136,商品参数!$A$3:$D$499,6,0),0),"")</f>
        <v/>
      </c>
      <c r="G136" s="64" t="str">
        <f>IF(E136&lt;&gt;"",IFERROR(VLOOKUP(B136,商品参数!$A$3:$E$499,7,0),0),"")</f>
        <v/>
      </c>
      <c r="H136" s="64" t="str">
        <f t="shared" ref="H136:H199" si="168">IF(E136&lt;&gt;"",F136*G136,"")</f>
        <v/>
      </c>
      <c r="I136" s="64" t="str">
        <f>IF($B136&lt;&gt;"",SUMIFS(进货台账!$I$3:$I$1869,进货台账!$E$3:$E$1869,$B136,进货台账!$B$3:$B$1869,LEFT($I$3,4),进货台账!$C$3:$C$1869,LEFT(I$4,LEN(I$4)-1)),"")</f>
        <v/>
      </c>
      <c r="J136" s="64" t="str">
        <f>IF($B136&lt;&gt;"",SUMIFS(进货台账!$K$3:$K$1869,进货台账!$E$3:$E$1869,$B136,进货台账!$B$3:$B$1869,LEFT($I$3,4),进货台账!$C$3:$C$1869,LEFT(I$4,LEN(I$4)-1)),"")</f>
        <v/>
      </c>
      <c r="K136" s="64" t="str">
        <f t="shared" ref="K136:K199" si="169">IF($B136&lt;&gt;"",IFERROR(J136/I136,0),"")</f>
        <v/>
      </c>
      <c r="L136" s="64" t="str">
        <f t="shared" ref="L136:L199" si="170">IF($B136&lt;&gt;"",IFERROR((H136+K136*I136)/(F136+I136),0),"")</f>
        <v/>
      </c>
      <c r="M136" s="64" t="str">
        <f>IF($B136&lt;&gt;"",SUMIFS(销售台账!$I$3:$I$2654,销售台账!$E$3:$E$2654,$B136,销售台账!$B$3:$B$2654,LEFT($I$3,4),销售台账!$C$3:$C$2654,LEFT(I$4,LEN(I$4)-1)),"")</f>
        <v/>
      </c>
      <c r="N136" s="64" t="str">
        <f>IF($B136&lt;&gt;"",IFERROR(SUMIFS(销售台账!$K$3:$K$2654,销售台账!$E$3:$E$2654,$B136,销售台账!$B$3:$B$2654,LEFT($I$3,4),销售台账!$C$3:$C$2654,LEFT(I$4,LEN(I$4)-1))/M136,0),"")</f>
        <v/>
      </c>
      <c r="O136" s="64" t="str">
        <f>IF($B136&lt;&gt;"",SUMIFS(损耗登记!$I$3:$I$4999,损耗登记!$E$3:$E$4999,$B136,损耗登记!$B$3:$B$4999,LEFT($I$3,4),损耗登记!$C$3:$C$4999,LEFT(I$4,LEN(I$4)-1)),"")</f>
        <v/>
      </c>
      <c r="P136" s="64" t="str">
        <f t="shared" ref="P136:P199" si="171">IF($B136&lt;&gt;"",L136*O136,"")</f>
        <v/>
      </c>
      <c r="Q136" s="64" t="str">
        <f t="shared" ref="Q136:Q199" si="172">IF($B136&lt;&gt;"",(N136-L136)*M136,"")</f>
        <v/>
      </c>
      <c r="R136" s="64" t="str">
        <f t="shared" ref="R136:R199" si="173">IF($B136&lt;&gt;"",F136+I136-M136-O136,"")</f>
        <v/>
      </c>
      <c r="S136" s="64" t="str">
        <f t="shared" si="161"/>
        <v/>
      </c>
      <c r="T136" s="64" t="str">
        <f>IF($B136&lt;&gt;"",SUMIFS(进货台账!$I$3:$I$1869,进货台账!$E$3:$E$1869,$B136,进货台账!$B$3:$B$1869,LEFT($I$3,4),进货台账!$C$3:$C$1869,LEFT(T$4,LEN(T$4)-1)),"")</f>
        <v/>
      </c>
      <c r="U136" s="64" t="str">
        <f>IF($B136&lt;&gt;"",SUMIFS(进货台账!$K$3:$K$1869,进货台账!$E$3:$E$1869,$B136,进货台账!$B$3:$B$1869,LEFT($I$3,4),进货台账!$C$3:$C$1869,LEFT(T$4,LEN(T$4)-1)),"")</f>
        <v/>
      </c>
      <c r="V136" s="64" t="str">
        <f t="shared" si="162"/>
        <v/>
      </c>
      <c r="W136" s="64" t="str">
        <f t="shared" si="163"/>
        <v/>
      </c>
      <c r="X136" s="64" t="str">
        <f>IF($B136&lt;&gt;"",SUMIFS(销售台账!$I$3:$I$2654,销售台账!$E$3:$E$2654,$B136,销售台账!$B$3:$B$2654,LEFT($I$3,4),销售台账!$C$3:$C$2654,LEFT(T$4,LEN(T$4)-1)),"")</f>
        <v/>
      </c>
      <c r="Y136" s="64" t="str">
        <f>IF($B136&lt;&gt;"",IFERROR(SUMIFS(销售台账!$K$3:$K$2654,销售台账!$E$3:$E$2654,$B136,销售台账!$B$3:$B$2654,LEFT($I$3,4),销售台账!$C$3:$C$2654,LEFT(T$4,LEN(T$4)-1))/X136,0),"")</f>
        <v/>
      </c>
      <c r="Z136" s="64" t="str">
        <f>IF($B136&lt;&gt;"",SUMIFS(损耗登记!$I$3:$I$4999,损耗登记!$E$3:$E$4999,$B136,损耗登记!$B$3:$B$4999,LEFT($I$3,4),损耗登记!$C$3:$C$4999,LEFT(T$4,LEN(T$4)-1)),"")</f>
        <v/>
      </c>
      <c r="AA136" s="64" t="str">
        <f t="shared" si="164"/>
        <v/>
      </c>
      <c r="AB136" s="64" t="str">
        <f t="shared" si="165"/>
        <v/>
      </c>
      <c r="AC136" s="64" t="str">
        <f t="shared" si="166"/>
        <v/>
      </c>
      <c r="AD136" s="64" t="str">
        <f t="shared" si="167"/>
        <v/>
      </c>
      <c r="AE136" s="64" t="str">
        <f>IF($B136&lt;&gt;"",SUMIFS(进货台账!$I$3:$I$1869,进货台账!$E$3:$E$1869,$B136,进货台账!$B$3:$B$1869,LEFT($I$3,4),进货台账!$C$3:$C$1869,LEFT(AE$4,LEN(AE$4)-1)),"")</f>
        <v/>
      </c>
      <c r="AF136" s="64" t="str">
        <f>IF($B136&lt;&gt;"",SUMIFS(进货台账!$K$3:$K$1869,进货台账!$E$3:$E$1869,$B136,进货台账!$B$3:$B$1869,LEFT($I$3,4),进货台账!$C$3:$C$1869,LEFT(AE$4,LEN(AE$4)-1)),"")</f>
        <v/>
      </c>
      <c r="AG136" s="64" t="str">
        <f t="shared" ref="AG136:AG199" si="174">IF($B136&lt;&gt;"",IFERROR(AF136/AE136,0),"")</f>
        <v/>
      </c>
      <c r="AH136" s="64" t="str">
        <f t="shared" ref="AH136:AH199" si="175">IF($B136&lt;&gt;"",IFERROR((AD136+AF136)/(AC136+AE136),0),"")</f>
        <v/>
      </c>
      <c r="AI136" s="64" t="str">
        <f>IF($B136&lt;&gt;"",SUMIFS(销售台账!$I$3:$I$2654,销售台账!$E$3:$E$2654,$B136,销售台账!$B$3:$B$2654,LEFT($I$3,4),销售台账!$C$3:$C$2654,LEFT(AE$4,LEN(AE$4)-1)),"")</f>
        <v/>
      </c>
      <c r="AJ136" s="64" t="str">
        <f>IF($B136&lt;&gt;"",IFERROR(SUMIFS(销售台账!$K$3:$K$2654,销售台账!$E$3:$E$2654,$B136,销售台账!$B$3:$B$2654,LEFT($I$3,4),销售台账!$C$3:$C$2654,LEFT(AE$4,LEN(AE$4)-1))/AI136,0),"")</f>
        <v/>
      </c>
      <c r="AK136" s="64" t="str">
        <f>IF($B136&lt;&gt;"",SUMIFS(损耗登记!$I$3:$I$4999,损耗登记!$E$3:$E$4999,$B136,损耗登记!$B$3:$B$4999,LEFT($I$3,4),损耗登记!$C$3:$C$4999,LEFT(AE$4,LEN(AE$4)-1)),"")</f>
        <v/>
      </c>
      <c r="AL136" s="64" t="str">
        <f t="shared" ref="AL136:AL199" si="176">IF($B136&lt;&gt;"",AH136*AK136,"")</f>
        <v/>
      </c>
      <c r="AM136" s="64" t="str">
        <f t="shared" ref="AM136:AM199" si="177">IF($B136&lt;&gt;"",(AJ136-AH136)*AI136,"")</f>
        <v/>
      </c>
      <c r="AN136" s="64" t="str">
        <f t="shared" ref="AN136:AN199" si="178">IF($B136&lt;&gt;"",AC136+AE136-AI136-AK136,"")</f>
        <v/>
      </c>
      <c r="AO136" s="64" t="str">
        <f t="shared" ref="AO136:AO199" si="179">IF($B136&lt;&gt;"",AH136*AN136,"")</f>
        <v/>
      </c>
      <c r="AP136" s="64" t="str">
        <f>IF($B136&lt;&gt;"",SUMIFS(进货台账!$I$3:$I$1869,进货台账!$E$3:$E$1869,$B136,进货台账!$B$3:$B$1869,LEFT($I$3,4),进货台账!$C$3:$C$1869,LEFT(AP$4,LEN(AP$4)-1)),"")</f>
        <v/>
      </c>
      <c r="AQ136" s="64" t="str">
        <f>IF($B136&lt;&gt;"",SUMIFS(进货台账!$K$3:$K$1869,进货台账!$E$3:$E$1869,$B136,进货台账!$B$3:$B$1869,LEFT($I$3,4),进货台账!$C$3:$C$1869,LEFT(AP$4,LEN(AP$4)-1)),"")</f>
        <v/>
      </c>
      <c r="AR136" s="64" t="str">
        <f t="shared" ref="AR136:AR199" si="180">IF($B136&lt;&gt;"",IFERROR(AQ136/AP136,0),"")</f>
        <v/>
      </c>
      <c r="AS136" s="64" t="str">
        <f t="shared" ref="AS136:AS199" si="181">IF($B136&lt;&gt;"",IFERROR((AO136+AQ136)/(AN136+AP136),0),"")</f>
        <v/>
      </c>
      <c r="AT136" s="64" t="str">
        <f>IF($B136&lt;&gt;"",SUMIFS(销售台账!$I$3:$I$2654,销售台账!$E$3:$E$2654,$B136,销售台账!$B$3:$B$2654,LEFT($I$3,4),销售台账!$C$3:$C$2654,LEFT(AP$4,LEN(AP$4)-1)),"")</f>
        <v/>
      </c>
      <c r="AU136" s="64" t="str">
        <f>IF($B136&lt;&gt;"",IFERROR(SUMIFS(销售台账!$K$3:$K$2654,销售台账!$E$3:$E$2654,$B136,销售台账!$B$3:$B$2654,LEFT($I$3,4),销售台账!$C$3:$C$2654,LEFT(AP$4,LEN(AP$4)-1))/AT136,0),"")</f>
        <v/>
      </c>
      <c r="AV136" s="64" t="str">
        <f>IF($B136&lt;&gt;"",SUMIFS(损耗登记!$I$3:$I$4999,损耗登记!$E$3:$E$4999,$B136,损耗登记!$B$3:$B$4999,LEFT($I$3,4),损耗登记!$C$3:$C$4999,LEFT(AP$4,LEN(AP$4)-1)),"")</f>
        <v/>
      </c>
      <c r="AW136" s="64" t="str">
        <f t="shared" ref="AW136:AW199" si="182">IF($B136&lt;&gt;"",AS136*AV136,"")</f>
        <v/>
      </c>
      <c r="AX136" s="64" t="str">
        <f t="shared" ref="AX136:AX199" si="183">IF($B136&lt;&gt;"",(AU136-AS136)*AT136,"")</f>
        <v/>
      </c>
      <c r="AY136" s="64" t="str">
        <f t="shared" ref="AY136:AY199" si="184">IF($B136&lt;&gt;"",AN136+AP136-AT136-AV136,"")</f>
        <v/>
      </c>
      <c r="AZ136" s="64" t="str">
        <f t="shared" ref="AZ136:AZ199" si="185">IF($B136&lt;&gt;"",AS136*AY136,"")</f>
        <v/>
      </c>
      <c r="BA136" s="64" t="str">
        <f>IF($B136&lt;&gt;"",SUMIFS(进货台账!$I$3:$I$1869,进货台账!$E$3:$E$1869,$B136,进货台账!$B$3:$B$1869,LEFT($I$3,4),进货台账!$C$3:$C$1869,LEFT(BA$4,LEN(BA$4)-1)),"")</f>
        <v/>
      </c>
      <c r="BB136" s="64" t="str">
        <f>IF($B136&lt;&gt;"",SUMIFS(进货台账!$K$3:$K$1869,进货台账!$E$3:$E$1869,$B136,进货台账!$B$3:$B$1869,LEFT($I$3,4),进货台账!$C$3:$C$1869,LEFT(BA$4,LEN(BA$4)-1)),"")</f>
        <v/>
      </c>
      <c r="BC136" s="64" t="str">
        <f t="shared" ref="BC136:BC199" si="186">IF($B136&lt;&gt;"",IFERROR(BB136/BA136,0),"")</f>
        <v/>
      </c>
      <c r="BD136" s="64" t="str">
        <f t="shared" ref="BD136:BD199" si="187">IF($B136&lt;&gt;"",IFERROR((AZ136+BB136)/(AY136+BA136),0),"")</f>
        <v/>
      </c>
      <c r="BE136" s="64" t="str">
        <f>IF($B136&lt;&gt;"",SUMIFS(销售台账!$I$3:$I$2654,销售台账!$E$3:$E$2654,$B136,销售台账!$B$3:$B$2654,LEFT($I$3,4),销售台账!$C$3:$C$2654,LEFT(BA$4,LEN(BA$4)-1)),"")</f>
        <v/>
      </c>
      <c r="BF136" s="64" t="str">
        <f>IF($B136&lt;&gt;"",IFERROR(SUMIFS(销售台账!$K$3:$K$2654,销售台账!$E$3:$E$2654,$B136,销售台账!$B$3:$B$2654,LEFT($I$3,4),销售台账!$C$3:$C$2654,LEFT(BA$4,LEN(BA$4)-1))/BE136,0),"")</f>
        <v/>
      </c>
      <c r="BG136" s="64" t="str">
        <f>IF($B136&lt;&gt;"",SUMIFS(损耗登记!$I$3:$I$4999,损耗登记!$E$3:$E$4999,$B136,损耗登记!$B$3:$B$4999,LEFT($I$3,4),损耗登记!$C$3:$C$4999,LEFT(BA$4,LEN(BA$4)-1)),"")</f>
        <v/>
      </c>
      <c r="BH136" s="64" t="str">
        <f t="shared" ref="BH136:BH199" si="188">IF($B136&lt;&gt;"",BD136*BG136,"")</f>
        <v/>
      </c>
      <c r="BI136" s="64" t="str">
        <f t="shared" ref="BI136:BI199" si="189">IF($B136&lt;&gt;"",(BF136-BD136)*BE136,"")</f>
        <v/>
      </c>
      <c r="BJ136" s="64" t="str">
        <f t="shared" ref="BJ136:BJ199" si="190">IF($B136&lt;&gt;"",AY136+BA136-BE136-BG136,"")</f>
        <v/>
      </c>
      <c r="BK136" s="64" t="str">
        <f t="shared" ref="BK136:BK199" si="191">IF($B136&lt;&gt;"",BD136*BJ136,"")</f>
        <v/>
      </c>
      <c r="BL136" s="64" t="str">
        <f>IF($B136&lt;&gt;"",SUMIFS(进货台账!$I$3:$I$1869,进货台账!$E$3:$E$1869,$B136,进货台账!$B$3:$B$1869,LEFT($I$3,4),进货台账!$C$3:$C$1869,LEFT(BL$4,LEN(BL$4)-1)),"")</f>
        <v/>
      </c>
      <c r="BM136" s="64" t="str">
        <f>IF($B136&lt;&gt;"",SUMIFS(进货台账!$K$3:$K$1869,进货台账!$E$3:$E$1869,$B136,进货台账!$B$3:$B$1869,LEFT($I$3,4),进货台账!$C$3:$C$1869,LEFT(BL$4,LEN(BL$4)-1)),"")</f>
        <v/>
      </c>
      <c r="BN136" s="64" t="str">
        <f t="shared" ref="BN136:BN199" si="192">IF($B136&lt;&gt;"",IFERROR(BM136/BL136,0),"")</f>
        <v/>
      </c>
      <c r="BO136" s="64" t="str">
        <f t="shared" ref="BO136:BO199" si="193">IF($B136&lt;&gt;"",IFERROR((BK136+BM136)/(BJ136+BL136),0),"")</f>
        <v/>
      </c>
      <c r="BP136" s="64" t="str">
        <f>IF($B136&lt;&gt;"",SUMIFS(销售台账!$I$3:$I$2654,销售台账!$E$3:$E$2654,$B136,销售台账!$B$3:$B$2654,LEFT($I$3,4),销售台账!$C$3:$C$2654,LEFT(BL$4,LEN(BL$4)-1)),"")</f>
        <v/>
      </c>
      <c r="BQ136" s="64" t="str">
        <f>IF($B136&lt;&gt;"",IFERROR(SUMIFS(销售台账!$K$3:$K$2654,销售台账!$E$3:$E$2654,$B136,销售台账!$B$3:$B$2654,LEFT($I$3,4),销售台账!$C$3:$C$2654,LEFT(BL$4,LEN(BL$4)-1))/BP136,0),"")</f>
        <v/>
      </c>
      <c r="BR136" s="64" t="str">
        <f>IF($B136&lt;&gt;"",SUMIFS(损耗登记!$I$3:$I$4999,损耗登记!$E$3:$E$4999,$B136,损耗登记!$B$3:$B$4999,LEFT($I$3,4),损耗登记!$C$3:$C$4999,LEFT(BL$4,LEN(BL$4)-1)),"")</f>
        <v/>
      </c>
      <c r="BS136" s="64" t="str">
        <f t="shared" ref="BS136:BS199" si="194">IF($B136&lt;&gt;"",BO136*BR136,"")</f>
        <v/>
      </c>
      <c r="BT136" s="64" t="str">
        <f t="shared" ref="BT136:BT199" si="195">IF($B136&lt;&gt;"",(BQ136-BO136)*BP136,"")</f>
        <v/>
      </c>
      <c r="BU136" s="64" t="str">
        <f t="shared" ref="BU136:BU199" si="196">IF($B136&lt;&gt;"",BJ136+BL136-BP136-BR136,"")</f>
        <v/>
      </c>
      <c r="BV136" s="64" t="str">
        <f t="shared" ref="BV136:BV199" si="197">IF($B136&lt;&gt;"",BO136*BU136,"")</f>
        <v/>
      </c>
      <c r="BW136" s="64" t="str">
        <f>IF($B136&lt;&gt;"",SUMIFS(进货台账!$I$3:$I$1869,进货台账!$E$3:$E$1869,$B136,进货台账!$B$3:$B$1869,LEFT($I$3,4),进货台账!$C$3:$C$1869,LEFT(BW$4,LEN(BW$4)-1)),"")</f>
        <v/>
      </c>
      <c r="BX136" s="64" t="str">
        <f>IF($B136&lt;&gt;"",SUMIFS(进货台账!$K$3:$K$1869,进货台账!$E$3:$E$1869,$B136,进货台账!$B$3:$B$1869,LEFT($I$3,4),进货台账!$C$3:$C$1869,LEFT(BW$4,LEN(BW$4)-1)),"")</f>
        <v/>
      </c>
      <c r="BY136" s="64" t="str">
        <f t="shared" ref="BY136:BY199" si="198">IF($B136&lt;&gt;"",IFERROR(BX136/BW136,0),"")</f>
        <v/>
      </c>
      <c r="BZ136" s="64" t="str">
        <f t="shared" ref="BZ136:BZ199" si="199">IF($B136&lt;&gt;"",IFERROR((BV136+BX136)/(BU136+BW136),0),"")</f>
        <v/>
      </c>
      <c r="CA136" s="64" t="str">
        <f>IF($B136&lt;&gt;"",SUMIFS(销售台账!$I$3:$I$2654,销售台账!$E$3:$E$2654,$B136,销售台账!$B$3:$B$2654,LEFT($I$3,4),销售台账!$C$3:$C$2654,LEFT(BW$4,LEN(BW$4)-1)),"")</f>
        <v/>
      </c>
      <c r="CB136" s="64" t="str">
        <f>IF($B136&lt;&gt;"",IFERROR(SUMIFS(销售台账!$K$3:$K$2654,销售台账!$E$3:$E$2654,$B136,销售台账!$B$3:$B$2654,LEFT($I$3,4),销售台账!$C$3:$C$2654,LEFT(BW$4,LEN(BW$4)-1))/CA136,0),"")</f>
        <v/>
      </c>
      <c r="CC136" s="64" t="str">
        <f>IF($B136&lt;&gt;"",SUMIFS(损耗登记!$I$3:$I$4999,损耗登记!$E$3:$E$4999,$B136,损耗登记!$B$3:$B$4999,LEFT($I$3,4),损耗登记!$C$3:$C$4999,LEFT(BW$4,LEN(BW$4)-1)),"")</f>
        <v/>
      </c>
      <c r="CD136" s="64" t="str">
        <f t="shared" ref="CD136:CD199" si="200">IF($B136&lt;&gt;"",BZ136*CC136,"")</f>
        <v/>
      </c>
      <c r="CE136" s="64" t="str">
        <f t="shared" ref="CE136:CE199" si="201">IF($B136&lt;&gt;"",(CB136-BZ136)*CA136,"")</f>
        <v/>
      </c>
      <c r="CF136" s="64" t="str">
        <f t="shared" ref="CF136:CF199" si="202">IF($B136&lt;&gt;"",BU136+BW136-CA136-CC136,"")</f>
        <v/>
      </c>
      <c r="CG136" s="64" t="str">
        <f t="shared" ref="CG136:CG199" si="203">IF($B136&lt;&gt;"",BZ136*CF136,"")</f>
        <v/>
      </c>
      <c r="CH136" s="64" t="str">
        <f>IF($B136&lt;&gt;"",SUMIFS(进货台账!$I$3:$I$1869,进货台账!$E$3:$E$1869,$B136,进货台账!$B$3:$B$1869,LEFT($I$3,4),进货台账!$C$3:$C$1869,LEFT(CH$4,LEN(CH$4)-1)),"")</f>
        <v/>
      </c>
      <c r="CI136" s="64" t="str">
        <f>IF($B136&lt;&gt;"",SUMIFS(进货台账!$K$3:$K$1869,进货台账!$E$3:$E$1869,$B136,进货台账!$B$3:$B$1869,LEFT($I$3,4),进货台账!$C$3:$C$1869,LEFT(CH$4,LEN(CH$4)-1)),"")</f>
        <v/>
      </c>
      <c r="CJ136" s="64" t="str">
        <f t="shared" ref="CJ136:CJ199" si="204">IF($B136&lt;&gt;"",IFERROR(CI136/CH136,0),"")</f>
        <v/>
      </c>
      <c r="CK136" s="64" t="str">
        <f t="shared" ref="CK136:CK199" si="205">IF($B136&lt;&gt;"",IFERROR((CG136+CI136)/(CF136+CH136),0),"")</f>
        <v/>
      </c>
      <c r="CL136" s="64" t="str">
        <f>IF($B136&lt;&gt;"",SUMIFS(销售台账!$I$3:$I$2654,销售台账!$E$3:$E$2654,$B136,销售台账!$B$3:$B$2654,LEFT($I$3,4),销售台账!$C$3:$C$2654,LEFT(CH$4,LEN(CH$4)-1)),"")</f>
        <v/>
      </c>
      <c r="CM136" s="64" t="str">
        <f>IF($B136&lt;&gt;"",IFERROR(SUMIFS(销售台账!$K$3:$K$2654,销售台账!$E$3:$E$2654,$B136,销售台账!$B$3:$B$2654,LEFT($I$3,4),销售台账!$C$3:$C$2654,LEFT(CH$4,LEN(CH$4)-1))/CL136,0),"")</f>
        <v/>
      </c>
      <c r="CN136" s="64" t="str">
        <f>IF($B136&lt;&gt;"",SUMIFS(损耗登记!$I$3:$I$4999,损耗登记!$E$3:$E$4999,$B136,损耗登记!$B$3:$B$4999,LEFT($I$3,4),损耗登记!$C$3:$C$4999,LEFT(CH$4,LEN(CH$4)-1)),"")</f>
        <v/>
      </c>
      <c r="CO136" s="64" t="str">
        <f t="shared" ref="CO136:CO199" si="206">IF($B136&lt;&gt;"",CK136*CN136,"")</f>
        <v/>
      </c>
      <c r="CP136" s="64" t="str">
        <f t="shared" ref="CP136:CP199" si="207">IF($B136&lt;&gt;"",(CM136-CK136)*CL136,"")</f>
        <v/>
      </c>
      <c r="CQ136" s="64" t="str">
        <f t="shared" ref="CQ136:CQ199" si="208">IF($B136&lt;&gt;"",CF136+CH136-CL136-CN136,"")</f>
        <v/>
      </c>
      <c r="CR136" s="64" t="str">
        <f t="shared" ref="CR136:CR199" si="209">IF($B136&lt;&gt;"",CK136*CQ136,"")</f>
        <v/>
      </c>
      <c r="CS136" s="64" t="str">
        <f>IF($B136&lt;&gt;"",SUMIFS(进货台账!$I$3:$I$1869,进货台账!$E$3:$E$1869,$B136,进货台账!$B$3:$B$1869,LEFT($I$3,4),进货台账!$C$3:$C$1869,LEFT(CS$4,LEN(CS$4)-1)),"")</f>
        <v/>
      </c>
      <c r="CT136" s="64" t="str">
        <f>IF($B136&lt;&gt;"",SUMIFS(进货台账!$K$3:$K$1869,进货台账!$E$3:$E$1869,$B136,进货台账!$B$3:$B$1869,LEFT($I$3,4),进货台账!$C$3:$C$1869,LEFT(CS$4,LEN(CS$4)-1)),"")</f>
        <v/>
      </c>
      <c r="CU136" s="64" t="str">
        <f t="shared" ref="CU136:CU199" si="210">IF($B136&lt;&gt;"",IFERROR(CT136/CS136,0),"")</f>
        <v/>
      </c>
      <c r="CV136" s="64" t="str">
        <f t="shared" ref="CV136:CV199" si="211">IF($B136&lt;&gt;"",IFERROR((CR136+CT136)/(CQ136+CS136),0),"")</f>
        <v/>
      </c>
      <c r="CW136" s="64" t="str">
        <f>IF($B136&lt;&gt;"",SUMIFS(销售台账!$I$3:$I$2654,销售台账!$E$3:$E$2654,$B136,销售台账!$B$3:$B$2654,LEFT($I$3,4),销售台账!$C$3:$C$2654,LEFT(CS$4,LEN(CS$4)-1)),"")</f>
        <v/>
      </c>
      <c r="CX136" s="64" t="str">
        <f>IF($B136&lt;&gt;"",IFERROR(SUMIFS(销售台账!$K$3:$K$2654,销售台账!$E$3:$E$2654,$B136,销售台账!$B$3:$B$2654,LEFT($I$3,4),销售台账!$C$3:$C$2654,LEFT(CS$4,LEN(CS$4)-1))/CW136,0),"")</f>
        <v/>
      </c>
      <c r="CY136" s="64" t="str">
        <f>IF($B136&lt;&gt;"",SUMIFS(损耗登记!$I$3:$I$4999,损耗登记!$E$3:$E$4999,$B136,损耗登记!$B$3:$B$4999,LEFT($I$3,4),损耗登记!$C$3:$C$4999,LEFT(CS$4,LEN(CS$4)-1)),"")</f>
        <v/>
      </c>
      <c r="CZ136" s="64" t="str">
        <f t="shared" ref="CZ136:CZ199" si="212">IF($B136&lt;&gt;"",CV136*CY136,"")</f>
        <v/>
      </c>
      <c r="DA136" s="64" t="str">
        <f t="shared" ref="DA136:DA199" si="213">IF($B136&lt;&gt;"",(CX136-CV136)*CW136,"")</f>
        <v/>
      </c>
      <c r="DB136" s="64" t="str">
        <f t="shared" ref="DB136:DB199" si="214">IF($B136&lt;&gt;"",CQ136+CS136-CW136-CY136,"")</f>
        <v/>
      </c>
      <c r="DC136" s="64" t="str">
        <f t="shared" ref="DC136:DC199" si="215">IF($B136&lt;&gt;"",CV136*DB136,"")</f>
        <v/>
      </c>
      <c r="DD136" s="64" t="str">
        <f>IF($B136&lt;&gt;"",SUMIFS(进货台账!$I$3:$I$1869,进货台账!$E$3:$E$1869,$B136,进货台账!$B$3:$B$1869,LEFT($I$3,4),进货台账!$C$3:$C$1869,LEFT(DD$4,LEN(DD$4)-1)),"")</f>
        <v/>
      </c>
      <c r="DE136" s="64" t="str">
        <f>IF($B136&lt;&gt;"",SUMIFS(进货台账!$K$3:$K$1869,进货台账!$E$3:$E$1869,$B136,进货台账!$B$3:$B$1869,LEFT($I$3,4),进货台账!$C$3:$C$1869,LEFT(DD$4,LEN(DD$4)-1)),"")</f>
        <v/>
      </c>
      <c r="DF136" s="64" t="str">
        <f t="shared" ref="DF136:DF199" si="216">IF($B136&lt;&gt;"",IFERROR(DE136/DD136,0),"")</f>
        <v/>
      </c>
      <c r="DG136" s="64" t="str">
        <f t="shared" ref="DG136:DG199" si="217">IF($B136&lt;&gt;"",IFERROR((DC136+DE136)/(DB136+DD136),0),"")</f>
        <v/>
      </c>
      <c r="DH136" s="64" t="str">
        <f>IF($B136&lt;&gt;"",SUMIFS(销售台账!$I$3:$I$2654,销售台账!$E$3:$E$2654,$B136,销售台账!$B$3:$B$2654,LEFT($I$3,4),销售台账!$C$3:$C$2654,LEFT(DD$4,LEN(DD$4)-1)),"")</f>
        <v/>
      </c>
      <c r="DI136" s="64" t="str">
        <f>IF($B136&lt;&gt;"",IFERROR(SUMIFS(销售台账!$K$3:$K$2654,销售台账!$E$3:$E$2654,$B136,销售台账!$B$3:$B$2654,LEFT($I$3,4),销售台账!$C$3:$C$2654,LEFT(DD$4,LEN(DD$4)-1))/DH136,0),"")</f>
        <v/>
      </c>
      <c r="DJ136" s="64" t="str">
        <f>IF($B136&lt;&gt;"",SUMIFS(损耗登记!$I$3:$I$4999,损耗登记!$E$3:$E$4999,$B136,损耗登记!$B$3:$B$4999,LEFT($I$3,4),损耗登记!$C$3:$C$4999,LEFT(DD$4,LEN(DD$4)-1)),"")</f>
        <v/>
      </c>
      <c r="DK136" s="64" t="str">
        <f t="shared" ref="DK136:DK199" si="218">IF($B136&lt;&gt;"",DG136*DJ136,"")</f>
        <v/>
      </c>
      <c r="DL136" s="64" t="str">
        <f t="shared" ref="DL136:DL199" si="219">IF($B136&lt;&gt;"",(DI136-DG136)*DH136,"")</f>
        <v/>
      </c>
      <c r="DM136" s="64" t="str">
        <f t="shared" ref="DM136:DM199" si="220">IF($B136&lt;&gt;"",DB136+DD136-DH136-DJ136,"")</f>
        <v/>
      </c>
      <c r="DN136" s="64" t="str">
        <f t="shared" ref="DN136:DN199" si="221">IF($B136&lt;&gt;"",DG136*DM136,"")</f>
        <v/>
      </c>
      <c r="DO136" s="64" t="str">
        <f>IF($B136&lt;&gt;"",SUMIFS(进货台账!$I$3:$I$1869,进货台账!$E$3:$E$1869,$B136,进货台账!$B$3:$B$1869,LEFT($I$3,4),进货台账!$C$3:$C$1869,LEFT(DO$4,LEN(DO$4)-1)),"")</f>
        <v/>
      </c>
      <c r="DP136" s="64" t="str">
        <f>IF($B136&lt;&gt;"",SUMIFS(进货台账!$K$3:$K$1869,进货台账!$E$3:$E$1869,$B136,进货台账!$B$3:$B$1869,LEFT($I$3,4),进货台账!$C$3:$C$1869,LEFT(DO$4,LEN(DO$4)-1)),"")</f>
        <v/>
      </c>
      <c r="DQ136" s="64" t="str">
        <f t="shared" ref="DQ136:DQ199" si="222">IF($B136&lt;&gt;"",IFERROR(DP136/DO136,0),"")</f>
        <v/>
      </c>
      <c r="DR136" s="64" t="str">
        <f t="shared" ref="DR136:DR199" si="223">IF($B136&lt;&gt;"",IFERROR((DN136+DP136)/(DM136+DO136),0),"")</f>
        <v/>
      </c>
      <c r="DS136" s="64" t="str">
        <f>IF($B136&lt;&gt;"",SUMIFS(销售台账!$I$3:$I$2654,销售台账!$E$3:$E$2654,$B136,销售台账!$B$3:$B$2654,LEFT($I$3,4),销售台账!$C$3:$C$2654,LEFT(DO$4,LEN(DO$4)-1)),"")</f>
        <v/>
      </c>
      <c r="DT136" s="64" t="str">
        <f>IF($B136&lt;&gt;"",IFERROR(SUMIFS(销售台账!$K$3:$K$2654,销售台账!$E$3:$E$2654,$B136,销售台账!$B$3:$B$2654,LEFT($I$3,4),销售台账!$C$3:$C$2654,LEFT(DO$4,LEN(DO$4)-1))/DS136,0),"")</f>
        <v/>
      </c>
      <c r="DU136" s="64" t="str">
        <f>IF($B136&lt;&gt;"",SUMIFS(损耗登记!$I$3:$I$4999,损耗登记!$E$3:$E$4999,$B136,损耗登记!$B$3:$B$4999,LEFT($I$3,4),损耗登记!$C$3:$C$4999,LEFT(DO$4,LEN(DO$4)-1)),"")</f>
        <v/>
      </c>
      <c r="DV136" s="64" t="str">
        <f t="shared" ref="DV136:DV199" si="224">IF($B136&lt;&gt;"",DR136*DU136,"")</f>
        <v/>
      </c>
      <c r="DW136" s="64" t="str">
        <f t="shared" ref="DW136:DW199" si="225">IF($B136&lt;&gt;"",(DT136-DR136)*DS136,"")</f>
        <v/>
      </c>
      <c r="DX136" s="64" t="str">
        <f t="shared" ref="DX136:DX199" si="226">IF($B136&lt;&gt;"",DM136+DO136-DS136-DU136,"")</f>
        <v/>
      </c>
      <c r="DY136" s="64" t="str">
        <f t="shared" ref="DY136:DY199" si="227">IF($B136&lt;&gt;"",DR136*DX136,"")</f>
        <v/>
      </c>
      <c r="DZ136" s="64" t="str">
        <f>IF($B136&lt;&gt;"",SUMIFS(进货台账!$I$3:$I$1869,进货台账!$E$3:$E$1869,$B136,进货台账!$B$3:$B$1869,LEFT($I$3,4),进货台账!$C$3:$C$1869,LEFT(DZ$4,LEN(DZ$4)-1)),"")</f>
        <v/>
      </c>
      <c r="EA136" s="64" t="str">
        <f>IF($B136&lt;&gt;"",SUMIFS(进货台账!$K$3:$K$1869,进货台账!$E$3:$E$1869,$B136,进货台账!$B$3:$B$1869,LEFT($I$3,4),进货台账!$C$3:$C$1869,LEFT(DZ$4,LEN(DZ$4)-1)),"")</f>
        <v/>
      </c>
      <c r="EB136" s="64" t="str">
        <f t="shared" ref="EB136:EB199" si="228">IF($B136&lt;&gt;"",IFERROR(EA136/DZ136,0),"")</f>
        <v/>
      </c>
      <c r="EC136" s="64" t="str">
        <f t="shared" ref="EC136:EC199" si="229">IF($B136&lt;&gt;"",IFERROR((DY136+EA136)/(DX136+DZ136),0),"")</f>
        <v/>
      </c>
      <c r="ED136" s="64" t="str">
        <f>IF($B136&lt;&gt;"",SUMIFS(销售台账!$I$3:$I$2654,销售台账!$E$3:$E$2654,$B136,销售台账!$B$3:$B$2654,LEFT($I$3,4),销售台账!$C$3:$C$2654,LEFT(DZ$4,LEN(DZ$4)-1)),"")</f>
        <v/>
      </c>
      <c r="EE136" s="64" t="str">
        <f>IF($B136&lt;&gt;"",IFERROR(SUMIFS(销售台账!$K$3:$K$2654,销售台账!$E$3:$E$2654,$B136,销售台账!$B$3:$B$2654,LEFT($I$3,4),销售台账!$C$3:$C$2654,LEFT(DZ$4,LEN(DZ$4)-1))/ED136,0),"")</f>
        <v/>
      </c>
      <c r="EF136" s="64" t="str">
        <f>IF($B136&lt;&gt;"",SUMIFS(损耗登记!$I$3:$I$4999,损耗登记!$E$3:$E$4999,$B136,损耗登记!$B$3:$B$4999,LEFT($I$3,4),损耗登记!$C$3:$C$4999,LEFT(DZ$4,LEN(DZ$4)-1)),"")</f>
        <v/>
      </c>
      <c r="EG136" s="64" t="str">
        <f t="shared" ref="EG136:EG199" si="230">IF($B136&lt;&gt;"",EC136*EF136,"")</f>
        <v/>
      </c>
      <c r="EH136" s="64" t="str">
        <f t="shared" ref="EH136:EH199" si="231">IF($B136&lt;&gt;"",(EE136-EC136)*ED136,"")</f>
        <v/>
      </c>
      <c r="EI136" s="64" t="str">
        <f t="shared" ref="EI136:EI199" si="232">IF($B136&lt;&gt;"",DX136+DZ136-ED136-EF136,"")</f>
        <v/>
      </c>
      <c r="EJ136" s="64" t="str">
        <f t="shared" ref="EJ136:EJ199" si="233">IF($B136&lt;&gt;"",EC136*EI136,"")</f>
        <v/>
      </c>
    </row>
    <row r="137" s="44" customFormat="1" ht="22" customHeight="1" spans="1:140">
      <c r="A137" s="63" t="str">
        <f t="shared" ref="A137:A200" si="234">IF(B137&lt;&gt;"",A136+1,"")</f>
        <v/>
      </c>
      <c r="B137" s="63" t="str">
        <f>IF(商品参数!A133&lt;&gt;"",商品参数!A133,"")</f>
        <v/>
      </c>
      <c r="C137" s="64" t="str">
        <f>IFERROR(VLOOKUP(B137,商品参数!A:E,2,FALSE),"")</f>
        <v/>
      </c>
      <c r="D137" s="64" t="str">
        <f>IFERROR(VLOOKUP(B137,商品参数!A:E,3,FALSE),"")</f>
        <v/>
      </c>
      <c r="E137" s="64" t="str">
        <f>IFERROR(VLOOKUP(B137,商品参数!A:E,4,FALSE),"")</f>
        <v/>
      </c>
      <c r="F137" s="64" t="str">
        <f>IF(E137&lt;&gt;"",IFERROR(VLOOKUP(B137,商品参数!$A$3:$D$499,6,0),0),"")</f>
        <v/>
      </c>
      <c r="G137" s="64" t="str">
        <f>IF(E137&lt;&gt;"",IFERROR(VLOOKUP(B137,商品参数!$A$3:$E$499,7,0),0),"")</f>
        <v/>
      </c>
      <c r="H137" s="64" t="str">
        <f t="shared" si="168"/>
        <v/>
      </c>
      <c r="I137" s="64" t="str">
        <f>IF($B137&lt;&gt;"",SUMIFS(进货台账!$I$3:$I$1869,进货台账!$E$3:$E$1869,$B137,进货台账!$B$3:$B$1869,LEFT($I$3,4),进货台账!$C$3:$C$1869,LEFT(I$4,LEN(I$4)-1)),"")</f>
        <v/>
      </c>
      <c r="J137" s="64" t="str">
        <f>IF($B137&lt;&gt;"",SUMIFS(进货台账!$K$3:$K$1869,进货台账!$E$3:$E$1869,$B137,进货台账!$B$3:$B$1869,LEFT($I$3,4),进货台账!$C$3:$C$1869,LEFT(I$4,LEN(I$4)-1)),"")</f>
        <v/>
      </c>
      <c r="K137" s="64" t="str">
        <f t="shared" si="169"/>
        <v/>
      </c>
      <c r="L137" s="64" t="str">
        <f t="shared" si="170"/>
        <v/>
      </c>
      <c r="M137" s="64" t="str">
        <f>IF($B137&lt;&gt;"",SUMIFS(销售台账!$I$3:$I$2654,销售台账!$E$3:$E$2654,$B137,销售台账!$B$3:$B$2654,LEFT($I$3,4),销售台账!$C$3:$C$2654,LEFT(I$4,LEN(I$4)-1)),"")</f>
        <v/>
      </c>
      <c r="N137" s="64" t="str">
        <f>IF($B137&lt;&gt;"",IFERROR(SUMIFS(销售台账!$K$3:$K$2654,销售台账!$E$3:$E$2654,$B137,销售台账!$B$3:$B$2654,LEFT($I$3,4),销售台账!$C$3:$C$2654,LEFT(I$4,LEN(I$4)-1))/M137,0),"")</f>
        <v/>
      </c>
      <c r="O137" s="64" t="str">
        <f>IF($B137&lt;&gt;"",SUMIFS(损耗登记!$I$3:$I$4999,损耗登记!$E$3:$E$4999,$B137,损耗登记!$B$3:$B$4999,LEFT($I$3,4),损耗登记!$C$3:$C$4999,LEFT(I$4,LEN(I$4)-1)),"")</f>
        <v/>
      </c>
      <c r="P137" s="64" t="str">
        <f t="shared" si="171"/>
        <v/>
      </c>
      <c r="Q137" s="64" t="str">
        <f t="shared" si="172"/>
        <v/>
      </c>
      <c r="R137" s="64" t="str">
        <f t="shared" si="173"/>
        <v/>
      </c>
      <c r="S137" s="64" t="str">
        <f t="shared" ref="S137:S200" si="235">IF($B137&lt;&gt;"",L137*R137,"")</f>
        <v/>
      </c>
      <c r="T137" s="64" t="str">
        <f>IF($B137&lt;&gt;"",SUMIFS(进货台账!$I$3:$I$1869,进货台账!$E$3:$E$1869,$B137,进货台账!$B$3:$B$1869,LEFT($I$3,4),进货台账!$C$3:$C$1869,LEFT(T$4,LEN(T$4)-1)),"")</f>
        <v/>
      </c>
      <c r="U137" s="64" t="str">
        <f>IF($B137&lt;&gt;"",SUMIFS(进货台账!$K$3:$K$1869,进货台账!$E$3:$E$1869,$B137,进货台账!$B$3:$B$1869,LEFT($I$3,4),进货台账!$C$3:$C$1869,LEFT(T$4,LEN(T$4)-1)),"")</f>
        <v/>
      </c>
      <c r="V137" s="64" t="str">
        <f t="shared" ref="V137:V200" si="236">IF($B137&lt;&gt;"",IFERROR(U137/T137,0),"")</f>
        <v/>
      </c>
      <c r="W137" s="64" t="str">
        <f t="shared" ref="W137:W200" si="237">IF($B137&lt;&gt;"",IFERROR((S137+U137)/(R137+T137),0),"")</f>
        <v/>
      </c>
      <c r="X137" s="64" t="str">
        <f>IF($B137&lt;&gt;"",SUMIFS(销售台账!$I$3:$I$2654,销售台账!$E$3:$E$2654,$B137,销售台账!$B$3:$B$2654,LEFT($I$3,4),销售台账!$C$3:$C$2654,LEFT(T$4,LEN(T$4)-1)),"")</f>
        <v/>
      </c>
      <c r="Y137" s="64" t="str">
        <f>IF($B137&lt;&gt;"",IFERROR(SUMIFS(销售台账!$K$3:$K$2654,销售台账!$E$3:$E$2654,$B137,销售台账!$B$3:$B$2654,LEFT($I$3,4),销售台账!$C$3:$C$2654,LEFT(T$4,LEN(T$4)-1))/X137,0),"")</f>
        <v/>
      </c>
      <c r="Z137" s="64" t="str">
        <f>IF($B137&lt;&gt;"",SUMIFS(损耗登记!$I$3:$I$4999,损耗登记!$E$3:$E$4999,$B137,损耗登记!$B$3:$B$4999,LEFT($I$3,4),损耗登记!$C$3:$C$4999,LEFT(T$4,LEN(T$4)-1)),"")</f>
        <v/>
      </c>
      <c r="AA137" s="64" t="str">
        <f t="shared" ref="AA137:AA200" si="238">IF($B137&lt;&gt;"",W137*Z137,"")</f>
        <v/>
      </c>
      <c r="AB137" s="64" t="str">
        <f t="shared" ref="AB137:AB200" si="239">IF($B137&lt;&gt;"",(Y137-W137)*X137,"")</f>
        <v/>
      </c>
      <c r="AC137" s="64" t="str">
        <f t="shared" ref="AC137:AC200" si="240">IF($B137&lt;&gt;"",R137+T137-X137-Z137,"")</f>
        <v/>
      </c>
      <c r="AD137" s="64" t="str">
        <f t="shared" ref="AD137:AD200" si="241">IF($B137&lt;&gt;"",W137*AC137,"")</f>
        <v/>
      </c>
      <c r="AE137" s="64" t="str">
        <f>IF($B137&lt;&gt;"",SUMIFS(进货台账!$I$3:$I$1869,进货台账!$E$3:$E$1869,$B137,进货台账!$B$3:$B$1869,LEFT($I$3,4),进货台账!$C$3:$C$1869,LEFT(AE$4,LEN(AE$4)-1)),"")</f>
        <v/>
      </c>
      <c r="AF137" s="64" t="str">
        <f>IF($B137&lt;&gt;"",SUMIFS(进货台账!$K$3:$K$1869,进货台账!$E$3:$E$1869,$B137,进货台账!$B$3:$B$1869,LEFT($I$3,4),进货台账!$C$3:$C$1869,LEFT(AE$4,LEN(AE$4)-1)),"")</f>
        <v/>
      </c>
      <c r="AG137" s="64" t="str">
        <f t="shared" si="174"/>
        <v/>
      </c>
      <c r="AH137" s="64" t="str">
        <f t="shared" si="175"/>
        <v/>
      </c>
      <c r="AI137" s="64" t="str">
        <f>IF($B137&lt;&gt;"",SUMIFS(销售台账!$I$3:$I$2654,销售台账!$E$3:$E$2654,$B137,销售台账!$B$3:$B$2654,LEFT($I$3,4),销售台账!$C$3:$C$2654,LEFT(AE$4,LEN(AE$4)-1)),"")</f>
        <v/>
      </c>
      <c r="AJ137" s="64" t="str">
        <f>IF($B137&lt;&gt;"",IFERROR(SUMIFS(销售台账!$K$3:$K$2654,销售台账!$E$3:$E$2654,$B137,销售台账!$B$3:$B$2654,LEFT($I$3,4),销售台账!$C$3:$C$2654,LEFT(AE$4,LEN(AE$4)-1))/AI137,0),"")</f>
        <v/>
      </c>
      <c r="AK137" s="64" t="str">
        <f>IF($B137&lt;&gt;"",SUMIFS(损耗登记!$I$3:$I$4999,损耗登记!$E$3:$E$4999,$B137,损耗登记!$B$3:$B$4999,LEFT($I$3,4),损耗登记!$C$3:$C$4999,LEFT(AE$4,LEN(AE$4)-1)),"")</f>
        <v/>
      </c>
      <c r="AL137" s="64" t="str">
        <f t="shared" si="176"/>
        <v/>
      </c>
      <c r="AM137" s="64" t="str">
        <f t="shared" si="177"/>
        <v/>
      </c>
      <c r="AN137" s="64" t="str">
        <f t="shared" si="178"/>
        <v/>
      </c>
      <c r="AO137" s="64" t="str">
        <f t="shared" si="179"/>
        <v/>
      </c>
      <c r="AP137" s="64" t="str">
        <f>IF($B137&lt;&gt;"",SUMIFS(进货台账!$I$3:$I$1869,进货台账!$E$3:$E$1869,$B137,进货台账!$B$3:$B$1869,LEFT($I$3,4),进货台账!$C$3:$C$1869,LEFT(AP$4,LEN(AP$4)-1)),"")</f>
        <v/>
      </c>
      <c r="AQ137" s="64" t="str">
        <f>IF($B137&lt;&gt;"",SUMIFS(进货台账!$K$3:$K$1869,进货台账!$E$3:$E$1869,$B137,进货台账!$B$3:$B$1869,LEFT($I$3,4),进货台账!$C$3:$C$1869,LEFT(AP$4,LEN(AP$4)-1)),"")</f>
        <v/>
      </c>
      <c r="AR137" s="64" t="str">
        <f t="shared" si="180"/>
        <v/>
      </c>
      <c r="AS137" s="64" t="str">
        <f t="shared" si="181"/>
        <v/>
      </c>
      <c r="AT137" s="64" t="str">
        <f>IF($B137&lt;&gt;"",SUMIFS(销售台账!$I$3:$I$2654,销售台账!$E$3:$E$2654,$B137,销售台账!$B$3:$B$2654,LEFT($I$3,4),销售台账!$C$3:$C$2654,LEFT(AP$4,LEN(AP$4)-1)),"")</f>
        <v/>
      </c>
      <c r="AU137" s="64" t="str">
        <f>IF($B137&lt;&gt;"",IFERROR(SUMIFS(销售台账!$K$3:$K$2654,销售台账!$E$3:$E$2654,$B137,销售台账!$B$3:$B$2654,LEFT($I$3,4),销售台账!$C$3:$C$2654,LEFT(AP$4,LEN(AP$4)-1))/AT137,0),"")</f>
        <v/>
      </c>
      <c r="AV137" s="64" t="str">
        <f>IF($B137&lt;&gt;"",SUMIFS(损耗登记!$I$3:$I$4999,损耗登记!$E$3:$E$4999,$B137,损耗登记!$B$3:$B$4999,LEFT($I$3,4),损耗登记!$C$3:$C$4999,LEFT(AP$4,LEN(AP$4)-1)),"")</f>
        <v/>
      </c>
      <c r="AW137" s="64" t="str">
        <f t="shared" si="182"/>
        <v/>
      </c>
      <c r="AX137" s="64" t="str">
        <f t="shared" si="183"/>
        <v/>
      </c>
      <c r="AY137" s="64" t="str">
        <f t="shared" si="184"/>
        <v/>
      </c>
      <c r="AZ137" s="64" t="str">
        <f t="shared" si="185"/>
        <v/>
      </c>
      <c r="BA137" s="64" t="str">
        <f>IF($B137&lt;&gt;"",SUMIFS(进货台账!$I$3:$I$1869,进货台账!$E$3:$E$1869,$B137,进货台账!$B$3:$B$1869,LEFT($I$3,4),进货台账!$C$3:$C$1869,LEFT(BA$4,LEN(BA$4)-1)),"")</f>
        <v/>
      </c>
      <c r="BB137" s="64" t="str">
        <f>IF($B137&lt;&gt;"",SUMIFS(进货台账!$K$3:$K$1869,进货台账!$E$3:$E$1869,$B137,进货台账!$B$3:$B$1869,LEFT($I$3,4),进货台账!$C$3:$C$1869,LEFT(BA$4,LEN(BA$4)-1)),"")</f>
        <v/>
      </c>
      <c r="BC137" s="64" t="str">
        <f t="shared" si="186"/>
        <v/>
      </c>
      <c r="BD137" s="64" t="str">
        <f t="shared" si="187"/>
        <v/>
      </c>
      <c r="BE137" s="64" t="str">
        <f>IF($B137&lt;&gt;"",SUMIFS(销售台账!$I$3:$I$2654,销售台账!$E$3:$E$2654,$B137,销售台账!$B$3:$B$2654,LEFT($I$3,4),销售台账!$C$3:$C$2654,LEFT(BA$4,LEN(BA$4)-1)),"")</f>
        <v/>
      </c>
      <c r="BF137" s="64" t="str">
        <f>IF($B137&lt;&gt;"",IFERROR(SUMIFS(销售台账!$K$3:$K$2654,销售台账!$E$3:$E$2654,$B137,销售台账!$B$3:$B$2654,LEFT($I$3,4),销售台账!$C$3:$C$2654,LEFT(BA$4,LEN(BA$4)-1))/BE137,0),"")</f>
        <v/>
      </c>
      <c r="BG137" s="64" t="str">
        <f>IF($B137&lt;&gt;"",SUMIFS(损耗登记!$I$3:$I$4999,损耗登记!$E$3:$E$4999,$B137,损耗登记!$B$3:$B$4999,LEFT($I$3,4),损耗登记!$C$3:$C$4999,LEFT(BA$4,LEN(BA$4)-1)),"")</f>
        <v/>
      </c>
      <c r="BH137" s="64" t="str">
        <f t="shared" si="188"/>
        <v/>
      </c>
      <c r="BI137" s="64" t="str">
        <f t="shared" si="189"/>
        <v/>
      </c>
      <c r="BJ137" s="64" t="str">
        <f t="shared" si="190"/>
        <v/>
      </c>
      <c r="BK137" s="64" t="str">
        <f t="shared" si="191"/>
        <v/>
      </c>
      <c r="BL137" s="64" t="str">
        <f>IF($B137&lt;&gt;"",SUMIFS(进货台账!$I$3:$I$1869,进货台账!$E$3:$E$1869,$B137,进货台账!$B$3:$B$1869,LEFT($I$3,4),进货台账!$C$3:$C$1869,LEFT(BL$4,LEN(BL$4)-1)),"")</f>
        <v/>
      </c>
      <c r="BM137" s="64" t="str">
        <f>IF($B137&lt;&gt;"",SUMIFS(进货台账!$K$3:$K$1869,进货台账!$E$3:$E$1869,$B137,进货台账!$B$3:$B$1869,LEFT($I$3,4),进货台账!$C$3:$C$1869,LEFT(BL$4,LEN(BL$4)-1)),"")</f>
        <v/>
      </c>
      <c r="BN137" s="64" t="str">
        <f t="shared" si="192"/>
        <v/>
      </c>
      <c r="BO137" s="64" t="str">
        <f t="shared" si="193"/>
        <v/>
      </c>
      <c r="BP137" s="64" t="str">
        <f>IF($B137&lt;&gt;"",SUMIFS(销售台账!$I$3:$I$2654,销售台账!$E$3:$E$2654,$B137,销售台账!$B$3:$B$2654,LEFT($I$3,4),销售台账!$C$3:$C$2654,LEFT(BL$4,LEN(BL$4)-1)),"")</f>
        <v/>
      </c>
      <c r="BQ137" s="64" t="str">
        <f>IF($B137&lt;&gt;"",IFERROR(SUMIFS(销售台账!$K$3:$K$2654,销售台账!$E$3:$E$2654,$B137,销售台账!$B$3:$B$2654,LEFT($I$3,4),销售台账!$C$3:$C$2654,LEFT(BL$4,LEN(BL$4)-1))/BP137,0),"")</f>
        <v/>
      </c>
      <c r="BR137" s="64" t="str">
        <f>IF($B137&lt;&gt;"",SUMIFS(损耗登记!$I$3:$I$4999,损耗登记!$E$3:$E$4999,$B137,损耗登记!$B$3:$B$4999,LEFT($I$3,4),损耗登记!$C$3:$C$4999,LEFT(BL$4,LEN(BL$4)-1)),"")</f>
        <v/>
      </c>
      <c r="BS137" s="64" t="str">
        <f t="shared" si="194"/>
        <v/>
      </c>
      <c r="BT137" s="64" t="str">
        <f t="shared" si="195"/>
        <v/>
      </c>
      <c r="BU137" s="64" t="str">
        <f t="shared" si="196"/>
        <v/>
      </c>
      <c r="BV137" s="64" t="str">
        <f t="shared" si="197"/>
        <v/>
      </c>
      <c r="BW137" s="64" t="str">
        <f>IF($B137&lt;&gt;"",SUMIFS(进货台账!$I$3:$I$1869,进货台账!$E$3:$E$1869,$B137,进货台账!$B$3:$B$1869,LEFT($I$3,4),进货台账!$C$3:$C$1869,LEFT(BW$4,LEN(BW$4)-1)),"")</f>
        <v/>
      </c>
      <c r="BX137" s="64" t="str">
        <f>IF($B137&lt;&gt;"",SUMIFS(进货台账!$K$3:$K$1869,进货台账!$E$3:$E$1869,$B137,进货台账!$B$3:$B$1869,LEFT($I$3,4),进货台账!$C$3:$C$1869,LEFT(BW$4,LEN(BW$4)-1)),"")</f>
        <v/>
      </c>
      <c r="BY137" s="64" t="str">
        <f t="shared" si="198"/>
        <v/>
      </c>
      <c r="BZ137" s="64" t="str">
        <f t="shared" si="199"/>
        <v/>
      </c>
      <c r="CA137" s="64" t="str">
        <f>IF($B137&lt;&gt;"",SUMIFS(销售台账!$I$3:$I$2654,销售台账!$E$3:$E$2654,$B137,销售台账!$B$3:$B$2654,LEFT($I$3,4),销售台账!$C$3:$C$2654,LEFT(BW$4,LEN(BW$4)-1)),"")</f>
        <v/>
      </c>
      <c r="CB137" s="64" t="str">
        <f>IF($B137&lt;&gt;"",IFERROR(SUMIFS(销售台账!$K$3:$K$2654,销售台账!$E$3:$E$2654,$B137,销售台账!$B$3:$B$2654,LEFT($I$3,4),销售台账!$C$3:$C$2654,LEFT(BW$4,LEN(BW$4)-1))/CA137,0),"")</f>
        <v/>
      </c>
      <c r="CC137" s="64" t="str">
        <f>IF($B137&lt;&gt;"",SUMIFS(损耗登记!$I$3:$I$4999,损耗登记!$E$3:$E$4999,$B137,损耗登记!$B$3:$B$4999,LEFT($I$3,4),损耗登记!$C$3:$C$4999,LEFT(BW$4,LEN(BW$4)-1)),"")</f>
        <v/>
      </c>
      <c r="CD137" s="64" t="str">
        <f t="shared" si="200"/>
        <v/>
      </c>
      <c r="CE137" s="64" t="str">
        <f t="shared" si="201"/>
        <v/>
      </c>
      <c r="CF137" s="64" t="str">
        <f t="shared" si="202"/>
        <v/>
      </c>
      <c r="CG137" s="64" t="str">
        <f t="shared" si="203"/>
        <v/>
      </c>
      <c r="CH137" s="64" t="str">
        <f>IF($B137&lt;&gt;"",SUMIFS(进货台账!$I$3:$I$1869,进货台账!$E$3:$E$1869,$B137,进货台账!$B$3:$B$1869,LEFT($I$3,4),进货台账!$C$3:$C$1869,LEFT(CH$4,LEN(CH$4)-1)),"")</f>
        <v/>
      </c>
      <c r="CI137" s="64" t="str">
        <f>IF($B137&lt;&gt;"",SUMIFS(进货台账!$K$3:$K$1869,进货台账!$E$3:$E$1869,$B137,进货台账!$B$3:$B$1869,LEFT($I$3,4),进货台账!$C$3:$C$1869,LEFT(CH$4,LEN(CH$4)-1)),"")</f>
        <v/>
      </c>
      <c r="CJ137" s="64" t="str">
        <f t="shared" si="204"/>
        <v/>
      </c>
      <c r="CK137" s="64" t="str">
        <f t="shared" si="205"/>
        <v/>
      </c>
      <c r="CL137" s="64" t="str">
        <f>IF($B137&lt;&gt;"",SUMIFS(销售台账!$I$3:$I$2654,销售台账!$E$3:$E$2654,$B137,销售台账!$B$3:$B$2654,LEFT($I$3,4),销售台账!$C$3:$C$2654,LEFT(CH$4,LEN(CH$4)-1)),"")</f>
        <v/>
      </c>
      <c r="CM137" s="64" t="str">
        <f>IF($B137&lt;&gt;"",IFERROR(SUMIFS(销售台账!$K$3:$K$2654,销售台账!$E$3:$E$2654,$B137,销售台账!$B$3:$B$2654,LEFT($I$3,4),销售台账!$C$3:$C$2654,LEFT(CH$4,LEN(CH$4)-1))/CL137,0),"")</f>
        <v/>
      </c>
      <c r="CN137" s="64" t="str">
        <f>IF($B137&lt;&gt;"",SUMIFS(损耗登记!$I$3:$I$4999,损耗登记!$E$3:$E$4999,$B137,损耗登记!$B$3:$B$4999,LEFT($I$3,4),损耗登记!$C$3:$C$4999,LEFT(CH$4,LEN(CH$4)-1)),"")</f>
        <v/>
      </c>
      <c r="CO137" s="64" t="str">
        <f t="shared" si="206"/>
        <v/>
      </c>
      <c r="CP137" s="64" t="str">
        <f t="shared" si="207"/>
        <v/>
      </c>
      <c r="CQ137" s="64" t="str">
        <f t="shared" si="208"/>
        <v/>
      </c>
      <c r="CR137" s="64" t="str">
        <f t="shared" si="209"/>
        <v/>
      </c>
      <c r="CS137" s="64" t="str">
        <f>IF($B137&lt;&gt;"",SUMIFS(进货台账!$I$3:$I$1869,进货台账!$E$3:$E$1869,$B137,进货台账!$B$3:$B$1869,LEFT($I$3,4),进货台账!$C$3:$C$1869,LEFT(CS$4,LEN(CS$4)-1)),"")</f>
        <v/>
      </c>
      <c r="CT137" s="64" t="str">
        <f>IF($B137&lt;&gt;"",SUMIFS(进货台账!$K$3:$K$1869,进货台账!$E$3:$E$1869,$B137,进货台账!$B$3:$B$1869,LEFT($I$3,4),进货台账!$C$3:$C$1869,LEFT(CS$4,LEN(CS$4)-1)),"")</f>
        <v/>
      </c>
      <c r="CU137" s="64" t="str">
        <f t="shared" si="210"/>
        <v/>
      </c>
      <c r="CV137" s="64" t="str">
        <f t="shared" si="211"/>
        <v/>
      </c>
      <c r="CW137" s="64" t="str">
        <f>IF($B137&lt;&gt;"",SUMIFS(销售台账!$I$3:$I$2654,销售台账!$E$3:$E$2654,$B137,销售台账!$B$3:$B$2654,LEFT($I$3,4),销售台账!$C$3:$C$2654,LEFT(CS$4,LEN(CS$4)-1)),"")</f>
        <v/>
      </c>
      <c r="CX137" s="64" t="str">
        <f>IF($B137&lt;&gt;"",IFERROR(SUMIFS(销售台账!$K$3:$K$2654,销售台账!$E$3:$E$2654,$B137,销售台账!$B$3:$B$2654,LEFT($I$3,4),销售台账!$C$3:$C$2654,LEFT(CS$4,LEN(CS$4)-1))/CW137,0),"")</f>
        <v/>
      </c>
      <c r="CY137" s="64" t="str">
        <f>IF($B137&lt;&gt;"",SUMIFS(损耗登记!$I$3:$I$4999,损耗登记!$E$3:$E$4999,$B137,损耗登记!$B$3:$B$4999,LEFT($I$3,4),损耗登记!$C$3:$C$4999,LEFT(CS$4,LEN(CS$4)-1)),"")</f>
        <v/>
      </c>
      <c r="CZ137" s="64" t="str">
        <f t="shared" si="212"/>
        <v/>
      </c>
      <c r="DA137" s="64" t="str">
        <f t="shared" si="213"/>
        <v/>
      </c>
      <c r="DB137" s="64" t="str">
        <f t="shared" si="214"/>
        <v/>
      </c>
      <c r="DC137" s="64" t="str">
        <f t="shared" si="215"/>
        <v/>
      </c>
      <c r="DD137" s="64" t="str">
        <f>IF($B137&lt;&gt;"",SUMIFS(进货台账!$I$3:$I$1869,进货台账!$E$3:$E$1869,$B137,进货台账!$B$3:$B$1869,LEFT($I$3,4),进货台账!$C$3:$C$1869,LEFT(DD$4,LEN(DD$4)-1)),"")</f>
        <v/>
      </c>
      <c r="DE137" s="64" t="str">
        <f>IF($B137&lt;&gt;"",SUMIFS(进货台账!$K$3:$K$1869,进货台账!$E$3:$E$1869,$B137,进货台账!$B$3:$B$1869,LEFT($I$3,4),进货台账!$C$3:$C$1869,LEFT(DD$4,LEN(DD$4)-1)),"")</f>
        <v/>
      </c>
      <c r="DF137" s="64" t="str">
        <f t="shared" si="216"/>
        <v/>
      </c>
      <c r="DG137" s="64" t="str">
        <f t="shared" si="217"/>
        <v/>
      </c>
      <c r="DH137" s="64" t="str">
        <f>IF($B137&lt;&gt;"",SUMIFS(销售台账!$I$3:$I$2654,销售台账!$E$3:$E$2654,$B137,销售台账!$B$3:$B$2654,LEFT($I$3,4),销售台账!$C$3:$C$2654,LEFT(DD$4,LEN(DD$4)-1)),"")</f>
        <v/>
      </c>
      <c r="DI137" s="64" t="str">
        <f>IF($B137&lt;&gt;"",IFERROR(SUMIFS(销售台账!$K$3:$K$2654,销售台账!$E$3:$E$2654,$B137,销售台账!$B$3:$B$2654,LEFT($I$3,4),销售台账!$C$3:$C$2654,LEFT(DD$4,LEN(DD$4)-1))/DH137,0),"")</f>
        <v/>
      </c>
      <c r="DJ137" s="64" t="str">
        <f>IF($B137&lt;&gt;"",SUMIFS(损耗登记!$I$3:$I$4999,损耗登记!$E$3:$E$4999,$B137,损耗登记!$B$3:$B$4999,LEFT($I$3,4),损耗登记!$C$3:$C$4999,LEFT(DD$4,LEN(DD$4)-1)),"")</f>
        <v/>
      </c>
      <c r="DK137" s="64" t="str">
        <f t="shared" si="218"/>
        <v/>
      </c>
      <c r="DL137" s="64" t="str">
        <f t="shared" si="219"/>
        <v/>
      </c>
      <c r="DM137" s="64" t="str">
        <f t="shared" si="220"/>
        <v/>
      </c>
      <c r="DN137" s="64" t="str">
        <f t="shared" si="221"/>
        <v/>
      </c>
      <c r="DO137" s="64" t="str">
        <f>IF($B137&lt;&gt;"",SUMIFS(进货台账!$I$3:$I$1869,进货台账!$E$3:$E$1869,$B137,进货台账!$B$3:$B$1869,LEFT($I$3,4),进货台账!$C$3:$C$1869,LEFT(DO$4,LEN(DO$4)-1)),"")</f>
        <v/>
      </c>
      <c r="DP137" s="64" t="str">
        <f>IF($B137&lt;&gt;"",SUMIFS(进货台账!$K$3:$K$1869,进货台账!$E$3:$E$1869,$B137,进货台账!$B$3:$B$1869,LEFT($I$3,4),进货台账!$C$3:$C$1869,LEFT(DO$4,LEN(DO$4)-1)),"")</f>
        <v/>
      </c>
      <c r="DQ137" s="64" t="str">
        <f t="shared" si="222"/>
        <v/>
      </c>
      <c r="DR137" s="64" t="str">
        <f t="shared" si="223"/>
        <v/>
      </c>
      <c r="DS137" s="64" t="str">
        <f>IF($B137&lt;&gt;"",SUMIFS(销售台账!$I$3:$I$2654,销售台账!$E$3:$E$2654,$B137,销售台账!$B$3:$B$2654,LEFT($I$3,4),销售台账!$C$3:$C$2654,LEFT(DO$4,LEN(DO$4)-1)),"")</f>
        <v/>
      </c>
      <c r="DT137" s="64" t="str">
        <f>IF($B137&lt;&gt;"",IFERROR(SUMIFS(销售台账!$K$3:$K$2654,销售台账!$E$3:$E$2654,$B137,销售台账!$B$3:$B$2654,LEFT($I$3,4),销售台账!$C$3:$C$2654,LEFT(DO$4,LEN(DO$4)-1))/DS137,0),"")</f>
        <v/>
      </c>
      <c r="DU137" s="64" t="str">
        <f>IF($B137&lt;&gt;"",SUMIFS(损耗登记!$I$3:$I$4999,损耗登记!$E$3:$E$4999,$B137,损耗登记!$B$3:$B$4999,LEFT($I$3,4),损耗登记!$C$3:$C$4999,LEFT(DO$4,LEN(DO$4)-1)),"")</f>
        <v/>
      </c>
      <c r="DV137" s="64" t="str">
        <f t="shared" si="224"/>
        <v/>
      </c>
      <c r="DW137" s="64" t="str">
        <f t="shared" si="225"/>
        <v/>
      </c>
      <c r="DX137" s="64" t="str">
        <f t="shared" si="226"/>
        <v/>
      </c>
      <c r="DY137" s="64" t="str">
        <f t="shared" si="227"/>
        <v/>
      </c>
      <c r="DZ137" s="64" t="str">
        <f>IF($B137&lt;&gt;"",SUMIFS(进货台账!$I$3:$I$1869,进货台账!$E$3:$E$1869,$B137,进货台账!$B$3:$B$1869,LEFT($I$3,4),进货台账!$C$3:$C$1869,LEFT(DZ$4,LEN(DZ$4)-1)),"")</f>
        <v/>
      </c>
      <c r="EA137" s="64" t="str">
        <f>IF($B137&lt;&gt;"",SUMIFS(进货台账!$K$3:$K$1869,进货台账!$E$3:$E$1869,$B137,进货台账!$B$3:$B$1869,LEFT($I$3,4),进货台账!$C$3:$C$1869,LEFT(DZ$4,LEN(DZ$4)-1)),"")</f>
        <v/>
      </c>
      <c r="EB137" s="64" t="str">
        <f t="shared" si="228"/>
        <v/>
      </c>
      <c r="EC137" s="64" t="str">
        <f t="shared" si="229"/>
        <v/>
      </c>
      <c r="ED137" s="64" t="str">
        <f>IF($B137&lt;&gt;"",SUMIFS(销售台账!$I$3:$I$2654,销售台账!$E$3:$E$2654,$B137,销售台账!$B$3:$B$2654,LEFT($I$3,4),销售台账!$C$3:$C$2654,LEFT(DZ$4,LEN(DZ$4)-1)),"")</f>
        <v/>
      </c>
      <c r="EE137" s="64" t="str">
        <f>IF($B137&lt;&gt;"",IFERROR(SUMIFS(销售台账!$K$3:$K$2654,销售台账!$E$3:$E$2654,$B137,销售台账!$B$3:$B$2654,LEFT($I$3,4),销售台账!$C$3:$C$2654,LEFT(DZ$4,LEN(DZ$4)-1))/ED137,0),"")</f>
        <v/>
      </c>
      <c r="EF137" s="64" t="str">
        <f>IF($B137&lt;&gt;"",SUMIFS(损耗登记!$I$3:$I$4999,损耗登记!$E$3:$E$4999,$B137,损耗登记!$B$3:$B$4999,LEFT($I$3,4),损耗登记!$C$3:$C$4999,LEFT(DZ$4,LEN(DZ$4)-1)),"")</f>
        <v/>
      </c>
      <c r="EG137" s="64" t="str">
        <f t="shared" si="230"/>
        <v/>
      </c>
      <c r="EH137" s="64" t="str">
        <f t="shared" si="231"/>
        <v/>
      </c>
      <c r="EI137" s="64" t="str">
        <f t="shared" si="232"/>
        <v/>
      </c>
      <c r="EJ137" s="64" t="str">
        <f t="shared" si="233"/>
        <v/>
      </c>
    </row>
    <row r="138" s="44" customFormat="1" ht="22" customHeight="1" spans="1:140">
      <c r="A138" s="63" t="str">
        <f t="shared" si="234"/>
        <v/>
      </c>
      <c r="B138" s="63" t="str">
        <f>IF(商品参数!A134&lt;&gt;"",商品参数!A134,"")</f>
        <v/>
      </c>
      <c r="C138" s="64" t="str">
        <f>IFERROR(VLOOKUP(B138,商品参数!A:E,2,FALSE),"")</f>
        <v/>
      </c>
      <c r="D138" s="64" t="str">
        <f>IFERROR(VLOOKUP(B138,商品参数!A:E,3,FALSE),"")</f>
        <v/>
      </c>
      <c r="E138" s="64" t="str">
        <f>IFERROR(VLOOKUP(B138,商品参数!A:E,4,FALSE),"")</f>
        <v/>
      </c>
      <c r="F138" s="64" t="str">
        <f>IF(E138&lt;&gt;"",IFERROR(VLOOKUP(B138,商品参数!$A$3:$D$499,6,0),0),"")</f>
        <v/>
      </c>
      <c r="G138" s="64" t="str">
        <f>IF(E138&lt;&gt;"",IFERROR(VLOOKUP(B138,商品参数!$A$3:$E$499,7,0),0),"")</f>
        <v/>
      </c>
      <c r="H138" s="64" t="str">
        <f t="shared" si="168"/>
        <v/>
      </c>
      <c r="I138" s="64" t="str">
        <f>IF($B138&lt;&gt;"",SUMIFS(进货台账!$I$3:$I$1869,进货台账!$E$3:$E$1869,$B138,进货台账!$B$3:$B$1869,LEFT($I$3,4),进货台账!$C$3:$C$1869,LEFT(I$4,LEN(I$4)-1)),"")</f>
        <v/>
      </c>
      <c r="J138" s="64" t="str">
        <f>IF($B138&lt;&gt;"",SUMIFS(进货台账!$K$3:$K$1869,进货台账!$E$3:$E$1869,$B138,进货台账!$B$3:$B$1869,LEFT($I$3,4),进货台账!$C$3:$C$1869,LEFT(I$4,LEN(I$4)-1)),"")</f>
        <v/>
      </c>
      <c r="K138" s="64" t="str">
        <f t="shared" si="169"/>
        <v/>
      </c>
      <c r="L138" s="64" t="str">
        <f t="shared" si="170"/>
        <v/>
      </c>
      <c r="M138" s="64" t="str">
        <f>IF($B138&lt;&gt;"",SUMIFS(销售台账!$I$3:$I$2654,销售台账!$E$3:$E$2654,$B138,销售台账!$B$3:$B$2654,LEFT($I$3,4),销售台账!$C$3:$C$2654,LEFT(I$4,LEN(I$4)-1)),"")</f>
        <v/>
      </c>
      <c r="N138" s="64" t="str">
        <f>IF($B138&lt;&gt;"",IFERROR(SUMIFS(销售台账!$K$3:$K$2654,销售台账!$E$3:$E$2654,$B138,销售台账!$B$3:$B$2654,LEFT($I$3,4),销售台账!$C$3:$C$2654,LEFT(I$4,LEN(I$4)-1))/M138,0),"")</f>
        <v/>
      </c>
      <c r="O138" s="64" t="str">
        <f>IF($B138&lt;&gt;"",SUMIFS(损耗登记!$I$3:$I$4999,损耗登记!$E$3:$E$4999,$B138,损耗登记!$B$3:$B$4999,LEFT($I$3,4),损耗登记!$C$3:$C$4999,LEFT(I$4,LEN(I$4)-1)),"")</f>
        <v/>
      </c>
      <c r="P138" s="64" t="str">
        <f t="shared" si="171"/>
        <v/>
      </c>
      <c r="Q138" s="64" t="str">
        <f t="shared" si="172"/>
        <v/>
      </c>
      <c r="R138" s="64" t="str">
        <f t="shared" si="173"/>
        <v/>
      </c>
      <c r="S138" s="64" t="str">
        <f t="shared" si="235"/>
        <v/>
      </c>
      <c r="T138" s="64" t="str">
        <f>IF($B138&lt;&gt;"",SUMIFS(进货台账!$I$3:$I$1869,进货台账!$E$3:$E$1869,$B138,进货台账!$B$3:$B$1869,LEFT($I$3,4),进货台账!$C$3:$C$1869,LEFT(T$4,LEN(T$4)-1)),"")</f>
        <v/>
      </c>
      <c r="U138" s="64" t="str">
        <f>IF($B138&lt;&gt;"",SUMIFS(进货台账!$K$3:$K$1869,进货台账!$E$3:$E$1869,$B138,进货台账!$B$3:$B$1869,LEFT($I$3,4),进货台账!$C$3:$C$1869,LEFT(T$4,LEN(T$4)-1)),"")</f>
        <v/>
      </c>
      <c r="V138" s="64" t="str">
        <f t="shared" si="236"/>
        <v/>
      </c>
      <c r="W138" s="64" t="str">
        <f t="shared" si="237"/>
        <v/>
      </c>
      <c r="X138" s="64" t="str">
        <f>IF($B138&lt;&gt;"",SUMIFS(销售台账!$I$3:$I$2654,销售台账!$E$3:$E$2654,$B138,销售台账!$B$3:$B$2654,LEFT($I$3,4),销售台账!$C$3:$C$2654,LEFT(T$4,LEN(T$4)-1)),"")</f>
        <v/>
      </c>
      <c r="Y138" s="64" t="str">
        <f>IF($B138&lt;&gt;"",IFERROR(SUMIFS(销售台账!$K$3:$K$2654,销售台账!$E$3:$E$2654,$B138,销售台账!$B$3:$B$2654,LEFT($I$3,4),销售台账!$C$3:$C$2654,LEFT(T$4,LEN(T$4)-1))/X138,0),"")</f>
        <v/>
      </c>
      <c r="Z138" s="64" t="str">
        <f>IF($B138&lt;&gt;"",SUMIFS(损耗登记!$I$3:$I$4999,损耗登记!$E$3:$E$4999,$B138,损耗登记!$B$3:$B$4999,LEFT($I$3,4),损耗登记!$C$3:$C$4999,LEFT(T$4,LEN(T$4)-1)),"")</f>
        <v/>
      </c>
      <c r="AA138" s="64" t="str">
        <f t="shared" si="238"/>
        <v/>
      </c>
      <c r="AB138" s="64" t="str">
        <f t="shared" si="239"/>
        <v/>
      </c>
      <c r="AC138" s="64" t="str">
        <f t="shared" si="240"/>
        <v/>
      </c>
      <c r="AD138" s="64" t="str">
        <f t="shared" si="241"/>
        <v/>
      </c>
      <c r="AE138" s="64" t="str">
        <f>IF($B138&lt;&gt;"",SUMIFS(进货台账!$I$3:$I$1869,进货台账!$E$3:$E$1869,$B138,进货台账!$B$3:$B$1869,LEFT($I$3,4),进货台账!$C$3:$C$1869,LEFT(AE$4,LEN(AE$4)-1)),"")</f>
        <v/>
      </c>
      <c r="AF138" s="64" t="str">
        <f>IF($B138&lt;&gt;"",SUMIFS(进货台账!$K$3:$K$1869,进货台账!$E$3:$E$1869,$B138,进货台账!$B$3:$B$1869,LEFT($I$3,4),进货台账!$C$3:$C$1869,LEFT(AE$4,LEN(AE$4)-1)),"")</f>
        <v/>
      </c>
      <c r="AG138" s="64" t="str">
        <f t="shared" si="174"/>
        <v/>
      </c>
      <c r="AH138" s="64" t="str">
        <f t="shared" si="175"/>
        <v/>
      </c>
      <c r="AI138" s="64" t="str">
        <f>IF($B138&lt;&gt;"",SUMIFS(销售台账!$I$3:$I$2654,销售台账!$E$3:$E$2654,$B138,销售台账!$B$3:$B$2654,LEFT($I$3,4),销售台账!$C$3:$C$2654,LEFT(AE$4,LEN(AE$4)-1)),"")</f>
        <v/>
      </c>
      <c r="AJ138" s="64" t="str">
        <f>IF($B138&lt;&gt;"",IFERROR(SUMIFS(销售台账!$K$3:$K$2654,销售台账!$E$3:$E$2654,$B138,销售台账!$B$3:$B$2654,LEFT($I$3,4),销售台账!$C$3:$C$2654,LEFT(AE$4,LEN(AE$4)-1))/AI138,0),"")</f>
        <v/>
      </c>
      <c r="AK138" s="64" t="str">
        <f>IF($B138&lt;&gt;"",SUMIFS(损耗登记!$I$3:$I$4999,损耗登记!$E$3:$E$4999,$B138,损耗登记!$B$3:$B$4999,LEFT($I$3,4),损耗登记!$C$3:$C$4999,LEFT(AE$4,LEN(AE$4)-1)),"")</f>
        <v/>
      </c>
      <c r="AL138" s="64" t="str">
        <f t="shared" si="176"/>
        <v/>
      </c>
      <c r="AM138" s="64" t="str">
        <f t="shared" si="177"/>
        <v/>
      </c>
      <c r="AN138" s="64" t="str">
        <f t="shared" si="178"/>
        <v/>
      </c>
      <c r="AO138" s="64" t="str">
        <f t="shared" si="179"/>
        <v/>
      </c>
      <c r="AP138" s="64" t="str">
        <f>IF($B138&lt;&gt;"",SUMIFS(进货台账!$I$3:$I$1869,进货台账!$E$3:$E$1869,$B138,进货台账!$B$3:$B$1869,LEFT($I$3,4),进货台账!$C$3:$C$1869,LEFT(AP$4,LEN(AP$4)-1)),"")</f>
        <v/>
      </c>
      <c r="AQ138" s="64" t="str">
        <f>IF($B138&lt;&gt;"",SUMIFS(进货台账!$K$3:$K$1869,进货台账!$E$3:$E$1869,$B138,进货台账!$B$3:$B$1869,LEFT($I$3,4),进货台账!$C$3:$C$1869,LEFT(AP$4,LEN(AP$4)-1)),"")</f>
        <v/>
      </c>
      <c r="AR138" s="64" t="str">
        <f t="shared" si="180"/>
        <v/>
      </c>
      <c r="AS138" s="64" t="str">
        <f t="shared" si="181"/>
        <v/>
      </c>
      <c r="AT138" s="64" t="str">
        <f>IF($B138&lt;&gt;"",SUMIFS(销售台账!$I$3:$I$2654,销售台账!$E$3:$E$2654,$B138,销售台账!$B$3:$B$2654,LEFT($I$3,4),销售台账!$C$3:$C$2654,LEFT(AP$4,LEN(AP$4)-1)),"")</f>
        <v/>
      </c>
      <c r="AU138" s="64" t="str">
        <f>IF($B138&lt;&gt;"",IFERROR(SUMIFS(销售台账!$K$3:$K$2654,销售台账!$E$3:$E$2654,$B138,销售台账!$B$3:$B$2654,LEFT($I$3,4),销售台账!$C$3:$C$2654,LEFT(AP$4,LEN(AP$4)-1))/AT138,0),"")</f>
        <v/>
      </c>
      <c r="AV138" s="64" t="str">
        <f>IF($B138&lt;&gt;"",SUMIFS(损耗登记!$I$3:$I$4999,损耗登记!$E$3:$E$4999,$B138,损耗登记!$B$3:$B$4999,LEFT($I$3,4),损耗登记!$C$3:$C$4999,LEFT(AP$4,LEN(AP$4)-1)),"")</f>
        <v/>
      </c>
      <c r="AW138" s="64" t="str">
        <f t="shared" si="182"/>
        <v/>
      </c>
      <c r="AX138" s="64" t="str">
        <f t="shared" si="183"/>
        <v/>
      </c>
      <c r="AY138" s="64" t="str">
        <f t="shared" si="184"/>
        <v/>
      </c>
      <c r="AZ138" s="64" t="str">
        <f t="shared" si="185"/>
        <v/>
      </c>
      <c r="BA138" s="64" t="str">
        <f>IF($B138&lt;&gt;"",SUMIFS(进货台账!$I$3:$I$1869,进货台账!$E$3:$E$1869,$B138,进货台账!$B$3:$B$1869,LEFT($I$3,4),进货台账!$C$3:$C$1869,LEFT(BA$4,LEN(BA$4)-1)),"")</f>
        <v/>
      </c>
      <c r="BB138" s="64" t="str">
        <f>IF($B138&lt;&gt;"",SUMIFS(进货台账!$K$3:$K$1869,进货台账!$E$3:$E$1869,$B138,进货台账!$B$3:$B$1869,LEFT($I$3,4),进货台账!$C$3:$C$1869,LEFT(BA$4,LEN(BA$4)-1)),"")</f>
        <v/>
      </c>
      <c r="BC138" s="64" t="str">
        <f t="shared" si="186"/>
        <v/>
      </c>
      <c r="BD138" s="64" t="str">
        <f t="shared" si="187"/>
        <v/>
      </c>
      <c r="BE138" s="64" t="str">
        <f>IF($B138&lt;&gt;"",SUMIFS(销售台账!$I$3:$I$2654,销售台账!$E$3:$E$2654,$B138,销售台账!$B$3:$B$2654,LEFT($I$3,4),销售台账!$C$3:$C$2654,LEFT(BA$4,LEN(BA$4)-1)),"")</f>
        <v/>
      </c>
      <c r="BF138" s="64" t="str">
        <f>IF($B138&lt;&gt;"",IFERROR(SUMIFS(销售台账!$K$3:$K$2654,销售台账!$E$3:$E$2654,$B138,销售台账!$B$3:$B$2654,LEFT($I$3,4),销售台账!$C$3:$C$2654,LEFT(BA$4,LEN(BA$4)-1))/BE138,0),"")</f>
        <v/>
      </c>
      <c r="BG138" s="64" t="str">
        <f>IF($B138&lt;&gt;"",SUMIFS(损耗登记!$I$3:$I$4999,损耗登记!$E$3:$E$4999,$B138,损耗登记!$B$3:$B$4999,LEFT($I$3,4),损耗登记!$C$3:$C$4999,LEFT(BA$4,LEN(BA$4)-1)),"")</f>
        <v/>
      </c>
      <c r="BH138" s="64" t="str">
        <f t="shared" si="188"/>
        <v/>
      </c>
      <c r="BI138" s="64" t="str">
        <f t="shared" si="189"/>
        <v/>
      </c>
      <c r="BJ138" s="64" t="str">
        <f t="shared" si="190"/>
        <v/>
      </c>
      <c r="BK138" s="64" t="str">
        <f t="shared" si="191"/>
        <v/>
      </c>
      <c r="BL138" s="64" t="str">
        <f>IF($B138&lt;&gt;"",SUMIFS(进货台账!$I$3:$I$1869,进货台账!$E$3:$E$1869,$B138,进货台账!$B$3:$B$1869,LEFT($I$3,4),进货台账!$C$3:$C$1869,LEFT(BL$4,LEN(BL$4)-1)),"")</f>
        <v/>
      </c>
      <c r="BM138" s="64" t="str">
        <f>IF($B138&lt;&gt;"",SUMIFS(进货台账!$K$3:$K$1869,进货台账!$E$3:$E$1869,$B138,进货台账!$B$3:$B$1869,LEFT($I$3,4),进货台账!$C$3:$C$1869,LEFT(BL$4,LEN(BL$4)-1)),"")</f>
        <v/>
      </c>
      <c r="BN138" s="64" t="str">
        <f t="shared" si="192"/>
        <v/>
      </c>
      <c r="BO138" s="64" t="str">
        <f t="shared" si="193"/>
        <v/>
      </c>
      <c r="BP138" s="64" t="str">
        <f>IF($B138&lt;&gt;"",SUMIFS(销售台账!$I$3:$I$2654,销售台账!$E$3:$E$2654,$B138,销售台账!$B$3:$B$2654,LEFT($I$3,4),销售台账!$C$3:$C$2654,LEFT(BL$4,LEN(BL$4)-1)),"")</f>
        <v/>
      </c>
      <c r="BQ138" s="64" t="str">
        <f>IF($B138&lt;&gt;"",IFERROR(SUMIFS(销售台账!$K$3:$K$2654,销售台账!$E$3:$E$2654,$B138,销售台账!$B$3:$B$2654,LEFT($I$3,4),销售台账!$C$3:$C$2654,LEFT(BL$4,LEN(BL$4)-1))/BP138,0),"")</f>
        <v/>
      </c>
      <c r="BR138" s="64" t="str">
        <f>IF($B138&lt;&gt;"",SUMIFS(损耗登记!$I$3:$I$4999,损耗登记!$E$3:$E$4999,$B138,损耗登记!$B$3:$B$4999,LEFT($I$3,4),损耗登记!$C$3:$C$4999,LEFT(BL$4,LEN(BL$4)-1)),"")</f>
        <v/>
      </c>
      <c r="BS138" s="64" t="str">
        <f t="shared" si="194"/>
        <v/>
      </c>
      <c r="BT138" s="64" t="str">
        <f t="shared" si="195"/>
        <v/>
      </c>
      <c r="BU138" s="64" t="str">
        <f t="shared" si="196"/>
        <v/>
      </c>
      <c r="BV138" s="64" t="str">
        <f t="shared" si="197"/>
        <v/>
      </c>
      <c r="BW138" s="64" t="str">
        <f>IF($B138&lt;&gt;"",SUMIFS(进货台账!$I$3:$I$1869,进货台账!$E$3:$E$1869,$B138,进货台账!$B$3:$B$1869,LEFT($I$3,4),进货台账!$C$3:$C$1869,LEFT(BW$4,LEN(BW$4)-1)),"")</f>
        <v/>
      </c>
      <c r="BX138" s="64" t="str">
        <f>IF($B138&lt;&gt;"",SUMIFS(进货台账!$K$3:$K$1869,进货台账!$E$3:$E$1869,$B138,进货台账!$B$3:$B$1869,LEFT($I$3,4),进货台账!$C$3:$C$1869,LEFT(BW$4,LEN(BW$4)-1)),"")</f>
        <v/>
      </c>
      <c r="BY138" s="64" t="str">
        <f t="shared" si="198"/>
        <v/>
      </c>
      <c r="BZ138" s="64" t="str">
        <f t="shared" si="199"/>
        <v/>
      </c>
      <c r="CA138" s="64" t="str">
        <f>IF($B138&lt;&gt;"",SUMIFS(销售台账!$I$3:$I$2654,销售台账!$E$3:$E$2654,$B138,销售台账!$B$3:$B$2654,LEFT($I$3,4),销售台账!$C$3:$C$2654,LEFT(BW$4,LEN(BW$4)-1)),"")</f>
        <v/>
      </c>
      <c r="CB138" s="64" t="str">
        <f>IF($B138&lt;&gt;"",IFERROR(SUMIFS(销售台账!$K$3:$K$2654,销售台账!$E$3:$E$2654,$B138,销售台账!$B$3:$B$2654,LEFT($I$3,4),销售台账!$C$3:$C$2654,LEFT(BW$4,LEN(BW$4)-1))/CA138,0),"")</f>
        <v/>
      </c>
      <c r="CC138" s="64" t="str">
        <f>IF($B138&lt;&gt;"",SUMIFS(损耗登记!$I$3:$I$4999,损耗登记!$E$3:$E$4999,$B138,损耗登记!$B$3:$B$4999,LEFT($I$3,4),损耗登记!$C$3:$C$4999,LEFT(BW$4,LEN(BW$4)-1)),"")</f>
        <v/>
      </c>
      <c r="CD138" s="64" t="str">
        <f t="shared" si="200"/>
        <v/>
      </c>
      <c r="CE138" s="64" t="str">
        <f t="shared" si="201"/>
        <v/>
      </c>
      <c r="CF138" s="64" t="str">
        <f t="shared" si="202"/>
        <v/>
      </c>
      <c r="CG138" s="64" t="str">
        <f t="shared" si="203"/>
        <v/>
      </c>
      <c r="CH138" s="64" t="str">
        <f>IF($B138&lt;&gt;"",SUMIFS(进货台账!$I$3:$I$1869,进货台账!$E$3:$E$1869,$B138,进货台账!$B$3:$B$1869,LEFT($I$3,4),进货台账!$C$3:$C$1869,LEFT(CH$4,LEN(CH$4)-1)),"")</f>
        <v/>
      </c>
      <c r="CI138" s="64" t="str">
        <f>IF($B138&lt;&gt;"",SUMIFS(进货台账!$K$3:$K$1869,进货台账!$E$3:$E$1869,$B138,进货台账!$B$3:$B$1869,LEFT($I$3,4),进货台账!$C$3:$C$1869,LEFT(CH$4,LEN(CH$4)-1)),"")</f>
        <v/>
      </c>
      <c r="CJ138" s="64" t="str">
        <f t="shared" si="204"/>
        <v/>
      </c>
      <c r="CK138" s="64" t="str">
        <f t="shared" si="205"/>
        <v/>
      </c>
      <c r="CL138" s="64" t="str">
        <f>IF($B138&lt;&gt;"",SUMIFS(销售台账!$I$3:$I$2654,销售台账!$E$3:$E$2654,$B138,销售台账!$B$3:$B$2654,LEFT($I$3,4),销售台账!$C$3:$C$2654,LEFT(CH$4,LEN(CH$4)-1)),"")</f>
        <v/>
      </c>
      <c r="CM138" s="64" t="str">
        <f>IF($B138&lt;&gt;"",IFERROR(SUMIFS(销售台账!$K$3:$K$2654,销售台账!$E$3:$E$2654,$B138,销售台账!$B$3:$B$2654,LEFT($I$3,4),销售台账!$C$3:$C$2654,LEFT(CH$4,LEN(CH$4)-1))/CL138,0),"")</f>
        <v/>
      </c>
      <c r="CN138" s="64" t="str">
        <f>IF($B138&lt;&gt;"",SUMIFS(损耗登记!$I$3:$I$4999,损耗登记!$E$3:$E$4999,$B138,损耗登记!$B$3:$B$4999,LEFT($I$3,4),损耗登记!$C$3:$C$4999,LEFT(CH$4,LEN(CH$4)-1)),"")</f>
        <v/>
      </c>
      <c r="CO138" s="64" t="str">
        <f t="shared" si="206"/>
        <v/>
      </c>
      <c r="CP138" s="64" t="str">
        <f t="shared" si="207"/>
        <v/>
      </c>
      <c r="CQ138" s="64" t="str">
        <f t="shared" si="208"/>
        <v/>
      </c>
      <c r="CR138" s="64" t="str">
        <f t="shared" si="209"/>
        <v/>
      </c>
      <c r="CS138" s="64" t="str">
        <f>IF($B138&lt;&gt;"",SUMIFS(进货台账!$I$3:$I$1869,进货台账!$E$3:$E$1869,$B138,进货台账!$B$3:$B$1869,LEFT($I$3,4),进货台账!$C$3:$C$1869,LEFT(CS$4,LEN(CS$4)-1)),"")</f>
        <v/>
      </c>
      <c r="CT138" s="64" t="str">
        <f>IF($B138&lt;&gt;"",SUMIFS(进货台账!$K$3:$K$1869,进货台账!$E$3:$E$1869,$B138,进货台账!$B$3:$B$1869,LEFT($I$3,4),进货台账!$C$3:$C$1869,LEFT(CS$4,LEN(CS$4)-1)),"")</f>
        <v/>
      </c>
      <c r="CU138" s="64" t="str">
        <f t="shared" si="210"/>
        <v/>
      </c>
      <c r="CV138" s="64" t="str">
        <f t="shared" si="211"/>
        <v/>
      </c>
      <c r="CW138" s="64" t="str">
        <f>IF($B138&lt;&gt;"",SUMIFS(销售台账!$I$3:$I$2654,销售台账!$E$3:$E$2654,$B138,销售台账!$B$3:$B$2654,LEFT($I$3,4),销售台账!$C$3:$C$2654,LEFT(CS$4,LEN(CS$4)-1)),"")</f>
        <v/>
      </c>
      <c r="CX138" s="64" t="str">
        <f>IF($B138&lt;&gt;"",IFERROR(SUMIFS(销售台账!$K$3:$K$2654,销售台账!$E$3:$E$2654,$B138,销售台账!$B$3:$B$2654,LEFT($I$3,4),销售台账!$C$3:$C$2654,LEFT(CS$4,LEN(CS$4)-1))/CW138,0),"")</f>
        <v/>
      </c>
      <c r="CY138" s="64" t="str">
        <f>IF($B138&lt;&gt;"",SUMIFS(损耗登记!$I$3:$I$4999,损耗登记!$E$3:$E$4999,$B138,损耗登记!$B$3:$B$4999,LEFT($I$3,4),损耗登记!$C$3:$C$4999,LEFT(CS$4,LEN(CS$4)-1)),"")</f>
        <v/>
      </c>
      <c r="CZ138" s="64" t="str">
        <f t="shared" si="212"/>
        <v/>
      </c>
      <c r="DA138" s="64" t="str">
        <f t="shared" si="213"/>
        <v/>
      </c>
      <c r="DB138" s="64" t="str">
        <f t="shared" si="214"/>
        <v/>
      </c>
      <c r="DC138" s="64" t="str">
        <f t="shared" si="215"/>
        <v/>
      </c>
      <c r="DD138" s="64" t="str">
        <f>IF($B138&lt;&gt;"",SUMIFS(进货台账!$I$3:$I$1869,进货台账!$E$3:$E$1869,$B138,进货台账!$B$3:$B$1869,LEFT($I$3,4),进货台账!$C$3:$C$1869,LEFT(DD$4,LEN(DD$4)-1)),"")</f>
        <v/>
      </c>
      <c r="DE138" s="64" t="str">
        <f>IF($B138&lt;&gt;"",SUMIFS(进货台账!$K$3:$K$1869,进货台账!$E$3:$E$1869,$B138,进货台账!$B$3:$B$1869,LEFT($I$3,4),进货台账!$C$3:$C$1869,LEFT(DD$4,LEN(DD$4)-1)),"")</f>
        <v/>
      </c>
      <c r="DF138" s="64" t="str">
        <f t="shared" si="216"/>
        <v/>
      </c>
      <c r="DG138" s="64" t="str">
        <f t="shared" si="217"/>
        <v/>
      </c>
      <c r="DH138" s="64" t="str">
        <f>IF($B138&lt;&gt;"",SUMIFS(销售台账!$I$3:$I$2654,销售台账!$E$3:$E$2654,$B138,销售台账!$B$3:$B$2654,LEFT($I$3,4),销售台账!$C$3:$C$2654,LEFT(DD$4,LEN(DD$4)-1)),"")</f>
        <v/>
      </c>
      <c r="DI138" s="64" t="str">
        <f>IF($B138&lt;&gt;"",IFERROR(SUMIFS(销售台账!$K$3:$K$2654,销售台账!$E$3:$E$2654,$B138,销售台账!$B$3:$B$2654,LEFT($I$3,4),销售台账!$C$3:$C$2654,LEFT(DD$4,LEN(DD$4)-1))/DH138,0),"")</f>
        <v/>
      </c>
      <c r="DJ138" s="64" t="str">
        <f>IF($B138&lt;&gt;"",SUMIFS(损耗登记!$I$3:$I$4999,损耗登记!$E$3:$E$4999,$B138,损耗登记!$B$3:$B$4999,LEFT($I$3,4),损耗登记!$C$3:$C$4999,LEFT(DD$4,LEN(DD$4)-1)),"")</f>
        <v/>
      </c>
      <c r="DK138" s="64" t="str">
        <f t="shared" si="218"/>
        <v/>
      </c>
      <c r="DL138" s="64" t="str">
        <f t="shared" si="219"/>
        <v/>
      </c>
      <c r="DM138" s="64" t="str">
        <f t="shared" si="220"/>
        <v/>
      </c>
      <c r="DN138" s="64" t="str">
        <f t="shared" si="221"/>
        <v/>
      </c>
      <c r="DO138" s="64" t="str">
        <f>IF($B138&lt;&gt;"",SUMIFS(进货台账!$I$3:$I$1869,进货台账!$E$3:$E$1869,$B138,进货台账!$B$3:$B$1869,LEFT($I$3,4),进货台账!$C$3:$C$1869,LEFT(DO$4,LEN(DO$4)-1)),"")</f>
        <v/>
      </c>
      <c r="DP138" s="64" t="str">
        <f>IF($B138&lt;&gt;"",SUMIFS(进货台账!$K$3:$K$1869,进货台账!$E$3:$E$1869,$B138,进货台账!$B$3:$B$1869,LEFT($I$3,4),进货台账!$C$3:$C$1869,LEFT(DO$4,LEN(DO$4)-1)),"")</f>
        <v/>
      </c>
      <c r="DQ138" s="64" t="str">
        <f t="shared" si="222"/>
        <v/>
      </c>
      <c r="DR138" s="64" t="str">
        <f t="shared" si="223"/>
        <v/>
      </c>
      <c r="DS138" s="64" t="str">
        <f>IF($B138&lt;&gt;"",SUMIFS(销售台账!$I$3:$I$2654,销售台账!$E$3:$E$2654,$B138,销售台账!$B$3:$B$2654,LEFT($I$3,4),销售台账!$C$3:$C$2654,LEFT(DO$4,LEN(DO$4)-1)),"")</f>
        <v/>
      </c>
      <c r="DT138" s="64" t="str">
        <f>IF($B138&lt;&gt;"",IFERROR(SUMIFS(销售台账!$K$3:$K$2654,销售台账!$E$3:$E$2654,$B138,销售台账!$B$3:$B$2654,LEFT($I$3,4),销售台账!$C$3:$C$2654,LEFT(DO$4,LEN(DO$4)-1))/DS138,0),"")</f>
        <v/>
      </c>
      <c r="DU138" s="64" t="str">
        <f>IF($B138&lt;&gt;"",SUMIFS(损耗登记!$I$3:$I$4999,损耗登记!$E$3:$E$4999,$B138,损耗登记!$B$3:$B$4999,LEFT($I$3,4),损耗登记!$C$3:$C$4999,LEFT(DO$4,LEN(DO$4)-1)),"")</f>
        <v/>
      </c>
      <c r="DV138" s="64" t="str">
        <f t="shared" si="224"/>
        <v/>
      </c>
      <c r="DW138" s="64" t="str">
        <f t="shared" si="225"/>
        <v/>
      </c>
      <c r="DX138" s="64" t="str">
        <f t="shared" si="226"/>
        <v/>
      </c>
      <c r="DY138" s="64" t="str">
        <f t="shared" si="227"/>
        <v/>
      </c>
      <c r="DZ138" s="64" t="str">
        <f>IF($B138&lt;&gt;"",SUMIFS(进货台账!$I$3:$I$1869,进货台账!$E$3:$E$1869,$B138,进货台账!$B$3:$B$1869,LEFT($I$3,4),进货台账!$C$3:$C$1869,LEFT(DZ$4,LEN(DZ$4)-1)),"")</f>
        <v/>
      </c>
      <c r="EA138" s="64" t="str">
        <f>IF($B138&lt;&gt;"",SUMIFS(进货台账!$K$3:$K$1869,进货台账!$E$3:$E$1869,$B138,进货台账!$B$3:$B$1869,LEFT($I$3,4),进货台账!$C$3:$C$1869,LEFT(DZ$4,LEN(DZ$4)-1)),"")</f>
        <v/>
      </c>
      <c r="EB138" s="64" t="str">
        <f t="shared" si="228"/>
        <v/>
      </c>
      <c r="EC138" s="64" t="str">
        <f t="shared" si="229"/>
        <v/>
      </c>
      <c r="ED138" s="64" t="str">
        <f>IF($B138&lt;&gt;"",SUMIFS(销售台账!$I$3:$I$2654,销售台账!$E$3:$E$2654,$B138,销售台账!$B$3:$B$2654,LEFT($I$3,4),销售台账!$C$3:$C$2654,LEFT(DZ$4,LEN(DZ$4)-1)),"")</f>
        <v/>
      </c>
      <c r="EE138" s="64" t="str">
        <f>IF($B138&lt;&gt;"",IFERROR(SUMIFS(销售台账!$K$3:$K$2654,销售台账!$E$3:$E$2654,$B138,销售台账!$B$3:$B$2654,LEFT($I$3,4),销售台账!$C$3:$C$2654,LEFT(DZ$4,LEN(DZ$4)-1))/ED138,0),"")</f>
        <v/>
      </c>
      <c r="EF138" s="64" t="str">
        <f>IF($B138&lt;&gt;"",SUMIFS(损耗登记!$I$3:$I$4999,损耗登记!$E$3:$E$4999,$B138,损耗登记!$B$3:$B$4999,LEFT($I$3,4),损耗登记!$C$3:$C$4999,LEFT(DZ$4,LEN(DZ$4)-1)),"")</f>
        <v/>
      </c>
      <c r="EG138" s="64" t="str">
        <f t="shared" si="230"/>
        <v/>
      </c>
      <c r="EH138" s="64" t="str">
        <f t="shared" si="231"/>
        <v/>
      </c>
      <c r="EI138" s="64" t="str">
        <f t="shared" si="232"/>
        <v/>
      </c>
      <c r="EJ138" s="64" t="str">
        <f t="shared" si="233"/>
        <v/>
      </c>
    </row>
    <row r="139" s="44" customFormat="1" ht="22" customHeight="1" spans="1:140">
      <c r="A139" s="63" t="str">
        <f t="shared" si="234"/>
        <v/>
      </c>
      <c r="B139" s="63" t="str">
        <f>IF(商品参数!A135&lt;&gt;"",商品参数!A135,"")</f>
        <v/>
      </c>
      <c r="C139" s="64" t="str">
        <f>IFERROR(VLOOKUP(B139,商品参数!A:E,2,FALSE),"")</f>
        <v/>
      </c>
      <c r="D139" s="64" t="str">
        <f>IFERROR(VLOOKUP(B139,商品参数!A:E,3,FALSE),"")</f>
        <v/>
      </c>
      <c r="E139" s="64" t="str">
        <f>IFERROR(VLOOKUP(B139,商品参数!A:E,4,FALSE),"")</f>
        <v/>
      </c>
      <c r="F139" s="64" t="str">
        <f>IF(E139&lt;&gt;"",IFERROR(VLOOKUP(B139,商品参数!$A$3:$D$499,6,0),0),"")</f>
        <v/>
      </c>
      <c r="G139" s="64" t="str">
        <f>IF(E139&lt;&gt;"",IFERROR(VLOOKUP(B139,商品参数!$A$3:$E$499,7,0),0),"")</f>
        <v/>
      </c>
      <c r="H139" s="64" t="str">
        <f t="shared" si="168"/>
        <v/>
      </c>
      <c r="I139" s="64" t="str">
        <f>IF($B139&lt;&gt;"",SUMIFS(进货台账!$I$3:$I$1869,进货台账!$E$3:$E$1869,$B139,进货台账!$B$3:$B$1869,LEFT($I$3,4),进货台账!$C$3:$C$1869,LEFT(I$4,LEN(I$4)-1)),"")</f>
        <v/>
      </c>
      <c r="J139" s="64" t="str">
        <f>IF($B139&lt;&gt;"",SUMIFS(进货台账!$K$3:$K$1869,进货台账!$E$3:$E$1869,$B139,进货台账!$B$3:$B$1869,LEFT($I$3,4),进货台账!$C$3:$C$1869,LEFT(I$4,LEN(I$4)-1)),"")</f>
        <v/>
      </c>
      <c r="K139" s="64" t="str">
        <f t="shared" si="169"/>
        <v/>
      </c>
      <c r="L139" s="64" t="str">
        <f t="shared" si="170"/>
        <v/>
      </c>
      <c r="M139" s="64" t="str">
        <f>IF($B139&lt;&gt;"",SUMIFS(销售台账!$I$3:$I$2654,销售台账!$E$3:$E$2654,$B139,销售台账!$B$3:$B$2654,LEFT($I$3,4),销售台账!$C$3:$C$2654,LEFT(I$4,LEN(I$4)-1)),"")</f>
        <v/>
      </c>
      <c r="N139" s="64" t="str">
        <f>IF($B139&lt;&gt;"",IFERROR(SUMIFS(销售台账!$K$3:$K$2654,销售台账!$E$3:$E$2654,$B139,销售台账!$B$3:$B$2654,LEFT($I$3,4),销售台账!$C$3:$C$2654,LEFT(I$4,LEN(I$4)-1))/M139,0),"")</f>
        <v/>
      </c>
      <c r="O139" s="64" t="str">
        <f>IF($B139&lt;&gt;"",SUMIFS(损耗登记!$I$3:$I$4999,损耗登记!$E$3:$E$4999,$B139,损耗登记!$B$3:$B$4999,LEFT($I$3,4),损耗登记!$C$3:$C$4999,LEFT(I$4,LEN(I$4)-1)),"")</f>
        <v/>
      </c>
      <c r="P139" s="64" t="str">
        <f t="shared" si="171"/>
        <v/>
      </c>
      <c r="Q139" s="64" t="str">
        <f t="shared" si="172"/>
        <v/>
      </c>
      <c r="R139" s="64" t="str">
        <f t="shared" si="173"/>
        <v/>
      </c>
      <c r="S139" s="64" t="str">
        <f t="shared" si="235"/>
        <v/>
      </c>
      <c r="T139" s="64" t="str">
        <f>IF($B139&lt;&gt;"",SUMIFS(进货台账!$I$3:$I$1869,进货台账!$E$3:$E$1869,$B139,进货台账!$B$3:$B$1869,LEFT($I$3,4),进货台账!$C$3:$C$1869,LEFT(T$4,LEN(T$4)-1)),"")</f>
        <v/>
      </c>
      <c r="U139" s="64" t="str">
        <f>IF($B139&lt;&gt;"",SUMIFS(进货台账!$K$3:$K$1869,进货台账!$E$3:$E$1869,$B139,进货台账!$B$3:$B$1869,LEFT($I$3,4),进货台账!$C$3:$C$1869,LEFT(T$4,LEN(T$4)-1)),"")</f>
        <v/>
      </c>
      <c r="V139" s="64" t="str">
        <f t="shared" si="236"/>
        <v/>
      </c>
      <c r="W139" s="64" t="str">
        <f t="shared" si="237"/>
        <v/>
      </c>
      <c r="X139" s="64" t="str">
        <f>IF($B139&lt;&gt;"",SUMIFS(销售台账!$I$3:$I$2654,销售台账!$E$3:$E$2654,$B139,销售台账!$B$3:$B$2654,LEFT($I$3,4),销售台账!$C$3:$C$2654,LEFT(T$4,LEN(T$4)-1)),"")</f>
        <v/>
      </c>
      <c r="Y139" s="64" t="str">
        <f>IF($B139&lt;&gt;"",IFERROR(SUMIFS(销售台账!$K$3:$K$2654,销售台账!$E$3:$E$2654,$B139,销售台账!$B$3:$B$2654,LEFT($I$3,4),销售台账!$C$3:$C$2654,LEFT(T$4,LEN(T$4)-1))/X139,0),"")</f>
        <v/>
      </c>
      <c r="Z139" s="64" t="str">
        <f>IF($B139&lt;&gt;"",SUMIFS(损耗登记!$I$3:$I$4999,损耗登记!$E$3:$E$4999,$B139,损耗登记!$B$3:$B$4999,LEFT($I$3,4),损耗登记!$C$3:$C$4999,LEFT(T$4,LEN(T$4)-1)),"")</f>
        <v/>
      </c>
      <c r="AA139" s="64" t="str">
        <f t="shared" si="238"/>
        <v/>
      </c>
      <c r="AB139" s="64" t="str">
        <f t="shared" si="239"/>
        <v/>
      </c>
      <c r="AC139" s="64" t="str">
        <f t="shared" si="240"/>
        <v/>
      </c>
      <c r="AD139" s="64" t="str">
        <f t="shared" si="241"/>
        <v/>
      </c>
      <c r="AE139" s="64" t="str">
        <f>IF($B139&lt;&gt;"",SUMIFS(进货台账!$I$3:$I$1869,进货台账!$E$3:$E$1869,$B139,进货台账!$B$3:$B$1869,LEFT($I$3,4),进货台账!$C$3:$C$1869,LEFT(AE$4,LEN(AE$4)-1)),"")</f>
        <v/>
      </c>
      <c r="AF139" s="64" t="str">
        <f>IF($B139&lt;&gt;"",SUMIFS(进货台账!$K$3:$K$1869,进货台账!$E$3:$E$1869,$B139,进货台账!$B$3:$B$1869,LEFT($I$3,4),进货台账!$C$3:$C$1869,LEFT(AE$4,LEN(AE$4)-1)),"")</f>
        <v/>
      </c>
      <c r="AG139" s="64" t="str">
        <f t="shared" si="174"/>
        <v/>
      </c>
      <c r="AH139" s="64" t="str">
        <f t="shared" si="175"/>
        <v/>
      </c>
      <c r="AI139" s="64" t="str">
        <f>IF($B139&lt;&gt;"",SUMIFS(销售台账!$I$3:$I$2654,销售台账!$E$3:$E$2654,$B139,销售台账!$B$3:$B$2654,LEFT($I$3,4),销售台账!$C$3:$C$2654,LEFT(AE$4,LEN(AE$4)-1)),"")</f>
        <v/>
      </c>
      <c r="AJ139" s="64" t="str">
        <f>IF($B139&lt;&gt;"",IFERROR(SUMIFS(销售台账!$K$3:$K$2654,销售台账!$E$3:$E$2654,$B139,销售台账!$B$3:$B$2654,LEFT($I$3,4),销售台账!$C$3:$C$2654,LEFT(AE$4,LEN(AE$4)-1))/AI139,0),"")</f>
        <v/>
      </c>
      <c r="AK139" s="64" t="str">
        <f>IF($B139&lt;&gt;"",SUMIFS(损耗登记!$I$3:$I$4999,损耗登记!$E$3:$E$4999,$B139,损耗登记!$B$3:$B$4999,LEFT($I$3,4),损耗登记!$C$3:$C$4999,LEFT(AE$4,LEN(AE$4)-1)),"")</f>
        <v/>
      </c>
      <c r="AL139" s="64" t="str">
        <f t="shared" si="176"/>
        <v/>
      </c>
      <c r="AM139" s="64" t="str">
        <f t="shared" si="177"/>
        <v/>
      </c>
      <c r="AN139" s="64" t="str">
        <f t="shared" si="178"/>
        <v/>
      </c>
      <c r="AO139" s="64" t="str">
        <f t="shared" si="179"/>
        <v/>
      </c>
      <c r="AP139" s="64" t="str">
        <f>IF($B139&lt;&gt;"",SUMIFS(进货台账!$I$3:$I$1869,进货台账!$E$3:$E$1869,$B139,进货台账!$B$3:$B$1869,LEFT($I$3,4),进货台账!$C$3:$C$1869,LEFT(AP$4,LEN(AP$4)-1)),"")</f>
        <v/>
      </c>
      <c r="AQ139" s="64" t="str">
        <f>IF($B139&lt;&gt;"",SUMIFS(进货台账!$K$3:$K$1869,进货台账!$E$3:$E$1869,$B139,进货台账!$B$3:$B$1869,LEFT($I$3,4),进货台账!$C$3:$C$1869,LEFT(AP$4,LEN(AP$4)-1)),"")</f>
        <v/>
      </c>
      <c r="AR139" s="64" t="str">
        <f t="shared" si="180"/>
        <v/>
      </c>
      <c r="AS139" s="64" t="str">
        <f t="shared" si="181"/>
        <v/>
      </c>
      <c r="AT139" s="64" t="str">
        <f>IF($B139&lt;&gt;"",SUMIFS(销售台账!$I$3:$I$2654,销售台账!$E$3:$E$2654,$B139,销售台账!$B$3:$B$2654,LEFT($I$3,4),销售台账!$C$3:$C$2654,LEFT(AP$4,LEN(AP$4)-1)),"")</f>
        <v/>
      </c>
      <c r="AU139" s="64" t="str">
        <f>IF($B139&lt;&gt;"",IFERROR(SUMIFS(销售台账!$K$3:$K$2654,销售台账!$E$3:$E$2654,$B139,销售台账!$B$3:$B$2654,LEFT($I$3,4),销售台账!$C$3:$C$2654,LEFT(AP$4,LEN(AP$4)-1))/AT139,0),"")</f>
        <v/>
      </c>
      <c r="AV139" s="64" t="str">
        <f>IF($B139&lt;&gt;"",SUMIFS(损耗登记!$I$3:$I$4999,损耗登记!$E$3:$E$4999,$B139,损耗登记!$B$3:$B$4999,LEFT($I$3,4),损耗登记!$C$3:$C$4999,LEFT(AP$4,LEN(AP$4)-1)),"")</f>
        <v/>
      </c>
      <c r="AW139" s="64" t="str">
        <f t="shared" si="182"/>
        <v/>
      </c>
      <c r="AX139" s="64" t="str">
        <f t="shared" si="183"/>
        <v/>
      </c>
      <c r="AY139" s="64" t="str">
        <f t="shared" si="184"/>
        <v/>
      </c>
      <c r="AZ139" s="64" t="str">
        <f t="shared" si="185"/>
        <v/>
      </c>
      <c r="BA139" s="64" t="str">
        <f>IF($B139&lt;&gt;"",SUMIFS(进货台账!$I$3:$I$1869,进货台账!$E$3:$E$1869,$B139,进货台账!$B$3:$B$1869,LEFT($I$3,4),进货台账!$C$3:$C$1869,LEFT(BA$4,LEN(BA$4)-1)),"")</f>
        <v/>
      </c>
      <c r="BB139" s="64" t="str">
        <f>IF($B139&lt;&gt;"",SUMIFS(进货台账!$K$3:$K$1869,进货台账!$E$3:$E$1869,$B139,进货台账!$B$3:$B$1869,LEFT($I$3,4),进货台账!$C$3:$C$1869,LEFT(BA$4,LEN(BA$4)-1)),"")</f>
        <v/>
      </c>
      <c r="BC139" s="64" t="str">
        <f t="shared" si="186"/>
        <v/>
      </c>
      <c r="BD139" s="64" t="str">
        <f t="shared" si="187"/>
        <v/>
      </c>
      <c r="BE139" s="64" t="str">
        <f>IF($B139&lt;&gt;"",SUMIFS(销售台账!$I$3:$I$2654,销售台账!$E$3:$E$2654,$B139,销售台账!$B$3:$B$2654,LEFT($I$3,4),销售台账!$C$3:$C$2654,LEFT(BA$4,LEN(BA$4)-1)),"")</f>
        <v/>
      </c>
      <c r="BF139" s="64" t="str">
        <f>IF($B139&lt;&gt;"",IFERROR(SUMIFS(销售台账!$K$3:$K$2654,销售台账!$E$3:$E$2654,$B139,销售台账!$B$3:$B$2654,LEFT($I$3,4),销售台账!$C$3:$C$2654,LEFT(BA$4,LEN(BA$4)-1))/BE139,0),"")</f>
        <v/>
      </c>
      <c r="BG139" s="64" t="str">
        <f>IF($B139&lt;&gt;"",SUMIFS(损耗登记!$I$3:$I$4999,损耗登记!$E$3:$E$4999,$B139,损耗登记!$B$3:$B$4999,LEFT($I$3,4),损耗登记!$C$3:$C$4999,LEFT(BA$4,LEN(BA$4)-1)),"")</f>
        <v/>
      </c>
      <c r="BH139" s="64" t="str">
        <f t="shared" si="188"/>
        <v/>
      </c>
      <c r="BI139" s="64" t="str">
        <f t="shared" si="189"/>
        <v/>
      </c>
      <c r="BJ139" s="64" t="str">
        <f t="shared" si="190"/>
        <v/>
      </c>
      <c r="BK139" s="64" t="str">
        <f t="shared" si="191"/>
        <v/>
      </c>
      <c r="BL139" s="64" t="str">
        <f>IF($B139&lt;&gt;"",SUMIFS(进货台账!$I$3:$I$1869,进货台账!$E$3:$E$1869,$B139,进货台账!$B$3:$B$1869,LEFT($I$3,4),进货台账!$C$3:$C$1869,LEFT(BL$4,LEN(BL$4)-1)),"")</f>
        <v/>
      </c>
      <c r="BM139" s="64" t="str">
        <f>IF($B139&lt;&gt;"",SUMIFS(进货台账!$K$3:$K$1869,进货台账!$E$3:$E$1869,$B139,进货台账!$B$3:$B$1869,LEFT($I$3,4),进货台账!$C$3:$C$1869,LEFT(BL$4,LEN(BL$4)-1)),"")</f>
        <v/>
      </c>
      <c r="BN139" s="64" t="str">
        <f t="shared" si="192"/>
        <v/>
      </c>
      <c r="BO139" s="64" t="str">
        <f t="shared" si="193"/>
        <v/>
      </c>
      <c r="BP139" s="64" t="str">
        <f>IF($B139&lt;&gt;"",SUMIFS(销售台账!$I$3:$I$2654,销售台账!$E$3:$E$2654,$B139,销售台账!$B$3:$B$2654,LEFT($I$3,4),销售台账!$C$3:$C$2654,LEFT(BL$4,LEN(BL$4)-1)),"")</f>
        <v/>
      </c>
      <c r="BQ139" s="64" t="str">
        <f>IF($B139&lt;&gt;"",IFERROR(SUMIFS(销售台账!$K$3:$K$2654,销售台账!$E$3:$E$2654,$B139,销售台账!$B$3:$B$2654,LEFT($I$3,4),销售台账!$C$3:$C$2654,LEFT(BL$4,LEN(BL$4)-1))/BP139,0),"")</f>
        <v/>
      </c>
      <c r="BR139" s="64" t="str">
        <f>IF($B139&lt;&gt;"",SUMIFS(损耗登记!$I$3:$I$4999,损耗登记!$E$3:$E$4999,$B139,损耗登记!$B$3:$B$4999,LEFT($I$3,4),损耗登记!$C$3:$C$4999,LEFT(BL$4,LEN(BL$4)-1)),"")</f>
        <v/>
      </c>
      <c r="BS139" s="64" t="str">
        <f t="shared" si="194"/>
        <v/>
      </c>
      <c r="BT139" s="64" t="str">
        <f t="shared" si="195"/>
        <v/>
      </c>
      <c r="BU139" s="64" t="str">
        <f t="shared" si="196"/>
        <v/>
      </c>
      <c r="BV139" s="64" t="str">
        <f t="shared" si="197"/>
        <v/>
      </c>
      <c r="BW139" s="64" t="str">
        <f>IF($B139&lt;&gt;"",SUMIFS(进货台账!$I$3:$I$1869,进货台账!$E$3:$E$1869,$B139,进货台账!$B$3:$B$1869,LEFT($I$3,4),进货台账!$C$3:$C$1869,LEFT(BW$4,LEN(BW$4)-1)),"")</f>
        <v/>
      </c>
      <c r="BX139" s="64" t="str">
        <f>IF($B139&lt;&gt;"",SUMIFS(进货台账!$K$3:$K$1869,进货台账!$E$3:$E$1869,$B139,进货台账!$B$3:$B$1869,LEFT($I$3,4),进货台账!$C$3:$C$1869,LEFT(BW$4,LEN(BW$4)-1)),"")</f>
        <v/>
      </c>
      <c r="BY139" s="64" t="str">
        <f t="shared" si="198"/>
        <v/>
      </c>
      <c r="BZ139" s="64" t="str">
        <f t="shared" si="199"/>
        <v/>
      </c>
      <c r="CA139" s="64" t="str">
        <f>IF($B139&lt;&gt;"",SUMIFS(销售台账!$I$3:$I$2654,销售台账!$E$3:$E$2654,$B139,销售台账!$B$3:$B$2654,LEFT($I$3,4),销售台账!$C$3:$C$2654,LEFT(BW$4,LEN(BW$4)-1)),"")</f>
        <v/>
      </c>
      <c r="CB139" s="64" t="str">
        <f>IF($B139&lt;&gt;"",IFERROR(SUMIFS(销售台账!$K$3:$K$2654,销售台账!$E$3:$E$2654,$B139,销售台账!$B$3:$B$2654,LEFT($I$3,4),销售台账!$C$3:$C$2654,LEFT(BW$4,LEN(BW$4)-1))/CA139,0),"")</f>
        <v/>
      </c>
      <c r="CC139" s="64" t="str">
        <f>IF($B139&lt;&gt;"",SUMIFS(损耗登记!$I$3:$I$4999,损耗登记!$E$3:$E$4999,$B139,损耗登记!$B$3:$B$4999,LEFT($I$3,4),损耗登记!$C$3:$C$4999,LEFT(BW$4,LEN(BW$4)-1)),"")</f>
        <v/>
      </c>
      <c r="CD139" s="64" t="str">
        <f t="shared" si="200"/>
        <v/>
      </c>
      <c r="CE139" s="64" t="str">
        <f t="shared" si="201"/>
        <v/>
      </c>
      <c r="CF139" s="64" t="str">
        <f t="shared" si="202"/>
        <v/>
      </c>
      <c r="CG139" s="64" t="str">
        <f t="shared" si="203"/>
        <v/>
      </c>
      <c r="CH139" s="64" t="str">
        <f>IF($B139&lt;&gt;"",SUMIFS(进货台账!$I$3:$I$1869,进货台账!$E$3:$E$1869,$B139,进货台账!$B$3:$B$1869,LEFT($I$3,4),进货台账!$C$3:$C$1869,LEFT(CH$4,LEN(CH$4)-1)),"")</f>
        <v/>
      </c>
      <c r="CI139" s="64" t="str">
        <f>IF($B139&lt;&gt;"",SUMIFS(进货台账!$K$3:$K$1869,进货台账!$E$3:$E$1869,$B139,进货台账!$B$3:$B$1869,LEFT($I$3,4),进货台账!$C$3:$C$1869,LEFT(CH$4,LEN(CH$4)-1)),"")</f>
        <v/>
      </c>
      <c r="CJ139" s="64" t="str">
        <f t="shared" si="204"/>
        <v/>
      </c>
      <c r="CK139" s="64" t="str">
        <f t="shared" si="205"/>
        <v/>
      </c>
      <c r="CL139" s="64" t="str">
        <f>IF($B139&lt;&gt;"",SUMIFS(销售台账!$I$3:$I$2654,销售台账!$E$3:$E$2654,$B139,销售台账!$B$3:$B$2654,LEFT($I$3,4),销售台账!$C$3:$C$2654,LEFT(CH$4,LEN(CH$4)-1)),"")</f>
        <v/>
      </c>
      <c r="CM139" s="64" t="str">
        <f>IF($B139&lt;&gt;"",IFERROR(SUMIFS(销售台账!$K$3:$K$2654,销售台账!$E$3:$E$2654,$B139,销售台账!$B$3:$B$2654,LEFT($I$3,4),销售台账!$C$3:$C$2654,LEFT(CH$4,LEN(CH$4)-1))/CL139,0),"")</f>
        <v/>
      </c>
      <c r="CN139" s="64" t="str">
        <f>IF($B139&lt;&gt;"",SUMIFS(损耗登记!$I$3:$I$4999,损耗登记!$E$3:$E$4999,$B139,损耗登记!$B$3:$B$4999,LEFT($I$3,4),损耗登记!$C$3:$C$4999,LEFT(CH$4,LEN(CH$4)-1)),"")</f>
        <v/>
      </c>
      <c r="CO139" s="64" t="str">
        <f t="shared" si="206"/>
        <v/>
      </c>
      <c r="CP139" s="64" t="str">
        <f t="shared" si="207"/>
        <v/>
      </c>
      <c r="CQ139" s="64" t="str">
        <f t="shared" si="208"/>
        <v/>
      </c>
      <c r="CR139" s="64" t="str">
        <f t="shared" si="209"/>
        <v/>
      </c>
      <c r="CS139" s="64" t="str">
        <f>IF($B139&lt;&gt;"",SUMIFS(进货台账!$I$3:$I$1869,进货台账!$E$3:$E$1869,$B139,进货台账!$B$3:$B$1869,LEFT($I$3,4),进货台账!$C$3:$C$1869,LEFT(CS$4,LEN(CS$4)-1)),"")</f>
        <v/>
      </c>
      <c r="CT139" s="64" t="str">
        <f>IF($B139&lt;&gt;"",SUMIFS(进货台账!$K$3:$K$1869,进货台账!$E$3:$E$1869,$B139,进货台账!$B$3:$B$1869,LEFT($I$3,4),进货台账!$C$3:$C$1869,LEFT(CS$4,LEN(CS$4)-1)),"")</f>
        <v/>
      </c>
      <c r="CU139" s="64" t="str">
        <f t="shared" si="210"/>
        <v/>
      </c>
      <c r="CV139" s="64" t="str">
        <f t="shared" si="211"/>
        <v/>
      </c>
      <c r="CW139" s="64" t="str">
        <f>IF($B139&lt;&gt;"",SUMIFS(销售台账!$I$3:$I$2654,销售台账!$E$3:$E$2654,$B139,销售台账!$B$3:$B$2654,LEFT($I$3,4),销售台账!$C$3:$C$2654,LEFT(CS$4,LEN(CS$4)-1)),"")</f>
        <v/>
      </c>
      <c r="CX139" s="64" t="str">
        <f>IF($B139&lt;&gt;"",IFERROR(SUMIFS(销售台账!$K$3:$K$2654,销售台账!$E$3:$E$2654,$B139,销售台账!$B$3:$B$2654,LEFT($I$3,4),销售台账!$C$3:$C$2654,LEFT(CS$4,LEN(CS$4)-1))/CW139,0),"")</f>
        <v/>
      </c>
      <c r="CY139" s="64" t="str">
        <f>IF($B139&lt;&gt;"",SUMIFS(损耗登记!$I$3:$I$4999,损耗登记!$E$3:$E$4999,$B139,损耗登记!$B$3:$B$4999,LEFT($I$3,4),损耗登记!$C$3:$C$4999,LEFT(CS$4,LEN(CS$4)-1)),"")</f>
        <v/>
      </c>
      <c r="CZ139" s="64" t="str">
        <f t="shared" si="212"/>
        <v/>
      </c>
      <c r="DA139" s="64" t="str">
        <f t="shared" si="213"/>
        <v/>
      </c>
      <c r="DB139" s="64" t="str">
        <f t="shared" si="214"/>
        <v/>
      </c>
      <c r="DC139" s="64" t="str">
        <f t="shared" si="215"/>
        <v/>
      </c>
      <c r="DD139" s="64" t="str">
        <f>IF($B139&lt;&gt;"",SUMIFS(进货台账!$I$3:$I$1869,进货台账!$E$3:$E$1869,$B139,进货台账!$B$3:$B$1869,LEFT($I$3,4),进货台账!$C$3:$C$1869,LEFT(DD$4,LEN(DD$4)-1)),"")</f>
        <v/>
      </c>
      <c r="DE139" s="64" t="str">
        <f>IF($B139&lt;&gt;"",SUMIFS(进货台账!$K$3:$K$1869,进货台账!$E$3:$E$1869,$B139,进货台账!$B$3:$B$1869,LEFT($I$3,4),进货台账!$C$3:$C$1869,LEFT(DD$4,LEN(DD$4)-1)),"")</f>
        <v/>
      </c>
      <c r="DF139" s="64" t="str">
        <f t="shared" si="216"/>
        <v/>
      </c>
      <c r="DG139" s="64" t="str">
        <f t="shared" si="217"/>
        <v/>
      </c>
      <c r="DH139" s="64" t="str">
        <f>IF($B139&lt;&gt;"",SUMIFS(销售台账!$I$3:$I$2654,销售台账!$E$3:$E$2654,$B139,销售台账!$B$3:$B$2654,LEFT($I$3,4),销售台账!$C$3:$C$2654,LEFT(DD$4,LEN(DD$4)-1)),"")</f>
        <v/>
      </c>
      <c r="DI139" s="64" t="str">
        <f>IF($B139&lt;&gt;"",IFERROR(SUMIFS(销售台账!$K$3:$K$2654,销售台账!$E$3:$E$2654,$B139,销售台账!$B$3:$B$2654,LEFT($I$3,4),销售台账!$C$3:$C$2654,LEFT(DD$4,LEN(DD$4)-1))/DH139,0),"")</f>
        <v/>
      </c>
      <c r="DJ139" s="64" t="str">
        <f>IF($B139&lt;&gt;"",SUMIFS(损耗登记!$I$3:$I$4999,损耗登记!$E$3:$E$4999,$B139,损耗登记!$B$3:$B$4999,LEFT($I$3,4),损耗登记!$C$3:$C$4999,LEFT(DD$4,LEN(DD$4)-1)),"")</f>
        <v/>
      </c>
      <c r="DK139" s="64" t="str">
        <f t="shared" si="218"/>
        <v/>
      </c>
      <c r="DL139" s="64" t="str">
        <f t="shared" si="219"/>
        <v/>
      </c>
      <c r="DM139" s="64" t="str">
        <f t="shared" si="220"/>
        <v/>
      </c>
      <c r="DN139" s="64" t="str">
        <f t="shared" si="221"/>
        <v/>
      </c>
      <c r="DO139" s="64" t="str">
        <f>IF($B139&lt;&gt;"",SUMIFS(进货台账!$I$3:$I$1869,进货台账!$E$3:$E$1869,$B139,进货台账!$B$3:$B$1869,LEFT($I$3,4),进货台账!$C$3:$C$1869,LEFT(DO$4,LEN(DO$4)-1)),"")</f>
        <v/>
      </c>
      <c r="DP139" s="64" t="str">
        <f>IF($B139&lt;&gt;"",SUMIFS(进货台账!$K$3:$K$1869,进货台账!$E$3:$E$1869,$B139,进货台账!$B$3:$B$1869,LEFT($I$3,4),进货台账!$C$3:$C$1869,LEFT(DO$4,LEN(DO$4)-1)),"")</f>
        <v/>
      </c>
      <c r="DQ139" s="64" t="str">
        <f t="shared" si="222"/>
        <v/>
      </c>
      <c r="DR139" s="64" t="str">
        <f t="shared" si="223"/>
        <v/>
      </c>
      <c r="DS139" s="64" t="str">
        <f>IF($B139&lt;&gt;"",SUMIFS(销售台账!$I$3:$I$2654,销售台账!$E$3:$E$2654,$B139,销售台账!$B$3:$B$2654,LEFT($I$3,4),销售台账!$C$3:$C$2654,LEFT(DO$4,LEN(DO$4)-1)),"")</f>
        <v/>
      </c>
      <c r="DT139" s="64" t="str">
        <f>IF($B139&lt;&gt;"",IFERROR(SUMIFS(销售台账!$K$3:$K$2654,销售台账!$E$3:$E$2654,$B139,销售台账!$B$3:$B$2654,LEFT($I$3,4),销售台账!$C$3:$C$2654,LEFT(DO$4,LEN(DO$4)-1))/DS139,0),"")</f>
        <v/>
      </c>
      <c r="DU139" s="64" t="str">
        <f>IF($B139&lt;&gt;"",SUMIFS(损耗登记!$I$3:$I$4999,损耗登记!$E$3:$E$4999,$B139,损耗登记!$B$3:$B$4999,LEFT($I$3,4),损耗登记!$C$3:$C$4999,LEFT(DO$4,LEN(DO$4)-1)),"")</f>
        <v/>
      </c>
      <c r="DV139" s="64" t="str">
        <f t="shared" si="224"/>
        <v/>
      </c>
      <c r="DW139" s="64" t="str">
        <f t="shared" si="225"/>
        <v/>
      </c>
      <c r="DX139" s="64" t="str">
        <f t="shared" si="226"/>
        <v/>
      </c>
      <c r="DY139" s="64" t="str">
        <f t="shared" si="227"/>
        <v/>
      </c>
      <c r="DZ139" s="64" t="str">
        <f>IF($B139&lt;&gt;"",SUMIFS(进货台账!$I$3:$I$1869,进货台账!$E$3:$E$1869,$B139,进货台账!$B$3:$B$1869,LEFT($I$3,4),进货台账!$C$3:$C$1869,LEFT(DZ$4,LEN(DZ$4)-1)),"")</f>
        <v/>
      </c>
      <c r="EA139" s="64" t="str">
        <f>IF($B139&lt;&gt;"",SUMIFS(进货台账!$K$3:$K$1869,进货台账!$E$3:$E$1869,$B139,进货台账!$B$3:$B$1869,LEFT($I$3,4),进货台账!$C$3:$C$1869,LEFT(DZ$4,LEN(DZ$4)-1)),"")</f>
        <v/>
      </c>
      <c r="EB139" s="64" t="str">
        <f t="shared" si="228"/>
        <v/>
      </c>
      <c r="EC139" s="64" t="str">
        <f t="shared" si="229"/>
        <v/>
      </c>
      <c r="ED139" s="64" t="str">
        <f>IF($B139&lt;&gt;"",SUMIFS(销售台账!$I$3:$I$2654,销售台账!$E$3:$E$2654,$B139,销售台账!$B$3:$B$2654,LEFT($I$3,4),销售台账!$C$3:$C$2654,LEFT(DZ$4,LEN(DZ$4)-1)),"")</f>
        <v/>
      </c>
      <c r="EE139" s="64" t="str">
        <f>IF($B139&lt;&gt;"",IFERROR(SUMIFS(销售台账!$K$3:$K$2654,销售台账!$E$3:$E$2654,$B139,销售台账!$B$3:$B$2654,LEFT($I$3,4),销售台账!$C$3:$C$2654,LEFT(DZ$4,LEN(DZ$4)-1))/ED139,0),"")</f>
        <v/>
      </c>
      <c r="EF139" s="64" t="str">
        <f>IF($B139&lt;&gt;"",SUMIFS(损耗登记!$I$3:$I$4999,损耗登记!$E$3:$E$4999,$B139,损耗登记!$B$3:$B$4999,LEFT($I$3,4),损耗登记!$C$3:$C$4999,LEFT(DZ$4,LEN(DZ$4)-1)),"")</f>
        <v/>
      </c>
      <c r="EG139" s="64" t="str">
        <f t="shared" si="230"/>
        <v/>
      </c>
      <c r="EH139" s="64" t="str">
        <f t="shared" si="231"/>
        <v/>
      </c>
      <c r="EI139" s="64" t="str">
        <f t="shared" si="232"/>
        <v/>
      </c>
      <c r="EJ139" s="64" t="str">
        <f t="shared" si="233"/>
        <v/>
      </c>
    </row>
    <row r="140" s="44" customFormat="1" ht="22" customHeight="1" spans="1:140">
      <c r="A140" s="63" t="str">
        <f t="shared" si="234"/>
        <v/>
      </c>
      <c r="B140" s="63" t="str">
        <f>IF(商品参数!A136&lt;&gt;"",商品参数!A136,"")</f>
        <v/>
      </c>
      <c r="C140" s="64" t="str">
        <f>IFERROR(VLOOKUP(B140,商品参数!A:E,2,FALSE),"")</f>
        <v/>
      </c>
      <c r="D140" s="64" t="str">
        <f>IFERROR(VLOOKUP(B140,商品参数!A:E,3,FALSE),"")</f>
        <v/>
      </c>
      <c r="E140" s="64" t="str">
        <f>IFERROR(VLOOKUP(B140,商品参数!A:E,4,FALSE),"")</f>
        <v/>
      </c>
      <c r="F140" s="64" t="str">
        <f>IF(E140&lt;&gt;"",IFERROR(VLOOKUP(B140,商品参数!$A$3:$D$499,6,0),0),"")</f>
        <v/>
      </c>
      <c r="G140" s="64" t="str">
        <f>IF(E140&lt;&gt;"",IFERROR(VLOOKUP(B140,商品参数!$A$3:$E$499,7,0),0),"")</f>
        <v/>
      </c>
      <c r="H140" s="64" t="str">
        <f t="shared" si="168"/>
        <v/>
      </c>
      <c r="I140" s="64" t="str">
        <f>IF($B140&lt;&gt;"",SUMIFS(进货台账!$I$3:$I$1869,进货台账!$E$3:$E$1869,$B140,进货台账!$B$3:$B$1869,LEFT($I$3,4),进货台账!$C$3:$C$1869,LEFT(I$4,LEN(I$4)-1)),"")</f>
        <v/>
      </c>
      <c r="J140" s="64" t="str">
        <f>IF($B140&lt;&gt;"",SUMIFS(进货台账!$K$3:$K$1869,进货台账!$E$3:$E$1869,$B140,进货台账!$B$3:$B$1869,LEFT($I$3,4),进货台账!$C$3:$C$1869,LEFT(I$4,LEN(I$4)-1)),"")</f>
        <v/>
      </c>
      <c r="K140" s="64" t="str">
        <f t="shared" si="169"/>
        <v/>
      </c>
      <c r="L140" s="64" t="str">
        <f t="shared" si="170"/>
        <v/>
      </c>
      <c r="M140" s="64" t="str">
        <f>IF($B140&lt;&gt;"",SUMIFS(销售台账!$I$3:$I$2654,销售台账!$E$3:$E$2654,$B140,销售台账!$B$3:$B$2654,LEFT($I$3,4),销售台账!$C$3:$C$2654,LEFT(I$4,LEN(I$4)-1)),"")</f>
        <v/>
      </c>
      <c r="N140" s="64" t="str">
        <f>IF($B140&lt;&gt;"",IFERROR(SUMIFS(销售台账!$K$3:$K$2654,销售台账!$E$3:$E$2654,$B140,销售台账!$B$3:$B$2654,LEFT($I$3,4),销售台账!$C$3:$C$2654,LEFT(I$4,LEN(I$4)-1))/M140,0),"")</f>
        <v/>
      </c>
      <c r="O140" s="64" t="str">
        <f>IF($B140&lt;&gt;"",SUMIFS(损耗登记!$I$3:$I$4999,损耗登记!$E$3:$E$4999,$B140,损耗登记!$B$3:$B$4999,LEFT($I$3,4),损耗登记!$C$3:$C$4999,LEFT(I$4,LEN(I$4)-1)),"")</f>
        <v/>
      </c>
      <c r="P140" s="64" t="str">
        <f t="shared" si="171"/>
        <v/>
      </c>
      <c r="Q140" s="64" t="str">
        <f t="shared" si="172"/>
        <v/>
      </c>
      <c r="R140" s="64" t="str">
        <f t="shared" si="173"/>
        <v/>
      </c>
      <c r="S140" s="64" t="str">
        <f t="shared" si="235"/>
        <v/>
      </c>
      <c r="T140" s="64" t="str">
        <f>IF($B140&lt;&gt;"",SUMIFS(进货台账!$I$3:$I$1869,进货台账!$E$3:$E$1869,$B140,进货台账!$B$3:$B$1869,LEFT($I$3,4),进货台账!$C$3:$C$1869,LEFT(T$4,LEN(T$4)-1)),"")</f>
        <v/>
      </c>
      <c r="U140" s="64" t="str">
        <f>IF($B140&lt;&gt;"",SUMIFS(进货台账!$K$3:$K$1869,进货台账!$E$3:$E$1869,$B140,进货台账!$B$3:$B$1869,LEFT($I$3,4),进货台账!$C$3:$C$1869,LEFT(T$4,LEN(T$4)-1)),"")</f>
        <v/>
      </c>
      <c r="V140" s="64" t="str">
        <f t="shared" si="236"/>
        <v/>
      </c>
      <c r="W140" s="64" t="str">
        <f t="shared" si="237"/>
        <v/>
      </c>
      <c r="X140" s="64" t="str">
        <f>IF($B140&lt;&gt;"",SUMIFS(销售台账!$I$3:$I$2654,销售台账!$E$3:$E$2654,$B140,销售台账!$B$3:$B$2654,LEFT($I$3,4),销售台账!$C$3:$C$2654,LEFT(T$4,LEN(T$4)-1)),"")</f>
        <v/>
      </c>
      <c r="Y140" s="64" t="str">
        <f>IF($B140&lt;&gt;"",IFERROR(SUMIFS(销售台账!$K$3:$K$2654,销售台账!$E$3:$E$2654,$B140,销售台账!$B$3:$B$2654,LEFT($I$3,4),销售台账!$C$3:$C$2654,LEFT(T$4,LEN(T$4)-1))/X140,0),"")</f>
        <v/>
      </c>
      <c r="Z140" s="64" t="str">
        <f>IF($B140&lt;&gt;"",SUMIFS(损耗登记!$I$3:$I$4999,损耗登记!$E$3:$E$4999,$B140,损耗登记!$B$3:$B$4999,LEFT($I$3,4),损耗登记!$C$3:$C$4999,LEFT(T$4,LEN(T$4)-1)),"")</f>
        <v/>
      </c>
      <c r="AA140" s="64" t="str">
        <f t="shared" si="238"/>
        <v/>
      </c>
      <c r="AB140" s="64" t="str">
        <f t="shared" si="239"/>
        <v/>
      </c>
      <c r="AC140" s="64" t="str">
        <f t="shared" si="240"/>
        <v/>
      </c>
      <c r="AD140" s="64" t="str">
        <f t="shared" si="241"/>
        <v/>
      </c>
      <c r="AE140" s="64" t="str">
        <f>IF($B140&lt;&gt;"",SUMIFS(进货台账!$I$3:$I$1869,进货台账!$E$3:$E$1869,$B140,进货台账!$B$3:$B$1869,LEFT($I$3,4),进货台账!$C$3:$C$1869,LEFT(AE$4,LEN(AE$4)-1)),"")</f>
        <v/>
      </c>
      <c r="AF140" s="64" t="str">
        <f>IF($B140&lt;&gt;"",SUMIFS(进货台账!$K$3:$K$1869,进货台账!$E$3:$E$1869,$B140,进货台账!$B$3:$B$1869,LEFT($I$3,4),进货台账!$C$3:$C$1869,LEFT(AE$4,LEN(AE$4)-1)),"")</f>
        <v/>
      </c>
      <c r="AG140" s="64" t="str">
        <f t="shared" si="174"/>
        <v/>
      </c>
      <c r="AH140" s="64" t="str">
        <f t="shared" si="175"/>
        <v/>
      </c>
      <c r="AI140" s="64" t="str">
        <f>IF($B140&lt;&gt;"",SUMIFS(销售台账!$I$3:$I$2654,销售台账!$E$3:$E$2654,$B140,销售台账!$B$3:$B$2654,LEFT($I$3,4),销售台账!$C$3:$C$2654,LEFT(AE$4,LEN(AE$4)-1)),"")</f>
        <v/>
      </c>
      <c r="AJ140" s="64" t="str">
        <f>IF($B140&lt;&gt;"",IFERROR(SUMIFS(销售台账!$K$3:$K$2654,销售台账!$E$3:$E$2654,$B140,销售台账!$B$3:$B$2654,LEFT($I$3,4),销售台账!$C$3:$C$2654,LEFT(AE$4,LEN(AE$4)-1))/AI140,0),"")</f>
        <v/>
      </c>
      <c r="AK140" s="64" t="str">
        <f>IF($B140&lt;&gt;"",SUMIFS(损耗登记!$I$3:$I$4999,损耗登记!$E$3:$E$4999,$B140,损耗登记!$B$3:$B$4999,LEFT($I$3,4),损耗登记!$C$3:$C$4999,LEFT(AE$4,LEN(AE$4)-1)),"")</f>
        <v/>
      </c>
      <c r="AL140" s="64" t="str">
        <f t="shared" si="176"/>
        <v/>
      </c>
      <c r="AM140" s="64" t="str">
        <f t="shared" si="177"/>
        <v/>
      </c>
      <c r="AN140" s="64" t="str">
        <f t="shared" si="178"/>
        <v/>
      </c>
      <c r="AO140" s="64" t="str">
        <f t="shared" si="179"/>
        <v/>
      </c>
      <c r="AP140" s="64" t="str">
        <f>IF($B140&lt;&gt;"",SUMIFS(进货台账!$I$3:$I$1869,进货台账!$E$3:$E$1869,$B140,进货台账!$B$3:$B$1869,LEFT($I$3,4),进货台账!$C$3:$C$1869,LEFT(AP$4,LEN(AP$4)-1)),"")</f>
        <v/>
      </c>
      <c r="AQ140" s="64" t="str">
        <f>IF($B140&lt;&gt;"",SUMIFS(进货台账!$K$3:$K$1869,进货台账!$E$3:$E$1869,$B140,进货台账!$B$3:$B$1869,LEFT($I$3,4),进货台账!$C$3:$C$1869,LEFT(AP$4,LEN(AP$4)-1)),"")</f>
        <v/>
      </c>
      <c r="AR140" s="64" t="str">
        <f t="shared" si="180"/>
        <v/>
      </c>
      <c r="AS140" s="64" t="str">
        <f t="shared" si="181"/>
        <v/>
      </c>
      <c r="AT140" s="64" t="str">
        <f>IF($B140&lt;&gt;"",SUMIFS(销售台账!$I$3:$I$2654,销售台账!$E$3:$E$2654,$B140,销售台账!$B$3:$B$2654,LEFT($I$3,4),销售台账!$C$3:$C$2654,LEFT(AP$4,LEN(AP$4)-1)),"")</f>
        <v/>
      </c>
      <c r="AU140" s="64" t="str">
        <f>IF($B140&lt;&gt;"",IFERROR(SUMIFS(销售台账!$K$3:$K$2654,销售台账!$E$3:$E$2654,$B140,销售台账!$B$3:$B$2654,LEFT($I$3,4),销售台账!$C$3:$C$2654,LEFT(AP$4,LEN(AP$4)-1))/AT140,0),"")</f>
        <v/>
      </c>
      <c r="AV140" s="64" t="str">
        <f>IF($B140&lt;&gt;"",SUMIFS(损耗登记!$I$3:$I$4999,损耗登记!$E$3:$E$4999,$B140,损耗登记!$B$3:$B$4999,LEFT($I$3,4),损耗登记!$C$3:$C$4999,LEFT(AP$4,LEN(AP$4)-1)),"")</f>
        <v/>
      </c>
      <c r="AW140" s="64" t="str">
        <f t="shared" si="182"/>
        <v/>
      </c>
      <c r="AX140" s="64" t="str">
        <f t="shared" si="183"/>
        <v/>
      </c>
      <c r="AY140" s="64" t="str">
        <f t="shared" si="184"/>
        <v/>
      </c>
      <c r="AZ140" s="64" t="str">
        <f t="shared" si="185"/>
        <v/>
      </c>
      <c r="BA140" s="64" t="str">
        <f>IF($B140&lt;&gt;"",SUMIFS(进货台账!$I$3:$I$1869,进货台账!$E$3:$E$1869,$B140,进货台账!$B$3:$B$1869,LEFT($I$3,4),进货台账!$C$3:$C$1869,LEFT(BA$4,LEN(BA$4)-1)),"")</f>
        <v/>
      </c>
      <c r="BB140" s="64" t="str">
        <f>IF($B140&lt;&gt;"",SUMIFS(进货台账!$K$3:$K$1869,进货台账!$E$3:$E$1869,$B140,进货台账!$B$3:$B$1869,LEFT($I$3,4),进货台账!$C$3:$C$1869,LEFT(BA$4,LEN(BA$4)-1)),"")</f>
        <v/>
      </c>
      <c r="BC140" s="64" t="str">
        <f t="shared" si="186"/>
        <v/>
      </c>
      <c r="BD140" s="64" t="str">
        <f t="shared" si="187"/>
        <v/>
      </c>
      <c r="BE140" s="64" t="str">
        <f>IF($B140&lt;&gt;"",SUMIFS(销售台账!$I$3:$I$2654,销售台账!$E$3:$E$2654,$B140,销售台账!$B$3:$B$2654,LEFT($I$3,4),销售台账!$C$3:$C$2654,LEFT(BA$4,LEN(BA$4)-1)),"")</f>
        <v/>
      </c>
      <c r="BF140" s="64" t="str">
        <f>IF($B140&lt;&gt;"",IFERROR(SUMIFS(销售台账!$K$3:$K$2654,销售台账!$E$3:$E$2654,$B140,销售台账!$B$3:$B$2654,LEFT($I$3,4),销售台账!$C$3:$C$2654,LEFT(BA$4,LEN(BA$4)-1))/BE140,0),"")</f>
        <v/>
      </c>
      <c r="BG140" s="64" t="str">
        <f>IF($B140&lt;&gt;"",SUMIFS(损耗登记!$I$3:$I$4999,损耗登记!$E$3:$E$4999,$B140,损耗登记!$B$3:$B$4999,LEFT($I$3,4),损耗登记!$C$3:$C$4999,LEFT(BA$4,LEN(BA$4)-1)),"")</f>
        <v/>
      </c>
      <c r="BH140" s="64" t="str">
        <f t="shared" si="188"/>
        <v/>
      </c>
      <c r="BI140" s="64" t="str">
        <f t="shared" si="189"/>
        <v/>
      </c>
      <c r="BJ140" s="64" t="str">
        <f t="shared" si="190"/>
        <v/>
      </c>
      <c r="BK140" s="64" t="str">
        <f t="shared" si="191"/>
        <v/>
      </c>
      <c r="BL140" s="64" t="str">
        <f>IF($B140&lt;&gt;"",SUMIFS(进货台账!$I$3:$I$1869,进货台账!$E$3:$E$1869,$B140,进货台账!$B$3:$B$1869,LEFT($I$3,4),进货台账!$C$3:$C$1869,LEFT(BL$4,LEN(BL$4)-1)),"")</f>
        <v/>
      </c>
      <c r="BM140" s="64" t="str">
        <f>IF($B140&lt;&gt;"",SUMIFS(进货台账!$K$3:$K$1869,进货台账!$E$3:$E$1869,$B140,进货台账!$B$3:$B$1869,LEFT($I$3,4),进货台账!$C$3:$C$1869,LEFT(BL$4,LEN(BL$4)-1)),"")</f>
        <v/>
      </c>
      <c r="BN140" s="64" t="str">
        <f t="shared" si="192"/>
        <v/>
      </c>
      <c r="BO140" s="64" t="str">
        <f t="shared" si="193"/>
        <v/>
      </c>
      <c r="BP140" s="64" t="str">
        <f>IF($B140&lt;&gt;"",SUMIFS(销售台账!$I$3:$I$2654,销售台账!$E$3:$E$2654,$B140,销售台账!$B$3:$B$2654,LEFT($I$3,4),销售台账!$C$3:$C$2654,LEFT(BL$4,LEN(BL$4)-1)),"")</f>
        <v/>
      </c>
      <c r="BQ140" s="64" t="str">
        <f>IF($B140&lt;&gt;"",IFERROR(SUMIFS(销售台账!$K$3:$K$2654,销售台账!$E$3:$E$2654,$B140,销售台账!$B$3:$B$2654,LEFT($I$3,4),销售台账!$C$3:$C$2654,LEFT(BL$4,LEN(BL$4)-1))/BP140,0),"")</f>
        <v/>
      </c>
      <c r="BR140" s="64" t="str">
        <f>IF($B140&lt;&gt;"",SUMIFS(损耗登记!$I$3:$I$4999,损耗登记!$E$3:$E$4999,$B140,损耗登记!$B$3:$B$4999,LEFT($I$3,4),损耗登记!$C$3:$C$4999,LEFT(BL$4,LEN(BL$4)-1)),"")</f>
        <v/>
      </c>
      <c r="BS140" s="64" t="str">
        <f t="shared" si="194"/>
        <v/>
      </c>
      <c r="BT140" s="64" t="str">
        <f t="shared" si="195"/>
        <v/>
      </c>
      <c r="BU140" s="64" t="str">
        <f t="shared" si="196"/>
        <v/>
      </c>
      <c r="BV140" s="64" t="str">
        <f t="shared" si="197"/>
        <v/>
      </c>
      <c r="BW140" s="64" t="str">
        <f>IF($B140&lt;&gt;"",SUMIFS(进货台账!$I$3:$I$1869,进货台账!$E$3:$E$1869,$B140,进货台账!$B$3:$B$1869,LEFT($I$3,4),进货台账!$C$3:$C$1869,LEFT(BW$4,LEN(BW$4)-1)),"")</f>
        <v/>
      </c>
      <c r="BX140" s="64" t="str">
        <f>IF($B140&lt;&gt;"",SUMIFS(进货台账!$K$3:$K$1869,进货台账!$E$3:$E$1869,$B140,进货台账!$B$3:$B$1869,LEFT($I$3,4),进货台账!$C$3:$C$1869,LEFT(BW$4,LEN(BW$4)-1)),"")</f>
        <v/>
      </c>
      <c r="BY140" s="64" t="str">
        <f t="shared" si="198"/>
        <v/>
      </c>
      <c r="BZ140" s="64" t="str">
        <f t="shared" si="199"/>
        <v/>
      </c>
      <c r="CA140" s="64" t="str">
        <f>IF($B140&lt;&gt;"",SUMIFS(销售台账!$I$3:$I$2654,销售台账!$E$3:$E$2654,$B140,销售台账!$B$3:$B$2654,LEFT($I$3,4),销售台账!$C$3:$C$2654,LEFT(BW$4,LEN(BW$4)-1)),"")</f>
        <v/>
      </c>
      <c r="CB140" s="64" t="str">
        <f>IF($B140&lt;&gt;"",IFERROR(SUMIFS(销售台账!$K$3:$K$2654,销售台账!$E$3:$E$2654,$B140,销售台账!$B$3:$B$2654,LEFT($I$3,4),销售台账!$C$3:$C$2654,LEFT(BW$4,LEN(BW$4)-1))/CA140,0),"")</f>
        <v/>
      </c>
      <c r="CC140" s="64" t="str">
        <f>IF($B140&lt;&gt;"",SUMIFS(损耗登记!$I$3:$I$4999,损耗登记!$E$3:$E$4999,$B140,损耗登记!$B$3:$B$4999,LEFT($I$3,4),损耗登记!$C$3:$C$4999,LEFT(BW$4,LEN(BW$4)-1)),"")</f>
        <v/>
      </c>
      <c r="CD140" s="64" t="str">
        <f t="shared" si="200"/>
        <v/>
      </c>
      <c r="CE140" s="64" t="str">
        <f t="shared" si="201"/>
        <v/>
      </c>
      <c r="CF140" s="64" t="str">
        <f t="shared" si="202"/>
        <v/>
      </c>
      <c r="CG140" s="64" t="str">
        <f t="shared" si="203"/>
        <v/>
      </c>
      <c r="CH140" s="64" t="str">
        <f>IF($B140&lt;&gt;"",SUMIFS(进货台账!$I$3:$I$1869,进货台账!$E$3:$E$1869,$B140,进货台账!$B$3:$B$1869,LEFT($I$3,4),进货台账!$C$3:$C$1869,LEFT(CH$4,LEN(CH$4)-1)),"")</f>
        <v/>
      </c>
      <c r="CI140" s="64" t="str">
        <f>IF($B140&lt;&gt;"",SUMIFS(进货台账!$K$3:$K$1869,进货台账!$E$3:$E$1869,$B140,进货台账!$B$3:$B$1869,LEFT($I$3,4),进货台账!$C$3:$C$1869,LEFT(CH$4,LEN(CH$4)-1)),"")</f>
        <v/>
      </c>
      <c r="CJ140" s="64" t="str">
        <f t="shared" si="204"/>
        <v/>
      </c>
      <c r="CK140" s="64" t="str">
        <f t="shared" si="205"/>
        <v/>
      </c>
      <c r="CL140" s="64" t="str">
        <f>IF($B140&lt;&gt;"",SUMIFS(销售台账!$I$3:$I$2654,销售台账!$E$3:$E$2654,$B140,销售台账!$B$3:$B$2654,LEFT($I$3,4),销售台账!$C$3:$C$2654,LEFT(CH$4,LEN(CH$4)-1)),"")</f>
        <v/>
      </c>
      <c r="CM140" s="64" t="str">
        <f>IF($B140&lt;&gt;"",IFERROR(SUMIFS(销售台账!$K$3:$K$2654,销售台账!$E$3:$E$2654,$B140,销售台账!$B$3:$B$2654,LEFT($I$3,4),销售台账!$C$3:$C$2654,LEFT(CH$4,LEN(CH$4)-1))/CL140,0),"")</f>
        <v/>
      </c>
      <c r="CN140" s="64" t="str">
        <f>IF($B140&lt;&gt;"",SUMIFS(损耗登记!$I$3:$I$4999,损耗登记!$E$3:$E$4999,$B140,损耗登记!$B$3:$B$4999,LEFT($I$3,4),损耗登记!$C$3:$C$4999,LEFT(CH$4,LEN(CH$4)-1)),"")</f>
        <v/>
      </c>
      <c r="CO140" s="64" t="str">
        <f t="shared" si="206"/>
        <v/>
      </c>
      <c r="CP140" s="64" t="str">
        <f t="shared" si="207"/>
        <v/>
      </c>
      <c r="CQ140" s="64" t="str">
        <f t="shared" si="208"/>
        <v/>
      </c>
      <c r="CR140" s="64" t="str">
        <f t="shared" si="209"/>
        <v/>
      </c>
      <c r="CS140" s="64" t="str">
        <f>IF($B140&lt;&gt;"",SUMIFS(进货台账!$I$3:$I$1869,进货台账!$E$3:$E$1869,$B140,进货台账!$B$3:$B$1869,LEFT($I$3,4),进货台账!$C$3:$C$1869,LEFT(CS$4,LEN(CS$4)-1)),"")</f>
        <v/>
      </c>
      <c r="CT140" s="64" t="str">
        <f>IF($B140&lt;&gt;"",SUMIFS(进货台账!$K$3:$K$1869,进货台账!$E$3:$E$1869,$B140,进货台账!$B$3:$B$1869,LEFT($I$3,4),进货台账!$C$3:$C$1869,LEFT(CS$4,LEN(CS$4)-1)),"")</f>
        <v/>
      </c>
      <c r="CU140" s="64" t="str">
        <f t="shared" si="210"/>
        <v/>
      </c>
      <c r="CV140" s="64" t="str">
        <f t="shared" si="211"/>
        <v/>
      </c>
      <c r="CW140" s="64" t="str">
        <f>IF($B140&lt;&gt;"",SUMIFS(销售台账!$I$3:$I$2654,销售台账!$E$3:$E$2654,$B140,销售台账!$B$3:$B$2654,LEFT($I$3,4),销售台账!$C$3:$C$2654,LEFT(CS$4,LEN(CS$4)-1)),"")</f>
        <v/>
      </c>
      <c r="CX140" s="64" t="str">
        <f>IF($B140&lt;&gt;"",IFERROR(SUMIFS(销售台账!$K$3:$K$2654,销售台账!$E$3:$E$2654,$B140,销售台账!$B$3:$B$2654,LEFT($I$3,4),销售台账!$C$3:$C$2654,LEFT(CS$4,LEN(CS$4)-1))/CW140,0),"")</f>
        <v/>
      </c>
      <c r="CY140" s="64" t="str">
        <f>IF($B140&lt;&gt;"",SUMIFS(损耗登记!$I$3:$I$4999,损耗登记!$E$3:$E$4999,$B140,损耗登记!$B$3:$B$4999,LEFT($I$3,4),损耗登记!$C$3:$C$4999,LEFT(CS$4,LEN(CS$4)-1)),"")</f>
        <v/>
      </c>
      <c r="CZ140" s="64" t="str">
        <f t="shared" si="212"/>
        <v/>
      </c>
      <c r="DA140" s="64" t="str">
        <f t="shared" si="213"/>
        <v/>
      </c>
      <c r="DB140" s="64" t="str">
        <f t="shared" si="214"/>
        <v/>
      </c>
      <c r="DC140" s="64" t="str">
        <f t="shared" si="215"/>
        <v/>
      </c>
      <c r="DD140" s="64" t="str">
        <f>IF($B140&lt;&gt;"",SUMIFS(进货台账!$I$3:$I$1869,进货台账!$E$3:$E$1869,$B140,进货台账!$B$3:$B$1869,LEFT($I$3,4),进货台账!$C$3:$C$1869,LEFT(DD$4,LEN(DD$4)-1)),"")</f>
        <v/>
      </c>
      <c r="DE140" s="64" t="str">
        <f>IF($B140&lt;&gt;"",SUMIFS(进货台账!$K$3:$K$1869,进货台账!$E$3:$E$1869,$B140,进货台账!$B$3:$B$1869,LEFT($I$3,4),进货台账!$C$3:$C$1869,LEFT(DD$4,LEN(DD$4)-1)),"")</f>
        <v/>
      </c>
      <c r="DF140" s="64" t="str">
        <f t="shared" si="216"/>
        <v/>
      </c>
      <c r="DG140" s="64" t="str">
        <f t="shared" si="217"/>
        <v/>
      </c>
      <c r="DH140" s="64" t="str">
        <f>IF($B140&lt;&gt;"",SUMIFS(销售台账!$I$3:$I$2654,销售台账!$E$3:$E$2654,$B140,销售台账!$B$3:$B$2654,LEFT($I$3,4),销售台账!$C$3:$C$2654,LEFT(DD$4,LEN(DD$4)-1)),"")</f>
        <v/>
      </c>
      <c r="DI140" s="64" t="str">
        <f>IF($B140&lt;&gt;"",IFERROR(SUMIFS(销售台账!$K$3:$K$2654,销售台账!$E$3:$E$2654,$B140,销售台账!$B$3:$B$2654,LEFT($I$3,4),销售台账!$C$3:$C$2654,LEFT(DD$4,LEN(DD$4)-1))/DH140,0),"")</f>
        <v/>
      </c>
      <c r="DJ140" s="64" t="str">
        <f>IF($B140&lt;&gt;"",SUMIFS(损耗登记!$I$3:$I$4999,损耗登记!$E$3:$E$4999,$B140,损耗登记!$B$3:$B$4999,LEFT($I$3,4),损耗登记!$C$3:$C$4999,LEFT(DD$4,LEN(DD$4)-1)),"")</f>
        <v/>
      </c>
      <c r="DK140" s="64" t="str">
        <f t="shared" si="218"/>
        <v/>
      </c>
      <c r="DL140" s="64" t="str">
        <f t="shared" si="219"/>
        <v/>
      </c>
      <c r="DM140" s="64" t="str">
        <f t="shared" si="220"/>
        <v/>
      </c>
      <c r="DN140" s="64" t="str">
        <f t="shared" si="221"/>
        <v/>
      </c>
      <c r="DO140" s="64" t="str">
        <f>IF($B140&lt;&gt;"",SUMIFS(进货台账!$I$3:$I$1869,进货台账!$E$3:$E$1869,$B140,进货台账!$B$3:$B$1869,LEFT($I$3,4),进货台账!$C$3:$C$1869,LEFT(DO$4,LEN(DO$4)-1)),"")</f>
        <v/>
      </c>
      <c r="DP140" s="64" t="str">
        <f>IF($B140&lt;&gt;"",SUMIFS(进货台账!$K$3:$K$1869,进货台账!$E$3:$E$1869,$B140,进货台账!$B$3:$B$1869,LEFT($I$3,4),进货台账!$C$3:$C$1869,LEFT(DO$4,LEN(DO$4)-1)),"")</f>
        <v/>
      </c>
      <c r="DQ140" s="64" t="str">
        <f t="shared" si="222"/>
        <v/>
      </c>
      <c r="DR140" s="64" t="str">
        <f t="shared" si="223"/>
        <v/>
      </c>
      <c r="DS140" s="64" t="str">
        <f>IF($B140&lt;&gt;"",SUMIFS(销售台账!$I$3:$I$2654,销售台账!$E$3:$E$2654,$B140,销售台账!$B$3:$B$2654,LEFT($I$3,4),销售台账!$C$3:$C$2654,LEFT(DO$4,LEN(DO$4)-1)),"")</f>
        <v/>
      </c>
      <c r="DT140" s="64" t="str">
        <f>IF($B140&lt;&gt;"",IFERROR(SUMIFS(销售台账!$K$3:$K$2654,销售台账!$E$3:$E$2654,$B140,销售台账!$B$3:$B$2654,LEFT($I$3,4),销售台账!$C$3:$C$2654,LEFT(DO$4,LEN(DO$4)-1))/DS140,0),"")</f>
        <v/>
      </c>
      <c r="DU140" s="64" t="str">
        <f>IF($B140&lt;&gt;"",SUMIFS(损耗登记!$I$3:$I$4999,损耗登记!$E$3:$E$4999,$B140,损耗登记!$B$3:$B$4999,LEFT($I$3,4),损耗登记!$C$3:$C$4999,LEFT(DO$4,LEN(DO$4)-1)),"")</f>
        <v/>
      </c>
      <c r="DV140" s="64" t="str">
        <f t="shared" si="224"/>
        <v/>
      </c>
      <c r="DW140" s="64" t="str">
        <f t="shared" si="225"/>
        <v/>
      </c>
      <c r="DX140" s="64" t="str">
        <f t="shared" si="226"/>
        <v/>
      </c>
      <c r="DY140" s="64" t="str">
        <f t="shared" si="227"/>
        <v/>
      </c>
      <c r="DZ140" s="64" t="str">
        <f>IF($B140&lt;&gt;"",SUMIFS(进货台账!$I$3:$I$1869,进货台账!$E$3:$E$1869,$B140,进货台账!$B$3:$B$1869,LEFT($I$3,4),进货台账!$C$3:$C$1869,LEFT(DZ$4,LEN(DZ$4)-1)),"")</f>
        <v/>
      </c>
      <c r="EA140" s="64" t="str">
        <f>IF($B140&lt;&gt;"",SUMIFS(进货台账!$K$3:$K$1869,进货台账!$E$3:$E$1869,$B140,进货台账!$B$3:$B$1869,LEFT($I$3,4),进货台账!$C$3:$C$1869,LEFT(DZ$4,LEN(DZ$4)-1)),"")</f>
        <v/>
      </c>
      <c r="EB140" s="64" t="str">
        <f t="shared" si="228"/>
        <v/>
      </c>
      <c r="EC140" s="64" t="str">
        <f t="shared" si="229"/>
        <v/>
      </c>
      <c r="ED140" s="64" t="str">
        <f>IF($B140&lt;&gt;"",SUMIFS(销售台账!$I$3:$I$2654,销售台账!$E$3:$E$2654,$B140,销售台账!$B$3:$B$2654,LEFT($I$3,4),销售台账!$C$3:$C$2654,LEFT(DZ$4,LEN(DZ$4)-1)),"")</f>
        <v/>
      </c>
      <c r="EE140" s="64" t="str">
        <f>IF($B140&lt;&gt;"",IFERROR(SUMIFS(销售台账!$K$3:$K$2654,销售台账!$E$3:$E$2654,$B140,销售台账!$B$3:$B$2654,LEFT($I$3,4),销售台账!$C$3:$C$2654,LEFT(DZ$4,LEN(DZ$4)-1))/ED140,0),"")</f>
        <v/>
      </c>
      <c r="EF140" s="64" t="str">
        <f>IF($B140&lt;&gt;"",SUMIFS(损耗登记!$I$3:$I$4999,损耗登记!$E$3:$E$4999,$B140,损耗登记!$B$3:$B$4999,LEFT($I$3,4),损耗登记!$C$3:$C$4999,LEFT(DZ$4,LEN(DZ$4)-1)),"")</f>
        <v/>
      </c>
      <c r="EG140" s="64" t="str">
        <f t="shared" si="230"/>
        <v/>
      </c>
      <c r="EH140" s="64" t="str">
        <f t="shared" si="231"/>
        <v/>
      </c>
      <c r="EI140" s="64" t="str">
        <f t="shared" si="232"/>
        <v/>
      </c>
      <c r="EJ140" s="64" t="str">
        <f t="shared" si="233"/>
        <v/>
      </c>
    </row>
    <row r="141" s="44" customFormat="1" ht="22" customHeight="1" spans="1:140">
      <c r="A141" s="63" t="str">
        <f t="shared" si="234"/>
        <v/>
      </c>
      <c r="B141" s="63" t="str">
        <f>IF(商品参数!A137&lt;&gt;"",商品参数!A137,"")</f>
        <v/>
      </c>
      <c r="C141" s="64" t="str">
        <f>IFERROR(VLOOKUP(B141,商品参数!A:E,2,FALSE),"")</f>
        <v/>
      </c>
      <c r="D141" s="64" t="str">
        <f>IFERROR(VLOOKUP(B141,商品参数!A:E,3,FALSE),"")</f>
        <v/>
      </c>
      <c r="E141" s="64" t="str">
        <f>IFERROR(VLOOKUP(B141,商品参数!A:E,4,FALSE),"")</f>
        <v/>
      </c>
      <c r="F141" s="64" t="str">
        <f>IF(E141&lt;&gt;"",IFERROR(VLOOKUP(B141,商品参数!$A$3:$D$499,6,0),0),"")</f>
        <v/>
      </c>
      <c r="G141" s="64" t="str">
        <f>IF(E141&lt;&gt;"",IFERROR(VLOOKUP(B141,商品参数!$A$3:$E$499,7,0),0),"")</f>
        <v/>
      </c>
      <c r="H141" s="64" t="str">
        <f t="shared" si="168"/>
        <v/>
      </c>
      <c r="I141" s="64" t="str">
        <f>IF($B141&lt;&gt;"",SUMIFS(进货台账!$I$3:$I$1869,进货台账!$E$3:$E$1869,$B141,进货台账!$B$3:$B$1869,LEFT($I$3,4),进货台账!$C$3:$C$1869,LEFT(I$4,LEN(I$4)-1)),"")</f>
        <v/>
      </c>
      <c r="J141" s="64" t="str">
        <f>IF($B141&lt;&gt;"",SUMIFS(进货台账!$K$3:$K$1869,进货台账!$E$3:$E$1869,$B141,进货台账!$B$3:$B$1869,LEFT($I$3,4),进货台账!$C$3:$C$1869,LEFT(I$4,LEN(I$4)-1)),"")</f>
        <v/>
      </c>
      <c r="K141" s="64" t="str">
        <f t="shared" si="169"/>
        <v/>
      </c>
      <c r="L141" s="64" t="str">
        <f t="shared" si="170"/>
        <v/>
      </c>
      <c r="M141" s="64" t="str">
        <f>IF($B141&lt;&gt;"",SUMIFS(销售台账!$I$3:$I$2654,销售台账!$E$3:$E$2654,$B141,销售台账!$B$3:$B$2654,LEFT($I$3,4),销售台账!$C$3:$C$2654,LEFT(I$4,LEN(I$4)-1)),"")</f>
        <v/>
      </c>
      <c r="N141" s="64" t="str">
        <f>IF($B141&lt;&gt;"",IFERROR(SUMIFS(销售台账!$K$3:$K$2654,销售台账!$E$3:$E$2654,$B141,销售台账!$B$3:$B$2654,LEFT($I$3,4),销售台账!$C$3:$C$2654,LEFT(I$4,LEN(I$4)-1))/M141,0),"")</f>
        <v/>
      </c>
      <c r="O141" s="64" t="str">
        <f>IF($B141&lt;&gt;"",SUMIFS(损耗登记!$I$3:$I$4999,损耗登记!$E$3:$E$4999,$B141,损耗登记!$B$3:$B$4999,LEFT($I$3,4),损耗登记!$C$3:$C$4999,LEFT(I$4,LEN(I$4)-1)),"")</f>
        <v/>
      </c>
      <c r="P141" s="64" t="str">
        <f t="shared" si="171"/>
        <v/>
      </c>
      <c r="Q141" s="64" t="str">
        <f t="shared" si="172"/>
        <v/>
      </c>
      <c r="R141" s="64" t="str">
        <f t="shared" si="173"/>
        <v/>
      </c>
      <c r="S141" s="64" t="str">
        <f t="shared" si="235"/>
        <v/>
      </c>
      <c r="T141" s="64" t="str">
        <f>IF($B141&lt;&gt;"",SUMIFS(进货台账!$I$3:$I$1869,进货台账!$E$3:$E$1869,$B141,进货台账!$B$3:$B$1869,LEFT($I$3,4),进货台账!$C$3:$C$1869,LEFT(T$4,LEN(T$4)-1)),"")</f>
        <v/>
      </c>
      <c r="U141" s="64" t="str">
        <f>IF($B141&lt;&gt;"",SUMIFS(进货台账!$K$3:$K$1869,进货台账!$E$3:$E$1869,$B141,进货台账!$B$3:$B$1869,LEFT($I$3,4),进货台账!$C$3:$C$1869,LEFT(T$4,LEN(T$4)-1)),"")</f>
        <v/>
      </c>
      <c r="V141" s="64" t="str">
        <f t="shared" si="236"/>
        <v/>
      </c>
      <c r="W141" s="64" t="str">
        <f t="shared" si="237"/>
        <v/>
      </c>
      <c r="X141" s="64" t="str">
        <f>IF($B141&lt;&gt;"",SUMIFS(销售台账!$I$3:$I$2654,销售台账!$E$3:$E$2654,$B141,销售台账!$B$3:$B$2654,LEFT($I$3,4),销售台账!$C$3:$C$2654,LEFT(T$4,LEN(T$4)-1)),"")</f>
        <v/>
      </c>
      <c r="Y141" s="64" t="str">
        <f>IF($B141&lt;&gt;"",IFERROR(SUMIFS(销售台账!$K$3:$K$2654,销售台账!$E$3:$E$2654,$B141,销售台账!$B$3:$B$2654,LEFT($I$3,4),销售台账!$C$3:$C$2654,LEFT(T$4,LEN(T$4)-1))/X141,0),"")</f>
        <v/>
      </c>
      <c r="Z141" s="64" t="str">
        <f>IF($B141&lt;&gt;"",SUMIFS(损耗登记!$I$3:$I$4999,损耗登记!$E$3:$E$4999,$B141,损耗登记!$B$3:$B$4999,LEFT($I$3,4),损耗登记!$C$3:$C$4999,LEFT(T$4,LEN(T$4)-1)),"")</f>
        <v/>
      </c>
      <c r="AA141" s="64" t="str">
        <f t="shared" si="238"/>
        <v/>
      </c>
      <c r="AB141" s="64" t="str">
        <f t="shared" si="239"/>
        <v/>
      </c>
      <c r="AC141" s="64" t="str">
        <f t="shared" si="240"/>
        <v/>
      </c>
      <c r="AD141" s="64" t="str">
        <f t="shared" si="241"/>
        <v/>
      </c>
      <c r="AE141" s="64" t="str">
        <f>IF($B141&lt;&gt;"",SUMIFS(进货台账!$I$3:$I$1869,进货台账!$E$3:$E$1869,$B141,进货台账!$B$3:$B$1869,LEFT($I$3,4),进货台账!$C$3:$C$1869,LEFT(AE$4,LEN(AE$4)-1)),"")</f>
        <v/>
      </c>
      <c r="AF141" s="64" t="str">
        <f>IF($B141&lt;&gt;"",SUMIFS(进货台账!$K$3:$K$1869,进货台账!$E$3:$E$1869,$B141,进货台账!$B$3:$B$1869,LEFT($I$3,4),进货台账!$C$3:$C$1869,LEFT(AE$4,LEN(AE$4)-1)),"")</f>
        <v/>
      </c>
      <c r="AG141" s="64" t="str">
        <f t="shared" si="174"/>
        <v/>
      </c>
      <c r="AH141" s="64" t="str">
        <f t="shared" si="175"/>
        <v/>
      </c>
      <c r="AI141" s="64" t="str">
        <f>IF($B141&lt;&gt;"",SUMIFS(销售台账!$I$3:$I$2654,销售台账!$E$3:$E$2654,$B141,销售台账!$B$3:$B$2654,LEFT($I$3,4),销售台账!$C$3:$C$2654,LEFT(AE$4,LEN(AE$4)-1)),"")</f>
        <v/>
      </c>
      <c r="AJ141" s="64" t="str">
        <f>IF($B141&lt;&gt;"",IFERROR(SUMIFS(销售台账!$K$3:$K$2654,销售台账!$E$3:$E$2654,$B141,销售台账!$B$3:$B$2654,LEFT($I$3,4),销售台账!$C$3:$C$2654,LEFT(AE$4,LEN(AE$4)-1))/AI141,0),"")</f>
        <v/>
      </c>
      <c r="AK141" s="64" t="str">
        <f>IF($B141&lt;&gt;"",SUMIFS(损耗登记!$I$3:$I$4999,损耗登记!$E$3:$E$4999,$B141,损耗登记!$B$3:$B$4999,LEFT($I$3,4),损耗登记!$C$3:$C$4999,LEFT(AE$4,LEN(AE$4)-1)),"")</f>
        <v/>
      </c>
      <c r="AL141" s="64" t="str">
        <f t="shared" si="176"/>
        <v/>
      </c>
      <c r="AM141" s="64" t="str">
        <f t="shared" si="177"/>
        <v/>
      </c>
      <c r="AN141" s="64" t="str">
        <f t="shared" si="178"/>
        <v/>
      </c>
      <c r="AO141" s="64" t="str">
        <f t="shared" si="179"/>
        <v/>
      </c>
      <c r="AP141" s="64" t="str">
        <f>IF($B141&lt;&gt;"",SUMIFS(进货台账!$I$3:$I$1869,进货台账!$E$3:$E$1869,$B141,进货台账!$B$3:$B$1869,LEFT($I$3,4),进货台账!$C$3:$C$1869,LEFT(AP$4,LEN(AP$4)-1)),"")</f>
        <v/>
      </c>
      <c r="AQ141" s="64" t="str">
        <f>IF($B141&lt;&gt;"",SUMIFS(进货台账!$K$3:$K$1869,进货台账!$E$3:$E$1869,$B141,进货台账!$B$3:$B$1869,LEFT($I$3,4),进货台账!$C$3:$C$1869,LEFT(AP$4,LEN(AP$4)-1)),"")</f>
        <v/>
      </c>
      <c r="AR141" s="64" t="str">
        <f t="shared" si="180"/>
        <v/>
      </c>
      <c r="AS141" s="64" t="str">
        <f t="shared" si="181"/>
        <v/>
      </c>
      <c r="AT141" s="64" t="str">
        <f>IF($B141&lt;&gt;"",SUMIFS(销售台账!$I$3:$I$2654,销售台账!$E$3:$E$2654,$B141,销售台账!$B$3:$B$2654,LEFT($I$3,4),销售台账!$C$3:$C$2654,LEFT(AP$4,LEN(AP$4)-1)),"")</f>
        <v/>
      </c>
      <c r="AU141" s="64" t="str">
        <f>IF($B141&lt;&gt;"",IFERROR(SUMIFS(销售台账!$K$3:$K$2654,销售台账!$E$3:$E$2654,$B141,销售台账!$B$3:$B$2654,LEFT($I$3,4),销售台账!$C$3:$C$2654,LEFT(AP$4,LEN(AP$4)-1))/AT141,0),"")</f>
        <v/>
      </c>
      <c r="AV141" s="64" t="str">
        <f>IF($B141&lt;&gt;"",SUMIFS(损耗登记!$I$3:$I$4999,损耗登记!$E$3:$E$4999,$B141,损耗登记!$B$3:$B$4999,LEFT($I$3,4),损耗登记!$C$3:$C$4999,LEFT(AP$4,LEN(AP$4)-1)),"")</f>
        <v/>
      </c>
      <c r="AW141" s="64" t="str">
        <f t="shared" si="182"/>
        <v/>
      </c>
      <c r="AX141" s="64" t="str">
        <f t="shared" si="183"/>
        <v/>
      </c>
      <c r="AY141" s="64" t="str">
        <f t="shared" si="184"/>
        <v/>
      </c>
      <c r="AZ141" s="64" t="str">
        <f t="shared" si="185"/>
        <v/>
      </c>
      <c r="BA141" s="64" t="str">
        <f>IF($B141&lt;&gt;"",SUMIFS(进货台账!$I$3:$I$1869,进货台账!$E$3:$E$1869,$B141,进货台账!$B$3:$B$1869,LEFT($I$3,4),进货台账!$C$3:$C$1869,LEFT(BA$4,LEN(BA$4)-1)),"")</f>
        <v/>
      </c>
      <c r="BB141" s="64" t="str">
        <f>IF($B141&lt;&gt;"",SUMIFS(进货台账!$K$3:$K$1869,进货台账!$E$3:$E$1869,$B141,进货台账!$B$3:$B$1869,LEFT($I$3,4),进货台账!$C$3:$C$1869,LEFT(BA$4,LEN(BA$4)-1)),"")</f>
        <v/>
      </c>
      <c r="BC141" s="64" t="str">
        <f t="shared" si="186"/>
        <v/>
      </c>
      <c r="BD141" s="64" t="str">
        <f t="shared" si="187"/>
        <v/>
      </c>
      <c r="BE141" s="64" t="str">
        <f>IF($B141&lt;&gt;"",SUMIFS(销售台账!$I$3:$I$2654,销售台账!$E$3:$E$2654,$B141,销售台账!$B$3:$B$2654,LEFT($I$3,4),销售台账!$C$3:$C$2654,LEFT(BA$4,LEN(BA$4)-1)),"")</f>
        <v/>
      </c>
      <c r="BF141" s="64" t="str">
        <f>IF($B141&lt;&gt;"",IFERROR(SUMIFS(销售台账!$K$3:$K$2654,销售台账!$E$3:$E$2654,$B141,销售台账!$B$3:$B$2654,LEFT($I$3,4),销售台账!$C$3:$C$2654,LEFT(BA$4,LEN(BA$4)-1))/BE141,0),"")</f>
        <v/>
      </c>
      <c r="BG141" s="64" t="str">
        <f>IF($B141&lt;&gt;"",SUMIFS(损耗登记!$I$3:$I$4999,损耗登记!$E$3:$E$4999,$B141,损耗登记!$B$3:$B$4999,LEFT($I$3,4),损耗登记!$C$3:$C$4999,LEFT(BA$4,LEN(BA$4)-1)),"")</f>
        <v/>
      </c>
      <c r="BH141" s="64" t="str">
        <f t="shared" si="188"/>
        <v/>
      </c>
      <c r="BI141" s="64" t="str">
        <f t="shared" si="189"/>
        <v/>
      </c>
      <c r="BJ141" s="64" t="str">
        <f t="shared" si="190"/>
        <v/>
      </c>
      <c r="BK141" s="64" t="str">
        <f t="shared" si="191"/>
        <v/>
      </c>
      <c r="BL141" s="64" t="str">
        <f>IF($B141&lt;&gt;"",SUMIFS(进货台账!$I$3:$I$1869,进货台账!$E$3:$E$1869,$B141,进货台账!$B$3:$B$1869,LEFT($I$3,4),进货台账!$C$3:$C$1869,LEFT(BL$4,LEN(BL$4)-1)),"")</f>
        <v/>
      </c>
      <c r="BM141" s="64" t="str">
        <f>IF($B141&lt;&gt;"",SUMIFS(进货台账!$K$3:$K$1869,进货台账!$E$3:$E$1869,$B141,进货台账!$B$3:$B$1869,LEFT($I$3,4),进货台账!$C$3:$C$1869,LEFT(BL$4,LEN(BL$4)-1)),"")</f>
        <v/>
      </c>
      <c r="BN141" s="64" t="str">
        <f t="shared" si="192"/>
        <v/>
      </c>
      <c r="BO141" s="64" t="str">
        <f t="shared" si="193"/>
        <v/>
      </c>
      <c r="BP141" s="64" t="str">
        <f>IF($B141&lt;&gt;"",SUMIFS(销售台账!$I$3:$I$2654,销售台账!$E$3:$E$2654,$B141,销售台账!$B$3:$B$2654,LEFT($I$3,4),销售台账!$C$3:$C$2654,LEFT(BL$4,LEN(BL$4)-1)),"")</f>
        <v/>
      </c>
      <c r="BQ141" s="64" t="str">
        <f>IF($B141&lt;&gt;"",IFERROR(SUMIFS(销售台账!$K$3:$K$2654,销售台账!$E$3:$E$2654,$B141,销售台账!$B$3:$B$2654,LEFT($I$3,4),销售台账!$C$3:$C$2654,LEFT(BL$4,LEN(BL$4)-1))/BP141,0),"")</f>
        <v/>
      </c>
      <c r="BR141" s="64" t="str">
        <f>IF($B141&lt;&gt;"",SUMIFS(损耗登记!$I$3:$I$4999,损耗登记!$E$3:$E$4999,$B141,损耗登记!$B$3:$B$4999,LEFT($I$3,4),损耗登记!$C$3:$C$4999,LEFT(BL$4,LEN(BL$4)-1)),"")</f>
        <v/>
      </c>
      <c r="BS141" s="64" t="str">
        <f t="shared" si="194"/>
        <v/>
      </c>
      <c r="BT141" s="64" t="str">
        <f t="shared" si="195"/>
        <v/>
      </c>
      <c r="BU141" s="64" t="str">
        <f t="shared" si="196"/>
        <v/>
      </c>
      <c r="BV141" s="64" t="str">
        <f t="shared" si="197"/>
        <v/>
      </c>
      <c r="BW141" s="64" t="str">
        <f>IF($B141&lt;&gt;"",SUMIFS(进货台账!$I$3:$I$1869,进货台账!$E$3:$E$1869,$B141,进货台账!$B$3:$B$1869,LEFT($I$3,4),进货台账!$C$3:$C$1869,LEFT(BW$4,LEN(BW$4)-1)),"")</f>
        <v/>
      </c>
      <c r="BX141" s="64" t="str">
        <f>IF($B141&lt;&gt;"",SUMIFS(进货台账!$K$3:$K$1869,进货台账!$E$3:$E$1869,$B141,进货台账!$B$3:$B$1869,LEFT($I$3,4),进货台账!$C$3:$C$1869,LEFT(BW$4,LEN(BW$4)-1)),"")</f>
        <v/>
      </c>
      <c r="BY141" s="64" t="str">
        <f t="shared" si="198"/>
        <v/>
      </c>
      <c r="BZ141" s="64" t="str">
        <f t="shared" si="199"/>
        <v/>
      </c>
      <c r="CA141" s="64" t="str">
        <f>IF($B141&lt;&gt;"",SUMIFS(销售台账!$I$3:$I$2654,销售台账!$E$3:$E$2654,$B141,销售台账!$B$3:$B$2654,LEFT($I$3,4),销售台账!$C$3:$C$2654,LEFT(BW$4,LEN(BW$4)-1)),"")</f>
        <v/>
      </c>
      <c r="CB141" s="64" t="str">
        <f>IF($B141&lt;&gt;"",IFERROR(SUMIFS(销售台账!$K$3:$K$2654,销售台账!$E$3:$E$2654,$B141,销售台账!$B$3:$B$2654,LEFT($I$3,4),销售台账!$C$3:$C$2654,LEFT(BW$4,LEN(BW$4)-1))/CA141,0),"")</f>
        <v/>
      </c>
      <c r="CC141" s="64" t="str">
        <f>IF($B141&lt;&gt;"",SUMIFS(损耗登记!$I$3:$I$4999,损耗登记!$E$3:$E$4999,$B141,损耗登记!$B$3:$B$4999,LEFT($I$3,4),损耗登记!$C$3:$C$4999,LEFT(BW$4,LEN(BW$4)-1)),"")</f>
        <v/>
      </c>
      <c r="CD141" s="64" t="str">
        <f t="shared" si="200"/>
        <v/>
      </c>
      <c r="CE141" s="64" t="str">
        <f t="shared" si="201"/>
        <v/>
      </c>
      <c r="CF141" s="64" t="str">
        <f t="shared" si="202"/>
        <v/>
      </c>
      <c r="CG141" s="64" t="str">
        <f t="shared" si="203"/>
        <v/>
      </c>
      <c r="CH141" s="64" t="str">
        <f>IF($B141&lt;&gt;"",SUMIFS(进货台账!$I$3:$I$1869,进货台账!$E$3:$E$1869,$B141,进货台账!$B$3:$B$1869,LEFT($I$3,4),进货台账!$C$3:$C$1869,LEFT(CH$4,LEN(CH$4)-1)),"")</f>
        <v/>
      </c>
      <c r="CI141" s="64" t="str">
        <f>IF($B141&lt;&gt;"",SUMIFS(进货台账!$K$3:$K$1869,进货台账!$E$3:$E$1869,$B141,进货台账!$B$3:$B$1869,LEFT($I$3,4),进货台账!$C$3:$C$1869,LEFT(CH$4,LEN(CH$4)-1)),"")</f>
        <v/>
      </c>
      <c r="CJ141" s="64" t="str">
        <f t="shared" si="204"/>
        <v/>
      </c>
      <c r="CK141" s="64" t="str">
        <f t="shared" si="205"/>
        <v/>
      </c>
      <c r="CL141" s="64" t="str">
        <f>IF($B141&lt;&gt;"",SUMIFS(销售台账!$I$3:$I$2654,销售台账!$E$3:$E$2654,$B141,销售台账!$B$3:$B$2654,LEFT($I$3,4),销售台账!$C$3:$C$2654,LEFT(CH$4,LEN(CH$4)-1)),"")</f>
        <v/>
      </c>
      <c r="CM141" s="64" t="str">
        <f>IF($B141&lt;&gt;"",IFERROR(SUMIFS(销售台账!$K$3:$K$2654,销售台账!$E$3:$E$2654,$B141,销售台账!$B$3:$B$2654,LEFT($I$3,4),销售台账!$C$3:$C$2654,LEFT(CH$4,LEN(CH$4)-1))/CL141,0),"")</f>
        <v/>
      </c>
      <c r="CN141" s="64" t="str">
        <f>IF($B141&lt;&gt;"",SUMIFS(损耗登记!$I$3:$I$4999,损耗登记!$E$3:$E$4999,$B141,损耗登记!$B$3:$B$4999,LEFT($I$3,4),损耗登记!$C$3:$C$4999,LEFT(CH$4,LEN(CH$4)-1)),"")</f>
        <v/>
      </c>
      <c r="CO141" s="64" t="str">
        <f t="shared" si="206"/>
        <v/>
      </c>
      <c r="CP141" s="64" t="str">
        <f t="shared" si="207"/>
        <v/>
      </c>
      <c r="CQ141" s="64" t="str">
        <f t="shared" si="208"/>
        <v/>
      </c>
      <c r="CR141" s="64" t="str">
        <f t="shared" si="209"/>
        <v/>
      </c>
      <c r="CS141" s="64" t="str">
        <f>IF($B141&lt;&gt;"",SUMIFS(进货台账!$I$3:$I$1869,进货台账!$E$3:$E$1869,$B141,进货台账!$B$3:$B$1869,LEFT($I$3,4),进货台账!$C$3:$C$1869,LEFT(CS$4,LEN(CS$4)-1)),"")</f>
        <v/>
      </c>
      <c r="CT141" s="64" t="str">
        <f>IF($B141&lt;&gt;"",SUMIFS(进货台账!$K$3:$K$1869,进货台账!$E$3:$E$1869,$B141,进货台账!$B$3:$B$1869,LEFT($I$3,4),进货台账!$C$3:$C$1869,LEFT(CS$4,LEN(CS$4)-1)),"")</f>
        <v/>
      </c>
      <c r="CU141" s="64" t="str">
        <f t="shared" si="210"/>
        <v/>
      </c>
      <c r="CV141" s="64" t="str">
        <f t="shared" si="211"/>
        <v/>
      </c>
      <c r="CW141" s="64" t="str">
        <f>IF($B141&lt;&gt;"",SUMIFS(销售台账!$I$3:$I$2654,销售台账!$E$3:$E$2654,$B141,销售台账!$B$3:$B$2654,LEFT($I$3,4),销售台账!$C$3:$C$2654,LEFT(CS$4,LEN(CS$4)-1)),"")</f>
        <v/>
      </c>
      <c r="CX141" s="64" t="str">
        <f>IF($B141&lt;&gt;"",IFERROR(SUMIFS(销售台账!$K$3:$K$2654,销售台账!$E$3:$E$2654,$B141,销售台账!$B$3:$B$2654,LEFT($I$3,4),销售台账!$C$3:$C$2654,LEFT(CS$4,LEN(CS$4)-1))/CW141,0),"")</f>
        <v/>
      </c>
      <c r="CY141" s="64" t="str">
        <f>IF($B141&lt;&gt;"",SUMIFS(损耗登记!$I$3:$I$4999,损耗登记!$E$3:$E$4999,$B141,损耗登记!$B$3:$B$4999,LEFT($I$3,4),损耗登记!$C$3:$C$4999,LEFT(CS$4,LEN(CS$4)-1)),"")</f>
        <v/>
      </c>
      <c r="CZ141" s="64" t="str">
        <f t="shared" si="212"/>
        <v/>
      </c>
      <c r="DA141" s="64" t="str">
        <f t="shared" si="213"/>
        <v/>
      </c>
      <c r="DB141" s="64" t="str">
        <f t="shared" si="214"/>
        <v/>
      </c>
      <c r="DC141" s="64" t="str">
        <f t="shared" si="215"/>
        <v/>
      </c>
      <c r="DD141" s="64" t="str">
        <f>IF($B141&lt;&gt;"",SUMIFS(进货台账!$I$3:$I$1869,进货台账!$E$3:$E$1869,$B141,进货台账!$B$3:$B$1869,LEFT($I$3,4),进货台账!$C$3:$C$1869,LEFT(DD$4,LEN(DD$4)-1)),"")</f>
        <v/>
      </c>
      <c r="DE141" s="64" t="str">
        <f>IF($B141&lt;&gt;"",SUMIFS(进货台账!$K$3:$K$1869,进货台账!$E$3:$E$1869,$B141,进货台账!$B$3:$B$1869,LEFT($I$3,4),进货台账!$C$3:$C$1869,LEFT(DD$4,LEN(DD$4)-1)),"")</f>
        <v/>
      </c>
      <c r="DF141" s="64" t="str">
        <f t="shared" si="216"/>
        <v/>
      </c>
      <c r="DG141" s="64" t="str">
        <f t="shared" si="217"/>
        <v/>
      </c>
      <c r="DH141" s="64" t="str">
        <f>IF($B141&lt;&gt;"",SUMIFS(销售台账!$I$3:$I$2654,销售台账!$E$3:$E$2654,$B141,销售台账!$B$3:$B$2654,LEFT($I$3,4),销售台账!$C$3:$C$2654,LEFT(DD$4,LEN(DD$4)-1)),"")</f>
        <v/>
      </c>
      <c r="DI141" s="64" t="str">
        <f>IF($B141&lt;&gt;"",IFERROR(SUMIFS(销售台账!$K$3:$K$2654,销售台账!$E$3:$E$2654,$B141,销售台账!$B$3:$B$2654,LEFT($I$3,4),销售台账!$C$3:$C$2654,LEFT(DD$4,LEN(DD$4)-1))/DH141,0),"")</f>
        <v/>
      </c>
      <c r="DJ141" s="64" t="str">
        <f>IF($B141&lt;&gt;"",SUMIFS(损耗登记!$I$3:$I$4999,损耗登记!$E$3:$E$4999,$B141,损耗登记!$B$3:$B$4999,LEFT($I$3,4),损耗登记!$C$3:$C$4999,LEFT(DD$4,LEN(DD$4)-1)),"")</f>
        <v/>
      </c>
      <c r="DK141" s="64" t="str">
        <f t="shared" si="218"/>
        <v/>
      </c>
      <c r="DL141" s="64" t="str">
        <f t="shared" si="219"/>
        <v/>
      </c>
      <c r="DM141" s="64" t="str">
        <f t="shared" si="220"/>
        <v/>
      </c>
      <c r="DN141" s="64" t="str">
        <f t="shared" si="221"/>
        <v/>
      </c>
      <c r="DO141" s="64" t="str">
        <f>IF($B141&lt;&gt;"",SUMIFS(进货台账!$I$3:$I$1869,进货台账!$E$3:$E$1869,$B141,进货台账!$B$3:$B$1869,LEFT($I$3,4),进货台账!$C$3:$C$1869,LEFT(DO$4,LEN(DO$4)-1)),"")</f>
        <v/>
      </c>
      <c r="DP141" s="64" t="str">
        <f>IF($B141&lt;&gt;"",SUMIFS(进货台账!$K$3:$K$1869,进货台账!$E$3:$E$1869,$B141,进货台账!$B$3:$B$1869,LEFT($I$3,4),进货台账!$C$3:$C$1869,LEFT(DO$4,LEN(DO$4)-1)),"")</f>
        <v/>
      </c>
      <c r="DQ141" s="64" t="str">
        <f t="shared" si="222"/>
        <v/>
      </c>
      <c r="DR141" s="64" t="str">
        <f t="shared" si="223"/>
        <v/>
      </c>
      <c r="DS141" s="64" t="str">
        <f>IF($B141&lt;&gt;"",SUMIFS(销售台账!$I$3:$I$2654,销售台账!$E$3:$E$2654,$B141,销售台账!$B$3:$B$2654,LEFT($I$3,4),销售台账!$C$3:$C$2654,LEFT(DO$4,LEN(DO$4)-1)),"")</f>
        <v/>
      </c>
      <c r="DT141" s="64" t="str">
        <f>IF($B141&lt;&gt;"",IFERROR(SUMIFS(销售台账!$K$3:$K$2654,销售台账!$E$3:$E$2654,$B141,销售台账!$B$3:$B$2654,LEFT($I$3,4),销售台账!$C$3:$C$2654,LEFT(DO$4,LEN(DO$4)-1))/DS141,0),"")</f>
        <v/>
      </c>
      <c r="DU141" s="64" t="str">
        <f>IF($B141&lt;&gt;"",SUMIFS(损耗登记!$I$3:$I$4999,损耗登记!$E$3:$E$4999,$B141,损耗登记!$B$3:$B$4999,LEFT($I$3,4),损耗登记!$C$3:$C$4999,LEFT(DO$4,LEN(DO$4)-1)),"")</f>
        <v/>
      </c>
      <c r="DV141" s="64" t="str">
        <f t="shared" si="224"/>
        <v/>
      </c>
      <c r="DW141" s="64" t="str">
        <f t="shared" si="225"/>
        <v/>
      </c>
      <c r="DX141" s="64" t="str">
        <f t="shared" si="226"/>
        <v/>
      </c>
      <c r="DY141" s="64" t="str">
        <f t="shared" si="227"/>
        <v/>
      </c>
      <c r="DZ141" s="64" t="str">
        <f>IF($B141&lt;&gt;"",SUMIFS(进货台账!$I$3:$I$1869,进货台账!$E$3:$E$1869,$B141,进货台账!$B$3:$B$1869,LEFT($I$3,4),进货台账!$C$3:$C$1869,LEFT(DZ$4,LEN(DZ$4)-1)),"")</f>
        <v/>
      </c>
      <c r="EA141" s="64" t="str">
        <f>IF($B141&lt;&gt;"",SUMIFS(进货台账!$K$3:$K$1869,进货台账!$E$3:$E$1869,$B141,进货台账!$B$3:$B$1869,LEFT($I$3,4),进货台账!$C$3:$C$1869,LEFT(DZ$4,LEN(DZ$4)-1)),"")</f>
        <v/>
      </c>
      <c r="EB141" s="64" t="str">
        <f t="shared" si="228"/>
        <v/>
      </c>
      <c r="EC141" s="64" t="str">
        <f t="shared" si="229"/>
        <v/>
      </c>
      <c r="ED141" s="64" t="str">
        <f>IF($B141&lt;&gt;"",SUMIFS(销售台账!$I$3:$I$2654,销售台账!$E$3:$E$2654,$B141,销售台账!$B$3:$B$2654,LEFT($I$3,4),销售台账!$C$3:$C$2654,LEFT(DZ$4,LEN(DZ$4)-1)),"")</f>
        <v/>
      </c>
      <c r="EE141" s="64" t="str">
        <f>IF($B141&lt;&gt;"",IFERROR(SUMIFS(销售台账!$K$3:$K$2654,销售台账!$E$3:$E$2654,$B141,销售台账!$B$3:$B$2654,LEFT($I$3,4),销售台账!$C$3:$C$2654,LEFT(DZ$4,LEN(DZ$4)-1))/ED141,0),"")</f>
        <v/>
      </c>
      <c r="EF141" s="64" t="str">
        <f>IF($B141&lt;&gt;"",SUMIFS(损耗登记!$I$3:$I$4999,损耗登记!$E$3:$E$4999,$B141,损耗登记!$B$3:$B$4999,LEFT($I$3,4),损耗登记!$C$3:$C$4999,LEFT(DZ$4,LEN(DZ$4)-1)),"")</f>
        <v/>
      </c>
      <c r="EG141" s="64" t="str">
        <f t="shared" si="230"/>
        <v/>
      </c>
      <c r="EH141" s="64" t="str">
        <f t="shared" si="231"/>
        <v/>
      </c>
      <c r="EI141" s="64" t="str">
        <f t="shared" si="232"/>
        <v/>
      </c>
      <c r="EJ141" s="64" t="str">
        <f t="shared" si="233"/>
        <v/>
      </c>
    </row>
    <row r="142" s="44" customFormat="1" ht="22" customHeight="1" spans="1:140">
      <c r="A142" s="63" t="str">
        <f t="shared" si="234"/>
        <v/>
      </c>
      <c r="B142" s="63" t="str">
        <f>IF(商品参数!A138&lt;&gt;"",商品参数!A138,"")</f>
        <v/>
      </c>
      <c r="C142" s="64" t="str">
        <f>IFERROR(VLOOKUP(B142,商品参数!A:E,2,FALSE),"")</f>
        <v/>
      </c>
      <c r="D142" s="64" t="str">
        <f>IFERROR(VLOOKUP(B142,商品参数!A:E,3,FALSE),"")</f>
        <v/>
      </c>
      <c r="E142" s="64" t="str">
        <f>IFERROR(VLOOKUP(B142,商品参数!A:E,4,FALSE),"")</f>
        <v/>
      </c>
      <c r="F142" s="64" t="str">
        <f>IF(E142&lt;&gt;"",IFERROR(VLOOKUP(B142,商品参数!$A$3:$D$499,6,0),0),"")</f>
        <v/>
      </c>
      <c r="G142" s="64" t="str">
        <f>IF(E142&lt;&gt;"",IFERROR(VLOOKUP(B142,商品参数!$A$3:$E$499,7,0),0),"")</f>
        <v/>
      </c>
      <c r="H142" s="64" t="str">
        <f t="shared" si="168"/>
        <v/>
      </c>
      <c r="I142" s="64" t="str">
        <f>IF($B142&lt;&gt;"",SUMIFS(进货台账!$I$3:$I$1869,进货台账!$E$3:$E$1869,$B142,进货台账!$B$3:$B$1869,LEFT($I$3,4),进货台账!$C$3:$C$1869,LEFT(I$4,LEN(I$4)-1)),"")</f>
        <v/>
      </c>
      <c r="J142" s="64" t="str">
        <f>IF($B142&lt;&gt;"",SUMIFS(进货台账!$K$3:$K$1869,进货台账!$E$3:$E$1869,$B142,进货台账!$B$3:$B$1869,LEFT($I$3,4),进货台账!$C$3:$C$1869,LEFT(I$4,LEN(I$4)-1)),"")</f>
        <v/>
      </c>
      <c r="K142" s="64" t="str">
        <f t="shared" si="169"/>
        <v/>
      </c>
      <c r="L142" s="64" t="str">
        <f t="shared" si="170"/>
        <v/>
      </c>
      <c r="M142" s="64" t="str">
        <f>IF($B142&lt;&gt;"",SUMIFS(销售台账!$I$3:$I$2654,销售台账!$E$3:$E$2654,$B142,销售台账!$B$3:$B$2654,LEFT($I$3,4),销售台账!$C$3:$C$2654,LEFT(I$4,LEN(I$4)-1)),"")</f>
        <v/>
      </c>
      <c r="N142" s="64" t="str">
        <f>IF($B142&lt;&gt;"",IFERROR(SUMIFS(销售台账!$K$3:$K$2654,销售台账!$E$3:$E$2654,$B142,销售台账!$B$3:$B$2654,LEFT($I$3,4),销售台账!$C$3:$C$2654,LEFT(I$4,LEN(I$4)-1))/M142,0),"")</f>
        <v/>
      </c>
      <c r="O142" s="64" t="str">
        <f>IF($B142&lt;&gt;"",SUMIFS(损耗登记!$I$3:$I$4999,损耗登记!$E$3:$E$4999,$B142,损耗登记!$B$3:$B$4999,LEFT($I$3,4),损耗登记!$C$3:$C$4999,LEFT(I$4,LEN(I$4)-1)),"")</f>
        <v/>
      </c>
      <c r="P142" s="64" t="str">
        <f t="shared" si="171"/>
        <v/>
      </c>
      <c r="Q142" s="64" t="str">
        <f t="shared" si="172"/>
        <v/>
      </c>
      <c r="R142" s="64" t="str">
        <f t="shared" si="173"/>
        <v/>
      </c>
      <c r="S142" s="64" t="str">
        <f t="shared" si="235"/>
        <v/>
      </c>
      <c r="T142" s="64" t="str">
        <f>IF($B142&lt;&gt;"",SUMIFS(进货台账!$I$3:$I$1869,进货台账!$E$3:$E$1869,$B142,进货台账!$B$3:$B$1869,LEFT($I$3,4),进货台账!$C$3:$C$1869,LEFT(T$4,LEN(T$4)-1)),"")</f>
        <v/>
      </c>
      <c r="U142" s="64" t="str">
        <f>IF($B142&lt;&gt;"",SUMIFS(进货台账!$K$3:$K$1869,进货台账!$E$3:$E$1869,$B142,进货台账!$B$3:$B$1869,LEFT($I$3,4),进货台账!$C$3:$C$1869,LEFT(T$4,LEN(T$4)-1)),"")</f>
        <v/>
      </c>
      <c r="V142" s="64" t="str">
        <f t="shared" si="236"/>
        <v/>
      </c>
      <c r="W142" s="64" t="str">
        <f t="shared" si="237"/>
        <v/>
      </c>
      <c r="X142" s="64" t="str">
        <f>IF($B142&lt;&gt;"",SUMIFS(销售台账!$I$3:$I$2654,销售台账!$E$3:$E$2654,$B142,销售台账!$B$3:$B$2654,LEFT($I$3,4),销售台账!$C$3:$C$2654,LEFT(T$4,LEN(T$4)-1)),"")</f>
        <v/>
      </c>
      <c r="Y142" s="64" t="str">
        <f>IF($B142&lt;&gt;"",IFERROR(SUMIFS(销售台账!$K$3:$K$2654,销售台账!$E$3:$E$2654,$B142,销售台账!$B$3:$B$2654,LEFT($I$3,4),销售台账!$C$3:$C$2654,LEFT(T$4,LEN(T$4)-1))/X142,0),"")</f>
        <v/>
      </c>
      <c r="Z142" s="64" t="str">
        <f>IF($B142&lt;&gt;"",SUMIFS(损耗登记!$I$3:$I$4999,损耗登记!$E$3:$E$4999,$B142,损耗登记!$B$3:$B$4999,LEFT($I$3,4),损耗登记!$C$3:$C$4999,LEFT(T$4,LEN(T$4)-1)),"")</f>
        <v/>
      </c>
      <c r="AA142" s="64" t="str">
        <f t="shared" si="238"/>
        <v/>
      </c>
      <c r="AB142" s="64" t="str">
        <f t="shared" si="239"/>
        <v/>
      </c>
      <c r="AC142" s="64" t="str">
        <f t="shared" si="240"/>
        <v/>
      </c>
      <c r="AD142" s="64" t="str">
        <f t="shared" si="241"/>
        <v/>
      </c>
      <c r="AE142" s="64" t="str">
        <f>IF($B142&lt;&gt;"",SUMIFS(进货台账!$I$3:$I$1869,进货台账!$E$3:$E$1869,$B142,进货台账!$B$3:$B$1869,LEFT($I$3,4),进货台账!$C$3:$C$1869,LEFT(AE$4,LEN(AE$4)-1)),"")</f>
        <v/>
      </c>
      <c r="AF142" s="64" t="str">
        <f>IF($B142&lt;&gt;"",SUMIFS(进货台账!$K$3:$K$1869,进货台账!$E$3:$E$1869,$B142,进货台账!$B$3:$B$1869,LEFT($I$3,4),进货台账!$C$3:$C$1869,LEFT(AE$4,LEN(AE$4)-1)),"")</f>
        <v/>
      </c>
      <c r="AG142" s="64" t="str">
        <f t="shared" si="174"/>
        <v/>
      </c>
      <c r="AH142" s="64" t="str">
        <f t="shared" si="175"/>
        <v/>
      </c>
      <c r="AI142" s="64" t="str">
        <f>IF($B142&lt;&gt;"",SUMIFS(销售台账!$I$3:$I$2654,销售台账!$E$3:$E$2654,$B142,销售台账!$B$3:$B$2654,LEFT($I$3,4),销售台账!$C$3:$C$2654,LEFT(AE$4,LEN(AE$4)-1)),"")</f>
        <v/>
      </c>
      <c r="AJ142" s="64" t="str">
        <f>IF($B142&lt;&gt;"",IFERROR(SUMIFS(销售台账!$K$3:$K$2654,销售台账!$E$3:$E$2654,$B142,销售台账!$B$3:$B$2654,LEFT($I$3,4),销售台账!$C$3:$C$2654,LEFT(AE$4,LEN(AE$4)-1))/AI142,0),"")</f>
        <v/>
      </c>
      <c r="AK142" s="64" t="str">
        <f>IF($B142&lt;&gt;"",SUMIFS(损耗登记!$I$3:$I$4999,损耗登记!$E$3:$E$4999,$B142,损耗登记!$B$3:$B$4999,LEFT($I$3,4),损耗登记!$C$3:$C$4999,LEFT(AE$4,LEN(AE$4)-1)),"")</f>
        <v/>
      </c>
      <c r="AL142" s="64" t="str">
        <f t="shared" si="176"/>
        <v/>
      </c>
      <c r="AM142" s="64" t="str">
        <f t="shared" si="177"/>
        <v/>
      </c>
      <c r="AN142" s="64" t="str">
        <f t="shared" si="178"/>
        <v/>
      </c>
      <c r="AO142" s="64" t="str">
        <f t="shared" si="179"/>
        <v/>
      </c>
      <c r="AP142" s="64" t="str">
        <f>IF($B142&lt;&gt;"",SUMIFS(进货台账!$I$3:$I$1869,进货台账!$E$3:$E$1869,$B142,进货台账!$B$3:$B$1869,LEFT($I$3,4),进货台账!$C$3:$C$1869,LEFT(AP$4,LEN(AP$4)-1)),"")</f>
        <v/>
      </c>
      <c r="AQ142" s="64" t="str">
        <f>IF($B142&lt;&gt;"",SUMIFS(进货台账!$K$3:$K$1869,进货台账!$E$3:$E$1869,$B142,进货台账!$B$3:$B$1869,LEFT($I$3,4),进货台账!$C$3:$C$1869,LEFT(AP$4,LEN(AP$4)-1)),"")</f>
        <v/>
      </c>
      <c r="AR142" s="64" t="str">
        <f t="shared" si="180"/>
        <v/>
      </c>
      <c r="AS142" s="64" t="str">
        <f t="shared" si="181"/>
        <v/>
      </c>
      <c r="AT142" s="64" t="str">
        <f>IF($B142&lt;&gt;"",SUMIFS(销售台账!$I$3:$I$2654,销售台账!$E$3:$E$2654,$B142,销售台账!$B$3:$B$2654,LEFT($I$3,4),销售台账!$C$3:$C$2654,LEFT(AP$4,LEN(AP$4)-1)),"")</f>
        <v/>
      </c>
      <c r="AU142" s="64" t="str">
        <f>IF($B142&lt;&gt;"",IFERROR(SUMIFS(销售台账!$K$3:$K$2654,销售台账!$E$3:$E$2654,$B142,销售台账!$B$3:$B$2654,LEFT($I$3,4),销售台账!$C$3:$C$2654,LEFT(AP$4,LEN(AP$4)-1))/AT142,0),"")</f>
        <v/>
      </c>
      <c r="AV142" s="64" t="str">
        <f>IF($B142&lt;&gt;"",SUMIFS(损耗登记!$I$3:$I$4999,损耗登记!$E$3:$E$4999,$B142,损耗登记!$B$3:$B$4999,LEFT($I$3,4),损耗登记!$C$3:$C$4999,LEFT(AP$4,LEN(AP$4)-1)),"")</f>
        <v/>
      </c>
      <c r="AW142" s="64" t="str">
        <f t="shared" si="182"/>
        <v/>
      </c>
      <c r="AX142" s="64" t="str">
        <f t="shared" si="183"/>
        <v/>
      </c>
      <c r="AY142" s="64" t="str">
        <f t="shared" si="184"/>
        <v/>
      </c>
      <c r="AZ142" s="64" t="str">
        <f t="shared" si="185"/>
        <v/>
      </c>
      <c r="BA142" s="64" t="str">
        <f>IF($B142&lt;&gt;"",SUMIFS(进货台账!$I$3:$I$1869,进货台账!$E$3:$E$1869,$B142,进货台账!$B$3:$B$1869,LEFT($I$3,4),进货台账!$C$3:$C$1869,LEFT(BA$4,LEN(BA$4)-1)),"")</f>
        <v/>
      </c>
      <c r="BB142" s="64" t="str">
        <f>IF($B142&lt;&gt;"",SUMIFS(进货台账!$K$3:$K$1869,进货台账!$E$3:$E$1869,$B142,进货台账!$B$3:$B$1869,LEFT($I$3,4),进货台账!$C$3:$C$1869,LEFT(BA$4,LEN(BA$4)-1)),"")</f>
        <v/>
      </c>
      <c r="BC142" s="64" t="str">
        <f t="shared" si="186"/>
        <v/>
      </c>
      <c r="BD142" s="64" t="str">
        <f t="shared" si="187"/>
        <v/>
      </c>
      <c r="BE142" s="64" t="str">
        <f>IF($B142&lt;&gt;"",SUMIFS(销售台账!$I$3:$I$2654,销售台账!$E$3:$E$2654,$B142,销售台账!$B$3:$B$2654,LEFT($I$3,4),销售台账!$C$3:$C$2654,LEFT(BA$4,LEN(BA$4)-1)),"")</f>
        <v/>
      </c>
      <c r="BF142" s="64" t="str">
        <f>IF($B142&lt;&gt;"",IFERROR(SUMIFS(销售台账!$K$3:$K$2654,销售台账!$E$3:$E$2654,$B142,销售台账!$B$3:$B$2654,LEFT($I$3,4),销售台账!$C$3:$C$2654,LEFT(BA$4,LEN(BA$4)-1))/BE142,0),"")</f>
        <v/>
      </c>
      <c r="BG142" s="64" t="str">
        <f>IF($B142&lt;&gt;"",SUMIFS(损耗登记!$I$3:$I$4999,损耗登记!$E$3:$E$4999,$B142,损耗登记!$B$3:$B$4999,LEFT($I$3,4),损耗登记!$C$3:$C$4999,LEFT(BA$4,LEN(BA$4)-1)),"")</f>
        <v/>
      </c>
      <c r="BH142" s="64" t="str">
        <f t="shared" si="188"/>
        <v/>
      </c>
      <c r="BI142" s="64" t="str">
        <f t="shared" si="189"/>
        <v/>
      </c>
      <c r="BJ142" s="64" t="str">
        <f t="shared" si="190"/>
        <v/>
      </c>
      <c r="BK142" s="64" t="str">
        <f t="shared" si="191"/>
        <v/>
      </c>
      <c r="BL142" s="64" t="str">
        <f>IF($B142&lt;&gt;"",SUMIFS(进货台账!$I$3:$I$1869,进货台账!$E$3:$E$1869,$B142,进货台账!$B$3:$B$1869,LEFT($I$3,4),进货台账!$C$3:$C$1869,LEFT(BL$4,LEN(BL$4)-1)),"")</f>
        <v/>
      </c>
      <c r="BM142" s="64" t="str">
        <f>IF($B142&lt;&gt;"",SUMIFS(进货台账!$K$3:$K$1869,进货台账!$E$3:$E$1869,$B142,进货台账!$B$3:$B$1869,LEFT($I$3,4),进货台账!$C$3:$C$1869,LEFT(BL$4,LEN(BL$4)-1)),"")</f>
        <v/>
      </c>
      <c r="BN142" s="64" t="str">
        <f t="shared" si="192"/>
        <v/>
      </c>
      <c r="BO142" s="64" t="str">
        <f t="shared" si="193"/>
        <v/>
      </c>
      <c r="BP142" s="64" t="str">
        <f>IF($B142&lt;&gt;"",SUMIFS(销售台账!$I$3:$I$2654,销售台账!$E$3:$E$2654,$B142,销售台账!$B$3:$B$2654,LEFT($I$3,4),销售台账!$C$3:$C$2654,LEFT(BL$4,LEN(BL$4)-1)),"")</f>
        <v/>
      </c>
      <c r="BQ142" s="64" t="str">
        <f>IF($B142&lt;&gt;"",IFERROR(SUMIFS(销售台账!$K$3:$K$2654,销售台账!$E$3:$E$2654,$B142,销售台账!$B$3:$B$2654,LEFT($I$3,4),销售台账!$C$3:$C$2654,LEFT(BL$4,LEN(BL$4)-1))/BP142,0),"")</f>
        <v/>
      </c>
      <c r="BR142" s="64" t="str">
        <f>IF($B142&lt;&gt;"",SUMIFS(损耗登记!$I$3:$I$4999,损耗登记!$E$3:$E$4999,$B142,损耗登记!$B$3:$B$4999,LEFT($I$3,4),损耗登记!$C$3:$C$4999,LEFT(BL$4,LEN(BL$4)-1)),"")</f>
        <v/>
      </c>
      <c r="BS142" s="64" t="str">
        <f t="shared" si="194"/>
        <v/>
      </c>
      <c r="BT142" s="64" t="str">
        <f t="shared" si="195"/>
        <v/>
      </c>
      <c r="BU142" s="64" t="str">
        <f t="shared" si="196"/>
        <v/>
      </c>
      <c r="BV142" s="64" t="str">
        <f t="shared" si="197"/>
        <v/>
      </c>
      <c r="BW142" s="64" t="str">
        <f>IF($B142&lt;&gt;"",SUMIFS(进货台账!$I$3:$I$1869,进货台账!$E$3:$E$1869,$B142,进货台账!$B$3:$B$1869,LEFT($I$3,4),进货台账!$C$3:$C$1869,LEFT(BW$4,LEN(BW$4)-1)),"")</f>
        <v/>
      </c>
      <c r="BX142" s="64" t="str">
        <f>IF($B142&lt;&gt;"",SUMIFS(进货台账!$K$3:$K$1869,进货台账!$E$3:$E$1869,$B142,进货台账!$B$3:$B$1869,LEFT($I$3,4),进货台账!$C$3:$C$1869,LEFT(BW$4,LEN(BW$4)-1)),"")</f>
        <v/>
      </c>
      <c r="BY142" s="64" t="str">
        <f t="shared" si="198"/>
        <v/>
      </c>
      <c r="BZ142" s="64" t="str">
        <f t="shared" si="199"/>
        <v/>
      </c>
      <c r="CA142" s="64" t="str">
        <f>IF($B142&lt;&gt;"",SUMIFS(销售台账!$I$3:$I$2654,销售台账!$E$3:$E$2654,$B142,销售台账!$B$3:$B$2654,LEFT($I$3,4),销售台账!$C$3:$C$2654,LEFT(BW$4,LEN(BW$4)-1)),"")</f>
        <v/>
      </c>
      <c r="CB142" s="64" t="str">
        <f>IF($B142&lt;&gt;"",IFERROR(SUMIFS(销售台账!$K$3:$K$2654,销售台账!$E$3:$E$2654,$B142,销售台账!$B$3:$B$2654,LEFT($I$3,4),销售台账!$C$3:$C$2654,LEFT(BW$4,LEN(BW$4)-1))/CA142,0),"")</f>
        <v/>
      </c>
      <c r="CC142" s="64" t="str">
        <f>IF($B142&lt;&gt;"",SUMIFS(损耗登记!$I$3:$I$4999,损耗登记!$E$3:$E$4999,$B142,损耗登记!$B$3:$B$4999,LEFT($I$3,4),损耗登记!$C$3:$C$4999,LEFT(BW$4,LEN(BW$4)-1)),"")</f>
        <v/>
      </c>
      <c r="CD142" s="64" t="str">
        <f t="shared" si="200"/>
        <v/>
      </c>
      <c r="CE142" s="64" t="str">
        <f t="shared" si="201"/>
        <v/>
      </c>
      <c r="CF142" s="64" t="str">
        <f t="shared" si="202"/>
        <v/>
      </c>
      <c r="CG142" s="64" t="str">
        <f t="shared" si="203"/>
        <v/>
      </c>
      <c r="CH142" s="64" t="str">
        <f>IF($B142&lt;&gt;"",SUMIFS(进货台账!$I$3:$I$1869,进货台账!$E$3:$E$1869,$B142,进货台账!$B$3:$B$1869,LEFT($I$3,4),进货台账!$C$3:$C$1869,LEFT(CH$4,LEN(CH$4)-1)),"")</f>
        <v/>
      </c>
      <c r="CI142" s="64" t="str">
        <f>IF($B142&lt;&gt;"",SUMIFS(进货台账!$K$3:$K$1869,进货台账!$E$3:$E$1869,$B142,进货台账!$B$3:$B$1869,LEFT($I$3,4),进货台账!$C$3:$C$1869,LEFT(CH$4,LEN(CH$4)-1)),"")</f>
        <v/>
      </c>
      <c r="CJ142" s="64" t="str">
        <f t="shared" si="204"/>
        <v/>
      </c>
      <c r="CK142" s="64" t="str">
        <f t="shared" si="205"/>
        <v/>
      </c>
      <c r="CL142" s="64" t="str">
        <f>IF($B142&lt;&gt;"",SUMIFS(销售台账!$I$3:$I$2654,销售台账!$E$3:$E$2654,$B142,销售台账!$B$3:$B$2654,LEFT($I$3,4),销售台账!$C$3:$C$2654,LEFT(CH$4,LEN(CH$4)-1)),"")</f>
        <v/>
      </c>
      <c r="CM142" s="64" t="str">
        <f>IF($B142&lt;&gt;"",IFERROR(SUMIFS(销售台账!$K$3:$K$2654,销售台账!$E$3:$E$2654,$B142,销售台账!$B$3:$B$2654,LEFT($I$3,4),销售台账!$C$3:$C$2654,LEFT(CH$4,LEN(CH$4)-1))/CL142,0),"")</f>
        <v/>
      </c>
      <c r="CN142" s="64" t="str">
        <f>IF($B142&lt;&gt;"",SUMIFS(损耗登记!$I$3:$I$4999,损耗登记!$E$3:$E$4999,$B142,损耗登记!$B$3:$B$4999,LEFT($I$3,4),损耗登记!$C$3:$C$4999,LEFT(CH$4,LEN(CH$4)-1)),"")</f>
        <v/>
      </c>
      <c r="CO142" s="64" t="str">
        <f t="shared" si="206"/>
        <v/>
      </c>
      <c r="CP142" s="64" t="str">
        <f t="shared" si="207"/>
        <v/>
      </c>
      <c r="CQ142" s="64" t="str">
        <f t="shared" si="208"/>
        <v/>
      </c>
      <c r="CR142" s="64" t="str">
        <f t="shared" si="209"/>
        <v/>
      </c>
      <c r="CS142" s="64" t="str">
        <f>IF($B142&lt;&gt;"",SUMIFS(进货台账!$I$3:$I$1869,进货台账!$E$3:$E$1869,$B142,进货台账!$B$3:$B$1869,LEFT($I$3,4),进货台账!$C$3:$C$1869,LEFT(CS$4,LEN(CS$4)-1)),"")</f>
        <v/>
      </c>
      <c r="CT142" s="64" t="str">
        <f>IF($B142&lt;&gt;"",SUMIFS(进货台账!$K$3:$K$1869,进货台账!$E$3:$E$1869,$B142,进货台账!$B$3:$B$1869,LEFT($I$3,4),进货台账!$C$3:$C$1869,LEFT(CS$4,LEN(CS$4)-1)),"")</f>
        <v/>
      </c>
      <c r="CU142" s="64" t="str">
        <f t="shared" si="210"/>
        <v/>
      </c>
      <c r="CV142" s="64" t="str">
        <f t="shared" si="211"/>
        <v/>
      </c>
      <c r="CW142" s="64" t="str">
        <f>IF($B142&lt;&gt;"",SUMIFS(销售台账!$I$3:$I$2654,销售台账!$E$3:$E$2654,$B142,销售台账!$B$3:$B$2654,LEFT($I$3,4),销售台账!$C$3:$C$2654,LEFT(CS$4,LEN(CS$4)-1)),"")</f>
        <v/>
      </c>
      <c r="CX142" s="64" t="str">
        <f>IF($B142&lt;&gt;"",IFERROR(SUMIFS(销售台账!$K$3:$K$2654,销售台账!$E$3:$E$2654,$B142,销售台账!$B$3:$B$2654,LEFT($I$3,4),销售台账!$C$3:$C$2654,LEFT(CS$4,LEN(CS$4)-1))/CW142,0),"")</f>
        <v/>
      </c>
      <c r="CY142" s="64" t="str">
        <f>IF($B142&lt;&gt;"",SUMIFS(损耗登记!$I$3:$I$4999,损耗登记!$E$3:$E$4999,$B142,损耗登记!$B$3:$B$4999,LEFT($I$3,4),损耗登记!$C$3:$C$4999,LEFT(CS$4,LEN(CS$4)-1)),"")</f>
        <v/>
      </c>
      <c r="CZ142" s="64" t="str">
        <f t="shared" si="212"/>
        <v/>
      </c>
      <c r="DA142" s="64" t="str">
        <f t="shared" si="213"/>
        <v/>
      </c>
      <c r="DB142" s="64" t="str">
        <f t="shared" si="214"/>
        <v/>
      </c>
      <c r="DC142" s="64" t="str">
        <f t="shared" si="215"/>
        <v/>
      </c>
      <c r="DD142" s="64" t="str">
        <f>IF($B142&lt;&gt;"",SUMIFS(进货台账!$I$3:$I$1869,进货台账!$E$3:$E$1869,$B142,进货台账!$B$3:$B$1869,LEFT($I$3,4),进货台账!$C$3:$C$1869,LEFT(DD$4,LEN(DD$4)-1)),"")</f>
        <v/>
      </c>
      <c r="DE142" s="64" t="str">
        <f>IF($B142&lt;&gt;"",SUMIFS(进货台账!$K$3:$K$1869,进货台账!$E$3:$E$1869,$B142,进货台账!$B$3:$B$1869,LEFT($I$3,4),进货台账!$C$3:$C$1869,LEFT(DD$4,LEN(DD$4)-1)),"")</f>
        <v/>
      </c>
      <c r="DF142" s="64" t="str">
        <f t="shared" si="216"/>
        <v/>
      </c>
      <c r="DG142" s="64" t="str">
        <f t="shared" si="217"/>
        <v/>
      </c>
      <c r="DH142" s="64" t="str">
        <f>IF($B142&lt;&gt;"",SUMIFS(销售台账!$I$3:$I$2654,销售台账!$E$3:$E$2654,$B142,销售台账!$B$3:$B$2654,LEFT($I$3,4),销售台账!$C$3:$C$2654,LEFT(DD$4,LEN(DD$4)-1)),"")</f>
        <v/>
      </c>
      <c r="DI142" s="64" t="str">
        <f>IF($B142&lt;&gt;"",IFERROR(SUMIFS(销售台账!$K$3:$K$2654,销售台账!$E$3:$E$2654,$B142,销售台账!$B$3:$B$2654,LEFT($I$3,4),销售台账!$C$3:$C$2654,LEFT(DD$4,LEN(DD$4)-1))/DH142,0),"")</f>
        <v/>
      </c>
      <c r="DJ142" s="64" t="str">
        <f>IF($B142&lt;&gt;"",SUMIFS(损耗登记!$I$3:$I$4999,损耗登记!$E$3:$E$4999,$B142,损耗登记!$B$3:$B$4999,LEFT($I$3,4),损耗登记!$C$3:$C$4999,LEFT(DD$4,LEN(DD$4)-1)),"")</f>
        <v/>
      </c>
      <c r="DK142" s="64" t="str">
        <f t="shared" si="218"/>
        <v/>
      </c>
      <c r="DL142" s="64" t="str">
        <f t="shared" si="219"/>
        <v/>
      </c>
      <c r="DM142" s="64" t="str">
        <f t="shared" si="220"/>
        <v/>
      </c>
      <c r="DN142" s="64" t="str">
        <f t="shared" si="221"/>
        <v/>
      </c>
      <c r="DO142" s="64" t="str">
        <f>IF($B142&lt;&gt;"",SUMIFS(进货台账!$I$3:$I$1869,进货台账!$E$3:$E$1869,$B142,进货台账!$B$3:$B$1869,LEFT($I$3,4),进货台账!$C$3:$C$1869,LEFT(DO$4,LEN(DO$4)-1)),"")</f>
        <v/>
      </c>
      <c r="DP142" s="64" t="str">
        <f>IF($B142&lt;&gt;"",SUMIFS(进货台账!$K$3:$K$1869,进货台账!$E$3:$E$1869,$B142,进货台账!$B$3:$B$1869,LEFT($I$3,4),进货台账!$C$3:$C$1869,LEFT(DO$4,LEN(DO$4)-1)),"")</f>
        <v/>
      </c>
      <c r="DQ142" s="64" t="str">
        <f t="shared" si="222"/>
        <v/>
      </c>
      <c r="DR142" s="64" t="str">
        <f t="shared" si="223"/>
        <v/>
      </c>
      <c r="DS142" s="64" t="str">
        <f>IF($B142&lt;&gt;"",SUMIFS(销售台账!$I$3:$I$2654,销售台账!$E$3:$E$2654,$B142,销售台账!$B$3:$B$2654,LEFT($I$3,4),销售台账!$C$3:$C$2654,LEFT(DO$4,LEN(DO$4)-1)),"")</f>
        <v/>
      </c>
      <c r="DT142" s="64" t="str">
        <f>IF($B142&lt;&gt;"",IFERROR(SUMIFS(销售台账!$K$3:$K$2654,销售台账!$E$3:$E$2654,$B142,销售台账!$B$3:$B$2654,LEFT($I$3,4),销售台账!$C$3:$C$2654,LEFT(DO$4,LEN(DO$4)-1))/DS142,0),"")</f>
        <v/>
      </c>
      <c r="DU142" s="64" t="str">
        <f>IF($B142&lt;&gt;"",SUMIFS(损耗登记!$I$3:$I$4999,损耗登记!$E$3:$E$4999,$B142,损耗登记!$B$3:$B$4999,LEFT($I$3,4),损耗登记!$C$3:$C$4999,LEFT(DO$4,LEN(DO$4)-1)),"")</f>
        <v/>
      </c>
      <c r="DV142" s="64" t="str">
        <f t="shared" si="224"/>
        <v/>
      </c>
      <c r="DW142" s="64" t="str">
        <f t="shared" si="225"/>
        <v/>
      </c>
      <c r="DX142" s="64" t="str">
        <f t="shared" si="226"/>
        <v/>
      </c>
      <c r="DY142" s="64" t="str">
        <f t="shared" si="227"/>
        <v/>
      </c>
      <c r="DZ142" s="64" t="str">
        <f>IF($B142&lt;&gt;"",SUMIFS(进货台账!$I$3:$I$1869,进货台账!$E$3:$E$1869,$B142,进货台账!$B$3:$B$1869,LEFT($I$3,4),进货台账!$C$3:$C$1869,LEFT(DZ$4,LEN(DZ$4)-1)),"")</f>
        <v/>
      </c>
      <c r="EA142" s="64" t="str">
        <f>IF($B142&lt;&gt;"",SUMIFS(进货台账!$K$3:$K$1869,进货台账!$E$3:$E$1869,$B142,进货台账!$B$3:$B$1869,LEFT($I$3,4),进货台账!$C$3:$C$1869,LEFT(DZ$4,LEN(DZ$4)-1)),"")</f>
        <v/>
      </c>
      <c r="EB142" s="64" t="str">
        <f t="shared" si="228"/>
        <v/>
      </c>
      <c r="EC142" s="64" t="str">
        <f t="shared" si="229"/>
        <v/>
      </c>
      <c r="ED142" s="64" t="str">
        <f>IF($B142&lt;&gt;"",SUMIFS(销售台账!$I$3:$I$2654,销售台账!$E$3:$E$2654,$B142,销售台账!$B$3:$B$2654,LEFT($I$3,4),销售台账!$C$3:$C$2654,LEFT(DZ$4,LEN(DZ$4)-1)),"")</f>
        <v/>
      </c>
      <c r="EE142" s="64" t="str">
        <f>IF($B142&lt;&gt;"",IFERROR(SUMIFS(销售台账!$K$3:$K$2654,销售台账!$E$3:$E$2654,$B142,销售台账!$B$3:$B$2654,LEFT($I$3,4),销售台账!$C$3:$C$2654,LEFT(DZ$4,LEN(DZ$4)-1))/ED142,0),"")</f>
        <v/>
      </c>
      <c r="EF142" s="64" t="str">
        <f>IF($B142&lt;&gt;"",SUMIFS(损耗登记!$I$3:$I$4999,损耗登记!$E$3:$E$4999,$B142,损耗登记!$B$3:$B$4999,LEFT($I$3,4),损耗登记!$C$3:$C$4999,LEFT(DZ$4,LEN(DZ$4)-1)),"")</f>
        <v/>
      </c>
      <c r="EG142" s="64" t="str">
        <f t="shared" si="230"/>
        <v/>
      </c>
      <c r="EH142" s="64" t="str">
        <f t="shared" si="231"/>
        <v/>
      </c>
      <c r="EI142" s="64" t="str">
        <f t="shared" si="232"/>
        <v/>
      </c>
      <c r="EJ142" s="64" t="str">
        <f t="shared" si="233"/>
        <v/>
      </c>
    </row>
    <row r="143" s="44" customFormat="1" ht="22" customHeight="1" spans="1:140">
      <c r="A143" s="63" t="str">
        <f t="shared" si="234"/>
        <v/>
      </c>
      <c r="B143" s="63" t="str">
        <f>IF(商品参数!A139&lt;&gt;"",商品参数!A139,"")</f>
        <v/>
      </c>
      <c r="C143" s="64" t="str">
        <f>IFERROR(VLOOKUP(B143,商品参数!A:E,2,FALSE),"")</f>
        <v/>
      </c>
      <c r="D143" s="64" t="str">
        <f>IFERROR(VLOOKUP(B143,商品参数!A:E,3,FALSE),"")</f>
        <v/>
      </c>
      <c r="E143" s="64" t="str">
        <f>IFERROR(VLOOKUP(B143,商品参数!A:E,4,FALSE),"")</f>
        <v/>
      </c>
      <c r="F143" s="64" t="str">
        <f>IF(E143&lt;&gt;"",IFERROR(VLOOKUP(B143,商品参数!$A$3:$D$499,6,0),0),"")</f>
        <v/>
      </c>
      <c r="G143" s="64" t="str">
        <f>IF(E143&lt;&gt;"",IFERROR(VLOOKUP(B143,商品参数!$A$3:$E$499,7,0),0),"")</f>
        <v/>
      </c>
      <c r="H143" s="64" t="str">
        <f t="shared" si="168"/>
        <v/>
      </c>
      <c r="I143" s="64" t="str">
        <f>IF($B143&lt;&gt;"",SUMIFS(进货台账!$I$3:$I$1869,进货台账!$E$3:$E$1869,$B143,进货台账!$B$3:$B$1869,LEFT($I$3,4),进货台账!$C$3:$C$1869,LEFT(I$4,LEN(I$4)-1)),"")</f>
        <v/>
      </c>
      <c r="J143" s="64" t="str">
        <f>IF($B143&lt;&gt;"",SUMIFS(进货台账!$K$3:$K$1869,进货台账!$E$3:$E$1869,$B143,进货台账!$B$3:$B$1869,LEFT($I$3,4),进货台账!$C$3:$C$1869,LEFT(I$4,LEN(I$4)-1)),"")</f>
        <v/>
      </c>
      <c r="K143" s="64" t="str">
        <f t="shared" si="169"/>
        <v/>
      </c>
      <c r="L143" s="64" t="str">
        <f t="shared" si="170"/>
        <v/>
      </c>
      <c r="M143" s="64" t="str">
        <f>IF($B143&lt;&gt;"",SUMIFS(销售台账!$I$3:$I$2654,销售台账!$E$3:$E$2654,$B143,销售台账!$B$3:$B$2654,LEFT($I$3,4),销售台账!$C$3:$C$2654,LEFT(I$4,LEN(I$4)-1)),"")</f>
        <v/>
      </c>
      <c r="N143" s="64" t="str">
        <f>IF($B143&lt;&gt;"",IFERROR(SUMIFS(销售台账!$K$3:$K$2654,销售台账!$E$3:$E$2654,$B143,销售台账!$B$3:$B$2654,LEFT($I$3,4),销售台账!$C$3:$C$2654,LEFT(I$4,LEN(I$4)-1))/M143,0),"")</f>
        <v/>
      </c>
      <c r="O143" s="64" t="str">
        <f>IF($B143&lt;&gt;"",SUMIFS(损耗登记!$I$3:$I$4999,损耗登记!$E$3:$E$4999,$B143,损耗登记!$B$3:$B$4999,LEFT($I$3,4),损耗登记!$C$3:$C$4999,LEFT(I$4,LEN(I$4)-1)),"")</f>
        <v/>
      </c>
      <c r="P143" s="64" t="str">
        <f t="shared" si="171"/>
        <v/>
      </c>
      <c r="Q143" s="64" t="str">
        <f t="shared" si="172"/>
        <v/>
      </c>
      <c r="R143" s="64" t="str">
        <f t="shared" si="173"/>
        <v/>
      </c>
      <c r="S143" s="64" t="str">
        <f t="shared" si="235"/>
        <v/>
      </c>
      <c r="T143" s="64" t="str">
        <f>IF($B143&lt;&gt;"",SUMIFS(进货台账!$I$3:$I$1869,进货台账!$E$3:$E$1869,$B143,进货台账!$B$3:$B$1869,LEFT($I$3,4),进货台账!$C$3:$C$1869,LEFT(T$4,LEN(T$4)-1)),"")</f>
        <v/>
      </c>
      <c r="U143" s="64" t="str">
        <f>IF($B143&lt;&gt;"",SUMIFS(进货台账!$K$3:$K$1869,进货台账!$E$3:$E$1869,$B143,进货台账!$B$3:$B$1869,LEFT($I$3,4),进货台账!$C$3:$C$1869,LEFT(T$4,LEN(T$4)-1)),"")</f>
        <v/>
      </c>
      <c r="V143" s="64" t="str">
        <f t="shared" si="236"/>
        <v/>
      </c>
      <c r="W143" s="64" t="str">
        <f t="shared" si="237"/>
        <v/>
      </c>
      <c r="X143" s="64" t="str">
        <f>IF($B143&lt;&gt;"",SUMIFS(销售台账!$I$3:$I$2654,销售台账!$E$3:$E$2654,$B143,销售台账!$B$3:$B$2654,LEFT($I$3,4),销售台账!$C$3:$C$2654,LEFT(T$4,LEN(T$4)-1)),"")</f>
        <v/>
      </c>
      <c r="Y143" s="64" t="str">
        <f>IF($B143&lt;&gt;"",IFERROR(SUMIFS(销售台账!$K$3:$K$2654,销售台账!$E$3:$E$2654,$B143,销售台账!$B$3:$B$2654,LEFT($I$3,4),销售台账!$C$3:$C$2654,LEFT(T$4,LEN(T$4)-1))/X143,0),"")</f>
        <v/>
      </c>
      <c r="Z143" s="64" t="str">
        <f>IF($B143&lt;&gt;"",SUMIFS(损耗登记!$I$3:$I$4999,损耗登记!$E$3:$E$4999,$B143,损耗登记!$B$3:$B$4999,LEFT($I$3,4),损耗登记!$C$3:$C$4999,LEFT(T$4,LEN(T$4)-1)),"")</f>
        <v/>
      </c>
      <c r="AA143" s="64" t="str">
        <f t="shared" si="238"/>
        <v/>
      </c>
      <c r="AB143" s="64" t="str">
        <f t="shared" si="239"/>
        <v/>
      </c>
      <c r="AC143" s="64" t="str">
        <f t="shared" si="240"/>
        <v/>
      </c>
      <c r="AD143" s="64" t="str">
        <f t="shared" si="241"/>
        <v/>
      </c>
      <c r="AE143" s="64" t="str">
        <f>IF($B143&lt;&gt;"",SUMIFS(进货台账!$I$3:$I$1869,进货台账!$E$3:$E$1869,$B143,进货台账!$B$3:$B$1869,LEFT($I$3,4),进货台账!$C$3:$C$1869,LEFT(AE$4,LEN(AE$4)-1)),"")</f>
        <v/>
      </c>
      <c r="AF143" s="64" t="str">
        <f>IF($B143&lt;&gt;"",SUMIFS(进货台账!$K$3:$K$1869,进货台账!$E$3:$E$1869,$B143,进货台账!$B$3:$B$1869,LEFT($I$3,4),进货台账!$C$3:$C$1869,LEFT(AE$4,LEN(AE$4)-1)),"")</f>
        <v/>
      </c>
      <c r="AG143" s="64" t="str">
        <f t="shared" si="174"/>
        <v/>
      </c>
      <c r="AH143" s="64" t="str">
        <f t="shared" si="175"/>
        <v/>
      </c>
      <c r="AI143" s="64" t="str">
        <f>IF($B143&lt;&gt;"",SUMIFS(销售台账!$I$3:$I$2654,销售台账!$E$3:$E$2654,$B143,销售台账!$B$3:$B$2654,LEFT($I$3,4),销售台账!$C$3:$C$2654,LEFT(AE$4,LEN(AE$4)-1)),"")</f>
        <v/>
      </c>
      <c r="AJ143" s="64" t="str">
        <f>IF($B143&lt;&gt;"",IFERROR(SUMIFS(销售台账!$K$3:$K$2654,销售台账!$E$3:$E$2654,$B143,销售台账!$B$3:$B$2654,LEFT($I$3,4),销售台账!$C$3:$C$2654,LEFT(AE$4,LEN(AE$4)-1))/AI143,0),"")</f>
        <v/>
      </c>
      <c r="AK143" s="64" t="str">
        <f>IF($B143&lt;&gt;"",SUMIFS(损耗登记!$I$3:$I$4999,损耗登记!$E$3:$E$4999,$B143,损耗登记!$B$3:$B$4999,LEFT($I$3,4),损耗登记!$C$3:$C$4999,LEFT(AE$4,LEN(AE$4)-1)),"")</f>
        <v/>
      </c>
      <c r="AL143" s="64" t="str">
        <f t="shared" si="176"/>
        <v/>
      </c>
      <c r="AM143" s="64" t="str">
        <f t="shared" si="177"/>
        <v/>
      </c>
      <c r="AN143" s="64" t="str">
        <f t="shared" si="178"/>
        <v/>
      </c>
      <c r="AO143" s="64" t="str">
        <f t="shared" si="179"/>
        <v/>
      </c>
      <c r="AP143" s="64" t="str">
        <f>IF($B143&lt;&gt;"",SUMIFS(进货台账!$I$3:$I$1869,进货台账!$E$3:$E$1869,$B143,进货台账!$B$3:$B$1869,LEFT($I$3,4),进货台账!$C$3:$C$1869,LEFT(AP$4,LEN(AP$4)-1)),"")</f>
        <v/>
      </c>
      <c r="AQ143" s="64" t="str">
        <f>IF($B143&lt;&gt;"",SUMIFS(进货台账!$K$3:$K$1869,进货台账!$E$3:$E$1869,$B143,进货台账!$B$3:$B$1869,LEFT($I$3,4),进货台账!$C$3:$C$1869,LEFT(AP$4,LEN(AP$4)-1)),"")</f>
        <v/>
      </c>
      <c r="AR143" s="64" t="str">
        <f t="shared" si="180"/>
        <v/>
      </c>
      <c r="AS143" s="64" t="str">
        <f t="shared" si="181"/>
        <v/>
      </c>
      <c r="AT143" s="64" t="str">
        <f>IF($B143&lt;&gt;"",SUMIFS(销售台账!$I$3:$I$2654,销售台账!$E$3:$E$2654,$B143,销售台账!$B$3:$B$2654,LEFT($I$3,4),销售台账!$C$3:$C$2654,LEFT(AP$4,LEN(AP$4)-1)),"")</f>
        <v/>
      </c>
      <c r="AU143" s="64" t="str">
        <f>IF($B143&lt;&gt;"",IFERROR(SUMIFS(销售台账!$K$3:$K$2654,销售台账!$E$3:$E$2654,$B143,销售台账!$B$3:$B$2654,LEFT($I$3,4),销售台账!$C$3:$C$2654,LEFT(AP$4,LEN(AP$4)-1))/AT143,0),"")</f>
        <v/>
      </c>
      <c r="AV143" s="64" t="str">
        <f>IF($B143&lt;&gt;"",SUMIFS(损耗登记!$I$3:$I$4999,损耗登记!$E$3:$E$4999,$B143,损耗登记!$B$3:$B$4999,LEFT($I$3,4),损耗登记!$C$3:$C$4999,LEFT(AP$4,LEN(AP$4)-1)),"")</f>
        <v/>
      </c>
      <c r="AW143" s="64" t="str">
        <f t="shared" si="182"/>
        <v/>
      </c>
      <c r="AX143" s="64" t="str">
        <f t="shared" si="183"/>
        <v/>
      </c>
      <c r="AY143" s="64" t="str">
        <f t="shared" si="184"/>
        <v/>
      </c>
      <c r="AZ143" s="64" t="str">
        <f t="shared" si="185"/>
        <v/>
      </c>
      <c r="BA143" s="64" t="str">
        <f>IF($B143&lt;&gt;"",SUMIFS(进货台账!$I$3:$I$1869,进货台账!$E$3:$E$1869,$B143,进货台账!$B$3:$B$1869,LEFT($I$3,4),进货台账!$C$3:$C$1869,LEFT(BA$4,LEN(BA$4)-1)),"")</f>
        <v/>
      </c>
      <c r="BB143" s="64" t="str">
        <f>IF($B143&lt;&gt;"",SUMIFS(进货台账!$K$3:$K$1869,进货台账!$E$3:$E$1869,$B143,进货台账!$B$3:$B$1869,LEFT($I$3,4),进货台账!$C$3:$C$1869,LEFT(BA$4,LEN(BA$4)-1)),"")</f>
        <v/>
      </c>
      <c r="BC143" s="64" t="str">
        <f t="shared" si="186"/>
        <v/>
      </c>
      <c r="BD143" s="64" t="str">
        <f t="shared" si="187"/>
        <v/>
      </c>
      <c r="BE143" s="64" t="str">
        <f>IF($B143&lt;&gt;"",SUMIFS(销售台账!$I$3:$I$2654,销售台账!$E$3:$E$2654,$B143,销售台账!$B$3:$B$2654,LEFT($I$3,4),销售台账!$C$3:$C$2654,LEFT(BA$4,LEN(BA$4)-1)),"")</f>
        <v/>
      </c>
      <c r="BF143" s="64" t="str">
        <f>IF($B143&lt;&gt;"",IFERROR(SUMIFS(销售台账!$K$3:$K$2654,销售台账!$E$3:$E$2654,$B143,销售台账!$B$3:$B$2654,LEFT($I$3,4),销售台账!$C$3:$C$2654,LEFT(BA$4,LEN(BA$4)-1))/BE143,0),"")</f>
        <v/>
      </c>
      <c r="BG143" s="64" t="str">
        <f>IF($B143&lt;&gt;"",SUMIFS(损耗登记!$I$3:$I$4999,损耗登记!$E$3:$E$4999,$B143,损耗登记!$B$3:$B$4999,LEFT($I$3,4),损耗登记!$C$3:$C$4999,LEFT(BA$4,LEN(BA$4)-1)),"")</f>
        <v/>
      </c>
      <c r="BH143" s="64" t="str">
        <f t="shared" si="188"/>
        <v/>
      </c>
      <c r="BI143" s="64" t="str">
        <f t="shared" si="189"/>
        <v/>
      </c>
      <c r="BJ143" s="64" t="str">
        <f t="shared" si="190"/>
        <v/>
      </c>
      <c r="BK143" s="64" t="str">
        <f t="shared" si="191"/>
        <v/>
      </c>
      <c r="BL143" s="64" t="str">
        <f>IF($B143&lt;&gt;"",SUMIFS(进货台账!$I$3:$I$1869,进货台账!$E$3:$E$1869,$B143,进货台账!$B$3:$B$1869,LEFT($I$3,4),进货台账!$C$3:$C$1869,LEFT(BL$4,LEN(BL$4)-1)),"")</f>
        <v/>
      </c>
      <c r="BM143" s="64" t="str">
        <f>IF($B143&lt;&gt;"",SUMIFS(进货台账!$K$3:$K$1869,进货台账!$E$3:$E$1869,$B143,进货台账!$B$3:$B$1869,LEFT($I$3,4),进货台账!$C$3:$C$1869,LEFT(BL$4,LEN(BL$4)-1)),"")</f>
        <v/>
      </c>
      <c r="BN143" s="64" t="str">
        <f t="shared" si="192"/>
        <v/>
      </c>
      <c r="BO143" s="64" t="str">
        <f t="shared" si="193"/>
        <v/>
      </c>
      <c r="BP143" s="64" t="str">
        <f>IF($B143&lt;&gt;"",SUMIFS(销售台账!$I$3:$I$2654,销售台账!$E$3:$E$2654,$B143,销售台账!$B$3:$B$2654,LEFT($I$3,4),销售台账!$C$3:$C$2654,LEFT(BL$4,LEN(BL$4)-1)),"")</f>
        <v/>
      </c>
      <c r="BQ143" s="64" t="str">
        <f>IF($B143&lt;&gt;"",IFERROR(SUMIFS(销售台账!$K$3:$K$2654,销售台账!$E$3:$E$2654,$B143,销售台账!$B$3:$B$2654,LEFT($I$3,4),销售台账!$C$3:$C$2654,LEFT(BL$4,LEN(BL$4)-1))/BP143,0),"")</f>
        <v/>
      </c>
      <c r="BR143" s="64" t="str">
        <f>IF($B143&lt;&gt;"",SUMIFS(损耗登记!$I$3:$I$4999,损耗登记!$E$3:$E$4999,$B143,损耗登记!$B$3:$B$4999,LEFT($I$3,4),损耗登记!$C$3:$C$4999,LEFT(BL$4,LEN(BL$4)-1)),"")</f>
        <v/>
      </c>
      <c r="BS143" s="64" t="str">
        <f t="shared" si="194"/>
        <v/>
      </c>
      <c r="BT143" s="64" t="str">
        <f t="shared" si="195"/>
        <v/>
      </c>
      <c r="BU143" s="64" t="str">
        <f t="shared" si="196"/>
        <v/>
      </c>
      <c r="BV143" s="64" t="str">
        <f t="shared" si="197"/>
        <v/>
      </c>
      <c r="BW143" s="64" t="str">
        <f>IF($B143&lt;&gt;"",SUMIFS(进货台账!$I$3:$I$1869,进货台账!$E$3:$E$1869,$B143,进货台账!$B$3:$B$1869,LEFT($I$3,4),进货台账!$C$3:$C$1869,LEFT(BW$4,LEN(BW$4)-1)),"")</f>
        <v/>
      </c>
      <c r="BX143" s="64" t="str">
        <f>IF($B143&lt;&gt;"",SUMIFS(进货台账!$K$3:$K$1869,进货台账!$E$3:$E$1869,$B143,进货台账!$B$3:$B$1869,LEFT($I$3,4),进货台账!$C$3:$C$1869,LEFT(BW$4,LEN(BW$4)-1)),"")</f>
        <v/>
      </c>
      <c r="BY143" s="64" t="str">
        <f t="shared" si="198"/>
        <v/>
      </c>
      <c r="BZ143" s="64" t="str">
        <f t="shared" si="199"/>
        <v/>
      </c>
      <c r="CA143" s="64" t="str">
        <f>IF($B143&lt;&gt;"",SUMIFS(销售台账!$I$3:$I$2654,销售台账!$E$3:$E$2654,$B143,销售台账!$B$3:$B$2654,LEFT($I$3,4),销售台账!$C$3:$C$2654,LEFT(BW$4,LEN(BW$4)-1)),"")</f>
        <v/>
      </c>
      <c r="CB143" s="64" t="str">
        <f>IF($B143&lt;&gt;"",IFERROR(SUMIFS(销售台账!$K$3:$K$2654,销售台账!$E$3:$E$2654,$B143,销售台账!$B$3:$B$2654,LEFT($I$3,4),销售台账!$C$3:$C$2654,LEFT(BW$4,LEN(BW$4)-1))/CA143,0),"")</f>
        <v/>
      </c>
      <c r="CC143" s="64" t="str">
        <f>IF($B143&lt;&gt;"",SUMIFS(损耗登记!$I$3:$I$4999,损耗登记!$E$3:$E$4999,$B143,损耗登记!$B$3:$B$4999,LEFT($I$3,4),损耗登记!$C$3:$C$4999,LEFT(BW$4,LEN(BW$4)-1)),"")</f>
        <v/>
      </c>
      <c r="CD143" s="64" t="str">
        <f t="shared" si="200"/>
        <v/>
      </c>
      <c r="CE143" s="64" t="str">
        <f t="shared" si="201"/>
        <v/>
      </c>
      <c r="CF143" s="64" t="str">
        <f t="shared" si="202"/>
        <v/>
      </c>
      <c r="CG143" s="64" t="str">
        <f t="shared" si="203"/>
        <v/>
      </c>
      <c r="CH143" s="64" t="str">
        <f>IF($B143&lt;&gt;"",SUMIFS(进货台账!$I$3:$I$1869,进货台账!$E$3:$E$1869,$B143,进货台账!$B$3:$B$1869,LEFT($I$3,4),进货台账!$C$3:$C$1869,LEFT(CH$4,LEN(CH$4)-1)),"")</f>
        <v/>
      </c>
      <c r="CI143" s="64" t="str">
        <f>IF($B143&lt;&gt;"",SUMIFS(进货台账!$K$3:$K$1869,进货台账!$E$3:$E$1869,$B143,进货台账!$B$3:$B$1869,LEFT($I$3,4),进货台账!$C$3:$C$1869,LEFT(CH$4,LEN(CH$4)-1)),"")</f>
        <v/>
      </c>
      <c r="CJ143" s="64" t="str">
        <f t="shared" si="204"/>
        <v/>
      </c>
      <c r="CK143" s="64" t="str">
        <f t="shared" si="205"/>
        <v/>
      </c>
      <c r="CL143" s="64" t="str">
        <f>IF($B143&lt;&gt;"",SUMIFS(销售台账!$I$3:$I$2654,销售台账!$E$3:$E$2654,$B143,销售台账!$B$3:$B$2654,LEFT($I$3,4),销售台账!$C$3:$C$2654,LEFT(CH$4,LEN(CH$4)-1)),"")</f>
        <v/>
      </c>
      <c r="CM143" s="64" t="str">
        <f>IF($B143&lt;&gt;"",IFERROR(SUMIFS(销售台账!$K$3:$K$2654,销售台账!$E$3:$E$2654,$B143,销售台账!$B$3:$B$2654,LEFT($I$3,4),销售台账!$C$3:$C$2654,LEFT(CH$4,LEN(CH$4)-1))/CL143,0),"")</f>
        <v/>
      </c>
      <c r="CN143" s="64" t="str">
        <f>IF($B143&lt;&gt;"",SUMIFS(损耗登记!$I$3:$I$4999,损耗登记!$E$3:$E$4999,$B143,损耗登记!$B$3:$B$4999,LEFT($I$3,4),损耗登记!$C$3:$C$4999,LEFT(CH$4,LEN(CH$4)-1)),"")</f>
        <v/>
      </c>
      <c r="CO143" s="64" t="str">
        <f t="shared" si="206"/>
        <v/>
      </c>
      <c r="CP143" s="64" t="str">
        <f t="shared" si="207"/>
        <v/>
      </c>
      <c r="CQ143" s="64" t="str">
        <f t="shared" si="208"/>
        <v/>
      </c>
      <c r="CR143" s="64" t="str">
        <f t="shared" si="209"/>
        <v/>
      </c>
      <c r="CS143" s="64" t="str">
        <f>IF($B143&lt;&gt;"",SUMIFS(进货台账!$I$3:$I$1869,进货台账!$E$3:$E$1869,$B143,进货台账!$B$3:$B$1869,LEFT($I$3,4),进货台账!$C$3:$C$1869,LEFT(CS$4,LEN(CS$4)-1)),"")</f>
        <v/>
      </c>
      <c r="CT143" s="64" t="str">
        <f>IF($B143&lt;&gt;"",SUMIFS(进货台账!$K$3:$K$1869,进货台账!$E$3:$E$1869,$B143,进货台账!$B$3:$B$1869,LEFT($I$3,4),进货台账!$C$3:$C$1869,LEFT(CS$4,LEN(CS$4)-1)),"")</f>
        <v/>
      </c>
      <c r="CU143" s="64" t="str">
        <f t="shared" si="210"/>
        <v/>
      </c>
      <c r="CV143" s="64" t="str">
        <f t="shared" si="211"/>
        <v/>
      </c>
      <c r="CW143" s="64" t="str">
        <f>IF($B143&lt;&gt;"",SUMIFS(销售台账!$I$3:$I$2654,销售台账!$E$3:$E$2654,$B143,销售台账!$B$3:$B$2654,LEFT($I$3,4),销售台账!$C$3:$C$2654,LEFT(CS$4,LEN(CS$4)-1)),"")</f>
        <v/>
      </c>
      <c r="CX143" s="64" t="str">
        <f>IF($B143&lt;&gt;"",IFERROR(SUMIFS(销售台账!$K$3:$K$2654,销售台账!$E$3:$E$2654,$B143,销售台账!$B$3:$B$2654,LEFT($I$3,4),销售台账!$C$3:$C$2654,LEFT(CS$4,LEN(CS$4)-1))/CW143,0),"")</f>
        <v/>
      </c>
      <c r="CY143" s="64" t="str">
        <f>IF($B143&lt;&gt;"",SUMIFS(损耗登记!$I$3:$I$4999,损耗登记!$E$3:$E$4999,$B143,损耗登记!$B$3:$B$4999,LEFT($I$3,4),损耗登记!$C$3:$C$4999,LEFT(CS$4,LEN(CS$4)-1)),"")</f>
        <v/>
      </c>
      <c r="CZ143" s="64" t="str">
        <f t="shared" si="212"/>
        <v/>
      </c>
      <c r="DA143" s="64" t="str">
        <f t="shared" si="213"/>
        <v/>
      </c>
      <c r="DB143" s="64" t="str">
        <f t="shared" si="214"/>
        <v/>
      </c>
      <c r="DC143" s="64" t="str">
        <f t="shared" si="215"/>
        <v/>
      </c>
      <c r="DD143" s="64" t="str">
        <f>IF($B143&lt;&gt;"",SUMIFS(进货台账!$I$3:$I$1869,进货台账!$E$3:$E$1869,$B143,进货台账!$B$3:$B$1869,LEFT($I$3,4),进货台账!$C$3:$C$1869,LEFT(DD$4,LEN(DD$4)-1)),"")</f>
        <v/>
      </c>
      <c r="DE143" s="64" t="str">
        <f>IF($B143&lt;&gt;"",SUMIFS(进货台账!$K$3:$K$1869,进货台账!$E$3:$E$1869,$B143,进货台账!$B$3:$B$1869,LEFT($I$3,4),进货台账!$C$3:$C$1869,LEFT(DD$4,LEN(DD$4)-1)),"")</f>
        <v/>
      </c>
      <c r="DF143" s="64" t="str">
        <f t="shared" si="216"/>
        <v/>
      </c>
      <c r="DG143" s="64" t="str">
        <f t="shared" si="217"/>
        <v/>
      </c>
      <c r="DH143" s="64" t="str">
        <f>IF($B143&lt;&gt;"",SUMIFS(销售台账!$I$3:$I$2654,销售台账!$E$3:$E$2654,$B143,销售台账!$B$3:$B$2654,LEFT($I$3,4),销售台账!$C$3:$C$2654,LEFT(DD$4,LEN(DD$4)-1)),"")</f>
        <v/>
      </c>
      <c r="DI143" s="64" t="str">
        <f>IF($B143&lt;&gt;"",IFERROR(SUMIFS(销售台账!$K$3:$K$2654,销售台账!$E$3:$E$2654,$B143,销售台账!$B$3:$B$2654,LEFT($I$3,4),销售台账!$C$3:$C$2654,LEFT(DD$4,LEN(DD$4)-1))/DH143,0),"")</f>
        <v/>
      </c>
      <c r="DJ143" s="64" t="str">
        <f>IF($B143&lt;&gt;"",SUMIFS(损耗登记!$I$3:$I$4999,损耗登记!$E$3:$E$4999,$B143,损耗登记!$B$3:$B$4999,LEFT($I$3,4),损耗登记!$C$3:$C$4999,LEFT(DD$4,LEN(DD$4)-1)),"")</f>
        <v/>
      </c>
      <c r="DK143" s="64" t="str">
        <f t="shared" si="218"/>
        <v/>
      </c>
      <c r="DL143" s="64" t="str">
        <f t="shared" si="219"/>
        <v/>
      </c>
      <c r="DM143" s="64" t="str">
        <f t="shared" si="220"/>
        <v/>
      </c>
      <c r="DN143" s="64" t="str">
        <f t="shared" si="221"/>
        <v/>
      </c>
      <c r="DO143" s="64" t="str">
        <f>IF($B143&lt;&gt;"",SUMIFS(进货台账!$I$3:$I$1869,进货台账!$E$3:$E$1869,$B143,进货台账!$B$3:$B$1869,LEFT($I$3,4),进货台账!$C$3:$C$1869,LEFT(DO$4,LEN(DO$4)-1)),"")</f>
        <v/>
      </c>
      <c r="DP143" s="64" t="str">
        <f>IF($B143&lt;&gt;"",SUMIFS(进货台账!$K$3:$K$1869,进货台账!$E$3:$E$1869,$B143,进货台账!$B$3:$B$1869,LEFT($I$3,4),进货台账!$C$3:$C$1869,LEFT(DO$4,LEN(DO$4)-1)),"")</f>
        <v/>
      </c>
      <c r="DQ143" s="64" t="str">
        <f t="shared" si="222"/>
        <v/>
      </c>
      <c r="DR143" s="64" t="str">
        <f t="shared" si="223"/>
        <v/>
      </c>
      <c r="DS143" s="64" t="str">
        <f>IF($B143&lt;&gt;"",SUMIFS(销售台账!$I$3:$I$2654,销售台账!$E$3:$E$2654,$B143,销售台账!$B$3:$B$2654,LEFT($I$3,4),销售台账!$C$3:$C$2654,LEFT(DO$4,LEN(DO$4)-1)),"")</f>
        <v/>
      </c>
      <c r="DT143" s="64" t="str">
        <f>IF($B143&lt;&gt;"",IFERROR(SUMIFS(销售台账!$K$3:$K$2654,销售台账!$E$3:$E$2654,$B143,销售台账!$B$3:$B$2654,LEFT($I$3,4),销售台账!$C$3:$C$2654,LEFT(DO$4,LEN(DO$4)-1))/DS143,0),"")</f>
        <v/>
      </c>
      <c r="DU143" s="64" t="str">
        <f>IF($B143&lt;&gt;"",SUMIFS(损耗登记!$I$3:$I$4999,损耗登记!$E$3:$E$4999,$B143,损耗登记!$B$3:$B$4999,LEFT($I$3,4),损耗登记!$C$3:$C$4999,LEFT(DO$4,LEN(DO$4)-1)),"")</f>
        <v/>
      </c>
      <c r="DV143" s="64" t="str">
        <f t="shared" si="224"/>
        <v/>
      </c>
      <c r="DW143" s="64" t="str">
        <f t="shared" si="225"/>
        <v/>
      </c>
      <c r="DX143" s="64" t="str">
        <f t="shared" si="226"/>
        <v/>
      </c>
      <c r="DY143" s="64" t="str">
        <f t="shared" si="227"/>
        <v/>
      </c>
      <c r="DZ143" s="64" t="str">
        <f>IF($B143&lt;&gt;"",SUMIFS(进货台账!$I$3:$I$1869,进货台账!$E$3:$E$1869,$B143,进货台账!$B$3:$B$1869,LEFT($I$3,4),进货台账!$C$3:$C$1869,LEFT(DZ$4,LEN(DZ$4)-1)),"")</f>
        <v/>
      </c>
      <c r="EA143" s="64" t="str">
        <f>IF($B143&lt;&gt;"",SUMIFS(进货台账!$K$3:$K$1869,进货台账!$E$3:$E$1869,$B143,进货台账!$B$3:$B$1869,LEFT($I$3,4),进货台账!$C$3:$C$1869,LEFT(DZ$4,LEN(DZ$4)-1)),"")</f>
        <v/>
      </c>
      <c r="EB143" s="64" t="str">
        <f t="shared" si="228"/>
        <v/>
      </c>
      <c r="EC143" s="64" t="str">
        <f t="shared" si="229"/>
        <v/>
      </c>
      <c r="ED143" s="64" t="str">
        <f>IF($B143&lt;&gt;"",SUMIFS(销售台账!$I$3:$I$2654,销售台账!$E$3:$E$2654,$B143,销售台账!$B$3:$B$2654,LEFT($I$3,4),销售台账!$C$3:$C$2654,LEFT(DZ$4,LEN(DZ$4)-1)),"")</f>
        <v/>
      </c>
      <c r="EE143" s="64" t="str">
        <f>IF($B143&lt;&gt;"",IFERROR(SUMIFS(销售台账!$K$3:$K$2654,销售台账!$E$3:$E$2654,$B143,销售台账!$B$3:$B$2654,LEFT($I$3,4),销售台账!$C$3:$C$2654,LEFT(DZ$4,LEN(DZ$4)-1))/ED143,0),"")</f>
        <v/>
      </c>
      <c r="EF143" s="64" t="str">
        <f>IF($B143&lt;&gt;"",SUMIFS(损耗登记!$I$3:$I$4999,损耗登记!$E$3:$E$4999,$B143,损耗登记!$B$3:$B$4999,LEFT($I$3,4),损耗登记!$C$3:$C$4999,LEFT(DZ$4,LEN(DZ$4)-1)),"")</f>
        <v/>
      </c>
      <c r="EG143" s="64" t="str">
        <f t="shared" si="230"/>
        <v/>
      </c>
      <c r="EH143" s="64" t="str">
        <f t="shared" si="231"/>
        <v/>
      </c>
      <c r="EI143" s="64" t="str">
        <f t="shared" si="232"/>
        <v/>
      </c>
      <c r="EJ143" s="64" t="str">
        <f t="shared" si="233"/>
        <v/>
      </c>
    </row>
    <row r="144" s="44" customFormat="1" ht="22" customHeight="1" spans="1:140">
      <c r="A144" s="63" t="str">
        <f t="shared" si="234"/>
        <v/>
      </c>
      <c r="B144" s="63" t="str">
        <f>IF(商品参数!A140&lt;&gt;"",商品参数!A140,"")</f>
        <v/>
      </c>
      <c r="C144" s="64" t="str">
        <f>IFERROR(VLOOKUP(B144,商品参数!A:E,2,FALSE),"")</f>
        <v/>
      </c>
      <c r="D144" s="64" t="str">
        <f>IFERROR(VLOOKUP(B144,商品参数!A:E,3,FALSE),"")</f>
        <v/>
      </c>
      <c r="E144" s="64" t="str">
        <f>IFERROR(VLOOKUP(B144,商品参数!A:E,4,FALSE),"")</f>
        <v/>
      </c>
      <c r="F144" s="64" t="str">
        <f>IF(E144&lt;&gt;"",IFERROR(VLOOKUP(B144,商品参数!$A$3:$D$499,6,0),0),"")</f>
        <v/>
      </c>
      <c r="G144" s="64" t="str">
        <f>IF(E144&lt;&gt;"",IFERROR(VLOOKUP(B144,商品参数!$A$3:$E$499,7,0),0),"")</f>
        <v/>
      </c>
      <c r="H144" s="64" t="str">
        <f t="shared" si="168"/>
        <v/>
      </c>
      <c r="I144" s="64" t="str">
        <f>IF($B144&lt;&gt;"",SUMIFS(进货台账!$I$3:$I$1869,进货台账!$E$3:$E$1869,$B144,进货台账!$B$3:$B$1869,LEFT($I$3,4),进货台账!$C$3:$C$1869,LEFT(I$4,LEN(I$4)-1)),"")</f>
        <v/>
      </c>
      <c r="J144" s="64" t="str">
        <f>IF($B144&lt;&gt;"",SUMIFS(进货台账!$K$3:$K$1869,进货台账!$E$3:$E$1869,$B144,进货台账!$B$3:$B$1869,LEFT($I$3,4),进货台账!$C$3:$C$1869,LEFT(I$4,LEN(I$4)-1)),"")</f>
        <v/>
      </c>
      <c r="K144" s="64" t="str">
        <f t="shared" si="169"/>
        <v/>
      </c>
      <c r="L144" s="64" t="str">
        <f t="shared" si="170"/>
        <v/>
      </c>
      <c r="M144" s="64" t="str">
        <f>IF($B144&lt;&gt;"",SUMIFS(销售台账!$I$3:$I$2654,销售台账!$E$3:$E$2654,$B144,销售台账!$B$3:$B$2654,LEFT($I$3,4),销售台账!$C$3:$C$2654,LEFT(I$4,LEN(I$4)-1)),"")</f>
        <v/>
      </c>
      <c r="N144" s="64" t="str">
        <f>IF($B144&lt;&gt;"",IFERROR(SUMIFS(销售台账!$K$3:$K$2654,销售台账!$E$3:$E$2654,$B144,销售台账!$B$3:$B$2654,LEFT($I$3,4),销售台账!$C$3:$C$2654,LEFT(I$4,LEN(I$4)-1))/M144,0),"")</f>
        <v/>
      </c>
      <c r="O144" s="64" t="str">
        <f>IF($B144&lt;&gt;"",SUMIFS(损耗登记!$I$3:$I$4999,损耗登记!$E$3:$E$4999,$B144,损耗登记!$B$3:$B$4999,LEFT($I$3,4),损耗登记!$C$3:$C$4999,LEFT(I$4,LEN(I$4)-1)),"")</f>
        <v/>
      </c>
      <c r="P144" s="64" t="str">
        <f t="shared" si="171"/>
        <v/>
      </c>
      <c r="Q144" s="64" t="str">
        <f t="shared" si="172"/>
        <v/>
      </c>
      <c r="R144" s="64" t="str">
        <f t="shared" si="173"/>
        <v/>
      </c>
      <c r="S144" s="64" t="str">
        <f t="shared" si="235"/>
        <v/>
      </c>
      <c r="T144" s="64" t="str">
        <f>IF($B144&lt;&gt;"",SUMIFS(进货台账!$I$3:$I$1869,进货台账!$E$3:$E$1869,$B144,进货台账!$B$3:$B$1869,LEFT($I$3,4),进货台账!$C$3:$C$1869,LEFT(T$4,LEN(T$4)-1)),"")</f>
        <v/>
      </c>
      <c r="U144" s="64" t="str">
        <f>IF($B144&lt;&gt;"",SUMIFS(进货台账!$K$3:$K$1869,进货台账!$E$3:$E$1869,$B144,进货台账!$B$3:$B$1869,LEFT($I$3,4),进货台账!$C$3:$C$1869,LEFT(T$4,LEN(T$4)-1)),"")</f>
        <v/>
      </c>
      <c r="V144" s="64" t="str">
        <f t="shared" si="236"/>
        <v/>
      </c>
      <c r="W144" s="64" t="str">
        <f t="shared" si="237"/>
        <v/>
      </c>
      <c r="X144" s="64" t="str">
        <f>IF($B144&lt;&gt;"",SUMIFS(销售台账!$I$3:$I$2654,销售台账!$E$3:$E$2654,$B144,销售台账!$B$3:$B$2654,LEFT($I$3,4),销售台账!$C$3:$C$2654,LEFT(T$4,LEN(T$4)-1)),"")</f>
        <v/>
      </c>
      <c r="Y144" s="64" t="str">
        <f>IF($B144&lt;&gt;"",IFERROR(SUMIFS(销售台账!$K$3:$K$2654,销售台账!$E$3:$E$2654,$B144,销售台账!$B$3:$B$2654,LEFT($I$3,4),销售台账!$C$3:$C$2654,LEFT(T$4,LEN(T$4)-1))/X144,0),"")</f>
        <v/>
      </c>
      <c r="Z144" s="64" t="str">
        <f>IF($B144&lt;&gt;"",SUMIFS(损耗登记!$I$3:$I$4999,损耗登记!$E$3:$E$4999,$B144,损耗登记!$B$3:$B$4999,LEFT($I$3,4),损耗登记!$C$3:$C$4999,LEFT(T$4,LEN(T$4)-1)),"")</f>
        <v/>
      </c>
      <c r="AA144" s="64" t="str">
        <f t="shared" si="238"/>
        <v/>
      </c>
      <c r="AB144" s="64" t="str">
        <f t="shared" si="239"/>
        <v/>
      </c>
      <c r="AC144" s="64" t="str">
        <f t="shared" si="240"/>
        <v/>
      </c>
      <c r="AD144" s="64" t="str">
        <f t="shared" si="241"/>
        <v/>
      </c>
      <c r="AE144" s="64" t="str">
        <f>IF($B144&lt;&gt;"",SUMIFS(进货台账!$I$3:$I$1869,进货台账!$E$3:$E$1869,$B144,进货台账!$B$3:$B$1869,LEFT($I$3,4),进货台账!$C$3:$C$1869,LEFT(AE$4,LEN(AE$4)-1)),"")</f>
        <v/>
      </c>
      <c r="AF144" s="64" t="str">
        <f>IF($B144&lt;&gt;"",SUMIFS(进货台账!$K$3:$K$1869,进货台账!$E$3:$E$1869,$B144,进货台账!$B$3:$B$1869,LEFT($I$3,4),进货台账!$C$3:$C$1869,LEFT(AE$4,LEN(AE$4)-1)),"")</f>
        <v/>
      </c>
      <c r="AG144" s="64" t="str">
        <f t="shared" si="174"/>
        <v/>
      </c>
      <c r="AH144" s="64" t="str">
        <f t="shared" si="175"/>
        <v/>
      </c>
      <c r="AI144" s="64" t="str">
        <f>IF($B144&lt;&gt;"",SUMIFS(销售台账!$I$3:$I$2654,销售台账!$E$3:$E$2654,$B144,销售台账!$B$3:$B$2654,LEFT($I$3,4),销售台账!$C$3:$C$2654,LEFT(AE$4,LEN(AE$4)-1)),"")</f>
        <v/>
      </c>
      <c r="AJ144" s="64" t="str">
        <f>IF($B144&lt;&gt;"",IFERROR(SUMIFS(销售台账!$K$3:$K$2654,销售台账!$E$3:$E$2654,$B144,销售台账!$B$3:$B$2654,LEFT($I$3,4),销售台账!$C$3:$C$2654,LEFT(AE$4,LEN(AE$4)-1))/AI144,0),"")</f>
        <v/>
      </c>
      <c r="AK144" s="64" t="str">
        <f>IF($B144&lt;&gt;"",SUMIFS(损耗登记!$I$3:$I$4999,损耗登记!$E$3:$E$4999,$B144,损耗登记!$B$3:$B$4999,LEFT($I$3,4),损耗登记!$C$3:$C$4999,LEFT(AE$4,LEN(AE$4)-1)),"")</f>
        <v/>
      </c>
      <c r="AL144" s="64" t="str">
        <f t="shared" si="176"/>
        <v/>
      </c>
      <c r="AM144" s="64" t="str">
        <f t="shared" si="177"/>
        <v/>
      </c>
      <c r="AN144" s="64" t="str">
        <f t="shared" si="178"/>
        <v/>
      </c>
      <c r="AO144" s="64" t="str">
        <f t="shared" si="179"/>
        <v/>
      </c>
      <c r="AP144" s="64" t="str">
        <f>IF($B144&lt;&gt;"",SUMIFS(进货台账!$I$3:$I$1869,进货台账!$E$3:$E$1869,$B144,进货台账!$B$3:$B$1869,LEFT($I$3,4),进货台账!$C$3:$C$1869,LEFT(AP$4,LEN(AP$4)-1)),"")</f>
        <v/>
      </c>
      <c r="AQ144" s="64" t="str">
        <f>IF($B144&lt;&gt;"",SUMIFS(进货台账!$K$3:$K$1869,进货台账!$E$3:$E$1869,$B144,进货台账!$B$3:$B$1869,LEFT($I$3,4),进货台账!$C$3:$C$1869,LEFT(AP$4,LEN(AP$4)-1)),"")</f>
        <v/>
      </c>
      <c r="AR144" s="64" t="str">
        <f t="shared" si="180"/>
        <v/>
      </c>
      <c r="AS144" s="64" t="str">
        <f t="shared" si="181"/>
        <v/>
      </c>
      <c r="AT144" s="64" t="str">
        <f>IF($B144&lt;&gt;"",SUMIFS(销售台账!$I$3:$I$2654,销售台账!$E$3:$E$2654,$B144,销售台账!$B$3:$B$2654,LEFT($I$3,4),销售台账!$C$3:$C$2654,LEFT(AP$4,LEN(AP$4)-1)),"")</f>
        <v/>
      </c>
      <c r="AU144" s="64" t="str">
        <f>IF($B144&lt;&gt;"",IFERROR(SUMIFS(销售台账!$K$3:$K$2654,销售台账!$E$3:$E$2654,$B144,销售台账!$B$3:$B$2654,LEFT($I$3,4),销售台账!$C$3:$C$2654,LEFT(AP$4,LEN(AP$4)-1))/AT144,0),"")</f>
        <v/>
      </c>
      <c r="AV144" s="64" t="str">
        <f>IF($B144&lt;&gt;"",SUMIFS(损耗登记!$I$3:$I$4999,损耗登记!$E$3:$E$4999,$B144,损耗登记!$B$3:$B$4999,LEFT($I$3,4),损耗登记!$C$3:$C$4999,LEFT(AP$4,LEN(AP$4)-1)),"")</f>
        <v/>
      </c>
      <c r="AW144" s="64" t="str">
        <f t="shared" si="182"/>
        <v/>
      </c>
      <c r="AX144" s="64" t="str">
        <f t="shared" si="183"/>
        <v/>
      </c>
      <c r="AY144" s="64" t="str">
        <f t="shared" si="184"/>
        <v/>
      </c>
      <c r="AZ144" s="64" t="str">
        <f t="shared" si="185"/>
        <v/>
      </c>
      <c r="BA144" s="64" t="str">
        <f>IF($B144&lt;&gt;"",SUMIFS(进货台账!$I$3:$I$1869,进货台账!$E$3:$E$1869,$B144,进货台账!$B$3:$B$1869,LEFT($I$3,4),进货台账!$C$3:$C$1869,LEFT(BA$4,LEN(BA$4)-1)),"")</f>
        <v/>
      </c>
      <c r="BB144" s="64" t="str">
        <f>IF($B144&lt;&gt;"",SUMIFS(进货台账!$K$3:$K$1869,进货台账!$E$3:$E$1869,$B144,进货台账!$B$3:$B$1869,LEFT($I$3,4),进货台账!$C$3:$C$1869,LEFT(BA$4,LEN(BA$4)-1)),"")</f>
        <v/>
      </c>
      <c r="BC144" s="64" t="str">
        <f t="shared" si="186"/>
        <v/>
      </c>
      <c r="BD144" s="64" t="str">
        <f t="shared" si="187"/>
        <v/>
      </c>
      <c r="BE144" s="64" t="str">
        <f>IF($B144&lt;&gt;"",SUMIFS(销售台账!$I$3:$I$2654,销售台账!$E$3:$E$2654,$B144,销售台账!$B$3:$B$2654,LEFT($I$3,4),销售台账!$C$3:$C$2654,LEFT(BA$4,LEN(BA$4)-1)),"")</f>
        <v/>
      </c>
      <c r="BF144" s="64" t="str">
        <f>IF($B144&lt;&gt;"",IFERROR(SUMIFS(销售台账!$K$3:$K$2654,销售台账!$E$3:$E$2654,$B144,销售台账!$B$3:$B$2654,LEFT($I$3,4),销售台账!$C$3:$C$2654,LEFT(BA$4,LEN(BA$4)-1))/BE144,0),"")</f>
        <v/>
      </c>
      <c r="BG144" s="64" t="str">
        <f>IF($B144&lt;&gt;"",SUMIFS(损耗登记!$I$3:$I$4999,损耗登记!$E$3:$E$4999,$B144,损耗登记!$B$3:$B$4999,LEFT($I$3,4),损耗登记!$C$3:$C$4999,LEFT(BA$4,LEN(BA$4)-1)),"")</f>
        <v/>
      </c>
      <c r="BH144" s="64" t="str">
        <f t="shared" si="188"/>
        <v/>
      </c>
      <c r="BI144" s="64" t="str">
        <f t="shared" si="189"/>
        <v/>
      </c>
      <c r="BJ144" s="64" t="str">
        <f t="shared" si="190"/>
        <v/>
      </c>
      <c r="BK144" s="64" t="str">
        <f t="shared" si="191"/>
        <v/>
      </c>
      <c r="BL144" s="64" t="str">
        <f>IF($B144&lt;&gt;"",SUMIFS(进货台账!$I$3:$I$1869,进货台账!$E$3:$E$1869,$B144,进货台账!$B$3:$B$1869,LEFT($I$3,4),进货台账!$C$3:$C$1869,LEFT(BL$4,LEN(BL$4)-1)),"")</f>
        <v/>
      </c>
      <c r="BM144" s="64" t="str">
        <f>IF($B144&lt;&gt;"",SUMIFS(进货台账!$K$3:$K$1869,进货台账!$E$3:$E$1869,$B144,进货台账!$B$3:$B$1869,LEFT($I$3,4),进货台账!$C$3:$C$1869,LEFT(BL$4,LEN(BL$4)-1)),"")</f>
        <v/>
      </c>
      <c r="BN144" s="64" t="str">
        <f t="shared" si="192"/>
        <v/>
      </c>
      <c r="BO144" s="64" t="str">
        <f t="shared" si="193"/>
        <v/>
      </c>
      <c r="BP144" s="64" t="str">
        <f>IF($B144&lt;&gt;"",SUMIFS(销售台账!$I$3:$I$2654,销售台账!$E$3:$E$2654,$B144,销售台账!$B$3:$B$2654,LEFT($I$3,4),销售台账!$C$3:$C$2654,LEFT(BL$4,LEN(BL$4)-1)),"")</f>
        <v/>
      </c>
      <c r="BQ144" s="64" t="str">
        <f>IF($B144&lt;&gt;"",IFERROR(SUMIFS(销售台账!$K$3:$K$2654,销售台账!$E$3:$E$2654,$B144,销售台账!$B$3:$B$2654,LEFT($I$3,4),销售台账!$C$3:$C$2654,LEFT(BL$4,LEN(BL$4)-1))/BP144,0),"")</f>
        <v/>
      </c>
      <c r="BR144" s="64" t="str">
        <f>IF($B144&lt;&gt;"",SUMIFS(损耗登记!$I$3:$I$4999,损耗登记!$E$3:$E$4999,$B144,损耗登记!$B$3:$B$4999,LEFT($I$3,4),损耗登记!$C$3:$C$4999,LEFT(BL$4,LEN(BL$4)-1)),"")</f>
        <v/>
      </c>
      <c r="BS144" s="64" t="str">
        <f t="shared" si="194"/>
        <v/>
      </c>
      <c r="BT144" s="64" t="str">
        <f t="shared" si="195"/>
        <v/>
      </c>
      <c r="BU144" s="64" t="str">
        <f t="shared" si="196"/>
        <v/>
      </c>
      <c r="BV144" s="64" t="str">
        <f t="shared" si="197"/>
        <v/>
      </c>
      <c r="BW144" s="64" t="str">
        <f>IF($B144&lt;&gt;"",SUMIFS(进货台账!$I$3:$I$1869,进货台账!$E$3:$E$1869,$B144,进货台账!$B$3:$B$1869,LEFT($I$3,4),进货台账!$C$3:$C$1869,LEFT(BW$4,LEN(BW$4)-1)),"")</f>
        <v/>
      </c>
      <c r="BX144" s="64" t="str">
        <f>IF($B144&lt;&gt;"",SUMIFS(进货台账!$K$3:$K$1869,进货台账!$E$3:$E$1869,$B144,进货台账!$B$3:$B$1869,LEFT($I$3,4),进货台账!$C$3:$C$1869,LEFT(BW$4,LEN(BW$4)-1)),"")</f>
        <v/>
      </c>
      <c r="BY144" s="64" t="str">
        <f t="shared" si="198"/>
        <v/>
      </c>
      <c r="BZ144" s="64" t="str">
        <f t="shared" si="199"/>
        <v/>
      </c>
      <c r="CA144" s="64" t="str">
        <f>IF($B144&lt;&gt;"",SUMIFS(销售台账!$I$3:$I$2654,销售台账!$E$3:$E$2654,$B144,销售台账!$B$3:$B$2654,LEFT($I$3,4),销售台账!$C$3:$C$2654,LEFT(BW$4,LEN(BW$4)-1)),"")</f>
        <v/>
      </c>
      <c r="CB144" s="64" t="str">
        <f>IF($B144&lt;&gt;"",IFERROR(SUMIFS(销售台账!$K$3:$K$2654,销售台账!$E$3:$E$2654,$B144,销售台账!$B$3:$B$2654,LEFT($I$3,4),销售台账!$C$3:$C$2654,LEFT(BW$4,LEN(BW$4)-1))/CA144,0),"")</f>
        <v/>
      </c>
      <c r="CC144" s="64" t="str">
        <f>IF($B144&lt;&gt;"",SUMIFS(损耗登记!$I$3:$I$4999,损耗登记!$E$3:$E$4999,$B144,损耗登记!$B$3:$B$4999,LEFT($I$3,4),损耗登记!$C$3:$C$4999,LEFT(BW$4,LEN(BW$4)-1)),"")</f>
        <v/>
      </c>
      <c r="CD144" s="64" t="str">
        <f t="shared" si="200"/>
        <v/>
      </c>
      <c r="CE144" s="64" t="str">
        <f t="shared" si="201"/>
        <v/>
      </c>
      <c r="CF144" s="64" t="str">
        <f t="shared" si="202"/>
        <v/>
      </c>
      <c r="CG144" s="64" t="str">
        <f t="shared" si="203"/>
        <v/>
      </c>
      <c r="CH144" s="64" t="str">
        <f>IF($B144&lt;&gt;"",SUMIFS(进货台账!$I$3:$I$1869,进货台账!$E$3:$E$1869,$B144,进货台账!$B$3:$B$1869,LEFT($I$3,4),进货台账!$C$3:$C$1869,LEFT(CH$4,LEN(CH$4)-1)),"")</f>
        <v/>
      </c>
      <c r="CI144" s="64" t="str">
        <f>IF($B144&lt;&gt;"",SUMIFS(进货台账!$K$3:$K$1869,进货台账!$E$3:$E$1869,$B144,进货台账!$B$3:$B$1869,LEFT($I$3,4),进货台账!$C$3:$C$1869,LEFT(CH$4,LEN(CH$4)-1)),"")</f>
        <v/>
      </c>
      <c r="CJ144" s="64" t="str">
        <f t="shared" si="204"/>
        <v/>
      </c>
      <c r="CK144" s="64" t="str">
        <f t="shared" si="205"/>
        <v/>
      </c>
      <c r="CL144" s="64" t="str">
        <f>IF($B144&lt;&gt;"",SUMIFS(销售台账!$I$3:$I$2654,销售台账!$E$3:$E$2654,$B144,销售台账!$B$3:$B$2654,LEFT($I$3,4),销售台账!$C$3:$C$2654,LEFT(CH$4,LEN(CH$4)-1)),"")</f>
        <v/>
      </c>
      <c r="CM144" s="64" t="str">
        <f>IF($B144&lt;&gt;"",IFERROR(SUMIFS(销售台账!$K$3:$K$2654,销售台账!$E$3:$E$2654,$B144,销售台账!$B$3:$B$2654,LEFT($I$3,4),销售台账!$C$3:$C$2654,LEFT(CH$4,LEN(CH$4)-1))/CL144,0),"")</f>
        <v/>
      </c>
      <c r="CN144" s="64" t="str">
        <f>IF($B144&lt;&gt;"",SUMIFS(损耗登记!$I$3:$I$4999,损耗登记!$E$3:$E$4999,$B144,损耗登记!$B$3:$B$4999,LEFT($I$3,4),损耗登记!$C$3:$C$4999,LEFT(CH$4,LEN(CH$4)-1)),"")</f>
        <v/>
      </c>
      <c r="CO144" s="64" t="str">
        <f t="shared" si="206"/>
        <v/>
      </c>
      <c r="CP144" s="64" t="str">
        <f t="shared" si="207"/>
        <v/>
      </c>
      <c r="CQ144" s="64" t="str">
        <f t="shared" si="208"/>
        <v/>
      </c>
      <c r="CR144" s="64" t="str">
        <f t="shared" si="209"/>
        <v/>
      </c>
      <c r="CS144" s="64" t="str">
        <f>IF($B144&lt;&gt;"",SUMIFS(进货台账!$I$3:$I$1869,进货台账!$E$3:$E$1869,$B144,进货台账!$B$3:$B$1869,LEFT($I$3,4),进货台账!$C$3:$C$1869,LEFT(CS$4,LEN(CS$4)-1)),"")</f>
        <v/>
      </c>
      <c r="CT144" s="64" t="str">
        <f>IF($B144&lt;&gt;"",SUMIFS(进货台账!$K$3:$K$1869,进货台账!$E$3:$E$1869,$B144,进货台账!$B$3:$B$1869,LEFT($I$3,4),进货台账!$C$3:$C$1869,LEFT(CS$4,LEN(CS$4)-1)),"")</f>
        <v/>
      </c>
      <c r="CU144" s="64" t="str">
        <f t="shared" si="210"/>
        <v/>
      </c>
      <c r="CV144" s="64" t="str">
        <f t="shared" si="211"/>
        <v/>
      </c>
      <c r="CW144" s="64" t="str">
        <f>IF($B144&lt;&gt;"",SUMIFS(销售台账!$I$3:$I$2654,销售台账!$E$3:$E$2654,$B144,销售台账!$B$3:$B$2654,LEFT($I$3,4),销售台账!$C$3:$C$2654,LEFT(CS$4,LEN(CS$4)-1)),"")</f>
        <v/>
      </c>
      <c r="CX144" s="64" t="str">
        <f>IF($B144&lt;&gt;"",IFERROR(SUMIFS(销售台账!$K$3:$K$2654,销售台账!$E$3:$E$2654,$B144,销售台账!$B$3:$B$2654,LEFT($I$3,4),销售台账!$C$3:$C$2654,LEFT(CS$4,LEN(CS$4)-1))/CW144,0),"")</f>
        <v/>
      </c>
      <c r="CY144" s="64" t="str">
        <f>IF($B144&lt;&gt;"",SUMIFS(损耗登记!$I$3:$I$4999,损耗登记!$E$3:$E$4999,$B144,损耗登记!$B$3:$B$4999,LEFT($I$3,4),损耗登记!$C$3:$C$4999,LEFT(CS$4,LEN(CS$4)-1)),"")</f>
        <v/>
      </c>
      <c r="CZ144" s="64" t="str">
        <f t="shared" si="212"/>
        <v/>
      </c>
      <c r="DA144" s="64" t="str">
        <f t="shared" si="213"/>
        <v/>
      </c>
      <c r="DB144" s="64" t="str">
        <f t="shared" si="214"/>
        <v/>
      </c>
      <c r="DC144" s="64" t="str">
        <f t="shared" si="215"/>
        <v/>
      </c>
      <c r="DD144" s="64" t="str">
        <f>IF($B144&lt;&gt;"",SUMIFS(进货台账!$I$3:$I$1869,进货台账!$E$3:$E$1869,$B144,进货台账!$B$3:$B$1869,LEFT($I$3,4),进货台账!$C$3:$C$1869,LEFT(DD$4,LEN(DD$4)-1)),"")</f>
        <v/>
      </c>
      <c r="DE144" s="64" t="str">
        <f>IF($B144&lt;&gt;"",SUMIFS(进货台账!$K$3:$K$1869,进货台账!$E$3:$E$1869,$B144,进货台账!$B$3:$B$1869,LEFT($I$3,4),进货台账!$C$3:$C$1869,LEFT(DD$4,LEN(DD$4)-1)),"")</f>
        <v/>
      </c>
      <c r="DF144" s="64" t="str">
        <f t="shared" si="216"/>
        <v/>
      </c>
      <c r="DG144" s="64" t="str">
        <f t="shared" si="217"/>
        <v/>
      </c>
      <c r="DH144" s="64" t="str">
        <f>IF($B144&lt;&gt;"",SUMIFS(销售台账!$I$3:$I$2654,销售台账!$E$3:$E$2654,$B144,销售台账!$B$3:$B$2654,LEFT($I$3,4),销售台账!$C$3:$C$2654,LEFT(DD$4,LEN(DD$4)-1)),"")</f>
        <v/>
      </c>
      <c r="DI144" s="64" t="str">
        <f>IF($B144&lt;&gt;"",IFERROR(SUMIFS(销售台账!$K$3:$K$2654,销售台账!$E$3:$E$2654,$B144,销售台账!$B$3:$B$2654,LEFT($I$3,4),销售台账!$C$3:$C$2654,LEFT(DD$4,LEN(DD$4)-1))/DH144,0),"")</f>
        <v/>
      </c>
      <c r="DJ144" s="64" t="str">
        <f>IF($B144&lt;&gt;"",SUMIFS(损耗登记!$I$3:$I$4999,损耗登记!$E$3:$E$4999,$B144,损耗登记!$B$3:$B$4999,LEFT($I$3,4),损耗登记!$C$3:$C$4999,LEFT(DD$4,LEN(DD$4)-1)),"")</f>
        <v/>
      </c>
      <c r="DK144" s="64" t="str">
        <f t="shared" si="218"/>
        <v/>
      </c>
      <c r="DL144" s="64" t="str">
        <f t="shared" si="219"/>
        <v/>
      </c>
      <c r="DM144" s="64" t="str">
        <f t="shared" si="220"/>
        <v/>
      </c>
      <c r="DN144" s="64" t="str">
        <f t="shared" si="221"/>
        <v/>
      </c>
      <c r="DO144" s="64" t="str">
        <f>IF($B144&lt;&gt;"",SUMIFS(进货台账!$I$3:$I$1869,进货台账!$E$3:$E$1869,$B144,进货台账!$B$3:$B$1869,LEFT($I$3,4),进货台账!$C$3:$C$1869,LEFT(DO$4,LEN(DO$4)-1)),"")</f>
        <v/>
      </c>
      <c r="DP144" s="64" t="str">
        <f>IF($B144&lt;&gt;"",SUMIFS(进货台账!$K$3:$K$1869,进货台账!$E$3:$E$1869,$B144,进货台账!$B$3:$B$1869,LEFT($I$3,4),进货台账!$C$3:$C$1869,LEFT(DO$4,LEN(DO$4)-1)),"")</f>
        <v/>
      </c>
      <c r="DQ144" s="64" t="str">
        <f t="shared" si="222"/>
        <v/>
      </c>
      <c r="DR144" s="64" t="str">
        <f t="shared" si="223"/>
        <v/>
      </c>
      <c r="DS144" s="64" t="str">
        <f>IF($B144&lt;&gt;"",SUMIFS(销售台账!$I$3:$I$2654,销售台账!$E$3:$E$2654,$B144,销售台账!$B$3:$B$2654,LEFT($I$3,4),销售台账!$C$3:$C$2654,LEFT(DO$4,LEN(DO$4)-1)),"")</f>
        <v/>
      </c>
      <c r="DT144" s="64" t="str">
        <f>IF($B144&lt;&gt;"",IFERROR(SUMIFS(销售台账!$K$3:$K$2654,销售台账!$E$3:$E$2654,$B144,销售台账!$B$3:$B$2654,LEFT($I$3,4),销售台账!$C$3:$C$2654,LEFT(DO$4,LEN(DO$4)-1))/DS144,0),"")</f>
        <v/>
      </c>
      <c r="DU144" s="64" t="str">
        <f>IF($B144&lt;&gt;"",SUMIFS(损耗登记!$I$3:$I$4999,损耗登记!$E$3:$E$4999,$B144,损耗登记!$B$3:$B$4999,LEFT($I$3,4),损耗登记!$C$3:$C$4999,LEFT(DO$4,LEN(DO$4)-1)),"")</f>
        <v/>
      </c>
      <c r="DV144" s="64" t="str">
        <f t="shared" si="224"/>
        <v/>
      </c>
      <c r="DW144" s="64" t="str">
        <f t="shared" si="225"/>
        <v/>
      </c>
      <c r="DX144" s="64" t="str">
        <f t="shared" si="226"/>
        <v/>
      </c>
      <c r="DY144" s="64" t="str">
        <f t="shared" si="227"/>
        <v/>
      </c>
      <c r="DZ144" s="64" t="str">
        <f>IF($B144&lt;&gt;"",SUMIFS(进货台账!$I$3:$I$1869,进货台账!$E$3:$E$1869,$B144,进货台账!$B$3:$B$1869,LEFT($I$3,4),进货台账!$C$3:$C$1869,LEFT(DZ$4,LEN(DZ$4)-1)),"")</f>
        <v/>
      </c>
      <c r="EA144" s="64" t="str">
        <f>IF($B144&lt;&gt;"",SUMIFS(进货台账!$K$3:$K$1869,进货台账!$E$3:$E$1869,$B144,进货台账!$B$3:$B$1869,LEFT($I$3,4),进货台账!$C$3:$C$1869,LEFT(DZ$4,LEN(DZ$4)-1)),"")</f>
        <v/>
      </c>
      <c r="EB144" s="64" t="str">
        <f t="shared" si="228"/>
        <v/>
      </c>
      <c r="EC144" s="64" t="str">
        <f t="shared" si="229"/>
        <v/>
      </c>
      <c r="ED144" s="64" t="str">
        <f>IF($B144&lt;&gt;"",SUMIFS(销售台账!$I$3:$I$2654,销售台账!$E$3:$E$2654,$B144,销售台账!$B$3:$B$2654,LEFT($I$3,4),销售台账!$C$3:$C$2654,LEFT(DZ$4,LEN(DZ$4)-1)),"")</f>
        <v/>
      </c>
      <c r="EE144" s="64" t="str">
        <f>IF($B144&lt;&gt;"",IFERROR(SUMIFS(销售台账!$K$3:$K$2654,销售台账!$E$3:$E$2654,$B144,销售台账!$B$3:$B$2654,LEFT($I$3,4),销售台账!$C$3:$C$2654,LEFT(DZ$4,LEN(DZ$4)-1))/ED144,0),"")</f>
        <v/>
      </c>
      <c r="EF144" s="64" t="str">
        <f>IF($B144&lt;&gt;"",SUMIFS(损耗登记!$I$3:$I$4999,损耗登记!$E$3:$E$4999,$B144,损耗登记!$B$3:$B$4999,LEFT($I$3,4),损耗登记!$C$3:$C$4999,LEFT(DZ$4,LEN(DZ$4)-1)),"")</f>
        <v/>
      </c>
      <c r="EG144" s="64" t="str">
        <f t="shared" si="230"/>
        <v/>
      </c>
      <c r="EH144" s="64" t="str">
        <f t="shared" si="231"/>
        <v/>
      </c>
      <c r="EI144" s="64" t="str">
        <f t="shared" si="232"/>
        <v/>
      </c>
      <c r="EJ144" s="64" t="str">
        <f t="shared" si="233"/>
        <v/>
      </c>
    </row>
    <row r="145" s="44" customFormat="1" ht="22" customHeight="1" spans="1:140">
      <c r="A145" s="63" t="str">
        <f t="shared" si="234"/>
        <v/>
      </c>
      <c r="B145" s="63" t="str">
        <f>IF(商品参数!A141&lt;&gt;"",商品参数!A141,"")</f>
        <v/>
      </c>
      <c r="C145" s="64" t="str">
        <f>IFERROR(VLOOKUP(B145,商品参数!A:E,2,FALSE),"")</f>
        <v/>
      </c>
      <c r="D145" s="64" t="str">
        <f>IFERROR(VLOOKUP(B145,商品参数!A:E,3,FALSE),"")</f>
        <v/>
      </c>
      <c r="E145" s="64" t="str">
        <f>IFERROR(VLOOKUP(B145,商品参数!A:E,4,FALSE),"")</f>
        <v/>
      </c>
      <c r="F145" s="64" t="str">
        <f>IF(E145&lt;&gt;"",IFERROR(VLOOKUP(B145,商品参数!$A$3:$D$499,6,0),0),"")</f>
        <v/>
      </c>
      <c r="G145" s="64" t="str">
        <f>IF(E145&lt;&gt;"",IFERROR(VLOOKUP(B145,商品参数!$A$3:$E$499,7,0),0),"")</f>
        <v/>
      </c>
      <c r="H145" s="64" t="str">
        <f t="shared" si="168"/>
        <v/>
      </c>
      <c r="I145" s="64" t="str">
        <f>IF($B145&lt;&gt;"",SUMIFS(进货台账!$I$3:$I$1869,进货台账!$E$3:$E$1869,$B145,进货台账!$B$3:$B$1869,LEFT($I$3,4),进货台账!$C$3:$C$1869,LEFT(I$4,LEN(I$4)-1)),"")</f>
        <v/>
      </c>
      <c r="J145" s="64" t="str">
        <f>IF($B145&lt;&gt;"",SUMIFS(进货台账!$K$3:$K$1869,进货台账!$E$3:$E$1869,$B145,进货台账!$B$3:$B$1869,LEFT($I$3,4),进货台账!$C$3:$C$1869,LEFT(I$4,LEN(I$4)-1)),"")</f>
        <v/>
      </c>
      <c r="K145" s="64" t="str">
        <f t="shared" si="169"/>
        <v/>
      </c>
      <c r="L145" s="64" t="str">
        <f t="shared" si="170"/>
        <v/>
      </c>
      <c r="M145" s="64" t="str">
        <f>IF($B145&lt;&gt;"",SUMIFS(销售台账!$I$3:$I$2654,销售台账!$E$3:$E$2654,$B145,销售台账!$B$3:$B$2654,LEFT($I$3,4),销售台账!$C$3:$C$2654,LEFT(I$4,LEN(I$4)-1)),"")</f>
        <v/>
      </c>
      <c r="N145" s="64" t="str">
        <f>IF($B145&lt;&gt;"",IFERROR(SUMIFS(销售台账!$K$3:$K$2654,销售台账!$E$3:$E$2654,$B145,销售台账!$B$3:$B$2654,LEFT($I$3,4),销售台账!$C$3:$C$2654,LEFT(I$4,LEN(I$4)-1))/M145,0),"")</f>
        <v/>
      </c>
      <c r="O145" s="64" t="str">
        <f>IF($B145&lt;&gt;"",SUMIFS(损耗登记!$I$3:$I$4999,损耗登记!$E$3:$E$4999,$B145,损耗登记!$B$3:$B$4999,LEFT($I$3,4),损耗登记!$C$3:$C$4999,LEFT(I$4,LEN(I$4)-1)),"")</f>
        <v/>
      </c>
      <c r="P145" s="64" t="str">
        <f t="shared" si="171"/>
        <v/>
      </c>
      <c r="Q145" s="64" t="str">
        <f t="shared" si="172"/>
        <v/>
      </c>
      <c r="R145" s="64" t="str">
        <f t="shared" si="173"/>
        <v/>
      </c>
      <c r="S145" s="64" t="str">
        <f t="shared" si="235"/>
        <v/>
      </c>
      <c r="T145" s="64" t="str">
        <f>IF($B145&lt;&gt;"",SUMIFS(进货台账!$I$3:$I$1869,进货台账!$E$3:$E$1869,$B145,进货台账!$B$3:$B$1869,LEFT($I$3,4),进货台账!$C$3:$C$1869,LEFT(T$4,LEN(T$4)-1)),"")</f>
        <v/>
      </c>
      <c r="U145" s="64" t="str">
        <f>IF($B145&lt;&gt;"",SUMIFS(进货台账!$K$3:$K$1869,进货台账!$E$3:$E$1869,$B145,进货台账!$B$3:$B$1869,LEFT($I$3,4),进货台账!$C$3:$C$1869,LEFT(T$4,LEN(T$4)-1)),"")</f>
        <v/>
      </c>
      <c r="V145" s="64" t="str">
        <f t="shared" si="236"/>
        <v/>
      </c>
      <c r="W145" s="64" t="str">
        <f t="shared" si="237"/>
        <v/>
      </c>
      <c r="X145" s="64" t="str">
        <f>IF($B145&lt;&gt;"",SUMIFS(销售台账!$I$3:$I$2654,销售台账!$E$3:$E$2654,$B145,销售台账!$B$3:$B$2654,LEFT($I$3,4),销售台账!$C$3:$C$2654,LEFT(T$4,LEN(T$4)-1)),"")</f>
        <v/>
      </c>
      <c r="Y145" s="64" t="str">
        <f>IF($B145&lt;&gt;"",IFERROR(SUMIFS(销售台账!$K$3:$K$2654,销售台账!$E$3:$E$2654,$B145,销售台账!$B$3:$B$2654,LEFT($I$3,4),销售台账!$C$3:$C$2654,LEFT(T$4,LEN(T$4)-1))/X145,0),"")</f>
        <v/>
      </c>
      <c r="Z145" s="64" t="str">
        <f>IF($B145&lt;&gt;"",SUMIFS(损耗登记!$I$3:$I$4999,损耗登记!$E$3:$E$4999,$B145,损耗登记!$B$3:$B$4999,LEFT($I$3,4),损耗登记!$C$3:$C$4999,LEFT(T$4,LEN(T$4)-1)),"")</f>
        <v/>
      </c>
      <c r="AA145" s="64" t="str">
        <f t="shared" si="238"/>
        <v/>
      </c>
      <c r="AB145" s="64" t="str">
        <f t="shared" si="239"/>
        <v/>
      </c>
      <c r="AC145" s="64" t="str">
        <f t="shared" si="240"/>
        <v/>
      </c>
      <c r="AD145" s="64" t="str">
        <f t="shared" si="241"/>
        <v/>
      </c>
      <c r="AE145" s="64" t="str">
        <f>IF($B145&lt;&gt;"",SUMIFS(进货台账!$I$3:$I$1869,进货台账!$E$3:$E$1869,$B145,进货台账!$B$3:$B$1869,LEFT($I$3,4),进货台账!$C$3:$C$1869,LEFT(AE$4,LEN(AE$4)-1)),"")</f>
        <v/>
      </c>
      <c r="AF145" s="64" t="str">
        <f>IF($B145&lt;&gt;"",SUMIFS(进货台账!$K$3:$K$1869,进货台账!$E$3:$E$1869,$B145,进货台账!$B$3:$B$1869,LEFT($I$3,4),进货台账!$C$3:$C$1869,LEFT(AE$4,LEN(AE$4)-1)),"")</f>
        <v/>
      </c>
      <c r="AG145" s="64" t="str">
        <f t="shared" si="174"/>
        <v/>
      </c>
      <c r="AH145" s="64" t="str">
        <f t="shared" si="175"/>
        <v/>
      </c>
      <c r="AI145" s="64" t="str">
        <f>IF($B145&lt;&gt;"",SUMIFS(销售台账!$I$3:$I$2654,销售台账!$E$3:$E$2654,$B145,销售台账!$B$3:$B$2654,LEFT($I$3,4),销售台账!$C$3:$C$2654,LEFT(AE$4,LEN(AE$4)-1)),"")</f>
        <v/>
      </c>
      <c r="AJ145" s="64" t="str">
        <f>IF($B145&lt;&gt;"",IFERROR(SUMIFS(销售台账!$K$3:$K$2654,销售台账!$E$3:$E$2654,$B145,销售台账!$B$3:$B$2654,LEFT($I$3,4),销售台账!$C$3:$C$2654,LEFT(AE$4,LEN(AE$4)-1))/AI145,0),"")</f>
        <v/>
      </c>
      <c r="AK145" s="64" t="str">
        <f>IF($B145&lt;&gt;"",SUMIFS(损耗登记!$I$3:$I$4999,损耗登记!$E$3:$E$4999,$B145,损耗登记!$B$3:$B$4999,LEFT($I$3,4),损耗登记!$C$3:$C$4999,LEFT(AE$4,LEN(AE$4)-1)),"")</f>
        <v/>
      </c>
      <c r="AL145" s="64" t="str">
        <f t="shared" si="176"/>
        <v/>
      </c>
      <c r="AM145" s="64" t="str">
        <f t="shared" si="177"/>
        <v/>
      </c>
      <c r="AN145" s="64" t="str">
        <f t="shared" si="178"/>
        <v/>
      </c>
      <c r="AO145" s="64" t="str">
        <f t="shared" si="179"/>
        <v/>
      </c>
      <c r="AP145" s="64" t="str">
        <f>IF($B145&lt;&gt;"",SUMIFS(进货台账!$I$3:$I$1869,进货台账!$E$3:$E$1869,$B145,进货台账!$B$3:$B$1869,LEFT($I$3,4),进货台账!$C$3:$C$1869,LEFT(AP$4,LEN(AP$4)-1)),"")</f>
        <v/>
      </c>
      <c r="AQ145" s="64" t="str">
        <f>IF($B145&lt;&gt;"",SUMIFS(进货台账!$K$3:$K$1869,进货台账!$E$3:$E$1869,$B145,进货台账!$B$3:$B$1869,LEFT($I$3,4),进货台账!$C$3:$C$1869,LEFT(AP$4,LEN(AP$4)-1)),"")</f>
        <v/>
      </c>
      <c r="AR145" s="64" t="str">
        <f t="shared" si="180"/>
        <v/>
      </c>
      <c r="AS145" s="64" t="str">
        <f t="shared" si="181"/>
        <v/>
      </c>
      <c r="AT145" s="64" t="str">
        <f>IF($B145&lt;&gt;"",SUMIFS(销售台账!$I$3:$I$2654,销售台账!$E$3:$E$2654,$B145,销售台账!$B$3:$B$2654,LEFT($I$3,4),销售台账!$C$3:$C$2654,LEFT(AP$4,LEN(AP$4)-1)),"")</f>
        <v/>
      </c>
      <c r="AU145" s="64" t="str">
        <f>IF($B145&lt;&gt;"",IFERROR(SUMIFS(销售台账!$K$3:$K$2654,销售台账!$E$3:$E$2654,$B145,销售台账!$B$3:$B$2654,LEFT($I$3,4),销售台账!$C$3:$C$2654,LEFT(AP$4,LEN(AP$4)-1))/AT145,0),"")</f>
        <v/>
      </c>
      <c r="AV145" s="64" t="str">
        <f>IF($B145&lt;&gt;"",SUMIFS(损耗登记!$I$3:$I$4999,损耗登记!$E$3:$E$4999,$B145,损耗登记!$B$3:$B$4999,LEFT($I$3,4),损耗登记!$C$3:$C$4999,LEFT(AP$4,LEN(AP$4)-1)),"")</f>
        <v/>
      </c>
      <c r="AW145" s="64" t="str">
        <f t="shared" si="182"/>
        <v/>
      </c>
      <c r="AX145" s="64" t="str">
        <f t="shared" si="183"/>
        <v/>
      </c>
      <c r="AY145" s="64" t="str">
        <f t="shared" si="184"/>
        <v/>
      </c>
      <c r="AZ145" s="64" t="str">
        <f t="shared" si="185"/>
        <v/>
      </c>
      <c r="BA145" s="64" t="str">
        <f>IF($B145&lt;&gt;"",SUMIFS(进货台账!$I$3:$I$1869,进货台账!$E$3:$E$1869,$B145,进货台账!$B$3:$B$1869,LEFT($I$3,4),进货台账!$C$3:$C$1869,LEFT(BA$4,LEN(BA$4)-1)),"")</f>
        <v/>
      </c>
      <c r="BB145" s="64" t="str">
        <f>IF($B145&lt;&gt;"",SUMIFS(进货台账!$K$3:$K$1869,进货台账!$E$3:$E$1869,$B145,进货台账!$B$3:$B$1869,LEFT($I$3,4),进货台账!$C$3:$C$1869,LEFT(BA$4,LEN(BA$4)-1)),"")</f>
        <v/>
      </c>
      <c r="BC145" s="64" t="str">
        <f t="shared" si="186"/>
        <v/>
      </c>
      <c r="BD145" s="64" t="str">
        <f t="shared" si="187"/>
        <v/>
      </c>
      <c r="BE145" s="64" t="str">
        <f>IF($B145&lt;&gt;"",SUMIFS(销售台账!$I$3:$I$2654,销售台账!$E$3:$E$2654,$B145,销售台账!$B$3:$B$2654,LEFT($I$3,4),销售台账!$C$3:$C$2654,LEFT(BA$4,LEN(BA$4)-1)),"")</f>
        <v/>
      </c>
      <c r="BF145" s="64" t="str">
        <f>IF($B145&lt;&gt;"",IFERROR(SUMIFS(销售台账!$K$3:$K$2654,销售台账!$E$3:$E$2654,$B145,销售台账!$B$3:$B$2654,LEFT($I$3,4),销售台账!$C$3:$C$2654,LEFT(BA$4,LEN(BA$4)-1))/BE145,0),"")</f>
        <v/>
      </c>
      <c r="BG145" s="64" t="str">
        <f>IF($B145&lt;&gt;"",SUMIFS(损耗登记!$I$3:$I$4999,损耗登记!$E$3:$E$4999,$B145,损耗登记!$B$3:$B$4999,LEFT($I$3,4),损耗登记!$C$3:$C$4999,LEFT(BA$4,LEN(BA$4)-1)),"")</f>
        <v/>
      </c>
      <c r="BH145" s="64" t="str">
        <f t="shared" si="188"/>
        <v/>
      </c>
      <c r="BI145" s="64" t="str">
        <f t="shared" si="189"/>
        <v/>
      </c>
      <c r="BJ145" s="64" t="str">
        <f t="shared" si="190"/>
        <v/>
      </c>
      <c r="BK145" s="64" t="str">
        <f t="shared" si="191"/>
        <v/>
      </c>
      <c r="BL145" s="64" t="str">
        <f>IF($B145&lt;&gt;"",SUMIFS(进货台账!$I$3:$I$1869,进货台账!$E$3:$E$1869,$B145,进货台账!$B$3:$B$1869,LEFT($I$3,4),进货台账!$C$3:$C$1869,LEFT(BL$4,LEN(BL$4)-1)),"")</f>
        <v/>
      </c>
      <c r="BM145" s="64" t="str">
        <f>IF($B145&lt;&gt;"",SUMIFS(进货台账!$K$3:$K$1869,进货台账!$E$3:$E$1869,$B145,进货台账!$B$3:$B$1869,LEFT($I$3,4),进货台账!$C$3:$C$1869,LEFT(BL$4,LEN(BL$4)-1)),"")</f>
        <v/>
      </c>
      <c r="BN145" s="64" t="str">
        <f t="shared" si="192"/>
        <v/>
      </c>
      <c r="BO145" s="64" t="str">
        <f t="shared" si="193"/>
        <v/>
      </c>
      <c r="BP145" s="64" t="str">
        <f>IF($B145&lt;&gt;"",SUMIFS(销售台账!$I$3:$I$2654,销售台账!$E$3:$E$2654,$B145,销售台账!$B$3:$B$2654,LEFT($I$3,4),销售台账!$C$3:$C$2654,LEFT(BL$4,LEN(BL$4)-1)),"")</f>
        <v/>
      </c>
      <c r="BQ145" s="64" t="str">
        <f>IF($B145&lt;&gt;"",IFERROR(SUMIFS(销售台账!$K$3:$K$2654,销售台账!$E$3:$E$2654,$B145,销售台账!$B$3:$B$2654,LEFT($I$3,4),销售台账!$C$3:$C$2654,LEFT(BL$4,LEN(BL$4)-1))/BP145,0),"")</f>
        <v/>
      </c>
      <c r="BR145" s="64" t="str">
        <f>IF($B145&lt;&gt;"",SUMIFS(损耗登记!$I$3:$I$4999,损耗登记!$E$3:$E$4999,$B145,损耗登记!$B$3:$B$4999,LEFT($I$3,4),损耗登记!$C$3:$C$4999,LEFT(BL$4,LEN(BL$4)-1)),"")</f>
        <v/>
      </c>
      <c r="BS145" s="64" t="str">
        <f t="shared" si="194"/>
        <v/>
      </c>
      <c r="BT145" s="64" t="str">
        <f t="shared" si="195"/>
        <v/>
      </c>
      <c r="BU145" s="64" t="str">
        <f t="shared" si="196"/>
        <v/>
      </c>
      <c r="BV145" s="64" t="str">
        <f t="shared" si="197"/>
        <v/>
      </c>
      <c r="BW145" s="64" t="str">
        <f>IF($B145&lt;&gt;"",SUMIFS(进货台账!$I$3:$I$1869,进货台账!$E$3:$E$1869,$B145,进货台账!$B$3:$B$1869,LEFT($I$3,4),进货台账!$C$3:$C$1869,LEFT(BW$4,LEN(BW$4)-1)),"")</f>
        <v/>
      </c>
      <c r="BX145" s="64" t="str">
        <f>IF($B145&lt;&gt;"",SUMIFS(进货台账!$K$3:$K$1869,进货台账!$E$3:$E$1869,$B145,进货台账!$B$3:$B$1869,LEFT($I$3,4),进货台账!$C$3:$C$1869,LEFT(BW$4,LEN(BW$4)-1)),"")</f>
        <v/>
      </c>
      <c r="BY145" s="64" t="str">
        <f t="shared" si="198"/>
        <v/>
      </c>
      <c r="BZ145" s="64" t="str">
        <f t="shared" si="199"/>
        <v/>
      </c>
      <c r="CA145" s="64" t="str">
        <f>IF($B145&lt;&gt;"",SUMIFS(销售台账!$I$3:$I$2654,销售台账!$E$3:$E$2654,$B145,销售台账!$B$3:$B$2654,LEFT($I$3,4),销售台账!$C$3:$C$2654,LEFT(BW$4,LEN(BW$4)-1)),"")</f>
        <v/>
      </c>
      <c r="CB145" s="64" t="str">
        <f>IF($B145&lt;&gt;"",IFERROR(SUMIFS(销售台账!$K$3:$K$2654,销售台账!$E$3:$E$2654,$B145,销售台账!$B$3:$B$2654,LEFT($I$3,4),销售台账!$C$3:$C$2654,LEFT(BW$4,LEN(BW$4)-1))/CA145,0),"")</f>
        <v/>
      </c>
      <c r="CC145" s="64" t="str">
        <f>IF($B145&lt;&gt;"",SUMIFS(损耗登记!$I$3:$I$4999,损耗登记!$E$3:$E$4999,$B145,损耗登记!$B$3:$B$4999,LEFT($I$3,4),损耗登记!$C$3:$C$4999,LEFT(BW$4,LEN(BW$4)-1)),"")</f>
        <v/>
      </c>
      <c r="CD145" s="64" t="str">
        <f t="shared" si="200"/>
        <v/>
      </c>
      <c r="CE145" s="64" t="str">
        <f t="shared" si="201"/>
        <v/>
      </c>
      <c r="CF145" s="64" t="str">
        <f t="shared" si="202"/>
        <v/>
      </c>
      <c r="CG145" s="64" t="str">
        <f t="shared" si="203"/>
        <v/>
      </c>
      <c r="CH145" s="64" t="str">
        <f>IF($B145&lt;&gt;"",SUMIFS(进货台账!$I$3:$I$1869,进货台账!$E$3:$E$1869,$B145,进货台账!$B$3:$B$1869,LEFT($I$3,4),进货台账!$C$3:$C$1869,LEFT(CH$4,LEN(CH$4)-1)),"")</f>
        <v/>
      </c>
      <c r="CI145" s="64" t="str">
        <f>IF($B145&lt;&gt;"",SUMIFS(进货台账!$K$3:$K$1869,进货台账!$E$3:$E$1869,$B145,进货台账!$B$3:$B$1869,LEFT($I$3,4),进货台账!$C$3:$C$1869,LEFT(CH$4,LEN(CH$4)-1)),"")</f>
        <v/>
      </c>
      <c r="CJ145" s="64" t="str">
        <f t="shared" si="204"/>
        <v/>
      </c>
      <c r="CK145" s="64" t="str">
        <f t="shared" si="205"/>
        <v/>
      </c>
      <c r="CL145" s="64" t="str">
        <f>IF($B145&lt;&gt;"",SUMIFS(销售台账!$I$3:$I$2654,销售台账!$E$3:$E$2654,$B145,销售台账!$B$3:$B$2654,LEFT($I$3,4),销售台账!$C$3:$C$2654,LEFT(CH$4,LEN(CH$4)-1)),"")</f>
        <v/>
      </c>
      <c r="CM145" s="64" t="str">
        <f>IF($B145&lt;&gt;"",IFERROR(SUMIFS(销售台账!$K$3:$K$2654,销售台账!$E$3:$E$2654,$B145,销售台账!$B$3:$B$2654,LEFT($I$3,4),销售台账!$C$3:$C$2654,LEFT(CH$4,LEN(CH$4)-1))/CL145,0),"")</f>
        <v/>
      </c>
      <c r="CN145" s="64" t="str">
        <f>IF($B145&lt;&gt;"",SUMIFS(损耗登记!$I$3:$I$4999,损耗登记!$E$3:$E$4999,$B145,损耗登记!$B$3:$B$4999,LEFT($I$3,4),损耗登记!$C$3:$C$4999,LEFT(CH$4,LEN(CH$4)-1)),"")</f>
        <v/>
      </c>
      <c r="CO145" s="64" t="str">
        <f t="shared" si="206"/>
        <v/>
      </c>
      <c r="CP145" s="64" t="str">
        <f t="shared" si="207"/>
        <v/>
      </c>
      <c r="CQ145" s="64" t="str">
        <f t="shared" si="208"/>
        <v/>
      </c>
      <c r="CR145" s="64" t="str">
        <f t="shared" si="209"/>
        <v/>
      </c>
      <c r="CS145" s="64" t="str">
        <f>IF($B145&lt;&gt;"",SUMIFS(进货台账!$I$3:$I$1869,进货台账!$E$3:$E$1869,$B145,进货台账!$B$3:$B$1869,LEFT($I$3,4),进货台账!$C$3:$C$1869,LEFT(CS$4,LEN(CS$4)-1)),"")</f>
        <v/>
      </c>
      <c r="CT145" s="64" t="str">
        <f>IF($B145&lt;&gt;"",SUMIFS(进货台账!$K$3:$K$1869,进货台账!$E$3:$E$1869,$B145,进货台账!$B$3:$B$1869,LEFT($I$3,4),进货台账!$C$3:$C$1869,LEFT(CS$4,LEN(CS$4)-1)),"")</f>
        <v/>
      </c>
      <c r="CU145" s="64" t="str">
        <f t="shared" si="210"/>
        <v/>
      </c>
      <c r="CV145" s="64" t="str">
        <f t="shared" si="211"/>
        <v/>
      </c>
      <c r="CW145" s="64" t="str">
        <f>IF($B145&lt;&gt;"",SUMIFS(销售台账!$I$3:$I$2654,销售台账!$E$3:$E$2654,$B145,销售台账!$B$3:$B$2654,LEFT($I$3,4),销售台账!$C$3:$C$2654,LEFT(CS$4,LEN(CS$4)-1)),"")</f>
        <v/>
      </c>
      <c r="CX145" s="64" t="str">
        <f>IF($B145&lt;&gt;"",IFERROR(SUMIFS(销售台账!$K$3:$K$2654,销售台账!$E$3:$E$2654,$B145,销售台账!$B$3:$B$2654,LEFT($I$3,4),销售台账!$C$3:$C$2654,LEFT(CS$4,LEN(CS$4)-1))/CW145,0),"")</f>
        <v/>
      </c>
      <c r="CY145" s="64" t="str">
        <f>IF($B145&lt;&gt;"",SUMIFS(损耗登记!$I$3:$I$4999,损耗登记!$E$3:$E$4999,$B145,损耗登记!$B$3:$B$4999,LEFT($I$3,4),损耗登记!$C$3:$C$4999,LEFT(CS$4,LEN(CS$4)-1)),"")</f>
        <v/>
      </c>
      <c r="CZ145" s="64" t="str">
        <f t="shared" si="212"/>
        <v/>
      </c>
      <c r="DA145" s="64" t="str">
        <f t="shared" si="213"/>
        <v/>
      </c>
      <c r="DB145" s="64" t="str">
        <f t="shared" si="214"/>
        <v/>
      </c>
      <c r="DC145" s="64" t="str">
        <f t="shared" si="215"/>
        <v/>
      </c>
      <c r="DD145" s="64" t="str">
        <f>IF($B145&lt;&gt;"",SUMIFS(进货台账!$I$3:$I$1869,进货台账!$E$3:$E$1869,$B145,进货台账!$B$3:$B$1869,LEFT($I$3,4),进货台账!$C$3:$C$1869,LEFT(DD$4,LEN(DD$4)-1)),"")</f>
        <v/>
      </c>
      <c r="DE145" s="64" t="str">
        <f>IF($B145&lt;&gt;"",SUMIFS(进货台账!$K$3:$K$1869,进货台账!$E$3:$E$1869,$B145,进货台账!$B$3:$B$1869,LEFT($I$3,4),进货台账!$C$3:$C$1869,LEFT(DD$4,LEN(DD$4)-1)),"")</f>
        <v/>
      </c>
      <c r="DF145" s="64" t="str">
        <f t="shared" si="216"/>
        <v/>
      </c>
      <c r="DG145" s="64" t="str">
        <f t="shared" si="217"/>
        <v/>
      </c>
      <c r="DH145" s="64" t="str">
        <f>IF($B145&lt;&gt;"",SUMIFS(销售台账!$I$3:$I$2654,销售台账!$E$3:$E$2654,$B145,销售台账!$B$3:$B$2654,LEFT($I$3,4),销售台账!$C$3:$C$2654,LEFT(DD$4,LEN(DD$4)-1)),"")</f>
        <v/>
      </c>
      <c r="DI145" s="64" t="str">
        <f>IF($B145&lt;&gt;"",IFERROR(SUMIFS(销售台账!$K$3:$K$2654,销售台账!$E$3:$E$2654,$B145,销售台账!$B$3:$B$2654,LEFT($I$3,4),销售台账!$C$3:$C$2654,LEFT(DD$4,LEN(DD$4)-1))/DH145,0),"")</f>
        <v/>
      </c>
      <c r="DJ145" s="64" t="str">
        <f>IF($B145&lt;&gt;"",SUMIFS(损耗登记!$I$3:$I$4999,损耗登记!$E$3:$E$4999,$B145,损耗登记!$B$3:$B$4999,LEFT($I$3,4),损耗登记!$C$3:$C$4999,LEFT(DD$4,LEN(DD$4)-1)),"")</f>
        <v/>
      </c>
      <c r="DK145" s="64" t="str">
        <f t="shared" si="218"/>
        <v/>
      </c>
      <c r="DL145" s="64" t="str">
        <f t="shared" si="219"/>
        <v/>
      </c>
      <c r="DM145" s="64" t="str">
        <f t="shared" si="220"/>
        <v/>
      </c>
      <c r="DN145" s="64" t="str">
        <f t="shared" si="221"/>
        <v/>
      </c>
      <c r="DO145" s="64" t="str">
        <f>IF($B145&lt;&gt;"",SUMIFS(进货台账!$I$3:$I$1869,进货台账!$E$3:$E$1869,$B145,进货台账!$B$3:$B$1869,LEFT($I$3,4),进货台账!$C$3:$C$1869,LEFT(DO$4,LEN(DO$4)-1)),"")</f>
        <v/>
      </c>
      <c r="DP145" s="64" t="str">
        <f>IF($B145&lt;&gt;"",SUMIFS(进货台账!$K$3:$K$1869,进货台账!$E$3:$E$1869,$B145,进货台账!$B$3:$B$1869,LEFT($I$3,4),进货台账!$C$3:$C$1869,LEFT(DO$4,LEN(DO$4)-1)),"")</f>
        <v/>
      </c>
      <c r="DQ145" s="64" t="str">
        <f t="shared" si="222"/>
        <v/>
      </c>
      <c r="DR145" s="64" t="str">
        <f t="shared" si="223"/>
        <v/>
      </c>
      <c r="DS145" s="64" t="str">
        <f>IF($B145&lt;&gt;"",SUMIFS(销售台账!$I$3:$I$2654,销售台账!$E$3:$E$2654,$B145,销售台账!$B$3:$B$2654,LEFT($I$3,4),销售台账!$C$3:$C$2654,LEFT(DO$4,LEN(DO$4)-1)),"")</f>
        <v/>
      </c>
      <c r="DT145" s="64" t="str">
        <f>IF($B145&lt;&gt;"",IFERROR(SUMIFS(销售台账!$K$3:$K$2654,销售台账!$E$3:$E$2654,$B145,销售台账!$B$3:$B$2654,LEFT($I$3,4),销售台账!$C$3:$C$2654,LEFT(DO$4,LEN(DO$4)-1))/DS145,0),"")</f>
        <v/>
      </c>
      <c r="DU145" s="64" t="str">
        <f>IF($B145&lt;&gt;"",SUMIFS(损耗登记!$I$3:$I$4999,损耗登记!$E$3:$E$4999,$B145,损耗登记!$B$3:$B$4999,LEFT($I$3,4),损耗登记!$C$3:$C$4999,LEFT(DO$4,LEN(DO$4)-1)),"")</f>
        <v/>
      </c>
      <c r="DV145" s="64" t="str">
        <f t="shared" si="224"/>
        <v/>
      </c>
      <c r="DW145" s="64" t="str">
        <f t="shared" si="225"/>
        <v/>
      </c>
      <c r="DX145" s="64" t="str">
        <f t="shared" si="226"/>
        <v/>
      </c>
      <c r="DY145" s="64" t="str">
        <f t="shared" si="227"/>
        <v/>
      </c>
      <c r="DZ145" s="64" t="str">
        <f>IF($B145&lt;&gt;"",SUMIFS(进货台账!$I$3:$I$1869,进货台账!$E$3:$E$1869,$B145,进货台账!$B$3:$B$1869,LEFT($I$3,4),进货台账!$C$3:$C$1869,LEFT(DZ$4,LEN(DZ$4)-1)),"")</f>
        <v/>
      </c>
      <c r="EA145" s="64" t="str">
        <f>IF($B145&lt;&gt;"",SUMIFS(进货台账!$K$3:$K$1869,进货台账!$E$3:$E$1869,$B145,进货台账!$B$3:$B$1869,LEFT($I$3,4),进货台账!$C$3:$C$1869,LEFT(DZ$4,LEN(DZ$4)-1)),"")</f>
        <v/>
      </c>
      <c r="EB145" s="64" t="str">
        <f t="shared" si="228"/>
        <v/>
      </c>
      <c r="EC145" s="64" t="str">
        <f t="shared" si="229"/>
        <v/>
      </c>
      <c r="ED145" s="64" t="str">
        <f>IF($B145&lt;&gt;"",SUMIFS(销售台账!$I$3:$I$2654,销售台账!$E$3:$E$2654,$B145,销售台账!$B$3:$B$2654,LEFT($I$3,4),销售台账!$C$3:$C$2654,LEFT(DZ$4,LEN(DZ$4)-1)),"")</f>
        <v/>
      </c>
      <c r="EE145" s="64" t="str">
        <f>IF($B145&lt;&gt;"",IFERROR(SUMIFS(销售台账!$K$3:$K$2654,销售台账!$E$3:$E$2654,$B145,销售台账!$B$3:$B$2654,LEFT($I$3,4),销售台账!$C$3:$C$2654,LEFT(DZ$4,LEN(DZ$4)-1))/ED145,0),"")</f>
        <v/>
      </c>
      <c r="EF145" s="64" t="str">
        <f>IF($B145&lt;&gt;"",SUMIFS(损耗登记!$I$3:$I$4999,损耗登记!$E$3:$E$4999,$B145,损耗登记!$B$3:$B$4999,LEFT($I$3,4),损耗登记!$C$3:$C$4999,LEFT(DZ$4,LEN(DZ$4)-1)),"")</f>
        <v/>
      </c>
      <c r="EG145" s="64" t="str">
        <f t="shared" si="230"/>
        <v/>
      </c>
      <c r="EH145" s="64" t="str">
        <f t="shared" si="231"/>
        <v/>
      </c>
      <c r="EI145" s="64" t="str">
        <f t="shared" si="232"/>
        <v/>
      </c>
      <c r="EJ145" s="64" t="str">
        <f t="shared" si="233"/>
        <v/>
      </c>
    </row>
    <row r="146" s="44" customFormat="1" ht="22" customHeight="1" spans="1:140">
      <c r="A146" s="63" t="str">
        <f t="shared" si="234"/>
        <v/>
      </c>
      <c r="B146" s="63" t="str">
        <f>IF(商品参数!A142&lt;&gt;"",商品参数!A142,"")</f>
        <v/>
      </c>
      <c r="C146" s="64" t="str">
        <f>IFERROR(VLOOKUP(B146,商品参数!A:E,2,FALSE),"")</f>
        <v/>
      </c>
      <c r="D146" s="64" t="str">
        <f>IFERROR(VLOOKUP(B146,商品参数!A:E,3,FALSE),"")</f>
        <v/>
      </c>
      <c r="E146" s="64" t="str">
        <f>IFERROR(VLOOKUP(B146,商品参数!A:E,4,FALSE),"")</f>
        <v/>
      </c>
      <c r="F146" s="64" t="str">
        <f>IF(E146&lt;&gt;"",IFERROR(VLOOKUP(B146,商品参数!$A$3:$D$499,6,0),0),"")</f>
        <v/>
      </c>
      <c r="G146" s="64" t="str">
        <f>IF(E146&lt;&gt;"",IFERROR(VLOOKUP(B146,商品参数!$A$3:$E$499,7,0),0),"")</f>
        <v/>
      </c>
      <c r="H146" s="64" t="str">
        <f t="shared" si="168"/>
        <v/>
      </c>
      <c r="I146" s="64" t="str">
        <f>IF($B146&lt;&gt;"",SUMIFS(进货台账!$I$3:$I$1869,进货台账!$E$3:$E$1869,$B146,进货台账!$B$3:$B$1869,LEFT($I$3,4),进货台账!$C$3:$C$1869,LEFT(I$4,LEN(I$4)-1)),"")</f>
        <v/>
      </c>
      <c r="J146" s="64" t="str">
        <f>IF($B146&lt;&gt;"",SUMIFS(进货台账!$K$3:$K$1869,进货台账!$E$3:$E$1869,$B146,进货台账!$B$3:$B$1869,LEFT($I$3,4),进货台账!$C$3:$C$1869,LEFT(I$4,LEN(I$4)-1)),"")</f>
        <v/>
      </c>
      <c r="K146" s="64" t="str">
        <f t="shared" si="169"/>
        <v/>
      </c>
      <c r="L146" s="64" t="str">
        <f t="shared" si="170"/>
        <v/>
      </c>
      <c r="M146" s="64" t="str">
        <f>IF($B146&lt;&gt;"",SUMIFS(销售台账!$I$3:$I$2654,销售台账!$E$3:$E$2654,$B146,销售台账!$B$3:$B$2654,LEFT($I$3,4),销售台账!$C$3:$C$2654,LEFT(I$4,LEN(I$4)-1)),"")</f>
        <v/>
      </c>
      <c r="N146" s="64" t="str">
        <f>IF($B146&lt;&gt;"",IFERROR(SUMIFS(销售台账!$K$3:$K$2654,销售台账!$E$3:$E$2654,$B146,销售台账!$B$3:$B$2654,LEFT($I$3,4),销售台账!$C$3:$C$2654,LEFT(I$4,LEN(I$4)-1))/M146,0),"")</f>
        <v/>
      </c>
      <c r="O146" s="64" t="str">
        <f>IF($B146&lt;&gt;"",SUMIFS(损耗登记!$I$3:$I$4999,损耗登记!$E$3:$E$4999,$B146,损耗登记!$B$3:$B$4999,LEFT($I$3,4),损耗登记!$C$3:$C$4999,LEFT(I$4,LEN(I$4)-1)),"")</f>
        <v/>
      </c>
      <c r="P146" s="64" t="str">
        <f t="shared" si="171"/>
        <v/>
      </c>
      <c r="Q146" s="64" t="str">
        <f t="shared" si="172"/>
        <v/>
      </c>
      <c r="R146" s="64" t="str">
        <f t="shared" si="173"/>
        <v/>
      </c>
      <c r="S146" s="64" t="str">
        <f t="shared" si="235"/>
        <v/>
      </c>
      <c r="T146" s="64" t="str">
        <f>IF($B146&lt;&gt;"",SUMIFS(进货台账!$I$3:$I$1869,进货台账!$E$3:$E$1869,$B146,进货台账!$B$3:$B$1869,LEFT($I$3,4),进货台账!$C$3:$C$1869,LEFT(T$4,LEN(T$4)-1)),"")</f>
        <v/>
      </c>
      <c r="U146" s="64" t="str">
        <f>IF($B146&lt;&gt;"",SUMIFS(进货台账!$K$3:$K$1869,进货台账!$E$3:$E$1869,$B146,进货台账!$B$3:$B$1869,LEFT($I$3,4),进货台账!$C$3:$C$1869,LEFT(T$4,LEN(T$4)-1)),"")</f>
        <v/>
      </c>
      <c r="V146" s="64" t="str">
        <f t="shared" si="236"/>
        <v/>
      </c>
      <c r="W146" s="64" t="str">
        <f t="shared" si="237"/>
        <v/>
      </c>
      <c r="X146" s="64" t="str">
        <f>IF($B146&lt;&gt;"",SUMIFS(销售台账!$I$3:$I$2654,销售台账!$E$3:$E$2654,$B146,销售台账!$B$3:$B$2654,LEFT($I$3,4),销售台账!$C$3:$C$2654,LEFT(T$4,LEN(T$4)-1)),"")</f>
        <v/>
      </c>
      <c r="Y146" s="64" t="str">
        <f>IF($B146&lt;&gt;"",IFERROR(SUMIFS(销售台账!$K$3:$K$2654,销售台账!$E$3:$E$2654,$B146,销售台账!$B$3:$B$2654,LEFT($I$3,4),销售台账!$C$3:$C$2654,LEFT(T$4,LEN(T$4)-1))/X146,0),"")</f>
        <v/>
      </c>
      <c r="Z146" s="64" t="str">
        <f>IF($B146&lt;&gt;"",SUMIFS(损耗登记!$I$3:$I$4999,损耗登记!$E$3:$E$4999,$B146,损耗登记!$B$3:$B$4999,LEFT($I$3,4),损耗登记!$C$3:$C$4999,LEFT(T$4,LEN(T$4)-1)),"")</f>
        <v/>
      </c>
      <c r="AA146" s="64" t="str">
        <f t="shared" si="238"/>
        <v/>
      </c>
      <c r="AB146" s="64" t="str">
        <f t="shared" si="239"/>
        <v/>
      </c>
      <c r="AC146" s="64" t="str">
        <f t="shared" si="240"/>
        <v/>
      </c>
      <c r="AD146" s="64" t="str">
        <f t="shared" si="241"/>
        <v/>
      </c>
      <c r="AE146" s="64" t="str">
        <f>IF($B146&lt;&gt;"",SUMIFS(进货台账!$I$3:$I$1869,进货台账!$E$3:$E$1869,$B146,进货台账!$B$3:$B$1869,LEFT($I$3,4),进货台账!$C$3:$C$1869,LEFT(AE$4,LEN(AE$4)-1)),"")</f>
        <v/>
      </c>
      <c r="AF146" s="64" t="str">
        <f>IF($B146&lt;&gt;"",SUMIFS(进货台账!$K$3:$K$1869,进货台账!$E$3:$E$1869,$B146,进货台账!$B$3:$B$1869,LEFT($I$3,4),进货台账!$C$3:$C$1869,LEFT(AE$4,LEN(AE$4)-1)),"")</f>
        <v/>
      </c>
      <c r="AG146" s="64" t="str">
        <f t="shared" si="174"/>
        <v/>
      </c>
      <c r="AH146" s="64" t="str">
        <f t="shared" si="175"/>
        <v/>
      </c>
      <c r="AI146" s="64" t="str">
        <f>IF($B146&lt;&gt;"",SUMIFS(销售台账!$I$3:$I$2654,销售台账!$E$3:$E$2654,$B146,销售台账!$B$3:$B$2654,LEFT($I$3,4),销售台账!$C$3:$C$2654,LEFT(AE$4,LEN(AE$4)-1)),"")</f>
        <v/>
      </c>
      <c r="AJ146" s="64" t="str">
        <f>IF($B146&lt;&gt;"",IFERROR(SUMIFS(销售台账!$K$3:$K$2654,销售台账!$E$3:$E$2654,$B146,销售台账!$B$3:$B$2654,LEFT($I$3,4),销售台账!$C$3:$C$2654,LEFT(AE$4,LEN(AE$4)-1))/AI146,0),"")</f>
        <v/>
      </c>
      <c r="AK146" s="64" t="str">
        <f>IF($B146&lt;&gt;"",SUMIFS(损耗登记!$I$3:$I$4999,损耗登记!$E$3:$E$4999,$B146,损耗登记!$B$3:$B$4999,LEFT($I$3,4),损耗登记!$C$3:$C$4999,LEFT(AE$4,LEN(AE$4)-1)),"")</f>
        <v/>
      </c>
      <c r="AL146" s="64" t="str">
        <f t="shared" si="176"/>
        <v/>
      </c>
      <c r="AM146" s="64" t="str">
        <f t="shared" si="177"/>
        <v/>
      </c>
      <c r="AN146" s="64" t="str">
        <f t="shared" si="178"/>
        <v/>
      </c>
      <c r="AO146" s="64" t="str">
        <f t="shared" si="179"/>
        <v/>
      </c>
      <c r="AP146" s="64" t="str">
        <f>IF($B146&lt;&gt;"",SUMIFS(进货台账!$I$3:$I$1869,进货台账!$E$3:$E$1869,$B146,进货台账!$B$3:$B$1869,LEFT($I$3,4),进货台账!$C$3:$C$1869,LEFT(AP$4,LEN(AP$4)-1)),"")</f>
        <v/>
      </c>
      <c r="AQ146" s="64" t="str">
        <f>IF($B146&lt;&gt;"",SUMIFS(进货台账!$K$3:$K$1869,进货台账!$E$3:$E$1869,$B146,进货台账!$B$3:$B$1869,LEFT($I$3,4),进货台账!$C$3:$C$1869,LEFT(AP$4,LEN(AP$4)-1)),"")</f>
        <v/>
      </c>
      <c r="AR146" s="64" t="str">
        <f t="shared" si="180"/>
        <v/>
      </c>
      <c r="AS146" s="64" t="str">
        <f t="shared" si="181"/>
        <v/>
      </c>
      <c r="AT146" s="64" t="str">
        <f>IF($B146&lt;&gt;"",SUMIFS(销售台账!$I$3:$I$2654,销售台账!$E$3:$E$2654,$B146,销售台账!$B$3:$B$2654,LEFT($I$3,4),销售台账!$C$3:$C$2654,LEFT(AP$4,LEN(AP$4)-1)),"")</f>
        <v/>
      </c>
      <c r="AU146" s="64" t="str">
        <f>IF($B146&lt;&gt;"",IFERROR(SUMIFS(销售台账!$K$3:$K$2654,销售台账!$E$3:$E$2654,$B146,销售台账!$B$3:$B$2654,LEFT($I$3,4),销售台账!$C$3:$C$2654,LEFT(AP$4,LEN(AP$4)-1))/AT146,0),"")</f>
        <v/>
      </c>
      <c r="AV146" s="64" t="str">
        <f>IF($B146&lt;&gt;"",SUMIFS(损耗登记!$I$3:$I$4999,损耗登记!$E$3:$E$4999,$B146,损耗登记!$B$3:$B$4999,LEFT($I$3,4),损耗登记!$C$3:$C$4999,LEFT(AP$4,LEN(AP$4)-1)),"")</f>
        <v/>
      </c>
      <c r="AW146" s="64" t="str">
        <f t="shared" si="182"/>
        <v/>
      </c>
      <c r="AX146" s="64" t="str">
        <f t="shared" si="183"/>
        <v/>
      </c>
      <c r="AY146" s="64" t="str">
        <f t="shared" si="184"/>
        <v/>
      </c>
      <c r="AZ146" s="64" t="str">
        <f t="shared" si="185"/>
        <v/>
      </c>
      <c r="BA146" s="64" t="str">
        <f>IF($B146&lt;&gt;"",SUMIFS(进货台账!$I$3:$I$1869,进货台账!$E$3:$E$1869,$B146,进货台账!$B$3:$B$1869,LEFT($I$3,4),进货台账!$C$3:$C$1869,LEFT(BA$4,LEN(BA$4)-1)),"")</f>
        <v/>
      </c>
      <c r="BB146" s="64" t="str">
        <f>IF($B146&lt;&gt;"",SUMIFS(进货台账!$K$3:$K$1869,进货台账!$E$3:$E$1869,$B146,进货台账!$B$3:$B$1869,LEFT($I$3,4),进货台账!$C$3:$C$1869,LEFT(BA$4,LEN(BA$4)-1)),"")</f>
        <v/>
      </c>
      <c r="BC146" s="64" t="str">
        <f t="shared" si="186"/>
        <v/>
      </c>
      <c r="BD146" s="64" t="str">
        <f t="shared" si="187"/>
        <v/>
      </c>
      <c r="BE146" s="64" t="str">
        <f>IF($B146&lt;&gt;"",SUMIFS(销售台账!$I$3:$I$2654,销售台账!$E$3:$E$2654,$B146,销售台账!$B$3:$B$2654,LEFT($I$3,4),销售台账!$C$3:$C$2654,LEFT(BA$4,LEN(BA$4)-1)),"")</f>
        <v/>
      </c>
      <c r="BF146" s="64" t="str">
        <f>IF($B146&lt;&gt;"",IFERROR(SUMIFS(销售台账!$K$3:$K$2654,销售台账!$E$3:$E$2654,$B146,销售台账!$B$3:$B$2654,LEFT($I$3,4),销售台账!$C$3:$C$2654,LEFT(BA$4,LEN(BA$4)-1))/BE146,0),"")</f>
        <v/>
      </c>
      <c r="BG146" s="64" t="str">
        <f>IF($B146&lt;&gt;"",SUMIFS(损耗登记!$I$3:$I$4999,损耗登记!$E$3:$E$4999,$B146,损耗登记!$B$3:$B$4999,LEFT($I$3,4),损耗登记!$C$3:$C$4999,LEFT(BA$4,LEN(BA$4)-1)),"")</f>
        <v/>
      </c>
      <c r="BH146" s="64" t="str">
        <f t="shared" si="188"/>
        <v/>
      </c>
      <c r="BI146" s="64" t="str">
        <f t="shared" si="189"/>
        <v/>
      </c>
      <c r="BJ146" s="64" t="str">
        <f t="shared" si="190"/>
        <v/>
      </c>
      <c r="BK146" s="64" t="str">
        <f t="shared" si="191"/>
        <v/>
      </c>
      <c r="BL146" s="64" t="str">
        <f>IF($B146&lt;&gt;"",SUMIFS(进货台账!$I$3:$I$1869,进货台账!$E$3:$E$1869,$B146,进货台账!$B$3:$B$1869,LEFT($I$3,4),进货台账!$C$3:$C$1869,LEFT(BL$4,LEN(BL$4)-1)),"")</f>
        <v/>
      </c>
      <c r="BM146" s="64" t="str">
        <f>IF($B146&lt;&gt;"",SUMIFS(进货台账!$K$3:$K$1869,进货台账!$E$3:$E$1869,$B146,进货台账!$B$3:$B$1869,LEFT($I$3,4),进货台账!$C$3:$C$1869,LEFT(BL$4,LEN(BL$4)-1)),"")</f>
        <v/>
      </c>
      <c r="BN146" s="64" t="str">
        <f t="shared" si="192"/>
        <v/>
      </c>
      <c r="BO146" s="64" t="str">
        <f t="shared" si="193"/>
        <v/>
      </c>
      <c r="BP146" s="64" t="str">
        <f>IF($B146&lt;&gt;"",SUMIFS(销售台账!$I$3:$I$2654,销售台账!$E$3:$E$2654,$B146,销售台账!$B$3:$B$2654,LEFT($I$3,4),销售台账!$C$3:$C$2654,LEFT(BL$4,LEN(BL$4)-1)),"")</f>
        <v/>
      </c>
      <c r="BQ146" s="64" t="str">
        <f>IF($B146&lt;&gt;"",IFERROR(SUMIFS(销售台账!$K$3:$K$2654,销售台账!$E$3:$E$2654,$B146,销售台账!$B$3:$B$2654,LEFT($I$3,4),销售台账!$C$3:$C$2654,LEFT(BL$4,LEN(BL$4)-1))/BP146,0),"")</f>
        <v/>
      </c>
      <c r="BR146" s="64" t="str">
        <f>IF($B146&lt;&gt;"",SUMIFS(损耗登记!$I$3:$I$4999,损耗登记!$E$3:$E$4999,$B146,损耗登记!$B$3:$B$4999,LEFT($I$3,4),损耗登记!$C$3:$C$4999,LEFT(BL$4,LEN(BL$4)-1)),"")</f>
        <v/>
      </c>
      <c r="BS146" s="64" t="str">
        <f t="shared" si="194"/>
        <v/>
      </c>
      <c r="BT146" s="64" t="str">
        <f t="shared" si="195"/>
        <v/>
      </c>
      <c r="BU146" s="64" t="str">
        <f t="shared" si="196"/>
        <v/>
      </c>
      <c r="BV146" s="64" t="str">
        <f t="shared" si="197"/>
        <v/>
      </c>
      <c r="BW146" s="64" t="str">
        <f>IF($B146&lt;&gt;"",SUMIFS(进货台账!$I$3:$I$1869,进货台账!$E$3:$E$1869,$B146,进货台账!$B$3:$B$1869,LEFT($I$3,4),进货台账!$C$3:$C$1869,LEFT(BW$4,LEN(BW$4)-1)),"")</f>
        <v/>
      </c>
      <c r="BX146" s="64" t="str">
        <f>IF($B146&lt;&gt;"",SUMIFS(进货台账!$K$3:$K$1869,进货台账!$E$3:$E$1869,$B146,进货台账!$B$3:$B$1869,LEFT($I$3,4),进货台账!$C$3:$C$1869,LEFT(BW$4,LEN(BW$4)-1)),"")</f>
        <v/>
      </c>
      <c r="BY146" s="64" t="str">
        <f t="shared" si="198"/>
        <v/>
      </c>
      <c r="BZ146" s="64" t="str">
        <f t="shared" si="199"/>
        <v/>
      </c>
      <c r="CA146" s="64" t="str">
        <f>IF($B146&lt;&gt;"",SUMIFS(销售台账!$I$3:$I$2654,销售台账!$E$3:$E$2654,$B146,销售台账!$B$3:$B$2654,LEFT($I$3,4),销售台账!$C$3:$C$2654,LEFT(BW$4,LEN(BW$4)-1)),"")</f>
        <v/>
      </c>
      <c r="CB146" s="64" t="str">
        <f>IF($B146&lt;&gt;"",IFERROR(SUMIFS(销售台账!$K$3:$K$2654,销售台账!$E$3:$E$2654,$B146,销售台账!$B$3:$B$2654,LEFT($I$3,4),销售台账!$C$3:$C$2654,LEFT(BW$4,LEN(BW$4)-1))/CA146,0),"")</f>
        <v/>
      </c>
      <c r="CC146" s="64" t="str">
        <f>IF($B146&lt;&gt;"",SUMIFS(损耗登记!$I$3:$I$4999,损耗登记!$E$3:$E$4999,$B146,损耗登记!$B$3:$B$4999,LEFT($I$3,4),损耗登记!$C$3:$C$4999,LEFT(BW$4,LEN(BW$4)-1)),"")</f>
        <v/>
      </c>
      <c r="CD146" s="64" t="str">
        <f t="shared" si="200"/>
        <v/>
      </c>
      <c r="CE146" s="64" t="str">
        <f t="shared" si="201"/>
        <v/>
      </c>
      <c r="CF146" s="64" t="str">
        <f t="shared" si="202"/>
        <v/>
      </c>
      <c r="CG146" s="64" t="str">
        <f t="shared" si="203"/>
        <v/>
      </c>
      <c r="CH146" s="64" t="str">
        <f>IF($B146&lt;&gt;"",SUMIFS(进货台账!$I$3:$I$1869,进货台账!$E$3:$E$1869,$B146,进货台账!$B$3:$B$1869,LEFT($I$3,4),进货台账!$C$3:$C$1869,LEFT(CH$4,LEN(CH$4)-1)),"")</f>
        <v/>
      </c>
      <c r="CI146" s="64" t="str">
        <f>IF($B146&lt;&gt;"",SUMIFS(进货台账!$K$3:$K$1869,进货台账!$E$3:$E$1869,$B146,进货台账!$B$3:$B$1869,LEFT($I$3,4),进货台账!$C$3:$C$1869,LEFT(CH$4,LEN(CH$4)-1)),"")</f>
        <v/>
      </c>
      <c r="CJ146" s="64" t="str">
        <f t="shared" si="204"/>
        <v/>
      </c>
      <c r="CK146" s="64" t="str">
        <f t="shared" si="205"/>
        <v/>
      </c>
      <c r="CL146" s="64" t="str">
        <f>IF($B146&lt;&gt;"",SUMIFS(销售台账!$I$3:$I$2654,销售台账!$E$3:$E$2654,$B146,销售台账!$B$3:$B$2654,LEFT($I$3,4),销售台账!$C$3:$C$2654,LEFT(CH$4,LEN(CH$4)-1)),"")</f>
        <v/>
      </c>
      <c r="CM146" s="64" t="str">
        <f>IF($B146&lt;&gt;"",IFERROR(SUMIFS(销售台账!$K$3:$K$2654,销售台账!$E$3:$E$2654,$B146,销售台账!$B$3:$B$2654,LEFT($I$3,4),销售台账!$C$3:$C$2654,LEFT(CH$4,LEN(CH$4)-1))/CL146,0),"")</f>
        <v/>
      </c>
      <c r="CN146" s="64" t="str">
        <f>IF($B146&lt;&gt;"",SUMIFS(损耗登记!$I$3:$I$4999,损耗登记!$E$3:$E$4999,$B146,损耗登记!$B$3:$B$4999,LEFT($I$3,4),损耗登记!$C$3:$C$4999,LEFT(CH$4,LEN(CH$4)-1)),"")</f>
        <v/>
      </c>
      <c r="CO146" s="64" t="str">
        <f t="shared" si="206"/>
        <v/>
      </c>
      <c r="CP146" s="64" t="str">
        <f t="shared" si="207"/>
        <v/>
      </c>
      <c r="CQ146" s="64" t="str">
        <f t="shared" si="208"/>
        <v/>
      </c>
      <c r="CR146" s="64" t="str">
        <f t="shared" si="209"/>
        <v/>
      </c>
      <c r="CS146" s="64" t="str">
        <f>IF($B146&lt;&gt;"",SUMIFS(进货台账!$I$3:$I$1869,进货台账!$E$3:$E$1869,$B146,进货台账!$B$3:$B$1869,LEFT($I$3,4),进货台账!$C$3:$C$1869,LEFT(CS$4,LEN(CS$4)-1)),"")</f>
        <v/>
      </c>
      <c r="CT146" s="64" t="str">
        <f>IF($B146&lt;&gt;"",SUMIFS(进货台账!$K$3:$K$1869,进货台账!$E$3:$E$1869,$B146,进货台账!$B$3:$B$1869,LEFT($I$3,4),进货台账!$C$3:$C$1869,LEFT(CS$4,LEN(CS$4)-1)),"")</f>
        <v/>
      </c>
      <c r="CU146" s="64" t="str">
        <f t="shared" si="210"/>
        <v/>
      </c>
      <c r="CV146" s="64" t="str">
        <f t="shared" si="211"/>
        <v/>
      </c>
      <c r="CW146" s="64" t="str">
        <f>IF($B146&lt;&gt;"",SUMIFS(销售台账!$I$3:$I$2654,销售台账!$E$3:$E$2654,$B146,销售台账!$B$3:$B$2654,LEFT($I$3,4),销售台账!$C$3:$C$2654,LEFT(CS$4,LEN(CS$4)-1)),"")</f>
        <v/>
      </c>
      <c r="CX146" s="64" t="str">
        <f>IF($B146&lt;&gt;"",IFERROR(SUMIFS(销售台账!$K$3:$K$2654,销售台账!$E$3:$E$2654,$B146,销售台账!$B$3:$B$2654,LEFT($I$3,4),销售台账!$C$3:$C$2654,LEFT(CS$4,LEN(CS$4)-1))/CW146,0),"")</f>
        <v/>
      </c>
      <c r="CY146" s="64" t="str">
        <f>IF($B146&lt;&gt;"",SUMIFS(损耗登记!$I$3:$I$4999,损耗登记!$E$3:$E$4999,$B146,损耗登记!$B$3:$B$4999,LEFT($I$3,4),损耗登记!$C$3:$C$4999,LEFT(CS$4,LEN(CS$4)-1)),"")</f>
        <v/>
      </c>
      <c r="CZ146" s="64" t="str">
        <f t="shared" si="212"/>
        <v/>
      </c>
      <c r="DA146" s="64" t="str">
        <f t="shared" si="213"/>
        <v/>
      </c>
      <c r="DB146" s="64" t="str">
        <f t="shared" si="214"/>
        <v/>
      </c>
      <c r="DC146" s="64" t="str">
        <f t="shared" si="215"/>
        <v/>
      </c>
      <c r="DD146" s="64" t="str">
        <f>IF($B146&lt;&gt;"",SUMIFS(进货台账!$I$3:$I$1869,进货台账!$E$3:$E$1869,$B146,进货台账!$B$3:$B$1869,LEFT($I$3,4),进货台账!$C$3:$C$1869,LEFT(DD$4,LEN(DD$4)-1)),"")</f>
        <v/>
      </c>
      <c r="DE146" s="64" t="str">
        <f>IF($B146&lt;&gt;"",SUMIFS(进货台账!$K$3:$K$1869,进货台账!$E$3:$E$1869,$B146,进货台账!$B$3:$B$1869,LEFT($I$3,4),进货台账!$C$3:$C$1869,LEFT(DD$4,LEN(DD$4)-1)),"")</f>
        <v/>
      </c>
      <c r="DF146" s="64" t="str">
        <f t="shared" si="216"/>
        <v/>
      </c>
      <c r="DG146" s="64" t="str">
        <f t="shared" si="217"/>
        <v/>
      </c>
      <c r="DH146" s="64" t="str">
        <f>IF($B146&lt;&gt;"",SUMIFS(销售台账!$I$3:$I$2654,销售台账!$E$3:$E$2654,$B146,销售台账!$B$3:$B$2654,LEFT($I$3,4),销售台账!$C$3:$C$2654,LEFT(DD$4,LEN(DD$4)-1)),"")</f>
        <v/>
      </c>
      <c r="DI146" s="64" t="str">
        <f>IF($B146&lt;&gt;"",IFERROR(SUMIFS(销售台账!$K$3:$K$2654,销售台账!$E$3:$E$2654,$B146,销售台账!$B$3:$B$2654,LEFT($I$3,4),销售台账!$C$3:$C$2654,LEFT(DD$4,LEN(DD$4)-1))/DH146,0),"")</f>
        <v/>
      </c>
      <c r="DJ146" s="64" t="str">
        <f>IF($B146&lt;&gt;"",SUMIFS(损耗登记!$I$3:$I$4999,损耗登记!$E$3:$E$4999,$B146,损耗登记!$B$3:$B$4999,LEFT($I$3,4),损耗登记!$C$3:$C$4999,LEFT(DD$4,LEN(DD$4)-1)),"")</f>
        <v/>
      </c>
      <c r="DK146" s="64" t="str">
        <f t="shared" si="218"/>
        <v/>
      </c>
      <c r="DL146" s="64" t="str">
        <f t="shared" si="219"/>
        <v/>
      </c>
      <c r="DM146" s="64" t="str">
        <f t="shared" si="220"/>
        <v/>
      </c>
      <c r="DN146" s="64" t="str">
        <f t="shared" si="221"/>
        <v/>
      </c>
      <c r="DO146" s="64" t="str">
        <f>IF($B146&lt;&gt;"",SUMIFS(进货台账!$I$3:$I$1869,进货台账!$E$3:$E$1869,$B146,进货台账!$B$3:$B$1869,LEFT($I$3,4),进货台账!$C$3:$C$1869,LEFT(DO$4,LEN(DO$4)-1)),"")</f>
        <v/>
      </c>
      <c r="DP146" s="64" t="str">
        <f>IF($B146&lt;&gt;"",SUMIFS(进货台账!$K$3:$K$1869,进货台账!$E$3:$E$1869,$B146,进货台账!$B$3:$B$1869,LEFT($I$3,4),进货台账!$C$3:$C$1869,LEFT(DO$4,LEN(DO$4)-1)),"")</f>
        <v/>
      </c>
      <c r="DQ146" s="64" t="str">
        <f t="shared" si="222"/>
        <v/>
      </c>
      <c r="DR146" s="64" t="str">
        <f t="shared" si="223"/>
        <v/>
      </c>
      <c r="DS146" s="64" t="str">
        <f>IF($B146&lt;&gt;"",SUMIFS(销售台账!$I$3:$I$2654,销售台账!$E$3:$E$2654,$B146,销售台账!$B$3:$B$2654,LEFT($I$3,4),销售台账!$C$3:$C$2654,LEFT(DO$4,LEN(DO$4)-1)),"")</f>
        <v/>
      </c>
      <c r="DT146" s="64" t="str">
        <f>IF($B146&lt;&gt;"",IFERROR(SUMIFS(销售台账!$K$3:$K$2654,销售台账!$E$3:$E$2654,$B146,销售台账!$B$3:$B$2654,LEFT($I$3,4),销售台账!$C$3:$C$2654,LEFT(DO$4,LEN(DO$4)-1))/DS146,0),"")</f>
        <v/>
      </c>
      <c r="DU146" s="64" t="str">
        <f>IF($B146&lt;&gt;"",SUMIFS(损耗登记!$I$3:$I$4999,损耗登记!$E$3:$E$4999,$B146,损耗登记!$B$3:$B$4999,LEFT($I$3,4),损耗登记!$C$3:$C$4999,LEFT(DO$4,LEN(DO$4)-1)),"")</f>
        <v/>
      </c>
      <c r="DV146" s="64" t="str">
        <f t="shared" si="224"/>
        <v/>
      </c>
      <c r="DW146" s="64" t="str">
        <f t="shared" si="225"/>
        <v/>
      </c>
      <c r="DX146" s="64" t="str">
        <f t="shared" si="226"/>
        <v/>
      </c>
      <c r="DY146" s="64" t="str">
        <f t="shared" si="227"/>
        <v/>
      </c>
      <c r="DZ146" s="64" t="str">
        <f>IF($B146&lt;&gt;"",SUMIFS(进货台账!$I$3:$I$1869,进货台账!$E$3:$E$1869,$B146,进货台账!$B$3:$B$1869,LEFT($I$3,4),进货台账!$C$3:$C$1869,LEFT(DZ$4,LEN(DZ$4)-1)),"")</f>
        <v/>
      </c>
      <c r="EA146" s="64" t="str">
        <f>IF($B146&lt;&gt;"",SUMIFS(进货台账!$K$3:$K$1869,进货台账!$E$3:$E$1869,$B146,进货台账!$B$3:$B$1869,LEFT($I$3,4),进货台账!$C$3:$C$1869,LEFT(DZ$4,LEN(DZ$4)-1)),"")</f>
        <v/>
      </c>
      <c r="EB146" s="64" t="str">
        <f t="shared" si="228"/>
        <v/>
      </c>
      <c r="EC146" s="64" t="str">
        <f t="shared" si="229"/>
        <v/>
      </c>
      <c r="ED146" s="64" t="str">
        <f>IF($B146&lt;&gt;"",SUMIFS(销售台账!$I$3:$I$2654,销售台账!$E$3:$E$2654,$B146,销售台账!$B$3:$B$2654,LEFT($I$3,4),销售台账!$C$3:$C$2654,LEFT(DZ$4,LEN(DZ$4)-1)),"")</f>
        <v/>
      </c>
      <c r="EE146" s="64" t="str">
        <f>IF($B146&lt;&gt;"",IFERROR(SUMIFS(销售台账!$K$3:$K$2654,销售台账!$E$3:$E$2654,$B146,销售台账!$B$3:$B$2654,LEFT($I$3,4),销售台账!$C$3:$C$2654,LEFT(DZ$4,LEN(DZ$4)-1))/ED146,0),"")</f>
        <v/>
      </c>
      <c r="EF146" s="64" t="str">
        <f>IF($B146&lt;&gt;"",SUMIFS(损耗登记!$I$3:$I$4999,损耗登记!$E$3:$E$4999,$B146,损耗登记!$B$3:$B$4999,LEFT($I$3,4),损耗登记!$C$3:$C$4999,LEFT(DZ$4,LEN(DZ$4)-1)),"")</f>
        <v/>
      </c>
      <c r="EG146" s="64" t="str">
        <f t="shared" si="230"/>
        <v/>
      </c>
      <c r="EH146" s="64" t="str">
        <f t="shared" si="231"/>
        <v/>
      </c>
      <c r="EI146" s="64" t="str">
        <f t="shared" si="232"/>
        <v/>
      </c>
      <c r="EJ146" s="64" t="str">
        <f t="shared" si="233"/>
        <v/>
      </c>
    </row>
    <row r="147" s="44" customFormat="1" ht="22" customHeight="1" spans="1:140">
      <c r="A147" s="63" t="str">
        <f t="shared" si="234"/>
        <v/>
      </c>
      <c r="B147" s="63" t="str">
        <f>IF(商品参数!A143&lt;&gt;"",商品参数!A143,"")</f>
        <v/>
      </c>
      <c r="C147" s="64" t="str">
        <f>IFERROR(VLOOKUP(B147,商品参数!A:E,2,FALSE),"")</f>
        <v/>
      </c>
      <c r="D147" s="64" t="str">
        <f>IFERROR(VLOOKUP(B147,商品参数!A:E,3,FALSE),"")</f>
        <v/>
      </c>
      <c r="E147" s="64" t="str">
        <f>IFERROR(VLOOKUP(B147,商品参数!A:E,4,FALSE),"")</f>
        <v/>
      </c>
      <c r="F147" s="64" t="str">
        <f>IF(E147&lt;&gt;"",IFERROR(VLOOKUP(B147,商品参数!$A$3:$D$499,6,0),0),"")</f>
        <v/>
      </c>
      <c r="G147" s="64" t="str">
        <f>IF(E147&lt;&gt;"",IFERROR(VLOOKUP(B147,商品参数!$A$3:$E$499,7,0),0),"")</f>
        <v/>
      </c>
      <c r="H147" s="64" t="str">
        <f t="shared" si="168"/>
        <v/>
      </c>
      <c r="I147" s="64" t="str">
        <f>IF($B147&lt;&gt;"",SUMIFS(进货台账!$I$3:$I$1869,进货台账!$E$3:$E$1869,$B147,进货台账!$B$3:$B$1869,LEFT($I$3,4),进货台账!$C$3:$C$1869,LEFT(I$4,LEN(I$4)-1)),"")</f>
        <v/>
      </c>
      <c r="J147" s="64" t="str">
        <f>IF($B147&lt;&gt;"",SUMIFS(进货台账!$K$3:$K$1869,进货台账!$E$3:$E$1869,$B147,进货台账!$B$3:$B$1869,LEFT($I$3,4),进货台账!$C$3:$C$1869,LEFT(I$4,LEN(I$4)-1)),"")</f>
        <v/>
      </c>
      <c r="K147" s="64" t="str">
        <f t="shared" si="169"/>
        <v/>
      </c>
      <c r="L147" s="64" t="str">
        <f t="shared" si="170"/>
        <v/>
      </c>
      <c r="M147" s="64" t="str">
        <f>IF($B147&lt;&gt;"",SUMIFS(销售台账!$I$3:$I$2654,销售台账!$E$3:$E$2654,$B147,销售台账!$B$3:$B$2654,LEFT($I$3,4),销售台账!$C$3:$C$2654,LEFT(I$4,LEN(I$4)-1)),"")</f>
        <v/>
      </c>
      <c r="N147" s="64" t="str">
        <f>IF($B147&lt;&gt;"",IFERROR(SUMIFS(销售台账!$K$3:$K$2654,销售台账!$E$3:$E$2654,$B147,销售台账!$B$3:$B$2654,LEFT($I$3,4),销售台账!$C$3:$C$2654,LEFT(I$4,LEN(I$4)-1))/M147,0),"")</f>
        <v/>
      </c>
      <c r="O147" s="64" t="str">
        <f>IF($B147&lt;&gt;"",SUMIFS(损耗登记!$I$3:$I$4999,损耗登记!$E$3:$E$4999,$B147,损耗登记!$B$3:$B$4999,LEFT($I$3,4),损耗登记!$C$3:$C$4999,LEFT(I$4,LEN(I$4)-1)),"")</f>
        <v/>
      </c>
      <c r="P147" s="64" t="str">
        <f t="shared" si="171"/>
        <v/>
      </c>
      <c r="Q147" s="64" t="str">
        <f t="shared" si="172"/>
        <v/>
      </c>
      <c r="R147" s="64" t="str">
        <f t="shared" si="173"/>
        <v/>
      </c>
      <c r="S147" s="64" t="str">
        <f t="shared" si="235"/>
        <v/>
      </c>
      <c r="T147" s="64" t="str">
        <f>IF($B147&lt;&gt;"",SUMIFS(进货台账!$I$3:$I$1869,进货台账!$E$3:$E$1869,$B147,进货台账!$B$3:$B$1869,LEFT($I$3,4),进货台账!$C$3:$C$1869,LEFT(T$4,LEN(T$4)-1)),"")</f>
        <v/>
      </c>
      <c r="U147" s="64" t="str">
        <f>IF($B147&lt;&gt;"",SUMIFS(进货台账!$K$3:$K$1869,进货台账!$E$3:$E$1869,$B147,进货台账!$B$3:$B$1869,LEFT($I$3,4),进货台账!$C$3:$C$1869,LEFT(T$4,LEN(T$4)-1)),"")</f>
        <v/>
      </c>
      <c r="V147" s="64" t="str">
        <f t="shared" si="236"/>
        <v/>
      </c>
      <c r="W147" s="64" t="str">
        <f t="shared" si="237"/>
        <v/>
      </c>
      <c r="X147" s="64" t="str">
        <f>IF($B147&lt;&gt;"",SUMIFS(销售台账!$I$3:$I$2654,销售台账!$E$3:$E$2654,$B147,销售台账!$B$3:$B$2654,LEFT($I$3,4),销售台账!$C$3:$C$2654,LEFT(T$4,LEN(T$4)-1)),"")</f>
        <v/>
      </c>
      <c r="Y147" s="64" t="str">
        <f>IF($B147&lt;&gt;"",IFERROR(SUMIFS(销售台账!$K$3:$K$2654,销售台账!$E$3:$E$2654,$B147,销售台账!$B$3:$B$2654,LEFT($I$3,4),销售台账!$C$3:$C$2654,LEFT(T$4,LEN(T$4)-1))/X147,0),"")</f>
        <v/>
      </c>
      <c r="Z147" s="64" t="str">
        <f>IF($B147&lt;&gt;"",SUMIFS(损耗登记!$I$3:$I$4999,损耗登记!$E$3:$E$4999,$B147,损耗登记!$B$3:$B$4999,LEFT($I$3,4),损耗登记!$C$3:$C$4999,LEFT(T$4,LEN(T$4)-1)),"")</f>
        <v/>
      </c>
      <c r="AA147" s="64" t="str">
        <f t="shared" si="238"/>
        <v/>
      </c>
      <c r="AB147" s="64" t="str">
        <f t="shared" si="239"/>
        <v/>
      </c>
      <c r="AC147" s="64" t="str">
        <f t="shared" si="240"/>
        <v/>
      </c>
      <c r="AD147" s="64" t="str">
        <f t="shared" si="241"/>
        <v/>
      </c>
      <c r="AE147" s="64" t="str">
        <f>IF($B147&lt;&gt;"",SUMIFS(进货台账!$I$3:$I$1869,进货台账!$E$3:$E$1869,$B147,进货台账!$B$3:$B$1869,LEFT($I$3,4),进货台账!$C$3:$C$1869,LEFT(AE$4,LEN(AE$4)-1)),"")</f>
        <v/>
      </c>
      <c r="AF147" s="64" t="str">
        <f>IF($B147&lt;&gt;"",SUMIFS(进货台账!$K$3:$K$1869,进货台账!$E$3:$E$1869,$B147,进货台账!$B$3:$B$1869,LEFT($I$3,4),进货台账!$C$3:$C$1869,LEFT(AE$4,LEN(AE$4)-1)),"")</f>
        <v/>
      </c>
      <c r="AG147" s="64" t="str">
        <f t="shared" si="174"/>
        <v/>
      </c>
      <c r="AH147" s="64" t="str">
        <f t="shared" si="175"/>
        <v/>
      </c>
      <c r="AI147" s="64" t="str">
        <f>IF($B147&lt;&gt;"",SUMIFS(销售台账!$I$3:$I$2654,销售台账!$E$3:$E$2654,$B147,销售台账!$B$3:$B$2654,LEFT($I$3,4),销售台账!$C$3:$C$2654,LEFT(AE$4,LEN(AE$4)-1)),"")</f>
        <v/>
      </c>
      <c r="AJ147" s="64" t="str">
        <f>IF($B147&lt;&gt;"",IFERROR(SUMIFS(销售台账!$K$3:$K$2654,销售台账!$E$3:$E$2654,$B147,销售台账!$B$3:$B$2654,LEFT($I$3,4),销售台账!$C$3:$C$2654,LEFT(AE$4,LEN(AE$4)-1))/AI147,0),"")</f>
        <v/>
      </c>
      <c r="AK147" s="64" t="str">
        <f>IF($B147&lt;&gt;"",SUMIFS(损耗登记!$I$3:$I$4999,损耗登记!$E$3:$E$4999,$B147,损耗登记!$B$3:$B$4999,LEFT($I$3,4),损耗登记!$C$3:$C$4999,LEFT(AE$4,LEN(AE$4)-1)),"")</f>
        <v/>
      </c>
      <c r="AL147" s="64" t="str">
        <f t="shared" si="176"/>
        <v/>
      </c>
      <c r="AM147" s="64" t="str">
        <f t="shared" si="177"/>
        <v/>
      </c>
      <c r="AN147" s="64" t="str">
        <f t="shared" si="178"/>
        <v/>
      </c>
      <c r="AO147" s="64" t="str">
        <f t="shared" si="179"/>
        <v/>
      </c>
      <c r="AP147" s="64" t="str">
        <f>IF($B147&lt;&gt;"",SUMIFS(进货台账!$I$3:$I$1869,进货台账!$E$3:$E$1869,$B147,进货台账!$B$3:$B$1869,LEFT($I$3,4),进货台账!$C$3:$C$1869,LEFT(AP$4,LEN(AP$4)-1)),"")</f>
        <v/>
      </c>
      <c r="AQ147" s="64" t="str">
        <f>IF($B147&lt;&gt;"",SUMIFS(进货台账!$K$3:$K$1869,进货台账!$E$3:$E$1869,$B147,进货台账!$B$3:$B$1869,LEFT($I$3,4),进货台账!$C$3:$C$1869,LEFT(AP$4,LEN(AP$4)-1)),"")</f>
        <v/>
      </c>
      <c r="AR147" s="64" t="str">
        <f t="shared" si="180"/>
        <v/>
      </c>
      <c r="AS147" s="64" t="str">
        <f t="shared" si="181"/>
        <v/>
      </c>
      <c r="AT147" s="64" t="str">
        <f>IF($B147&lt;&gt;"",SUMIFS(销售台账!$I$3:$I$2654,销售台账!$E$3:$E$2654,$B147,销售台账!$B$3:$B$2654,LEFT($I$3,4),销售台账!$C$3:$C$2654,LEFT(AP$4,LEN(AP$4)-1)),"")</f>
        <v/>
      </c>
      <c r="AU147" s="64" t="str">
        <f>IF($B147&lt;&gt;"",IFERROR(SUMIFS(销售台账!$K$3:$K$2654,销售台账!$E$3:$E$2654,$B147,销售台账!$B$3:$B$2654,LEFT($I$3,4),销售台账!$C$3:$C$2654,LEFT(AP$4,LEN(AP$4)-1))/AT147,0),"")</f>
        <v/>
      </c>
      <c r="AV147" s="64" t="str">
        <f>IF($B147&lt;&gt;"",SUMIFS(损耗登记!$I$3:$I$4999,损耗登记!$E$3:$E$4999,$B147,损耗登记!$B$3:$B$4999,LEFT($I$3,4),损耗登记!$C$3:$C$4999,LEFT(AP$4,LEN(AP$4)-1)),"")</f>
        <v/>
      </c>
      <c r="AW147" s="64" t="str">
        <f t="shared" si="182"/>
        <v/>
      </c>
      <c r="AX147" s="64" t="str">
        <f t="shared" si="183"/>
        <v/>
      </c>
      <c r="AY147" s="64" t="str">
        <f t="shared" si="184"/>
        <v/>
      </c>
      <c r="AZ147" s="64" t="str">
        <f t="shared" si="185"/>
        <v/>
      </c>
      <c r="BA147" s="64" t="str">
        <f>IF($B147&lt;&gt;"",SUMIFS(进货台账!$I$3:$I$1869,进货台账!$E$3:$E$1869,$B147,进货台账!$B$3:$B$1869,LEFT($I$3,4),进货台账!$C$3:$C$1869,LEFT(BA$4,LEN(BA$4)-1)),"")</f>
        <v/>
      </c>
      <c r="BB147" s="64" t="str">
        <f>IF($B147&lt;&gt;"",SUMIFS(进货台账!$K$3:$K$1869,进货台账!$E$3:$E$1869,$B147,进货台账!$B$3:$B$1869,LEFT($I$3,4),进货台账!$C$3:$C$1869,LEFT(BA$4,LEN(BA$4)-1)),"")</f>
        <v/>
      </c>
      <c r="BC147" s="64" t="str">
        <f t="shared" si="186"/>
        <v/>
      </c>
      <c r="BD147" s="64" t="str">
        <f t="shared" si="187"/>
        <v/>
      </c>
      <c r="BE147" s="64" t="str">
        <f>IF($B147&lt;&gt;"",SUMIFS(销售台账!$I$3:$I$2654,销售台账!$E$3:$E$2654,$B147,销售台账!$B$3:$B$2654,LEFT($I$3,4),销售台账!$C$3:$C$2654,LEFT(BA$4,LEN(BA$4)-1)),"")</f>
        <v/>
      </c>
      <c r="BF147" s="64" t="str">
        <f>IF($B147&lt;&gt;"",IFERROR(SUMIFS(销售台账!$K$3:$K$2654,销售台账!$E$3:$E$2654,$B147,销售台账!$B$3:$B$2654,LEFT($I$3,4),销售台账!$C$3:$C$2654,LEFT(BA$4,LEN(BA$4)-1))/BE147,0),"")</f>
        <v/>
      </c>
      <c r="BG147" s="64" t="str">
        <f>IF($B147&lt;&gt;"",SUMIFS(损耗登记!$I$3:$I$4999,损耗登记!$E$3:$E$4999,$B147,损耗登记!$B$3:$B$4999,LEFT($I$3,4),损耗登记!$C$3:$C$4999,LEFT(BA$4,LEN(BA$4)-1)),"")</f>
        <v/>
      </c>
      <c r="BH147" s="64" t="str">
        <f t="shared" si="188"/>
        <v/>
      </c>
      <c r="BI147" s="64" t="str">
        <f t="shared" si="189"/>
        <v/>
      </c>
      <c r="BJ147" s="64" t="str">
        <f t="shared" si="190"/>
        <v/>
      </c>
      <c r="BK147" s="64" t="str">
        <f t="shared" si="191"/>
        <v/>
      </c>
      <c r="BL147" s="64" t="str">
        <f>IF($B147&lt;&gt;"",SUMIFS(进货台账!$I$3:$I$1869,进货台账!$E$3:$E$1869,$B147,进货台账!$B$3:$B$1869,LEFT($I$3,4),进货台账!$C$3:$C$1869,LEFT(BL$4,LEN(BL$4)-1)),"")</f>
        <v/>
      </c>
      <c r="BM147" s="64" t="str">
        <f>IF($B147&lt;&gt;"",SUMIFS(进货台账!$K$3:$K$1869,进货台账!$E$3:$E$1869,$B147,进货台账!$B$3:$B$1869,LEFT($I$3,4),进货台账!$C$3:$C$1869,LEFT(BL$4,LEN(BL$4)-1)),"")</f>
        <v/>
      </c>
      <c r="BN147" s="64" t="str">
        <f t="shared" si="192"/>
        <v/>
      </c>
      <c r="BO147" s="64" t="str">
        <f t="shared" si="193"/>
        <v/>
      </c>
      <c r="BP147" s="64" t="str">
        <f>IF($B147&lt;&gt;"",SUMIFS(销售台账!$I$3:$I$2654,销售台账!$E$3:$E$2654,$B147,销售台账!$B$3:$B$2654,LEFT($I$3,4),销售台账!$C$3:$C$2654,LEFT(BL$4,LEN(BL$4)-1)),"")</f>
        <v/>
      </c>
      <c r="BQ147" s="64" t="str">
        <f>IF($B147&lt;&gt;"",IFERROR(SUMIFS(销售台账!$K$3:$K$2654,销售台账!$E$3:$E$2654,$B147,销售台账!$B$3:$B$2654,LEFT($I$3,4),销售台账!$C$3:$C$2654,LEFT(BL$4,LEN(BL$4)-1))/BP147,0),"")</f>
        <v/>
      </c>
      <c r="BR147" s="64" t="str">
        <f>IF($B147&lt;&gt;"",SUMIFS(损耗登记!$I$3:$I$4999,损耗登记!$E$3:$E$4999,$B147,损耗登记!$B$3:$B$4999,LEFT($I$3,4),损耗登记!$C$3:$C$4999,LEFT(BL$4,LEN(BL$4)-1)),"")</f>
        <v/>
      </c>
      <c r="BS147" s="64" t="str">
        <f t="shared" si="194"/>
        <v/>
      </c>
      <c r="BT147" s="64" t="str">
        <f t="shared" si="195"/>
        <v/>
      </c>
      <c r="BU147" s="64" t="str">
        <f t="shared" si="196"/>
        <v/>
      </c>
      <c r="BV147" s="64" t="str">
        <f t="shared" si="197"/>
        <v/>
      </c>
      <c r="BW147" s="64" t="str">
        <f>IF($B147&lt;&gt;"",SUMIFS(进货台账!$I$3:$I$1869,进货台账!$E$3:$E$1869,$B147,进货台账!$B$3:$B$1869,LEFT($I$3,4),进货台账!$C$3:$C$1869,LEFT(BW$4,LEN(BW$4)-1)),"")</f>
        <v/>
      </c>
      <c r="BX147" s="64" t="str">
        <f>IF($B147&lt;&gt;"",SUMIFS(进货台账!$K$3:$K$1869,进货台账!$E$3:$E$1869,$B147,进货台账!$B$3:$B$1869,LEFT($I$3,4),进货台账!$C$3:$C$1869,LEFT(BW$4,LEN(BW$4)-1)),"")</f>
        <v/>
      </c>
      <c r="BY147" s="64" t="str">
        <f t="shared" si="198"/>
        <v/>
      </c>
      <c r="BZ147" s="64" t="str">
        <f t="shared" si="199"/>
        <v/>
      </c>
      <c r="CA147" s="64" t="str">
        <f>IF($B147&lt;&gt;"",SUMIFS(销售台账!$I$3:$I$2654,销售台账!$E$3:$E$2654,$B147,销售台账!$B$3:$B$2654,LEFT($I$3,4),销售台账!$C$3:$C$2654,LEFT(BW$4,LEN(BW$4)-1)),"")</f>
        <v/>
      </c>
      <c r="CB147" s="64" t="str">
        <f>IF($B147&lt;&gt;"",IFERROR(SUMIFS(销售台账!$K$3:$K$2654,销售台账!$E$3:$E$2654,$B147,销售台账!$B$3:$B$2654,LEFT($I$3,4),销售台账!$C$3:$C$2654,LEFT(BW$4,LEN(BW$4)-1))/CA147,0),"")</f>
        <v/>
      </c>
      <c r="CC147" s="64" t="str">
        <f>IF($B147&lt;&gt;"",SUMIFS(损耗登记!$I$3:$I$4999,损耗登记!$E$3:$E$4999,$B147,损耗登记!$B$3:$B$4999,LEFT($I$3,4),损耗登记!$C$3:$C$4999,LEFT(BW$4,LEN(BW$4)-1)),"")</f>
        <v/>
      </c>
      <c r="CD147" s="64" t="str">
        <f t="shared" si="200"/>
        <v/>
      </c>
      <c r="CE147" s="64" t="str">
        <f t="shared" si="201"/>
        <v/>
      </c>
      <c r="CF147" s="64" t="str">
        <f t="shared" si="202"/>
        <v/>
      </c>
      <c r="CG147" s="64" t="str">
        <f t="shared" si="203"/>
        <v/>
      </c>
      <c r="CH147" s="64" t="str">
        <f>IF($B147&lt;&gt;"",SUMIFS(进货台账!$I$3:$I$1869,进货台账!$E$3:$E$1869,$B147,进货台账!$B$3:$B$1869,LEFT($I$3,4),进货台账!$C$3:$C$1869,LEFT(CH$4,LEN(CH$4)-1)),"")</f>
        <v/>
      </c>
      <c r="CI147" s="64" t="str">
        <f>IF($B147&lt;&gt;"",SUMIFS(进货台账!$K$3:$K$1869,进货台账!$E$3:$E$1869,$B147,进货台账!$B$3:$B$1869,LEFT($I$3,4),进货台账!$C$3:$C$1869,LEFT(CH$4,LEN(CH$4)-1)),"")</f>
        <v/>
      </c>
      <c r="CJ147" s="64" t="str">
        <f t="shared" si="204"/>
        <v/>
      </c>
      <c r="CK147" s="64" t="str">
        <f t="shared" si="205"/>
        <v/>
      </c>
      <c r="CL147" s="64" t="str">
        <f>IF($B147&lt;&gt;"",SUMIFS(销售台账!$I$3:$I$2654,销售台账!$E$3:$E$2654,$B147,销售台账!$B$3:$B$2654,LEFT($I$3,4),销售台账!$C$3:$C$2654,LEFT(CH$4,LEN(CH$4)-1)),"")</f>
        <v/>
      </c>
      <c r="CM147" s="64" t="str">
        <f>IF($B147&lt;&gt;"",IFERROR(SUMIFS(销售台账!$K$3:$K$2654,销售台账!$E$3:$E$2654,$B147,销售台账!$B$3:$B$2654,LEFT($I$3,4),销售台账!$C$3:$C$2654,LEFT(CH$4,LEN(CH$4)-1))/CL147,0),"")</f>
        <v/>
      </c>
      <c r="CN147" s="64" t="str">
        <f>IF($B147&lt;&gt;"",SUMIFS(损耗登记!$I$3:$I$4999,损耗登记!$E$3:$E$4999,$B147,损耗登记!$B$3:$B$4999,LEFT($I$3,4),损耗登记!$C$3:$C$4999,LEFT(CH$4,LEN(CH$4)-1)),"")</f>
        <v/>
      </c>
      <c r="CO147" s="64" t="str">
        <f t="shared" si="206"/>
        <v/>
      </c>
      <c r="CP147" s="64" t="str">
        <f t="shared" si="207"/>
        <v/>
      </c>
      <c r="CQ147" s="64" t="str">
        <f t="shared" si="208"/>
        <v/>
      </c>
      <c r="CR147" s="64" t="str">
        <f t="shared" si="209"/>
        <v/>
      </c>
      <c r="CS147" s="64" t="str">
        <f>IF($B147&lt;&gt;"",SUMIFS(进货台账!$I$3:$I$1869,进货台账!$E$3:$E$1869,$B147,进货台账!$B$3:$B$1869,LEFT($I$3,4),进货台账!$C$3:$C$1869,LEFT(CS$4,LEN(CS$4)-1)),"")</f>
        <v/>
      </c>
      <c r="CT147" s="64" t="str">
        <f>IF($B147&lt;&gt;"",SUMIFS(进货台账!$K$3:$K$1869,进货台账!$E$3:$E$1869,$B147,进货台账!$B$3:$B$1869,LEFT($I$3,4),进货台账!$C$3:$C$1869,LEFT(CS$4,LEN(CS$4)-1)),"")</f>
        <v/>
      </c>
      <c r="CU147" s="64" t="str">
        <f t="shared" si="210"/>
        <v/>
      </c>
      <c r="CV147" s="64" t="str">
        <f t="shared" si="211"/>
        <v/>
      </c>
      <c r="CW147" s="64" t="str">
        <f>IF($B147&lt;&gt;"",SUMIFS(销售台账!$I$3:$I$2654,销售台账!$E$3:$E$2654,$B147,销售台账!$B$3:$B$2654,LEFT($I$3,4),销售台账!$C$3:$C$2654,LEFT(CS$4,LEN(CS$4)-1)),"")</f>
        <v/>
      </c>
      <c r="CX147" s="64" t="str">
        <f>IF($B147&lt;&gt;"",IFERROR(SUMIFS(销售台账!$K$3:$K$2654,销售台账!$E$3:$E$2654,$B147,销售台账!$B$3:$B$2654,LEFT($I$3,4),销售台账!$C$3:$C$2654,LEFT(CS$4,LEN(CS$4)-1))/CW147,0),"")</f>
        <v/>
      </c>
      <c r="CY147" s="64" t="str">
        <f>IF($B147&lt;&gt;"",SUMIFS(损耗登记!$I$3:$I$4999,损耗登记!$E$3:$E$4999,$B147,损耗登记!$B$3:$B$4999,LEFT($I$3,4),损耗登记!$C$3:$C$4999,LEFT(CS$4,LEN(CS$4)-1)),"")</f>
        <v/>
      </c>
      <c r="CZ147" s="64" t="str">
        <f t="shared" si="212"/>
        <v/>
      </c>
      <c r="DA147" s="64" t="str">
        <f t="shared" si="213"/>
        <v/>
      </c>
      <c r="DB147" s="64" t="str">
        <f t="shared" si="214"/>
        <v/>
      </c>
      <c r="DC147" s="64" t="str">
        <f t="shared" si="215"/>
        <v/>
      </c>
      <c r="DD147" s="64" t="str">
        <f>IF($B147&lt;&gt;"",SUMIFS(进货台账!$I$3:$I$1869,进货台账!$E$3:$E$1869,$B147,进货台账!$B$3:$B$1869,LEFT($I$3,4),进货台账!$C$3:$C$1869,LEFT(DD$4,LEN(DD$4)-1)),"")</f>
        <v/>
      </c>
      <c r="DE147" s="64" t="str">
        <f>IF($B147&lt;&gt;"",SUMIFS(进货台账!$K$3:$K$1869,进货台账!$E$3:$E$1869,$B147,进货台账!$B$3:$B$1869,LEFT($I$3,4),进货台账!$C$3:$C$1869,LEFT(DD$4,LEN(DD$4)-1)),"")</f>
        <v/>
      </c>
      <c r="DF147" s="64" t="str">
        <f t="shared" si="216"/>
        <v/>
      </c>
      <c r="DG147" s="64" t="str">
        <f t="shared" si="217"/>
        <v/>
      </c>
      <c r="DH147" s="64" t="str">
        <f>IF($B147&lt;&gt;"",SUMIFS(销售台账!$I$3:$I$2654,销售台账!$E$3:$E$2654,$B147,销售台账!$B$3:$B$2654,LEFT($I$3,4),销售台账!$C$3:$C$2654,LEFT(DD$4,LEN(DD$4)-1)),"")</f>
        <v/>
      </c>
      <c r="DI147" s="64" t="str">
        <f>IF($B147&lt;&gt;"",IFERROR(SUMIFS(销售台账!$K$3:$K$2654,销售台账!$E$3:$E$2654,$B147,销售台账!$B$3:$B$2654,LEFT($I$3,4),销售台账!$C$3:$C$2654,LEFT(DD$4,LEN(DD$4)-1))/DH147,0),"")</f>
        <v/>
      </c>
      <c r="DJ147" s="64" t="str">
        <f>IF($B147&lt;&gt;"",SUMIFS(损耗登记!$I$3:$I$4999,损耗登记!$E$3:$E$4999,$B147,损耗登记!$B$3:$B$4999,LEFT($I$3,4),损耗登记!$C$3:$C$4999,LEFT(DD$4,LEN(DD$4)-1)),"")</f>
        <v/>
      </c>
      <c r="DK147" s="64" t="str">
        <f t="shared" si="218"/>
        <v/>
      </c>
      <c r="DL147" s="64" t="str">
        <f t="shared" si="219"/>
        <v/>
      </c>
      <c r="DM147" s="64" t="str">
        <f t="shared" si="220"/>
        <v/>
      </c>
      <c r="DN147" s="64" t="str">
        <f t="shared" si="221"/>
        <v/>
      </c>
      <c r="DO147" s="64" t="str">
        <f>IF($B147&lt;&gt;"",SUMIFS(进货台账!$I$3:$I$1869,进货台账!$E$3:$E$1869,$B147,进货台账!$B$3:$B$1869,LEFT($I$3,4),进货台账!$C$3:$C$1869,LEFT(DO$4,LEN(DO$4)-1)),"")</f>
        <v/>
      </c>
      <c r="DP147" s="64" t="str">
        <f>IF($B147&lt;&gt;"",SUMIFS(进货台账!$K$3:$K$1869,进货台账!$E$3:$E$1869,$B147,进货台账!$B$3:$B$1869,LEFT($I$3,4),进货台账!$C$3:$C$1869,LEFT(DO$4,LEN(DO$4)-1)),"")</f>
        <v/>
      </c>
      <c r="DQ147" s="64" t="str">
        <f t="shared" si="222"/>
        <v/>
      </c>
      <c r="DR147" s="64" t="str">
        <f t="shared" si="223"/>
        <v/>
      </c>
      <c r="DS147" s="64" t="str">
        <f>IF($B147&lt;&gt;"",SUMIFS(销售台账!$I$3:$I$2654,销售台账!$E$3:$E$2654,$B147,销售台账!$B$3:$B$2654,LEFT($I$3,4),销售台账!$C$3:$C$2654,LEFT(DO$4,LEN(DO$4)-1)),"")</f>
        <v/>
      </c>
      <c r="DT147" s="64" t="str">
        <f>IF($B147&lt;&gt;"",IFERROR(SUMIFS(销售台账!$K$3:$K$2654,销售台账!$E$3:$E$2654,$B147,销售台账!$B$3:$B$2654,LEFT($I$3,4),销售台账!$C$3:$C$2654,LEFT(DO$4,LEN(DO$4)-1))/DS147,0),"")</f>
        <v/>
      </c>
      <c r="DU147" s="64" t="str">
        <f>IF($B147&lt;&gt;"",SUMIFS(损耗登记!$I$3:$I$4999,损耗登记!$E$3:$E$4999,$B147,损耗登记!$B$3:$B$4999,LEFT($I$3,4),损耗登记!$C$3:$C$4999,LEFT(DO$4,LEN(DO$4)-1)),"")</f>
        <v/>
      </c>
      <c r="DV147" s="64" t="str">
        <f t="shared" si="224"/>
        <v/>
      </c>
      <c r="DW147" s="64" t="str">
        <f t="shared" si="225"/>
        <v/>
      </c>
      <c r="DX147" s="64" t="str">
        <f t="shared" si="226"/>
        <v/>
      </c>
      <c r="DY147" s="64" t="str">
        <f t="shared" si="227"/>
        <v/>
      </c>
      <c r="DZ147" s="64" t="str">
        <f>IF($B147&lt;&gt;"",SUMIFS(进货台账!$I$3:$I$1869,进货台账!$E$3:$E$1869,$B147,进货台账!$B$3:$B$1869,LEFT($I$3,4),进货台账!$C$3:$C$1869,LEFT(DZ$4,LEN(DZ$4)-1)),"")</f>
        <v/>
      </c>
      <c r="EA147" s="64" t="str">
        <f>IF($B147&lt;&gt;"",SUMIFS(进货台账!$K$3:$K$1869,进货台账!$E$3:$E$1869,$B147,进货台账!$B$3:$B$1869,LEFT($I$3,4),进货台账!$C$3:$C$1869,LEFT(DZ$4,LEN(DZ$4)-1)),"")</f>
        <v/>
      </c>
      <c r="EB147" s="64" t="str">
        <f t="shared" si="228"/>
        <v/>
      </c>
      <c r="EC147" s="64" t="str">
        <f t="shared" si="229"/>
        <v/>
      </c>
      <c r="ED147" s="64" t="str">
        <f>IF($B147&lt;&gt;"",SUMIFS(销售台账!$I$3:$I$2654,销售台账!$E$3:$E$2654,$B147,销售台账!$B$3:$B$2654,LEFT($I$3,4),销售台账!$C$3:$C$2654,LEFT(DZ$4,LEN(DZ$4)-1)),"")</f>
        <v/>
      </c>
      <c r="EE147" s="64" t="str">
        <f>IF($B147&lt;&gt;"",IFERROR(SUMIFS(销售台账!$K$3:$K$2654,销售台账!$E$3:$E$2654,$B147,销售台账!$B$3:$B$2654,LEFT($I$3,4),销售台账!$C$3:$C$2654,LEFT(DZ$4,LEN(DZ$4)-1))/ED147,0),"")</f>
        <v/>
      </c>
      <c r="EF147" s="64" t="str">
        <f>IF($B147&lt;&gt;"",SUMIFS(损耗登记!$I$3:$I$4999,损耗登记!$E$3:$E$4999,$B147,损耗登记!$B$3:$B$4999,LEFT($I$3,4),损耗登记!$C$3:$C$4999,LEFT(DZ$4,LEN(DZ$4)-1)),"")</f>
        <v/>
      </c>
      <c r="EG147" s="64" t="str">
        <f t="shared" si="230"/>
        <v/>
      </c>
      <c r="EH147" s="64" t="str">
        <f t="shared" si="231"/>
        <v/>
      </c>
      <c r="EI147" s="64" t="str">
        <f t="shared" si="232"/>
        <v/>
      </c>
      <c r="EJ147" s="64" t="str">
        <f t="shared" si="233"/>
        <v/>
      </c>
    </row>
    <row r="148" s="44" customFormat="1" ht="22" customHeight="1" spans="1:140">
      <c r="A148" s="63" t="str">
        <f t="shared" si="234"/>
        <v/>
      </c>
      <c r="B148" s="63" t="str">
        <f>IF(商品参数!A144&lt;&gt;"",商品参数!A144,"")</f>
        <v/>
      </c>
      <c r="C148" s="64" t="str">
        <f>IFERROR(VLOOKUP(B148,商品参数!A:E,2,FALSE),"")</f>
        <v/>
      </c>
      <c r="D148" s="64" t="str">
        <f>IFERROR(VLOOKUP(B148,商品参数!A:E,3,FALSE),"")</f>
        <v/>
      </c>
      <c r="E148" s="64" t="str">
        <f>IFERROR(VLOOKUP(B148,商品参数!A:E,4,FALSE),"")</f>
        <v/>
      </c>
      <c r="F148" s="64" t="str">
        <f>IF(E148&lt;&gt;"",IFERROR(VLOOKUP(B148,商品参数!$A$3:$D$499,6,0),0),"")</f>
        <v/>
      </c>
      <c r="G148" s="64" t="str">
        <f>IF(E148&lt;&gt;"",IFERROR(VLOOKUP(B148,商品参数!$A$3:$E$499,7,0),0),"")</f>
        <v/>
      </c>
      <c r="H148" s="64" t="str">
        <f t="shared" si="168"/>
        <v/>
      </c>
      <c r="I148" s="64" t="str">
        <f>IF($B148&lt;&gt;"",SUMIFS(进货台账!$I$3:$I$1869,进货台账!$E$3:$E$1869,$B148,进货台账!$B$3:$B$1869,LEFT($I$3,4),进货台账!$C$3:$C$1869,LEFT(I$4,LEN(I$4)-1)),"")</f>
        <v/>
      </c>
      <c r="J148" s="64" t="str">
        <f>IF($B148&lt;&gt;"",SUMIFS(进货台账!$K$3:$K$1869,进货台账!$E$3:$E$1869,$B148,进货台账!$B$3:$B$1869,LEFT($I$3,4),进货台账!$C$3:$C$1869,LEFT(I$4,LEN(I$4)-1)),"")</f>
        <v/>
      </c>
      <c r="K148" s="64" t="str">
        <f t="shared" si="169"/>
        <v/>
      </c>
      <c r="L148" s="64" t="str">
        <f t="shared" si="170"/>
        <v/>
      </c>
      <c r="M148" s="64" t="str">
        <f>IF($B148&lt;&gt;"",SUMIFS(销售台账!$I$3:$I$2654,销售台账!$E$3:$E$2654,$B148,销售台账!$B$3:$B$2654,LEFT($I$3,4),销售台账!$C$3:$C$2654,LEFT(I$4,LEN(I$4)-1)),"")</f>
        <v/>
      </c>
      <c r="N148" s="64" t="str">
        <f>IF($B148&lt;&gt;"",IFERROR(SUMIFS(销售台账!$K$3:$K$2654,销售台账!$E$3:$E$2654,$B148,销售台账!$B$3:$B$2654,LEFT($I$3,4),销售台账!$C$3:$C$2654,LEFT(I$4,LEN(I$4)-1))/M148,0),"")</f>
        <v/>
      </c>
      <c r="O148" s="64" t="str">
        <f>IF($B148&lt;&gt;"",SUMIFS(损耗登记!$I$3:$I$4999,损耗登记!$E$3:$E$4999,$B148,损耗登记!$B$3:$B$4999,LEFT($I$3,4),损耗登记!$C$3:$C$4999,LEFT(I$4,LEN(I$4)-1)),"")</f>
        <v/>
      </c>
      <c r="P148" s="64" t="str">
        <f t="shared" si="171"/>
        <v/>
      </c>
      <c r="Q148" s="64" t="str">
        <f t="shared" si="172"/>
        <v/>
      </c>
      <c r="R148" s="64" t="str">
        <f t="shared" si="173"/>
        <v/>
      </c>
      <c r="S148" s="64" t="str">
        <f t="shared" si="235"/>
        <v/>
      </c>
      <c r="T148" s="64" t="str">
        <f>IF($B148&lt;&gt;"",SUMIFS(进货台账!$I$3:$I$1869,进货台账!$E$3:$E$1869,$B148,进货台账!$B$3:$B$1869,LEFT($I$3,4),进货台账!$C$3:$C$1869,LEFT(T$4,LEN(T$4)-1)),"")</f>
        <v/>
      </c>
      <c r="U148" s="64" t="str">
        <f>IF($B148&lt;&gt;"",SUMIFS(进货台账!$K$3:$K$1869,进货台账!$E$3:$E$1869,$B148,进货台账!$B$3:$B$1869,LEFT($I$3,4),进货台账!$C$3:$C$1869,LEFT(T$4,LEN(T$4)-1)),"")</f>
        <v/>
      </c>
      <c r="V148" s="64" t="str">
        <f t="shared" si="236"/>
        <v/>
      </c>
      <c r="W148" s="64" t="str">
        <f t="shared" si="237"/>
        <v/>
      </c>
      <c r="X148" s="64" t="str">
        <f>IF($B148&lt;&gt;"",SUMIFS(销售台账!$I$3:$I$2654,销售台账!$E$3:$E$2654,$B148,销售台账!$B$3:$B$2654,LEFT($I$3,4),销售台账!$C$3:$C$2654,LEFT(T$4,LEN(T$4)-1)),"")</f>
        <v/>
      </c>
      <c r="Y148" s="64" t="str">
        <f>IF($B148&lt;&gt;"",IFERROR(SUMIFS(销售台账!$K$3:$K$2654,销售台账!$E$3:$E$2654,$B148,销售台账!$B$3:$B$2654,LEFT($I$3,4),销售台账!$C$3:$C$2654,LEFT(T$4,LEN(T$4)-1))/X148,0),"")</f>
        <v/>
      </c>
      <c r="Z148" s="64" t="str">
        <f>IF($B148&lt;&gt;"",SUMIFS(损耗登记!$I$3:$I$4999,损耗登记!$E$3:$E$4999,$B148,损耗登记!$B$3:$B$4999,LEFT($I$3,4),损耗登记!$C$3:$C$4999,LEFT(T$4,LEN(T$4)-1)),"")</f>
        <v/>
      </c>
      <c r="AA148" s="64" t="str">
        <f t="shared" si="238"/>
        <v/>
      </c>
      <c r="AB148" s="64" t="str">
        <f t="shared" si="239"/>
        <v/>
      </c>
      <c r="AC148" s="64" t="str">
        <f t="shared" si="240"/>
        <v/>
      </c>
      <c r="AD148" s="64" t="str">
        <f t="shared" si="241"/>
        <v/>
      </c>
      <c r="AE148" s="64" t="str">
        <f>IF($B148&lt;&gt;"",SUMIFS(进货台账!$I$3:$I$1869,进货台账!$E$3:$E$1869,$B148,进货台账!$B$3:$B$1869,LEFT($I$3,4),进货台账!$C$3:$C$1869,LEFT(AE$4,LEN(AE$4)-1)),"")</f>
        <v/>
      </c>
      <c r="AF148" s="64" t="str">
        <f>IF($B148&lt;&gt;"",SUMIFS(进货台账!$K$3:$K$1869,进货台账!$E$3:$E$1869,$B148,进货台账!$B$3:$B$1869,LEFT($I$3,4),进货台账!$C$3:$C$1869,LEFT(AE$4,LEN(AE$4)-1)),"")</f>
        <v/>
      </c>
      <c r="AG148" s="64" t="str">
        <f t="shared" si="174"/>
        <v/>
      </c>
      <c r="AH148" s="64" t="str">
        <f t="shared" si="175"/>
        <v/>
      </c>
      <c r="AI148" s="64" t="str">
        <f>IF($B148&lt;&gt;"",SUMIFS(销售台账!$I$3:$I$2654,销售台账!$E$3:$E$2654,$B148,销售台账!$B$3:$B$2654,LEFT($I$3,4),销售台账!$C$3:$C$2654,LEFT(AE$4,LEN(AE$4)-1)),"")</f>
        <v/>
      </c>
      <c r="AJ148" s="64" t="str">
        <f>IF($B148&lt;&gt;"",IFERROR(SUMIFS(销售台账!$K$3:$K$2654,销售台账!$E$3:$E$2654,$B148,销售台账!$B$3:$B$2654,LEFT($I$3,4),销售台账!$C$3:$C$2654,LEFT(AE$4,LEN(AE$4)-1))/AI148,0),"")</f>
        <v/>
      </c>
      <c r="AK148" s="64" t="str">
        <f>IF($B148&lt;&gt;"",SUMIFS(损耗登记!$I$3:$I$4999,损耗登记!$E$3:$E$4999,$B148,损耗登记!$B$3:$B$4999,LEFT($I$3,4),损耗登记!$C$3:$C$4999,LEFT(AE$4,LEN(AE$4)-1)),"")</f>
        <v/>
      </c>
      <c r="AL148" s="64" t="str">
        <f t="shared" si="176"/>
        <v/>
      </c>
      <c r="AM148" s="64" t="str">
        <f t="shared" si="177"/>
        <v/>
      </c>
      <c r="AN148" s="64" t="str">
        <f t="shared" si="178"/>
        <v/>
      </c>
      <c r="AO148" s="64" t="str">
        <f t="shared" si="179"/>
        <v/>
      </c>
      <c r="AP148" s="64" t="str">
        <f>IF($B148&lt;&gt;"",SUMIFS(进货台账!$I$3:$I$1869,进货台账!$E$3:$E$1869,$B148,进货台账!$B$3:$B$1869,LEFT($I$3,4),进货台账!$C$3:$C$1869,LEFT(AP$4,LEN(AP$4)-1)),"")</f>
        <v/>
      </c>
      <c r="AQ148" s="64" t="str">
        <f>IF($B148&lt;&gt;"",SUMIFS(进货台账!$K$3:$K$1869,进货台账!$E$3:$E$1869,$B148,进货台账!$B$3:$B$1869,LEFT($I$3,4),进货台账!$C$3:$C$1869,LEFT(AP$4,LEN(AP$4)-1)),"")</f>
        <v/>
      </c>
      <c r="AR148" s="64" t="str">
        <f t="shared" si="180"/>
        <v/>
      </c>
      <c r="AS148" s="64" t="str">
        <f t="shared" si="181"/>
        <v/>
      </c>
      <c r="AT148" s="64" t="str">
        <f>IF($B148&lt;&gt;"",SUMIFS(销售台账!$I$3:$I$2654,销售台账!$E$3:$E$2654,$B148,销售台账!$B$3:$B$2654,LEFT($I$3,4),销售台账!$C$3:$C$2654,LEFT(AP$4,LEN(AP$4)-1)),"")</f>
        <v/>
      </c>
      <c r="AU148" s="64" t="str">
        <f>IF($B148&lt;&gt;"",IFERROR(SUMIFS(销售台账!$K$3:$K$2654,销售台账!$E$3:$E$2654,$B148,销售台账!$B$3:$B$2654,LEFT($I$3,4),销售台账!$C$3:$C$2654,LEFT(AP$4,LEN(AP$4)-1))/AT148,0),"")</f>
        <v/>
      </c>
      <c r="AV148" s="64" t="str">
        <f>IF($B148&lt;&gt;"",SUMIFS(损耗登记!$I$3:$I$4999,损耗登记!$E$3:$E$4999,$B148,损耗登记!$B$3:$B$4999,LEFT($I$3,4),损耗登记!$C$3:$C$4999,LEFT(AP$4,LEN(AP$4)-1)),"")</f>
        <v/>
      </c>
      <c r="AW148" s="64" t="str">
        <f t="shared" si="182"/>
        <v/>
      </c>
      <c r="AX148" s="64" t="str">
        <f t="shared" si="183"/>
        <v/>
      </c>
      <c r="AY148" s="64" t="str">
        <f t="shared" si="184"/>
        <v/>
      </c>
      <c r="AZ148" s="64" t="str">
        <f t="shared" si="185"/>
        <v/>
      </c>
      <c r="BA148" s="64" t="str">
        <f>IF($B148&lt;&gt;"",SUMIFS(进货台账!$I$3:$I$1869,进货台账!$E$3:$E$1869,$B148,进货台账!$B$3:$B$1869,LEFT($I$3,4),进货台账!$C$3:$C$1869,LEFT(BA$4,LEN(BA$4)-1)),"")</f>
        <v/>
      </c>
      <c r="BB148" s="64" t="str">
        <f>IF($B148&lt;&gt;"",SUMIFS(进货台账!$K$3:$K$1869,进货台账!$E$3:$E$1869,$B148,进货台账!$B$3:$B$1869,LEFT($I$3,4),进货台账!$C$3:$C$1869,LEFT(BA$4,LEN(BA$4)-1)),"")</f>
        <v/>
      </c>
      <c r="BC148" s="64" t="str">
        <f t="shared" si="186"/>
        <v/>
      </c>
      <c r="BD148" s="64" t="str">
        <f t="shared" si="187"/>
        <v/>
      </c>
      <c r="BE148" s="64" t="str">
        <f>IF($B148&lt;&gt;"",SUMIFS(销售台账!$I$3:$I$2654,销售台账!$E$3:$E$2654,$B148,销售台账!$B$3:$B$2654,LEFT($I$3,4),销售台账!$C$3:$C$2654,LEFT(BA$4,LEN(BA$4)-1)),"")</f>
        <v/>
      </c>
      <c r="BF148" s="64" t="str">
        <f>IF($B148&lt;&gt;"",IFERROR(SUMIFS(销售台账!$K$3:$K$2654,销售台账!$E$3:$E$2654,$B148,销售台账!$B$3:$B$2654,LEFT($I$3,4),销售台账!$C$3:$C$2654,LEFT(BA$4,LEN(BA$4)-1))/BE148,0),"")</f>
        <v/>
      </c>
      <c r="BG148" s="64" t="str">
        <f>IF($B148&lt;&gt;"",SUMIFS(损耗登记!$I$3:$I$4999,损耗登记!$E$3:$E$4999,$B148,损耗登记!$B$3:$B$4999,LEFT($I$3,4),损耗登记!$C$3:$C$4999,LEFT(BA$4,LEN(BA$4)-1)),"")</f>
        <v/>
      </c>
      <c r="BH148" s="64" t="str">
        <f t="shared" si="188"/>
        <v/>
      </c>
      <c r="BI148" s="64" t="str">
        <f t="shared" si="189"/>
        <v/>
      </c>
      <c r="BJ148" s="64" t="str">
        <f t="shared" si="190"/>
        <v/>
      </c>
      <c r="BK148" s="64" t="str">
        <f t="shared" si="191"/>
        <v/>
      </c>
      <c r="BL148" s="64" t="str">
        <f>IF($B148&lt;&gt;"",SUMIFS(进货台账!$I$3:$I$1869,进货台账!$E$3:$E$1869,$B148,进货台账!$B$3:$B$1869,LEFT($I$3,4),进货台账!$C$3:$C$1869,LEFT(BL$4,LEN(BL$4)-1)),"")</f>
        <v/>
      </c>
      <c r="BM148" s="64" t="str">
        <f>IF($B148&lt;&gt;"",SUMIFS(进货台账!$K$3:$K$1869,进货台账!$E$3:$E$1869,$B148,进货台账!$B$3:$B$1869,LEFT($I$3,4),进货台账!$C$3:$C$1869,LEFT(BL$4,LEN(BL$4)-1)),"")</f>
        <v/>
      </c>
      <c r="BN148" s="64" t="str">
        <f t="shared" si="192"/>
        <v/>
      </c>
      <c r="BO148" s="64" t="str">
        <f t="shared" si="193"/>
        <v/>
      </c>
      <c r="BP148" s="64" t="str">
        <f>IF($B148&lt;&gt;"",SUMIFS(销售台账!$I$3:$I$2654,销售台账!$E$3:$E$2654,$B148,销售台账!$B$3:$B$2654,LEFT($I$3,4),销售台账!$C$3:$C$2654,LEFT(BL$4,LEN(BL$4)-1)),"")</f>
        <v/>
      </c>
      <c r="BQ148" s="64" t="str">
        <f>IF($B148&lt;&gt;"",IFERROR(SUMIFS(销售台账!$K$3:$K$2654,销售台账!$E$3:$E$2654,$B148,销售台账!$B$3:$B$2654,LEFT($I$3,4),销售台账!$C$3:$C$2654,LEFT(BL$4,LEN(BL$4)-1))/BP148,0),"")</f>
        <v/>
      </c>
      <c r="BR148" s="64" t="str">
        <f>IF($B148&lt;&gt;"",SUMIFS(损耗登记!$I$3:$I$4999,损耗登记!$E$3:$E$4999,$B148,损耗登记!$B$3:$B$4999,LEFT($I$3,4),损耗登记!$C$3:$C$4999,LEFT(BL$4,LEN(BL$4)-1)),"")</f>
        <v/>
      </c>
      <c r="BS148" s="64" t="str">
        <f t="shared" si="194"/>
        <v/>
      </c>
      <c r="BT148" s="64" t="str">
        <f t="shared" si="195"/>
        <v/>
      </c>
      <c r="BU148" s="64" t="str">
        <f t="shared" si="196"/>
        <v/>
      </c>
      <c r="BV148" s="64" t="str">
        <f t="shared" si="197"/>
        <v/>
      </c>
      <c r="BW148" s="64" t="str">
        <f>IF($B148&lt;&gt;"",SUMIFS(进货台账!$I$3:$I$1869,进货台账!$E$3:$E$1869,$B148,进货台账!$B$3:$B$1869,LEFT($I$3,4),进货台账!$C$3:$C$1869,LEFT(BW$4,LEN(BW$4)-1)),"")</f>
        <v/>
      </c>
      <c r="BX148" s="64" t="str">
        <f>IF($B148&lt;&gt;"",SUMIFS(进货台账!$K$3:$K$1869,进货台账!$E$3:$E$1869,$B148,进货台账!$B$3:$B$1869,LEFT($I$3,4),进货台账!$C$3:$C$1869,LEFT(BW$4,LEN(BW$4)-1)),"")</f>
        <v/>
      </c>
      <c r="BY148" s="64" t="str">
        <f t="shared" si="198"/>
        <v/>
      </c>
      <c r="BZ148" s="64" t="str">
        <f t="shared" si="199"/>
        <v/>
      </c>
      <c r="CA148" s="64" t="str">
        <f>IF($B148&lt;&gt;"",SUMIFS(销售台账!$I$3:$I$2654,销售台账!$E$3:$E$2654,$B148,销售台账!$B$3:$B$2654,LEFT($I$3,4),销售台账!$C$3:$C$2654,LEFT(BW$4,LEN(BW$4)-1)),"")</f>
        <v/>
      </c>
      <c r="CB148" s="64" t="str">
        <f>IF($B148&lt;&gt;"",IFERROR(SUMIFS(销售台账!$K$3:$K$2654,销售台账!$E$3:$E$2654,$B148,销售台账!$B$3:$B$2654,LEFT($I$3,4),销售台账!$C$3:$C$2654,LEFT(BW$4,LEN(BW$4)-1))/CA148,0),"")</f>
        <v/>
      </c>
      <c r="CC148" s="64" t="str">
        <f>IF($B148&lt;&gt;"",SUMIFS(损耗登记!$I$3:$I$4999,损耗登记!$E$3:$E$4999,$B148,损耗登记!$B$3:$B$4999,LEFT($I$3,4),损耗登记!$C$3:$C$4999,LEFT(BW$4,LEN(BW$4)-1)),"")</f>
        <v/>
      </c>
      <c r="CD148" s="64" t="str">
        <f t="shared" si="200"/>
        <v/>
      </c>
      <c r="CE148" s="64" t="str">
        <f t="shared" si="201"/>
        <v/>
      </c>
      <c r="CF148" s="64" t="str">
        <f t="shared" si="202"/>
        <v/>
      </c>
      <c r="CG148" s="64" t="str">
        <f t="shared" si="203"/>
        <v/>
      </c>
      <c r="CH148" s="64" t="str">
        <f>IF($B148&lt;&gt;"",SUMIFS(进货台账!$I$3:$I$1869,进货台账!$E$3:$E$1869,$B148,进货台账!$B$3:$B$1869,LEFT($I$3,4),进货台账!$C$3:$C$1869,LEFT(CH$4,LEN(CH$4)-1)),"")</f>
        <v/>
      </c>
      <c r="CI148" s="64" t="str">
        <f>IF($B148&lt;&gt;"",SUMIFS(进货台账!$K$3:$K$1869,进货台账!$E$3:$E$1869,$B148,进货台账!$B$3:$B$1869,LEFT($I$3,4),进货台账!$C$3:$C$1869,LEFT(CH$4,LEN(CH$4)-1)),"")</f>
        <v/>
      </c>
      <c r="CJ148" s="64" t="str">
        <f t="shared" si="204"/>
        <v/>
      </c>
      <c r="CK148" s="64" t="str">
        <f t="shared" si="205"/>
        <v/>
      </c>
      <c r="CL148" s="64" t="str">
        <f>IF($B148&lt;&gt;"",SUMIFS(销售台账!$I$3:$I$2654,销售台账!$E$3:$E$2654,$B148,销售台账!$B$3:$B$2654,LEFT($I$3,4),销售台账!$C$3:$C$2654,LEFT(CH$4,LEN(CH$4)-1)),"")</f>
        <v/>
      </c>
      <c r="CM148" s="64" t="str">
        <f>IF($B148&lt;&gt;"",IFERROR(SUMIFS(销售台账!$K$3:$K$2654,销售台账!$E$3:$E$2654,$B148,销售台账!$B$3:$B$2654,LEFT($I$3,4),销售台账!$C$3:$C$2654,LEFT(CH$4,LEN(CH$4)-1))/CL148,0),"")</f>
        <v/>
      </c>
      <c r="CN148" s="64" t="str">
        <f>IF($B148&lt;&gt;"",SUMIFS(损耗登记!$I$3:$I$4999,损耗登记!$E$3:$E$4999,$B148,损耗登记!$B$3:$B$4999,LEFT($I$3,4),损耗登记!$C$3:$C$4999,LEFT(CH$4,LEN(CH$4)-1)),"")</f>
        <v/>
      </c>
      <c r="CO148" s="64" t="str">
        <f t="shared" si="206"/>
        <v/>
      </c>
      <c r="CP148" s="64" t="str">
        <f t="shared" si="207"/>
        <v/>
      </c>
      <c r="CQ148" s="64" t="str">
        <f t="shared" si="208"/>
        <v/>
      </c>
      <c r="CR148" s="64" t="str">
        <f t="shared" si="209"/>
        <v/>
      </c>
      <c r="CS148" s="64" t="str">
        <f>IF($B148&lt;&gt;"",SUMIFS(进货台账!$I$3:$I$1869,进货台账!$E$3:$E$1869,$B148,进货台账!$B$3:$B$1869,LEFT($I$3,4),进货台账!$C$3:$C$1869,LEFT(CS$4,LEN(CS$4)-1)),"")</f>
        <v/>
      </c>
      <c r="CT148" s="64" t="str">
        <f>IF($B148&lt;&gt;"",SUMIFS(进货台账!$K$3:$K$1869,进货台账!$E$3:$E$1869,$B148,进货台账!$B$3:$B$1869,LEFT($I$3,4),进货台账!$C$3:$C$1869,LEFT(CS$4,LEN(CS$4)-1)),"")</f>
        <v/>
      </c>
      <c r="CU148" s="64" t="str">
        <f t="shared" si="210"/>
        <v/>
      </c>
      <c r="CV148" s="64" t="str">
        <f t="shared" si="211"/>
        <v/>
      </c>
      <c r="CW148" s="64" t="str">
        <f>IF($B148&lt;&gt;"",SUMIFS(销售台账!$I$3:$I$2654,销售台账!$E$3:$E$2654,$B148,销售台账!$B$3:$B$2654,LEFT($I$3,4),销售台账!$C$3:$C$2654,LEFT(CS$4,LEN(CS$4)-1)),"")</f>
        <v/>
      </c>
      <c r="CX148" s="64" t="str">
        <f>IF($B148&lt;&gt;"",IFERROR(SUMIFS(销售台账!$K$3:$K$2654,销售台账!$E$3:$E$2654,$B148,销售台账!$B$3:$B$2654,LEFT($I$3,4),销售台账!$C$3:$C$2654,LEFT(CS$4,LEN(CS$4)-1))/CW148,0),"")</f>
        <v/>
      </c>
      <c r="CY148" s="64" t="str">
        <f>IF($B148&lt;&gt;"",SUMIFS(损耗登记!$I$3:$I$4999,损耗登记!$E$3:$E$4999,$B148,损耗登记!$B$3:$B$4999,LEFT($I$3,4),损耗登记!$C$3:$C$4999,LEFT(CS$4,LEN(CS$4)-1)),"")</f>
        <v/>
      </c>
      <c r="CZ148" s="64" t="str">
        <f t="shared" si="212"/>
        <v/>
      </c>
      <c r="DA148" s="64" t="str">
        <f t="shared" si="213"/>
        <v/>
      </c>
      <c r="DB148" s="64" t="str">
        <f t="shared" si="214"/>
        <v/>
      </c>
      <c r="DC148" s="64" t="str">
        <f t="shared" si="215"/>
        <v/>
      </c>
      <c r="DD148" s="64" t="str">
        <f>IF($B148&lt;&gt;"",SUMIFS(进货台账!$I$3:$I$1869,进货台账!$E$3:$E$1869,$B148,进货台账!$B$3:$B$1869,LEFT($I$3,4),进货台账!$C$3:$C$1869,LEFT(DD$4,LEN(DD$4)-1)),"")</f>
        <v/>
      </c>
      <c r="DE148" s="64" t="str">
        <f>IF($B148&lt;&gt;"",SUMIFS(进货台账!$K$3:$K$1869,进货台账!$E$3:$E$1869,$B148,进货台账!$B$3:$B$1869,LEFT($I$3,4),进货台账!$C$3:$C$1869,LEFT(DD$4,LEN(DD$4)-1)),"")</f>
        <v/>
      </c>
      <c r="DF148" s="64" t="str">
        <f t="shared" si="216"/>
        <v/>
      </c>
      <c r="DG148" s="64" t="str">
        <f t="shared" si="217"/>
        <v/>
      </c>
      <c r="DH148" s="64" t="str">
        <f>IF($B148&lt;&gt;"",SUMIFS(销售台账!$I$3:$I$2654,销售台账!$E$3:$E$2654,$B148,销售台账!$B$3:$B$2654,LEFT($I$3,4),销售台账!$C$3:$C$2654,LEFT(DD$4,LEN(DD$4)-1)),"")</f>
        <v/>
      </c>
      <c r="DI148" s="64" t="str">
        <f>IF($B148&lt;&gt;"",IFERROR(SUMIFS(销售台账!$K$3:$K$2654,销售台账!$E$3:$E$2654,$B148,销售台账!$B$3:$B$2654,LEFT($I$3,4),销售台账!$C$3:$C$2654,LEFT(DD$4,LEN(DD$4)-1))/DH148,0),"")</f>
        <v/>
      </c>
      <c r="DJ148" s="64" t="str">
        <f>IF($B148&lt;&gt;"",SUMIFS(损耗登记!$I$3:$I$4999,损耗登记!$E$3:$E$4999,$B148,损耗登记!$B$3:$B$4999,LEFT($I$3,4),损耗登记!$C$3:$C$4999,LEFT(DD$4,LEN(DD$4)-1)),"")</f>
        <v/>
      </c>
      <c r="DK148" s="64" t="str">
        <f t="shared" si="218"/>
        <v/>
      </c>
      <c r="DL148" s="64" t="str">
        <f t="shared" si="219"/>
        <v/>
      </c>
      <c r="DM148" s="64" t="str">
        <f t="shared" si="220"/>
        <v/>
      </c>
      <c r="DN148" s="64" t="str">
        <f t="shared" si="221"/>
        <v/>
      </c>
      <c r="DO148" s="64" t="str">
        <f>IF($B148&lt;&gt;"",SUMIFS(进货台账!$I$3:$I$1869,进货台账!$E$3:$E$1869,$B148,进货台账!$B$3:$B$1869,LEFT($I$3,4),进货台账!$C$3:$C$1869,LEFT(DO$4,LEN(DO$4)-1)),"")</f>
        <v/>
      </c>
      <c r="DP148" s="64" t="str">
        <f>IF($B148&lt;&gt;"",SUMIFS(进货台账!$K$3:$K$1869,进货台账!$E$3:$E$1869,$B148,进货台账!$B$3:$B$1869,LEFT($I$3,4),进货台账!$C$3:$C$1869,LEFT(DO$4,LEN(DO$4)-1)),"")</f>
        <v/>
      </c>
      <c r="DQ148" s="64" t="str">
        <f t="shared" si="222"/>
        <v/>
      </c>
      <c r="DR148" s="64" t="str">
        <f t="shared" si="223"/>
        <v/>
      </c>
      <c r="DS148" s="64" t="str">
        <f>IF($B148&lt;&gt;"",SUMIFS(销售台账!$I$3:$I$2654,销售台账!$E$3:$E$2654,$B148,销售台账!$B$3:$B$2654,LEFT($I$3,4),销售台账!$C$3:$C$2654,LEFT(DO$4,LEN(DO$4)-1)),"")</f>
        <v/>
      </c>
      <c r="DT148" s="64" t="str">
        <f>IF($B148&lt;&gt;"",IFERROR(SUMIFS(销售台账!$K$3:$K$2654,销售台账!$E$3:$E$2654,$B148,销售台账!$B$3:$B$2654,LEFT($I$3,4),销售台账!$C$3:$C$2654,LEFT(DO$4,LEN(DO$4)-1))/DS148,0),"")</f>
        <v/>
      </c>
      <c r="DU148" s="64" t="str">
        <f>IF($B148&lt;&gt;"",SUMIFS(损耗登记!$I$3:$I$4999,损耗登记!$E$3:$E$4999,$B148,损耗登记!$B$3:$B$4999,LEFT($I$3,4),损耗登记!$C$3:$C$4999,LEFT(DO$4,LEN(DO$4)-1)),"")</f>
        <v/>
      </c>
      <c r="DV148" s="64" t="str">
        <f t="shared" si="224"/>
        <v/>
      </c>
      <c r="DW148" s="64" t="str">
        <f t="shared" si="225"/>
        <v/>
      </c>
      <c r="DX148" s="64" t="str">
        <f t="shared" si="226"/>
        <v/>
      </c>
      <c r="DY148" s="64" t="str">
        <f t="shared" si="227"/>
        <v/>
      </c>
      <c r="DZ148" s="64" t="str">
        <f>IF($B148&lt;&gt;"",SUMIFS(进货台账!$I$3:$I$1869,进货台账!$E$3:$E$1869,$B148,进货台账!$B$3:$B$1869,LEFT($I$3,4),进货台账!$C$3:$C$1869,LEFT(DZ$4,LEN(DZ$4)-1)),"")</f>
        <v/>
      </c>
      <c r="EA148" s="64" t="str">
        <f>IF($B148&lt;&gt;"",SUMIFS(进货台账!$K$3:$K$1869,进货台账!$E$3:$E$1869,$B148,进货台账!$B$3:$B$1869,LEFT($I$3,4),进货台账!$C$3:$C$1869,LEFT(DZ$4,LEN(DZ$4)-1)),"")</f>
        <v/>
      </c>
      <c r="EB148" s="64" t="str">
        <f t="shared" si="228"/>
        <v/>
      </c>
      <c r="EC148" s="64" t="str">
        <f t="shared" si="229"/>
        <v/>
      </c>
      <c r="ED148" s="64" t="str">
        <f>IF($B148&lt;&gt;"",SUMIFS(销售台账!$I$3:$I$2654,销售台账!$E$3:$E$2654,$B148,销售台账!$B$3:$B$2654,LEFT($I$3,4),销售台账!$C$3:$C$2654,LEFT(DZ$4,LEN(DZ$4)-1)),"")</f>
        <v/>
      </c>
      <c r="EE148" s="64" t="str">
        <f>IF($B148&lt;&gt;"",IFERROR(SUMIFS(销售台账!$K$3:$K$2654,销售台账!$E$3:$E$2654,$B148,销售台账!$B$3:$B$2654,LEFT($I$3,4),销售台账!$C$3:$C$2654,LEFT(DZ$4,LEN(DZ$4)-1))/ED148,0),"")</f>
        <v/>
      </c>
      <c r="EF148" s="64" t="str">
        <f>IF($B148&lt;&gt;"",SUMIFS(损耗登记!$I$3:$I$4999,损耗登记!$E$3:$E$4999,$B148,损耗登记!$B$3:$B$4999,LEFT($I$3,4),损耗登记!$C$3:$C$4999,LEFT(DZ$4,LEN(DZ$4)-1)),"")</f>
        <v/>
      </c>
      <c r="EG148" s="64" t="str">
        <f t="shared" si="230"/>
        <v/>
      </c>
      <c r="EH148" s="64" t="str">
        <f t="shared" si="231"/>
        <v/>
      </c>
      <c r="EI148" s="64" t="str">
        <f t="shared" si="232"/>
        <v/>
      </c>
      <c r="EJ148" s="64" t="str">
        <f t="shared" si="233"/>
        <v/>
      </c>
    </row>
    <row r="149" s="44" customFormat="1" ht="22" customHeight="1" spans="1:140">
      <c r="A149" s="63" t="str">
        <f t="shared" si="234"/>
        <v/>
      </c>
      <c r="B149" s="63" t="str">
        <f>IF(商品参数!A145&lt;&gt;"",商品参数!A145,"")</f>
        <v/>
      </c>
      <c r="C149" s="64" t="str">
        <f>IFERROR(VLOOKUP(B149,商品参数!A:E,2,FALSE),"")</f>
        <v/>
      </c>
      <c r="D149" s="64" t="str">
        <f>IFERROR(VLOOKUP(B149,商品参数!A:E,3,FALSE),"")</f>
        <v/>
      </c>
      <c r="E149" s="64" t="str">
        <f>IFERROR(VLOOKUP(B149,商品参数!A:E,4,FALSE),"")</f>
        <v/>
      </c>
      <c r="F149" s="64" t="str">
        <f>IF(E149&lt;&gt;"",IFERROR(VLOOKUP(B149,商品参数!$A$3:$D$499,6,0),0),"")</f>
        <v/>
      </c>
      <c r="G149" s="64" t="str">
        <f>IF(E149&lt;&gt;"",IFERROR(VLOOKUP(B149,商品参数!$A$3:$E$499,7,0),0),"")</f>
        <v/>
      </c>
      <c r="H149" s="64" t="str">
        <f t="shared" si="168"/>
        <v/>
      </c>
      <c r="I149" s="64" t="str">
        <f>IF($B149&lt;&gt;"",SUMIFS(进货台账!$I$3:$I$1869,进货台账!$E$3:$E$1869,$B149,进货台账!$B$3:$B$1869,LEFT($I$3,4),进货台账!$C$3:$C$1869,LEFT(I$4,LEN(I$4)-1)),"")</f>
        <v/>
      </c>
      <c r="J149" s="64" t="str">
        <f>IF($B149&lt;&gt;"",SUMIFS(进货台账!$K$3:$K$1869,进货台账!$E$3:$E$1869,$B149,进货台账!$B$3:$B$1869,LEFT($I$3,4),进货台账!$C$3:$C$1869,LEFT(I$4,LEN(I$4)-1)),"")</f>
        <v/>
      </c>
      <c r="K149" s="64" t="str">
        <f t="shared" si="169"/>
        <v/>
      </c>
      <c r="L149" s="64" t="str">
        <f t="shared" si="170"/>
        <v/>
      </c>
      <c r="M149" s="64" t="str">
        <f>IF($B149&lt;&gt;"",SUMIFS(销售台账!$I$3:$I$2654,销售台账!$E$3:$E$2654,$B149,销售台账!$B$3:$B$2654,LEFT($I$3,4),销售台账!$C$3:$C$2654,LEFT(I$4,LEN(I$4)-1)),"")</f>
        <v/>
      </c>
      <c r="N149" s="64" t="str">
        <f>IF($B149&lt;&gt;"",IFERROR(SUMIFS(销售台账!$K$3:$K$2654,销售台账!$E$3:$E$2654,$B149,销售台账!$B$3:$B$2654,LEFT($I$3,4),销售台账!$C$3:$C$2654,LEFT(I$4,LEN(I$4)-1))/M149,0),"")</f>
        <v/>
      </c>
      <c r="O149" s="64" t="str">
        <f>IF($B149&lt;&gt;"",SUMIFS(损耗登记!$I$3:$I$4999,损耗登记!$E$3:$E$4999,$B149,损耗登记!$B$3:$B$4999,LEFT($I$3,4),损耗登记!$C$3:$C$4999,LEFT(I$4,LEN(I$4)-1)),"")</f>
        <v/>
      </c>
      <c r="P149" s="64" t="str">
        <f t="shared" si="171"/>
        <v/>
      </c>
      <c r="Q149" s="64" t="str">
        <f t="shared" si="172"/>
        <v/>
      </c>
      <c r="R149" s="64" t="str">
        <f t="shared" si="173"/>
        <v/>
      </c>
      <c r="S149" s="64" t="str">
        <f t="shared" si="235"/>
        <v/>
      </c>
      <c r="T149" s="64" t="str">
        <f>IF($B149&lt;&gt;"",SUMIFS(进货台账!$I$3:$I$1869,进货台账!$E$3:$E$1869,$B149,进货台账!$B$3:$B$1869,LEFT($I$3,4),进货台账!$C$3:$C$1869,LEFT(T$4,LEN(T$4)-1)),"")</f>
        <v/>
      </c>
      <c r="U149" s="64" t="str">
        <f>IF($B149&lt;&gt;"",SUMIFS(进货台账!$K$3:$K$1869,进货台账!$E$3:$E$1869,$B149,进货台账!$B$3:$B$1869,LEFT($I$3,4),进货台账!$C$3:$C$1869,LEFT(T$4,LEN(T$4)-1)),"")</f>
        <v/>
      </c>
      <c r="V149" s="64" t="str">
        <f t="shared" si="236"/>
        <v/>
      </c>
      <c r="W149" s="64" t="str">
        <f t="shared" si="237"/>
        <v/>
      </c>
      <c r="X149" s="64" t="str">
        <f>IF($B149&lt;&gt;"",SUMIFS(销售台账!$I$3:$I$2654,销售台账!$E$3:$E$2654,$B149,销售台账!$B$3:$B$2654,LEFT($I$3,4),销售台账!$C$3:$C$2654,LEFT(T$4,LEN(T$4)-1)),"")</f>
        <v/>
      </c>
      <c r="Y149" s="64" t="str">
        <f>IF($B149&lt;&gt;"",IFERROR(SUMIFS(销售台账!$K$3:$K$2654,销售台账!$E$3:$E$2654,$B149,销售台账!$B$3:$B$2654,LEFT($I$3,4),销售台账!$C$3:$C$2654,LEFT(T$4,LEN(T$4)-1))/X149,0),"")</f>
        <v/>
      </c>
      <c r="Z149" s="64" t="str">
        <f>IF($B149&lt;&gt;"",SUMIFS(损耗登记!$I$3:$I$4999,损耗登记!$E$3:$E$4999,$B149,损耗登记!$B$3:$B$4999,LEFT($I$3,4),损耗登记!$C$3:$C$4999,LEFT(T$4,LEN(T$4)-1)),"")</f>
        <v/>
      </c>
      <c r="AA149" s="64" t="str">
        <f t="shared" si="238"/>
        <v/>
      </c>
      <c r="AB149" s="64" t="str">
        <f t="shared" si="239"/>
        <v/>
      </c>
      <c r="AC149" s="64" t="str">
        <f t="shared" si="240"/>
        <v/>
      </c>
      <c r="AD149" s="64" t="str">
        <f t="shared" si="241"/>
        <v/>
      </c>
      <c r="AE149" s="64" t="str">
        <f>IF($B149&lt;&gt;"",SUMIFS(进货台账!$I$3:$I$1869,进货台账!$E$3:$E$1869,$B149,进货台账!$B$3:$B$1869,LEFT($I$3,4),进货台账!$C$3:$C$1869,LEFT(AE$4,LEN(AE$4)-1)),"")</f>
        <v/>
      </c>
      <c r="AF149" s="64" t="str">
        <f>IF($B149&lt;&gt;"",SUMIFS(进货台账!$K$3:$K$1869,进货台账!$E$3:$E$1869,$B149,进货台账!$B$3:$B$1869,LEFT($I$3,4),进货台账!$C$3:$C$1869,LEFT(AE$4,LEN(AE$4)-1)),"")</f>
        <v/>
      </c>
      <c r="AG149" s="64" t="str">
        <f t="shared" si="174"/>
        <v/>
      </c>
      <c r="AH149" s="64" t="str">
        <f t="shared" si="175"/>
        <v/>
      </c>
      <c r="AI149" s="64" t="str">
        <f>IF($B149&lt;&gt;"",SUMIFS(销售台账!$I$3:$I$2654,销售台账!$E$3:$E$2654,$B149,销售台账!$B$3:$B$2654,LEFT($I$3,4),销售台账!$C$3:$C$2654,LEFT(AE$4,LEN(AE$4)-1)),"")</f>
        <v/>
      </c>
      <c r="AJ149" s="64" t="str">
        <f>IF($B149&lt;&gt;"",IFERROR(SUMIFS(销售台账!$K$3:$K$2654,销售台账!$E$3:$E$2654,$B149,销售台账!$B$3:$B$2654,LEFT($I$3,4),销售台账!$C$3:$C$2654,LEFT(AE$4,LEN(AE$4)-1))/AI149,0),"")</f>
        <v/>
      </c>
      <c r="AK149" s="64" t="str">
        <f>IF($B149&lt;&gt;"",SUMIFS(损耗登记!$I$3:$I$4999,损耗登记!$E$3:$E$4999,$B149,损耗登记!$B$3:$B$4999,LEFT($I$3,4),损耗登记!$C$3:$C$4999,LEFT(AE$4,LEN(AE$4)-1)),"")</f>
        <v/>
      </c>
      <c r="AL149" s="64" t="str">
        <f t="shared" si="176"/>
        <v/>
      </c>
      <c r="AM149" s="64" t="str">
        <f t="shared" si="177"/>
        <v/>
      </c>
      <c r="AN149" s="64" t="str">
        <f t="shared" si="178"/>
        <v/>
      </c>
      <c r="AO149" s="64" t="str">
        <f t="shared" si="179"/>
        <v/>
      </c>
      <c r="AP149" s="64" t="str">
        <f>IF($B149&lt;&gt;"",SUMIFS(进货台账!$I$3:$I$1869,进货台账!$E$3:$E$1869,$B149,进货台账!$B$3:$B$1869,LEFT($I$3,4),进货台账!$C$3:$C$1869,LEFT(AP$4,LEN(AP$4)-1)),"")</f>
        <v/>
      </c>
      <c r="AQ149" s="64" t="str">
        <f>IF($B149&lt;&gt;"",SUMIFS(进货台账!$K$3:$K$1869,进货台账!$E$3:$E$1869,$B149,进货台账!$B$3:$B$1869,LEFT($I$3,4),进货台账!$C$3:$C$1869,LEFT(AP$4,LEN(AP$4)-1)),"")</f>
        <v/>
      </c>
      <c r="AR149" s="64" t="str">
        <f t="shared" si="180"/>
        <v/>
      </c>
      <c r="AS149" s="64" t="str">
        <f t="shared" si="181"/>
        <v/>
      </c>
      <c r="AT149" s="64" t="str">
        <f>IF($B149&lt;&gt;"",SUMIFS(销售台账!$I$3:$I$2654,销售台账!$E$3:$E$2654,$B149,销售台账!$B$3:$B$2654,LEFT($I$3,4),销售台账!$C$3:$C$2654,LEFT(AP$4,LEN(AP$4)-1)),"")</f>
        <v/>
      </c>
      <c r="AU149" s="64" t="str">
        <f>IF($B149&lt;&gt;"",IFERROR(SUMIFS(销售台账!$K$3:$K$2654,销售台账!$E$3:$E$2654,$B149,销售台账!$B$3:$B$2654,LEFT($I$3,4),销售台账!$C$3:$C$2654,LEFT(AP$4,LEN(AP$4)-1))/AT149,0),"")</f>
        <v/>
      </c>
      <c r="AV149" s="64" t="str">
        <f>IF($B149&lt;&gt;"",SUMIFS(损耗登记!$I$3:$I$4999,损耗登记!$E$3:$E$4999,$B149,损耗登记!$B$3:$B$4999,LEFT($I$3,4),损耗登记!$C$3:$C$4999,LEFT(AP$4,LEN(AP$4)-1)),"")</f>
        <v/>
      </c>
      <c r="AW149" s="64" t="str">
        <f t="shared" si="182"/>
        <v/>
      </c>
      <c r="AX149" s="64" t="str">
        <f t="shared" si="183"/>
        <v/>
      </c>
      <c r="AY149" s="64" t="str">
        <f t="shared" si="184"/>
        <v/>
      </c>
      <c r="AZ149" s="64" t="str">
        <f t="shared" si="185"/>
        <v/>
      </c>
      <c r="BA149" s="64" t="str">
        <f>IF($B149&lt;&gt;"",SUMIFS(进货台账!$I$3:$I$1869,进货台账!$E$3:$E$1869,$B149,进货台账!$B$3:$B$1869,LEFT($I$3,4),进货台账!$C$3:$C$1869,LEFT(BA$4,LEN(BA$4)-1)),"")</f>
        <v/>
      </c>
      <c r="BB149" s="64" t="str">
        <f>IF($B149&lt;&gt;"",SUMIFS(进货台账!$K$3:$K$1869,进货台账!$E$3:$E$1869,$B149,进货台账!$B$3:$B$1869,LEFT($I$3,4),进货台账!$C$3:$C$1869,LEFT(BA$4,LEN(BA$4)-1)),"")</f>
        <v/>
      </c>
      <c r="BC149" s="64" t="str">
        <f t="shared" si="186"/>
        <v/>
      </c>
      <c r="BD149" s="64" t="str">
        <f t="shared" si="187"/>
        <v/>
      </c>
      <c r="BE149" s="64" t="str">
        <f>IF($B149&lt;&gt;"",SUMIFS(销售台账!$I$3:$I$2654,销售台账!$E$3:$E$2654,$B149,销售台账!$B$3:$B$2654,LEFT($I$3,4),销售台账!$C$3:$C$2654,LEFT(BA$4,LEN(BA$4)-1)),"")</f>
        <v/>
      </c>
      <c r="BF149" s="64" t="str">
        <f>IF($B149&lt;&gt;"",IFERROR(SUMIFS(销售台账!$K$3:$K$2654,销售台账!$E$3:$E$2654,$B149,销售台账!$B$3:$B$2654,LEFT($I$3,4),销售台账!$C$3:$C$2654,LEFT(BA$4,LEN(BA$4)-1))/BE149,0),"")</f>
        <v/>
      </c>
      <c r="BG149" s="64" t="str">
        <f>IF($B149&lt;&gt;"",SUMIFS(损耗登记!$I$3:$I$4999,损耗登记!$E$3:$E$4999,$B149,损耗登记!$B$3:$B$4999,LEFT($I$3,4),损耗登记!$C$3:$C$4999,LEFT(BA$4,LEN(BA$4)-1)),"")</f>
        <v/>
      </c>
      <c r="BH149" s="64" t="str">
        <f t="shared" si="188"/>
        <v/>
      </c>
      <c r="BI149" s="64" t="str">
        <f t="shared" si="189"/>
        <v/>
      </c>
      <c r="BJ149" s="64" t="str">
        <f t="shared" si="190"/>
        <v/>
      </c>
      <c r="BK149" s="64" t="str">
        <f t="shared" si="191"/>
        <v/>
      </c>
      <c r="BL149" s="64" t="str">
        <f>IF($B149&lt;&gt;"",SUMIFS(进货台账!$I$3:$I$1869,进货台账!$E$3:$E$1869,$B149,进货台账!$B$3:$B$1869,LEFT($I$3,4),进货台账!$C$3:$C$1869,LEFT(BL$4,LEN(BL$4)-1)),"")</f>
        <v/>
      </c>
      <c r="BM149" s="64" t="str">
        <f>IF($B149&lt;&gt;"",SUMIFS(进货台账!$K$3:$K$1869,进货台账!$E$3:$E$1869,$B149,进货台账!$B$3:$B$1869,LEFT($I$3,4),进货台账!$C$3:$C$1869,LEFT(BL$4,LEN(BL$4)-1)),"")</f>
        <v/>
      </c>
      <c r="BN149" s="64" t="str">
        <f t="shared" si="192"/>
        <v/>
      </c>
      <c r="BO149" s="64" t="str">
        <f t="shared" si="193"/>
        <v/>
      </c>
      <c r="BP149" s="64" t="str">
        <f>IF($B149&lt;&gt;"",SUMIFS(销售台账!$I$3:$I$2654,销售台账!$E$3:$E$2654,$B149,销售台账!$B$3:$B$2654,LEFT($I$3,4),销售台账!$C$3:$C$2654,LEFT(BL$4,LEN(BL$4)-1)),"")</f>
        <v/>
      </c>
      <c r="BQ149" s="64" t="str">
        <f>IF($B149&lt;&gt;"",IFERROR(SUMIFS(销售台账!$K$3:$K$2654,销售台账!$E$3:$E$2654,$B149,销售台账!$B$3:$B$2654,LEFT($I$3,4),销售台账!$C$3:$C$2654,LEFT(BL$4,LEN(BL$4)-1))/BP149,0),"")</f>
        <v/>
      </c>
      <c r="BR149" s="64" t="str">
        <f>IF($B149&lt;&gt;"",SUMIFS(损耗登记!$I$3:$I$4999,损耗登记!$E$3:$E$4999,$B149,损耗登记!$B$3:$B$4999,LEFT($I$3,4),损耗登记!$C$3:$C$4999,LEFT(BL$4,LEN(BL$4)-1)),"")</f>
        <v/>
      </c>
      <c r="BS149" s="64" t="str">
        <f t="shared" si="194"/>
        <v/>
      </c>
      <c r="BT149" s="64" t="str">
        <f t="shared" si="195"/>
        <v/>
      </c>
      <c r="BU149" s="64" t="str">
        <f t="shared" si="196"/>
        <v/>
      </c>
      <c r="BV149" s="64" t="str">
        <f t="shared" si="197"/>
        <v/>
      </c>
      <c r="BW149" s="64" t="str">
        <f>IF($B149&lt;&gt;"",SUMIFS(进货台账!$I$3:$I$1869,进货台账!$E$3:$E$1869,$B149,进货台账!$B$3:$B$1869,LEFT($I$3,4),进货台账!$C$3:$C$1869,LEFT(BW$4,LEN(BW$4)-1)),"")</f>
        <v/>
      </c>
      <c r="BX149" s="64" t="str">
        <f>IF($B149&lt;&gt;"",SUMIFS(进货台账!$K$3:$K$1869,进货台账!$E$3:$E$1869,$B149,进货台账!$B$3:$B$1869,LEFT($I$3,4),进货台账!$C$3:$C$1869,LEFT(BW$4,LEN(BW$4)-1)),"")</f>
        <v/>
      </c>
      <c r="BY149" s="64" t="str">
        <f t="shared" si="198"/>
        <v/>
      </c>
      <c r="BZ149" s="64" t="str">
        <f t="shared" si="199"/>
        <v/>
      </c>
      <c r="CA149" s="64" t="str">
        <f>IF($B149&lt;&gt;"",SUMIFS(销售台账!$I$3:$I$2654,销售台账!$E$3:$E$2654,$B149,销售台账!$B$3:$B$2654,LEFT($I$3,4),销售台账!$C$3:$C$2654,LEFT(BW$4,LEN(BW$4)-1)),"")</f>
        <v/>
      </c>
      <c r="CB149" s="64" t="str">
        <f>IF($B149&lt;&gt;"",IFERROR(SUMIFS(销售台账!$K$3:$K$2654,销售台账!$E$3:$E$2654,$B149,销售台账!$B$3:$B$2654,LEFT($I$3,4),销售台账!$C$3:$C$2654,LEFT(BW$4,LEN(BW$4)-1))/CA149,0),"")</f>
        <v/>
      </c>
      <c r="CC149" s="64" t="str">
        <f>IF($B149&lt;&gt;"",SUMIFS(损耗登记!$I$3:$I$4999,损耗登记!$E$3:$E$4999,$B149,损耗登记!$B$3:$B$4999,LEFT($I$3,4),损耗登记!$C$3:$C$4999,LEFT(BW$4,LEN(BW$4)-1)),"")</f>
        <v/>
      </c>
      <c r="CD149" s="64" t="str">
        <f t="shared" si="200"/>
        <v/>
      </c>
      <c r="CE149" s="64" t="str">
        <f t="shared" si="201"/>
        <v/>
      </c>
      <c r="CF149" s="64" t="str">
        <f t="shared" si="202"/>
        <v/>
      </c>
      <c r="CG149" s="64" t="str">
        <f t="shared" si="203"/>
        <v/>
      </c>
      <c r="CH149" s="64" t="str">
        <f>IF($B149&lt;&gt;"",SUMIFS(进货台账!$I$3:$I$1869,进货台账!$E$3:$E$1869,$B149,进货台账!$B$3:$B$1869,LEFT($I$3,4),进货台账!$C$3:$C$1869,LEFT(CH$4,LEN(CH$4)-1)),"")</f>
        <v/>
      </c>
      <c r="CI149" s="64" t="str">
        <f>IF($B149&lt;&gt;"",SUMIFS(进货台账!$K$3:$K$1869,进货台账!$E$3:$E$1869,$B149,进货台账!$B$3:$B$1869,LEFT($I$3,4),进货台账!$C$3:$C$1869,LEFT(CH$4,LEN(CH$4)-1)),"")</f>
        <v/>
      </c>
      <c r="CJ149" s="64" t="str">
        <f t="shared" si="204"/>
        <v/>
      </c>
      <c r="CK149" s="64" t="str">
        <f t="shared" si="205"/>
        <v/>
      </c>
      <c r="CL149" s="64" t="str">
        <f>IF($B149&lt;&gt;"",SUMIFS(销售台账!$I$3:$I$2654,销售台账!$E$3:$E$2654,$B149,销售台账!$B$3:$B$2654,LEFT($I$3,4),销售台账!$C$3:$C$2654,LEFT(CH$4,LEN(CH$4)-1)),"")</f>
        <v/>
      </c>
      <c r="CM149" s="64" t="str">
        <f>IF($B149&lt;&gt;"",IFERROR(SUMIFS(销售台账!$K$3:$K$2654,销售台账!$E$3:$E$2654,$B149,销售台账!$B$3:$B$2654,LEFT($I$3,4),销售台账!$C$3:$C$2654,LEFT(CH$4,LEN(CH$4)-1))/CL149,0),"")</f>
        <v/>
      </c>
      <c r="CN149" s="64" t="str">
        <f>IF($B149&lt;&gt;"",SUMIFS(损耗登记!$I$3:$I$4999,损耗登记!$E$3:$E$4999,$B149,损耗登记!$B$3:$B$4999,LEFT($I$3,4),损耗登记!$C$3:$C$4999,LEFT(CH$4,LEN(CH$4)-1)),"")</f>
        <v/>
      </c>
      <c r="CO149" s="64" t="str">
        <f t="shared" si="206"/>
        <v/>
      </c>
      <c r="CP149" s="64" t="str">
        <f t="shared" si="207"/>
        <v/>
      </c>
      <c r="CQ149" s="64" t="str">
        <f t="shared" si="208"/>
        <v/>
      </c>
      <c r="CR149" s="64" t="str">
        <f t="shared" si="209"/>
        <v/>
      </c>
      <c r="CS149" s="64" t="str">
        <f>IF($B149&lt;&gt;"",SUMIFS(进货台账!$I$3:$I$1869,进货台账!$E$3:$E$1869,$B149,进货台账!$B$3:$B$1869,LEFT($I$3,4),进货台账!$C$3:$C$1869,LEFT(CS$4,LEN(CS$4)-1)),"")</f>
        <v/>
      </c>
      <c r="CT149" s="64" t="str">
        <f>IF($B149&lt;&gt;"",SUMIFS(进货台账!$K$3:$K$1869,进货台账!$E$3:$E$1869,$B149,进货台账!$B$3:$B$1869,LEFT($I$3,4),进货台账!$C$3:$C$1869,LEFT(CS$4,LEN(CS$4)-1)),"")</f>
        <v/>
      </c>
      <c r="CU149" s="64" t="str">
        <f t="shared" si="210"/>
        <v/>
      </c>
      <c r="CV149" s="64" t="str">
        <f t="shared" si="211"/>
        <v/>
      </c>
      <c r="CW149" s="64" t="str">
        <f>IF($B149&lt;&gt;"",SUMIFS(销售台账!$I$3:$I$2654,销售台账!$E$3:$E$2654,$B149,销售台账!$B$3:$B$2654,LEFT($I$3,4),销售台账!$C$3:$C$2654,LEFT(CS$4,LEN(CS$4)-1)),"")</f>
        <v/>
      </c>
      <c r="CX149" s="64" t="str">
        <f>IF($B149&lt;&gt;"",IFERROR(SUMIFS(销售台账!$K$3:$K$2654,销售台账!$E$3:$E$2654,$B149,销售台账!$B$3:$B$2654,LEFT($I$3,4),销售台账!$C$3:$C$2654,LEFT(CS$4,LEN(CS$4)-1))/CW149,0),"")</f>
        <v/>
      </c>
      <c r="CY149" s="64" t="str">
        <f>IF($B149&lt;&gt;"",SUMIFS(损耗登记!$I$3:$I$4999,损耗登记!$E$3:$E$4999,$B149,损耗登记!$B$3:$B$4999,LEFT($I$3,4),损耗登记!$C$3:$C$4999,LEFT(CS$4,LEN(CS$4)-1)),"")</f>
        <v/>
      </c>
      <c r="CZ149" s="64" t="str">
        <f t="shared" si="212"/>
        <v/>
      </c>
      <c r="DA149" s="64" t="str">
        <f t="shared" si="213"/>
        <v/>
      </c>
      <c r="DB149" s="64" t="str">
        <f t="shared" si="214"/>
        <v/>
      </c>
      <c r="DC149" s="64" t="str">
        <f t="shared" si="215"/>
        <v/>
      </c>
      <c r="DD149" s="64" t="str">
        <f>IF($B149&lt;&gt;"",SUMIFS(进货台账!$I$3:$I$1869,进货台账!$E$3:$E$1869,$B149,进货台账!$B$3:$B$1869,LEFT($I$3,4),进货台账!$C$3:$C$1869,LEFT(DD$4,LEN(DD$4)-1)),"")</f>
        <v/>
      </c>
      <c r="DE149" s="64" t="str">
        <f>IF($B149&lt;&gt;"",SUMIFS(进货台账!$K$3:$K$1869,进货台账!$E$3:$E$1869,$B149,进货台账!$B$3:$B$1869,LEFT($I$3,4),进货台账!$C$3:$C$1869,LEFT(DD$4,LEN(DD$4)-1)),"")</f>
        <v/>
      </c>
      <c r="DF149" s="64" t="str">
        <f t="shared" si="216"/>
        <v/>
      </c>
      <c r="DG149" s="64" t="str">
        <f t="shared" si="217"/>
        <v/>
      </c>
      <c r="DH149" s="64" t="str">
        <f>IF($B149&lt;&gt;"",SUMIFS(销售台账!$I$3:$I$2654,销售台账!$E$3:$E$2654,$B149,销售台账!$B$3:$B$2654,LEFT($I$3,4),销售台账!$C$3:$C$2654,LEFT(DD$4,LEN(DD$4)-1)),"")</f>
        <v/>
      </c>
      <c r="DI149" s="64" t="str">
        <f>IF($B149&lt;&gt;"",IFERROR(SUMIFS(销售台账!$K$3:$K$2654,销售台账!$E$3:$E$2654,$B149,销售台账!$B$3:$B$2654,LEFT($I$3,4),销售台账!$C$3:$C$2654,LEFT(DD$4,LEN(DD$4)-1))/DH149,0),"")</f>
        <v/>
      </c>
      <c r="DJ149" s="64" t="str">
        <f>IF($B149&lt;&gt;"",SUMIFS(损耗登记!$I$3:$I$4999,损耗登记!$E$3:$E$4999,$B149,损耗登记!$B$3:$B$4999,LEFT($I$3,4),损耗登记!$C$3:$C$4999,LEFT(DD$4,LEN(DD$4)-1)),"")</f>
        <v/>
      </c>
      <c r="DK149" s="64" t="str">
        <f t="shared" si="218"/>
        <v/>
      </c>
      <c r="DL149" s="64" t="str">
        <f t="shared" si="219"/>
        <v/>
      </c>
      <c r="DM149" s="64" t="str">
        <f t="shared" si="220"/>
        <v/>
      </c>
      <c r="DN149" s="64" t="str">
        <f t="shared" si="221"/>
        <v/>
      </c>
      <c r="DO149" s="64" t="str">
        <f>IF($B149&lt;&gt;"",SUMIFS(进货台账!$I$3:$I$1869,进货台账!$E$3:$E$1869,$B149,进货台账!$B$3:$B$1869,LEFT($I$3,4),进货台账!$C$3:$C$1869,LEFT(DO$4,LEN(DO$4)-1)),"")</f>
        <v/>
      </c>
      <c r="DP149" s="64" t="str">
        <f>IF($B149&lt;&gt;"",SUMIFS(进货台账!$K$3:$K$1869,进货台账!$E$3:$E$1869,$B149,进货台账!$B$3:$B$1869,LEFT($I$3,4),进货台账!$C$3:$C$1869,LEFT(DO$4,LEN(DO$4)-1)),"")</f>
        <v/>
      </c>
      <c r="DQ149" s="64" t="str">
        <f t="shared" si="222"/>
        <v/>
      </c>
      <c r="DR149" s="64" t="str">
        <f t="shared" si="223"/>
        <v/>
      </c>
      <c r="DS149" s="64" t="str">
        <f>IF($B149&lt;&gt;"",SUMIFS(销售台账!$I$3:$I$2654,销售台账!$E$3:$E$2654,$B149,销售台账!$B$3:$B$2654,LEFT($I$3,4),销售台账!$C$3:$C$2654,LEFT(DO$4,LEN(DO$4)-1)),"")</f>
        <v/>
      </c>
      <c r="DT149" s="64" t="str">
        <f>IF($B149&lt;&gt;"",IFERROR(SUMIFS(销售台账!$K$3:$K$2654,销售台账!$E$3:$E$2654,$B149,销售台账!$B$3:$B$2654,LEFT($I$3,4),销售台账!$C$3:$C$2654,LEFT(DO$4,LEN(DO$4)-1))/DS149,0),"")</f>
        <v/>
      </c>
      <c r="DU149" s="64" t="str">
        <f>IF($B149&lt;&gt;"",SUMIFS(损耗登记!$I$3:$I$4999,损耗登记!$E$3:$E$4999,$B149,损耗登记!$B$3:$B$4999,LEFT($I$3,4),损耗登记!$C$3:$C$4999,LEFT(DO$4,LEN(DO$4)-1)),"")</f>
        <v/>
      </c>
      <c r="DV149" s="64" t="str">
        <f t="shared" si="224"/>
        <v/>
      </c>
      <c r="DW149" s="64" t="str">
        <f t="shared" si="225"/>
        <v/>
      </c>
      <c r="DX149" s="64" t="str">
        <f t="shared" si="226"/>
        <v/>
      </c>
      <c r="DY149" s="64" t="str">
        <f t="shared" si="227"/>
        <v/>
      </c>
      <c r="DZ149" s="64" t="str">
        <f>IF($B149&lt;&gt;"",SUMIFS(进货台账!$I$3:$I$1869,进货台账!$E$3:$E$1869,$B149,进货台账!$B$3:$B$1869,LEFT($I$3,4),进货台账!$C$3:$C$1869,LEFT(DZ$4,LEN(DZ$4)-1)),"")</f>
        <v/>
      </c>
      <c r="EA149" s="64" t="str">
        <f>IF($B149&lt;&gt;"",SUMIFS(进货台账!$K$3:$K$1869,进货台账!$E$3:$E$1869,$B149,进货台账!$B$3:$B$1869,LEFT($I$3,4),进货台账!$C$3:$C$1869,LEFT(DZ$4,LEN(DZ$4)-1)),"")</f>
        <v/>
      </c>
      <c r="EB149" s="64" t="str">
        <f t="shared" si="228"/>
        <v/>
      </c>
      <c r="EC149" s="64" t="str">
        <f t="shared" si="229"/>
        <v/>
      </c>
      <c r="ED149" s="64" t="str">
        <f>IF($B149&lt;&gt;"",SUMIFS(销售台账!$I$3:$I$2654,销售台账!$E$3:$E$2654,$B149,销售台账!$B$3:$B$2654,LEFT($I$3,4),销售台账!$C$3:$C$2654,LEFT(DZ$4,LEN(DZ$4)-1)),"")</f>
        <v/>
      </c>
      <c r="EE149" s="64" t="str">
        <f>IF($B149&lt;&gt;"",IFERROR(SUMIFS(销售台账!$K$3:$K$2654,销售台账!$E$3:$E$2654,$B149,销售台账!$B$3:$B$2654,LEFT($I$3,4),销售台账!$C$3:$C$2654,LEFT(DZ$4,LEN(DZ$4)-1))/ED149,0),"")</f>
        <v/>
      </c>
      <c r="EF149" s="64" t="str">
        <f>IF($B149&lt;&gt;"",SUMIFS(损耗登记!$I$3:$I$4999,损耗登记!$E$3:$E$4999,$B149,损耗登记!$B$3:$B$4999,LEFT($I$3,4),损耗登记!$C$3:$C$4999,LEFT(DZ$4,LEN(DZ$4)-1)),"")</f>
        <v/>
      </c>
      <c r="EG149" s="64" t="str">
        <f t="shared" si="230"/>
        <v/>
      </c>
      <c r="EH149" s="64" t="str">
        <f t="shared" si="231"/>
        <v/>
      </c>
      <c r="EI149" s="64" t="str">
        <f t="shared" si="232"/>
        <v/>
      </c>
      <c r="EJ149" s="64" t="str">
        <f t="shared" si="233"/>
        <v/>
      </c>
    </row>
    <row r="150" s="44" customFormat="1" ht="22" customHeight="1" spans="1:140">
      <c r="A150" s="63" t="str">
        <f t="shared" si="234"/>
        <v/>
      </c>
      <c r="B150" s="63" t="str">
        <f>IF(商品参数!A146&lt;&gt;"",商品参数!A146,"")</f>
        <v/>
      </c>
      <c r="C150" s="64" t="str">
        <f>IFERROR(VLOOKUP(B150,商品参数!A:E,2,FALSE),"")</f>
        <v/>
      </c>
      <c r="D150" s="64" t="str">
        <f>IFERROR(VLOOKUP(B150,商品参数!A:E,3,FALSE),"")</f>
        <v/>
      </c>
      <c r="E150" s="64" t="str">
        <f>IFERROR(VLOOKUP(B150,商品参数!A:E,4,FALSE),"")</f>
        <v/>
      </c>
      <c r="F150" s="64" t="str">
        <f>IF(E150&lt;&gt;"",IFERROR(VLOOKUP(B150,商品参数!$A$3:$D$499,6,0),0),"")</f>
        <v/>
      </c>
      <c r="G150" s="64" t="str">
        <f>IF(E150&lt;&gt;"",IFERROR(VLOOKUP(B150,商品参数!$A$3:$E$499,7,0),0),"")</f>
        <v/>
      </c>
      <c r="H150" s="64" t="str">
        <f t="shared" si="168"/>
        <v/>
      </c>
      <c r="I150" s="64" t="str">
        <f>IF($B150&lt;&gt;"",SUMIFS(进货台账!$I$3:$I$1869,进货台账!$E$3:$E$1869,$B150,进货台账!$B$3:$B$1869,LEFT($I$3,4),进货台账!$C$3:$C$1869,LEFT(I$4,LEN(I$4)-1)),"")</f>
        <v/>
      </c>
      <c r="J150" s="64" t="str">
        <f>IF($B150&lt;&gt;"",SUMIFS(进货台账!$K$3:$K$1869,进货台账!$E$3:$E$1869,$B150,进货台账!$B$3:$B$1869,LEFT($I$3,4),进货台账!$C$3:$C$1869,LEFT(I$4,LEN(I$4)-1)),"")</f>
        <v/>
      </c>
      <c r="K150" s="64" t="str">
        <f t="shared" si="169"/>
        <v/>
      </c>
      <c r="L150" s="64" t="str">
        <f t="shared" si="170"/>
        <v/>
      </c>
      <c r="M150" s="64" t="str">
        <f>IF($B150&lt;&gt;"",SUMIFS(销售台账!$I$3:$I$2654,销售台账!$E$3:$E$2654,$B150,销售台账!$B$3:$B$2654,LEFT($I$3,4),销售台账!$C$3:$C$2654,LEFT(I$4,LEN(I$4)-1)),"")</f>
        <v/>
      </c>
      <c r="N150" s="64" t="str">
        <f>IF($B150&lt;&gt;"",IFERROR(SUMIFS(销售台账!$K$3:$K$2654,销售台账!$E$3:$E$2654,$B150,销售台账!$B$3:$B$2654,LEFT($I$3,4),销售台账!$C$3:$C$2654,LEFT(I$4,LEN(I$4)-1))/M150,0),"")</f>
        <v/>
      </c>
      <c r="O150" s="64" t="str">
        <f>IF($B150&lt;&gt;"",SUMIFS(损耗登记!$I$3:$I$4999,损耗登记!$E$3:$E$4999,$B150,损耗登记!$B$3:$B$4999,LEFT($I$3,4),损耗登记!$C$3:$C$4999,LEFT(I$4,LEN(I$4)-1)),"")</f>
        <v/>
      </c>
      <c r="P150" s="64" t="str">
        <f t="shared" si="171"/>
        <v/>
      </c>
      <c r="Q150" s="64" t="str">
        <f t="shared" si="172"/>
        <v/>
      </c>
      <c r="R150" s="64" t="str">
        <f t="shared" si="173"/>
        <v/>
      </c>
      <c r="S150" s="64" t="str">
        <f t="shared" si="235"/>
        <v/>
      </c>
      <c r="T150" s="64" t="str">
        <f>IF($B150&lt;&gt;"",SUMIFS(进货台账!$I$3:$I$1869,进货台账!$E$3:$E$1869,$B150,进货台账!$B$3:$B$1869,LEFT($I$3,4),进货台账!$C$3:$C$1869,LEFT(T$4,LEN(T$4)-1)),"")</f>
        <v/>
      </c>
      <c r="U150" s="64" t="str">
        <f>IF($B150&lt;&gt;"",SUMIFS(进货台账!$K$3:$K$1869,进货台账!$E$3:$E$1869,$B150,进货台账!$B$3:$B$1869,LEFT($I$3,4),进货台账!$C$3:$C$1869,LEFT(T$4,LEN(T$4)-1)),"")</f>
        <v/>
      </c>
      <c r="V150" s="64" t="str">
        <f t="shared" si="236"/>
        <v/>
      </c>
      <c r="W150" s="64" t="str">
        <f t="shared" si="237"/>
        <v/>
      </c>
      <c r="X150" s="64" t="str">
        <f>IF($B150&lt;&gt;"",SUMIFS(销售台账!$I$3:$I$2654,销售台账!$E$3:$E$2654,$B150,销售台账!$B$3:$B$2654,LEFT($I$3,4),销售台账!$C$3:$C$2654,LEFT(T$4,LEN(T$4)-1)),"")</f>
        <v/>
      </c>
      <c r="Y150" s="64" t="str">
        <f>IF($B150&lt;&gt;"",IFERROR(SUMIFS(销售台账!$K$3:$K$2654,销售台账!$E$3:$E$2654,$B150,销售台账!$B$3:$B$2654,LEFT($I$3,4),销售台账!$C$3:$C$2654,LEFT(T$4,LEN(T$4)-1))/X150,0),"")</f>
        <v/>
      </c>
      <c r="Z150" s="64" t="str">
        <f>IF($B150&lt;&gt;"",SUMIFS(损耗登记!$I$3:$I$4999,损耗登记!$E$3:$E$4999,$B150,损耗登记!$B$3:$B$4999,LEFT($I$3,4),损耗登记!$C$3:$C$4999,LEFT(T$4,LEN(T$4)-1)),"")</f>
        <v/>
      </c>
      <c r="AA150" s="64" t="str">
        <f t="shared" si="238"/>
        <v/>
      </c>
      <c r="AB150" s="64" t="str">
        <f t="shared" si="239"/>
        <v/>
      </c>
      <c r="AC150" s="64" t="str">
        <f t="shared" si="240"/>
        <v/>
      </c>
      <c r="AD150" s="64" t="str">
        <f t="shared" si="241"/>
        <v/>
      </c>
      <c r="AE150" s="64" t="str">
        <f>IF($B150&lt;&gt;"",SUMIFS(进货台账!$I$3:$I$1869,进货台账!$E$3:$E$1869,$B150,进货台账!$B$3:$B$1869,LEFT($I$3,4),进货台账!$C$3:$C$1869,LEFT(AE$4,LEN(AE$4)-1)),"")</f>
        <v/>
      </c>
      <c r="AF150" s="64" t="str">
        <f>IF($B150&lt;&gt;"",SUMIFS(进货台账!$K$3:$K$1869,进货台账!$E$3:$E$1869,$B150,进货台账!$B$3:$B$1869,LEFT($I$3,4),进货台账!$C$3:$C$1869,LEFT(AE$4,LEN(AE$4)-1)),"")</f>
        <v/>
      </c>
      <c r="AG150" s="64" t="str">
        <f t="shared" si="174"/>
        <v/>
      </c>
      <c r="AH150" s="64" t="str">
        <f t="shared" si="175"/>
        <v/>
      </c>
      <c r="AI150" s="64" t="str">
        <f>IF($B150&lt;&gt;"",SUMIFS(销售台账!$I$3:$I$2654,销售台账!$E$3:$E$2654,$B150,销售台账!$B$3:$B$2654,LEFT($I$3,4),销售台账!$C$3:$C$2654,LEFT(AE$4,LEN(AE$4)-1)),"")</f>
        <v/>
      </c>
      <c r="AJ150" s="64" t="str">
        <f>IF($B150&lt;&gt;"",IFERROR(SUMIFS(销售台账!$K$3:$K$2654,销售台账!$E$3:$E$2654,$B150,销售台账!$B$3:$B$2654,LEFT($I$3,4),销售台账!$C$3:$C$2654,LEFT(AE$4,LEN(AE$4)-1))/AI150,0),"")</f>
        <v/>
      </c>
      <c r="AK150" s="64" t="str">
        <f>IF($B150&lt;&gt;"",SUMIFS(损耗登记!$I$3:$I$4999,损耗登记!$E$3:$E$4999,$B150,损耗登记!$B$3:$B$4999,LEFT($I$3,4),损耗登记!$C$3:$C$4999,LEFT(AE$4,LEN(AE$4)-1)),"")</f>
        <v/>
      </c>
      <c r="AL150" s="64" t="str">
        <f t="shared" si="176"/>
        <v/>
      </c>
      <c r="AM150" s="64" t="str">
        <f t="shared" si="177"/>
        <v/>
      </c>
      <c r="AN150" s="64" t="str">
        <f t="shared" si="178"/>
        <v/>
      </c>
      <c r="AO150" s="64" t="str">
        <f t="shared" si="179"/>
        <v/>
      </c>
      <c r="AP150" s="64" t="str">
        <f>IF($B150&lt;&gt;"",SUMIFS(进货台账!$I$3:$I$1869,进货台账!$E$3:$E$1869,$B150,进货台账!$B$3:$B$1869,LEFT($I$3,4),进货台账!$C$3:$C$1869,LEFT(AP$4,LEN(AP$4)-1)),"")</f>
        <v/>
      </c>
      <c r="AQ150" s="64" t="str">
        <f>IF($B150&lt;&gt;"",SUMIFS(进货台账!$K$3:$K$1869,进货台账!$E$3:$E$1869,$B150,进货台账!$B$3:$B$1869,LEFT($I$3,4),进货台账!$C$3:$C$1869,LEFT(AP$4,LEN(AP$4)-1)),"")</f>
        <v/>
      </c>
      <c r="AR150" s="64" t="str">
        <f t="shared" si="180"/>
        <v/>
      </c>
      <c r="AS150" s="64" t="str">
        <f t="shared" si="181"/>
        <v/>
      </c>
      <c r="AT150" s="64" t="str">
        <f>IF($B150&lt;&gt;"",SUMIFS(销售台账!$I$3:$I$2654,销售台账!$E$3:$E$2654,$B150,销售台账!$B$3:$B$2654,LEFT($I$3,4),销售台账!$C$3:$C$2654,LEFT(AP$4,LEN(AP$4)-1)),"")</f>
        <v/>
      </c>
      <c r="AU150" s="64" t="str">
        <f>IF($B150&lt;&gt;"",IFERROR(SUMIFS(销售台账!$K$3:$K$2654,销售台账!$E$3:$E$2654,$B150,销售台账!$B$3:$B$2654,LEFT($I$3,4),销售台账!$C$3:$C$2654,LEFT(AP$4,LEN(AP$4)-1))/AT150,0),"")</f>
        <v/>
      </c>
      <c r="AV150" s="64" t="str">
        <f>IF($B150&lt;&gt;"",SUMIFS(损耗登记!$I$3:$I$4999,损耗登记!$E$3:$E$4999,$B150,损耗登记!$B$3:$B$4999,LEFT($I$3,4),损耗登记!$C$3:$C$4999,LEFT(AP$4,LEN(AP$4)-1)),"")</f>
        <v/>
      </c>
      <c r="AW150" s="64" t="str">
        <f t="shared" si="182"/>
        <v/>
      </c>
      <c r="AX150" s="64" t="str">
        <f t="shared" si="183"/>
        <v/>
      </c>
      <c r="AY150" s="64" t="str">
        <f t="shared" si="184"/>
        <v/>
      </c>
      <c r="AZ150" s="64" t="str">
        <f t="shared" si="185"/>
        <v/>
      </c>
      <c r="BA150" s="64" t="str">
        <f>IF($B150&lt;&gt;"",SUMIFS(进货台账!$I$3:$I$1869,进货台账!$E$3:$E$1869,$B150,进货台账!$B$3:$B$1869,LEFT($I$3,4),进货台账!$C$3:$C$1869,LEFT(BA$4,LEN(BA$4)-1)),"")</f>
        <v/>
      </c>
      <c r="BB150" s="64" t="str">
        <f>IF($B150&lt;&gt;"",SUMIFS(进货台账!$K$3:$K$1869,进货台账!$E$3:$E$1869,$B150,进货台账!$B$3:$B$1869,LEFT($I$3,4),进货台账!$C$3:$C$1869,LEFT(BA$4,LEN(BA$4)-1)),"")</f>
        <v/>
      </c>
      <c r="BC150" s="64" t="str">
        <f t="shared" si="186"/>
        <v/>
      </c>
      <c r="BD150" s="64" t="str">
        <f t="shared" si="187"/>
        <v/>
      </c>
      <c r="BE150" s="64" t="str">
        <f>IF($B150&lt;&gt;"",SUMIFS(销售台账!$I$3:$I$2654,销售台账!$E$3:$E$2654,$B150,销售台账!$B$3:$B$2654,LEFT($I$3,4),销售台账!$C$3:$C$2654,LEFT(BA$4,LEN(BA$4)-1)),"")</f>
        <v/>
      </c>
      <c r="BF150" s="64" t="str">
        <f>IF($B150&lt;&gt;"",IFERROR(SUMIFS(销售台账!$K$3:$K$2654,销售台账!$E$3:$E$2654,$B150,销售台账!$B$3:$B$2654,LEFT($I$3,4),销售台账!$C$3:$C$2654,LEFT(BA$4,LEN(BA$4)-1))/BE150,0),"")</f>
        <v/>
      </c>
      <c r="BG150" s="64" t="str">
        <f>IF($B150&lt;&gt;"",SUMIFS(损耗登记!$I$3:$I$4999,损耗登记!$E$3:$E$4999,$B150,损耗登记!$B$3:$B$4999,LEFT($I$3,4),损耗登记!$C$3:$C$4999,LEFT(BA$4,LEN(BA$4)-1)),"")</f>
        <v/>
      </c>
      <c r="BH150" s="64" t="str">
        <f t="shared" si="188"/>
        <v/>
      </c>
      <c r="BI150" s="64" t="str">
        <f t="shared" si="189"/>
        <v/>
      </c>
      <c r="BJ150" s="64" t="str">
        <f t="shared" si="190"/>
        <v/>
      </c>
      <c r="BK150" s="64" t="str">
        <f t="shared" si="191"/>
        <v/>
      </c>
      <c r="BL150" s="64" t="str">
        <f>IF($B150&lt;&gt;"",SUMIFS(进货台账!$I$3:$I$1869,进货台账!$E$3:$E$1869,$B150,进货台账!$B$3:$B$1869,LEFT($I$3,4),进货台账!$C$3:$C$1869,LEFT(BL$4,LEN(BL$4)-1)),"")</f>
        <v/>
      </c>
      <c r="BM150" s="64" t="str">
        <f>IF($B150&lt;&gt;"",SUMIFS(进货台账!$K$3:$K$1869,进货台账!$E$3:$E$1869,$B150,进货台账!$B$3:$B$1869,LEFT($I$3,4),进货台账!$C$3:$C$1869,LEFT(BL$4,LEN(BL$4)-1)),"")</f>
        <v/>
      </c>
      <c r="BN150" s="64" t="str">
        <f t="shared" si="192"/>
        <v/>
      </c>
      <c r="BO150" s="64" t="str">
        <f t="shared" si="193"/>
        <v/>
      </c>
      <c r="BP150" s="64" t="str">
        <f>IF($B150&lt;&gt;"",SUMIFS(销售台账!$I$3:$I$2654,销售台账!$E$3:$E$2654,$B150,销售台账!$B$3:$B$2654,LEFT($I$3,4),销售台账!$C$3:$C$2654,LEFT(BL$4,LEN(BL$4)-1)),"")</f>
        <v/>
      </c>
      <c r="BQ150" s="64" t="str">
        <f>IF($B150&lt;&gt;"",IFERROR(SUMIFS(销售台账!$K$3:$K$2654,销售台账!$E$3:$E$2654,$B150,销售台账!$B$3:$B$2654,LEFT($I$3,4),销售台账!$C$3:$C$2654,LEFT(BL$4,LEN(BL$4)-1))/BP150,0),"")</f>
        <v/>
      </c>
      <c r="BR150" s="64" t="str">
        <f>IF($B150&lt;&gt;"",SUMIFS(损耗登记!$I$3:$I$4999,损耗登记!$E$3:$E$4999,$B150,损耗登记!$B$3:$B$4999,LEFT($I$3,4),损耗登记!$C$3:$C$4999,LEFT(BL$4,LEN(BL$4)-1)),"")</f>
        <v/>
      </c>
      <c r="BS150" s="64" t="str">
        <f t="shared" si="194"/>
        <v/>
      </c>
      <c r="BT150" s="64" t="str">
        <f t="shared" si="195"/>
        <v/>
      </c>
      <c r="BU150" s="64" t="str">
        <f t="shared" si="196"/>
        <v/>
      </c>
      <c r="BV150" s="64" t="str">
        <f t="shared" si="197"/>
        <v/>
      </c>
      <c r="BW150" s="64" t="str">
        <f>IF($B150&lt;&gt;"",SUMIFS(进货台账!$I$3:$I$1869,进货台账!$E$3:$E$1869,$B150,进货台账!$B$3:$B$1869,LEFT($I$3,4),进货台账!$C$3:$C$1869,LEFT(BW$4,LEN(BW$4)-1)),"")</f>
        <v/>
      </c>
      <c r="BX150" s="64" t="str">
        <f>IF($B150&lt;&gt;"",SUMIFS(进货台账!$K$3:$K$1869,进货台账!$E$3:$E$1869,$B150,进货台账!$B$3:$B$1869,LEFT($I$3,4),进货台账!$C$3:$C$1869,LEFT(BW$4,LEN(BW$4)-1)),"")</f>
        <v/>
      </c>
      <c r="BY150" s="64" t="str">
        <f t="shared" si="198"/>
        <v/>
      </c>
      <c r="BZ150" s="64" t="str">
        <f t="shared" si="199"/>
        <v/>
      </c>
      <c r="CA150" s="64" t="str">
        <f>IF($B150&lt;&gt;"",SUMIFS(销售台账!$I$3:$I$2654,销售台账!$E$3:$E$2654,$B150,销售台账!$B$3:$B$2654,LEFT($I$3,4),销售台账!$C$3:$C$2654,LEFT(BW$4,LEN(BW$4)-1)),"")</f>
        <v/>
      </c>
      <c r="CB150" s="64" t="str">
        <f>IF($B150&lt;&gt;"",IFERROR(SUMIFS(销售台账!$K$3:$K$2654,销售台账!$E$3:$E$2654,$B150,销售台账!$B$3:$B$2654,LEFT($I$3,4),销售台账!$C$3:$C$2654,LEFT(BW$4,LEN(BW$4)-1))/CA150,0),"")</f>
        <v/>
      </c>
      <c r="CC150" s="64" t="str">
        <f>IF($B150&lt;&gt;"",SUMIFS(损耗登记!$I$3:$I$4999,损耗登记!$E$3:$E$4999,$B150,损耗登记!$B$3:$B$4999,LEFT($I$3,4),损耗登记!$C$3:$C$4999,LEFT(BW$4,LEN(BW$4)-1)),"")</f>
        <v/>
      </c>
      <c r="CD150" s="64" t="str">
        <f t="shared" si="200"/>
        <v/>
      </c>
      <c r="CE150" s="64" t="str">
        <f t="shared" si="201"/>
        <v/>
      </c>
      <c r="CF150" s="64" t="str">
        <f t="shared" si="202"/>
        <v/>
      </c>
      <c r="CG150" s="64" t="str">
        <f t="shared" si="203"/>
        <v/>
      </c>
      <c r="CH150" s="64" t="str">
        <f>IF($B150&lt;&gt;"",SUMIFS(进货台账!$I$3:$I$1869,进货台账!$E$3:$E$1869,$B150,进货台账!$B$3:$B$1869,LEFT($I$3,4),进货台账!$C$3:$C$1869,LEFT(CH$4,LEN(CH$4)-1)),"")</f>
        <v/>
      </c>
      <c r="CI150" s="64" t="str">
        <f>IF($B150&lt;&gt;"",SUMIFS(进货台账!$K$3:$K$1869,进货台账!$E$3:$E$1869,$B150,进货台账!$B$3:$B$1869,LEFT($I$3,4),进货台账!$C$3:$C$1869,LEFT(CH$4,LEN(CH$4)-1)),"")</f>
        <v/>
      </c>
      <c r="CJ150" s="64" t="str">
        <f t="shared" si="204"/>
        <v/>
      </c>
      <c r="CK150" s="64" t="str">
        <f t="shared" si="205"/>
        <v/>
      </c>
      <c r="CL150" s="64" t="str">
        <f>IF($B150&lt;&gt;"",SUMIFS(销售台账!$I$3:$I$2654,销售台账!$E$3:$E$2654,$B150,销售台账!$B$3:$B$2654,LEFT($I$3,4),销售台账!$C$3:$C$2654,LEFT(CH$4,LEN(CH$4)-1)),"")</f>
        <v/>
      </c>
      <c r="CM150" s="64" t="str">
        <f>IF($B150&lt;&gt;"",IFERROR(SUMIFS(销售台账!$K$3:$K$2654,销售台账!$E$3:$E$2654,$B150,销售台账!$B$3:$B$2654,LEFT($I$3,4),销售台账!$C$3:$C$2654,LEFT(CH$4,LEN(CH$4)-1))/CL150,0),"")</f>
        <v/>
      </c>
      <c r="CN150" s="64" t="str">
        <f>IF($B150&lt;&gt;"",SUMIFS(损耗登记!$I$3:$I$4999,损耗登记!$E$3:$E$4999,$B150,损耗登记!$B$3:$B$4999,LEFT($I$3,4),损耗登记!$C$3:$C$4999,LEFT(CH$4,LEN(CH$4)-1)),"")</f>
        <v/>
      </c>
      <c r="CO150" s="64" t="str">
        <f t="shared" si="206"/>
        <v/>
      </c>
      <c r="CP150" s="64" t="str">
        <f t="shared" si="207"/>
        <v/>
      </c>
      <c r="CQ150" s="64" t="str">
        <f t="shared" si="208"/>
        <v/>
      </c>
      <c r="CR150" s="64" t="str">
        <f t="shared" si="209"/>
        <v/>
      </c>
      <c r="CS150" s="64" t="str">
        <f>IF($B150&lt;&gt;"",SUMIFS(进货台账!$I$3:$I$1869,进货台账!$E$3:$E$1869,$B150,进货台账!$B$3:$B$1869,LEFT($I$3,4),进货台账!$C$3:$C$1869,LEFT(CS$4,LEN(CS$4)-1)),"")</f>
        <v/>
      </c>
      <c r="CT150" s="64" t="str">
        <f>IF($B150&lt;&gt;"",SUMIFS(进货台账!$K$3:$K$1869,进货台账!$E$3:$E$1869,$B150,进货台账!$B$3:$B$1869,LEFT($I$3,4),进货台账!$C$3:$C$1869,LEFT(CS$4,LEN(CS$4)-1)),"")</f>
        <v/>
      </c>
      <c r="CU150" s="64" t="str">
        <f t="shared" si="210"/>
        <v/>
      </c>
      <c r="CV150" s="64" t="str">
        <f t="shared" si="211"/>
        <v/>
      </c>
      <c r="CW150" s="64" t="str">
        <f>IF($B150&lt;&gt;"",SUMIFS(销售台账!$I$3:$I$2654,销售台账!$E$3:$E$2654,$B150,销售台账!$B$3:$B$2654,LEFT($I$3,4),销售台账!$C$3:$C$2654,LEFT(CS$4,LEN(CS$4)-1)),"")</f>
        <v/>
      </c>
      <c r="CX150" s="64" t="str">
        <f>IF($B150&lt;&gt;"",IFERROR(SUMIFS(销售台账!$K$3:$K$2654,销售台账!$E$3:$E$2654,$B150,销售台账!$B$3:$B$2654,LEFT($I$3,4),销售台账!$C$3:$C$2654,LEFT(CS$4,LEN(CS$4)-1))/CW150,0),"")</f>
        <v/>
      </c>
      <c r="CY150" s="64" t="str">
        <f>IF($B150&lt;&gt;"",SUMIFS(损耗登记!$I$3:$I$4999,损耗登记!$E$3:$E$4999,$B150,损耗登记!$B$3:$B$4999,LEFT($I$3,4),损耗登记!$C$3:$C$4999,LEFT(CS$4,LEN(CS$4)-1)),"")</f>
        <v/>
      </c>
      <c r="CZ150" s="64" t="str">
        <f t="shared" si="212"/>
        <v/>
      </c>
      <c r="DA150" s="64" t="str">
        <f t="shared" si="213"/>
        <v/>
      </c>
      <c r="DB150" s="64" t="str">
        <f t="shared" si="214"/>
        <v/>
      </c>
      <c r="DC150" s="64" t="str">
        <f t="shared" si="215"/>
        <v/>
      </c>
      <c r="DD150" s="64" t="str">
        <f>IF($B150&lt;&gt;"",SUMIFS(进货台账!$I$3:$I$1869,进货台账!$E$3:$E$1869,$B150,进货台账!$B$3:$B$1869,LEFT($I$3,4),进货台账!$C$3:$C$1869,LEFT(DD$4,LEN(DD$4)-1)),"")</f>
        <v/>
      </c>
      <c r="DE150" s="64" t="str">
        <f>IF($B150&lt;&gt;"",SUMIFS(进货台账!$K$3:$K$1869,进货台账!$E$3:$E$1869,$B150,进货台账!$B$3:$B$1869,LEFT($I$3,4),进货台账!$C$3:$C$1869,LEFT(DD$4,LEN(DD$4)-1)),"")</f>
        <v/>
      </c>
      <c r="DF150" s="64" t="str">
        <f t="shared" si="216"/>
        <v/>
      </c>
      <c r="DG150" s="64" t="str">
        <f t="shared" si="217"/>
        <v/>
      </c>
      <c r="DH150" s="64" t="str">
        <f>IF($B150&lt;&gt;"",SUMIFS(销售台账!$I$3:$I$2654,销售台账!$E$3:$E$2654,$B150,销售台账!$B$3:$B$2654,LEFT($I$3,4),销售台账!$C$3:$C$2654,LEFT(DD$4,LEN(DD$4)-1)),"")</f>
        <v/>
      </c>
      <c r="DI150" s="64" t="str">
        <f>IF($B150&lt;&gt;"",IFERROR(SUMIFS(销售台账!$K$3:$K$2654,销售台账!$E$3:$E$2654,$B150,销售台账!$B$3:$B$2654,LEFT($I$3,4),销售台账!$C$3:$C$2654,LEFT(DD$4,LEN(DD$4)-1))/DH150,0),"")</f>
        <v/>
      </c>
      <c r="DJ150" s="64" t="str">
        <f>IF($B150&lt;&gt;"",SUMIFS(损耗登记!$I$3:$I$4999,损耗登记!$E$3:$E$4999,$B150,损耗登记!$B$3:$B$4999,LEFT($I$3,4),损耗登记!$C$3:$C$4999,LEFT(DD$4,LEN(DD$4)-1)),"")</f>
        <v/>
      </c>
      <c r="DK150" s="64" t="str">
        <f t="shared" si="218"/>
        <v/>
      </c>
      <c r="DL150" s="64" t="str">
        <f t="shared" si="219"/>
        <v/>
      </c>
      <c r="DM150" s="64" t="str">
        <f t="shared" si="220"/>
        <v/>
      </c>
      <c r="DN150" s="64" t="str">
        <f t="shared" si="221"/>
        <v/>
      </c>
      <c r="DO150" s="64" t="str">
        <f>IF($B150&lt;&gt;"",SUMIFS(进货台账!$I$3:$I$1869,进货台账!$E$3:$E$1869,$B150,进货台账!$B$3:$B$1869,LEFT($I$3,4),进货台账!$C$3:$C$1869,LEFT(DO$4,LEN(DO$4)-1)),"")</f>
        <v/>
      </c>
      <c r="DP150" s="64" t="str">
        <f>IF($B150&lt;&gt;"",SUMIFS(进货台账!$K$3:$K$1869,进货台账!$E$3:$E$1869,$B150,进货台账!$B$3:$B$1869,LEFT($I$3,4),进货台账!$C$3:$C$1869,LEFT(DO$4,LEN(DO$4)-1)),"")</f>
        <v/>
      </c>
      <c r="DQ150" s="64" t="str">
        <f t="shared" si="222"/>
        <v/>
      </c>
      <c r="DR150" s="64" t="str">
        <f t="shared" si="223"/>
        <v/>
      </c>
      <c r="DS150" s="64" t="str">
        <f>IF($B150&lt;&gt;"",SUMIFS(销售台账!$I$3:$I$2654,销售台账!$E$3:$E$2654,$B150,销售台账!$B$3:$B$2654,LEFT($I$3,4),销售台账!$C$3:$C$2654,LEFT(DO$4,LEN(DO$4)-1)),"")</f>
        <v/>
      </c>
      <c r="DT150" s="64" t="str">
        <f>IF($B150&lt;&gt;"",IFERROR(SUMIFS(销售台账!$K$3:$K$2654,销售台账!$E$3:$E$2654,$B150,销售台账!$B$3:$B$2654,LEFT($I$3,4),销售台账!$C$3:$C$2654,LEFT(DO$4,LEN(DO$4)-1))/DS150,0),"")</f>
        <v/>
      </c>
      <c r="DU150" s="64" t="str">
        <f>IF($B150&lt;&gt;"",SUMIFS(损耗登记!$I$3:$I$4999,损耗登记!$E$3:$E$4999,$B150,损耗登记!$B$3:$B$4999,LEFT($I$3,4),损耗登记!$C$3:$C$4999,LEFT(DO$4,LEN(DO$4)-1)),"")</f>
        <v/>
      </c>
      <c r="DV150" s="64" t="str">
        <f t="shared" si="224"/>
        <v/>
      </c>
      <c r="DW150" s="64" t="str">
        <f t="shared" si="225"/>
        <v/>
      </c>
      <c r="DX150" s="64" t="str">
        <f t="shared" si="226"/>
        <v/>
      </c>
      <c r="DY150" s="64" t="str">
        <f t="shared" si="227"/>
        <v/>
      </c>
      <c r="DZ150" s="64" t="str">
        <f>IF($B150&lt;&gt;"",SUMIFS(进货台账!$I$3:$I$1869,进货台账!$E$3:$E$1869,$B150,进货台账!$B$3:$B$1869,LEFT($I$3,4),进货台账!$C$3:$C$1869,LEFT(DZ$4,LEN(DZ$4)-1)),"")</f>
        <v/>
      </c>
      <c r="EA150" s="64" t="str">
        <f>IF($B150&lt;&gt;"",SUMIFS(进货台账!$K$3:$K$1869,进货台账!$E$3:$E$1869,$B150,进货台账!$B$3:$B$1869,LEFT($I$3,4),进货台账!$C$3:$C$1869,LEFT(DZ$4,LEN(DZ$4)-1)),"")</f>
        <v/>
      </c>
      <c r="EB150" s="64" t="str">
        <f t="shared" si="228"/>
        <v/>
      </c>
      <c r="EC150" s="64" t="str">
        <f t="shared" si="229"/>
        <v/>
      </c>
      <c r="ED150" s="64" t="str">
        <f>IF($B150&lt;&gt;"",SUMIFS(销售台账!$I$3:$I$2654,销售台账!$E$3:$E$2654,$B150,销售台账!$B$3:$B$2654,LEFT($I$3,4),销售台账!$C$3:$C$2654,LEFT(DZ$4,LEN(DZ$4)-1)),"")</f>
        <v/>
      </c>
      <c r="EE150" s="64" t="str">
        <f>IF($B150&lt;&gt;"",IFERROR(SUMIFS(销售台账!$K$3:$K$2654,销售台账!$E$3:$E$2654,$B150,销售台账!$B$3:$B$2654,LEFT($I$3,4),销售台账!$C$3:$C$2654,LEFT(DZ$4,LEN(DZ$4)-1))/ED150,0),"")</f>
        <v/>
      </c>
      <c r="EF150" s="64" t="str">
        <f>IF($B150&lt;&gt;"",SUMIFS(损耗登记!$I$3:$I$4999,损耗登记!$E$3:$E$4999,$B150,损耗登记!$B$3:$B$4999,LEFT($I$3,4),损耗登记!$C$3:$C$4999,LEFT(DZ$4,LEN(DZ$4)-1)),"")</f>
        <v/>
      </c>
      <c r="EG150" s="64" t="str">
        <f t="shared" si="230"/>
        <v/>
      </c>
      <c r="EH150" s="64" t="str">
        <f t="shared" si="231"/>
        <v/>
      </c>
      <c r="EI150" s="64" t="str">
        <f t="shared" si="232"/>
        <v/>
      </c>
      <c r="EJ150" s="64" t="str">
        <f t="shared" si="233"/>
        <v/>
      </c>
    </row>
    <row r="151" s="44" customFormat="1" ht="22" customHeight="1" spans="1:140">
      <c r="A151" s="63" t="str">
        <f t="shared" si="234"/>
        <v/>
      </c>
      <c r="B151" s="63" t="str">
        <f>IF(商品参数!A147&lt;&gt;"",商品参数!A147,"")</f>
        <v/>
      </c>
      <c r="C151" s="64" t="str">
        <f>IFERROR(VLOOKUP(B151,商品参数!A:E,2,FALSE),"")</f>
        <v/>
      </c>
      <c r="D151" s="64" t="str">
        <f>IFERROR(VLOOKUP(B151,商品参数!A:E,3,FALSE),"")</f>
        <v/>
      </c>
      <c r="E151" s="64" t="str">
        <f>IFERROR(VLOOKUP(B151,商品参数!A:E,4,FALSE),"")</f>
        <v/>
      </c>
      <c r="F151" s="64" t="str">
        <f>IF(E151&lt;&gt;"",IFERROR(VLOOKUP(B151,商品参数!$A$3:$D$499,6,0),0),"")</f>
        <v/>
      </c>
      <c r="G151" s="64" t="str">
        <f>IF(E151&lt;&gt;"",IFERROR(VLOOKUP(B151,商品参数!$A$3:$E$499,7,0),0),"")</f>
        <v/>
      </c>
      <c r="H151" s="64" t="str">
        <f t="shared" si="168"/>
        <v/>
      </c>
      <c r="I151" s="64" t="str">
        <f>IF($B151&lt;&gt;"",SUMIFS(进货台账!$I$3:$I$1869,进货台账!$E$3:$E$1869,$B151,进货台账!$B$3:$B$1869,LEFT($I$3,4),进货台账!$C$3:$C$1869,LEFT(I$4,LEN(I$4)-1)),"")</f>
        <v/>
      </c>
      <c r="J151" s="64" t="str">
        <f>IF($B151&lt;&gt;"",SUMIFS(进货台账!$K$3:$K$1869,进货台账!$E$3:$E$1869,$B151,进货台账!$B$3:$B$1869,LEFT($I$3,4),进货台账!$C$3:$C$1869,LEFT(I$4,LEN(I$4)-1)),"")</f>
        <v/>
      </c>
      <c r="K151" s="64" t="str">
        <f t="shared" si="169"/>
        <v/>
      </c>
      <c r="L151" s="64" t="str">
        <f t="shared" si="170"/>
        <v/>
      </c>
      <c r="M151" s="64" t="str">
        <f>IF($B151&lt;&gt;"",SUMIFS(销售台账!$I$3:$I$2654,销售台账!$E$3:$E$2654,$B151,销售台账!$B$3:$B$2654,LEFT($I$3,4),销售台账!$C$3:$C$2654,LEFT(I$4,LEN(I$4)-1)),"")</f>
        <v/>
      </c>
      <c r="N151" s="64" t="str">
        <f>IF($B151&lt;&gt;"",IFERROR(SUMIFS(销售台账!$K$3:$K$2654,销售台账!$E$3:$E$2654,$B151,销售台账!$B$3:$B$2654,LEFT($I$3,4),销售台账!$C$3:$C$2654,LEFT(I$4,LEN(I$4)-1))/M151,0),"")</f>
        <v/>
      </c>
      <c r="O151" s="64" t="str">
        <f>IF($B151&lt;&gt;"",SUMIFS(损耗登记!$I$3:$I$4999,损耗登记!$E$3:$E$4999,$B151,损耗登记!$B$3:$B$4999,LEFT($I$3,4),损耗登记!$C$3:$C$4999,LEFT(I$4,LEN(I$4)-1)),"")</f>
        <v/>
      </c>
      <c r="P151" s="64" t="str">
        <f t="shared" si="171"/>
        <v/>
      </c>
      <c r="Q151" s="64" t="str">
        <f t="shared" si="172"/>
        <v/>
      </c>
      <c r="R151" s="64" t="str">
        <f t="shared" si="173"/>
        <v/>
      </c>
      <c r="S151" s="64" t="str">
        <f t="shared" si="235"/>
        <v/>
      </c>
      <c r="T151" s="64" t="str">
        <f>IF($B151&lt;&gt;"",SUMIFS(进货台账!$I$3:$I$1869,进货台账!$E$3:$E$1869,$B151,进货台账!$B$3:$B$1869,LEFT($I$3,4),进货台账!$C$3:$C$1869,LEFT(T$4,LEN(T$4)-1)),"")</f>
        <v/>
      </c>
      <c r="U151" s="64" t="str">
        <f>IF($B151&lt;&gt;"",SUMIFS(进货台账!$K$3:$K$1869,进货台账!$E$3:$E$1869,$B151,进货台账!$B$3:$B$1869,LEFT($I$3,4),进货台账!$C$3:$C$1869,LEFT(T$4,LEN(T$4)-1)),"")</f>
        <v/>
      </c>
      <c r="V151" s="64" t="str">
        <f t="shared" si="236"/>
        <v/>
      </c>
      <c r="W151" s="64" t="str">
        <f t="shared" si="237"/>
        <v/>
      </c>
      <c r="X151" s="64" t="str">
        <f>IF($B151&lt;&gt;"",SUMIFS(销售台账!$I$3:$I$2654,销售台账!$E$3:$E$2654,$B151,销售台账!$B$3:$B$2654,LEFT($I$3,4),销售台账!$C$3:$C$2654,LEFT(T$4,LEN(T$4)-1)),"")</f>
        <v/>
      </c>
      <c r="Y151" s="64" t="str">
        <f>IF($B151&lt;&gt;"",IFERROR(SUMIFS(销售台账!$K$3:$K$2654,销售台账!$E$3:$E$2654,$B151,销售台账!$B$3:$B$2654,LEFT($I$3,4),销售台账!$C$3:$C$2654,LEFT(T$4,LEN(T$4)-1))/X151,0),"")</f>
        <v/>
      </c>
      <c r="Z151" s="64" t="str">
        <f>IF($B151&lt;&gt;"",SUMIFS(损耗登记!$I$3:$I$4999,损耗登记!$E$3:$E$4999,$B151,损耗登记!$B$3:$B$4999,LEFT($I$3,4),损耗登记!$C$3:$C$4999,LEFT(T$4,LEN(T$4)-1)),"")</f>
        <v/>
      </c>
      <c r="AA151" s="64" t="str">
        <f t="shared" si="238"/>
        <v/>
      </c>
      <c r="AB151" s="64" t="str">
        <f t="shared" si="239"/>
        <v/>
      </c>
      <c r="AC151" s="64" t="str">
        <f t="shared" si="240"/>
        <v/>
      </c>
      <c r="AD151" s="64" t="str">
        <f t="shared" si="241"/>
        <v/>
      </c>
      <c r="AE151" s="64" t="str">
        <f>IF($B151&lt;&gt;"",SUMIFS(进货台账!$I$3:$I$1869,进货台账!$E$3:$E$1869,$B151,进货台账!$B$3:$B$1869,LEFT($I$3,4),进货台账!$C$3:$C$1869,LEFT(AE$4,LEN(AE$4)-1)),"")</f>
        <v/>
      </c>
      <c r="AF151" s="64" t="str">
        <f>IF($B151&lt;&gt;"",SUMIFS(进货台账!$K$3:$K$1869,进货台账!$E$3:$E$1869,$B151,进货台账!$B$3:$B$1869,LEFT($I$3,4),进货台账!$C$3:$C$1869,LEFT(AE$4,LEN(AE$4)-1)),"")</f>
        <v/>
      </c>
      <c r="AG151" s="64" t="str">
        <f t="shared" si="174"/>
        <v/>
      </c>
      <c r="AH151" s="64" t="str">
        <f t="shared" si="175"/>
        <v/>
      </c>
      <c r="AI151" s="64" t="str">
        <f>IF($B151&lt;&gt;"",SUMIFS(销售台账!$I$3:$I$2654,销售台账!$E$3:$E$2654,$B151,销售台账!$B$3:$B$2654,LEFT($I$3,4),销售台账!$C$3:$C$2654,LEFT(AE$4,LEN(AE$4)-1)),"")</f>
        <v/>
      </c>
      <c r="AJ151" s="64" t="str">
        <f>IF($B151&lt;&gt;"",IFERROR(SUMIFS(销售台账!$K$3:$K$2654,销售台账!$E$3:$E$2654,$B151,销售台账!$B$3:$B$2654,LEFT($I$3,4),销售台账!$C$3:$C$2654,LEFT(AE$4,LEN(AE$4)-1))/AI151,0),"")</f>
        <v/>
      </c>
      <c r="AK151" s="64" t="str">
        <f>IF($B151&lt;&gt;"",SUMIFS(损耗登记!$I$3:$I$4999,损耗登记!$E$3:$E$4999,$B151,损耗登记!$B$3:$B$4999,LEFT($I$3,4),损耗登记!$C$3:$C$4999,LEFT(AE$4,LEN(AE$4)-1)),"")</f>
        <v/>
      </c>
      <c r="AL151" s="64" t="str">
        <f t="shared" si="176"/>
        <v/>
      </c>
      <c r="AM151" s="64" t="str">
        <f t="shared" si="177"/>
        <v/>
      </c>
      <c r="AN151" s="64" t="str">
        <f t="shared" si="178"/>
        <v/>
      </c>
      <c r="AO151" s="64" t="str">
        <f t="shared" si="179"/>
        <v/>
      </c>
      <c r="AP151" s="64" t="str">
        <f>IF($B151&lt;&gt;"",SUMIFS(进货台账!$I$3:$I$1869,进货台账!$E$3:$E$1869,$B151,进货台账!$B$3:$B$1869,LEFT($I$3,4),进货台账!$C$3:$C$1869,LEFT(AP$4,LEN(AP$4)-1)),"")</f>
        <v/>
      </c>
      <c r="AQ151" s="64" t="str">
        <f>IF($B151&lt;&gt;"",SUMIFS(进货台账!$K$3:$K$1869,进货台账!$E$3:$E$1869,$B151,进货台账!$B$3:$B$1869,LEFT($I$3,4),进货台账!$C$3:$C$1869,LEFT(AP$4,LEN(AP$4)-1)),"")</f>
        <v/>
      </c>
      <c r="AR151" s="64" t="str">
        <f t="shared" si="180"/>
        <v/>
      </c>
      <c r="AS151" s="64" t="str">
        <f t="shared" si="181"/>
        <v/>
      </c>
      <c r="AT151" s="64" t="str">
        <f>IF($B151&lt;&gt;"",SUMIFS(销售台账!$I$3:$I$2654,销售台账!$E$3:$E$2654,$B151,销售台账!$B$3:$B$2654,LEFT($I$3,4),销售台账!$C$3:$C$2654,LEFT(AP$4,LEN(AP$4)-1)),"")</f>
        <v/>
      </c>
      <c r="AU151" s="64" t="str">
        <f>IF($B151&lt;&gt;"",IFERROR(SUMIFS(销售台账!$K$3:$K$2654,销售台账!$E$3:$E$2654,$B151,销售台账!$B$3:$B$2654,LEFT($I$3,4),销售台账!$C$3:$C$2654,LEFT(AP$4,LEN(AP$4)-1))/AT151,0),"")</f>
        <v/>
      </c>
      <c r="AV151" s="64" t="str">
        <f>IF($B151&lt;&gt;"",SUMIFS(损耗登记!$I$3:$I$4999,损耗登记!$E$3:$E$4999,$B151,损耗登记!$B$3:$B$4999,LEFT($I$3,4),损耗登记!$C$3:$C$4999,LEFT(AP$4,LEN(AP$4)-1)),"")</f>
        <v/>
      </c>
      <c r="AW151" s="64" t="str">
        <f t="shared" si="182"/>
        <v/>
      </c>
      <c r="AX151" s="64" t="str">
        <f t="shared" si="183"/>
        <v/>
      </c>
      <c r="AY151" s="64" t="str">
        <f t="shared" si="184"/>
        <v/>
      </c>
      <c r="AZ151" s="64" t="str">
        <f t="shared" si="185"/>
        <v/>
      </c>
      <c r="BA151" s="64" t="str">
        <f>IF($B151&lt;&gt;"",SUMIFS(进货台账!$I$3:$I$1869,进货台账!$E$3:$E$1869,$B151,进货台账!$B$3:$B$1869,LEFT($I$3,4),进货台账!$C$3:$C$1869,LEFT(BA$4,LEN(BA$4)-1)),"")</f>
        <v/>
      </c>
      <c r="BB151" s="64" t="str">
        <f>IF($B151&lt;&gt;"",SUMIFS(进货台账!$K$3:$K$1869,进货台账!$E$3:$E$1869,$B151,进货台账!$B$3:$B$1869,LEFT($I$3,4),进货台账!$C$3:$C$1869,LEFT(BA$4,LEN(BA$4)-1)),"")</f>
        <v/>
      </c>
      <c r="BC151" s="64" t="str">
        <f t="shared" si="186"/>
        <v/>
      </c>
      <c r="BD151" s="64" t="str">
        <f t="shared" si="187"/>
        <v/>
      </c>
      <c r="BE151" s="64" t="str">
        <f>IF($B151&lt;&gt;"",SUMIFS(销售台账!$I$3:$I$2654,销售台账!$E$3:$E$2654,$B151,销售台账!$B$3:$B$2654,LEFT($I$3,4),销售台账!$C$3:$C$2654,LEFT(BA$4,LEN(BA$4)-1)),"")</f>
        <v/>
      </c>
      <c r="BF151" s="64" t="str">
        <f>IF($B151&lt;&gt;"",IFERROR(SUMIFS(销售台账!$K$3:$K$2654,销售台账!$E$3:$E$2654,$B151,销售台账!$B$3:$B$2654,LEFT($I$3,4),销售台账!$C$3:$C$2654,LEFT(BA$4,LEN(BA$4)-1))/BE151,0),"")</f>
        <v/>
      </c>
      <c r="BG151" s="64" t="str">
        <f>IF($B151&lt;&gt;"",SUMIFS(损耗登记!$I$3:$I$4999,损耗登记!$E$3:$E$4999,$B151,损耗登记!$B$3:$B$4999,LEFT($I$3,4),损耗登记!$C$3:$C$4999,LEFT(BA$4,LEN(BA$4)-1)),"")</f>
        <v/>
      </c>
      <c r="BH151" s="64" t="str">
        <f t="shared" si="188"/>
        <v/>
      </c>
      <c r="BI151" s="64" t="str">
        <f t="shared" si="189"/>
        <v/>
      </c>
      <c r="BJ151" s="64" t="str">
        <f t="shared" si="190"/>
        <v/>
      </c>
      <c r="BK151" s="64" t="str">
        <f t="shared" si="191"/>
        <v/>
      </c>
      <c r="BL151" s="64" t="str">
        <f>IF($B151&lt;&gt;"",SUMIFS(进货台账!$I$3:$I$1869,进货台账!$E$3:$E$1869,$B151,进货台账!$B$3:$B$1869,LEFT($I$3,4),进货台账!$C$3:$C$1869,LEFT(BL$4,LEN(BL$4)-1)),"")</f>
        <v/>
      </c>
      <c r="BM151" s="64" t="str">
        <f>IF($B151&lt;&gt;"",SUMIFS(进货台账!$K$3:$K$1869,进货台账!$E$3:$E$1869,$B151,进货台账!$B$3:$B$1869,LEFT($I$3,4),进货台账!$C$3:$C$1869,LEFT(BL$4,LEN(BL$4)-1)),"")</f>
        <v/>
      </c>
      <c r="BN151" s="64" t="str">
        <f t="shared" si="192"/>
        <v/>
      </c>
      <c r="BO151" s="64" t="str">
        <f t="shared" si="193"/>
        <v/>
      </c>
      <c r="BP151" s="64" t="str">
        <f>IF($B151&lt;&gt;"",SUMIFS(销售台账!$I$3:$I$2654,销售台账!$E$3:$E$2654,$B151,销售台账!$B$3:$B$2654,LEFT($I$3,4),销售台账!$C$3:$C$2654,LEFT(BL$4,LEN(BL$4)-1)),"")</f>
        <v/>
      </c>
      <c r="BQ151" s="64" t="str">
        <f>IF($B151&lt;&gt;"",IFERROR(SUMIFS(销售台账!$K$3:$K$2654,销售台账!$E$3:$E$2654,$B151,销售台账!$B$3:$B$2654,LEFT($I$3,4),销售台账!$C$3:$C$2654,LEFT(BL$4,LEN(BL$4)-1))/BP151,0),"")</f>
        <v/>
      </c>
      <c r="BR151" s="64" t="str">
        <f>IF($B151&lt;&gt;"",SUMIFS(损耗登记!$I$3:$I$4999,损耗登记!$E$3:$E$4999,$B151,损耗登记!$B$3:$B$4999,LEFT($I$3,4),损耗登记!$C$3:$C$4999,LEFT(BL$4,LEN(BL$4)-1)),"")</f>
        <v/>
      </c>
      <c r="BS151" s="64" t="str">
        <f t="shared" si="194"/>
        <v/>
      </c>
      <c r="BT151" s="64" t="str">
        <f t="shared" si="195"/>
        <v/>
      </c>
      <c r="BU151" s="64" t="str">
        <f t="shared" si="196"/>
        <v/>
      </c>
      <c r="BV151" s="64" t="str">
        <f t="shared" si="197"/>
        <v/>
      </c>
      <c r="BW151" s="64" t="str">
        <f>IF($B151&lt;&gt;"",SUMIFS(进货台账!$I$3:$I$1869,进货台账!$E$3:$E$1869,$B151,进货台账!$B$3:$B$1869,LEFT($I$3,4),进货台账!$C$3:$C$1869,LEFT(BW$4,LEN(BW$4)-1)),"")</f>
        <v/>
      </c>
      <c r="BX151" s="64" t="str">
        <f>IF($B151&lt;&gt;"",SUMIFS(进货台账!$K$3:$K$1869,进货台账!$E$3:$E$1869,$B151,进货台账!$B$3:$B$1869,LEFT($I$3,4),进货台账!$C$3:$C$1869,LEFT(BW$4,LEN(BW$4)-1)),"")</f>
        <v/>
      </c>
      <c r="BY151" s="64" t="str">
        <f t="shared" si="198"/>
        <v/>
      </c>
      <c r="BZ151" s="64" t="str">
        <f t="shared" si="199"/>
        <v/>
      </c>
      <c r="CA151" s="64" t="str">
        <f>IF($B151&lt;&gt;"",SUMIFS(销售台账!$I$3:$I$2654,销售台账!$E$3:$E$2654,$B151,销售台账!$B$3:$B$2654,LEFT($I$3,4),销售台账!$C$3:$C$2654,LEFT(BW$4,LEN(BW$4)-1)),"")</f>
        <v/>
      </c>
      <c r="CB151" s="64" t="str">
        <f>IF($B151&lt;&gt;"",IFERROR(SUMIFS(销售台账!$K$3:$K$2654,销售台账!$E$3:$E$2654,$B151,销售台账!$B$3:$B$2654,LEFT($I$3,4),销售台账!$C$3:$C$2654,LEFT(BW$4,LEN(BW$4)-1))/CA151,0),"")</f>
        <v/>
      </c>
      <c r="CC151" s="64" t="str">
        <f>IF($B151&lt;&gt;"",SUMIFS(损耗登记!$I$3:$I$4999,损耗登记!$E$3:$E$4999,$B151,损耗登记!$B$3:$B$4999,LEFT($I$3,4),损耗登记!$C$3:$C$4999,LEFT(BW$4,LEN(BW$4)-1)),"")</f>
        <v/>
      </c>
      <c r="CD151" s="64" t="str">
        <f t="shared" si="200"/>
        <v/>
      </c>
      <c r="CE151" s="64" t="str">
        <f t="shared" si="201"/>
        <v/>
      </c>
      <c r="CF151" s="64" t="str">
        <f t="shared" si="202"/>
        <v/>
      </c>
      <c r="CG151" s="64" t="str">
        <f t="shared" si="203"/>
        <v/>
      </c>
      <c r="CH151" s="64" t="str">
        <f>IF($B151&lt;&gt;"",SUMIFS(进货台账!$I$3:$I$1869,进货台账!$E$3:$E$1869,$B151,进货台账!$B$3:$B$1869,LEFT($I$3,4),进货台账!$C$3:$C$1869,LEFT(CH$4,LEN(CH$4)-1)),"")</f>
        <v/>
      </c>
      <c r="CI151" s="64" t="str">
        <f>IF($B151&lt;&gt;"",SUMIFS(进货台账!$K$3:$K$1869,进货台账!$E$3:$E$1869,$B151,进货台账!$B$3:$B$1869,LEFT($I$3,4),进货台账!$C$3:$C$1869,LEFT(CH$4,LEN(CH$4)-1)),"")</f>
        <v/>
      </c>
      <c r="CJ151" s="64" t="str">
        <f t="shared" si="204"/>
        <v/>
      </c>
      <c r="CK151" s="64" t="str">
        <f t="shared" si="205"/>
        <v/>
      </c>
      <c r="CL151" s="64" t="str">
        <f>IF($B151&lt;&gt;"",SUMIFS(销售台账!$I$3:$I$2654,销售台账!$E$3:$E$2654,$B151,销售台账!$B$3:$B$2654,LEFT($I$3,4),销售台账!$C$3:$C$2654,LEFT(CH$4,LEN(CH$4)-1)),"")</f>
        <v/>
      </c>
      <c r="CM151" s="64" t="str">
        <f>IF($B151&lt;&gt;"",IFERROR(SUMIFS(销售台账!$K$3:$K$2654,销售台账!$E$3:$E$2654,$B151,销售台账!$B$3:$B$2654,LEFT($I$3,4),销售台账!$C$3:$C$2654,LEFT(CH$4,LEN(CH$4)-1))/CL151,0),"")</f>
        <v/>
      </c>
      <c r="CN151" s="64" t="str">
        <f>IF($B151&lt;&gt;"",SUMIFS(损耗登记!$I$3:$I$4999,损耗登记!$E$3:$E$4999,$B151,损耗登记!$B$3:$B$4999,LEFT($I$3,4),损耗登记!$C$3:$C$4999,LEFT(CH$4,LEN(CH$4)-1)),"")</f>
        <v/>
      </c>
      <c r="CO151" s="64" t="str">
        <f t="shared" si="206"/>
        <v/>
      </c>
      <c r="CP151" s="64" t="str">
        <f t="shared" si="207"/>
        <v/>
      </c>
      <c r="CQ151" s="64" t="str">
        <f t="shared" si="208"/>
        <v/>
      </c>
      <c r="CR151" s="64" t="str">
        <f t="shared" si="209"/>
        <v/>
      </c>
      <c r="CS151" s="64" t="str">
        <f>IF($B151&lt;&gt;"",SUMIFS(进货台账!$I$3:$I$1869,进货台账!$E$3:$E$1869,$B151,进货台账!$B$3:$B$1869,LEFT($I$3,4),进货台账!$C$3:$C$1869,LEFT(CS$4,LEN(CS$4)-1)),"")</f>
        <v/>
      </c>
      <c r="CT151" s="64" t="str">
        <f>IF($B151&lt;&gt;"",SUMIFS(进货台账!$K$3:$K$1869,进货台账!$E$3:$E$1869,$B151,进货台账!$B$3:$B$1869,LEFT($I$3,4),进货台账!$C$3:$C$1869,LEFT(CS$4,LEN(CS$4)-1)),"")</f>
        <v/>
      </c>
      <c r="CU151" s="64" t="str">
        <f t="shared" si="210"/>
        <v/>
      </c>
      <c r="CV151" s="64" t="str">
        <f t="shared" si="211"/>
        <v/>
      </c>
      <c r="CW151" s="64" t="str">
        <f>IF($B151&lt;&gt;"",SUMIFS(销售台账!$I$3:$I$2654,销售台账!$E$3:$E$2654,$B151,销售台账!$B$3:$B$2654,LEFT($I$3,4),销售台账!$C$3:$C$2654,LEFT(CS$4,LEN(CS$4)-1)),"")</f>
        <v/>
      </c>
      <c r="CX151" s="64" t="str">
        <f>IF($B151&lt;&gt;"",IFERROR(SUMIFS(销售台账!$K$3:$K$2654,销售台账!$E$3:$E$2654,$B151,销售台账!$B$3:$B$2654,LEFT($I$3,4),销售台账!$C$3:$C$2654,LEFT(CS$4,LEN(CS$4)-1))/CW151,0),"")</f>
        <v/>
      </c>
      <c r="CY151" s="64" t="str">
        <f>IF($B151&lt;&gt;"",SUMIFS(损耗登记!$I$3:$I$4999,损耗登记!$E$3:$E$4999,$B151,损耗登记!$B$3:$B$4999,LEFT($I$3,4),损耗登记!$C$3:$C$4999,LEFT(CS$4,LEN(CS$4)-1)),"")</f>
        <v/>
      </c>
      <c r="CZ151" s="64" t="str">
        <f t="shared" si="212"/>
        <v/>
      </c>
      <c r="DA151" s="64" t="str">
        <f t="shared" si="213"/>
        <v/>
      </c>
      <c r="DB151" s="64" t="str">
        <f t="shared" si="214"/>
        <v/>
      </c>
      <c r="DC151" s="64" t="str">
        <f t="shared" si="215"/>
        <v/>
      </c>
      <c r="DD151" s="64" t="str">
        <f>IF($B151&lt;&gt;"",SUMIFS(进货台账!$I$3:$I$1869,进货台账!$E$3:$E$1869,$B151,进货台账!$B$3:$B$1869,LEFT($I$3,4),进货台账!$C$3:$C$1869,LEFT(DD$4,LEN(DD$4)-1)),"")</f>
        <v/>
      </c>
      <c r="DE151" s="64" t="str">
        <f>IF($B151&lt;&gt;"",SUMIFS(进货台账!$K$3:$K$1869,进货台账!$E$3:$E$1869,$B151,进货台账!$B$3:$B$1869,LEFT($I$3,4),进货台账!$C$3:$C$1869,LEFT(DD$4,LEN(DD$4)-1)),"")</f>
        <v/>
      </c>
      <c r="DF151" s="64" t="str">
        <f t="shared" si="216"/>
        <v/>
      </c>
      <c r="DG151" s="64" t="str">
        <f t="shared" si="217"/>
        <v/>
      </c>
      <c r="DH151" s="64" t="str">
        <f>IF($B151&lt;&gt;"",SUMIFS(销售台账!$I$3:$I$2654,销售台账!$E$3:$E$2654,$B151,销售台账!$B$3:$B$2654,LEFT($I$3,4),销售台账!$C$3:$C$2654,LEFT(DD$4,LEN(DD$4)-1)),"")</f>
        <v/>
      </c>
      <c r="DI151" s="64" t="str">
        <f>IF($B151&lt;&gt;"",IFERROR(SUMIFS(销售台账!$K$3:$K$2654,销售台账!$E$3:$E$2654,$B151,销售台账!$B$3:$B$2654,LEFT($I$3,4),销售台账!$C$3:$C$2654,LEFT(DD$4,LEN(DD$4)-1))/DH151,0),"")</f>
        <v/>
      </c>
      <c r="DJ151" s="64" t="str">
        <f>IF($B151&lt;&gt;"",SUMIFS(损耗登记!$I$3:$I$4999,损耗登记!$E$3:$E$4999,$B151,损耗登记!$B$3:$B$4999,LEFT($I$3,4),损耗登记!$C$3:$C$4999,LEFT(DD$4,LEN(DD$4)-1)),"")</f>
        <v/>
      </c>
      <c r="DK151" s="64" t="str">
        <f t="shared" si="218"/>
        <v/>
      </c>
      <c r="DL151" s="64" t="str">
        <f t="shared" si="219"/>
        <v/>
      </c>
      <c r="DM151" s="64" t="str">
        <f t="shared" si="220"/>
        <v/>
      </c>
      <c r="DN151" s="64" t="str">
        <f t="shared" si="221"/>
        <v/>
      </c>
      <c r="DO151" s="64" t="str">
        <f>IF($B151&lt;&gt;"",SUMIFS(进货台账!$I$3:$I$1869,进货台账!$E$3:$E$1869,$B151,进货台账!$B$3:$B$1869,LEFT($I$3,4),进货台账!$C$3:$C$1869,LEFT(DO$4,LEN(DO$4)-1)),"")</f>
        <v/>
      </c>
      <c r="DP151" s="64" t="str">
        <f>IF($B151&lt;&gt;"",SUMIFS(进货台账!$K$3:$K$1869,进货台账!$E$3:$E$1869,$B151,进货台账!$B$3:$B$1869,LEFT($I$3,4),进货台账!$C$3:$C$1869,LEFT(DO$4,LEN(DO$4)-1)),"")</f>
        <v/>
      </c>
      <c r="DQ151" s="64" t="str">
        <f t="shared" si="222"/>
        <v/>
      </c>
      <c r="DR151" s="64" t="str">
        <f t="shared" si="223"/>
        <v/>
      </c>
      <c r="DS151" s="64" t="str">
        <f>IF($B151&lt;&gt;"",SUMIFS(销售台账!$I$3:$I$2654,销售台账!$E$3:$E$2654,$B151,销售台账!$B$3:$B$2654,LEFT($I$3,4),销售台账!$C$3:$C$2654,LEFT(DO$4,LEN(DO$4)-1)),"")</f>
        <v/>
      </c>
      <c r="DT151" s="64" t="str">
        <f>IF($B151&lt;&gt;"",IFERROR(SUMIFS(销售台账!$K$3:$K$2654,销售台账!$E$3:$E$2654,$B151,销售台账!$B$3:$B$2654,LEFT($I$3,4),销售台账!$C$3:$C$2654,LEFT(DO$4,LEN(DO$4)-1))/DS151,0),"")</f>
        <v/>
      </c>
      <c r="DU151" s="64" t="str">
        <f>IF($B151&lt;&gt;"",SUMIFS(损耗登记!$I$3:$I$4999,损耗登记!$E$3:$E$4999,$B151,损耗登记!$B$3:$B$4999,LEFT($I$3,4),损耗登记!$C$3:$C$4999,LEFT(DO$4,LEN(DO$4)-1)),"")</f>
        <v/>
      </c>
      <c r="DV151" s="64" t="str">
        <f t="shared" si="224"/>
        <v/>
      </c>
      <c r="DW151" s="64" t="str">
        <f t="shared" si="225"/>
        <v/>
      </c>
      <c r="DX151" s="64" t="str">
        <f t="shared" si="226"/>
        <v/>
      </c>
      <c r="DY151" s="64" t="str">
        <f t="shared" si="227"/>
        <v/>
      </c>
      <c r="DZ151" s="64" t="str">
        <f>IF($B151&lt;&gt;"",SUMIFS(进货台账!$I$3:$I$1869,进货台账!$E$3:$E$1869,$B151,进货台账!$B$3:$B$1869,LEFT($I$3,4),进货台账!$C$3:$C$1869,LEFT(DZ$4,LEN(DZ$4)-1)),"")</f>
        <v/>
      </c>
      <c r="EA151" s="64" t="str">
        <f>IF($B151&lt;&gt;"",SUMIFS(进货台账!$K$3:$K$1869,进货台账!$E$3:$E$1869,$B151,进货台账!$B$3:$B$1869,LEFT($I$3,4),进货台账!$C$3:$C$1869,LEFT(DZ$4,LEN(DZ$4)-1)),"")</f>
        <v/>
      </c>
      <c r="EB151" s="64" t="str">
        <f t="shared" si="228"/>
        <v/>
      </c>
      <c r="EC151" s="64" t="str">
        <f t="shared" si="229"/>
        <v/>
      </c>
      <c r="ED151" s="64" t="str">
        <f>IF($B151&lt;&gt;"",SUMIFS(销售台账!$I$3:$I$2654,销售台账!$E$3:$E$2654,$B151,销售台账!$B$3:$B$2654,LEFT($I$3,4),销售台账!$C$3:$C$2654,LEFT(DZ$4,LEN(DZ$4)-1)),"")</f>
        <v/>
      </c>
      <c r="EE151" s="64" t="str">
        <f>IF($B151&lt;&gt;"",IFERROR(SUMIFS(销售台账!$K$3:$K$2654,销售台账!$E$3:$E$2654,$B151,销售台账!$B$3:$B$2654,LEFT($I$3,4),销售台账!$C$3:$C$2654,LEFT(DZ$4,LEN(DZ$4)-1))/ED151,0),"")</f>
        <v/>
      </c>
      <c r="EF151" s="64" t="str">
        <f>IF($B151&lt;&gt;"",SUMIFS(损耗登记!$I$3:$I$4999,损耗登记!$E$3:$E$4999,$B151,损耗登记!$B$3:$B$4999,LEFT($I$3,4),损耗登记!$C$3:$C$4999,LEFT(DZ$4,LEN(DZ$4)-1)),"")</f>
        <v/>
      </c>
      <c r="EG151" s="64" t="str">
        <f t="shared" si="230"/>
        <v/>
      </c>
      <c r="EH151" s="64" t="str">
        <f t="shared" si="231"/>
        <v/>
      </c>
      <c r="EI151" s="64" t="str">
        <f t="shared" si="232"/>
        <v/>
      </c>
      <c r="EJ151" s="64" t="str">
        <f t="shared" si="233"/>
        <v/>
      </c>
    </row>
    <row r="152" s="44" customFormat="1" ht="22" customHeight="1" spans="1:140">
      <c r="A152" s="63" t="str">
        <f t="shared" si="234"/>
        <v/>
      </c>
      <c r="B152" s="63" t="str">
        <f>IF(商品参数!A148&lt;&gt;"",商品参数!A148,"")</f>
        <v/>
      </c>
      <c r="C152" s="64" t="str">
        <f>IFERROR(VLOOKUP(B152,商品参数!A:E,2,FALSE),"")</f>
        <v/>
      </c>
      <c r="D152" s="64" t="str">
        <f>IFERROR(VLOOKUP(B152,商品参数!A:E,3,FALSE),"")</f>
        <v/>
      </c>
      <c r="E152" s="64" t="str">
        <f>IFERROR(VLOOKUP(B152,商品参数!A:E,4,FALSE),"")</f>
        <v/>
      </c>
      <c r="F152" s="64" t="str">
        <f>IF(E152&lt;&gt;"",IFERROR(VLOOKUP(B152,商品参数!$A$3:$D$499,6,0),0),"")</f>
        <v/>
      </c>
      <c r="G152" s="64" t="str">
        <f>IF(E152&lt;&gt;"",IFERROR(VLOOKUP(B152,商品参数!$A$3:$E$499,7,0),0),"")</f>
        <v/>
      </c>
      <c r="H152" s="64" t="str">
        <f t="shared" si="168"/>
        <v/>
      </c>
      <c r="I152" s="64" t="str">
        <f>IF($B152&lt;&gt;"",SUMIFS(进货台账!$I$3:$I$1869,进货台账!$E$3:$E$1869,$B152,进货台账!$B$3:$B$1869,LEFT($I$3,4),进货台账!$C$3:$C$1869,LEFT(I$4,LEN(I$4)-1)),"")</f>
        <v/>
      </c>
      <c r="J152" s="64" t="str">
        <f>IF($B152&lt;&gt;"",SUMIFS(进货台账!$K$3:$K$1869,进货台账!$E$3:$E$1869,$B152,进货台账!$B$3:$B$1869,LEFT($I$3,4),进货台账!$C$3:$C$1869,LEFT(I$4,LEN(I$4)-1)),"")</f>
        <v/>
      </c>
      <c r="K152" s="64" t="str">
        <f t="shared" si="169"/>
        <v/>
      </c>
      <c r="L152" s="64" t="str">
        <f t="shared" si="170"/>
        <v/>
      </c>
      <c r="M152" s="64" t="str">
        <f>IF($B152&lt;&gt;"",SUMIFS(销售台账!$I$3:$I$2654,销售台账!$E$3:$E$2654,$B152,销售台账!$B$3:$B$2654,LEFT($I$3,4),销售台账!$C$3:$C$2654,LEFT(I$4,LEN(I$4)-1)),"")</f>
        <v/>
      </c>
      <c r="N152" s="64" t="str">
        <f>IF($B152&lt;&gt;"",IFERROR(SUMIFS(销售台账!$K$3:$K$2654,销售台账!$E$3:$E$2654,$B152,销售台账!$B$3:$B$2654,LEFT($I$3,4),销售台账!$C$3:$C$2654,LEFT(I$4,LEN(I$4)-1))/M152,0),"")</f>
        <v/>
      </c>
      <c r="O152" s="64" t="str">
        <f>IF($B152&lt;&gt;"",SUMIFS(损耗登记!$I$3:$I$4999,损耗登记!$E$3:$E$4999,$B152,损耗登记!$B$3:$B$4999,LEFT($I$3,4),损耗登记!$C$3:$C$4999,LEFT(I$4,LEN(I$4)-1)),"")</f>
        <v/>
      </c>
      <c r="P152" s="64" t="str">
        <f t="shared" si="171"/>
        <v/>
      </c>
      <c r="Q152" s="64" t="str">
        <f t="shared" si="172"/>
        <v/>
      </c>
      <c r="R152" s="64" t="str">
        <f t="shared" si="173"/>
        <v/>
      </c>
      <c r="S152" s="64" t="str">
        <f t="shared" si="235"/>
        <v/>
      </c>
      <c r="T152" s="64" t="str">
        <f>IF($B152&lt;&gt;"",SUMIFS(进货台账!$I$3:$I$1869,进货台账!$E$3:$E$1869,$B152,进货台账!$B$3:$B$1869,LEFT($I$3,4),进货台账!$C$3:$C$1869,LEFT(T$4,LEN(T$4)-1)),"")</f>
        <v/>
      </c>
      <c r="U152" s="64" t="str">
        <f>IF($B152&lt;&gt;"",SUMIFS(进货台账!$K$3:$K$1869,进货台账!$E$3:$E$1869,$B152,进货台账!$B$3:$B$1869,LEFT($I$3,4),进货台账!$C$3:$C$1869,LEFT(T$4,LEN(T$4)-1)),"")</f>
        <v/>
      </c>
      <c r="V152" s="64" t="str">
        <f t="shared" si="236"/>
        <v/>
      </c>
      <c r="W152" s="64" t="str">
        <f t="shared" si="237"/>
        <v/>
      </c>
      <c r="X152" s="64" t="str">
        <f>IF($B152&lt;&gt;"",SUMIFS(销售台账!$I$3:$I$2654,销售台账!$E$3:$E$2654,$B152,销售台账!$B$3:$B$2654,LEFT($I$3,4),销售台账!$C$3:$C$2654,LEFT(T$4,LEN(T$4)-1)),"")</f>
        <v/>
      </c>
      <c r="Y152" s="64" t="str">
        <f>IF($B152&lt;&gt;"",IFERROR(SUMIFS(销售台账!$K$3:$K$2654,销售台账!$E$3:$E$2654,$B152,销售台账!$B$3:$B$2654,LEFT($I$3,4),销售台账!$C$3:$C$2654,LEFT(T$4,LEN(T$4)-1))/X152,0),"")</f>
        <v/>
      </c>
      <c r="Z152" s="64" t="str">
        <f>IF($B152&lt;&gt;"",SUMIFS(损耗登记!$I$3:$I$4999,损耗登记!$E$3:$E$4999,$B152,损耗登记!$B$3:$B$4999,LEFT($I$3,4),损耗登记!$C$3:$C$4999,LEFT(T$4,LEN(T$4)-1)),"")</f>
        <v/>
      </c>
      <c r="AA152" s="64" t="str">
        <f t="shared" si="238"/>
        <v/>
      </c>
      <c r="AB152" s="64" t="str">
        <f t="shared" si="239"/>
        <v/>
      </c>
      <c r="AC152" s="64" t="str">
        <f t="shared" si="240"/>
        <v/>
      </c>
      <c r="AD152" s="64" t="str">
        <f t="shared" si="241"/>
        <v/>
      </c>
      <c r="AE152" s="64" t="str">
        <f>IF($B152&lt;&gt;"",SUMIFS(进货台账!$I$3:$I$1869,进货台账!$E$3:$E$1869,$B152,进货台账!$B$3:$B$1869,LEFT($I$3,4),进货台账!$C$3:$C$1869,LEFT(AE$4,LEN(AE$4)-1)),"")</f>
        <v/>
      </c>
      <c r="AF152" s="64" t="str">
        <f>IF($B152&lt;&gt;"",SUMIFS(进货台账!$K$3:$K$1869,进货台账!$E$3:$E$1869,$B152,进货台账!$B$3:$B$1869,LEFT($I$3,4),进货台账!$C$3:$C$1869,LEFT(AE$4,LEN(AE$4)-1)),"")</f>
        <v/>
      </c>
      <c r="AG152" s="64" t="str">
        <f t="shared" si="174"/>
        <v/>
      </c>
      <c r="AH152" s="64" t="str">
        <f t="shared" si="175"/>
        <v/>
      </c>
      <c r="AI152" s="64" t="str">
        <f>IF($B152&lt;&gt;"",SUMIFS(销售台账!$I$3:$I$2654,销售台账!$E$3:$E$2654,$B152,销售台账!$B$3:$B$2654,LEFT($I$3,4),销售台账!$C$3:$C$2654,LEFT(AE$4,LEN(AE$4)-1)),"")</f>
        <v/>
      </c>
      <c r="AJ152" s="64" t="str">
        <f>IF($B152&lt;&gt;"",IFERROR(SUMIFS(销售台账!$K$3:$K$2654,销售台账!$E$3:$E$2654,$B152,销售台账!$B$3:$B$2654,LEFT($I$3,4),销售台账!$C$3:$C$2654,LEFT(AE$4,LEN(AE$4)-1))/AI152,0),"")</f>
        <v/>
      </c>
      <c r="AK152" s="64" t="str">
        <f>IF($B152&lt;&gt;"",SUMIFS(损耗登记!$I$3:$I$4999,损耗登记!$E$3:$E$4999,$B152,损耗登记!$B$3:$B$4999,LEFT($I$3,4),损耗登记!$C$3:$C$4999,LEFT(AE$4,LEN(AE$4)-1)),"")</f>
        <v/>
      </c>
      <c r="AL152" s="64" t="str">
        <f t="shared" si="176"/>
        <v/>
      </c>
      <c r="AM152" s="64" t="str">
        <f t="shared" si="177"/>
        <v/>
      </c>
      <c r="AN152" s="64" t="str">
        <f t="shared" si="178"/>
        <v/>
      </c>
      <c r="AO152" s="64" t="str">
        <f t="shared" si="179"/>
        <v/>
      </c>
      <c r="AP152" s="64" t="str">
        <f>IF($B152&lt;&gt;"",SUMIFS(进货台账!$I$3:$I$1869,进货台账!$E$3:$E$1869,$B152,进货台账!$B$3:$B$1869,LEFT($I$3,4),进货台账!$C$3:$C$1869,LEFT(AP$4,LEN(AP$4)-1)),"")</f>
        <v/>
      </c>
      <c r="AQ152" s="64" t="str">
        <f>IF($B152&lt;&gt;"",SUMIFS(进货台账!$K$3:$K$1869,进货台账!$E$3:$E$1869,$B152,进货台账!$B$3:$B$1869,LEFT($I$3,4),进货台账!$C$3:$C$1869,LEFT(AP$4,LEN(AP$4)-1)),"")</f>
        <v/>
      </c>
      <c r="AR152" s="64" t="str">
        <f t="shared" si="180"/>
        <v/>
      </c>
      <c r="AS152" s="64" t="str">
        <f t="shared" si="181"/>
        <v/>
      </c>
      <c r="AT152" s="64" t="str">
        <f>IF($B152&lt;&gt;"",SUMIFS(销售台账!$I$3:$I$2654,销售台账!$E$3:$E$2654,$B152,销售台账!$B$3:$B$2654,LEFT($I$3,4),销售台账!$C$3:$C$2654,LEFT(AP$4,LEN(AP$4)-1)),"")</f>
        <v/>
      </c>
      <c r="AU152" s="64" t="str">
        <f>IF($B152&lt;&gt;"",IFERROR(SUMIFS(销售台账!$K$3:$K$2654,销售台账!$E$3:$E$2654,$B152,销售台账!$B$3:$B$2654,LEFT($I$3,4),销售台账!$C$3:$C$2654,LEFT(AP$4,LEN(AP$4)-1))/AT152,0),"")</f>
        <v/>
      </c>
      <c r="AV152" s="64" t="str">
        <f>IF($B152&lt;&gt;"",SUMIFS(损耗登记!$I$3:$I$4999,损耗登记!$E$3:$E$4999,$B152,损耗登记!$B$3:$B$4999,LEFT($I$3,4),损耗登记!$C$3:$C$4999,LEFT(AP$4,LEN(AP$4)-1)),"")</f>
        <v/>
      </c>
      <c r="AW152" s="64" t="str">
        <f t="shared" si="182"/>
        <v/>
      </c>
      <c r="AX152" s="64" t="str">
        <f t="shared" si="183"/>
        <v/>
      </c>
      <c r="AY152" s="64" t="str">
        <f t="shared" si="184"/>
        <v/>
      </c>
      <c r="AZ152" s="64" t="str">
        <f t="shared" si="185"/>
        <v/>
      </c>
      <c r="BA152" s="64" t="str">
        <f>IF($B152&lt;&gt;"",SUMIFS(进货台账!$I$3:$I$1869,进货台账!$E$3:$E$1869,$B152,进货台账!$B$3:$B$1869,LEFT($I$3,4),进货台账!$C$3:$C$1869,LEFT(BA$4,LEN(BA$4)-1)),"")</f>
        <v/>
      </c>
      <c r="BB152" s="64" t="str">
        <f>IF($B152&lt;&gt;"",SUMIFS(进货台账!$K$3:$K$1869,进货台账!$E$3:$E$1869,$B152,进货台账!$B$3:$B$1869,LEFT($I$3,4),进货台账!$C$3:$C$1869,LEFT(BA$4,LEN(BA$4)-1)),"")</f>
        <v/>
      </c>
      <c r="BC152" s="64" t="str">
        <f t="shared" si="186"/>
        <v/>
      </c>
      <c r="BD152" s="64" t="str">
        <f t="shared" si="187"/>
        <v/>
      </c>
      <c r="BE152" s="64" t="str">
        <f>IF($B152&lt;&gt;"",SUMIFS(销售台账!$I$3:$I$2654,销售台账!$E$3:$E$2654,$B152,销售台账!$B$3:$B$2654,LEFT($I$3,4),销售台账!$C$3:$C$2654,LEFT(BA$4,LEN(BA$4)-1)),"")</f>
        <v/>
      </c>
      <c r="BF152" s="64" t="str">
        <f>IF($B152&lt;&gt;"",IFERROR(SUMIFS(销售台账!$K$3:$K$2654,销售台账!$E$3:$E$2654,$B152,销售台账!$B$3:$B$2654,LEFT($I$3,4),销售台账!$C$3:$C$2654,LEFT(BA$4,LEN(BA$4)-1))/BE152,0),"")</f>
        <v/>
      </c>
      <c r="BG152" s="64" t="str">
        <f>IF($B152&lt;&gt;"",SUMIFS(损耗登记!$I$3:$I$4999,损耗登记!$E$3:$E$4999,$B152,损耗登记!$B$3:$B$4999,LEFT($I$3,4),损耗登记!$C$3:$C$4999,LEFT(BA$4,LEN(BA$4)-1)),"")</f>
        <v/>
      </c>
      <c r="BH152" s="64" t="str">
        <f t="shared" si="188"/>
        <v/>
      </c>
      <c r="BI152" s="64" t="str">
        <f t="shared" si="189"/>
        <v/>
      </c>
      <c r="BJ152" s="64" t="str">
        <f t="shared" si="190"/>
        <v/>
      </c>
      <c r="BK152" s="64" t="str">
        <f t="shared" si="191"/>
        <v/>
      </c>
      <c r="BL152" s="64" t="str">
        <f>IF($B152&lt;&gt;"",SUMIFS(进货台账!$I$3:$I$1869,进货台账!$E$3:$E$1869,$B152,进货台账!$B$3:$B$1869,LEFT($I$3,4),进货台账!$C$3:$C$1869,LEFT(BL$4,LEN(BL$4)-1)),"")</f>
        <v/>
      </c>
      <c r="BM152" s="64" t="str">
        <f>IF($B152&lt;&gt;"",SUMIFS(进货台账!$K$3:$K$1869,进货台账!$E$3:$E$1869,$B152,进货台账!$B$3:$B$1869,LEFT($I$3,4),进货台账!$C$3:$C$1869,LEFT(BL$4,LEN(BL$4)-1)),"")</f>
        <v/>
      </c>
      <c r="BN152" s="64" t="str">
        <f t="shared" si="192"/>
        <v/>
      </c>
      <c r="BO152" s="64" t="str">
        <f t="shared" si="193"/>
        <v/>
      </c>
      <c r="BP152" s="64" t="str">
        <f>IF($B152&lt;&gt;"",SUMIFS(销售台账!$I$3:$I$2654,销售台账!$E$3:$E$2654,$B152,销售台账!$B$3:$B$2654,LEFT($I$3,4),销售台账!$C$3:$C$2654,LEFT(BL$4,LEN(BL$4)-1)),"")</f>
        <v/>
      </c>
      <c r="BQ152" s="64" t="str">
        <f>IF($B152&lt;&gt;"",IFERROR(SUMIFS(销售台账!$K$3:$K$2654,销售台账!$E$3:$E$2654,$B152,销售台账!$B$3:$B$2654,LEFT($I$3,4),销售台账!$C$3:$C$2654,LEFT(BL$4,LEN(BL$4)-1))/BP152,0),"")</f>
        <v/>
      </c>
      <c r="BR152" s="64" t="str">
        <f>IF($B152&lt;&gt;"",SUMIFS(损耗登记!$I$3:$I$4999,损耗登记!$E$3:$E$4999,$B152,损耗登记!$B$3:$B$4999,LEFT($I$3,4),损耗登记!$C$3:$C$4999,LEFT(BL$4,LEN(BL$4)-1)),"")</f>
        <v/>
      </c>
      <c r="BS152" s="64" t="str">
        <f t="shared" si="194"/>
        <v/>
      </c>
      <c r="BT152" s="64" t="str">
        <f t="shared" si="195"/>
        <v/>
      </c>
      <c r="BU152" s="64" t="str">
        <f t="shared" si="196"/>
        <v/>
      </c>
      <c r="BV152" s="64" t="str">
        <f t="shared" si="197"/>
        <v/>
      </c>
      <c r="BW152" s="64" t="str">
        <f>IF($B152&lt;&gt;"",SUMIFS(进货台账!$I$3:$I$1869,进货台账!$E$3:$E$1869,$B152,进货台账!$B$3:$B$1869,LEFT($I$3,4),进货台账!$C$3:$C$1869,LEFT(BW$4,LEN(BW$4)-1)),"")</f>
        <v/>
      </c>
      <c r="BX152" s="64" t="str">
        <f>IF($B152&lt;&gt;"",SUMIFS(进货台账!$K$3:$K$1869,进货台账!$E$3:$E$1869,$B152,进货台账!$B$3:$B$1869,LEFT($I$3,4),进货台账!$C$3:$C$1869,LEFT(BW$4,LEN(BW$4)-1)),"")</f>
        <v/>
      </c>
      <c r="BY152" s="64" t="str">
        <f t="shared" si="198"/>
        <v/>
      </c>
      <c r="BZ152" s="64" t="str">
        <f t="shared" si="199"/>
        <v/>
      </c>
      <c r="CA152" s="64" t="str">
        <f>IF($B152&lt;&gt;"",SUMIFS(销售台账!$I$3:$I$2654,销售台账!$E$3:$E$2654,$B152,销售台账!$B$3:$B$2654,LEFT($I$3,4),销售台账!$C$3:$C$2654,LEFT(BW$4,LEN(BW$4)-1)),"")</f>
        <v/>
      </c>
      <c r="CB152" s="64" t="str">
        <f>IF($B152&lt;&gt;"",IFERROR(SUMIFS(销售台账!$K$3:$K$2654,销售台账!$E$3:$E$2654,$B152,销售台账!$B$3:$B$2654,LEFT($I$3,4),销售台账!$C$3:$C$2654,LEFT(BW$4,LEN(BW$4)-1))/CA152,0),"")</f>
        <v/>
      </c>
      <c r="CC152" s="64" t="str">
        <f>IF($B152&lt;&gt;"",SUMIFS(损耗登记!$I$3:$I$4999,损耗登记!$E$3:$E$4999,$B152,损耗登记!$B$3:$B$4999,LEFT($I$3,4),损耗登记!$C$3:$C$4999,LEFT(BW$4,LEN(BW$4)-1)),"")</f>
        <v/>
      </c>
      <c r="CD152" s="64" t="str">
        <f t="shared" si="200"/>
        <v/>
      </c>
      <c r="CE152" s="64" t="str">
        <f t="shared" si="201"/>
        <v/>
      </c>
      <c r="CF152" s="64" t="str">
        <f t="shared" si="202"/>
        <v/>
      </c>
      <c r="CG152" s="64" t="str">
        <f t="shared" si="203"/>
        <v/>
      </c>
      <c r="CH152" s="64" t="str">
        <f>IF($B152&lt;&gt;"",SUMIFS(进货台账!$I$3:$I$1869,进货台账!$E$3:$E$1869,$B152,进货台账!$B$3:$B$1869,LEFT($I$3,4),进货台账!$C$3:$C$1869,LEFT(CH$4,LEN(CH$4)-1)),"")</f>
        <v/>
      </c>
      <c r="CI152" s="64" t="str">
        <f>IF($B152&lt;&gt;"",SUMIFS(进货台账!$K$3:$K$1869,进货台账!$E$3:$E$1869,$B152,进货台账!$B$3:$B$1869,LEFT($I$3,4),进货台账!$C$3:$C$1869,LEFT(CH$4,LEN(CH$4)-1)),"")</f>
        <v/>
      </c>
      <c r="CJ152" s="64" t="str">
        <f t="shared" si="204"/>
        <v/>
      </c>
      <c r="CK152" s="64" t="str">
        <f t="shared" si="205"/>
        <v/>
      </c>
      <c r="CL152" s="64" t="str">
        <f>IF($B152&lt;&gt;"",SUMIFS(销售台账!$I$3:$I$2654,销售台账!$E$3:$E$2654,$B152,销售台账!$B$3:$B$2654,LEFT($I$3,4),销售台账!$C$3:$C$2654,LEFT(CH$4,LEN(CH$4)-1)),"")</f>
        <v/>
      </c>
      <c r="CM152" s="64" t="str">
        <f>IF($B152&lt;&gt;"",IFERROR(SUMIFS(销售台账!$K$3:$K$2654,销售台账!$E$3:$E$2654,$B152,销售台账!$B$3:$B$2654,LEFT($I$3,4),销售台账!$C$3:$C$2654,LEFT(CH$4,LEN(CH$4)-1))/CL152,0),"")</f>
        <v/>
      </c>
      <c r="CN152" s="64" t="str">
        <f>IF($B152&lt;&gt;"",SUMIFS(损耗登记!$I$3:$I$4999,损耗登记!$E$3:$E$4999,$B152,损耗登记!$B$3:$B$4999,LEFT($I$3,4),损耗登记!$C$3:$C$4999,LEFT(CH$4,LEN(CH$4)-1)),"")</f>
        <v/>
      </c>
      <c r="CO152" s="64" t="str">
        <f t="shared" si="206"/>
        <v/>
      </c>
      <c r="CP152" s="64" t="str">
        <f t="shared" si="207"/>
        <v/>
      </c>
      <c r="CQ152" s="64" t="str">
        <f t="shared" si="208"/>
        <v/>
      </c>
      <c r="CR152" s="64" t="str">
        <f t="shared" si="209"/>
        <v/>
      </c>
      <c r="CS152" s="64" t="str">
        <f>IF($B152&lt;&gt;"",SUMIFS(进货台账!$I$3:$I$1869,进货台账!$E$3:$E$1869,$B152,进货台账!$B$3:$B$1869,LEFT($I$3,4),进货台账!$C$3:$C$1869,LEFT(CS$4,LEN(CS$4)-1)),"")</f>
        <v/>
      </c>
      <c r="CT152" s="64" t="str">
        <f>IF($B152&lt;&gt;"",SUMIFS(进货台账!$K$3:$K$1869,进货台账!$E$3:$E$1869,$B152,进货台账!$B$3:$B$1869,LEFT($I$3,4),进货台账!$C$3:$C$1869,LEFT(CS$4,LEN(CS$4)-1)),"")</f>
        <v/>
      </c>
      <c r="CU152" s="64" t="str">
        <f t="shared" si="210"/>
        <v/>
      </c>
      <c r="CV152" s="64" t="str">
        <f t="shared" si="211"/>
        <v/>
      </c>
      <c r="CW152" s="64" t="str">
        <f>IF($B152&lt;&gt;"",SUMIFS(销售台账!$I$3:$I$2654,销售台账!$E$3:$E$2654,$B152,销售台账!$B$3:$B$2654,LEFT($I$3,4),销售台账!$C$3:$C$2654,LEFT(CS$4,LEN(CS$4)-1)),"")</f>
        <v/>
      </c>
      <c r="CX152" s="64" t="str">
        <f>IF($B152&lt;&gt;"",IFERROR(SUMIFS(销售台账!$K$3:$K$2654,销售台账!$E$3:$E$2654,$B152,销售台账!$B$3:$B$2654,LEFT($I$3,4),销售台账!$C$3:$C$2654,LEFT(CS$4,LEN(CS$4)-1))/CW152,0),"")</f>
        <v/>
      </c>
      <c r="CY152" s="64" t="str">
        <f>IF($B152&lt;&gt;"",SUMIFS(损耗登记!$I$3:$I$4999,损耗登记!$E$3:$E$4999,$B152,损耗登记!$B$3:$B$4999,LEFT($I$3,4),损耗登记!$C$3:$C$4999,LEFT(CS$4,LEN(CS$4)-1)),"")</f>
        <v/>
      </c>
      <c r="CZ152" s="64" t="str">
        <f t="shared" si="212"/>
        <v/>
      </c>
      <c r="DA152" s="64" t="str">
        <f t="shared" si="213"/>
        <v/>
      </c>
      <c r="DB152" s="64" t="str">
        <f t="shared" si="214"/>
        <v/>
      </c>
      <c r="DC152" s="64" t="str">
        <f t="shared" si="215"/>
        <v/>
      </c>
      <c r="DD152" s="64" t="str">
        <f>IF($B152&lt;&gt;"",SUMIFS(进货台账!$I$3:$I$1869,进货台账!$E$3:$E$1869,$B152,进货台账!$B$3:$B$1869,LEFT($I$3,4),进货台账!$C$3:$C$1869,LEFT(DD$4,LEN(DD$4)-1)),"")</f>
        <v/>
      </c>
      <c r="DE152" s="64" t="str">
        <f>IF($B152&lt;&gt;"",SUMIFS(进货台账!$K$3:$K$1869,进货台账!$E$3:$E$1869,$B152,进货台账!$B$3:$B$1869,LEFT($I$3,4),进货台账!$C$3:$C$1869,LEFT(DD$4,LEN(DD$4)-1)),"")</f>
        <v/>
      </c>
      <c r="DF152" s="64" t="str">
        <f t="shared" si="216"/>
        <v/>
      </c>
      <c r="DG152" s="64" t="str">
        <f t="shared" si="217"/>
        <v/>
      </c>
      <c r="DH152" s="64" t="str">
        <f>IF($B152&lt;&gt;"",SUMIFS(销售台账!$I$3:$I$2654,销售台账!$E$3:$E$2654,$B152,销售台账!$B$3:$B$2654,LEFT($I$3,4),销售台账!$C$3:$C$2654,LEFT(DD$4,LEN(DD$4)-1)),"")</f>
        <v/>
      </c>
      <c r="DI152" s="64" t="str">
        <f>IF($B152&lt;&gt;"",IFERROR(SUMIFS(销售台账!$K$3:$K$2654,销售台账!$E$3:$E$2654,$B152,销售台账!$B$3:$B$2654,LEFT($I$3,4),销售台账!$C$3:$C$2654,LEFT(DD$4,LEN(DD$4)-1))/DH152,0),"")</f>
        <v/>
      </c>
      <c r="DJ152" s="64" t="str">
        <f>IF($B152&lt;&gt;"",SUMIFS(损耗登记!$I$3:$I$4999,损耗登记!$E$3:$E$4999,$B152,损耗登记!$B$3:$B$4999,LEFT($I$3,4),损耗登记!$C$3:$C$4999,LEFT(DD$4,LEN(DD$4)-1)),"")</f>
        <v/>
      </c>
      <c r="DK152" s="64" t="str">
        <f t="shared" si="218"/>
        <v/>
      </c>
      <c r="DL152" s="64" t="str">
        <f t="shared" si="219"/>
        <v/>
      </c>
      <c r="DM152" s="64" t="str">
        <f t="shared" si="220"/>
        <v/>
      </c>
      <c r="DN152" s="64" t="str">
        <f t="shared" si="221"/>
        <v/>
      </c>
      <c r="DO152" s="64" t="str">
        <f>IF($B152&lt;&gt;"",SUMIFS(进货台账!$I$3:$I$1869,进货台账!$E$3:$E$1869,$B152,进货台账!$B$3:$B$1869,LEFT($I$3,4),进货台账!$C$3:$C$1869,LEFT(DO$4,LEN(DO$4)-1)),"")</f>
        <v/>
      </c>
      <c r="DP152" s="64" t="str">
        <f>IF($B152&lt;&gt;"",SUMIFS(进货台账!$K$3:$K$1869,进货台账!$E$3:$E$1869,$B152,进货台账!$B$3:$B$1869,LEFT($I$3,4),进货台账!$C$3:$C$1869,LEFT(DO$4,LEN(DO$4)-1)),"")</f>
        <v/>
      </c>
      <c r="DQ152" s="64" t="str">
        <f t="shared" si="222"/>
        <v/>
      </c>
      <c r="DR152" s="64" t="str">
        <f t="shared" si="223"/>
        <v/>
      </c>
      <c r="DS152" s="64" t="str">
        <f>IF($B152&lt;&gt;"",SUMIFS(销售台账!$I$3:$I$2654,销售台账!$E$3:$E$2654,$B152,销售台账!$B$3:$B$2654,LEFT($I$3,4),销售台账!$C$3:$C$2654,LEFT(DO$4,LEN(DO$4)-1)),"")</f>
        <v/>
      </c>
      <c r="DT152" s="64" t="str">
        <f>IF($B152&lt;&gt;"",IFERROR(SUMIFS(销售台账!$K$3:$K$2654,销售台账!$E$3:$E$2654,$B152,销售台账!$B$3:$B$2654,LEFT($I$3,4),销售台账!$C$3:$C$2654,LEFT(DO$4,LEN(DO$4)-1))/DS152,0),"")</f>
        <v/>
      </c>
      <c r="DU152" s="64" t="str">
        <f>IF($B152&lt;&gt;"",SUMIFS(损耗登记!$I$3:$I$4999,损耗登记!$E$3:$E$4999,$B152,损耗登记!$B$3:$B$4999,LEFT($I$3,4),损耗登记!$C$3:$C$4999,LEFT(DO$4,LEN(DO$4)-1)),"")</f>
        <v/>
      </c>
      <c r="DV152" s="64" t="str">
        <f t="shared" si="224"/>
        <v/>
      </c>
      <c r="DW152" s="64" t="str">
        <f t="shared" si="225"/>
        <v/>
      </c>
      <c r="DX152" s="64" t="str">
        <f t="shared" si="226"/>
        <v/>
      </c>
      <c r="DY152" s="64" t="str">
        <f t="shared" si="227"/>
        <v/>
      </c>
      <c r="DZ152" s="64" t="str">
        <f>IF($B152&lt;&gt;"",SUMIFS(进货台账!$I$3:$I$1869,进货台账!$E$3:$E$1869,$B152,进货台账!$B$3:$B$1869,LEFT($I$3,4),进货台账!$C$3:$C$1869,LEFT(DZ$4,LEN(DZ$4)-1)),"")</f>
        <v/>
      </c>
      <c r="EA152" s="64" t="str">
        <f>IF($B152&lt;&gt;"",SUMIFS(进货台账!$K$3:$K$1869,进货台账!$E$3:$E$1869,$B152,进货台账!$B$3:$B$1869,LEFT($I$3,4),进货台账!$C$3:$C$1869,LEFT(DZ$4,LEN(DZ$4)-1)),"")</f>
        <v/>
      </c>
      <c r="EB152" s="64" t="str">
        <f t="shared" si="228"/>
        <v/>
      </c>
      <c r="EC152" s="64" t="str">
        <f t="shared" si="229"/>
        <v/>
      </c>
      <c r="ED152" s="64" t="str">
        <f>IF($B152&lt;&gt;"",SUMIFS(销售台账!$I$3:$I$2654,销售台账!$E$3:$E$2654,$B152,销售台账!$B$3:$B$2654,LEFT($I$3,4),销售台账!$C$3:$C$2654,LEFT(DZ$4,LEN(DZ$4)-1)),"")</f>
        <v/>
      </c>
      <c r="EE152" s="64" t="str">
        <f>IF($B152&lt;&gt;"",IFERROR(SUMIFS(销售台账!$K$3:$K$2654,销售台账!$E$3:$E$2654,$B152,销售台账!$B$3:$B$2654,LEFT($I$3,4),销售台账!$C$3:$C$2654,LEFT(DZ$4,LEN(DZ$4)-1))/ED152,0),"")</f>
        <v/>
      </c>
      <c r="EF152" s="64" t="str">
        <f>IF($B152&lt;&gt;"",SUMIFS(损耗登记!$I$3:$I$4999,损耗登记!$E$3:$E$4999,$B152,损耗登记!$B$3:$B$4999,LEFT($I$3,4),损耗登记!$C$3:$C$4999,LEFT(DZ$4,LEN(DZ$4)-1)),"")</f>
        <v/>
      </c>
      <c r="EG152" s="64" t="str">
        <f t="shared" si="230"/>
        <v/>
      </c>
      <c r="EH152" s="64" t="str">
        <f t="shared" si="231"/>
        <v/>
      </c>
      <c r="EI152" s="64" t="str">
        <f t="shared" si="232"/>
        <v/>
      </c>
      <c r="EJ152" s="64" t="str">
        <f t="shared" si="233"/>
        <v/>
      </c>
    </row>
    <row r="153" s="44" customFormat="1" ht="22" customHeight="1" spans="1:140">
      <c r="A153" s="63" t="str">
        <f t="shared" si="234"/>
        <v/>
      </c>
      <c r="B153" s="63" t="str">
        <f>IF(商品参数!A149&lt;&gt;"",商品参数!A149,"")</f>
        <v/>
      </c>
      <c r="C153" s="64" t="str">
        <f>IFERROR(VLOOKUP(B153,商品参数!A:E,2,FALSE),"")</f>
        <v/>
      </c>
      <c r="D153" s="64" t="str">
        <f>IFERROR(VLOOKUP(B153,商品参数!A:E,3,FALSE),"")</f>
        <v/>
      </c>
      <c r="E153" s="64" t="str">
        <f>IFERROR(VLOOKUP(B153,商品参数!A:E,4,FALSE),"")</f>
        <v/>
      </c>
      <c r="F153" s="64" t="str">
        <f>IF(E153&lt;&gt;"",IFERROR(VLOOKUP(B153,商品参数!$A$3:$D$499,6,0),0),"")</f>
        <v/>
      </c>
      <c r="G153" s="64" t="str">
        <f>IF(E153&lt;&gt;"",IFERROR(VLOOKUP(B153,商品参数!$A$3:$E$499,7,0),0),"")</f>
        <v/>
      </c>
      <c r="H153" s="64" t="str">
        <f t="shared" si="168"/>
        <v/>
      </c>
      <c r="I153" s="64" t="str">
        <f>IF($B153&lt;&gt;"",SUMIFS(进货台账!$I$3:$I$1869,进货台账!$E$3:$E$1869,$B153,进货台账!$B$3:$B$1869,LEFT($I$3,4),进货台账!$C$3:$C$1869,LEFT(I$4,LEN(I$4)-1)),"")</f>
        <v/>
      </c>
      <c r="J153" s="64" t="str">
        <f>IF($B153&lt;&gt;"",SUMIFS(进货台账!$K$3:$K$1869,进货台账!$E$3:$E$1869,$B153,进货台账!$B$3:$B$1869,LEFT($I$3,4),进货台账!$C$3:$C$1869,LEFT(I$4,LEN(I$4)-1)),"")</f>
        <v/>
      </c>
      <c r="K153" s="64" t="str">
        <f t="shared" si="169"/>
        <v/>
      </c>
      <c r="L153" s="64" t="str">
        <f t="shared" si="170"/>
        <v/>
      </c>
      <c r="M153" s="64" t="str">
        <f>IF($B153&lt;&gt;"",SUMIFS(销售台账!$I$3:$I$2654,销售台账!$E$3:$E$2654,$B153,销售台账!$B$3:$B$2654,LEFT($I$3,4),销售台账!$C$3:$C$2654,LEFT(I$4,LEN(I$4)-1)),"")</f>
        <v/>
      </c>
      <c r="N153" s="64" t="str">
        <f>IF($B153&lt;&gt;"",IFERROR(SUMIFS(销售台账!$K$3:$K$2654,销售台账!$E$3:$E$2654,$B153,销售台账!$B$3:$B$2654,LEFT($I$3,4),销售台账!$C$3:$C$2654,LEFT(I$4,LEN(I$4)-1))/M153,0),"")</f>
        <v/>
      </c>
      <c r="O153" s="64" t="str">
        <f>IF($B153&lt;&gt;"",SUMIFS(损耗登记!$I$3:$I$4999,损耗登记!$E$3:$E$4999,$B153,损耗登记!$B$3:$B$4999,LEFT($I$3,4),损耗登记!$C$3:$C$4999,LEFT(I$4,LEN(I$4)-1)),"")</f>
        <v/>
      </c>
      <c r="P153" s="64" t="str">
        <f t="shared" si="171"/>
        <v/>
      </c>
      <c r="Q153" s="64" t="str">
        <f t="shared" si="172"/>
        <v/>
      </c>
      <c r="R153" s="64" t="str">
        <f t="shared" si="173"/>
        <v/>
      </c>
      <c r="S153" s="64" t="str">
        <f t="shared" si="235"/>
        <v/>
      </c>
      <c r="T153" s="64" t="str">
        <f>IF($B153&lt;&gt;"",SUMIFS(进货台账!$I$3:$I$1869,进货台账!$E$3:$E$1869,$B153,进货台账!$B$3:$B$1869,LEFT($I$3,4),进货台账!$C$3:$C$1869,LEFT(T$4,LEN(T$4)-1)),"")</f>
        <v/>
      </c>
      <c r="U153" s="64" t="str">
        <f>IF($B153&lt;&gt;"",SUMIFS(进货台账!$K$3:$K$1869,进货台账!$E$3:$E$1869,$B153,进货台账!$B$3:$B$1869,LEFT($I$3,4),进货台账!$C$3:$C$1869,LEFT(T$4,LEN(T$4)-1)),"")</f>
        <v/>
      </c>
      <c r="V153" s="64" t="str">
        <f t="shared" si="236"/>
        <v/>
      </c>
      <c r="W153" s="64" t="str">
        <f t="shared" si="237"/>
        <v/>
      </c>
      <c r="X153" s="64" t="str">
        <f>IF($B153&lt;&gt;"",SUMIFS(销售台账!$I$3:$I$2654,销售台账!$E$3:$E$2654,$B153,销售台账!$B$3:$B$2654,LEFT($I$3,4),销售台账!$C$3:$C$2654,LEFT(T$4,LEN(T$4)-1)),"")</f>
        <v/>
      </c>
      <c r="Y153" s="64" t="str">
        <f>IF($B153&lt;&gt;"",IFERROR(SUMIFS(销售台账!$K$3:$K$2654,销售台账!$E$3:$E$2654,$B153,销售台账!$B$3:$B$2654,LEFT($I$3,4),销售台账!$C$3:$C$2654,LEFT(T$4,LEN(T$4)-1))/X153,0),"")</f>
        <v/>
      </c>
      <c r="Z153" s="64" t="str">
        <f>IF($B153&lt;&gt;"",SUMIFS(损耗登记!$I$3:$I$4999,损耗登记!$E$3:$E$4999,$B153,损耗登记!$B$3:$B$4999,LEFT($I$3,4),损耗登记!$C$3:$C$4999,LEFT(T$4,LEN(T$4)-1)),"")</f>
        <v/>
      </c>
      <c r="AA153" s="64" t="str">
        <f t="shared" si="238"/>
        <v/>
      </c>
      <c r="AB153" s="64" t="str">
        <f t="shared" si="239"/>
        <v/>
      </c>
      <c r="AC153" s="64" t="str">
        <f t="shared" si="240"/>
        <v/>
      </c>
      <c r="AD153" s="64" t="str">
        <f t="shared" si="241"/>
        <v/>
      </c>
      <c r="AE153" s="64" t="str">
        <f>IF($B153&lt;&gt;"",SUMIFS(进货台账!$I$3:$I$1869,进货台账!$E$3:$E$1869,$B153,进货台账!$B$3:$B$1869,LEFT($I$3,4),进货台账!$C$3:$C$1869,LEFT(AE$4,LEN(AE$4)-1)),"")</f>
        <v/>
      </c>
      <c r="AF153" s="64" t="str">
        <f>IF($B153&lt;&gt;"",SUMIFS(进货台账!$K$3:$K$1869,进货台账!$E$3:$E$1869,$B153,进货台账!$B$3:$B$1869,LEFT($I$3,4),进货台账!$C$3:$C$1869,LEFT(AE$4,LEN(AE$4)-1)),"")</f>
        <v/>
      </c>
      <c r="AG153" s="64" t="str">
        <f t="shared" si="174"/>
        <v/>
      </c>
      <c r="AH153" s="64" t="str">
        <f t="shared" si="175"/>
        <v/>
      </c>
      <c r="AI153" s="64" t="str">
        <f>IF($B153&lt;&gt;"",SUMIFS(销售台账!$I$3:$I$2654,销售台账!$E$3:$E$2654,$B153,销售台账!$B$3:$B$2654,LEFT($I$3,4),销售台账!$C$3:$C$2654,LEFT(AE$4,LEN(AE$4)-1)),"")</f>
        <v/>
      </c>
      <c r="AJ153" s="64" t="str">
        <f>IF($B153&lt;&gt;"",IFERROR(SUMIFS(销售台账!$K$3:$K$2654,销售台账!$E$3:$E$2654,$B153,销售台账!$B$3:$B$2654,LEFT($I$3,4),销售台账!$C$3:$C$2654,LEFT(AE$4,LEN(AE$4)-1))/AI153,0),"")</f>
        <v/>
      </c>
      <c r="AK153" s="64" t="str">
        <f>IF($B153&lt;&gt;"",SUMIFS(损耗登记!$I$3:$I$4999,损耗登记!$E$3:$E$4999,$B153,损耗登记!$B$3:$B$4999,LEFT($I$3,4),损耗登记!$C$3:$C$4999,LEFT(AE$4,LEN(AE$4)-1)),"")</f>
        <v/>
      </c>
      <c r="AL153" s="64" t="str">
        <f t="shared" si="176"/>
        <v/>
      </c>
      <c r="AM153" s="64" t="str">
        <f t="shared" si="177"/>
        <v/>
      </c>
      <c r="AN153" s="64" t="str">
        <f t="shared" si="178"/>
        <v/>
      </c>
      <c r="AO153" s="64" t="str">
        <f t="shared" si="179"/>
        <v/>
      </c>
      <c r="AP153" s="64" t="str">
        <f>IF($B153&lt;&gt;"",SUMIFS(进货台账!$I$3:$I$1869,进货台账!$E$3:$E$1869,$B153,进货台账!$B$3:$B$1869,LEFT($I$3,4),进货台账!$C$3:$C$1869,LEFT(AP$4,LEN(AP$4)-1)),"")</f>
        <v/>
      </c>
      <c r="AQ153" s="64" t="str">
        <f>IF($B153&lt;&gt;"",SUMIFS(进货台账!$K$3:$K$1869,进货台账!$E$3:$E$1869,$B153,进货台账!$B$3:$B$1869,LEFT($I$3,4),进货台账!$C$3:$C$1869,LEFT(AP$4,LEN(AP$4)-1)),"")</f>
        <v/>
      </c>
      <c r="AR153" s="64" t="str">
        <f t="shared" si="180"/>
        <v/>
      </c>
      <c r="AS153" s="64" t="str">
        <f t="shared" si="181"/>
        <v/>
      </c>
      <c r="AT153" s="64" t="str">
        <f>IF($B153&lt;&gt;"",SUMIFS(销售台账!$I$3:$I$2654,销售台账!$E$3:$E$2654,$B153,销售台账!$B$3:$B$2654,LEFT($I$3,4),销售台账!$C$3:$C$2654,LEFT(AP$4,LEN(AP$4)-1)),"")</f>
        <v/>
      </c>
      <c r="AU153" s="64" t="str">
        <f>IF($B153&lt;&gt;"",IFERROR(SUMIFS(销售台账!$K$3:$K$2654,销售台账!$E$3:$E$2654,$B153,销售台账!$B$3:$B$2654,LEFT($I$3,4),销售台账!$C$3:$C$2654,LEFT(AP$4,LEN(AP$4)-1))/AT153,0),"")</f>
        <v/>
      </c>
      <c r="AV153" s="64" t="str">
        <f>IF($B153&lt;&gt;"",SUMIFS(损耗登记!$I$3:$I$4999,损耗登记!$E$3:$E$4999,$B153,损耗登记!$B$3:$B$4999,LEFT($I$3,4),损耗登记!$C$3:$C$4999,LEFT(AP$4,LEN(AP$4)-1)),"")</f>
        <v/>
      </c>
      <c r="AW153" s="64" t="str">
        <f t="shared" si="182"/>
        <v/>
      </c>
      <c r="AX153" s="64" t="str">
        <f t="shared" si="183"/>
        <v/>
      </c>
      <c r="AY153" s="64" t="str">
        <f t="shared" si="184"/>
        <v/>
      </c>
      <c r="AZ153" s="64" t="str">
        <f t="shared" si="185"/>
        <v/>
      </c>
      <c r="BA153" s="64" t="str">
        <f>IF($B153&lt;&gt;"",SUMIFS(进货台账!$I$3:$I$1869,进货台账!$E$3:$E$1869,$B153,进货台账!$B$3:$B$1869,LEFT($I$3,4),进货台账!$C$3:$C$1869,LEFT(BA$4,LEN(BA$4)-1)),"")</f>
        <v/>
      </c>
      <c r="BB153" s="64" t="str">
        <f>IF($B153&lt;&gt;"",SUMIFS(进货台账!$K$3:$K$1869,进货台账!$E$3:$E$1869,$B153,进货台账!$B$3:$B$1869,LEFT($I$3,4),进货台账!$C$3:$C$1869,LEFT(BA$4,LEN(BA$4)-1)),"")</f>
        <v/>
      </c>
      <c r="BC153" s="64" t="str">
        <f t="shared" si="186"/>
        <v/>
      </c>
      <c r="BD153" s="64" t="str">
        <f t="shared" si="187"/>
        <v/>
      </c>
      <c r="BE153" s="64" t="str">
        <f>IF($B153&lt;&gt;"",SUMIFS(销售台账!$I$3:$I$2654,销售台账!$E$3:$E$2654,$B153,销售台账!$B$3:$B$2654,LEFT($I$3,4),销售台账!$C$3:$C$2654,LEFT(BA$4,LEN(BA$4)-1)),"")</f>
        <v/>
      </c>
      <c r="BF153" s="64" t="str">
        <f>IF($B153&lt;&gt;"",IFERROR(SUMIFS(销售台账!$K$3:$K$2654,销售台账!$E$3:$E$2654,$B153,销售台账!$B$3:$B$2654,LEFT($I$3,4),销售台账!$C$3:$C$2654,LEFT(BA$4,LEN(BA$4)-1))/BE153,0),"")</f>
        <v/>
      </c>
      <c r="BG153" s="64" t="str">
        <f>IF($B153&lt;&gt;"",SUMIFS(损耗登记!$I$3:$I$4999,损耗登记!$E$3:$E$4999,$B153,损耗登记!$B$3:$B$4999,LEFT($I$3,4),损耗登记!$C$3:$C$4999,LEFT(BA$4,LEN(BA$4)-1)),"")</f>
        <v/>
      </c>
      <c r="BH153" s="64" t="str">
        <f t="shared" si="188"/>
        <v/>
      </c>
      <c r="BI153" s="64" t="str">
        <f t="shared" si="189"/>
        <v/>
      </c>
      <c r="BJ153" s="64" t="str">
        <f t="shared" si="190"/>
        <v/>
      </c>
      <c r="BK153" s="64" t="str">
        <f t="shared" si="191"/>
        <v/>
      </c>
      <c r="BL153" s="64" t="str">
        <f>IF($B153&lt;&gt;"",SUMIFS(进货台账!$I$3:$I$1869,进货台账!$E$3:$E$1869,$B153,进货台账!$B$3:$B$1869,LEFT($I$3,4),进货台账!$C$3:$C$1869,LEFT(BL$4,LEN(BL$4)-1)),"")</f>
        <v/>
      </c>
      <c r="BM153" s="64" t="str">
        <f>IF($B153&lt;&gt;"",SUMIFS(进货台账!$K$3:$K$1869,进货台账!$E$3:$E$1869,$B153,进货台账!$B$3:$B$1869,LEFT($I$3,4),进货台账!$C$3:$C$1869,LEFT(BL$4,LEN(BL$4)-1)),"")</f>
        <v/>
      </c>
      <c r="BN153" s="64" t="str">
        <f t="shared" si="192"/>
        <v/>
      </c>
      <c r="BO153" s="64" t="str">
        <f t="shared" si="193"/>
        <v/>
      </c>
      <c r="BP153" s="64" t="str">
        <f>IF($B153&lt;&gt;"",SUMIFS(销售台账!$I$3:$I$2654,销售台账!$E$3:$E$2654,$B153,销售台账!$B$3:$B$2654,LEFT($I$3,4),销售台账!$C$3:$C$2654,LEFT(BL$4,LEN(BL$4)-1)),"")</f>
        <v/>
      </c>
      <c r="BQ153" s="64" t="str">
        <f>IF($B153&lt;&gt;"",IFERROR(SUMIFS(销售台账!$K$3:$K$2654,销售台账!$E$3:$E$2654,$B153,销售台账!$B$3:$B$2654,LEFT($I$3,4),销售台账!$C$3:$C$2654,LEFT(BL$4,LEN(BL$4)-1))/BP153,0),"")</f>
        <v/>
      </c>
      <c r="BR153" s="64" t="str">
        <f>IF($B153&lt;&gt;"",SUMIFS(损耗登记!$I$3:$I$4999,损耗登记!$E$3:$E$4999,$B153,损耗登记!$B$3:$B$4999,LEFT($I$3,4),损耗登记!$C$3:$C$4999,LEFT(BL$4,LEN(BL$4)-1)),"")</f>
        <v/>
      </c>
      <c r="BS153" s="64" t="str">
        <f t="shared" si="194"/>
        <v/>
      </c>
      <c r="BT153" s="64" t="str">
        <f t="shared" si="195"/>
        <v/>
      </c>
      <c r="BU153" s="64" t="str">
        <f t="shared" si="196"/>
        <v/>
      </c>
      <c r="BV153" s="64" t="str">
        <f t="shared" si="197"/>
        <v/>
      </c>
      <c r="BW153" s="64" t="str">
        <f>IF($B153&lt;&gt;"",SUMIFS(进货台账!$I$3:$I$1869,进货台账!$E$3:$E$1869,$B153,进货台账!$B$3:$B$1869,LEFT($I$3,4),进货台账!$C$3:$C$1869,LEFT(BW$4,LEN(BW$4)-1)),"")</f>
        <v/>
      </c>
      <c r="BX153" s="64" t="str">
        <f>IF($B153&lt;&gt;"",SUMIFS(进货台账!$K$3:$K$1869,进货台账!$E$3:$E$1869,$B153,进货台账!$B$3:$B$1869,LEFT($I$3,4),进货台账!$C$3:$C$1869,LEFT(BW$4,LEN(BW$4)-1)),"")</f>
        <v/>
      </c>
      <c r="BY153" s="64" t="str">
        <f t="shared" si="198"/>
        <v/>
      </c>
      <c r="BZ153" s="64" t="str">
        <f t="shared" si="199"/>
        <v/>
      </c>
      <c r="CA153" s="64" t="str">
        <f>IF($B153&lt;&gt;"",SUMIFS(销售台账!$I$3:$I$2654,销售台账!$E$3:$E$2654,$B153,销售台账!$B$3:$B$2654,LEFT($I$3,4),销售台账!$C$3:$C$2654,LEFT(BW$4,LEN(BW$4)-1)),"")</f>
        <v/>
      </c>
      <c r="CB153" s="64" t="str">
        <f>IF($B153&lt;&gt;"",IFERROR(SUMIFS(销售台账!$K$3:$K$2654,销售台账!$E$3:$E$2654,$B153,销售台账!$B$3:$B$2654,LEFT($I$3,4),销售台账!$C$3:$C$2654,LEFT(BW$4,LEN(BW$4)-1))/CA153,0),"")</f>
        <v/>
      </c>
      <c r="CC153" s="64" t="str">
        <f>IF($B153&lt;&gt;"",SUMIFS(损耗登记!$I$3:$I$4999,损耗登记!$E$3:$E$4999,$B153,损耗登记!$B$3:$B$4999,LEFT($I$3,4),损耗登记!$C$3:$C$4999,LEFT(BW$4,LEN(BW$4)-1)),"")</f>
        <v/>
      </c>
      <c r="CD153" s="64" t="str">
        <f t="shared" si="200"/>
        <v/>
      </c>
      <c r="CE153" s="64" t="str">
        <f t="shared" si="201"/>
        <v/>
      </c>
      <c r="CF153" s="64" t="str">
        <f t="shared" si="202"/>
        <v/>
      </c>
      <c r="CG153" s="64" t="str">
        <f t="shared" si="203"/>
        <v/>
      </c>
      <c r="CH153" s="64" t="str">
        <f>IF($B153&lt;&gt;"",SUMIFS(进货台账!$I$3:$I$1869,进货台账!$E$3:$E$1869,$B153,进货台账!$B$3:$B$1869,LEFT($I$3,4),进货台账!$C$3:$C$1869,LEFT(CH$4,LEN(CH$4)-1)),"")</f>
        <v/>
      </c>
      <c r="CI153" s="64" t="str">
        <f>IF($B153&lt;&gt;"",SUMIFS(进货台账!$K$3:$K$1869,进货台账!$E$3:$E$1869,$B153,进货台账!$B$3:$B$1869,LEFT($I$3,4),进货台账!$C$3:$C$1869,LEFT(CH$4,LEN(CH$4)-1)),"")</f>
        <v/>
      </c>
      <c r="CJ153" s="64" t="str">
        <f t="shared" si="204"/>
        <v/>
      </c>
      <c r="CK153" s="64" t="str">
        <f t="shared" si="205"/>
        <v/>
      </c>
      <c r="CL153" s="64" t="str">
        <f>IF($B153&lt;&gt;"",SUMIFS(销售台账!$I$3:$I$2654,销售台账!$E$3:$E$2654,$B153,销售台账!$B$3:$B$2654,LEFT($I$3,4),销售台账!$C$3:$C$2654,LEFT(CH$4,LEN(CH$4)-1)),"")</f>
        <v/>
      </c>
      <c r="CM153" s="64" t="str">
        <f>IF($B153&lt;&gt;"",IFERROR(SUMIFS(销售台账!$K$3:$K$2654,销售台账!$E$3:$E$2654,$B153,销售台账!$B$3:$B$2654,LEFT($I$3,4),销售台账!$C$3:$C$2654,LEFT(CH$4,LEN(CH$4)-1))/CL153,0),"")</f>
        <v/>
      </c>
      <c r="CN153" s="64" t="str">
        <f>IF($B153&lt;&gt;"",SUMIFS(损耗登记!$I$3:$I$4999,损耗登记!$E$3:$E$4999,$B153,损耗登记!$B$3:$B$4999,LEFT($I$3,4),损耗登记!$C$3:$C$4999,LEFT(CH$4,LEN(CH$4)-1)),"")</f>
        <v/>
      </c>
      <c r="CO153" s="64" t="str">
        <f t="shared" si="206"/>
        <v/>
      </c>
      <c r="CP153" s="64" t="str">
        <f t="shared" si="207"/>
        <v/>
      </c>
      <c r="CQ153" s="64" t="str">
        <f t="shared" si="208"/>
        <v/>
      </c>
      <c r="CR153" s="64" t="str">
        <f t="shared" si="209"/>
        <v/>
      </c>
      <c r="CS153" s="64" t="str">
        <f>IF($B153&lt;&gt;"",SUMIFS(进货台账!$I$3:$I$1869,进货台账!$E$3:$E$1869,$B153,进货台账!$B$3:$B$1869,LEFT($I$3,4),进货台账!$C$3:$C$1869,LEFT(CS$4,LEN(CS$4)-1)),"")</f>
        <v/>
      </c>
      <c r="CT153" s="64" t="str">
        <f>IF($B153&lt;&gt;"",SUMIFS(进货台账!$K$3:$K$1869,进货台账!$E$3:$E$1869,$B153,进货台账!$B$3:$B$1869,LEFT($I$3,4),进货台账!$C$3:$C$1869,LEFT(CS$4,LEN(CS$4)-1)),"")</f>
        <v/>
      </c>
      <c r="CU153" s="64" t="str">
        <f t="shared" si="210"/>
        <v/>
      </c>
      <c r="CV153" s="64" t="str">
        <f t="shared" si="211"/>
        <v/>
      </c>
      <c r="CW153" s="64" t="str">
        <f>IF($B153&lt;&gt;"",SUMIFS(销售台账!$I$3:$I$2654,销售台账!$E$3:$E$2654,$B153,销售台账!$B$3:$B$2654,LEFT($I$3,4),销售台账!$C$3:$C$2654,LEFT(CS$4,LEN(CS$4)-1)),"")</f>
        <v/>
      </c>
      <c r="CX153" s="64" t="str">
        <f>IF($B153&lt;&gt;"",IFERROR(SUMIFS(销售台账!$K$3:$K$2654,销售台账!$E$3:$E$2654,$B153,销售台账!$B$3:$B$2654,LEFT($I$3,4),销售台账!$C$3:$C$2654,LEFT(CS$4,LEN(CS$4)-1))/CW153,0),"")</f>
        <v/>
      </c>
      <c r="CY153" s="64" t="str">
        <f>IF($B153&lt;&gt;"",SUMIFS(损耗登记!$I$3:$I$4999,损耗登记!$E$3:$E$4999,$B153,损耗登记!$B$3:$B$4999,LEFT($I$3,4),损耗登记!$C$3:$C$4999,LEFT(CS$4,LEN(CS$4)-1)),"")</f>
        <v/>
      </c>
      <c r="CZ153" s="64" t="str">
        <f t="shared" si="212"/>
        <v/>
      </c>
      <c r="DA153" s="64" t="str">
        <f t="shared" si="213"/>
        <v/>
      </c>
      <c r="DB153" s="64" t="str">
        <f t="shared" si="214"/>
        <v/>
      </c>
      <c r="DC153" s="64" t="str">
        <f t="shared" si="215"/>
        <v/>
      </c>
      <c r="DD153" s="64" t="str">
        <f>IF($B153&lt;&gt;"",SUMIFS(进货台账!$I$3:$I$1869,进货台账!$E$3:$E$1869,$B153,进货台账!$B$3:$B$1869,LEFT($I$3,4),进货台账!$C$3:$C$1869,LEFT(DD$4,LEN(DD$4)-1)),"")</f>
        <v/>
      </c>
      <c r="DE153" s="64" t="str">
        <f>IF($B153&lt;&gt;"",SUMIFS(进货台账!$K$3:$K$1869,进货台账!$E$3:$E$1869,$B153,进货台账!$B$3:$B$1869,LEFT($I$3,4),进货台账!$C$3:$C$1869,LEFT(DD$4,LEN(DD$4)-1)),"")</f>
        <v/>
      </c>
      <c r="DF153" s="64" t="str">
        <f t="shared" si="216"/>
        <v/>
      </c>
      <c r="DG153" s="64" t="str">
        <f t="shared" si="217"/>
        <v/>
      </c>
      <c r="DH153" s="64" t="str">
        <f>IF($B153&lt;&gt;"",SUMIFS(销售台账!$I$3:$I$2654,销售台账!$E$3:$E$2654,$B153,销售台账!$B$3:$B$2654,LEFT($I$3,4),销售台账!$C$3:$C$2654,LEFT(DD$4,LEN(DD$4)-1)),"")</f>
        <v/>
      </c>
      <c r="DI153" s="64" t="str">
        <f>IF($B153&lt;&gt;"",IFERROR(SUMIFS(销售台账!$K$3:$K$2654,销售台账!$E$3:$E$2654,$B153,销售台账!$B$3:$B$2654,LEFT($I$3,4),销售台账!$C$3:$C$2654,LEFT(DD$4,LEN(DD$4)-1))/DH153,0),"")</f>
        <v/>
      </c>
      <c r="DJ153" s="64" t="str">
        <f>IF($B153&lt;&gt;"",SUMIFS(损耗登记!$I$3:$I$4999,损耗登记!$E$3:$E$4999,$B153,损耗登记!$B$3:$B$4999,LEFT($I$3,4),损耗登记!$C$3:$C$4999,LEFT(DD$4,LEN(DD$4)-1)),"")</f>
        <v/>
      </c>
      <c r="DK153" s="64" t="str">
        <f t="shared" si="218"/>
        <v/>
      </c>
      <c r="DL153" s="64" t="str">
        <f t="shared" si="219"/>
        <v/>
      </c>
      <c r="DM153" s="64" t="str">
        <f t="shared" si="220"/>
        <v/>
      </c>
      <c r="DN153" s="64" t="str">
        <f t="shared" si="221"/>
        <v/>
      </c>
      <c r="DO153" s="64" t="str">
        <f>IF($B153&lt;&gt;"",SUMIFS(进货台账!$I$3:$I$1869,进货台账!$E$3:$E$1869,$B153,进货台账!$B$3:$B$1869,LEFT($I$3,4),进货台账!$C$3:$C$1869,LEFT(DO$4,LEN(DO$4)-1)),"")</f>
        <v/>
      </c>
      <c r="DP153" s="64" t="str">
        <f>IF($B153&lt;&gt;"",SUMIFS(进货台账!$K$3:$K$1869,进货台账!$E$3:$E$1869,$B153,进货台账!$B$3:$B$1869,LEFT($I$3,4),进货台账!$C$3:$C$1869,LEFT(DO$4,LEN(DO$4)-1)),"")</f>
        <v/>
      </c>
      <c r="DQ153" s="64" t="str">
        <f t="shared" si="222"/>
        <v/>
      </c>
      <c r="DR153" s="64" t="str">
        <f t="shared" si="223"/>
        <v/>
      </c>
      <c r="DS153" s="64" t="str">
        <f>IF($B153&lt;&gt;"",SUMIFS(销售台账!$I$3:$I$2654,销售台账!$E$3:$E$2654,$B153,销售台账!$B$3:$B$2654,LEFT($I$3,4),销售台账!$C$3:$C$2654,LEFT(DO$4,LEN(DO$4)-1)),"")</f>
        <v/>
      </c>
      <c r="DT153" s="64" t="str">
        <f>IF($B153&lt;&gt;"",IFERROR(SUMIFS(销售台账!$K$3:$K$2654,销售台账!$E$3:$E$2654,$B153,销售台账!$B$3:$B$2654,LEFT($I$3,4),销售台账!$C$3:$C$2654,LEFT(DO$4,LEN(DO$4)-1))/DS153,0),"")</f>
        <v/>
      </c>
      <c r="DU153" s="64" t="str">
        <f>IF($B153&lt;&gt;"",SUMIFS(损耗登记!$I$3:$I$4999,损耗登记!$E$3:$E$4999,$B153,损耗登记!$B$3:$B$4999,LEFT($I$3,4),损耗登记!$C$3:$C$4999,LEFT(DO$4,LEN(DO$4)-1)),"")</f>
        <v/>
      </c>
      <c r="DV153" s="64" t="str">
        <f t="shared" si="224"/>
        <v/>
      </c>
      <c r="DW153" s="64" t="str">
        <f t="shared" si="225"/>
        <v/>
      </c>
      <c r="DX153" s="64" t="str">
        <f t="shared" si="226"/>
        <v/>
      </c>
      <c r="DY153" s="64" t="str">
        <f t="shared" si="227"/>
        <v/>
      </c>
      <c r="DZ153" s="64" t="str">
        <f>IF($B153&lt;&gt;"",SUMIFS(进货台账!$I$3:$I$1869,进货台账!$E$3:$E$1869,$B153,进货台账!$B$3:$B$1869,LEFT($I$3,4),进货台账!$C$3:$C$1869,LEFT(DZ$4,LEN(DZ$4)-1)),"")</f>
        <v/>
      </c>
      <c r="EA153" s="64" t="str">
        <f>IF($B153&lt;&gt;"",SUMIFS(进货台账!$K$3:$K$1869,进货台账!$E$3:$E$1869,$B153,进货台账!$B$3:$B$1869,LEFT($I$3,4),进货台账!$C$3:$C$1869,LEFT(DZ$4,LEN(DZ$4)-1)),"")</f>
        <v/>
      </c>
      <c r="EB153" s="64" t="str">
        <f t="shared" si="228"/>
        <v/>
      </c>
      <c r="EC153" s="64" t="str">
        <f t="shared" si="229"/>
        <v/>
      </c>
      <c r="ED153" s="64" t="str">
        <f>IF($B153&lt;&gt;"",SUMIFS(销售台账!$I$3:$I$2654,销售台账!$E$3:$E$2654,$B153,销售台账!$B$3:$B$2654,LEFT($I$3,4),销售台账!$C$3:$C$2654,LEFT(DZ$4,LEN(DZ$4)-1)),"")</f>
        <v/>
      </c>
      <c r="EE153" s="64" t="str">
        <f>IF($B153&lt;&gt;"",IFERROR(SUMIFS(销售台账!$K$3:$K$2654,销售台账!$E$3:$E$2654,$B153,销售台账!$B$3:$B$2654,LEFT($I$3,4),销售台账!$C$3:$C$2654,LEFT(DZ$4,LEN(DZ$4)-1))/ED153,0),"")</f>
        <v/>
      </c>
      <c r="EF153" s="64" t="str">
        <f>IF($B153&lt;&gt;"",SUMIFS(损耗登记!$I$3:$I$4999,损耗登记!$E$3:$E$4999,$B153,损耗登记!$B$3:$B$4999,LEFT($I$3,4),损耗登记!$C$3:$C$4999,LEFT(DZ$4,LEN(DZ$4)-1)),"")</f>
        <v/>
      </c>
      <c r="EG153" s="64" t="str">
        <f t="shared" si="230"/>
        <v/>
      </c>
      <c r="EH153" s="64" t="str">
        <f t="shared" si="231"/>
        <v/>
      </c>
      <c r="EI153" s="64" t="str">
        <f t="shared" si="232"/>
        <v/>
      </c>
      <c r="EJ153" s="64" t="str">
        <f t="shared" si="233"/>
        <v/>
      </c>
    </row>
    <row r="154" s="44" customFormat="1" ht="22" customHeight="1" spans="1:140">
      <c r="A154" s="63" t="str">
        <f t="shared" si="234"/>
        <v/>
      </c>
      <c r="B154" s="63" t="str">
        <f>IF(商品参数!A150&lt;&gt;"",商品参数!A150,"")</f>
        <v/>
      </c>
      <c r="C154" s="64" t="str">
        <f>IFERROR(VLOOKUP(B154,商品参数!A:E,2,FALSE),"")</f>
        <v/>
      </c>
      <c r="D154" s="64" t="str">
        <f>IFERROR(VLOOKUP(B154,商品参数!A:E,3,FALSE),"")</f>
        <v/>
      </c>
      <c r="E154" s="64" t="str">
        <f>IFERROR(VLOOKUP(B154,商品参数!A:E,4,FALSE),"")</f>
        <v/>
      </c>
      <c r="F154" s="64" t="str">
        <f>IF(E154&lt;&gt;"",IFERROR(VLOOKUP(B154,商品参数!$A$3:$D$499,6,0),0),"")</f>
        <v/>
      </c>
      <c r="G154" s="64" t="str">
        <f>IF(E154&lt;&gt;"",IFERROR(VLOOKUP(B154,商品参数!$A$3:$E$499,7,0),0),"")</f>
        <v/>
      </c>
      <c r="H154" s="64" t="str">
        <f t="shared" si="168"/>
        <v/>
      </c>
      <c r="I154" s="64" t="str">
        <f>IF($B154&lt;&gt;"",SUMIFS(进货台账!$I$3:$I$1869,进货台账!$E$3:$E$1869,$B154,进货台账!$B$3:$B$1869,LEFT($I$3,4),进货台账!$C$3:$C$1869,LEFT(I$4,LEN(I$4)-1)),"")</f>
        <v/>
      </c>
      <c r="J154" s="64" t="str">
        <f>IF($B154&lt;&gt;"",SUMIFS(进货台账!$K$3:$K$1869,进货台账!$E$3:$E$1869,$B154,进货台账!$B$3:$B$1869,LEFT($I$3,4),进货台账!$C$3:$C$1869,LEFT(I$4,LEN(I$4)-1)),"")</f>
        <v/>
      </c>
      <c r="K154" s="64" t="str">
        <f t="shared" si="169"/>
        <v/>
      </c>
      <c r="L154" s="64" t="str">
        <f t="shared" si="170"/>
        <v/>
      </c>
      <c r="M154" s="64" t="str">
        <f>IF($B154&lt;&gt;"",SUMIFS(销售台账!$I$3:$I$2654,销售台账!$E$3:$E$2654,$B154,销售台账!$B$3:$B$2654,LEFT($I$3,4),销售台账!$C$3:$C$2654,LEFT(I$4,LEN(I$4)-1)),"")</f>
        <v/>
      </c>
      <c r="N154" s="64" t="str">
        <f>IF($B154&lt;&gt;"",IFERROR(SUMIFS(销售台账!$K$3:$K$2654,销售台账!$E$3:$E$2654,$B154,销售台账!$B$3:$B$2654,LEFT($I$3,4),销售台账!$C$3:$C$2654,LEFT(I$4,LEN(I$4)-1))/M154,0),"")</f>
        <v/>
      </c>
      <c r="O154" s="64" t="str">
        <f>IF($B154&lt;&gt;"",SUMIFS(损耗登记!$I$3:$I$4999,损耗登记!$E$3:$E$4999,$B154,损耗登记!$B$3:$B$4999,LEFT($I$3,4),损耗登记!$C$3:$C$4999,LEFT(I$4,LEN(I$4)-1)),"")</f>
        <v/>
      </c>
      <c r="P154" s="64" t="str">
        <f t="shared" si="171"/>
        <v/>
      </c>
      <c r="Q154" s="64" t="str">
        <f t="shared" si="172"/>
        <v/>
      </c>
      <c r="R154" s="64" t="str">
        <f t="shared" si="173"/>
        <v/>
      </c>
      <c r="S154" s="64" t="str">
        <f t="shared" si="235"/>
        <v/>
      </c>
      <c r="T154" s="64" t="str">
        <f>IF($B154&lt;&gt;"",SUMIFS(进货台账!$I$3:$I$1869,进货台账!$E$3:$E$1869,$B154,进货台账!$B$3:$B$1869,LEFT($I$3,4),进货台账!$C$3:$C$1869,LEFT(T$4,LEN(T$4)-1)),"")</f>
        <v/>
      </c>
      <c r="U154" s="64" t="str">
        <f>IF($B154&lt;&gt;"",SUMIFS(进货台账!$K$3:$K$1869,进货台账!$E$3:$E$1869,$B154,进货台账!$B$3:$B$1869,LEFT($I$3,4),进货台账!$C$3:$C$1869,LEFT(T$4,LEN(T$4)-1)),"")</f>
        <v/>
      </c>
      <c r="V154" s="64" t="str">
        <f t="shared" si="236"/>
        <v/>
      </c>
      <c r="W154" s="64" t="str">
        <f t="shared" si="237"/>
        <v/>
      </c>
      <c r="X154" s="64" t="str">
        <f>IF($B154&lt;&gt;"",SUMIFS(销售台账!$I$3:$I$2654,销售台账!$E$3:$E$2654,$B154,销售台账!$B$3:$B$2654,LEFT($I$3,4),销售台账!$C$3:$C$2654,LEFT(T$4,LEN(T$4)-1)),"")</f>
        <v/>
      </c>
      <c r="Y154" s="64" t="str">
        <f>IF($B154&lt;&gt;"",IFERROR(SUMIFS(销售台账!$K$3:$K$2654,销售台账!$E$3:$E$2654,$B154,销售台账!$B$3:$B$2654,LEFT($I$3,4),销售台账!$C$3:$C$2654,LEFT(T$4,LEN(T$4)-1))/X154,0),"")</f>
        <v/>
      </c>
      <c r="Z154" s="64" t="str">
        <f>IF($B154&lt;&gt;"",SUMIFS(损耗登记!$I$3:$I$4999,损耗登记!$E$3:$E$4999,$B154,损耗登记!$B$3:$B$4999,LEFT($I$3,4),损耗登记!$C$3:$C$4999,LEFT(T$4,LEN(T$4)-1)),"")</f>
        <v/>
      </c>
      <c r="AA154" s="64" t="str">
        <f t="shared" si="238"/>
        <v/>
      </c>
      <c r="AB154" s="64" t="str">
        <f t="shared" si="239"/>
        <v/>
      </c>
      <c r="AC154" s="64" t="str">
        <f t="shared" si="240"/>
        <v/>
      </c>
      <c r="AD154" s="64" t="str">
        <f t="shared" si="241"/>
        <v/>
      </c>
      <c r="AE154" s="64" t="str">
        <f>IF($B154&lt;&gt;"",SUMIFS(进货台账!$I$3:$I$1869,进货台账!$E$3:$E$1869,$B154,进货台账!$B$3:$B$1869,LEFT($I$3,4),进货台账!$C$3:$C$1869,LEFT(AE$4,LEN(AE$4)-1)),"")</f>
        <v/>
      </c>
      <c r="AF154" s="64" t="str">
        <f>IF($B154&lt;&gt;"",SUMIFS(进货台账!$K$3:$K$1869,进货台账!$E$3:$E$1869,$B154,进货台账!$B$3:$B$1869,LEFT($I$3,4),进货台账!$C$3:$C$1869,LEFT(AE$4,LEN(AE$4)-1)),"")</f>
        <v/>
      </c>
      <c r="AG154" s="64" t="str">
        <f t="shared" si="174"/>
        <v/>
      </c>
      <c r="AH154" s="64" t="str">
        <f t="shared" si="175"/>
        <v/>
      </c>
      <c r="AI154" s="64" t="str">
        <f>IF($B154&lt;&gt;"",SUMIFS(销售台账!$I$3:$I$2654,销售台账!$E$3:$E$2654,$B154,销售台账!$B$3:$B$2654,LEFT($I$3,4),销售台账!$C$3:$C$2654,LEFT(AE$4,LEN(AE$4)-1)),"")</f>
        <v/>
      </c>
      <c r="AJ154" s="64" t="str">
        <f>IF($B154&lt;&gt;"",IFERROR(SUMIFS(销售台账!$K$3:$K$2654,销售台账!$E$3:$E$2654,$B154,销售台账!$B$3:$B$2654,LEFT($I$3,4),销售台账!$C$3:$C$2654,LEFT(AE$4,LEN(AE$4)-1))/AI154,0),"")</f>
        <v/>
      </c>
      <c r="AK154" s="64" t="str">
        <f>IF($B154&lt;&gt;"",SUMIFS(损耗登记!$I$3:$I$4999,损耗登记!$E$3:$E$4999,$B154,损耗登记!$B$3:$B$4999,LEFT($I$3,4),损耗登记!$C$3:$C$4999,LEFT(AE$4,LEN(AE$4)-1)),"")</f>
        <v/>
      </c>
      <c r="AL154" s="64" t="str">
        <f t="shared" si="176"/>
        <v/>
      </c>
      <c r="AM154" s="64" t="str">
        <f t="shared" si="177"/>
        <v/>
      </c>
      <c r="AN154" s="64" t="str">
        <f t="shared" si="178"/>
        <v/>
      </c>
      <c r="AO154" s="64" t="str">
        <f t="shared" si="179"/>
        <v/>
      </c>
      <c r="AP154" s="64" t="str">
        <f>IF($B154&lt;&gt;"",SUMIFS(进货台账!$I$3:$I$1869,进货台账!$E$3:$E$1869,$B154,进货台账!$B$3:$B$1869,LEFT($I$3,4),进货台账!$C$3:$C$1869,LEFT(AP$4,LEN(AP$4)-1)),"")</f>
        <v/>
      </c>
      <c r="AQ154" s="64" t="str">
        <f>IF($B154&lt;&gt;"",SUMIFS(进货台账!$K$3:$K$1869,进货台账!$E$3:$E$1869,$B154,进货台账!$B$3:$B$1869,LEFT($I$3,4),进货台账!$C$3:$C$1869,LEFT(AP$4,LEN(AP$4)-1)),"")</f>
        <v/>
      </c>
      <c r="AR154" s="64" t="str">
        <f t="shared" si="180"/>
        <v/>
      </c>
      <c r="AS154" s="64" t="str">
        <f t="shared" si="181"/>
        <v/>
      </c>
      <c r="AT154" s="64" t="str">
        <f>IF($B154&lt;&gt;"",SUMIFS(销售台账!$I$3:$I$2654,销售台账!$E$3:$E$2654,$B154,销售台账!$B$3:$B$2654,LEFT($I$3,4),销售台账!$C$3:$C$2654,LEFT(AP$4,LEN(AP$4)-1)),"")</f>
        <v/>
      </c>
      <c r="AU154" s="64" t="str">
        <f>IF($B154&lt;&gt;"",IFERROR(SUMIFS(销售台账!$K$3:$K$2654,销售台账!$E$3:$E$2654,$B154,销售台账!$B$3:$B$2654,LEFT($I$3,4),销售台账!$C$3:$C$2654,LEFT(AP$4,LEN(AP$4)-1))/AT154,0),"")</f>
        <v/>
      </c>
      <c r="AV154" s="64" t="str">
        <f>IF($B154&lt;&gt;"",SUMIFS(损耗登记!$I$3:$I$4999,损耗登记!$E$3:$E$4999,$B154,损耗登记!$B$3:$B$4999,LEFT($I$3,4),损耗登记!$C$3:$C$4999,LEFT(AP$4,LEN(AP$4)-1)),"")</f>
        <v/>
      </c>
      <c r="AW154" s="64" t="str">
        <f t="shared" si="182"/>
        <v/>
      </c>
      <c r="AX154" s="64" t="str">
        <f t="shared" si="183"/>
        <v/>
      </c>
      <c r="AY154" s="64" t="str">
        <f t="shared" si="184"/>
        <v/>
      </c>
      <c r="AZ154" s="64" t="str">
        <f t="shared" si="185"/>
        <v/>
      </c>
      <c r="BA154" s="64" t="str">
        <f>IF($B154&lt;&gt;"",SUMIFS(进货台账!$I$3:$I$1869,进货台账!$E$3:$E$1869,$B154,进货台账!$B$3:$B$1869,LEFT($I$3,4),进货台账!$C$3:$C$1869,LEFT(BA$4,LEN(BA$4)-1)),"")</f>
        <v/>
      </c>
      <c r="BB154" s="64" t="str">
        <f>IF($B154&lt;&gt;"",SUMIFS(进货台账!$K$3:$K$1869,进货台账!$E$3:$E$1869,$B154,进货台账!$B$3:$B$1869,LEFT($I$3,4),进货台账!$C$3:$C$1869,LEFT(BA$4,LEN(BA$4)-1)),"")</f>
        <v/>
      </c>
      <c r="BC154" s="64" t="str">
        <f t="shared" si="186"/>
        <v/>
      </c>
      <c r="BD154" s="64" t="str">
        <f t="shared" si="187"/>
        <v/>
      </c>
      <c r="BE154" s="64" t="str">
        <f>IF($B154&lt;&gt;"",SUMIFS(销售台账!$I$3:$I$2654,销售台账!$E$3:$E$2654,$B154,销售台账!$B$3:$B$2654,LEFT($I$3,4),销售台账!$C$3:$C$2654,LEFT(BA$4,LEN(BA$4)-1)),"")</f>
        <v/>
      </c>
      <c r="BF154" s="64" t="str">
        <f>IF($B154&lt;&gt;"",IFERROR(SUMIFS(销售台账!$K$3:$K$2654,销售台账!$E$3:$E$2654,$B154,销售台账!$B$3:$B$2654,LEFT($I$3,4),销售台账!$C$3:$C$2654,LEFT(BA$4,LEN(BA$4)-1))/BE154,0),"")</f>
        <v/>
      </c>
      <c r="BG154" s="64" t="str">
        <f>IF($B154&lt;&gt;"",SUMIFS(损耗登记!$I$3:$I$4999,损耗登记!$E$3:$E$4999,$B154,损耗登记!$B$3:$B$4999,LEFT($I$3,4),损耗登记!$C$3:$C$4999,LEFT(BA$4,LEN(BA$4)-1)),"")</f>
        <v/>
      </c>
      <c r="BH154" s="64" t="str">
        <f t="shared" si="188"/>
        <v/>
      </c>
      <c r="BI154" s="64" t="str">
        <f t="shared" si="189"/>
        <v/>
      </c>
      <c r="BJ154" s="64" t="str">
        <f t="shared" si="190"/>
        <v/>
      </c>
      <c r="BK154" s="64" t="str">
        <f t="shared" si="191"/>
        <v/>
      </c>
      <c r="BL154" s="64" t="str">
        <f>IF($B154&lt;&gt;"",SUMIFS(进货台账!$I$3:$I$1869,进货台账!$E$3:$E$1869,$B154,进货台账!$B$3:$B$1869,LEFT($I$3,4),进货台账!$C$3:$C$1869,LEFT(BL$4,LEN(BL$4)-1)),"")</f>
        <v/>
      </c>
      <c r="BM154" s="64" t="str">
        <f>IF($B154&lt;&gt;"",SUMIFS(进货台账!$K$3:$K$1869,进货台账!$E$3:$E$1869,$B154,进货台账!$B$3:$B$1869,LEFT($I$3,4),进货台账!$C$3:$C$1869,LEFT(BL$4,LEN(BL$4)-1)),"")</f>
        <v/>
      </c>
      <c r="BN154" s="64" t="str">
        <f t="shared" si="192"/>
        <v/>
      </c>
      <c r="BO154" s="64" t="str">
        <f t="shared" si="193"/>
        <v/>
      </c>
      <c r="BP154" s="64" t="str">
        <f>IF($B154&lt;&gt;"",SUMIFS(销售台账!$I$3:$I$2654,销售台账!$E$3:$E$2654,$B154,销售台账!$B$3:$B$2654,LEFT($I$3,4),销售台账!$C$3:$C$2654,LEFT(BL$4,LEN(BL$4)-1)),"")</f>
        <v/>
      </c>
      <c r="BQ154" s="64" t="str">
        <f>IF($B154&lt;&gt;"",IFERROR(SUMIFS(销售台账!$K$3:$K$2654,销售台账!$E$3:$E$2654,$B154,销售台账!$B$3:$B$2654,LEFT($I$3,4),销售台账!$C$3:$C$2654,LEFT(BL$4,LEN(BL$4)-1))/BP154,0),"")</f>
        <v/>
      </c>
      <c r="BR154" s="64" t="str">
        <f>IF($B154&lt;&gt;"",SUMIFS(损耗登记!$I$3:$I$4999,损耗登记!$E$3:$E$4999,$B154,损耗登记!$B$3:$B$4999,LEFT($I$3,4),损耗登记!$C$3:$C$4999,LEFT(BL$4,LEN(BL$4)-1)),"")</f>
        <v/>
      </c>
      <c r="BS154" s="64" t="str">
        <f t="shared" si="194"/>
        <v/>
      </c>
      <c r="BT154" s="64" t="str">
        <f t="shared" si="195"/>
        <v/>
      </c>
      <c r="BU154" s="64" t="str">
        <f t="shared" si="196"/>
        <v/>
      </c>
      <c r="BV154" s="64" t="str">
        <f t="shared" si="197"/>
        <v/>
      </c>
      <c r="BW154" s="64" t="str">
        <f>IF($B154&lt;&gt;"",SUMIFS(进货台账!$I$3:$I$1869,进货台账!$E$3:$E$1869,$B154,进货台账!$B$3:$B$1869,LEFT($I$3,4),进货台账!$C$3:$C$1869,LEFT(BW$4,LEN(BW$4)-1)),"")</f>
        <v/>
      </c>
      <c r="BX154" s="64" t="str">
        <f>IF($B154&lt;&gt;"",SUMIFS(进货台账!$K$3:$K$1869,进货台账!$E$3:$E$1869,$B154,进货台账!$B$3:$B$1869,LEFT($I$3,4),进货台账!$C$3:$C$1869,LEFT(BW$4,LEN(BW$4)-1)),"")</f>
        <v/>
      </c>
      <c r="BY154" s="64" t="str">
        <f t="shared" si="198"/>
        <v/>
      </c>
      <c r="BZ154" s="64" t="str">
        <f t="shared" si="199"/>
        <v/>
      </c>
      <c r="CA154" s="64" t="str">
        <f>IF($B154&lt;&gt;"",SUMIFS(销售台账!$I$3:$I$2654,销售台账!$E$3:$E$2654,$B154,销售台账!$B$3:$B$2654,LEFT($I$3,4),销售台账!$C$3:$C$2654,LEFT(BW$4,LEN(BW$4)-1)),"")</f>
        <v/>
      </c>
      <c r="CB154" s="64" t="str">
        <f>IF($B154&lt;&gt;"",IFERROR(SUMIFS(销售台账!$K$3:$K$2654,销售台账!$E$3:$E$2654,$B154,销售台账!$B$3:$B$2654,LEFT($I$3,4),销售台账!$C$3:$C$2654,LEFT(BW$4,LEN(BW$4)-1))/CA154,0),"")</f>
        <v/>
      </c>
      <c r="CC154" s="64" t="str">
        <f>IF($B154&lt;&gt;"",SUMIFS(损耗登记!$I$3:$I$4999,损耗登记!$E$3:$E$4999,$B154,损耗登记!$B$3:$B$4999,LEFT($I$3,4),损耗登记!$C$3:$C$4999,LEFT(BW$4,LEN(BW$4)-1)),"")</f>
        <v/>
      </c>
      <c r="CD154" s="64" t="str">
        <f t="shared" si="200"/>
        <v/>
      </c>
      <c r="CE154" s="64" t="str">
        <f t="shared" si="201"/>
        <v/>
      </c>
      <c r="CF154" s="64" t="str">
        <f t="shared" si="202"/>
        <v/>
      </c>
      <c r="CG154" s="64" t="str">
        <f t="shared" si="203"/>
        <v/>
      </c>
      <c r="CH154" s="64" t="str">
        <f>IF($B154&lt;&gt;"",SUMIFS(进货台账!$I$3:$I$1869,进货台账!$E$3:$E$1869,$B154,进货台账!$B$3:$B$1869,LEFT($I$3,4),进货台账!$C$3:$C$1869,LEFT(CH$4,LEN(CH$4)-1)),"")</f>
        <v/>
      </c>
      <c r="CI154" s="64" t="str">
        <f>IF($B154&lt;&gt;"",SUMIFS(进货台账!$K$3:$K$1869,进货台账!$E$3:$E$1869,$B154,进货台账!$B$3:$B$1869,LEFT($I$3,4),进货台账!$C$3:$C$1869,LEFT(CH$4,LEN(CH$4)-1)),"")</f>
        <v/>
      </c>
      <c r="CJ154" s="64" t="str">
        <f t="shared" si="204"/>
        <v/>
      </c>
      <c r="CK154" s="64" t="str">
        <f t="shared" si="205"/>
        <v/>
      </c>
      <c r="CL154" s="64" t="str">
        <f>IF($B154&lt;&gt;"",SUMIFS(销售台账!$I$3:$I$2654,销售台账!$E$3:$E$2654,$B154,销售台账!$B$3:$B$2654,LEFT($I$3,4),销售台账!$C$3:$C$2654,LEFT(CH$4,LEN(CH$4)-1)),"")</f>
        <v/>
      </c>
      <c r="CM154" s="64" t="str">
        <f>IF($B154&lt;&gt;"",IFERROR(SUMIFS(销售台账!$K$3:$K$2654,销售台账!$E$3:$E$2654,$B154,销售台账!$B$3:$B$2654,LEFT($I$3,4),销售台账!$C$3:$C$2654,LEFT(CH$4,LEN(CH$4)-1))/CL154,0),"")</f>
        <v/>
      </c>
      <c r="CN154" s="64" t="str">
        <f>IF($B154&lt;&gt;"",SUMIFS(损耗登记!$I$3:$I$4999,损耗登记!$E$3:$E$4999,$B154,损耗登记!$B$3:$B$4999,LEFT($I$3,4),损耗登记!$C$3:$C$4999,LEFT(CH$4,LEN(CH$4)-1)),"")</f>
        <v/>
      </c>
      <c r="CO154" s="64" t="str">
        <f t="shared" si="206"/>
        <v/>
      </c>
      <c r="CP154" s="64" t="str">
        <f t="shared" si="207"/>
        <v/>
      </c>
      <c r="CQ154" s="64" t="str">
        <f t="shared" si="208"/>
        <v/>
      </c>
      <c r="CR154" s="64" t="str">
        <f t="shared" si="209"/>
        <v/>
      </c>
      <c r="CS154" s="64" t="str">
        <f>IF($B154&lt;&gt;"",SUMIFS(进货台账!$I$3:$I$1869,进货台账!$E$3:$E$1869,$B154,进货台账!$B$3:$B$1869,LEFT($I$3,4),进货台账!$C$3:$C$1869,LEFT(CS$4,LEN(CS$4)-1)),"")</f>
        <v/>
      </c>
      <c r="CT154" s="64" t="str">
        <f>IF($B154&lt;&gt;"",SUMIFS(进货台账!$K$3:$K$1869,进货台账!$E$3:$E$1869,$B154,进货台账!$B$3:$B$1869,LEFT($I$3,4),进货台账!$C$3:$C$1869,LEFT(CS$4,LEN(CS$4)-1)),"")</f>
        <v/>
      </c>
      <c r="CU154" s="64" t="str">
        <f t="shared" si="210"/>
        <v/>
      </c>
      <c r="CV154" s="64" t="str">
        <f t="shared" si="211"/>
        <v/>
      </c>
      <c r="CW154" s="64" t="str">
        <f>IF($B154&lt;&gt;"",SUMIFS(销售台账!$I$3:$I$2654,销售台账!$E$3:$E$2654,$B154,销售台账!$B$3:$B$2654,LEFT($I$3,4),销售台账!$C$3:$C$2654,LEFT(CS$4,LEN(CS$4)-1)),"")</f>
        <v/>
      </c>
      <c r="CX154" s="64" t="str">
        <f>IF($B154&lt;&gt;"",IFERROR(SUMIFS(销售台账!$K$3:$K$2654,销售台账!$E$3:$E$2654,$B154,销售台账!$B$3:$B$2654,LEFT($I$3,4),销售台账!$C$3:$C$2654,LEFT(CS$4,LEN(CS$4)-1))/CW154,0),"")</f>
        <v/>
      </c>
      <c r="CY154" s="64" t="str">
        <f>IF($B154&lt;&gt;"",SUMIFS(损耗登记!$I$3:$I$4999,损耗登记!$E$3:$E$4999,$B154,损耗登记!$B$3:$B$4999,LEFT($I$3,4),损耗登记!$C$3:$C$4999,LEFT(CS$4,LEN(CS$4)-1)),"")</f>
        <v/>
      </c>
      <c r="CZ154" s="64" t="str">
        <f t="shared" si="212"/>
        <v/>
      </c>
      <c r="DA154" s="64" t="str">
        <f t="shared" si="213"/>
        <v/>
      </c>
      <c r="DB154" s="64" t="str">
        <f t="shared" si="214"/>
        <v/>
      </c>
      <c r="DC154" s="64" t="str">
        <f t="shared" si="215"/>
        <v/>
      </c>
      <c r="DD154" s="64" t="str">
        <f>IF($B154&lt;&gt;"",SUMIFS(进货台账!$I$3:$I$1869,进货台账!$E$3:$E$1869,$B154,进货台账!$B$3:$B$1869,LEFT($I$3,4),进货台账!$C$3:$C$1869,LEFT(DD$4,LEN(DD$4)-1)),"")</f>
        <v/>
      </c>
      <c r="DE154" s="64" t="str">
        <f>IF($B154&lt;&gt;"",SUMIFS(进货台账!$K$3:$K$1869,进货台账!$E$3:$E$1869,$B154,进货台账!$B$3:$B$1869,LEFT($I$3,4),进货台账!$C$3:$C$1869,LEFT(DD$4,LEN(DD$4)-1)),"")</f>
        <v/>
      </c>
      <c r="DF154" s="64" t="str">
        <f t="shared" si="216"/>
        <v/>
      </c>
      <c r="DG154" s="64" t="str">
        <f t="shared" si="217"/>
        <v/>
      </c>
      <c r="DH154" s="64" t="str">
        <f>IF($B154&lt;&gt;"",SUMIFS(销售台账!$I$3:$I$2654,销售台账!$E$3:$E$2654,$B154,销售台账!$B$3:$B$2654,LEFT($I$3,4),销售台账!$C$3:$C$2654,LEFT(DD$4,LEN(DD$4)-1)),"")</f>
        <v/>
      </c>
      <c r="DI154" s="64" t="str">
        <f>IF($B154&lt;&gt;"",IFERROR(SUMIFS(销售台账!$K$3:$K$2654,销售台账!$E$3:$E$2654,$B154,销售台账!$B$3:$B$2654,LEFT($I$3,4),销售台账!$C$3:$C$2654,LEFT(DD$4,LEN(DD$4)-1))/DH154,0),"")</f>
        <v/>
      </c>
      <c r="DJ154" s="64" t="str">
        <f>IF($B154&lt;&gt;"",SUMIFS(损耗登记!$I$3:$I$4999,损耗登记!$E$3:$E$4999,$B154,损耗登记!$B$3:$B$4999,LEFT($I$3,4),损耗登记!$C$3:$C$4999,LEFT(DD$4,LEN(DD$4)-1)),"")</f>
        <v/>
      </c>
      <c r="DK154" s="64" t="str">
        <f t="shared" si="218"/>
        <v/>
      </c>
      <c r="DL154" s="64" t="str">
        <f t="shared" si="219"/>
        <v/>
      </c>
      <c r="DM154" s="64" t="str">
        <f t="shared" si="220"/>
        <v/>
      </c>
      <c r="DN154" s="64" t="str">
        <f t="shared" si="221"/>
        <v/>
      </c>
      <c r="DO154" s="64" t="str">
        <f>IF($B154&lt;&gt;"",SUMIFS(进货台账!$I$3:$I$1869,进货台账!$E$3:$E$1869,$B154,进货台账!$B$3:$B$1869,LEFT($I$3,4),进货台账!$C$3:$C$1869,LEFT(DO$4,LEN(DO$4)-1)),"")</f>
        <v/>
      </c>
      <c r="DP154" s="64" t="str">
        <f>IF($B154&lt;&gt;"",SUMIFS(进货台账!$K$3:$K$1869,进货台账!$E$3:$E$1869,$B154,进货台账!$B$3:$B$1869,LEFT($I$3,4),进货台账!$C$3:$C$1869,LEFT(DO$4,LEN(DO$4)-1)),"")</f>
        <v/>
      </c>
      <c r="DQ154" s="64" t="str">
        <f t="shared" si="222"/>
        <v/>
      </c>
      <c r="DR154" s="64" t="str">
        <f t="shared" si="223"/>
        <v/>
      </c>
      <c r="DS154" s="64" t="str">
        <f>IF($B154&lt;&gt;"",SUMIFS(销售台账!$I$3:$I$2654,销售台账!$E$3:$E$2654,$B154,销售台账!$B$3:$B$2654,LEFT($I$3,4),销售台账!$C$3:$C$2654,LEFT(DO$4,LEN(DO$4)-1)),"")</f>
        <v/>
      </c>
      <c r="DT154" s="64" t="str">
        <f>IF($B154&lt;&gt;"",IFERROR(SUMIFS(销售台账!$K$3:$K$2654,销售台账!$E$3:$E$2654,$B154,销售台账!$B$3:$B$2654,LEFT($I$3,4),销售台账!$C$3:$C$2654,LEFT(DO$4,LEN(DO$4)-1))/DS154,0),"")</f>
        <v/>
      </c>
      <c r="DU154" s="64" t="str">
        <f>IF($B154&lt;&gt;"",SUMIFS(损耗登记!$I$3:$I$4999,损耗登记!$E$3:$E$4999,$B154,损耗登记!$B$3:$B$4999,LEFT($I$3,4),损耗登记!$C$3:$C$4999,LEFT(DO$4,LEN(DO$4)-1)),"")</f>
        <v/>
      </c>
      <c r="DV154" s="64" t="str">
        <f t="shared" si="224"/>
        <v/>
      </c>
      <c r="DW154" s="64" t="str">
        <f t="shared" si="225"/>
        <v/>
      </c>
      <c r="DX154" s="64" t="str">
        <f t="shared" si="226"/>
        <v/>
      </c>
      <c r="DY154" s="64" t="str">
        <f t="shared" si="227"/>
        <v/>
      </c>
      <c r="DZ154" s="64" t="str">
        <f>IF($B154&lt;&gt;"",SUMIFS(进货台账!$I$3:$I$1869,进货台账!$E$3:$E$1869,$B154,进货台账!$B$3:$B$1869,LEFT($I$3,4),进货台账!$C$3:$C$1869,LEFT(DZ$4,LEN(DZ$4)-1)),"")</f>
        <v/>
      </c>
      <c r="EA154" s="64" t="str">
        <f>IF($B154&lt;&gt;"",SUMIFS(进货台账!$K$3:$K$1869,进货台账!$E$3:$E$1869,$B154,进货台账!$B$3:$B$1869,LEFT($I$3,4),进货台账!$C$3:$C$1869,LEFT(DZ$4,LEN(DZ$4)-1)),"")</f>
        <v/>
      </c>
      <c r="EB154" s="64" t="str">
        <f t="shared" si="228"/>
        <v/>
      </c>
      <c r="EC154" s="64" t="str">
        <f t="shared" si="229"/>
        <v/>
      </c>
      <c r="ED154" s="64" t="str">
        <f>IF($B154&lt;&gt;"",SUMIFS(销售台账!$I$3:$I$2654,销售台账!$E$3:$E$2654,$B154,销售台账!$B$3:$B$2654,LEFT($I$3,4),销售台账!$C$3:$C$2654,LEFT(DZ$4,LEN(DZ$4)-1)),"")</f>
        <v/>
      </c>
      <c r="EE154" s="64" t="str">
        <f>IF($B154&lt;&gt;"",IFERROR(SUMIFS(销售台账!$K$3:$K$2654,销售台账!$E$3:$E$2654,$B154,销售台账!$B$3:$B$2654,LEFT($I$3,4),销售台账!$C$3:$C$2654,LEFT(DZ$4,LEN(DZ$4)-1))/ED154,0),"")</f>
        <v/>
      </c>
      <c r="EF154" s="64" t="str">
        <f>IF($B154&lt;&gt;"",SUMIFS(损耗登记!$I$3:$I$4999,损耗登记!$E$3:$E$4999,$B154,损耗登记!$B$3:$B$4999,LEFT($I$3,4),损耗登记!$C$3:$C$4999,LEFT(DZ$4,LEN(DZ$4)-1)),"")</f>
        <v/>
      </c>
      <c r="EG154" s="64" t="str">
        <f t="shared" si="230"/>
        <v/>
      </c>
      <c r="EH154" s="64" t="str">
        <f t="shared" si="231"/>
        <v/>
      </c>
      <c r="EI154" s="64" t="str">
        <f t="shared" si="232"/>
        <v/>
      </c>
      <c r="EJ154" s="64" t="str">
        <f t="shared" si="233"/>
        <v/>
      </c>
    </row>
    <row r="155" s="44" customFormat="1" ht="22" customHeight="1" spans="1:140">
      <c r="A155" s="63" t="str">
        <f t="shared" si="234"/>
        <v/>
      </c>
      <c r="B155" s="63" t="str">
        <f>IF(商品参数!A151&lt;&gt;"",商品参数!A151,"")</f>
        <v/>
      </c>
      <c r="C155" s="64" t="str">
        <f>IFERROR(VLOOKUP(B155,商品参数!A:E,2,FALSE),"")</f>
        <v/>
      </c>
      <c r="D155" s="64" t="str">
        <f>IFERROR(VLOOKUP(B155,商品参数!A:E,3,FALSE),"")</f>
        <v/>
      </c>
      <c r="E155" s="64" t="str">
        <f>IFERROR(VLOOKUP(B155,商品参数!A:E,4,FALSE),"")</f>
        <v/>
      </c>
      <c r="F155" s="64" t="str">
        <f>IF(E155&lt;&gt;"",IFERROR(VLOOKUP(B155,商品参数!$A$3:$D$499,6,0),0),"")</f>
        <v/>
      </c>
      <c r="G155" s="64" t="str">
        <f>IF(E155&lt;&gt;"",IFERROR(VLOOKUP(B155,商品参数!$A$3:$E$499,7,0),0),"")</f>
        <v/>
      </c>
      <c r="H155" s="64" t="str">
        <f t="shared" si="168"/>
        <v/>
      </c>
      <c r="I155" s="64" t="str">
        <f>IF($B155&lt;&gt;"",SUMIFS(进货台账!$I$3:$I$1869,进货台账!$E$3:$E$1869,$B155,进货台账!$B$3:$B$1869,LEFT($I$3,4),进货台账!$C$3:$C$1869,LEFT(I$4,LEN(I$4)-1)),"")</f>
        <v/>
      </c>
      <c r="J155" s="64" t="str">
        <f>IF($B155&lt;&gt;"",SUMIFS(进货台账!$K$3:$K$1869,进货台账!$E$3:$E$1869,$B155,进货台账!$B$3:$B$1869,LEFT($I$3,4),进货台账!$C$3:$C$1869,LEFT(I$4,LEN(I$4)-1)),"")</f>
        <v/>
      </c>
      <c r="K155" s="64" t="str">
        <f t="shared" si="169"/>
        <v/>
      </c>
      <c r="L155" s="64" t="str">
        <f t="shared" si="170"/>
        <v/>
      </c>
      <c r="M155" s="64" t="str">
        <f>IF($B155&lt;&gt;"",SUMIFS(销售台账!$I$3:$I$2654,销售台账!$E$3:$E$2654,$B155,销售台账!$B$3:$B$2654,LEFT($I$3,4),销售台账!$C$3:$C$2654,LEFT(I$4,LEN(I$4)-1)),"")</f>
        <v/>
      </c>
      <c r="N155" s="64" t="str">
        <f>IF($B155&lt;&gt;"",IFERROR(SUMIFS(销售台账!$K$3:$K$2654,销售台账!$E$3:$E$2654,$B155,销售台账!$B$3:$B$2654,LEFT($I$3,4),销售台账!$C$3:$C$2654,LEFT(I$4,LEN(I$4)-1))/M155,0),"")</f>
        <v/>
      </c>
      <c r="O155" s="64" t="str">
        <f>IF($B155&lt;&gt;"",SUMIFS(损耗登记!$I$3:$I$4999,损耗登记!$E$3:$E$4999,$B155,损耗登记!$B$3:$B$4999,LEFT($I$3,4),损耗登记!$C$3:$C$4999,LEFT(I$4,LEN(I$4)-1)),"")</f>
        <v/>
      </c>
      <c r="P155" s="64" t="str">
        <f t="shared" si="171"/>
        <v/>
      </c>
      <c r="Q155" s="64" t="str">
        <f t="shared" si="172"/>
        <v/>
      </c>
      <c r="R155" s="64" t="str">
        <f t="shared" si="173"/>
        <v/>
      </c>
      <c r="S155" s="64" t="str">
        <f t="shared" si="235"/>
        <v/>
      </c>
      <c r="T155" s="64" t="str">
        <f>IF($B155&lt;&gt;"",SUMIFS(进货台账!$I$3:$I$1869,进货台账!$E$3:$E$1869,$B155,进货台账!$B$3:$B$1869,LEFT($I$3,4),进货台账!$C$3:$C$1869,LEFT(T$4,LEN(T$4)-1)),"")</f>
        <v/>
      </c>
      <c r="U155" s="64" t="str">
        <f>IF($B155&lt;&gt;"",SUMIFS(进货台账!$K$3:$K$1869,进货台账!$E$3:$E$1869,$B155,进货台账!$B$3:$B$1869,LEFT($I$3,4),进货台账!$C$3:$C$1869,LEFT(T$4,LEN(T$4)-1)),"")</f>
        <v/>
      </c>
      <c r="V155" s="64" t="str">
        <f t="shared" si="236"/>
        <v/>
      </c>
      <c r="W155" s="64" t="str">
        <f t="shared" si="237"/>
        <v/>
      </c>
      <c r="X155" s="64" t="str">
        <f>IF($B155&lt;&gt;"",SUMIFS(销售台账!$I$3:$I$2654,销售台账!$E$3:$E$2654,$B155,销售台账!$B$3:$B$2654,LEFT($I$3,4),销售台账!$C$3:$C$2654,LEFT(T$4,LEN(T$4)-1)),"")</f>
        <v/>
      </c>
      <c r="Y155" s="64" t="str">
        <f>IF($B155&lt;&gt;"",IFERROR(SUMIFS(销售台账!$K$3:$K$2654,销售台账!$E$3:$E$2654,$B155,销售台账!$B$3:$B$2654,LEFT($I$3,4),销售台账!$C$3:$C$2654,LEFT(T$4,LEN(T$4)-1))/X155,0),"")</f>
        <v/>
      </c>
      <c r="Z155" s="64" t="str">
        <f>IF($B155&lt;&gt;"",SUMIFS(损耗登记!$I$3:$I$4999,损耗登记!$E$3:$E$4999,$B155,损耗登记!$B$3:$B$4999,LEFT($I$3,4),损耗登记!$C$3:$C$4999,LEFT(T$4,LEN(T$4)-1)),"")</f>
        <v/>
      </c>
      <c r="AA155" s="64" t="str">
        <f t="shared" si="238"/>
        <v/>
      </c>
      <c r="AB155" s="64" t="str">
        <f t="shared" si="239"/>
        <v/>
      </c>
      <c r="AC155" s="64" t="str">
        <f t="shared" si="240"/>
        <v/>
      </c>
      <c r="AD155" s="64" t="str">
        <f t="shared" si="241"/>
        <v/>
      </c>
      <c r="AE155" s="64" t="str">
        <f>IF($B155&lt;&gt;"",SUMIFS(进货台账!$I$3:$I$1869,进货台账!$E$3:$E$1869,$B155,进货台账!$B$3:$B$1869,LEFT($I$3,4),进货台账!$C$3:$C$1869,LEFT(AE$4,LEN(AE$4)-1)),"")</f>
        <v/>
      </c>
      <c r="AF155" s="64" t="str">
        <f>IF($B155&lt;&gt;"",SUMIFS(进货台账!$K$3:$K$1869,进货台账!$E$3:$E$1869,$B155,进货台账!$B$3:$B$1869,LEFT($I$3,4),进货台账!$C$3:$C$1869,LEFT(AE$4,LEN(AE$4)-1)),"")</f>
        <v/>
      </c>
      <c r="AG155" s="64" t="str">
        <f t="shared" si="174"/>
        <v/>
      </c>
      <c r="AH155" s="64" t="str">
        <f t="shared" si="175"/>
        <v/>
      </c>
      <c r="AI155" s="64" t="str">
        <f>IF($B155&lt;&gt;"",SUMIFS(销售台账!$I$3:$I$2654,销售台账!$E$3:$E$2654,$B155,销售台账!$B$3:$B$2654,LEFT($I$3,4),销售台账!$C$3:$C$2654,LEFT(AE$4,LEN(AE$4)-1)),"")</f>
        <v/>
      </c>
      <c r="AJ155" s="64" t="str">
        <f>IF($B155&lt;&gt;"",IFERROR(SUMIFS(销售台账!$K$3:$K$2654,销售台账!$E$3:$E$2654,$B155,销售台账!$B$3:$B$2654,LEFT($I$3,4),销售台账!$C$3:$C$2654,LEFT(AE$4,LEN(AE$4)-1))/AI155,0),"")</f>
        <v/>
      </c>
      <c r="AK155" s="64" t="str">
        <f>IF($B155&lt;&gt;"",SUMIFS(损耗登记!$I$3:$I$4999,损耗登记!$E$3:$E$4999,$B155,损耗登记!$B$3:$B$4999,LEFT($I$3,4),损耗登记!$C$3:$C$4999,LEFT(AE$4,LEN(AE$4)-1)),"")</f>
        <v/>
      </c>
      <c r="AL155" s="64" t="str">
        <f t="shared" si="176"/>
        <v/>
      </c>
      <c r="AM155" s="64" t="str">
        <f t="shared" si="177"/>
        <v/>
      </c>
      <c r="AN155" s="64" t="str">
        <f t="shared" si="178"/>
        <v/>
      </c>
      <c r="AO155" s="64" t="str">
        <f t="shared" si="179"/>
        <v/>
      </c>
      <c r="AP155" s="64" t="str">
        <f>IF($B155&lt;&gt;"",SUMIFS(进货台账!$I$3:$I$1869,进货台账!$E$3:$E$1869,$B155,进货台账!$B$3:$B$1869,LEFT($I$3,4),进货台账!$C$3:$C$1869,LEFT(AP$4,LEN(AP$4)-1)),"")</f>
        <v/>
      </c>
      <c r="AQ155" s="64" t="str">
        <f>IF($B155&lt;&gt;"",SUMIFS(进货台账!$K$3:$K$1869,进货台账!$E$3:$E$1869,$B155,进货台账!$B$3:$B$1869,LEFT($I$3,4),进货台账!$C$3:$C$1869,LEFT(AP$4,LEN(AP$4)-1)),"")</f>
        <v/>
      </c>
      <c r="AR155" s="64" t="str">
        <f t="shared" si="180"/>
        <v/>
      </c>
      <c r="AS155" s="64" t="str">
        <f t="shared" si="181"/>
        <v/>
      </c>
      <c r="AT155" s="64" t="str">
        <f>IF($B155&lt;&gt;"",SUMIFS(销售台账!$I$3:$I$2654,销售台账!$E$3:$E$2654,$B155,销售台账!$B$3:$B$2654,LEFT($I$3,4),销售台账!$C$3:$C$2654,LEFT(AP$4,LEN(AP$4)-1)),"")</f>
        <v/>
      </c>
      <c r="AU155" s="64" t="str">
        <f>IF($B155&lt;&gt;"",IFERROR(SUMIFS(销售台账!$K$3:$K$2654,销售台账!$E$3:$E$2654,$B155,销售台账!$B$3:$B$2654,LEFT($I$3,4),销售台账!$C$3:$C$2654,LEFT(AP$4,LEN(AP$4)-1))/AT155,0),"")</f>
        <v/>
      </c>
      <c r="AV155" s="64" t="str">
        <f>IF($B155&lt;&gt;"",SUMIFS(损耗登记!$I$3:$I$4999,损耗登记!$E$3:$E$4999,$B155,损耗登记!$B$3:$B$4999,LEFT($I$3,4),损耗登记!$C$3:$C$4999,LEFT(AP$4,LEN(AP$4)-1)),"")</f>
        <v/>
      </c>
      <c r="AW155" s="64" t="str">
        <f t="shared" si="182"/>
        <v/>
      </c>
      <c r="AX155" s="64" t="str">
        <f t="shared" si="183"/>
        <v/>
      </c>
      <c r="AY155" s="64" t="str">
        <f t="shared" si="184"/>
        <v/>
      </c>
      <c r="AZ155" s="64" t="str">
        <f t="shared" si="185"/>
        <v/>
      </c>
      <c r="BA155" s="64" t="str">
        <f>IF($B155&lt;&gt;"",SUMIFS(进货台账!$I$3:$I$1869,进货台账!$E$3:$E$1869,$B155,进货台账!$B$3:$B$1869,LEFT($I$3,4),进货台账!$C$3:$C$1869,LEFT(BA$4,LEN(BA$4)-1)),"")</f>
        <v/>
      </c>
      <c r="BB155" s="64" t="str">
        <f>IF($B155&lt;&gt;"",SUMIFS(进货台账!$K$3:$K$1869,进货台账!$E$3:$E$1869,$B155,进货台账!$B$3:$B$1869,LEFT($I$3,4),进货台账!$C$3:$C$1869,LEFT(BA$4,LEN(BA$4)-1)),"")</f>
        <v/>
      </c>
      <c r="BC155" s="64" t="str">
        <f t="shared" si="186"/>
        <v/>
      </c>
      <c r="BD155" s="64" t="str">
        <f t="shared" si="187"/>
        <v/>
      </c>
      <c r="BE155" s="64" t="str">
        <f>IF($B155&lt;&gt;"",SUMIFS(销售台账!$I$3:$I$2654,销售台账!$E$3:$E$2654,$B155,销售台账!$B$3:$B$2654,LEFT($I$3,4),销售台账!$C$3:$C$2654,LEFT(BA$4,LEN(BA$4)-1)),"")</f>
        <v/>
      </c>
      <c r="BF155" s="64" t="str">
        <f>IF($B155&lt;&gt;"",IFERROR(SUMIFS(销售台账!$K$3:$K$2654,销售台账!$E$3:$E$2654,$B155,销售台账!$B$3:$B$2654,LEFT($I$3,4),销售台账!$C$3:$C$2654,LEFT(BA$4,LEN(BA$4)-1))/BE155,0),"")</f>
        <v/>
      </c>
      <c r="BG155" s="64" t="str">
        <f>IF($B155&lt;&gt;"",SUMIFS(损耗登记!$I$3:$I$4999,损耗登记!$E$3:$E$4999,$B155,损耗登记!$B$3:$B$4999,LEFT($I$3,4),损耗登记!$C$3:$C$4999,LEFT(BA$4,LEN(BA$4)-1)),"")</f>
        <v/>
      </c>
      <c r="BH155" s="64" t="str">
        <f t="shared" si="188"/>
        <v/>
      </c>
      <c r="BI155" s="64" t="str">
        <f t="shared" si="189"/>
        <v/>
      </c>
      <c r="BJ155" s="64" t="str">
        <f t="shared" si="190"/>
        <v/>
      </c>
      <c r="BK155" s="64" t="str">
        <f t="shared" si="191"/>
        <v/>
      </c>
      <c r="BL155" s="64" t="str">
        <f>IF($B155&lt;&gt;"",SUMIFS(进货台账!$I$3:$I$1869,进货台账!$E$3:$E$1869,$B155,进货台账!$B$3:$B$1869,LEFT($I$3,4),进货台账!$C$3:$C$1869,LEFT(BL$4,LEN(BL$4)-1)),"")</f>
        <v/>
      </c>
      <c r="BM155" s="64" t="str">
        <f>IF($B155&lt;&gt;"",SUMIFS(进货台账!$K$3:$K$1869,进货台账!$E$3:$E$1869,$B155,进货台账!$B$3:$B$1869,LEFT($I$3,4),进货台账!$C$3:$C$1869,LEFT(BL$4,LEN(BL$4)-1)),"")</f>
        <v/>
      </c>
      <c r="BN155" s="64" t="str">
        <f t="shared" si="192"/>
        <v/>
      </c>
      <c r="BO155" s="64" t="str">
        <f t="shared" si="193"/>
        <v/>
      </c>
      <c r="BP155" s="64" t="str">
        <f>IF($B155&lt;&gt;"",SUMIFS(销售台账!$I$3:$I$2654,销售台账!$E$3:$E$2654,$B155,销售台账!$B$3:$B$2654,LEFT($I$3,4),销售台账!$C$3:$C$2654,LEFT(BL$4,LEN(BL$4)-1)),"")</f>
        <v/>
      </c>
      <c r="BQ155" s="64" t="str">
        <f>IF($B155&lt;&gt;"",IFERROR(SUMIFS(销售台账!$K$3:$K$2654,销售台账!$E$3:$E$2654,$B155,销售台账!$B$3:$B$2654,LEFT($I$3,4),销售台账!$C$3:$C$2654,LEFT(BL$4,LEN(BL$4)-1))/BP155,0),"")</f>
        <v/>
      </c>
      <c r="BR155" s="64" t="str">
        <f>IF($B155&lt;&gt;"",SUMIFS(损耗登记!$I$3:$I$4999,损耗登记!$E$3:$E$4999,$B155,损耗登记!$B$3:$B$4999,LEFT($I$3,4),损耗登记!$C$3:$C$4999,LEFT(BL$4,LEN(BL$4)-1)),"")</f>
        <v/>
      </c>
      <c r="BS155" s="64" t="str">
        <f t="shared" si="194"/>
        <v/>
      </c>
      <c r="BT155" s="64" t="str">
        <f t="shared" si="195"/>
        <v/>
      </c>
      <c r="BU155" s="64" t="str">
        <f t="shared" si="196"/>
        <v/>
      </c>
      <c r="BV155" s="64" t="str">
        <f t="shared" si="197"/>
        <v/>
      </c>
      <c r="BW155" s="64" t="str">
        <f>IF($B155&lt;&gt;"",SUMIFS(进货台账!$I$3:$I$1869,进货台账!$E$3:$E$1869,$B155,进货台账!$B$3:$B$1869,LEFT($I$3,4),进货台账!$C$3:$C$1869,LEFT(BW$4,LEN(BW$4)-1)),"")</f>
        <v/>
      </c>
      <c r="BX155" s="64" t="str">
        <f>IF($B155&lt;&gt;"",SUMIFS(进货台账!$K$3:$K$1869,进货台账!$E$3:$E$1869,$B155,进货台账!$B$3:$B$1869,LEFT($I$3,4),进货台账!$C$3:$C$1869,LEFT(BW$4,LEN(BW$4)-1)),"")</f>
        <v/>
      </c>
      <c r="BY155" s="64" t="str">
        <f t="shared" si="198"/>
        <v/>
      </c>
      <c r="BZ155" s="64" t="str">
        <f t="shared" si="199"/>
        <v/>
      </c>
      <c r="CA155" s="64" t="str">
        <f>IF($B155&lt;&gt;"",SUMIFS(销售台账!$I$3:$I$2654,销售台账!$E$3:$E$2654,$B155,销售台账!$B$3:$B$2654,LEFT($I$3,4),销售台账!$C$3:$C$2654,LEFT(BW$4,LEN(BW$4)-1)),"")</f>
        <v/>
      </c>
      <c r="CB155" s="64" t="str">
        <f>IF($B155&lt;&gt;"",IFERROR(SUMIFS(销售台账!$K$3:$K$2654,销售台账!$E$3:$E$2654,$B155,销售台账!$B$3:$B$2654,LEFT($I$3,4),销售台账!$C$3:$C$2654,LEFT(BW$4,LEN(BW$4)-1))/CA155,0),"")</f>
        <v/>
      </c>
      <c r="CC155" s="64" t="str">
        <f>IF($B155&lt;&gt;"",SUMIFS(损耗登记!$I$3:$I$4999,损耗登记!$E$3:$E$4999,$B155,损耗登记!$B$3:$B$4999,LEFT($I$3,4),损耗登记!$C$3:$C$4999,LEFT(BW$4,LEN(BW$4)-1)),"")</f>
        <v/>
      </c>
      <c r="CD155" s="64" t="str">
        <f t="shared" si="200"/>
        <v/>
      </c>
      <c r="CE155" s="64" t="str">
        <f t="shared" si="201"/>
        <v/>
      </c>
      <c r="CF155" s="64" t="str">
        <f t="shared" si="202"/>
        <v/>
      </c>
      <c r="CG155" s="64" t="str">
        <f t="shared" si="203"/>
        <v/>
      </c>
      <c r="CH155" s="64" t="str">
        <f>IF($B155&lt;&gt;"",SUMIFS(进货台账!$I$3:$I$1869,进货台账!$E$3:$E$1869,$B155,进货台账!$B$3:$B$1869,LEFT($I$3,4),进货台账!$C$3:$C$1869,LEFT(CH$4,LEN(CH$4)-1)),"")</f>
        <v/>
      </c>
      <c r="CI155" s="64" t="str">
        <f>IF($B155&lt;&gt;"",SUMIFS(进货台账!$K$3:$K$1869,进货台账!$E$3:$E$1869,$B155,进货台账!$B$3:$B$1869,LEFT($I$3,4),进货台账!$C$3:$C$1869,LEFT(CH$4,LEN(CH$4)-1)),"")</f>
        <v/>
      </c>
      <c r="CJ155" s="64" t="str">
        <f t="shared" si="204"/>
        <v/>
      </c>
      <c r="CK155" s="64" t="str">
        <f t="shared" si="205"/>
        <v/>
      </c>
      <c r="CL155" s="64" t="str">
        <f>IF($B155&lt;&gt;"",SUMIFS(销售台账!$I$3:$I$2654,销售台账!$E$3:$E$2654,$B155,销售台账!$B$3:$B$2654,LEFT($I$3,4),销售台账!$C$3:$C$2654,LEFT(CH$4,LEN(CH$4)-1)),"")</f>
        <v/>
      </c>
      <c r="CM155" s="64" t="str">
        <f>IF($B155&lt;&gt;"",IFERROR(SUMIFS(销售台账!$K$3:$K$2654,销售台账!$E$3:$E$2654,$B155,销售台账!$B$3:$B$2654,LEFT($I$3,4),销售台账!$C$3:$C$2654,LEFT(CH$4,LEN(CH$4)-1))/CL155,0),"")</f>
        <v/>
      </c>
      <c r="CN155" s="64" t="str">
        <f>IF($B155&lt;&gt;"",SUMIFS(损耗登记!$I$3:$I$4999,损耗登记!$E$3:$E$4999,$B155,损耗登记!$B$3:$B$4999,LEFT($I$3,4),损耗登记!$C$3:$C$4999,LEFT(CH$4,LEN(CH$4)-1)),"")</f>
        <v/>
      </c>
      <c r="CO155" s="64" t="str">
        <f t="shared" si="206"/>
        <v/>
      </c>
      <c r="CP155" s="64" t="str">
        <f t="shared" si="207"/>
        <v/>
      </c>
      <c r="CQ155" s="64" t="str">
        <f t="shared" si="208"/>
        <v/>
      </c>
      <c r="CR155" s="64" t="str">
        <f t="shared" si="209"/>
        <v/>
      </c>
      <c r="CS155" s="64" t="str">
        <f>IF($B155&lt;&gt;"",SUMIFS(进货台账!$I$3:$I$1869,进货台账!$E$3:$E$1869,$B155,进货台账!$B$3:$B$1869,LEFT($I$3,4),进货台账!$C$3:$C$1869,LEFT(CS$4,LEN(CS$4)-1)),"")</f>
        <v/>
      </c>
      <c r="CT155" s="64" t="str">
        <f>IF($B155&lt;&gt;"",SUMIFS(进货台账!$K$3:$K$1869,进货台账!$E$3:$E$1869,$B155,进货台账!$B$3:$B$1869,LEFT($I$3,4),进货台账!$C$3:$C$1869,LEFT(CS$4,LEN(CS$4)-1)),"")</f>
        <v/>
      </c>
      <c r="CU155" s="64" t="str">
        <f t="shared" si="210"/>
        <v/>
      </c>
      <c r="CV155" s="64" t="str">
        <f t="shared" si="211"/>
        <v/>
      </c>
      <c r="CW155" s="64" t="str">
        <f>IF($B155&lt;&gt;"",SUMIFS(销售台账!$I$3:$I$2654,销售台账!$E$3:$E$2654,$B155,销售台账!$B$3:$B$2654,LEFT($I$3,4),销售台账!$C$3:$C$2654,LEFT(CS$4,LEN(CS$4)-1)),"")</f>
        <v/>
      </c>
      <c r="CX155" s="64" t="str">
        <f>IF($B155&lt;&gt;"",IFERROR(SUMIFS(销售台账!$K$3:$K$2654,销售台账!$E$3:$E$2654,$B155,销售台账!$B$3:$B$2654,LEFT($I$3,4),销售台账!$C$3:$C$2654,LEFT(CS$4,LEN(CS$4)-1))/CW155,0),"")</f>
        <v/>
      </c>
      <c r="CY155" s="64" t="str">
        <f>IF($B155&lt;&gt;"",SUMIFS(损耗登记!$I$3:$I$4999,损耗登记!$E$3:$E$4999,$B155,损耗登记!$B$3:$B$4999,LEFT($I$3,4),损耗登记!$C$3:$C$4999,LEFT(CS$4,LEN(CS$4)-1)),"")</f>
        <v/>
      </c>
      <c r="CZ155" s="64" t="str">
        <f t="shared" si="212"/>
        <v/>
      </c>
      <c r="DA155" s="64" t="str">
        <f t="shared" si="213"/>
        <v/>
      </c>
      <c r="DB155" s="64" t="str">
        <f t="shared" si="214"/>
        <v/>
      </c>
      <c r="DC155" s="64" t="str">
        <f t="shared" si="215"/>
        <v/>
      </c>
      <c r="DD155" s="64" t="str">
        <f>IF($B155&lt;&gt;"",SUMIFS(进货台账!$I$3:$I$1869,进货台账!$E$3:$E$1869,$B155,进货台账!$B$3:$B$1869,LEFT($I$3,4),进货台账!$C$3:$C$1869,LEFT(DD$4,LEN(DD$4)-1)),"")</f>
        <v/>
      </c>
      <c r="DE155" s="64" t="str">
        <f>IF($B155&lt;&gt;"",SUMIFS(进货台账!$K$3:$K$1869,进货台账!$E$3:$E$1869,$B155,进货台账!$B$3:$B$1869,LEFT($I$3,4),进货台账!$C$3:$C$1869,LEFT(DD$4,LEN(DD$4)-1)),"")</f>
        <v/>
      </c>
      <c r="DF155" s="64" t="str">
        <f t="shared" si="216"/>
        <v/>
      </c>
      <c r="DG155" s="64" t="str">
        <f t="shared" si="217"/>
        <v/>
      </c>
      <c r="DH155" s="64" t="str">
        <f>IF($B155&lt;&gt;"",SUMIFS(销售台账!$I$3:$I$2654,销售台账!$E$3:$E$2654,$B155,销售台账!$B$3:$B$2654,LEFT($I$3,4),销售台账!$C$3:$C$2654,LEFT(DD$4,LEN(DD$4)-1)),"")</f>
        <v/>
      </c>
      <c r="DI155" s="64" t="str">
        <f>IF($B155&lt;&gt;"",IFERROR(SUMIFS(销售台账!$K$3:$K$2654,销售台账!$E$3:$E$2654,$B155,销售台账!$B$3:$B$2654,LEFT($I$3,4),销售台账!$C$3:$C$2654,LEFT(DD$4,LEN(DD$4)-1))/DH155,0),"")</f>
        <v/>
      </c>
      <c r="DJ155" s="64" t="str">
        <f>IF($B155&lt;&gt;"",SUMIFS(损耗登记!$I$3:$I$4999,损耗登记!$E$3:$E$4999,$B155,损耗登记!$B$3:$B$4999,LEFT($I$3,4),损耗登记!$C$3:$C$4999,LEFT(DD$4,LEN(DD$4)-1)),"")</f>
        <v/>
      </c>
      <c r="DK155" s="64" t="str">
        <f t="shared" si="218"/>
        <v/>
      </c>
      <c r="DL155" s="64" t="str">
        <f t="shared" si="219"/>
        <v/>
      </c>
      <c r="DM155" s="64" t="str">
        <f t="shared" si="220"/>
        <v/>
      </c>
      <c r="DN155" s="64" t="str">
        <f t="shared" si="221"/>
        <v/>
      </c>
      <c r="DO155" s="64" t="str">
        <f>IF($B155&lt;&gt;"",SUMIFS(进货台账!$I$3:$I$1869,进货台账!$E$3:$E$1869,$B155,进货台账!$B$3:$B$1869,LEFT($I$3,4),进货台账!$C$3:$C$1869,LEFT(DO$4,LEN(DO$4)-1)),"")</f>
        <v/>
      </c>
      <c r="DP155" s="64" t="str">
        <f>IF($B155&lt;&gt;"",SUMIFS(进货台账!$K$3:$K$1869,进货台账!$E$3:$E$1869,$B155,进货台账!$B$3:$B$1869,LEFT($I$3,4),进货台账!$C$3:$C$1869,LEFT(DO$4,LEN(DO$4)-1)),"")</f>
        <v/>
      </c>
      <c r="DQ155" s="64" t="str">
        <f t="shared" si="222"/>
        <v/>
      </c>
      <c r="DR155" s="64" t="str">
        <f t="shared" si="223"/>
        <v/>
      </c>
      <c r="DS155" s="64" t="str">
        <f>IF($B155&lt;&gt;"",SUMIFS(销售台账!$I$3:$I$2654,销售台账!$E$3:$E$2654,$B155,销售台账!$B$3:$B$2654,LEFT($I$3,4),销售台账!$C$3:$C$2654,LEFT(DO$4,LEN(DO$4)-1)),"")</f>
        <v/>
      </c>
      <c r="DT155" s="64" t="str">
        <f>IF($B155&lt;&gt;"",IFERROR(SUMIFS(销售台账!$K$3:$K$2654,销售台账!$E$3:$E$2654,$B155,销售台账!$B$3:$B$2654,LEFT($I$3,4),销售台账!$C$3:$C$2654,LEFT(DO$4,LEN(DO$4)-1))/DS155,0),"")</f>
        <v/>
      </c>
      <c r="DU155" s="64" t="str">
        <f>IF($B155&lt;&gt;"",SUMIFS(损耗登记!$I$3:$I$4999,损耗登记!$E$3:$E$4999,$B155,损耗登记!$B$3:$B$4999,LEFT($I$3,4),损耗登记!$C$3:$C$4999,LEFT(DO$4,LEN(DO$4)-1)),"")</f>
        <v/>
      </c>
      <c r="DV155" s="64" t="str">
        <f t="shared" si="224"/>
        <v/>
      </c>
      <c r="DW155" s="64" t="str">
        <f t="shared" si="225"/>
        <v/>
      </c>
      <c r="DX155" s="64" t="str">
        <f t="shared" si="226"/>
        <v/>
      </c>
      <c r="DY155" s="64" t="str">
        <f t="shared" si="227"/>
        <v/>
      </c>
      <c r="DZ155" s="64" t="str">
        <f>IF($B155&lt;&gt;"",SUMIFS(进货台账!$I$3:$I$1869,进货台账!$E$3:$E$1869,$B155,进货台账!$B$3:$B$1869,LEFT($I$3,4),进货台账!$C$3:$C$1869,LEFT(DZ$4,LEN(DZ$4)-1)),"")</f>
        <v/>
      </c>
      <c r="EA155" s="64" t="str">
        <f>IF($B155&lt;&gt;"",SUMIFS(进货台账!$K$3:$K$1869,进货台账!$E$3:$E$1869,$B155,进货台账!$B$3:$B$1869,LEFT($I$3,4),进货台账!$C$3:$C$1869,LEFT(DZ$4,LEN(DZ$4)-1)),"")</f>
        <v/>
      </c>
      <c r="EB155" s="64" t="str">
        <f t="shared" si="228"/>
        <v/>
      </c>
      <c r="EC155" s="64" t="str">
        <f t="shared" si="229"/>
        <v/>
      </c>
      <c r="ED155" s="64" t="str">
        <f>IF($B155&lt;&gt;"",SUMIFS(销售台账!$I$3:$I$2654,销售台账!$E$3:$E$2654,$B155,销售台账!$B$3:$B$2654,LEFT($I$3,4),销售台账!$C$3:$C$2654,LEFT(DZ$4,LEN(DZ$4)-1)),"")</f>
        <v/>
      </c>
      <c r="EE155" s="64" t="str">
        <f>IF($B155&lt;&gt;"",IFERROR(SUMIFS(销售台账!$K$3:$K$2654,销售台账!$E$3:$E$2654,$B155,销售台账!$B$3:$B$2654,LEFT($I$3,4),销售台账!$C$3:$C$2654,LEFT(DZ$4,LEN(DZ$4)-1))/ED155,0),"")</f>
        <v/>
      </c>
      <c r="EF155" s="64" t="str">
        <f>IF($B155&lt;&gt;"",SUMIFS(损耗登记!$I$3:$I$4999,损耗登记!$E$3:$E$4999,$B155,损耗登记!$B$3:$B$4999,LEFT($I$3,4),损耗登记!$C$3:$C$4999,LEFT(DZ$4,LEN(DZ$4)-1)),"")</f>
        <v/>
      </c>
      <c r="EG155" s="64" t="str">
        <f t="shared" si="230"/>
        <v/>
      </c>
      <c r="EH155" s="64" t="str">
        <f t="shared" si="231"/>
        <v/>
      </c>
      <c r="EI155" s="64" t="str">
        <f t="shared" si="232"/>
        <v/>
      </c>
      <c r="EJ155" s="64" t="str">
        <f t="shared" si="233"/>
        <v/>
      </c>
    </row>
    <row r="156" s="44" customFormat="1" ht="22" customHeight="1" spans="1:140">
      <c r="A156" s="63" t="str">
        <f t="shared" si="234"/>
        <v/>
      </c>
      <c r="B156" s="63" t="str">
        <f>IF(商品参数!A152&lt;&gt;"",商品参数!A152,"")</f>
        <v/>
      </c>
      <c r="C156" s="64" t="str">
        <f>IFERROR(VLOOKUP(B156,商品参数!A:E,2,FALSE),"")</f>
        <v/>
      </c>
      <c r="D156" s="64" t="str">
        <f>IFERROR(VLOOKUP(B156,商品参数!A:E,3,FALSE),"")</f>
        <v/>
      </c>
      <c r="E156" s="64" t="str">
        <f>IFERROR(VLOOKUP(B156,商品参数!A:E,4,FALSE),"")</f>
        <v/>
      </c>
      <c r="F156" s="64" t="str">
        <f>IF(E156&lt;&gt;"",IFERROR(VLOOKUP(B156,商品参数!$A$3:$D$499,6,0),0),"")</f>
        <v/>
      </c>
      <c r="G156" s="64" t="str">
        <f>IF(E156&lt;&gt;"",IFERROR(VLOOKUP(B156,商品参数!$A$3:$E$499,7,0),0),"")</f>
        <v/>
      </c>
      <c r="H156" s="64" t="str">
        <f t="shared" si="168"/>
        <v/>
      </c>
      <c r="I156" s="64" t="str">
        <f>IF($B156&lt;&gt;"",SUMIFS(进货台账!$I$3:$I$1869,进货台账!$E$3:$E$1869,$B156,进货台账!$B$3:$B$1869,LEFT($I$3,4),进货台账!$C$3:$C$1869,LEFT(I$4,LEN(I$4)-1)),"")</f>
        <v/>
      </c>
      <c r="J156" s="64" t="str">
        <f>IF($B156&lt;&gt;"",SUMIFS(进货台账!$K$3:$K$1869,进货台账!$E$3:$E$1869,$B156,进货台账!$B$3:$B$1869,LEFT($I$3,4),进货台账!$C$3:$C$1869,LEFT(I$4,LEN(I$4)-1)),"")</f>
        <v/>
      </c>
      <c r="K156" s="64" t="str">
        <f t="shared" si="169"/>
        <v/>
      </c>
      <c r="L156" s="64" t="str">
        <f t="shared" si="170"/>
        <v/>
      </c>
      <c r="M156" s="64" t="str">
        <f>IF($B156&lt;&gt;"",SUMIFS(销售台账!$I$3:$I$2654,销售台账!$E$3:$E$2654,$B156,销售台账!$B$3:$B$2654,LEFT($I$3,4),销售台账!$C$3:$C$2654,LEFT(I$4,LEN(I$4)-1)),"")</f>
        <v/>
      </c>
      <c r="N156" s="64" t="str">
        <f>IF($B156&lt;&gt;"",IFERROR(SUMIFS(销售台账!$K$3:$K$2654,销售台账!$E$3:$E$2654,$B156,销售台账!$B$3:$B$2654,LEFT($I$3,4),销售台账!$C$3:$C$2654,LEFT(I$4,LEN(I$4)-1))/M156,0),"")</f>
        <v/>
      </c>
      <c r="O156" s="64" t="str">
        <f>IF($B156&lt;&gt;"",SUMIFS(损耗登记!$I$3:$I$4999,损耗登记!$E$3:$E$4999,$B156,损耗登记!$B$3:$B$4999,LEFT($I$3,4),损耗登记!$C$3:$C$4999,LEFT(I$4,LEN(I$4)-1)),"")</f>
        <v/>
      </c>
      <c r="P156" s="64" t="str">
        <f t="shared" si="171"/>
        <v/>
      </c>
      <c r="Q156" s="64" t="str">
        <f t="shared" si="172"/>
        <v/>
      </c>
      <c r="R156" s="64" t="str">
        <f t="shared" si="173"/>
        <v/>
      </c>
      <c r="S156" s="64" t="str">
        <f t="shared" si="235"/>
        <v/>
      </c>
      <c r="T156" s="64" t="str">
        <f>IF($B156&lt;&gt;"",SUMIFS(进货台账!$I$3:$I$1869,进货台账!$E$3:$E$1869,$B156,进货台账!$B$3:$B$1869,LEFT($I$3,4),进货台账!$C$3:$C$1869,LEFT(T$4,LEN(T$4)-1)),"")</f>
        <v/>
      </c>
      <c r="U156" s="64" t="str">
        <f>IF($B156&lt;&gt;"",SUMIFS(进货台账!$K$3:$K$1869,进货台账!$E$3:$E$1869,$B156,进货台账!$B$3:$B$1869,LEFT($I$3,4),进货台账!$C$3:$C$1869,LEFT(T$4,LEN(T$4)-1)),"")</f>
        <v/>
      </c>
      <c r="V156" s="64" t="str">
        <f t="shared" si="236"/>
        <v/>
      </c>
      <c r="W156" s="64" t="str">
        <f t="shared" si="237"/>
        <v/>
      </c>
      <c r="X156" s="64" t="str">
        <f>IF($B156&lt;&gt;"",SUMIFS(销售台账!$I$3:$I$2654,销售台账!$E$3:$E$2654,$B156,销售台账!$B$3:$B$2654,LEFT($I$3,4),销售台账!$C$3:$C$2654,LEFT(T$4,LEN(T$4)-1)),"")</f>
        <v/>
      </c>
      <c r="Y156" s="64" t="str">
        <f>IF($B156&lt;&gt;"",IFERROR(SUMIFS(销售台账!$K$3:$K$2654,销售台账!$E$3:$E$2654,$B156,销售台账!$B$3:$B$2654,LEFT($I$3,4),销售台账!$C$3:$C$2654,LEFT(T$4,LEN(T$4)-1))/X156,0),"")</f>
        <v/>
      </c>
      <c r="Z156" s="64" t="str">
        <f>IF($B156&lt;&gt;"",SUMIFS(损耗登记!$I$3:$I$4999,损耗登记!$E$3:$E$4999,$B156,损耗登记!$B$3:$B$4999,LEFT($I$3,4),损耗登记!$C$3:$C$4999,LEFT(T$4,LEN(T$4)-1)),"")</f>
        <v/>
      </c>
      <c r="AA156" s="64" t="str">
        <f t="shared" si="238"/>
        <v/>
      </c>
      <c r="AB156" s="64" t="str">
        <f t="shared" si="239"/>
        <v/>
      </c>
      <c r="AC156" s="64" t="str">
        <f t="shared" si="240"/>
        <v/>
      </c>
      <c r="AD156" s="64" t="str">
        <f t="shared" si="241"/>
        <v/>
      </c>
      <c r="AE156" s="64" t="str">
        <f>IF($B156&lt;&gt;"",SUMIFS(进货台账!$I$3:$I$1869,进货台账!$E$3:$E$1869,$B156,进货台账!$B$3:$B$1869,LEFT($I$3,4),进货台账!$C$3:$C$1869,LEFT(AE$4,LEN(AE$4)-1)),"")</f>
        <v/>
      </c>
      <c r="AF156" s="64" t="str">
        <f>IF($B156&lt;&gt;"",SUMIFS(进货台账!$K$3:$K$1869,进货台账!$E$3:$E$1869,$B156,进货台账!$B$3:$B$1869,LEFT($I$3,4),进货台账!$C$3:$C$1869,LEFT(AE$4,LEN(AE$4)-1)),"")</f>
        <v/>
      </c>
      <c r="AG156" s="64" t="str">
        <f t="shared" si="174"/>
        <v/>
      </c>
      <c r="AH156" s="64" t="str">
        <f t="shared" si="175"/>
        <v/>
      </c>
      <c r="AI156" s="64" t="str">
        <f>IF($B156&lt;&gt;"",SUMIFS(销售台账!$I$3:$I$2654,销售台账!$E$3:$E$2654,$B156,销售台账!$B$3:$B$2654,LEFT($I$3,4),销售台账!$C$3:$C$2654,LEFT(AE$4,LEN(AE$4)-1)),"")</f>
        <v/>
      </c>
      <c r="AJ156" s="64" t="str">
        <f>IF($B156&lt;&gt;"",IFERROR(SUMIFS(销售台账!$K$3:$K$2654,销售台账!$E$3:$E$2654,$B156,销售台账!$B$3:$B$2654,LEFT($I$3,4),销售台账!$C$3:$C$2654,LEFT(AE$4,LEN(AE$4)-1))/AI156,0),"")</f>
        <v/>
      </c>
      <c r="AK156" s="64" t="str">
        <f>IF($B156&lt;&gt;"",SUMIFS(损耗登记!$I$3:$I$4999,损耗登记!$E$3:$E$4999,$B156,损耗登记!$B$3:$B$4999,LEFT($I$3,4),损耗登记!$C$3:$C$4999,LEFT(AE$4,LEN(AE$4)-1)),"")</f>
        <v/>
      </c>
      <c r="AL156" s="64" t="str">
        <f t="shared" si="176"/>
        <v/>
      </c>
      <c r="AM156" s="64" t="str">
        <f t="shared" si="177"/>
        <v/>
      </c>
      <c r="AN156" s="64" t="str">
        <f t="shared" si="178"/>
        <v/>
      </c>
      <c r="AO156" s="64" t="str">
        <f t="shared" si="179"/>
        <v/>
      </c>
      <c r="AP156" s="64" t="str">
        <f>IF($B156&lt;&gt;"",SUMIFS(进货台账!$I$3:$I$1869,进货台账!$E$3:$E$1869,$B156,进货台账!$B$3:$B$1869,LEFT($I$3,4),进货台账!$C$3:$C$1869,LEFT(AP$4,LEN(AP$4)-1)),"")</f>
        <v/>
      </c>
      <c r="AQ156" s="64" t="str">
        <f>IF($B156&lt;&gt;"",SUMIFS(进货台账!$K$3:$K$1869,进货台账!$E$3:$E$1869,$B156,进货台账!$B$3:$B$1869,LEFT($I$3,4),进货台账!$C$3:$C$1869,LEFT(AP$4,LEN(AP$4)-1)),"")</f>
        <v/>
      </c>
      <c r="AR156" s="64" t="str">
        <f t="shared" si="180"/>
        <v/>
      </c>
      <c r="AS156" s="64" t="str">
        <f t="shared" si="181"/>
        <v/>
      </c>
      <c r="AT156" s="64" t="str">
        <f>IF($B156&lt;&gt;"",SUMIFS(销售台账!$I$3:$I$2654,销售台账!$E$3:$E$2654,$B156,销售台账!$B$3:$B$2654,LEFT($I$3,4),销售台账!$C$3:$C$2654,LEFT(AP$4,LEN(AP$4)-1)),"")</f>
        <v/>
      </c>
      <c r="AU156" s="64" t="str">
        <f>IF($B156&lt;&gt;"",IFERROR(SUMIFS(销售台账!$K$3:$K$2654,销售台账!$E$3:$E$2654,$B156,销售台账!$B$3:$B$2654,LEFT($I$3,4),销售台账!$C$3:$C$2654,LEFT(AP$4,LEN(AP$4)-1))/AT156,0),"")</f>
        <v/>
      </c>
      <c r="AV156" s="64" t="str">
        <f>IF($B156&lt;&gt;"",SUMIFS(损耗登记!$I$3:$I$4999,损耗登记!$E$3:$E$4999,$B156,损耗登记!$B$3:$B$4999,LEFT($I$3,4),损耗登记!$C$3:$C$4999,LEFT(AP$4,LEN(AP$4)-1)),"")</f>
        <v/>
      </c>
      <c r="AW156" s="64" t="str">
        <f t="shared" si="182"/>
        <v/>
      </c>
      <c r="AX156" s="64" t="str">
        <f t="shared" si="183"/>
        <v/>
      </c>
      <c r="AY156" s="64" t="str">
        <f t="shared" si="184"/>
        <v/>
      </c>
      <c r="AZ156" s="64" t="str">
        <f t="shared" si="185"/>
        <v/>
      </c>
      <c r="BA156" s="64" t="str">
        <f>IF($B156&lt;&gt;"",SUMIFS(进货台账!$I$3:$I$1869,进货台账!$E$3:$E$1869,$B156,进货台账!$B$3:$B$1869,LEFT($I$3,4),进货台账!$C$3:$C$1869,LEFT(BA$4,LEN(BA$4)-1)),"")</f>
        <v/>
      </c>
      <c r="BB156" s="64" t="str">
        <f>IF($B156&lt;&gt;"",SUMIFS(进货台账!$K$3:$K$1869,进货台账!$E$3:$E$1869,$B156,进货台账!$B$3:$B$1869,LEFT($I$3,4),进货台账!$C$3:$C$1869,LEFT(BA$4,LEN(BA$4)-1)),"")</f>
        <v/>
      </c>
      <c r="BC156" s="64" t="str">
        <f t="shared" si="186"/>
        <v/>
      </c>
      <c r="BD156" s="64" t="str">
        <f t="shared" si="187"/>
        <v/>
      </c>
      <c r="BE156" s="64" t="str">
        <f>IF($B156&lt;&gt;"",SUMIFS(销售台账!$I$3:$I$2654,销售台账!$E$3:$E$2654,$B156,销售台账!$B$3:$B$2654,LEFT($I$3,4),销售台账!$C$3:$C$2654,LEFT(BA$4,LEN(BA$4)-1)),"")</f>
        <v/>
      </c>
      <c r="BF156" s="64" t="str">
        <f>IF($B156&lt;&gt;"",IFERROR(SUMIFS(销售台账!$K$3:$K$2654,销售台账!$E$3:$E$2654,$B156,销售台账!$B$3:$B$2654,LEFT($I$3,4),销售台账!$C$3:$C$2654,LEFT(BA$4,LEN(BA$4)-1))/BE156,0),"")</f>
        <v/>
      </c>
      <c r="BG156" s="64" t="str">
        <f>IF($B156&lt;&gt;"",SUMIFS(损耗登记!$I$3:$I$4999,损耗登记!$E$3:$E$4999,$B156,损耗登记!$B$3:$B$4999,LEFT($I$3,4),损耗登记!$C$3:$C$4999,LEFT(BA$4,LEN(BA$4)-1)),"")</f>
        <v/>
      </c>
      <c r="BH156" s="64" t="str">
        <f t="shared" si="188"/>
        <v/>
      </c>
      <c r="BI156" s="64" t="str">
        <f t="shared" si="189"/>
        <v/>
      </c>
      <c r="BJ156" s="64" t="str">
        <f t="shared" si="190"/>
        <v/>
      </c>
      <c r="BK156" s="64" t="str">
        <f t="shared" si="191"/>
        <v/>
      </c>
      <c r="BL156" s="64" t="str">
        <f>IF($B156&lt;&gt;"",SUMIFS(进货台账!$I$3:$I$1869,进货台账!$E$3:$E$1869,$B156,进货台账!$B$3:$B$1869,LEFT($I$3,4),进货台账!$C$3:$C$1869,LEFT(BL$4,LEN(BL$4)-1)),"")</f>
        <v/>
      </c>
      <c r="BM156" s="64" t="str">
        <f>IF($B156&lt;&gt;"",SUMIFS(进货台账!$K$3:$K$1869,进货台账!$E$3:$E$1869,$B156,进货台账!$B$3:$B$1869,LEFT($I$3,4),进货台账!$C$3:$C$1869,LEFT(BL$4,LEN(BL$4)-1)),"")</f>
        <v/>
      </c>
      <c r="BN156" s="64" t="str">
        <f t="shared" si="192"/>
        <v/>
      </c>
      <c r="BO156" s="64" t="str">
        <f t="shared" si="193"/>
        <v/>
      </c>
      <c r="BP156" s="64" t="str">
        <f>IF($B156&lt;&gt;"",SUMIFS(销售台账!$I$3:$I$2654,销售台账!$E$3:$E$2654,$B156,销售台账!$B$3:$B$2654,LEFT($I$3,4),销售台账!$C$3:$C$2654,LEFT(BL$4,LEN(BL$4)-1)),"")</f>
        <v/>
      </c>
      <c r="BQ156" s="64" t="str">
        <f>IF($B156&lt;&gt;"",IFERROR(SUMIFS(销售台账!$K$3:$K$2654,销售台账!$E$3:$E$2654,$B156,销售台账!$B$3:$B$2654,LEFT($I$3,4),销售台账!$C$3:$C$2654,LEFT(BL$4,LEN(BL$4)-1))/BP156,0),"")</f>
        <v/>
      </c>
      <c r="BR156" s="64" t="str">
        <f>IF($B156&lt;&gt;"",SUMIFS(损耗登记!$I$3:$I$4999,损耗登记!$E$3:$E$4999,$B156,损耗登记!$B$3:$B$4999,LEFT($I$3,4),损耗登记!$C$3:$C$4999,LEFT(BL$4,LEN(BL$4)-1)),"")</f>
        <v/>
      </c>
      <c r="BS156" s="64" t="str">
        <f t="shared" si="194"/>
        <v/>
      </c>
      <c r="BT156" s="64" t="str">
        <f t="shared" si="195"/>
        <v/>
      </c>
      <c r="BU156" s="64" t="str">
        <f t="shared" si="196"/>
        <v/>
      </c>
      <c r="BV156" s="64" t="str">
        <f t="shared" si="197"/>
        <v/>
      </c>
      <c r="BW156" s="64" t="str">
        <f>IF($B156&lt;&gt;"",SUMIFS(进货台账!$I$3:$I$1869,进货台账!$E$3:$E$1869,$B156,进货台账!$B$3:$B$1869,LEFT($I$3,4),进货台账!$C$3:$C$1869,LEFT(BW$4,LEN(BW$4)-1)),"")</f>
        <v/>
      </c>
      <c r="BX156" s="64" t="str">
        <f>IF($B156&lt;&gt;"",SUMIFS(进货台账!$K$3:$K$1869,进货台账!$E$3:$E$1869,$B156,进货台账!$B$3:$B$1869,LEFT($I$3,4),进货台账!$C$3:$C$1869,LEFT(BW$4,LEN(BW$4)-1)),"")</f>
        <v/>
      </c>
      <c r="BY156" s="64" t="str">
        <f t="shared" si="198"/>
        <v/>
      </c>
      <c r="BZ156" s="64" t="str">
        <f t="shared" si="199"/>
        <v/>
      </c>
      <c r="CA156" s="64" t="str">
        <f>IF($B156&lt;&gt;"",SUMIFS(销售台账!$I$3:$I$2654,销售台账!$E$3:$E$2654,$B156,销售台账!$B$3:$B$2654,LEFT($I$3,4),销售台账!$C$3:$C$2654,LEFT(BW$4,LEN(BW$4)-1)),"")</f>
        <v/>
      </c>
      <c r="CB156" s="64" t="str">
        <f>IF($B156&lt;&gt;"",IFERROR(SUMIFS(销售台账!$K$3:$K$2654,销售台账!$E$3:$E$2654,$B156,销售台账!$B$3:$B$2654,LEFT($I$3,4),销售台账!$C$3:$C$2654,LEFT(BW$4,LEN(BW$4)-1))/CA156,0),"")</f>
        <v/>
      </c>
      <c r="CC156" s="64" t="str">
        <f>IF($B156&lt;&gt;"",SUMIFS(损耗登记!$I$3:$I$4999,损耗登记!$E$3:$E$4999,$B156,损耗登记!$B$3:$B$4999,LEFT($I$3,4),损耗登记!$C$3:$C$4999,LEFT(BW$4,LEN(BW$4)-1)),"")</f>
        <v/>
      </c>
      <c r="CD156" s="64" t="str">
        <f t="shared" si="200"/>
        <v/>
      </c>
      <c r="CE156" s="64" t="str">
        <f t="shared" si="201"/>
        <v/>
      </c>
      <c r="CF156" s="64" t="str">
        <f t="shared" si="202"/>
        <v/>
      </c>
      <c r="CG156" s="64" t="str">
        <f t="shared" si="203"/>
        <v/>
      </c>
      <c r="CH156" s="64" t="str">
        <f>IF($B156&lt;&gt;"",SUMIFS(进货台账!$I$3:$I$1869,进货台账!$E$3:$E$1869,$B156,进货台账!$B$3:$B$1869,LEFT($I$3,4),进货台账!$C$3:$C$1869,LEFT(CH$4,LEN(CH$4)-1)),"")</f>
        <v/>
      </c>
      <c r="CI156" s="64" t="str">
        <f>IF($B156&lt;&gt;"",SUMIFS(进货台账!$K$3:$K$1869,进货台账!$E$3:$E$1869,$B156,进货台账!$B$3:$B$1869,LEFT($I$3,4),进货台账!$C$3:$C$1869,LEFT(CH$4,LEN(CH$4)-1)),"")</f>
        <v/>
      </c>
      <c r="CJ156" s="64" t="str">
        <f t="shared" si="204"/>
        <v/>
      </c>
      <c r="CK156" s="64" t="str">
        <f t="shared" si="205"/>
        <v/>
      </c>
      <c r="CL156" s="64" t="str">
        <f>IF($B156&lt;&gt;"",SUMIFS(销售台账!$I$3:$I$2654,销售台账!$E$3:$E$2654,$B156,销售台账!$B$3:$B$2654,LEFT($I$3,4),销售台账!$C$3:$C$2654,LEFT(CH$4,LEN(CH$4)-1)),"")</f>
        <v/>
      </c>
      <c r="CM156" s="64" t="str">
        <f>IF($B156&lt;&gt;"",IFERROR(SUMIFS(销售台账!$K$3:$K$2654,销售台账!$E$3:$E$2654,$B156,销售台账!$B$3:$B$2654,LEFT($I$3,4),销售台账!$C$3:$C$2654,LEFT(CH$4,LEN(CH$4)-1))/CL156,0),"")</f>
        <v/>
      </c>
      <c r="CN156" s="64" t="str">
        <f>IF($B156&lt;&gt;"",SUMIFS(损耗登记!$I$3:$I$4999,损耗登记!$E$3:$E$4999,$B156,损耗登记!$B$3:$B$4999,LEFT($I$3,4),损耗登记!$C$3:$C$4999,LEFT(CH$4,LEN(CH$4)-1)),"")</f>
        <v/>
      </c>
      <c r="CO156" s="64" t="str">
        <f t="shared" si="206"/>
        <v/>
      </c>
      <c r="CP156" s="64" t="str">
        <f t="shared" si="207"/>
        <v/>
      </c>
      <c r="CQ156" s="64" t="str">
        <f t="shared" si="208"/>
        <v/>
      </c>
      <c r="CR156" s="64" t="str">
        <f t="shared" si="209"/>
        <v/>
      </c>
      <c r="CS156" s="64" t="str">
        <f>IF($B156&lt;&gt;"",SUMIFS(进货台账!$I$3:$I$1869,进货台账!$E$3:$E$1869,$B156,进货台账!$B$3:$B$1869,LEFT($I$3,4),进货台账!$C$3:$C$1869,LEFT(CS$4,LEN(CS$4)-1)),"")</f>
        <v/>
      </c>
      <c r="CT156" s="64" t="str">
        <f>IF($B156&lt;&gt;"",SUMIFS(进货台账!$K$3:$K$1869,进货台账!$E$3:$E$1869,$B156,进货台账!$B$3:$B$1869,LEFT($I$3,4),进货台账!$C$3:$C$1869,LEFT(CS$4,LEN(CS$4)-1)),"")</f>
        <v/>
      </c>
      <c r="CU156" s="64" t="str">
        <f t="shared" si="210"/>
        <v/>
      </c>
      <c r="CV156" s="64" t="str">
        <f t="shared" si="211"/>
        <v/>
      </c>
      <c r="CW156" s="64" t="str">
        <f>IF($B156&lt;&gt;"",SUMIFS(销售台账!$I$3:$I$2654,销售台账!$E$3:$E$2654,$B156,销售台账!$B$3:$B$2654,LEFT($I$3,4),销售台账!$C$3:$C$2654,LEFT(CS$4,LEN(CS$4)-1)),"")</f>
        <v/>
      </c>
      <c r="CX156" s="64" t="str">
        <f>IF($B156&lt;&gt;"",IFERROR(SUMIFS(销售台账!$K$3:$K$2654,销售台账!$E$3:$E$2654,$B156,销售台账!$B$3:$B$2654,LEFT($I$3,4),销售台账!$C$3:$C$2654,LEFT(CS$4,LEN(CS$4)-1))/CW156,0),"")</f>
        <v/>
      </c>
      <c r="CY156" s="64" t="str">
        <f>IF($B156&lt;&gt;"",SUMIFS(损耗登记!$I$3:$I$4999,损耗登记!$E$3:$E$4999,$B156,损耗登记!$B$3:$B$4999,LEFT($I$3,4),损耗登记!$C$3:$C$4999,LEFT(CS$4,LEN(CS$4)-1)),"")</f>
        <v/>
      </c>
      <c r="CZ156" s="64" t="str">
        <f t="shared" si="212"/>
        <v/>
      </c>
      <c r="DA156" s="64" t="str">
        <f t="shared" si="213"/>
        <v/>
      </c>
      <c r="DB156" s="64" t="str">
        <f t="shared" si="214"/>
        <v/>
      </c>
      <c r="DC156" s="64" t="str">
        <f t="shared" si="215"/>
        <v/>
      </c>
      <c r="DD156" s="64" t="str">
        <f>IF($B156&lt;&gt;"",SUMIFS(进货台账!$I$3:$I$1869,进货台账!$E$3:$E$1869,$B156,进货台账!$B$3:$B$1869,LEFT($I$3,4),进货台账!$C$3:$C$1869,LEFT(DD$4,LEN(DD$4)-1)),"")</f>
        <v/>
      </c>
      <c r="DE156" s="64" t="str">
        <f>IF($B156&lt;&gt;"",SUMIFS(进货台账!$K$3:$K$1869,进货台账!$E$3:$E$1869,$B156,进货台账!$B$3:$B$1869,LEFT($I$3,4),进货台账!$C$3:$C$1869,LEFT(DD$4,LEN(DD$4)-1)),"")</f>
        <v/>
      </c>
      <c r="DF156" s="64" t="str">
        <f t="shared" si="216"/>
        <v/>
      </c>
      <c r="DG156" s="64" t="str">
        <f t="shared" si="217"/>
        <v/>
      </c>
      <c r="DH156" s="64" t="str">
        <f>IF($B156&lt;&gt;"",SUMIFS(销售台账!$I$3:$I$2654,销售台账!$E$3:$E$2654,$B156,销售台账!$B$3:$B$2654,LEFT($I$3,4),销售台账!$C$3:$C$2654,LEFT(DD$4,LEN(DD$4)-1)),"")</f>
        <v/>
      </c>
      <c r="DI156" s="64" t="str">
        <f>IF($B156&lt;&gt;"",IFERROR(SUMIFS(销售台账!$K$3:$K$2654,销售台账!$E$3:$E$2654,$B156,销售台账!$B$3:$B$2654,LEFT($I$3,4),销售台账!$C$3:$C$2654,LEFT(DD$4,LEN(DD$4)-1))/DH156,0),"")</f>
        <v/>
      </c>
      <c r="DJ156" s="64" t="str">
        <f>IF($B156&lt;&gt;"",SUMIFS(损耗登记!$I$3:$I$4999,损耗登记!$E$3:$E$4999,$B156,损耗登记!$B$3:$B$4999,LEFT($I$3,4),损耗登记!$C$3:$C$4999,LEFT(DD$4,LEN(DD$4)-1)),"")</f>
        <v/>
      </c>
      <c r="DK156" s="64" t="str">
        <f t="shared" si="218"/>
        <v/>
      </c>
      <c r="DL156" s="64" t="str">
        <f t="shared" si="219"/>
        <v/>
      </c>
      <c r="DM156" s="64" t="str">
        <f t="shared" si="220"/>
        <v/>
      </c>
      <c r="DN156" s="64" t="str">
        <f t="shared" si="221"/>
        <v/>
      </c>
      <c r="DO156" s="64" t="str">
        <f>IF($B156&lt;&gt;"",SUMIFS(进货台账!$I$3:$I$1869,进货台账!$E$3:$E$1869,$B156,进货台账!$B$3:$B$1869,LEFT($I$3,4),进货台账!$C$3:$C$1869,LEFT(DO$4,LEN(DO$4)-1)),"")</f>
        <v/>
      </c>
      <c r="DP156" s="64" t="str">
        <f>IF($B156&lt;&gt;"",SUMIFS(进货台账!$K$3:$K$1869,进货台账!$E$3:$E$1869,$B156,进货台账!$B$3:$B$1869,LEFT($I$3,4),进货台账!$C$3:$C$1869,LEFT(DO$4,LEN(DO$4)-1)),"")</f>
        <v/>
      </c>
      <c r="DQ156" s="64" t="str">
        <f t="shared" si="222"/>
        <v/>
      </c>
      <c r="DR156" s="64" t="str">
        <f t="shared" si="223"/>
        <v/>
      </c>
      <c r="DS156" s="64" t="str">
        <f>IF($B156&lt;&gt;"",SUMIFS(销售台账!$I$3:$I$2654,销售台账!$E$3:$E$2654,$B156,销售台账!$B$3:$B$2654,LEFT($I$3,4),销售台账!$C$3:$C$2654,LEFT(DO$4,LEN(DO$4)-1)),"")</f>
        <v/>
      </c>
      <c r="DT156" s="64" t="str">
        <f>IF($B156&lt;&gt;"",IFERROR(SUMIFS(销售台账!$K$3:$K$2654,销售台账!$E$3:$E$2654,$B156,销售台账!$B$3:$B$2654,LEFT($I$3,4),销售台账!$C$3:$C$2654,LEFT(DO$4,LEN(DO$4)-1))/DS156,0),"")</f>
        <v/>
      </c>
      <c r="DU156" s="64" t="str">
        <f>IF($B156&lt;&gt;"",SUMIFS(损耗登记!$I$3:$I$4999,损耗登记!$E$3:$E$4999,$B156,损耗登记!$B$3:$B$4999,LEFT($I$3,4),损耗登记!$C$3:$C$4999,LEFT(DO$4,LEN(DO$4)-1)),"")</f>
        <v/>
      </c>
      <c r="DV156" s="64" t="str">
        <f t="shared" si="224"/>
        <v/>
      </c>
      <c r="DW156" s="64" t="str">
        <f t="shared" si="225"/>
        <v/>
      </c>
      <c r="DX156" s="64" t="str">
        <f t="shared" si="226"/>
        <v/>
      </c>
      <c r="DY156" s="64" t="str">
        <f t="shared" si="227"/>
        <v/>
      </c>
      <c r="DZ156" s="64" t="str">
        <f>IF($B156&lt;&gt;"",SUMIFS(进货台账!$I$3:$I$1869,进货台账!$E$3:$E$1869,$B156,进货台账!$B$3:$B$1869,LEFT($I$3,4),进货台账!$C$3:$C$1869,LEFT(DZ$4,LEN(DZ$4)-1)),"")</f>
        <v/>
      </c>
      <c r="EA156" s="64" t="str">
        <f>IF($B156&lt;&gt;"",SUMIFS(进货台账!$K$3:$K$1869,进货台账!$E$3:$E$1869,$B156,进货台账!$B$3:$B$1869,LEFT($I$3,4),进货台账!$C$3:$C$1869,LEFT(DZ$4,LEN(DZ$4)-1)),"")</f>
        <v/>
      </c>
      <c r="EB156" s="64" t="str">
        <f t="shared" si="228"/>
        <v/>
      </c>
      <c r="EC156" s="64" t="str">
        <f t="shared" si="229"/>
        <v/>
      </c>
      <c r="ED156" s="64" t="str">
        <f>IF($B156&lt;&gt;"",SUMIFS(销售台账!$I$3:$I$2654,销售台账!$E$3:$E$2654,$B156,销售台账!$B$3:$B$2654,LEFT($I$3,4),销售台账!$C$3:$C$2654,LEFT(DZ$4,LEN(DZ$4)-1)),"")</f>
        <v/>
      </c>
      <c r="EE156" s="64" t="str">
        <f>IF($B156&lt;&gt;"",IFERROR(SUMIFS(销售台账!$K$3:$K$2654,销售台账!$E$3:$E$2654,$B156,销售台账!$B$3:$B$2654,LEFT($I$3,4),销售台账!$C$3:$C$2654,LEFT(DZ$4,LEN(DZ$4)-1))/ED156,0),"")</f>
        <v/>
      </c>
      <c r="EF156" s="64" t="str">
        <f>IF($B156&lt;&gt;"",SUMIFS(损耗登记!$I$3:$I$4999,损耗登记!$E$3:$E$4999,$B156,损耗登记!$B$3:$B$4999,LEFT($I$3,4),损耗登记!$C$3:$C$4999,LEFT(DZ$4,LEN(DZ$4)-1)),"")</f>
        <v/>
      </c>
      <c r="EG156" s="64" t="str">
        <f t="shared" si="230"/>
        <v/>
      </c>
      <c r="EH156" s="64" t="str">
        <f t="shared" si="231"/>
        <v/>
      </c>
      <c r="EI156" s="64" t="str">
        <f t="shared" si="232"/>
        <v/>
      </c>
      <c r="EJ156" s="64" t="str">
        <f t="shared" si="233"/>
        <v/>
      </c>
    </row>
    <row r="157" s="44" customFormat="1" ht="22" customHeight="1" spans="1:140">
      <c r="A157" s="63" t="str">
        <f t="shared" si="234"/>
        <v/>
      </c>
      <c r="B157" s="63" t="str">
        <f>IF(商品参数!A153&lt;&gt;"",商品参数!A153,"")</f>
        <v/>
      </c>
      <c r="C157" s="64" t="str">
        <f>IFERROR(VLOOKUP(B157,商品参数!A:E,2,FALSE),"")</f>
        <v/>
      </c>
      <c r="D157" s="64" t="str">
        <f>IFERROR(VLOOKUP(B157,商品参数!A:E,3,FALSE),"")</f>
        <v/>
      </c>
      <c r="E157" s="64" t="str">
        <f>IFERROR(VLOOKUP(B157,商品参数!A:E,4,FALSE),"")</f>
        <v/>
      </c>
      <c r="F157" s="64" t="str">
        <f>IF(E157&lt;&gt;"",IFERROR(VLOOKUP(B157,商品参数!$A$3:$D$499,6,0),0),"")</f>
        <v/>
      </c>
      <c r="G157" s="64" t="str">
        <f>IF(E157&lt;&gt;"",IFERROR(VLOOKUP(B157,商品参数!$A$3:$E$499,7,0),0),"")</f>
        <v/>
      </c>
      <c r="H157" s="64" t="str">
        <f t="shared" si="168"/>
        <v/>
      </c>
      <c r="I157" s="64" t="str">
        <f>IF($B157&lt;&gt;"",SUMIFS(进货台账!$I$3:$I$1869,进货台账!$E$3:$E$1869,$B157,进货台账!$B$3:$B$1869,LEFT($I$3,4),进货台账!$C$3:$C$1869,LEFT(I$4,LEN(I$4)-1)),"")</f>
        <v/>
      </c>
      <c r="J157" s="64" t="str">
        <f>IF($B157&lt;&gt;"",SUMIFS(进货台账!$K$3:$K$1869,进货台账!$E$3:$E$1869,$B157,进货台账!$B$3:$B$1869,LEFT($I$3,4),进货台账!$C$3:$C$1869,LEFT(I$4,LEN(I$4)-1)),"")</f>
        <v/>
      </c>
      <c r="K157" s="64" t="str">
        <f t="shared" si="169"/>
        <v/>
      </c>
      <c r="L157" s="64" t="str">
        <f t="shared" si="170"/>
        <v/>
      </c>
      <c r="M157" s="64" t="str">
        <f>IF($B157&lt;&gt;"",SUMIFS(销售台账!$I$3:$I$2654,销售台账!$E$3:$E$2654,$B157,销售台账!$B$3:$B$2654,LEFT($I$3,4),销售台账!$C$3:$C$2654,LEFT(I$4,LEN(I$4)-1)),"")</f>
        <v/>
      </c>
      <c r="N157" s="64" t="str">
        <f>IF($B157&lt;&gt;"",IFERROR(SUMIFS(销售台账!$K$3:$K$2654,销售台账!$E$3:$E$2654,$B157,销售台账!$B$3:$B$2654,LEFT($I$3,4),销售台账!$C$3:$C$2654,LEFT(I$4,LEN(I$4)-1))/M157,0),"")</f>
        <v/>
      </c>
      <c r="O157" s="64" t="str">
        <f>IF($B157&lt;&gt;"",SUMIFS(损耗登记!$I$3:$I$4999,损耗登记!$E$3:$E$4999,$B157,损耗登记!$B$3:$B$4999,LEFT($I$3,4),损耗登记!$C$3:$C$4999,LEFT(I$4,LEN(I$4)-1)),"")</f>
        <v/>
      </c>
      <c r="P157" s="64" t="str">
        <f t="shared" si="171"/>
        <v/>
      </c>
      <c r="Q157" s="64" t="str">
        <f t="shared" si="172"/>
        <v/>
      </c>
      <c r="R157" s="64" t="str">
        <f t="shared" si="173"/>
        <v/>
      </c>
      <c r="S157" s="64" t="str">
        <f t="shared" si="235"/>
        <v/>
      </c>
      <c r="T157" s="64" t="str">
        <f>IF($B157&lt;&gt;"",SUMIFS(进货台账!$I$3:$I$1869,进货台账!$E$3:$E$1869,$B157,进货台账!$B$3:$B$1869,LEFT($I$3,4),进货台账!$C$3:$C$1869,LEFT(T$4,LEN(T$4)-1)),"")</f>
        <v/>
      </c>
      <c r="U157" s="64" t="str">
        <f>IF($B157&lt;&gt;"",SUMIFS(进货台账!$K$3:$K$1869,进货台账!$E$3:$E$1869,$B157,进货台账!$B$3:$B$1869,LEFT($I$3,4),进货台账!$C$3:$C$1869,LEFT(T$4,LEN(T$4)-1)),"")</f>
        <v/>
      </c>
      <c r="V157" s="64" t="str">
        <f t="shared" si="236"/>
        <v/>
      </c>
      <c r="W157" s="64" t="str">
        <f t="shared" si="237"/>
        <v/>
      </c>
      <c r="X157" s="64" t="str">
        <f>IF($B157&lt;&gt;"",SUMIFS(销售台账!$I$3:$I$2654,销售台账!$E$3:$E$2654,$B157,销售台账!$B$3:$B$2654,LEFT($I$3,4),销售台账!$C$3:$C$2654,LEFT(T$4,LEN(T$4)-1)),"")</f>
        <v/>
      </c>
      <c r="Y157" s="64" t="str">
        <f>IF($B157&lt;&gt;"",IFERROR(SUMIFS(销售台账!$K$3:$K$2654,销售台账!$E$3:$E$2654,$B157,销售台账!$B$3:$B$2654,LEFT($I$3,4),销售台账!$C$3:$C$2654,LEFT(T$4,LEN(T$4)-1))/X157,0),"")</f>
        <v/>
      </c>
      <c r="Z157" s="64" t="str">
        <f>IF($B157&lt;&gt;"",SUMIFS(损耗登记!$I$3:$I$4999,损耗登记!$E$3:$E$4999,$B157,损耗登记!$B$3:$B$4999,LEFT($I$3,4),损耗登记!$C$3:$C$4999,LEFT(T$4,LEN(T$4)-1)),"")</f>
        <v/>
      </c>
      <c r="AA157" s="64" t="str">
        <f t="shared" si="238"/>
        <v/>
      </c>
      <c r="AB157" s="64" t="str">
        <f t="shared" si="239"/>
        <v/>
      </c>
      <c r="AC157" s="64" t="str">
        <f t="shared" si="240"/>
        <v/>
      </c>
      <c r="AD157" s="64" t="str">
        <f t="shared" si="241"/>
        <v/>
      </c>
      <c r="AE157" s="64" t="str">
        <f>IF($B157&lt;&gt;"",SUMIFS(进货台账!$I$3:$I$1869,进货台账!$E$3:$E$1869,$B157,进货台账!$B$3:$B$1869,LEFT($I$3,4),进货台账!$C$3:$C$1869,LEFT(AE$4,LEN(AE$4)-1)),"")</f>
        <v/>
      </c>
      <c r="AF157" s="64" t="str">
        <f>IF($B157&lt;&gt;"",SUMIFS(进货台账!$K$3:$K$1869,进货台账!$E$3:$E$1869,$B157,进货台账!$B$3:$B$1869,LEFT($I$3,4),进货台账!$C$3:$C$1869,LEFT(AE$4,LEN(AE$4)-1)),"")</f>
        <v/>
      </c>
      <c r="AG157" s="64" t="str">
        <f t="shared" si="174"/>
        <v/>
      </c>
      <c r="AH157" s="64" t="str">
        <f t="shared" si="175"/>
        <v/>
      </c>
      <c r="AI157" s="64" t="str">
        <f>IF($B157&lt;&gt;"",SUMIFS(销售台账!$I$3:$I$2654,销售台账!$E$3:$E$2654,$B157,销售台账!$B$3:$B$2654,LEFT($I$3,4),销售台账!$C$3:$C$2654,LEFT(AE$4,LEN(AE$4)-1)),"")</f>
        <v/>
      </c>
      <c r="AJ157" s="64" t="str">
        <f>IF($B157&lt;&gt;"",IFERROR(SUMIFS(销售台账!$K$3:$K$2654,销售台账!$E$3:$E$2654,$B157,销售台账!$B$3:$B$2654,LEFT($I$3,4),销售台账!$C$3:$C$2654,LEFT(AE$4,LEN(AE$4)-1))/AI157,0),"")</f>
        <v/>
      </c>
      <c r="AK157" s="64" t="str">
        <f>IF($B157&lt;&gt;"",SUMIFS(损耗登记!$I$3:$I$4999,损耗登记!$E$3:$E$4999,$B157,损耗登记!$B$3:$B$4999,LEFT($I$3,4),损耗登记!$C$3:$C$4999,LEFT(AE$4,LEN(AE$4)-1)),"")</f>
        <v/>
      </c>
      <c r="AL157" s="64" t="str">
        <f t="shared" si="176"/>
        <v/>
      </c>
      <c r="AM157" s="64" t="str">
        <f t="shared" si="177"/>
        <v/>
      </c>
      <c r="AN157" s="64" t="str">
        <f t="shared" si="178"/>
        <v/>
      </c>
      <c r="AO157" s="64" t="str">
        <f t="shared" si="179"/>
        <v/>
      </c>
      <c r="AP157" s="64" t="str">
        <f>IF($B157&lt;&gt;"",SUMIFS(进货台账!$I$3:$I$1869,进货台账!$E$3:$E$1869,$B157,进货台账!$B$3:$B$1869,LEFT($I$3,4),进货台账!$C$3:$C$1869,LEFT(AP$4,LEN(AP$4)-1)),"")</f>
        <v/>
      </c>
      <c r="AQ157" s="64" t="str">
        <f>IF($B157&lt;&gt;"",SUMIFS(进货台账!$K$3:$K$1869,进货台账!$E$3:$E$1869,$B157,进货台账!$B$3:$B$1869,LEFT($I$3,4),进货台账!$C$3:$C$1869,LEFT(AP$4,LEN(AP$4)-1)),"")</f>
        <v/>
      </c>
      <c r="AR157" s="64" t="str">
        <f t="shared" si="180"/>
        <v/>
      </c>
      <c r="AS157" s="64" t="str">
        <f t="shared" si="181"/>
        <v/>
      </c>
      <c r="AT157" s="64" t="str">
        <f>IF($B157&lt;&gt;"",SUMIFS(销售台账!$I$3:$I$2654,销售台账!$E$3:$E$2654,$B157,销售台账!$B$3:$B$2654,LEFT($I$3,4),销售台账!$C$3:$C$2654,LEFT(AP$4,LEN(AP$4)-1)),"")</f>
        <v/>
      </c>
      <c r="AU157" s="64" t="str">
        <f>IF($B157&lt;&gt;"",IFERROR(SUMIFS(销售台账!$K$3:$K$2654,销售台账!$E$3:$E$2654,$B157,销售台账!$B$3:$B$2654,LEFT($I$3,4),销售台账!$C$3:$C$2654,LEFT(AP$4,LEN(AP$4)-1))/AT157,0),"")</f>
        <v/>
      </c>
      <c r="AV157" s="64" t="str">
        <f>IF($B157&lt;&gt;"",SUMIFS(损耗登记!$I$3:$I$4999,损耗登记!$E$3:$E$4999,$B157,损耗登记!$B$3:$B$4999,LEFT($I$3,4),损耗登记!$C$3:$C$4999,LEFT(AP$4,LEN(AP$4)-1)),"")</f>
        <v/>
      </c>
      <c r="AW157" s="64" t="str">
        <f t="shared" si="182"/>
        <v/>
      </c>
      <c r="AX157" s="64" t="str">
        <f t="shared" si="183"/>
        <v/>
      </c>
      <c r="AY157" s="64" t="str">
        <f t="shared" si="184"/>
        <v/>
      </c>
      <c r="AZ157" s="64" t="str">
        <f t="shared" si="185"/>
        <v/>
      </c>
      <c r="BA157" s="64" t="str">
        <f>IF($B157&lt;&gt;"",SUMIFS(进货台账!$I$3:$I$1869,进货台账!$E$3:$E$1869,$B157,进货台账!$B$3:$B$1869,LEFT($I$3,4),进货台账!$C$3:$C$1869,LEFT(BA$4,LEN(BA$4)-1)),"")</f>
        <v/>
      </c>
      <c r="BB157" s="64" t="str">
        <f>IF($B157&lt;&gt;"",SUMIFS(进货台账!$K$3:$K$1869,进货台账!$E$3:$E$1869,$B157,进货台账!$B$3:$B$1869,LEFT($I$3,4),进货台账!$C$3:$C$1869,LEFT(BA$4,LEN(BA$4)-1)),"")</f>
        <v/>
      </c>
      <c r="BC157" s="64" t="str">
        <f t="shared" si="186"/>
        <v/>
      </c>
      <c r="BD157" s="64" t="str">
        <f t="shared" si="187"/>
        <v/>
      </c>
      <c r="BE157" s="64" t="str">
        <f>IF($B157&lt;&gt;"",SUMIFS(销售台账!$I$3:$I$2654,销售台账!$E$3:$E$2654,$B157,销售台账!$B$3:$B$2654,LEFT($I$3,4),销售台账!$C$3:$C$2654,LEFT(BA$4,LEN(BA$4)-1)),"")</f>
        <v/>
      </c>
      <c r="BF157" s="64" t="str">
        <f>IF($B157&lt;&gt;"",IFERROR(SUMIFS(销售台账!$K$3:$K$2654,销售台账!$E$3:$E$2654,$B157,销售台账!$B$3:$B$2654,LEFT($I$3,4),销售台账!$C$3:$C$2654,LEFT(BA$4,LEN(BA$4)-1))/BE157,0),"")</f>
        <v/>
      </c>
      <c r="BG157" s="64" t="str">
        <f>IF($B157&lt;&gt;"",SUMIFS(损耗登记!$I$3:$I$4999,损耗登记!$E$3:$E$4999,$B157,损耗登记!$B$3:$B$4999,LEFT($I$3,4),损耗登记!$C$3:$C$4999,LEFT(BA$4,LEN(BA$4)-1)),"")</f>
        <v/>
      </c>
      <c r="BH157" s="64" t="str">
        <f t="shared" si="188"/>
        <v/>
      </c>
      <c r="BI157" s="64" t="str">
        <f t="shared" si="189"/>
        <v/>
      </c>
      <c r="BJ157" s="64" t="str">
        <f t="shared" si="190"/>
        <v/>
      </c>
      <c r="BK157" s="64" t="str">
        <f t="shared" si="191"/>
        <v/>
      </c>
      <c r="BL157" s="64" t="str">
        <f>IF($B157&lt;&gt;"",SUMIFS(进货台账!$I$3:$I$1869,进货台账!$E$3:$E$1869,$B157,进货台账!$B$3:$B$1869,LEFT($I$3,4),进货台账!$C$3:$C$1869,LEFT(BL$4,LEN(BL$4)-1)),"")</f>
        <v/>
      </c>
      <c r="BM157" s="64" t="str">
        <f>IF($B157&lt;&gt;"",SUMIFS(进货台账!$K$3:$K$1869,进货台账!$E$3:$E$1869,$B157,进货台账!$B$3:$B$1869,LEFT($I$3,4),进货台账!$C$3:$C$1869,LEFT(BL$4,LEN(BL$4)-1)),"")</f>
        <v/>
      </c>
      <c r="BN157" s="64" t="str">
        <f t="shared" si="192"/>
        <v/>
      </c>
      <c r="BO157" s="64" t="str">
        <f t="shared" si="193"/>
        <v/>
      </c>
      <c r="BP157" s="64" t="str">
        <f>IF($B157&lt;&gt;"",SUMIFS(销售台账!$I$3:$I$2654,销售台账!$E$3:$E$2654,$B157,销售台账!$B$3:$B$2654,LEFT($I$3,4),销售台账!$C$3:$C$2654,LEFT(BL$4,LEN(BL$4)-1)),"")</f>
        <v/>
      </c>
      <c r="BQ157" s="64" t="str">
        <f>IF($B157&lt;&gt;"",IFERROR(SUMIFS(销售台账!$K$3:$K$2654,销售台账!$E$3:$E$2654,$B157,销售台账!$B$3:$B$2654,LEFT($I$3,4),销售台账!$C$3:$C$2654,LEFT(BL$4,LEN(BL$4)-1))/BP157,0),"")</f>
        <v/>
      </c>
      <c r="BR157" s="64" t="str">
        <f>IF($B157&lt;&gt;"",SUMIFS(损耗登记!$I$3:$I$4999,损耗登记!$E$3:$E$4999,$B157,损耗登记!$B$3:$B$4999,LEFT($I$3,4),损耗登记!$C$3:$C$4999,LEFT(BL$4,LEN(BL$4)-1)),"")</f>
        <v/>
      </c>
      <c r="BS157" s="64" t="str">
        <f t="shared" si="194"/>
        <v/>
      </c>
      <c r="BT157" s="64" t="str">
        <f t="shared" si="195"/>
        <v/>
      </c>
      <c r="BU157" s="64" t="str">
        <f t="shared" si="196"/>
        <v/>
      </c>
      <c r="BV157" s="64" t="str">
        <f t="shared" si="197"/>
        <v/>
      </c>
      <c r="BW157" s="64" t="str">
        <f>IF($B157&lt;&gt;"",SUMIFS(进货台账!$I$3:$I$1869,进货台账!$E$3:$E$1869,$B157,进货台账!$B$3:$B$1869,LEFT($I$3,4),进货台账!$C$3:$C$1869,LEFT(BW$4,LEN(BW$4)-1)),"")</f>
        <v/>
      </c>
      <c r="BX157" s="64" t="str">
        <f>IF($B157&lt;&gt;"",SUMIFS(进货台账!$K$3:$K$1869,进货台账!$E$3:$E$1869,$B157,进货台账!$B$3:$B$1869,LEFT($I$3,4),进货台账!$C$3:$C$1869,LEFT(BW$4,LEN(BW$4)-1)),"")</f>
        <v/>
      </c>
      <c r="BY157" s="64" t="str">
        <f t="shared" si="198"/>
        <v/>
      </c>
      <c r="BZ157" s="64" t="str">
        <f t="shared" si="199"/>
        <v/>
      </c>
      <c r="CA157" s="64" t="str">
        <f>IF($B157&lt;&gt;"",SUMIFS(销售台账!$I$3:$I$2654,销售台账!$E$3:$E$2654,$B157,销售台账!$B$3:$B$2654,LEFT($I$3,4),销售台账!$C$3:$C$2654,LEFT(BW$4,LEN(BW$4)-1)),"")</f>
        <v/>
      </c>
      <c r="CB157" s="64" t="str">
        <f>IF($B157&lt;&gt;"",IFERROR(SUMIFS(销售台账!$K$3:$K$2654,销售台账!$E$3:$E$2654,$B157,销售台账!$B$3:$B$2654,LEFT($I$3,4),销售台账!$C$3:$C$2654,LEFT(BW$4,LEN(BW$4)-1))/CA157,0),"")</f>
        <v/>
      </c>
      <c r="CC157" s="64" t="str">
        <f>IF($B157&lt;&gt;"",SUMIFS(损耗登记!$I$3:$I$4999,损耗登记!$E$3:$E$4999,$B157,损耗登记!$B$3:$B$4999,LEFT($I$3,4),损耗登记!$C$3:$C$4999,LEFT(BW$4,LEN(BW$4)-1)),"")</f>
        <v/>
      </c>
      <c r="CD157" s="64" t="str">
        <f t="shared" si="200"/>
        <v/>
      </c>
      <c r="CE157" s="64" t="str">
        <f t="shared" si="201"/>
        <v/>
      </c>
      <c r="CF157" s="64" t="str">
        <f t="shared" si="202"/>
        <v/>
      </c>
      <c r="CG157" s="64" t="str">
        <f t="shared" si="203"/>
        <v/>
      </c>
      <c r="CH157" s="64" t="str">
        <f>IF($B157&lt;&gt;"",SUMIFS(进货台账!$I$3:$I$1869,进货台账!$E$3:$E$1869,$B157,进货台账!$B$3:$B$1869,LEFT($I$3,4),进货台账!$C$3:$C$1869,LEFT(CH$4,LEN(CH$4)-1)),"")</f>
        <v/>
      </c>
      <c r="CI157" s="64" t="str">
        <f>IF($B157&lt;&gt;"",SUMIFS(进货台账!$K$3:$K$1869,进货台账!$E$3:$E$1869,$B157,进货台账!$B$3:$B$1869,LEFT($I$3,4),进货台账!$C$3:$C$1869,LEFT(CH$4,LEN(CH$4)-1)),"")</f>
        <v/>
      </c>
      <c r="CJ157" s="64" t="str">
        <f t="shared" si="204"/>
        <v/>
      </c>
      <c r="CK157" s="64" t="str">
        <f t="shared" si="205"/>
        <v/>
      </c>
      <c r="CL157" s="64" t="str">
        <f>IF($B157&lt;&gt;"",SUMIFS(销售台账!$I$3:$I$2654,销售台账!$E$3:$E$2654,$B157,销售台账!$B$3:$B$2654,LEFT($I$3,4),销售台账!$C$3:$C$2654,LEFT(CH$4,LEN(CH$4)-1)),"")</f>
        <v/>
      </c>
      <c r="CM157" s="64" t="str">
        <f>IF($B157&lt;&gt;"",IFERROR(SUMIFS(销售台账!$K$3:$K$2654,销售台账!$E$3:$E$2654,$B157,销售台账!$B$3:$B$2654,LEFT($I$3,4),销售台账!$C$3:$C$2654,LEFT(CH$4,LEN(CH$4)-1))/CL157,0),"")</f>
        <v/>
      </c>
      <c r="CN157" s="64" t="str">
        <f>IF($B157&lt;&gt;"",SUMIFS(损耗登记!$I$3:$I$4999,损耗登记!$E$3:$E$4999,$B157,损耗登记!$B$3:$B$4999,LEFT($I$3,4),损耗登记!$C$3:$C$4999,LEFT(CH$4,LEN(CH$4)-1)),"")</f>
        <v/>
      </c>
      <c r="CO157" s="64" t="str">
        <f t="shared" si="206"/>
        <v/>
      </c>
      <c r="CP157" s="64" t="str">
        <f t="shared" si="207"/>
        <v/>
      </c>
      <c r="CQ157" s="64" t="str">
        <f t="shared" si="208"/>
        <v/>
      </c>
      <c r="CR157" s="64" t="str">
        <f t="shared" si="209"/>
        <v/>
      </c>
      <c r="CS157" s="64" t="str">
        <f>IF($B157&lt;&gt;"",SUMIFS(进货台账!$I$3:$I$1869,进货台账!$E$3:$E$1869,$B157,进货台账!$B$3:$B$1869,LEFT($I$3,4),进货台账!$C$3:$C$1869,LEFT(CS$4,LEN(CS$4)-1)),"")</f>
        <v/>
      </c>
      <c r="CT157" s="64" t="str">
        <f>IF($B157&lt;&gt;"",SUMIFS(进货台账!$K$3:$K$1869,进货台账!$E$3:$E$1869,$B157,进货台账!$B$3:$B$1869,LEFT($I$3,4),进货台账!$C$3:$C$1869,LEFT(CS$4,LEN(CS$4)-1)),"")</f>
        <v/>
      </c>
      <c r="CU157" s="64" t="str">
        <f t="shared" si="210"/>
        <v/>
      </c>
      <c r="CV157" s="64" t="str">
        <f t="shared" si="211"/>
        <v/>
      </c>
      <c r="CW157" s="64" t="str">
        <f>IF($B157&lt;&gt;"",SUMIFS(销售台账!$I$3:$I$2654,销售台账!$E$3:$E$2654,$B157,销售台账!$B$3:$B$2654,LEFT($I$3,4),销售台账!$C$3:$C$2654,LEFT(CS$4,LEN(CS$4)-1)),"")</f>
        <v/>
      </c>
      <c r="CX157" s="64" t="str">
        <f>IF($B157&lt;&gt;"",IFERROR(SUMIFS(销售台账!$K$3:$K$2654,销售台账!$E$3:$E$2654,$B157,销售台账!$B$3:$B$2654,LEFT($I$3,4),销售台账!$C$3:$C$2654,LEFT(CS$4,LEN(CS$4)-1))/CW157,0),"")</f>
        <v/>
      </c>
      <c r="CY157" s="64" t="str">
        <f>IF($B157&lt;&gt;"",SUMIFS(损耗登记!$I$3:$I$4999,损耗登记!$E$3:$E$4999,$B157,损耗登记!$B$3:$B$4999,LEFT($I$3,4),损耗登记!$C$3:$C$4999,LEFT(CS$4,LEN(CS$4)-1)),"")</f>
        <v/>
      </c>
      <c r="CZ157" s="64" t="str">
        <f t="shared" si="212"/>
        <v/>
      </c>
      <c r="DA157" s="64" t="str">
        <f t="shared" si="213"/>
        <v/>
      </c>
      <c r="DB157" s="64" t="str">
        <f t="shared" si="214"/>
        <v/>
      </c>
      <c r="DC157" s="64" t="str">
        <f t="shared" si="215"/>
        <v/>
      </c>
      <c r="DD157" s="64" t="str">
        <f>IF($B157&lt;&gt;"",SUMIFS(进货台账!$I$3:$I$1869,进货台账!$E$3:$E$1869,$B157,进货台账!$B$3:$B$1869,LEFT($I$3,4),进货台账!$C$3:$C$1869,LEFT(DD$4,LEN(DD$4)-1)),"")</f>
        <v/>
      </c>
      <c r="DE157" s="64" t="str">
        <f>IF($B157&lt;&gt;"",SUMIFS(进货台账!$K$3:$K$1869,进货台账!$E$3:$E$1869,$B157,进货台账!$B$3:$B$1869,LEFT($I$3,4),进货台账!$C$3:$C$1869,LEFT(DD$4,LEN(DD$4)-1)),"")</f>
        <v/>
      </c>
      <c r="DF157" s="64" t="str">
        <f t="shared" si="216"/>
        <v/>
      </c>
      <c r="DG157" s="64" t="str">
        <f t="shared" si="217"/>
        <v/>
      </c>
      <c r="DH157" s="64" t="str">
        <f>IF($B157&lt;&gt;"",SUMIFS(销售台账!$I$3:$I$2654,销售台账!$E$3:$E$2654,$B157,销售台账!$B$3:$B$2654,LEFT($I$3,4),销售台账!$C$3:$C$2654,LEFT(DD$4,LEN(DD$4)-1)),"")</f>
        <v/>
      </c>
      <c r="DI157" s="64" t="str">
        <f>IF($B157&lt;&gt;"",IFERROR(SUMIFS(销售台账!$K$3:$K$2654,销售台账!$E$3:$E$2654,$B157,销售台账!$B$3:$B$2654,LEFT($I$3,4),销售台账!$C$3:$C$2654,LEFT(DD$4,LEN(DD$4)-1))/DH157,0),"")</f>
        <v/>
      </c>
      <c r="DJ157" s="64" t="str">
        <f>IF($B157&lt;&gt;"",SUMIFS(损耗登记!$I$3:$I$4999,损耗登记!$E$3:$E$4999,$B157,损耗登记!$B$3:$B$4999,LEFT($I$3,4),损耗登记!$C$3:$C$4999,LEFT(DD$4,LEN(DD$4)-1)),"")</f>
        <v/>
      </c>
      <c r="DK157" s="64" t="str">
        <f t="shared" si="218"/>
        <v/>
      </c>
      <c r="DL157" s="64" t="str">
        <f t="shared" si="219"/>
        <v/>
      </c>
      <c r="DM157" s="64" t="str">
        <f t="shared" si="220"/>
        <v/>
      </c>
      <c r="DN157" s="64" t="str">
        <f t="shared" si="221"/>
        <v/>
      </c>
      <c r="DO157" s="64" t="str">
        <f>IF($B157&lt;&gt;"",SUMIFS(进货台账!$I$3:$I$1869,进货台账!$E$3:$E$1869,$B157,进货台账!$B$3:$B$1869,LEFT($I$3,4),进货台账!$C$3:$C$1869,LEFT(DO$4,LEN(DO$4)-1)),"")</f>
        <v/>
      </c>
      <c r="DP157" s="64" t="str">
        <f>IF($B157&lt;&gt;"",SUMIFS(进货台账!$K$3:$K$1869,进货台账!$E$3:$E$1869,$B157,进货台账!$B$3:$B$1869,LEFT($I$3,4),进货台账!$C$3:$C$1869,LEFT(DO$4,LEN(DO$4)-1)),"")</f>
        <v/>
      </c>
      <c r="DQ157" s="64" t="str">
        <f t="shared" si="222"/>
        <v/>
      </c>
      <c r="DR157" s="64" t="str">
        <f t="shared" si="223"/>
        <v/>
      </c>
      <c r="DS157" s="64" t="str">
        <f>IF($B157&lt;&gt;"",SUMIFS(销售台账!$I$3:$I$2654,销售台账!$E$3:$E$2654,$B157,销售台账!$B$3:$B$2654,LEFT($I$3,4),销售台账!$C$3:$C$2654,LEFT(DO$4,LEN(DO$4)-1)),"")</f>
        <v/>
      </c>
      <c r="DT157" s="64" t="str">
        <f>IF($B157&lt;&gt;"",IFERROR(SUMIFS(销售台账!$K$3:$K$2654,销售台账!$E$3:$E$2654,$B157,销售台账!$B$3:$B$2654,LEFT($I$3,4),销售台账!$C$3:$C$2654,LEFT(DO$4,LEN(DO$4)-1))/DS157,0),"")</f>
        <v/>
      </c>
      <c r="DU157" s="64" t="str">
        <f>IF($B157&lt;&gt;"",SUMIFS(损耗登记!$I$3:$I$4999,损耗登记!$E$3:$E$4999,$B157,损耗登记!$B$3:$B$4999,LEFT($I$3,4),损耗登记!$C$3:$C$4999,LEFT(DO$4,LEN(DO$4)-1)),"")</f>
        <v/>
      </c>
      <c r="DV157" s="64" t="str">
        <f t="shared" si="224"/>
        <v/>
      </c>
      <c r="DW157" s="64" t="str">
        <f t="shared" si="225"/>
        <v/>
      </c>
      <c r="DX157" s="64" t="str">
        <f t="shared" si="226"/>
        <v/>
      </c>
      <c r="DY157" s="64" t="str">
        <f t="shared" si="227"/>
        <v/>
      </c>
      <c r="DZ157" s="64" t="str">
        <f>IF($B157&lt;&gt;"",SUMIFS(进货台账!$I$3:$I$1869,进货台账!$E$3:$E$1869,$B157,进货台账!$B$3:$B$1869,LEFT($I$3,4),进货台账!$C$3:$C$1869,LEFT(DZ$4,LEN(DZ$4)-1)),"")</f>
        <v/>
      </c>
      <c r="EA157" s="64" t="str">
        <f>IF($B157&lt;&gt;"",SUMIFS(进货台账!$K$3:$K$1869,进货台账!$E$3:$E$1869,$B157,进货台账!$B$3:$B$1869,LEFT($I$3,4),进货台账!$C$3:$C$1869,LEFT(DZ$4,LEN(DZ$4)-1)),"")</f>
        <v/>
      </c>
      <c r="EB157" s="64" t="str">
        <f t="shared" si="228"/>
        <v/>
      </c>
      <c r="EC157" s="64" t="str">
        <f t="shared" si="229"/>
        <v/>
      </c>
      <c r="ED157" s="64" t="str">
        <f>IF($B157&lt;&gt;"",SUMIFS(销售台账!$I$3:$I$2654,销售台账!$E$3:$E$2654,$B157,销售台账!$B$3:$B$2654,LEFT($I$3,4),销售台账!$C$3:$C$2654,LEFT(DZ$4,LEN(DZ$4)-1)),"")</f>
        <v/>
      </c>
      <c r="EE157" s="64" t="str">
        <f>IF($B157&lt;&gt;"",IFERROR(SUMIFS(销售台账!$K$3:$K$2654,销售台账!$E$3:$E$2654,$B157,销售台账!$B$3:$B$2654,LEFT($I$3,4),销售台账!$C$3:$C$2654,LEFT(DZ$4,LEN(DZ$4)-1))/ED157,0),"")</f>
        <v/>
      </c>
      <c r="EF157" s="64" t="str">
        <f>IF($B157&lt;&gt;"",SUMIFS(损耗登记!$I$3:$I$4999,损耗登记!$E$3:$E$4999,$B157,损耗登记!$B$3:$B$4999,LEFT($I$3,4),损耗登记!$C$3:$C$4999,LEFT(DZ$4,LEN(DZ$4)-1)),"")</f>
        <v/>
      </c>
      <c r="EG157" s="64" t="str">
        <f t="shared" si="230"/>
        <v/>
      </c>
      <c r="EH157" s="64" t="str">
        <f t="shared" si="231"/>
        <v/>
      </c>
      <c r="EI157" s="64" t="str">
        <f t="shared" si="232"/>
        <v/>
      </c>
      <c r="EJ157" s="64" t="str">
        <f t="shared" si="233"/>
        <v/>
      </c>
    </row>
    <row r="158" s="44" customFormat="1" ht="22" customHeight="1" spans="1:140">
      <c r="A158" s="63" t="str">
        <f t="shared" si="234"/>
        <v/>
      </c>
      <c r="B158" s="63" t="str">
        <f>IF(商品参数!A154&lt;&gt;"",商品参数!A154,"")</f>
        <v/>
      </c>
      <c r="C158" s="64" t="str">
        <f>IFERROR(VLOOKUP(B158,商品参数!A:E,2,FALSE),"")</f>
        <v/>
      </c>
      <c r="D158" s="64" t="str">
        <f>IFERROR(VLOOKUP(B158,商品参数!A:E,3,FALSE),"")</f>
        <v/>
      </c>
      <c r="E158" s="64" t="str">
        <f>IFERROR(VLOOKUP(B158,商品参数!A:E,4,FALSE),"")</f>
        <v/>
      </c>
      <c r="F158" s="64" t="str">
        <f>IF(E158&lt;&gt;"",IFERROR(VLOOKUP(B158,商品参数!$A$3:$D$499,6,0),0),"")</f>
        <v/>
      </c>
      <c r="G158" s="64" t="str">
        <f>IF(E158&lt;&gt;"",IFERROR(VLOOKUP(B158,商品参数!$A$3:$E$499,7,0),0),"")</f>
        <v/>
      </c>
      <c r="H158" s="64" t="str">
        <f t="shared" si="168"/>
        <v/>
      </c>
      <c r="I158" s="64" t="str">
        <f>IF($B158&lt;&gt;"",SUMIFS(进货台账!$I$3:$I$1869,进货台账!$E$3:$E$1869,$B158,进货台账!$B$3:$B$1869,LEFT($I$3,4),进货台账!$C$3:$C$1869,LEFT(I$4,LEN(I$4)-1)),"")</f>
        <v/>
      </c>
      <c r="J158" s="64" t="str">
        <f>IF($B158&lt;&gt;"",SUMIFS(进货台账!$K$3:$K$1869,进货台账!$E$3:$E$1869,$B158,进货台账!$B$3:$B$1869,LEFT($I$3,4),进货台账!$C$3:$C$1869,LEFT(I$4,LEN(I$4)-1)),"")</f>
        <v/>
      </c>
      <c r="K158" s="64" t="str">
        <f t="shared" si="169"/>
        <v/>
      </c>
      <c r="L158" s="64" t="str">
        <f t="shared" si="170"/>
        <v/>
      </c>
      <c r="M158" s="64" t="str">
        <f>IF($B158&lt;&gt;"",SUMIFS(销售台账!$I$3:$I$2654,销售台账!$E$3:$E$2654,$B158,销售台账!$B$3:$B$2654,LEFT($I$3,4),销售台账!$C$3:$C$2654,LEFT(I$4,LEN(I$4)-1)),"")</f>
        <v/>
      </c>
      <c r="N158" s="64" t="str">
        <f>IF($B158&lt;&gt;"",IFERROR(SUMIFS(销售台账!$K$3:$K$2654,销售台账!$E$3:$E$2654,$B158,销售台账!$B$3:$B$2654,LEFT($I$3,4),销售台账!$C$3:$C$2654,LEFT(I$4,LEN(I$4)-1))/M158,0),"")</f>
        <v/>
      </c>
      <c r="O158" s="64" t="str">
        <f>IF($B158&lt;&gt;"",SUMIFS(损耗登记!$I$3:$I$4999,损耗登记!$E$3:$E$4999,$B158,损耗登记!$B$3:$B$4999,LEFT($I$3,4),损耗登记!$C$3:$C$4999,LEFT(I$4,LEN(I$4)-1)),"")</f>
        <v/>
      </c>
      <c r="P158" s="64" t="str">
        <f t="shared" si="171"/>
        <v/>
      </c>
      <c r="Q158" s="64" t="str">
        <f t="shared" si="172"/>
        <v/>
      </c>
      <c r="R158" s="64" t="str">
        <f t="shared" si="173"/>
        <v/>
      </c>
      <c r="S158" s="64" t="str">
        <f t="shared" si="235"/>
        <v/>
      </c>
      <c r="T158" s="64" t="str">
        <f>IF($B158&lt;&gt;"",SUMIFS(进货台账!$I$3:$I$1869,进货台账!$E$3:$E$1869,$B158,进货台账!$B$3:$B$1869,LEFT($I$3,4),进货台账!$C$3:$C$1869,LEFT(T$4,LEN(T$4)-1)),"")</f>
        <v/>
      </c>
      <c r="U158" s="64" t="str">
        <f>IF($B158&lt;&gt;"",SUMIFS(进货台账!$K$3:$K$1869,进货台账!$E$3:$E$1869,$B158,进货台账!$B$3:$B$1869,LEFT($I$3,4),进货台账!$C$3:$C$1869,LEFT(T$4,LEN(T$4)-1)),"")</f>
        <v/>
      </c>
      <c r="V158" s="64" t="str">
        <f t="shared" si="236"/>
        <v/>
      </c>
      <c r="W158" s="64" t="str">
        <f t="shared" si="237"/>
        <v/>
      </c>
      <c r="X158" s="64" t="str">
        <f>IF($B158&lt;&gt;"",SUMIFS(销售台账!$I$3:$I$2654,销售台账!$E$3:$E$2654,$B158,销售台账!$B$3:$B$2654,LEFT($I$3,4),销售台账!$C$3:$C$2654,LEFT(T$4,LEN(T$4)-1)),"")</f>
        <v/>
      </c>
      <c r="Y158" s="64" t="str">
        <f>IF($B158&lt;&gt;"",IFERROR(SUMIFS(销售台账!$K$3:$K$2654,销售台账!$E$3:$E$2654,$B158,销售台账!$B$3:$B$2654,LEFT($I$3,4),销售台账!$C$3:$C$2654,LEFT(T$4,LEN(T$4)-1))/X158,0),"")</f>
        <v/>
      </c>
      <c r="Z158" s="64" t="str">
        <f>IF($B158&lt;&gt;"",SUMIFS(损耗登记!$I$3:$I$4999,损耗登记!$E$3:$E$4999,$B158,损耗登记!$B$3:$B$4999,LEFT($I$3,4),损耗登记!$C$3:$C$4999,LEFT(T$4,LEN(T$4)-1)),"")</f>
        <v/>
      </c>
      <c r="AA158" s="64" t="str">
        <f t="shared" si="238"/>
        <v/>
      </c>
      <c r="AB158" s="64" t="str">
        <f t="shared" si="239"/>
        <v/>
      </c>
      <c r="AC158" s="64" t="str">
        <f t="shared" si="240"/>
        <v/>
      </c>
      <c r="AD158" s="64" t="str">
        <f t="shared" si="241"/>
        <v/>
      </c>
      <c r="AE158" s="64" t="str">
        <f>IF($B158&lt;&gt;"",SUMIFS(进货台账!$I$3:$I$1869,进货台账!$E$3:$E$1869,$B158,进货台账!$B$3:$B$1869,LEFT($I$3,4),进货台账!$C$3:$C$1869,LEFT(AE$4,LEN(AE$4)-1)),"")</f>
        <v/>
      </c>
      <c r="AF158" s="64" t="str">
        <f>IF($B158&lt;&gt;"",SUMIFS(进货台账!$K$3:$K$1869,进货台账!$E$3:$E$1869,$B158,进货台账!$B$3:$B$1869,LEFT($I$3,4),进货台账!$C$3:$C$1869,LEFT(AE$4,LEN(AE$4)-1)),"")</f>
        <v/>
      </c>
      <c r="AG158" s="64" t="str">
        <f t="shared" si="174"/>
        <v/>
      </c>
      <c r="AH158" s="64" t="str">
        <f t="shared" si="175"/>
        <v/>
      </c>
      <c r="AI158" s="64" t="str">
        <f>IF($B158&lt;&gt;"",SUMIFS(销售台账!$I$3:$I$2654,销售台账!$E$3:$E$2654,$B158,销售台账!$B$3:$B$2654,LEFT($I$3,4),销售台账!$C$3:$C$2654,LEFT(AE$4,LEN(AE$4)-1)),"")</f>
        <v/>
      </c>
      <c r="AJ158" s="64" t="str">
        <f>IF($B158&lt;&gt;"",IFERROR(SUMIFS(销售台账!$K$3:$K$2654,销售台账!$E$3:$E$2654,$B158,销售台账!$B$3:$B$2654,LEFT($I$3,4),销售台账!$C$3:$C$2654,LEFT(AE$4,LEN(AE$4)-1))/AI158,0),"")</f>
        <v/>
      </c>
      <c r="AK158" s="64" t="str">
        <f>IF($B158&lt;&gt;"",SUMIFS(损耗登记!$I$3:$I$4999,损耗登记!$E$3:$E$4999,$B158,损耗登记!$B$3:$B$4999,LEFT($I$3,4),损耗登记!$C$3:$C$4999,LEFT(AE$4,LEN(AE$4)-1)),"")</f>
        <v/>
      </c>
      <c r="AL158" s="64" t="str">
        <f t="shared" si="176"/>
        <v/>
      </c>
      <c r="AM158" s="64" t="str">
        <f t="shared" si="177"/>
        <v/>
      </c>
      <c r="AN158" s="64" t="str">
        <f t="shared" si="178"/>
        <v/>
      </c>
      <c r="AO158" s="64" t="str">
        <f t="shared" si="179"/>
        <v/>
      </c>
      <c r="AP158" s="64" t="str">
        <f>IF($B158&lt;&gt;"",SUMIFS(进货台账!$I$3:$I$1869,进货台账!$E$3:$E$1869,$B158,进货台账!$B$3:$B$1869,LEFT($I$3,4),进货台账!$C$3:$C$1869,LEFT(AP$4,LEN(AP$4)-1)),"")</f>
        <v/>
      </c>
      <c r="AQ158" s="64" t="str">
        <f>IF($B158&lt;&gt;"",SUMIFS(进货台账!$K$3:$K$1869,进货台账!$E$3:$E$1869,$B158,进货台账!$B$3:$B$1869,LEFT($I$3,4),进货台账!$C$3:$C$1869,LEFT(AP$4,LEN(AP$4)-1)),"")</f>
        <v/>
      </c>
      <c r="AR158" s="64" t="str">
        <f t="shared" si="180"/>
        <v/>
      </c>
      <c r="AS158" s="64" t="str">
        <f t="shared" si="181"/>
        <v/>
      </c>
      <c r="AT158" s="64" t="str">
        <f>IF($B158&lt;&gt;"",SUMIFS(销售台账!$I$3:$I$2654,销售台账!$E$3:$E$2654,$B158,销售台账!$B$3:$B$2654,LEFT($I$3,4),销售台账!$C$3:$C$2654,LEFT(AP$4,LEN(AP$4)-1)),"")</f>
        <v/>
      </c>
      <c r="AU158" s="64" t="str">
        <f>IF($B158&lt;&gt;"",IFERROR(SUMIFS(销售台账!$K$3:$K$2654,销售台账!$E$3:$E$2654,$B158,销售台账!$B$3:$B$2654,LEFT($I$3,4),销售台账!$C$3:$C$2654,LEFT(AP$4,LEN(AP$4)-1))/AT158,0),"")</f>
        <v/>
      </c>
      <c r="AV158" s="64" t="str">
        <f>IF($B158&lt;&gt;"",SUMIFS(损耗登记!$I$3:$I$4999,损耗登记!$E$3:$E$4999,$B158,损耗登记!$B$3:$B$4999,LEFT($I$3,4),损耗登记!$C$3:$C$4999,LEFT(AP$4,LEN(AP$4)-1)),"")</f>
        <v/>
      </c>
      <c r="AW158" s="64" t="str">
        <f t="shared" si="182"/>
        <v/>
      </c>
      <c r="AX158" s="64" t="str">
        <f t="shared" si="183"/>
        <v/>
      </c>
      <c r="AY158" s="64" t="str">
        <f t="shared" si="184"/>
        <v/>
      </c>
      <c r="AZ158" s="64" t="str">
        <f t="shared" si="185"/>
        <v/>
      </c>
      <c r="BA158" s="64" t="str">
        <f>IF($B158&lt;&gt;"",SUMIFS(进货台账!$I$3:$I$1869,进货台账!$E$3:$E$1869,$B158,进货台账!$B$3:$B$1869,LEFT($I$3,4),进货台账!$C$3:$C$1869,LEFT(BA$4,LEN(BA$4)-1)),"")</f>
        <v/>
      </c>
      <c r="BB158" s="64" t="str">
        <f>IF($B158&lt;&gt;"",SUMIFS(进货台账!$K$3:$K$1869,进货台账!$E$3:$E$1869,$B158,进货台账!$B$3:$B$1869,LEFT($I$3,4),进货台账!$C$3:$C$1869,LEFT(BA$4,LEN(BA$4)-1)),"")</f>
        <v/>
      </c>
      <c r="BC158" s="64" t="str">
        <f t="shared" si="186"/>
        <v/>
      </c>
      <c r="BD158" s="64" t="str">
        <f t="shared" si="187"/>
        <v/>
      </c>
      <c r="BE158" s="64" t="str">
        <f>IF($B158&lt;&gt;"",SUMIFS(销售台账!$I$3:$I$2654,销售台账!$E$3:$E$2654,$B158,销售台账!$B$3:$B$2654,LEFT($I$3,4),销售台账!$C$3:$C$2654,LEFT(BA$4,LEN(BA$4)-1)),"")</f>
        <v/>
      </c>
      <c r="BF158" s="64" t="str">
        <f>IF($B158&lt;&gt;"",IFERROR(SUMIFS(销售台账!$K$3:$K$2654,销售台账!$E$3:$E$2654,$B158,销售台账!$B$3:$B$2654,LEFT($I$3,4),销售台账!$C$3:$C$2654,LEFT(BA$4,LEN(BA$4)-1))/BE158,0),"")</f>
        <v/>
      </c>
      <c r="BG158" s="64" t="str">
        <f>IF($B158&lt;&gt;"",SUMIFS(损耗登记!$I$3:$I$4999,损耗登记!$E$3:$E$4999,$B158,损耗登记!$B$3:$B$4999,LEFT($I$3,4),损耗登记!$C$3:$C$4999,LEFT(BA$4,LEN(BA$4)-1)),"")</f>
        <v/>
      </c>
      <c r="BH158" s="64" t="str">
        <f t="shared" si="188"/>
        <v/>
      </c>
      <c r="BI158" s="64" t="str">
        <f t="shared" si="189"/>
        <v/>
      </c>
      <c r="BJ158" s="64" t="str">
        <f t="shared" si="190"/>
        <v/>
      </c>
      <c r="BK158" s="64" t="str">
        <f t="shared" si="191"/>
        <v/>
      </c>
      <c r="BL158" s="64" t="str">
        <f>IF($B158&lt;&gt;"",SUMIFS(进货台账!$I$3:$I$1869,进货台账!$E$3:$E$1869,$B158,进货台账!$B$3:$B$1869,LEFT($I$3,4),进货台账!$C$3:$C$1869,LEFT(BL$4,LEN(BL$4)-1)),"")</f>
        <v/>
      </c>
      <c r="BM158" s="64" t="str">
        <f>IF($B158&lt;&gt;"",SUMIFS(进货台账!$K$3:$K$1869,进货台账!$E$3:$E$1869,$B158,进货台账!$B$3:$B$1869,LEFT($I$3,4),进货台账!$C$3:$C$1869,LEFT(BL$4,LEN(BL$4)-1)),"")</f>
        <v/>
      </c>
      <c r="BN158" s="64" t="str">
        <f t="shared" si="192"/>
        <v/>
      </c>
      <c r="BO158" s="64" t="str">
        <f t="shared" si="193"/>
        <v/>
      </c>
      <c r="BP158" s="64" t="str">
        <f>IF($B158&lt;&gt;"",SUMIFS(销售台账!$I$3:$I$2654,销售台账!$E$3:$E$2654,$B158,销售台账!$B$3:$B$2654,LEFT($I$3,4),销售台账!$C$3:$C$2654,LEFT(BL$4,LEN(BL$4)-1)),"")</f>
        <v/>
      </c>
      <c r="BQ158" s="64" t="str">
        <f>IF($B158&lt;&gt;"",IFERROR(SUMIFS(销售台账!$K$3:$K$2654,销售台账!$E$3:$E$2654,$B158,销售台账!$B$3:$B$2654,LEFT($I$3,4),销售台账!$C$3:$C$2654,LEFT(BL$4,LEN(BL$4)-1))/BP158,0),"")</f>
        <v/>
      </c>
      <c r="BR158" s="64" t="str">
        <f>IF($B158&lt;&gt;"",SUMIFS(损耗登记!$I$3:$I$4999,损耗登记!$E$3:$E$4999,$B158,损耗登记!$B$3:$B$4999,LEFT($I$3,4),损耗登记!$C$3:$C$4999,LEFT(BL$4,LEN(BL$4)-1)),"")</f>
        <v/>
      </c>
      <c r="BS158" s="64" t="str">
        <f t="shared" si="194"/>
        <v/>
      </c>
      <c r="BT158" s="64" t="str">
        <f t="shared" si="195"/>
        <v/>
      </c>
      <c r="BU158" s="64" t="str">
        <f t="shared" si="196"/>
        <v/>
      </c>
      <c r="BV158" s="64" t="str">
        <f t="shared" si="197"/>
        <v/>
      </c>
      <c r="BW158" s="64" t="str">
        <f>IF($B158&lt;&gt;"",SUMIFS(进货台账!$I$3:$I$1869,进货台账!$E$3:$E$1869,$B158,进货台账!$B$3:$B$1869,LEFT($I$3,4),进货台账!$C$3:$C$1869,LEFT(BW$4,LEN(BW$4)-1)),"")</f>
        <v/>
      </c>
      <c r="BX158" s="64" t="str">
        <f>IF($B158&lt;&gt;"",SUMIFS(进货台账!$K$3:$K$1869,进货台账!$E$3:$E$1869,$B158,进货台账!$B$3:$B$1869,LEFT($I$3,4),进货台账!$C$3:$C$1869,LEFT(BW$4,LEN(BW$4)-1)),"")</f>
        <v/>
      </c>
      <c r="BY158" s="64" t="str">
        <f t="shared" si="198"/>
        <v/>
      </c>
      <c r="BZ158" s="64" t="str">
        <f t="shared" si="199"/>
        <v/>
      </c>
      <c r="CA158" s="64" t="str">
        <f>IF($B158&lt;&gt;"",SUMIFS(销售台账!$I$3:$I$2654,销售台账!$E$3:$E$2654,$B158,销售台账!$B$3:$B$2654,LEFT($I$3,4),销售台账!$C$3:$C$2654,LEFT(BW$4,LEN(BW$4)-1)),"")</f>
        <v/>
      </c>
      <c r="CB158" s="64" t="str">
        <f>IF($B158&lt;&gt;"",IFERROR(SUMIFS(销售台账!$K$3:$K$2654,销售台账!$E$3:$E$2654,$B158,销售台账!$B$3:$B$2654,LEFT($I$3,4),销售台账!$C$3:$C$2654,LEFT(BW$4,LEN(BW$4)-1))/CA158,0),"")</f>
        <v/>
      </c>
      <c r="CC158" s="64" t="str">
        <f>IF($B158&lt;&gt;"",SUMIFS(损耗登记!$I$3:$I$4999,损耗登记!$E$3:$E$4999,$B158,损耗登记!$B$3:$B$4999,LEFT($I$3,4),损耗登记!$C$3:$C$4999,LEFT(BW$4,LEN(BW$4)-1)),"")</f>
        <v/>
      </c>
      <c r="CD158" s="64" t="str">
        <f t="shared" si="200"/>
        <v/>
      </c>
      <c r="CE158" s="64" t="str">
        <f t="shared" si="201"/>
        <v/>
      </c>
      <c r="CF158" s="64" t="str">
        <f t="shared" si="202"/>
        <v/>
      </c>
      <c r="CG158" s="64" t="str">
        <f t="shared" si="203"/>
        <v/>
      </c>
      <c r="CH158" s="64" t="str">
        <f>IF($B158&lt;&gt;"",SUMIFS(进货台账!$I$3:$I$1869,进货台账!$E$3:$E$1869,$B158,进货台账!$B$3:$B$1869,LEFT($I$3,4),进货台账!$C$3:$C$1869,LEFT(CH$4,LEN(CH$4)-1)),"")</f>
        <v/>
      </c>
      <c r="CI158" s="64" t="str">
        <f>IF($B158&lt;&gt;"",SUMIFS(进货台账!$K$3:$K$1869,进货台账!$E$3:$E$1869,$B158,进货台账!$B$3:$B$1869,LEFT($I$3,4),进货台账!$C$3:$C$1869,LEFT(CH$4,LEN(CH$4)-1)),"")</f>
        <v/>
      </c>
      <c r="CJ158" s="64" t="str">
        <f t="shared" si="204"/>
        <v/>
      </c>
      <c r="CK158" s="64" t="str">
        <f t="shared" si="205"/>
        <v/>
      </c>
      <c r="CL158" s="64" t="str">
        <f>IF($B158&lt;&gt;"",SUMIFS(销售台账!$I$3:$I$2654,销售台账!$E$3:$E$2654,$B158,销售台账!$B$3:$B$2654,LEFT($I$3,4),销售台账!$C$3:$C$2654,LEFT(CH$4,LEN(CH$4)-1)),"")</f>
        <v/>
      </c>
      <c r="CM158" s="64" t="str">
        <f>IF($B158&lt;&gt;"",IFERROR(SUMIFS(销售台账!$K$3:$K$2654,销售台账!$E$3:$E$2654,$B158,销售台账!$B$3:$B$2654,LEFT($I$3,4),销售台账!$C$3:$C$2654,LEFT(CH$4,LEN(CH$4)-1))/CL158,0),"")</f>
        <v/>
      </c>
      <c r="CN158" s="64" t="str">
        <f>IF($B158&lt;&gt;"",SUMIFS(损耗登记!$I$3:$I$4999,损耗登记!$E$3:$E$4999,$B158,损耗登记!$B$3:$B$4999,LEFT($I$3,4),损耗登记!$C$3:$C$4999,LEFT(CH$4,LEN(CH$4)-1)),"")</f>
        <v/>
      </c>
      <c r="CO158" s="64" t="str">
        <f t="shared" si="206"/>
        <v/>
      </c>
      <c r="CP158" s="64" t="str">
        <f t="shared" si="207"/>
        <v/>
      </c>
      <c r="CQ158" s="64" t="str">
        <f t="shared" si="208"/>
        <v/>
      </c>
      <c r="CR158" s="64" t="str">
        <f t="shared" si="209"/>
        <v/>
      </c>
      <c r="CS158" s="64" t="str">
        <f>IF($B158&lt;&gt;"",SUMIFS(进货台账!$I$3:$I$1869,进货台账!$E$3:$E$1869,$B158,进货台账!$B$3:$B$1869,LEFT($I$3,4),进货台账!$C$3:$C$1869,LEFT(CS$4,LEN(CS$4)-1)),"")</f>
        <v/>
      </c>
      <c r="CT158" s="64" t="str">
        <f>IF($B158&lt;&gt;"",SUMIFS(进货台账!$K$3:$K$1869,进货台账!$E$3:$E$1869,$B158,进货台账!$B$3:$B$1869,LEFT($I$3,4),进货台账!$C$3:$C$1869,LEFT(CS$4,LEN(CS$4)-1)),"")</f>
        <v/>
      </c>
      <c r="CU158" s="64" t="str">
        <f t="shared" si="210"/>
        <v/>
      </c>
      <c r="CV158" s="64" t="str">
        <f t="shared" si="211"/>
        <v/>
      </c>
      <c r="CW158" s="64" t="str">
        <f>IF($B158&lt;&gt;"",SUMIFS(销售台账!$I$3:$I$2654,销售台账!$E$3:$E$2654,$B158,销售台账!$B$3:$B$2654,LEFT($I$3,4),销售台账!$C$3:$C$2654,LEFT(CS$4,LEN(CS$4)-1)),"")</f>
        <v/>
      </c>
      <c r="CX158" s="64" t="str">
        <f>IF($B158&lt;&gt;"",IFERROR(SUMIFS(销售台账!$K$3:$K$2654,销售台账!$E$3:$E$2654,$B158,销售台账!$B$3:$B$2654,LEFT($I$3,4),销售台账!$C$3:$C$2654,LEFT(CS$4,LEN(CS$4)-1))/CW158,0),"")</f>
        <v/>
      </c>
      <c r="CY158" s="64" t="str">
        <f>IF($B158&lt;&gt;"",SUMIFS(损耗登记!$I$3:$I$4999,损耗登记!$E$3:$E$4999,$B158,损耗登记!$B$3:$B$4999,LEFT($I$3,4),损耗登记!$C$3:$C$4999,LEFT(CS$4,LEN(CS$4)-1)),"")</f>
        <v/>
      </c>
      <c r="CZ158" s="64" t="str">
        <f t="shared" si="212"/>
        <v/>
      </c>
      <c r="DA158" s="64" t="str">
        <f t="shared" si="213"/>
        <v/>
      </c>
      <c r="DB158" s="64" t="str">
        <f t="shared" si="214"/>
        <v/>
      </c>
      <c r="DC158" s="64" t="str">
        <f t="shared" si="215"/>
        <v/>
      </c>
      <c r="DD158" s="64" t="str">
        <f>IF($B158&lt;&gt;"",SUMIFS(进货台账!$I$3:$I$1869,进货台账!$E$3:$E$1869,$B158,进货台账!$B$3:$B$1869,LEFT($I$3,4),进货台账!$C$3:$C$1869,LEFT(DD$4,LEN(DD$4)-1)),"")</f>
        <v/>
      </c>
      <c r="DE158" s="64" t="str">
        <f>IF($B158&lt;&gt;"",SUMIFS(进货台账!$K$3:$K$1869,进货台账!$E$3:$E$1869,$B158,进货台账!$B$3:$B$1869,LEFT($I$3,4),进货台账!$C$3:$C$1869,LEFT(DD$4,LEN(DD$4)-1)),"")</f>
        <v/>
      </c>
      <c r="DF158" s="64" t="str">
        <f t="shared" si="216"/>
        <v/>
      </c>
      <c r="DG158" s="64" t="str">
        <f t="shared" si="217"/>
        <v/>
      </c>
      <c r="DH158" s="64" t="str">
        <f>IF($B158&lt;&gt;"",SUMIFS(销售台账!$I$3:$I$2654,销售台账!$E$3:$E$2654,$B158,销售台账!$B$3:$B$2654,LEFT($I$3,4),销售台账!$C$3:$C$2654,LEFT(DD$4,LEN(DD$4)-1)),"")</f>
        <v/>
      </c>
      <c r="DI158" s="64" t="str">
        <f>IF($B158&lt;&gt;"",IFERROR(SUMIFS(销售台账!$K$3:$K$2654,销售台账!$E$3:$E$2654,$B158,销售台账!$B$3:$B$2654,LEFT($I$3,4),销售台账!$C$3:$C$2654,LEFT(DD$4,LEN(DD$4)-1))/DH158,0),"")</f>
        <v/>
      </c>
      <c r="DJ158" s="64" t="str">
        <f>IF($B158&lt;&gt;"",SUMIFS(损耗登记!$I$3:$I$4999,损耗登记!$E$3:$E$4999,$B158,损耗登记!$B$3:$B$4999,LEFT($I$3,4),损耗登记!$C$3:$C$4999,LEFT(DD$4,LEN(DD$4)-1)),"")</f>
        <v/>
      </c>
      <c r="DK158" s="64" t="str">
        <f t="shared" si="218"/>
        <v/>
      </c>
      <c r="DL158" s="64" t="str">
        <f t="shared" si="219"/>
        <v/>
      </c>
      <c r="DM158" s="64" t="str">
        <f t="shared" si="220"/>
        <v/>
      </c>
      <c r="DN158" s="64" t="str">
        <f t="shared" si="221"/>
        <v/>
      </c>
      <c r="DO158" s="64" t="str">
        <f>IF($B158&lt;&gt;"",SUMIFS(进货台账!$I$3:$I$1869,进货台账!$E$3:$E$1869,$B158,进货台账!$B$3:$B$1869,LEFT($I$3,4),进货台账!$C$3:$C$1869,LEFT(DO$4,LEN(DO$4)-1)),"")</f>
        <v/>
      </c>
      <c r="DP158" s="64" t="str">
        <f>IF($B158&lt;&gt;"",SUMIFS(进货台账!$K$3:$K$1869,进货台账!$E$3:$E$1869,$B158,进货台账!$B$3:$B$1869,LEFT($I$3,4),进货台账!$C$3:$C$1869,LEFT(DO$4,LEN(DO$4)-1)),"")</f>
        <v/>
      </c>
      <c r="DQ158" s="64" t="str">
        <f t="shared" si="222"/>
        <v/>
      </c>
      <c r="DR158" s="64" t="str">
        <f t="shared" si="223"/>
        <v/>
      </c>
      <c r="DS158" s="64" t="str">
        <f>IF($B158&lt;&gt;"",SUMIFS(销售台账!$I$3:$I$2654,销售台账!$E$3:$E$2654,$B158,销售台账!$B$3:$B$2654,LEFT($I$3,4),销售台账!$C$3:$C$2654,LEFT(DO$4,LEN(DO$4)-1)),"")</f>
        <v/>
      </c>
      <c r="DT158" s="64" t="str">
        <f>IF($B158&lt;&gt;"",IFERROR(SUMIFS(销售台账!$K$3:$K$2654,销售台账!$E$3:$E$2654,$B158,销售台账!$B$3:$B$2654,LEFT($I$3,4),销售台账!$C$3:$C$2654,LEFT(DO$4,LEN(DO$4)-1))/DS158,0),"")</f>
        <v/>
      </c>
      <c r="DU158" s="64" t="str">
        <f>IF($B158&lt;&gt;"",SUMIFS(损耗登记!$I$3:$I$4999,损耗登记!$E$3:$E$4999,$B158,损耗登记!$B$3:$B$4999,LEFT($I$3,4),损耗登记!$C$3:$C$4999,LEFT(DO$4,LEN(DO$4)-1)),"")</f>
        <v/>
      </c>
      <c r="DV158" s="64" t="str">
        <f t="shared" si="224"/>
        <v/>
      </c>
      <c r="DW158" s="64" t="str">
        <f t="shared" si="225"/>
        <v/>
      </c>
      <c r="DX158" s="64" t="str">
        <f t="shared" si="226"/>
        <v/>
      </c>
      <c r="DY158" s="64" t="str">
        <f t="shared" si="227"/>
        <v/>
      </c>
      <c r="DZ158" s="64" t="str">
        <f>IF($B158&lt;&gt;"",SUMIFS(进货台账!$I$3:$I$1869,进货台账!$E$3:$E$1869,$B158,进货台账!$B$3:$B$1869,LEFT($I$3,4),进货台账!$C$3:$C$1869,LEFT(DZ$4,LEN(DZ$4)-1)),"")</f>
        <v/>
      </c>
      <c r="EA158" s="64" t="str">
        <f>IF($B158&lt;&gt;"",SUMIFS(进货台账!$K$3:$K$1869,进货台账!$E$3:$E$1869,$B158,进货台账!$B$3:$B$1869,LEFT($I$3,4),进货台账!$C$3:$C$1869,LEFT(DZ$4,LEN(DZ$4)-1)),"")</f>
        <v/>
      </c>
      <c r="EB158" s="64" t="str">
        <f t="shared" si="228"/>
        <v/>
      </c>
      <c r="EC158" s="64" t="str">
        <f t="shared" si="229"/>
        <v/>
      </c>
      <c r="ED158" s="64" t="str">
        <f>IF($B158&lt;&gt;"",SUMIFS(销售台账!$I$3:$I$2654,销售台账!$E$3:$E$2654,$B158,销售台账!$B$3:$B$2654,LEFT($I$3,4),销售台账!$C$3:$C$2654,LEFT(DZ$4,LEN(DZ$4)-1)),"")</f>
        <v/>
      </c>
      <c r="EE158" s="64" t="str">
        <f>IF($B158&lt;&gt;"",IFERROR(SUMIFS(销售台账!$K$3:$K$2654,销售台账!$E$3:$E$2654,$B158,销售台账!$B$3:$B$2654,LEFT($I$3,4),销售台账!$C$3:$C$2654,LEFT(DZ$4,LEN(DZ$4)-1))/ED158,0),"")</f>
        <v/>
      </c>
      <c r="EF158" s="64" t="str">
        <f>IF($B158&lt;&gt;"",SUMIFS(损耗登记!$I$3:$I$4999,损耗登记!$E$3:$E$4999,$B158,损耗登记!$B$3:$B$4999,LEFT($I$3,4),损耗登记!$C$3:$C$4999,LEFT(DZ$4,LEN(DZ$4)-1)),"")</f>
        <v/>
      </c>
      <c r="EG158" s="64" t="str">
        <f t="shared" si="230"/>
        <v/>
      </c>
      <c r="EH158" s="64" t="str">
        <f t="shared" si="231"/>
        <v/>
      </c>
      <c r="EI158" s="64" t="str">
        <f t="shared" si="232"/>
        <v/>
      </c>
      <c r="EJ158" s="64" t="str">
        <f t="shared" si="233"/>
        <v/>
      </c>
    </row>
    <row r="159" s="44" customFormat="1" ht="22" customHeight="1" spans="1:140">
      <c r="A159" s="63" t="str">
        <f t="shared" si="234"/>
        <v/>
      </c>
      <c r="B159" s="63" t="str">
        <f>IF(商品参数!A155&lt;&gt;"",商品参数!A155,"")</f>
        <v/>
      </c>
      <c r="C159" s="64" t="str">
        <f>IFERROR(VLOOKUP(B159,商品参数!A:E,2,FALSE),"")</f>
        <v/>
      </c>
      <c r="D159" s="64" t="str">
        <f>IFERROR(VLOOKUP(B159,商品参数!A:E,3,FALSE),"")</f>
        <v/>
      </c>
      <c r="E159" s="64" t="str">
        <f>IFERROR(VLOOKUP(B159,商品参数!A:E,4,FALSE),"")</f>
        <v/>
      </c>
      <c r="F159" s="64" t="str">
        <f>IF(E159&lt;&gt;"",IFERROR(VLOOKUP(B159,商品参数!$A$3:$D$499,6,0),0),"")</f>
        <v/>
      </c>
      <c r="G159" s="64" t="str">
        <f>IF(E159&lt;&gt;"",IFERROR(VLOOKUP(B159,商品参数!$A$3:$E$499,7,0),0),"")</f>
        <v/>
      </c>
      <c r="H159" s="64" t="str">
        <f t="shared" si="168"/>
        <v/>
      </c>
      <c r="I159" s="64" t="str">
        <f>IF($B159&lt;&gt;"",SUMIFS(进货台账!$I$3:$I$1869,进货台账!$E$3:$E$1869,$B159,进货台账!$B$3:$B$1869,LEFT($I$3,4),进货台账!$C$3:$C$1869,LEFT(I$4,LEN(I$4)-1)),"")</f>
        <v/>
      </c>
      <c r="J159" s="64" t="str">
        <f>IF($B159&lt;&gt;"",SUMIFS(进货台账!$K$3:$K$1869,进货台账!$E$3:$E$1869,$B159,进货台账!$B$3:$B$1869,LEFT($I$3,4),进货台账!$C$3:$C$1869,LEFT(I$4,LEN(I$4)-1)),"")</f>
        <v/>
      </c>
      <c r="K159" s="64" t="str">
        <f t="shared" si="169"/>
        <v/>
      </c>
      <c r="L159" s="64" t="str">
        <f t="shared" si="170"/>
        <v/>
      </c>
      <c r="M159" s="64" t="str">
        <f>IF($B159&lt;&gt;"",SUMIFS(销售台账!$I$3:$I$2654,销售台账!$E$3:$E$2654,$B159,销售台账!$B$3:$B$2654,LEFT($I$3,4),销售台账!$C$3:$C$2654,LEFT(I$4,LEN(I$4)-1)),"")</f>
        <v/>
      </c>
      <c r="N159" s="64" t="str">
        <f>IF($B159&lt;&gt;"",IFERROR(SUMIFS(销售台账!$K$3:$K$2654,销售台账!$E$3:$E$2654,$B159,销售台账!$B$3:$B$2654,LEFT($I$3,4),销售台账!$C$3:$C$2654,LEFT(I$4,LEN(I$4)-1))/M159,0),"")</f>
        <v/>
      </c>
      <c r="O159" s="64" t="str">
        <f>IF($B159&lt;&gt;"",SUMIFS(损耗登记!$I$3:$I$4999,损耗登记!$E$3:$E$4999,$B159,损耗登记!$B$3:$B$4999,LEFT($I$3,4),损耗登记!$C$3:$C$4999,LEFT(I$4,LEN(I$4)-1)),"")</f>
        <v/>
      </c>
      <c r="P159" s="64" t="str">
        <f t="shared" si="171"/>
        <v/>
      </c>
      <c r="Q159" s="64" t="str">
        <f t="shared" si="172"/>
        <v/>
      </c>
      <c r="R159" s="64" t="str">
        <f t="shared" si="173"/>
        <v/>
      </c>
      <c r="S159" s="64" t="str">
        <f t="shared" si="235"/>
        <v/>
      </c>
      <c r="T159" s="64" t="str">
        <f>IF($B159&lt;&gt;"",SUMIFS(进货台账!$I$3:$I$1869,进货台账!$E$3:$E$1869,$B159,进货台账!$B$3:$B$1869,LEFT($I$3,4),进货台账!$C$3:$C$1869,LEFT(T$4,LEN(T$4)-1)),"")</f>
        <v/>
      </c>
      <c r="U159" s="64" t="str">
        <f>IF($B159&lt;&gt;"",SUMIFS(进货台账!$K$3:$K$1869,进货台账!$E$3:$E$1869,$B159,进货台账!$B$3:$B$1869,LEFT($I$3,4),进货台账!$C$3:$C$1869,LEFT(T$4,LEN(T$4)-1)),"")</f>
        <v/>
      </c>
      <c r="V159" s="64" t="str">
        <f t="shared" si="236"/>
        <v/>
      </c>
      <c r="W159" s="64" t="str">
        <f t="shared" si="237"/>
        <v/>
      </c>
      <c r="X159" s="64" t="str">
        <f>IF($B159&lt;&gt;"",SUMIFS(销售台账!$I$3:$I$2654,销售台账!$E$3:$E$2654,$B159,销售台账!$B$3:$B$2654,LEFT($I$3,4),销售台账!$C$3:$C$2654,LEFT(T$4,LEN(T$4)-1)),"")</f>
        <v/>
      </c>
      <c r="Y159" s="64" t="str">
        <f>IF($B159&lt;&gt;"",IFERROR(SUMIFS(销售台账!$K$3:$K$2654,销售台账!$E$3:$E$2654,$B159,销售台账!$B$3:$B$2654,LEFT($I$3,4),销售台账!$C$3:$C$2654,LEFT(T$4,LEN(T$4)-1))/X159,0),"")</f>
        <v/>
      </c>
      <c r="Z159" s="64" t="str">
        <f>IF($B159&lt;&gt;"",SUMIFS(损耗登记!$I$3:$I$4999,损耗登记!$E$3:$E$4999,$B159,损耗登记!$B$3:$B$4999,LEFT($I$3,4),损耗登记!$C$3:$C$4999,LEFT(T$4,LEN(T$4)-1)),"")</f>
        <v/>
      </c>
      <c r="AA159" s="64" t="str">
        <f t="shared" si="238"/>
        <v/>
      </c>
      <c r="AB159" s="64" t="str">
        <f t="shared" si="239"/>
        <v/>
      </c>
      <c r="AC159" s="64" t="str">
        <f t="shared" si="240"/>
        <v/>
      </c>
      <c r="AD159" s="64" t="str">
        <f t="shared" si="241"/>
        <v/>
      </c>
      <c r="AE159" s="64" t="str">
        <f>IF($B159&lt;&gt;"",SUMIFS(进货台账!$I$3:$I$1869,进货台账!$E$3:$E$1869,$B159,进货台账!$B$3:$B$1869,LEFT($I$3,4),进货台账!$C$3:$C$1869,LEFT(AE$4,LEN(AE$4)-1)),"")</f>
        <v/>
      </c>
      <c r="AF159" s="64" t="str">
        <f>IF($B159&lt;&gt;"",SUMIFS(进货台账!$K$3:$K$1869,进货台账!$E$3:$E$1869,$B159,进货台账!$B$3:$B$1869,LEFT($I$3,4),进货台账!$C$3:$C$1869,LEFT(AE$4,LEN(AE$4)-1)),"")</f>
        <v/>
      </c>
      <c r="AG159" s="64" t="str">
        <f t="shared" si="174"/>
        <v/>
      </c>
      <c r="AH159" s="64" t="str">
        <f t="shared" si="175"/>
        <v/>
      </c>
      <c r="AI159" s="64" t="str">
        <f>IF($B159&lt;&gt;"",SUMIFS(销售台账!$I$3:$I$2654,销售台账!$E$3:$E$2654,$B159,销售台账!$B$3:$B$2654,LEFT($I$3,4),销售台账!$C$3:$C$2654,LEFT(AE$4,LEN(AE$4)-1)),"")</f>
        <v/>
      </c>
      <c r="AJ159" s="64" t="str">
        <f>IF($B159&lt;&gt;"",IFERROR(SUMIFS(销售台账!$K$3:$K$2654,销售台账!$E$3:$E$2654,$B159,销售台账!$B$3:$B$2654,LEFT($I$3,4),销售台账!$C$3:$C$2654,LEFT(AE$4,LEN(AE$4)-1))/AI159,0),"")</f>
        <v/>
      </c>
      <c r="AK159" s="64" t="str">
        <f>IF($B159&lt;&gt;"",SUMIFS(损耗登记!$I$3:$I$4999,损耗登记!$E$3:$E$4999,$B159,损耗登记!$B$3:$B$4999,LEFT($I$3,4),损耗登记!$C$3:$C$4999,LEFT(AE$4,LEN(AE$4)-1)),"")</f>
        <v/>
      </c>
      <c r="AL159" s="64" t="str">
        <f t="shared" si="176"/>
        <v/>
      </c>
      <c r="AM159" s="64" t="str">
        <f t="shared" si="177"/>
        <v/>
      </c>
      <c r="AN159" s="64" t="str">
        <f t="shared" si="178"/>
        <v/>
      </c>
      <c r="AO159" s="64" t="str">
        <f t="shared" si="179"/>
        <v/>
      </c>
      <c r="AP159" s="64" t="str">
        <f>IF($B159&lt;&gt;"",SUMIFS(进货台账!$I$3:$I$1869,进货台账!$E$3:$E$1869,$B159,进货台账!$B$3:$B$1869,LEFT($I$3,4),进货台账!$C$3:$C$1869,LEFT(AP$4,LEN(AP$4)-1)),"")</f>
        <v/>
      </c>
      <c r="AQ159" s="64" t="str">
        <f>IF($B159&lt;&gt;"",SUMIFS(进货台账!$K$3:$K$1869,进货台账!$E$3:$E$1869,$B159,进货台账!$B$3:$B$1869,LEFT($I$3,4),进货台账!$C$3:$C$1869,LEFT(AP$4,LEN(AP$4)-1)),"")</f>
        <v/>
      </c>
      <c r="AR159" s="64" t="str">
        <f t="shared" si="180"/>
        <v/>
      </c>
      <c r="AS159" s="64" t="str">
        <f t="shared" si="181"/>
        <v/>
      </c>
      <c r="AT159" s="64" t="str">
        <f>IF($B159&lt;&gt;"",SUMIFS(销售台账!$I$3:$I$2654,销售台账!$E$3:$E$2654,$B159,销售台账!$B$3:$B$2654,LEFT($I$3,4),销售台账!$C$3:$C$2654,LEFT(AP$4,LEN(AP$4)-1)),"")</f>
        <v/>
      </c>
      <c r="AU159" s="64" t="str">
        <f>IF($B159&lt;&gt;"",IFERROR(SUMIFS(销售台账!$K$3:$K$2654,销售台账!$E$3:$E$2654,$B159,销售台账!$B$3:$B$2654,LEFT($I$3,4),销售台账!$C$3:$C$2654,LEFT(AP$4,LEN(AP$4)-1))/AT159,0),"")</f>
        <v/>
      </c>
      <c r="AV159" s="64" t="str">
        <f>IF($B159&lt;&gt;"",SUMIFS(损耗登记!$I$3:$I$4999,损耗登记!$E$3:$E$4999,$B159,损耗登记!$B$3:$B$4999,LEFT($I$3,4),损耗登记!$C$3:$C$4999,LEFT(AP$4,LEN(AP$4)-1)),"")</f>
        <v/>
      </c>
      <c r="AW159" s="64" t="str">
        <f t="shared" si="182"/>
        <v/>
      </c>
      <c r="AX159" s="64" t="str">
        <f t="shared" si="183"/>
        <v/>
      </c>
      <c r="AY159" s="64" t="str">
        <f t="shared" si="184"/>
        <v/>
      </c>
      <c r="AZ159" s="64" t="str">
        <f t="shared" si="185"/>
        <v/>
      </c>
      <c r="BA159" s="64" t="str">
        <f>IF($B159&lt;&gt;"",SUMIFS(进货台账!$I$3:$I$1869,进货台账!$E$3:$E$1869,$B159,进货台账!$B$3:$B$1869,LEFT($I$3,4),进货台账!$C$3:$C$1869,LEFT(BA$4,LEN(BA$4)-1)),"")</f>
        <v/>
      </c>
      <c r="BB159" s="64" t="str">
        <f>IF($B159&lt;&gt;"",SUMIFS(进货台账!$K$3:$K$1869,进货台账!$E$3:$E$1869,$B159,进货台账!$B$3:$B$1869,LEFT($I$3,4),进货台账!$C$3:$C$1869,LEFT(BA$4,LEN(BA$4)-1)),"")</f>
        <v/>
      </c>
      <c r="BC159" s="64" t="str">
        <f t="shared" si="186"/>
        <v/>
      </c>
      <c r="BD159" s="64" t="str">
        <f t="shared" si="187"/>
        <v/>
      </c>
      <c r="BE159" s="64" t="str">
        <f>IF($B159&lt;&gt;"",SUMIFS(销售台账!$I$3:$I$2654,销售台账!$E$3:$E$2654,$B159,销售台账!$B$3:$B$2654,LEFT($I$3,4),销售台账!$C$3:$C$2654,LEFT(BA$4,LEN(BA$4)-1)),"")</f>
        <v/>
      </c>
      <c r="BF159" s="64" t="str">
        <f>IF($B159&lt;&gt;"",IFERROR(SUMIFS(销售台账!$K$3:$K$2654,销售台账!$E$3:$E$2654,$B159,销售台账!$B$3:$B$2654,LEFT($I$3,4),销售台账!$C$3:$C$2654,LEFT(BA$4,LEN(BA$4)-1))/BE159,0),"")</f>
        <v/>
      </c>
      <c r="BG159" s="64" t="str">
        <f>IF($B159&lt;&gt;"",SUMIFS(损耗登记!$I$3:$I$4999,损耗登记!$E$3:$E$4999,$B159,损耗登记!$B$3:$B$4999,LEFT($I$3,4),损耗登记!$C$3:$C$4999,LEFT(BA$4,LEN(BA$4)-1)),"")</f>
        <v/>
      </c>
      <c r="BH159" s="64" t="str">
        <f t="shared" si="188"/>
        <v/>
      </c>
      <c r="BI159" s="64" t="str">
        <f t="shared" si="189"/>
        <v/>
      </c>
      <c r="BJ159" s="64" t="str">
        <f t="shared" si="190"/>
        <v/>
      </c>
      <c r="BK159" s="64" t="str">
        <f t="shared" si="191"/>
        <v/>
      </c>
      <c r="BL159" s="64" t="str">
        <f>IF($B159&lt;&gt;"",SUMIFS(进货台账!$I$3:$I$1869,进货台账!$E$3:$E$1869,$B159,进货台账!$B$3:$B$1869,LEFT($I$3,4),进货台账!$C$3:$C$1869,LEFT(BL$4,LEN(BL$4)-1)),"")</f>
        <v/>
      </c>
      <c r="BM159" s="64" t="str">
        <f>IF($B159&lt;&gt;"",SUMIFS(进货台账!$K$3:$K$1869,进货台账!$E$3:$E$1869,$B159,进货台账!$B$3:$B$1869,LEFT($I$3,4),进货台账!$C$3:$C$1869,LEFT(BL$4,LEN(BL$4)-1)),"")</f>
        <v/>
      </c>
      <c r="BN159" s="64" t="str">
        <f t="shared" si="192"/>
        <v/>
      </c>
      <c r="BO159" s="64" t="str">
        <f t="shared" si="193"/>
        <v/>
      </c>
      <c r="BP159" s="64" t="str">
        <f>IF($B159&lt;&gt;"",SUMIFS(销售台账!$I$3:$I$2654,销售台账!$E$3:$E$2654,$B159,销售台账!$B$3:$B$2654,LEFT($I$3,4),销售台账!$C$3:$C$2654,LEFT(BL$4,LEN(BL$4)-1)),"")</f>
        <v/>
      </c>
      <c r="BQ159" s="64" t="str">
        <f>IF($B159&lt;&gt;"",IFERROR(SUMIFS(销售台账!$K$3:$K$2654,销售台账!$E$3:$E$2654,$B159,销售台账!$B$3:$B$2654,LEFT($I$3,4),销售台账!$C$3:$C$2654,LEFT(BL$4,LEN(BL$4)-1))/BP159,0),"")</f>
        <v/>
      </c>
      <c r="BR159" s="64" t="str">
        <f>IF($B159&lt;&gt;"",SUMIFS(损耗登记!$I$3:$I$4999,损耗登记!$E$3:$E$4999,$B159,损耗登记!$B$3:$B$4999,LEFT($I$3,4),损耗登记!$C$3:$C$4999,LEFT(BL$4,LEN(BL$4)-1)),"")</f>
        <v/>
      </c>
      <c r="BS159" s="64" t="str">
        <f t="shared" si="194"/>
        <v/>
      </c>
      <c r="BT159" s="64" t="str">
        <f t="shared" si="195"/>
        <v/>
      </c>
      <c r="BU159" s="64" t="str">
        <f t="shared" si="196"/>
        <v/>
      </c>
      <c r="BV159" s="64" t="str">
        <f t="shared" si="197"/>
        <v/>
      </c>
      <c r="BW159" s="64" t="str">
        <f>IF($B159&lt;&gt;"",SUMIFS(进货台账!$I$3:$I$1869,进货台账!$E$3:$E$1869,$B159,进货台账!$B$3:$B$1869,LEFT($I$3,4),进货台账!$C$3:$C$1869,LEFT(BW$4,LEN(BW$4)-1)),"")</f>
        <v/>
      </c>
      <c r="BX159" s="64" t="str">
        <f>IF($B159&lt;&gt;"",SUMIFS(进货台账!$K$3:$K$1869,进货台账!$E$3:$E$1869,$B159,进货台账!$B$3:$B$1869,LEFT($I$3,4),进货台账!$C$3:$C$1869,LEFT(BW$4,LEN(BW$4)-1)),"")</f>
        <v/>
      </c>
      <c r="BY159" s="64" t="str">
        <f t="shared" si="198"/>
        <v/>
      </c>
      <c r="BZ159" s="64" t="str">
        <f t="shared" si="199"/>
        <v/>
      </c>
      <c r="CA159" s="64" t="str">
        <f>IF($B159&lt;&gt;"",SUMIFS(销售台账!$I$3:$I$2654,销售台账!$E$3:$E$2654,$B159,销售台账!$B$3:$B$2654,LEFT($I$3,4),销售台账!$C$3:$C$2654,LEFT(BW$4,LEN(BW$4)-1)),"")</f>
        <v/>
      </c>
      <c r="CB159" s="64" t="str">
        <f>IF($B159&lt;&gt;"",IFERROR(SUMIFS(销售台账!$K$3:$K$2654,销售台账!$E$3:$E$2654,$B159,销售台账!$B$3:$B$2654,LEFT($I$3,4),销售台账!$C$3:$C$2654,LEFT(BW$4,LEN(BW$4)-1))/CA159,0),"")</f>
        <v/>
      </c>
      <c r="CC159" s="64" t="str">
        <f>IF($B159&lt;&gt;"",SUMIFS(损耗登记!$I$3:$I$4999,损耗登记!$E$3:$E$4999,$B159,损耗登记!$B$3:$B$4999,LEFT($I$3,4),损耗登记!$C$3:$C$4999,LEFT(BW$4,LEN(BW$4)-1)),"")</f>
        <v/>
      </c>
      <c r="CD159" s="64" t="str">
        <f t="shared" si="200"/>
        <v/>
      </c>
      <c r="CE159" s="64" t="str">
        <f t="shared" si="201"/>
        <v/>
      </c>
      <c r="CF159" s="64" t="str">
        <f t="shared" si="202"/>
        <v/>
      </c>
      <c r="CG159" s="64" t="str">
        <f t="shared" si="203"/>
        <v/>
      </c>
      <c r="CH159" s="64" t="str">
        <f>IF($B159&lt;&gt;"",SUMIFS(进货台账!$I$3:$I$1869,进货台账!$E$3:$E$1869,$B159,进货台账!$B$3:$B$1869,LEFT($I$3,4),进货台账!$C$3:$C$1869,LEFT(CH$4,LEN(CH$4)-1)),"")</f>
        <v/>
      </c>
      <c r="CI159" s="64" t="str">
        <f>IF($B159&lt;&gt;"",SUMIFS(进货台账!$K$3:$K$1869,进货台账!$E$3:$E$1869,$B159,进货台账!$B$3:$B$1869,LEFT($I$3,4),进货台账!$C$3:$C$1869,LEFT(CH$4,LEN(CH$4)-1)),"")</f>
        <v/>
      </c>
      <c r="CJ159" s="64" t="str">
        <f t="shared" si="204"/>
        <v/>
      </c>
      <c r="CK159" s="64" t="str">
        <f t="shared" si="205"/>
        <v/>
      </c>
      <c r="CL159" s="64" t="str">
        <f>IF($B159&lt;&gt;"",SUMIFS(销售台账!$I$3:$I$2654,销售台账!$E$3:$E$2654,$B159,销售台账!$B$3:$B$2654,LEFT($I$3,4),销售台账!$C$3:$C$2654,LEFT(CH$4,LEN(CH$4)-1)),"")</f>
        <v/>
      </c>
      <c r="CM159" s="64" t="str">
        <f>IF($B159&lt;&gt;"",IFERROR(SUMIFS(销售台账!$K$3:$K$2654,销售台账!$E$3:$E$2654,$B159,销售台账!$B$3:$B$2654,LEFT($I$3,4),销售台账!$C$3:$C$2654,LEFT(CH$4,LEN(CH$4)-1))/CL159,0),"")</f>
        <v/>
      </c>
      <c r="CN159" s="64" t="str">
        <f>IF($B159&lt;&gt;"",SUMIFS(损耗登记!$I$3:$I$4999,损耗登记!$E$3:$E$4999,$B159,损耗登记!$B$3:$B$4999,LEFT($I$3,4),损耗登记!$C$3:$C$4999,LEFT(CH$4,LEN(CH$4)-1)),"")</f>
        <v/>
      </c>
      <c r="CO159" s="64" t="str">
        <f t="shared" si="206"/>
        <v/>
      </c>
      <c r="CP159" s="64" t="str">
        <f t="shared" si="207"/>
        <v/>
      </c>
      <c r="CQ159" s="64" t="str">
        <f t="shared" si="208"/>
        <v/>
      </c>
      <c r="CR159" s="64" t="str">
        <f t="shared" si="209"/>
        <v/>
      </c>
      <c r="CS159" s="64" t="str">
        <f>IF($B159&lt;&gt;"",SUMIFS(进货台账!$I$3:$I$1869,进货台账!$E$3:$E$1869,$B159,进货台账!$B$3:$B$1869,LEFT($I$3,4),进货台账!$C$3:$C$1869,LEFT(CS$4,LEN(CS$4)-1)),"")</f>
        <v/>
      </c>
      <c r="CT159" s="64" t="str">
        <f>IF($B159&lt;&gt;"",SUMIFS(进货台账!$K$3:$K$1869,进货台账!$E$3:$E$1869,$B159,进货台账!$B$3:$B$1869,LEFT($I$3,4),进货台账!$C$3:$C$1869,LEFT(CS$4,LEN(CS$4)-1)),"")</f>
        <v/>
      </c>
      <c r="CU159" s="64" t="str">
        <f t="shared" si="210"/>
        <v/>
      </c>
      <c r="CV159" s="64" t="str">
        <f t="shared" si="211"/>
        <v/>
      </c>
      <c r="CW159" s="64" t="str">
        <f>IF($B159&lt;&gt;"",SUMIFS(销售台账!$I$3:$I$2654,销售台账!$E$3:$E$2654,$B159,销售台账!$B$3:$B$2654,LEFT($I$3,4),销售台账!$C$3:$C$2654,LEFT(CS$4,LEN(CS$4)-1)),"")</f>
        <v/>
      </c>
      <c r="CX159" s="64" t="str">
        <f>IF($B159&lt;&gt;"",IFERROR(SUMIFS(销售台账!$K$3:$K$2654,销售台账!$E$3:$E$2654,$B159,销售台账!$B$3:$B$2654,LEFT($I$3,4),销售台账!$C$3:$C$2654,LEFT(CS$4,LEN(CS$4)-1))/CW159,0),"")</f>
        <v/>
      </c>
      <c r="CY159" s="64" t="str">
        <f>IF($B159&lt;&gt;"",SUMIFS(损耗登记!$I$3:$I$4999,损耗登记!$E$3:$E$4999,$B159,损耗登记!$B$3:$B$4999,LEFT($I$3,4),损耗登记!$C$3:$C$4999,LEFT(CS$4,LEN(CS$4)-1)),"")</f>
        <v/>
      </c>
      <c r="CZ159" s="64" t="str">
        <f t="shared" si="212"/>
        <v/>
      </c>
      <c r="DA159" s="64" t="str">
        <f t="shared" si="213"/>
        <v/>
      </c>
      <c r="DB159" s="64" t="str">
        <f t="shared" si="214"/>
        <v/>
      </c>
      <c r="DC159" s="64" t="str">
        <f t="shared" si="215"/>
        <v/>
      </c>
      <c r="DD159" s="64" t="str">
        <f>IF($B159&lt;&gt;"",SUMIFS(进货台账!$I$3:$I$1869,进货台账!$E$3:$E$1869,$B159,进货台账!$B$3:$B$1869,LEFT($I$3,4),进货台账!$C$3:$C$1869,LEFT(DD$4,LEN(DD$4)-1)),"")</f>
        <v/>
      </c>
      <c r="DE159" s="64" t="str">
        <f>IF($B159&lt;&gt;"",SUMIFS(进货台账!$K$3:$K$1869,进货台账!$E$3:$E$1869,$B159,进货台账!$B$3:$B$1869,LEFT($I$3,4),进货台账!$C$3:$C$1869,LEFT(DD$4,LEN(DD$4)-1)),"")</f>
        <v/>
      </c>
      <c r="DF159" s="64" t="str">
        <f t="shared" si="216"/>
        <v/>
      </c>
      <c r="DG159" s="64" t="str">
        <f t="shared" si="217"/>
        <v/>
      </c>
      <c r="DH159" s="64" t="str">
        <f>IF($B159&lt;&gt;"",SUMIFS(销售台账!$I$3:$I$2654,销售台账!$E$3:$E$2654,$B159,销售台账!$B$3:$B$2654,LEFT($I$3,4),销售台账!$C$3:$C$2654,LEFT(DD$4,LEN(DD$4)-1)),"")</f>
        <v/>
      </c>
      <c r="DI159" s="64" t="str">
        <f>IF($B159&lt;&gt;"",IFERROR(SUMIFS(销售台账!$K$3:$K$2654,销售台账!$E$3:$E$2654,$B159,销售台账!$B$3:$B$2654,LEFT($I$3,4),销售台账!$C$3:$C$2654,LEFT(DD$4,LEN(DD$4)-1))/DH159,0),"")</f>
        <v/>
      </c>
      <c r="DJ159" s="64" t="str">
        <f>IF($B159&lt;&gt;"",SUMIFS(损耗登记!$I$3:$I$4999,损耗登记!$E$3:$E$4999,$B159,损耗登记!$B$3:$B$4999,LEFT($I$3,4),损耗登记!$C$3:$C$4999,LEFT(DD$4,LEN(DD$4)-1)),"")</f>
        <v/>
      </c>
      <c r="DK159" s="64" t="str">
        <f t="shared" si="218"/>
        <v/>
      </c>
      <c r="DL159" s="64" t="str">
        <f t="shared" si="219"/>
        <v/>
      </c>
      <c r="DM159" s="64" t="str">
        <f t="shared" si="220"/>
        <v/>
      </c>
      <c r="DN159" s="64" t="str">
        <f t="shared" si="221"/>
        <v/>
      </c>
      <c r="DO159" s="64" t="str">
        <f>IF($B159&lt;&gt;"",SUMIFS(进货台账!$I$3:$I$1869,进货台账!$E$3:$E$1869,$B159,进货台账!$B$3:$B$1869,LEFT($I$3,4),进货台账!$C$3:$C$1869,LEFT(DO$4,LEN(DO$4)-1)),"")</f>
        <v/>
      </c>
      <c r="DP159" s="64" t="str">
        <f>IF($B159&lt;&gt;"",SUMIFS(进货台账!$K$3:$K$1869,进货台账!$E$3:$E$1869,$B159,进货台账!$B$3:$B$1869,LEFT($I$3,4),进货台账!$C$3:$C$1869,LEFT(DO$4,LEN(DO$4)-1)),"")</f>
        <v/>
      </c>
      <c r="DQ159" s="64" t="str">
        <f t="shared" si="222"/>
        <v/>
      </c>
      <c r="DR159" s="64" t="str">
        <f t="shared" si="223"/>
        <v/>
      </c>
      <c r="DS159" s="64" t="str">
        <f>IF($B159&lt;&gt;"",SUMIFS(销售台账!$I$3:$I$2654,销售台账!$E$3:$E$2654,$B159,销售台账!$B$3:$B$2654,LEFT($I$3,4),销售台账!$C$3:$C$2654,LEFT(DO$4,LEN(DO$4)-1)),"")</f>
        <v/>
      </c>
      <c r="DT159" s="64" t="str">
        <f>IF($B159&lt;&gt;"",IFERROR(SUMIFS(销售台账!$K$3:$K$2654,销售台账!$E$3:$E$2654,$B159,销售台账!$B$3:$B$2654,LEFT($I$3,4),销售台账!$C$3:$C$2654,LEFT(DO$4,LEN(DO$4)-1))/DS159,0),"")</f>
        <v/>
      </c>
      <c r="DU159" s="64" t="str">
        <f>IF($B159&lt;&gt;"",SUMIFS(损耗登记!$I$3:$I$4999,损耗登记!$E$3:$E$4999,$B159,损耗登记!$B$3:$B$4999,LEFT($I$3,4),损耗登记!$C$3:$C$4999,LEFT(DO$4,LEN(DO$4)-1)),"")</f>
        <v/>
      </c>
      <c r="DV159" s="64" t="str">
        <f t="shared" si="224"/>
        <v/>
      </c>
      <c r="DW159" s="64" t="str">
        <f t="shared" si="225"/>
        <v/>
      </c>
      <c r="DX159" s="64" t="str">
        <f t="shared" si="226"/>
        <v/>
      </c>
      <c r="DY159" s="64" t="str">
        <f t="shared" si="227"/>
        <v/>
      </c>
      <c r="DZ159" s="64" t="str">
        <f>IF($B159&lt;&gt;"",SUMIFS(进货台账!$I$3:$I$1869,进货台账!$E$3:$E$1869,$B159,进货台账!$B$3:$B$1869,LEFT($I$3,4),进货台账!$C$3:$C$1869,LEFT(DZ$4,LEN(DZ$4)-1)),"")</f>
        <v/>
      </c>
      <c r="EA159" s="64" t="str">
        <f>IF($B159&lt;&gt;"",SUMIFS(进货台账!$K$3:$K$1869,进货台账!$E$3:$E$1869,$B159,进货台账!$B$3:$B$1869,LEFT($I$3,4),进货台账!$C$3:$C$1869,LEFT(DZ$4,LEN(DZ$4)-1)),"")</f>
        <v/>
      </c>
      <c r="EB159" s="64" t="str">
        <f t="shared" si="228"/>
        <v/>
      </c>
      <c r="EC159" s="64" t="str">
        <f t="shared" si="229"/>
        <v/>
      </c>
      <c r="ED159" s="64" t="str">
        <f>IF($B159&lt;&gt;"",SUMIFS(销售台账!$I$3:$I$2654,销售台账!$E$3:$E$2654,$B159,销售台账!$B$3:$B$2654,LEFT($I$3,4),销售台账!$C$3:$C$2654,LEFT(DZ$4,LEN(DZ$4)-1)),"")</f>
        <v/>
      </c>
      <c r="EE159" s="64" t="str">
        <f>IF($B159&lt;&gt;"",IFERROR(SUMIFS(销售台账!$K$3:$K$2654,销售台账!$E$3:$E$2654,$B159,销售台账!$B$3:$B$2654,LEFT($I$3,4),销售台账!$C$3:$C$2654,LEFT(DZ$4,LEN(DZ$4)-1))/ED159,0),"")</f>
        <v/>
      </c>
      <c r="EF159" s="64" t="str">
        <f>IF($B159&lt;&gt;"",SUMIFS(损耗登记!$I$3:$I$4999,损耗登记!$E$3:$E$4999,$B159,损耗登记!$B$3:$B$4999,LEFT($I$3,4),损耗登记!$C$3:$C$4999,LEFT(DZ$4,LEN(DZ$4)-1)),"")</f>
        <v/>
      </c>
      <c r="EG159" s="64" t="str">
        <f t="shared" si="230"/>
        <v/>
      </c>
      <c r="EH159" s="64" t="str">
        <f t="shared" si="231"/>
        <v/>
      </c>
      <c r="EI159" s="64" t="str">
        <f t="shared" si="232"/>
        <v/>
      </c>
      <c r="EJ159" s="64" t="str">
        <f t="shared" si="233"/>
        <v/>
      </c>
    </row>
    <row r="160" s="44" customFormat="1" ht="22" customHeight="1" spans="1:140">
      <c r="A160" s="63" t="str">
        <f t="shared" si="234"/>
        <v/>
      </c>
      <c r="B160" s="63" t="str">
        <f>IF(商品参数!A156&lt;&gt;"",商品参数!A156,"")</f>
        <v/>
      </c>
      <c r="C160" s="64" t="str">
        <f>IFERROR(VLOOKUP(B160,商品参数!A:E,2,FALSE),"")</f>
        <v/>
      </c>
      <c r="D160" s="64" t="str">
        <f>IFERROR(VLOOKUP(B160,商品参数!A:E,3,FALSE),"")</f>
        <v/>
      </c>
      <c r="E160" s="64" t="str">
        <f>IFERROR(VLOOKUP(B160,商品参数!A:E,4,FALSE),"")</f>
        <v/>
      </c>
      <c r="F160" s="64" t="str">
        <f>IF(E160&lt;&gt;"",IFERROR(VLOOKUP(B160,商品参数!$A$3:$D$499,6,0),0),"")</f>
        <v/>
      </c>
      <c r="G160" s="64" t="str">
        <f>IF(E160&lt;&gt;"",IFERROR(VLOOKUP(B160,商品参数!$A$3:$E$499,7,0),0),"")</f>
        <v/>
      </c>
      <c r="H160" s="64" t="str">
        <f t="shared" si="168"/>
        <v/>
      </c>
      <c r="I160" s="64" t="str">
        <f>IF($B160&lt;&gt;"",SUMIFS(进货台账!$I$3:$I$1869,进货台账!$E$3:$E$1869,$B160,进货台账!$B$3:$B$1869,LEFT($I$3,4),进货台账!$C$3:$C$1869,LEFT(I$4,LEN(I$4)-1)),"")</f>
        <v/>
      </c>
      <c r="J160" s="64" t="str">
        <f>IF($B160&lt;&gt;"",SUMIFS(进货台账!$K$3:$K$1869,进货台账!$E$3:$E$1869,$B160,进货台账!$B$3:$B$1869,LEFT($I$3,4),进货台账!$C$3:$C$1869,LEFT(I$4,LEN(I$4)-1)),"")</f>
        <v/>
      </c>
      <c r="K160" s="64" t="str">
        <f t="shared" si="169"/>
        <v/>
      </c>
      <c r="L160" s="64" t="str">
        <f t="shared" si="170"/>
        <v/>
      </c>
      <c r="M160" s="64" t="str">
        <f>IF($B160&lt;&gt;"",SUMIFS(销售台账!$I$3:$I$2654,销售台账!$E$3:$E$2654,$B160,销售台账!$B$3:$B$2654,LEFT($I$3,4),销售台账!$C$3:$C$2654,LEFT(I$4,LEN(I$4)-1)),"")</f>
        <v/>
      </c>
      <c r="N160" s="64" t="str">
        <f>IF($B160&lt;&gt;"",IFERROR(SUMIFS(销售台账!$K$3:$K$2654,销售台账!$E$3:$E$2654,$B160,销售台账!$B$3:$B$2654,LEFT($I$3,4),销售台账!$C$3:$C$2654,LEFT(I$4,LEN(I$4)-1))/M160,0),"")</f>
        <v/>
      </c>
      <c r="O160" s="64" t="str">
        <f>IF($B160&lt;&gt;"",SUMIFS(损耗登记!$I$3:$I$4999,损耗登记!$E$3:$E$4999,$B160,损耗登记!$B$3:$B$4999,LEFT($I$3,4),损耗登记!$C$3:$C$4999,LEFT(I$4,LEN(I$4)-1)),"")</f>
        <v/>
      </c>
      <c r="P160" s="64" t="str">
        <f t="shared" si="171"/>
        <v/>
      </c>
      <c r="Q160" s="64" t="str">
        <f t="shared" si="172"/>
        <v/>
      </c>
      <c r="R160" s="64" t="str">
        <f t="shared" si="173"/>
        <v/>
      </c>
      <c r="S160" s="64" t="str">
        <f t="shared" si="235"/>
        <v/>
      </c>
      <c r="T160" s="64" t="str">
        <f>IF($B160&lt;&gt;"",SUMIFS(进货台账!$I$3:$I$1869,进货台账!$E$3:$E$1869,$B160,进货台账!$B$3:$B$1869,LEFT($I$3,4),进货台账!$C$3:$C$1869,LEFT(T$4,LEN(T$4)-1)),"")</f>
        <v/>
      </c>
      <c r="U160" s="64" t="str">
        <f>IF($B160&lt;&gt;"",SUMIFS(进货台账!$K$3:$K$1869,进货台账!$E$3:$E$1869,$B160,进货台账!$B$3:$B$1869,LEFT($I$3,4),进货台账!$C$3:$C$1869,LEFT(T$4,LEN(T$4)-1)),"")</f>
        <v/>
      </c>
      <c r="V160" s="64" t="str">
        <f t="shared" si="236"/>
        <v/>
      </c>
      <c r="W160" s="64" t="str">
        <f t="shared" si="237"/>
        <v/>
      </c>
      <c r="X160" s="64" t="str">
        <f>IF($B160&lt;&gt;"",SUMIFS(销售台账!$I$3:$I$2654,销售台账!$E$3:$E$2654,$B160,销售台账!$B$3:$B$2654,LEFT($I$3,4),销售台账!$C$3:$C$2654,LEFT(T$4,LEN(T$4)-1)),"")</f>
        <v/>
      </c>
      <c r="Y160" s="64" t="str">
        <f>IF($B160&lt;&gt;"",IFERROR(SUMIFS(销售台账!$K$3:$K$2654,销售台账!$E$3:$E$2654,$B160,销售台账!$B$3:$B$2654,LEFT($I$3,4),销售台账!$C$3:$C$2654,LEFT(T$4,LEN(T$4)-1))/X160,0),"")</f>
        <v/>
      </c>
      <c r="Z160" s="64" t="str">
        <f>IF($B160&lt;&gt;"",SUMIFS(损耗登记!$I$3:$I$4999,损耗登记!$E$3:$E$4999,$B160,损耗登记!$B$3:$B$4999,LEFT($I$3,4),损耗登记!$C$3:$C$4999,LEFT(T$4,LEN(T$4)-1)),"")</f>
        <v/>
      </c>
      <c r="AA160" s="64" t="str">
        <f t="shared" si="238"/>
        <v/>
      </c>
      <c r="AB160" s="64" t="str">
        <f t="shared" si="239"/>
        <v/>
      </c>
      <c r="AC160" s="64" t="str">
        <f t="shared" si="240"/>
        <v/>
      </c>
      <c r="AD160" s="64" t="str">
        <f t="shared" si="241"/>
        <v/>
      </c>
      <c r="AE160" s="64" t="str">
        <f>IF($B160&lt;&gt;"",SUMIFS(进货台账!$I$3:$I$1869,进货台账!$E$3:$E$1869,$B160,进货台账!$B$3:$B$1869,LEFT($I$3,4),进货台账!$C$3:$C$1869,LEFT(AE$4,LEN(AE$4)-1)),"")</f>
        <v/>
      </c>
      <c r="AF160" s="64" t="str">
        <f>IF($B160&lt;&gt;"",SUMIFS(进货台账!$K$3:$K$1869,进货台账!$E$3:$E$1869,$B160,进货台账!$B$3:$B$1869,LEFT($I$3,4),进货台账!$C$3:$C$1869,LEFT(AE$4,LEN(AE$4)-1)),"")</f>
        <v/>
      </c>
      <c r="AG160" s="64" t="str">
        <f t="shared" si="174"/>
        <v/>
      </c>
      <c r="AH160" s="64" t="str">
        <f t="shared" si="175"/>
        <v/>
      </c>
      <c r="AI160" s="64" t="str">
        <f>IF($B160&lt;&gt;"",SUMIFS(销售台账!$I$3:$I$2654,销售台账!$E$3:$E$2654,$B160,销售台账!$B$3:$B$2654,LEFT($I$3,4),销售台账!$C$3:$C$2654,LEFT(AE$4,LEN(AE$4)-1)),"")</f>
        <v/>
      </c>
      <c r="AJ160" s="64" t="str">
        <f>IF($B160&lt;&gt;"",IFERROR(SUMIFS(销售台账!$K$3:$K$2654,销售台账!$E$3:$E$2654,$B160,销售台账!$B$3:$B$2654,LEFT($I$3,4),销售台账!$C$3:$C$2654,LEFT(AE$4,LEN(AE$4)-1))/AI160,0),"")</f>
        <v/>
      </c>
      <c r="AK160" s="64" t="str">
        <f>IF($B160&lt;&gt;"",SUMIFS(损耗登记!$I$3:$I$4999,损耗登记!$E$3:$E$4999,$B160,损耗登记!$B$3:$B$4999,LEFT($I$3,4),损耗登记!$C$3:$C$4999,LEFT(AE$4,LEN(AE$4)-1)),"")</f>
        <v/>
      </c>
      <c r="AL160" s="64" t="str">
        <f t="shared" si="176"/>
        <v/>
      </c>
      <c r="AM160" s="64" t="str">
        <f t="shared" si="177"/>
        <v/>
      </c>
      <c r="AN160" s="64" t="str">
        <f t="shared" si="178"/>
        <v/>
      </c>
      <c r="AO160" s="64" t="str">
        <f t="shared" si="179"/>
        <v/>
      </c>
      <c r="AP160" s="64" t="str">
        <f>IF($B160&lt;&gt;"",SUMIFS(进货台账!$I$3:$I$1869,进货台账!$E$3:$E$1869,$B160,进货台账!$B$3:$B$1869,LEFT($I$3,4),进货台账!$C$3:$C$1869,LEFT(AP$4,LEN(AP$4)-1)),"")</f>
        <v/>
      </c>
      <c r="AQ160" s="64" t="str">
        <f>IF($B160&lt;&gt;"",SUMIFS(进货台账!$K$3:$K$1869,进货台账!$E$3:$E$1869,$B160,进货台账!$B$3:$B$1869,LEFT($I$3,4),进货台账!$C$3:$C$1869,LEFT(AP$4,LEN(AP$4)-1)),"")</f>
        <v/>
      </c>
      <c r="AR160" s="64" t="str">
        <f t="shared" si="180"/>
        <v/>
      </c>
      <c r="AS160" s="64" t="str">
        <f t="shared" si="181"/>
        <v/>
      </c>
      <c r="AT160" s="64" t="str">
        <f>IF($B160&lt;&gt;"",SUMIFS(销售台账!$I$3:$I$2654,销售台账!$E$3:$E$2654,$B160,销售台账!$B$3:$B$2654,LEFT($I$3,4),销售台账!$C$3:$C$2654,LEFT(AP$4,LEN(AP$4)-1)),"")</f>
        <v/>
      </c>
      <c r="AU160" s="64" t="str">
        <f>IF($B160&lt;&gt;"",IFERROR(SUMIFS(销售台账!$K$3:$K$2654,销售台账!$E$3:$E$2654,$B160,销售台账!$B$3:$B$2654,LEFT($I$3,4),销售台账!$C$3:$C$2654,LEFT(AP$4,LEN(AP$4)-1))/AT160,0),"")</f>
        <v/>
      </c>
      <c r="AV160" s="64" t="str">
        <f>IF($B160&lt;&gt;"",SUMIFS(损耗登记!$I$3:$I$4999,损耗登记!$E$3:$E$4999,$B160,损耗登记!$B$3:$B$4999,LEFT($I$3,4),损耗登记!$C$3:$C$4999,LEFT(AP$4,LEN(AP$4)-1)),"")</f>
        <v/>
      </c>
      <c r="AW160" s="64" t="str">
        <f t="shared" si="182"/>
        <v/>
      </c>
      <c r="AX160" s="64" t="str">
        <f t="shared" si="183"/>
        <v/>
      </c>
      <c r="AY160" s="64" t="str">
        <f t="shared" si="184"/>
        <v/>
      </c>
      <c r="AZ160" s="64" t="str">
        <f t="shared" si="185"/>
        <v/>
      </c>
      <c r="BA160" s="64" t="str">
        <f>IF($B160&lt;&gt;"",SUMIFS(进货台账!$I$3:$I$1869,进货台账!$E$3:$E$1869,$B160,进货台账!$B$3:$B$1869,LEFT($I$3,4),进货台账!$C$3:$C$1869,LEFT(BA$4,LEN(BA$4)-1)),"")</f>
        <v/>
      </c>
      <c r="BB160" s="64" t="str">
        <f>IF($B160&lt;&gt;"",SUMIFS(进货台账!$K$3:$K$1869,进货台账!$E$3:$E$1869,$B160,进货台账!$B$3:$B$1869,LEFT($I$3,4),进货台账!$C$3:$C$1869,LEFT(BA$4,LEN(BA$4)-1)),"")</f>
        <v/>
      </c>
      <c r="BC160" s="64" t="str">
        <f t="shared" si="186"/>
        <v/>
      </c>
      <c r="BD160" s="64" t="str">
        <f t="shared" si="187"/>
        <v/>
      </c>
      <c r="BE160" s="64" t="str">
        <f>IF($B160&lt;&gt;"",SUMIFS(销售台账!$I$3:$I$2654,销售台账!$E$3:$E$2654,$B160,销售台账!$B$3:$B$2654,LEFT($I$3,4),销售台账!$C$3:$C$2654,LEFT(BA$4,LEN(BA$4)-1)),"")</f>
        <v/>
      </c>
      <c r="BF160" s="64" t="str">
        <f>IF($B160&lt;&gt;"",IFERROR(SUMIFS(销售台账!$K$3:$K$2654,销售台账!$E$3:$E$2654,$B160,销售台账!$B$3:$B$2654,LEFT($I$3,4),销售台账!$C$3:$C$2654,LEFT(BA$4,LEN(BA$4)-1))/BE160,0),"")</f>
        <v/>
      </c>
      <c r="BG160" s="64" t="str">
        <f>IF($B160&lt;&gt;"",SUMIFS(损耗登记!$I$3:$I$4999,损耗登记!$E$3:$E$4999,$B160,损耗登记!$B$3:$B$4999,LEFT($I$3,4),损耗登记!$C$3:$C$4999,LEFT(BA$4,LEN(BA$4)-1)),"")</f>
        <v/>
      </c>
      <c r="BH160" s="64" t="str">
        <f t="shared" si="188"/>
        <v/>
      </c>
      <c r="BI160" s="64" t="str">
        <f t="shared" si="189"/>
        <v/>
      </c>
      <c r="BJ160" s="64" t="str">
        <f t="shared" si="190"/>
        <v/>
      </c>
      <c r="BK160" s="64" t="str">
        <f t="shared" si="191"/>
        <v/>
      </c>
      <c r="BL160" s="64" t="str">
        <f>IF($B160&lt;&gt;"",SUMIFS(进货台账!$I$3:$I$1869,进货台账!$E$3:$E$1869,$B160,进货台账!$B$3:$B$1869,LEFT($I$3,4),进货台账!$C$3:$C$1869,LEFT(BL$4,LEN(BL$4)-1)),"")</f>
        <v/>
      </c>
      <c r="BM160" s="64" t="str">
        <f>IF($B160&lt;&gt;"",SUMIFS(进货台账!$K$3:$K$1869,进货台账!$E$3:$E$1869,$B160,进货台账!$B$3:$B$1869,LEFT($I$3,4),进货台账!$C$3:$C$1869,LEFT(BL$4,LEN(BL$4)-1)),"")</f>
        <v/>
      </c>
      <c r="BN160" s="64" t="str">
        <f t="shared" si="192"/>
        <v/>
      </c>
      <c r="BO160" s="64" t="str">
        <f t="shared" si="193"/>
        <v/>
      </c>
      <c r="BP160" s="64" t="str">
        <f>IF($B160&lt;&gt;"",SUMIFS(销售台账!$I$3:$I$2654,销售台账!$E$3:$E$2654,$B160,销售台账!$B$3:$B$2654,LEFT($I$3,4),销售台账!$C$3:$C$2654,LEFT(BL$4,LEN(BL$4)-1)),"")</f>
        <v/>
      </c>
      <c r="BQ160" s="64" t="str">
        <f>IF($B160&lt;&gt;"",IFERROR(SUMIFS(销售台账!$K$3:$K$2654,销售台账!$E$3:$E$2654,$B160,销售台账!$B$3:$B$2654,LEFT($I$3,4),销售台账!$C$3:$C$2654,LEFT(BL$4,LEN(BL$4)-1))/BP160,0),"")</f>
        <v/>
      </c>
      <c r="BR160" s="64" t="str">
        <f>IF($B160&lt;&gt;"",SUMIFS(损耗登记!$I$3:$I$4999,损耗登记!$E$3:$E$4999,$B160,损耗登记!$B$3:$B$4999,LEFT($I$3,4),损耗登记!$C$3:$C$4999,LEFT(BL$4,LEN(BL$4)-1)),"")</f>
        <v/>
      </c>
      <c r="BS160" s="64" t="str">
        <f t="shared" si="194"/>
        <v/>
      </c>
      <c r="BT160" s="64" t="str">
        <f t="shared" si="195"/>
        <v/>
      </c>
      <c r="BU160" s="64" t="str">
        <f t="shared" si="196"/>
        <v/>
      </c>
      <c r="BV160" s="64" t="str">
        <f t="shared" si="197"/>
        <v/>
      </c>
      <c r="BW160" s="64" t="str">
        <f>IF($B160&lt;&gt;"",SUMIFS(进货台账!$I$3:$I$1869,进货台账!$E$3:$E$1869,$B160,进货台账!$B$3:$B$1869,LEFT($I$3,4),进货台账!$C$3:$C$1869,LEFT(BW$4,LEN(BW$4)-1)),"")</f>
        <v/>
      </c>
      <c r="BX160" s="64" t="str">
        <f>IF($B160&lt;&gt;"",SUMIFS(进货台账!$K$3:$K$1869,进货台账!$E$3:$E$1869,$B160,进货台账!$B$3:$B$1869,LEFT($I$3,4),进货台账!$C$3:$C$1869,LEFT(BW$4,LEN(BW$4)-1)),"")</f>
        <v/>
      </c>
      <c r="BY160" s="64" t="str">
        <f t="shared" si="198"/>
        <v/>
      </c>
      <c r="BZ160" s="64" t="str">
        <f t="shared" si="199"/>
        <v/>
      </c>
      <c r="CA160" s="64" t="str">
        <f>IF($B160&lt;&gt;"",SUMIFS(销售台账!$I$3:$I$2654,销售台账!$E$3:$E$2654,$B160,销售台账!$B$3:$B$2654,LEFT($I$3,4),销售台账!$C$3:$C$2654,LEFT(BW$4,LEN(BW$4)-1)),"")</f>
        <v/>
      </c>
      <c r="CB160" s="64" t="str">
        <f>IF($B160&lt;&gt;"",IFERROR(SUMIFS(销售台账!$K$3:$K$2654,销售台账!$E$3:$E$2654,$B160,销售台账!$B$3:$B$2654,LEFT($I$3,4),销售台账!$C$3:$C$2654,LEFT(BW$4,LEN(BW$4)-1))/CA160,0),"")</f>
        <v/>
      </c>
      <c r="CC160" s="64" t="str">
        <f>IF($B160&lt;&gt;"",SUMIFS(损耗登记!$I$3:$I$4999,损耗登记!$E$3:$E$4999,$B160,损耗登记!$B$3:$B$4999,LEFT($I$3,4),损耗登记!$C$3:$C$4999,LEFT(BW$4,LEN(BW$4)-1)),"")</f>
        <v/>
      </c>
      <c r="CD160" s="64" t="str">
        <f t="shared" si="200"/>
        <v/>
      </c>
      <c r="CE160" s="64" t="str">
        <f t="shared" si="201"/>
        <v/>
      </c>
      <c r="CF160" s="64" t="str">
        <f t="shared" si="202"/>
        <v/>
      </c>
      <c r="CG160" s="64" t="str">
        <f t="shared" si="203"/>
        <v/>
      </c>
      <c r="CH160" s="64" t="str">
        <f>IF($B160&lt;&gt;"",SUMIFS(进货台账!$I$3:$I$1869,进货台账!$E$3:$E$1869,$B160,进货台账!$B$3:$B$1869,LEFT($I$3,4),进货台账!$C$3:$C$1869,LEFT(CH$4,LEN(CH$4)-1)),"")</f>
        <v/>
      </c>
      <c r="CI160" s="64" t="str">
        <f>IF($B160&lt;&gt;"",SUMIFS(进货台账!$K$3:$K$1869,进货台账!$E$3:$E$1869,$B160,进货台账!$B$3:$B$1869,LEFT($I$3,4),进货台账!$C$3:$C$1869,LEFT(CH$4,LEN(CH$4)-1)),"")</f>
        <v/>
      </c>
      <c r="CJ160" s="64" t="str">
        <f t="shared" si="204"/>
        <v/>
      </c>
      <c r="CK160" s="64" t="str">
        <f t="shared" si="205"/>
        <v/>
      </c>
      <c r="CL160" s="64" t="str">
        <f>IF($B160&lt;&gt;"",SUMIFS(销售台账!$I$3:$I$2654,销售台账!$E$3:$E$2654,$B160,销售台账!$B$3:$B$2654,LEFT($I$3,4),销售台账!$C$3:$C$2654,LEFT(CH$4,LEN(CH$4)-1)),"")</f>
        <v/>
      </c>
      <c r="CM160" s="64" t="str">
        <f>IF($B160&lt;&gt;"",IFERROR(SUMIFS(销售台账!$K$3:$K$2654,销售台账!$E$3:$E$2654,$B160,销售台账!$B$3:$B$2654,LEFT($I$3,4),销售台账!$C$3:$C$2654,LEFT(CH$4,LEN(CH$4)-1))/CL160,0),"")</f>
        <v/>
      </c>
      <c r="CN160" s="64" t="str">
        <f>IF($B160&lt;&gt;"",SUMIFS(损耗登记!$I$3:$I$4999,损耗登记!$E$3:$E$4999,$B160,损耗登记!$B$3:$B$4999,LEFT($I$3,4),损耗登记!$C$3:$C$4999,LEFT(CH$4,LEN(CH$4)-1)),"")</f>
        <v/>
      </c>
      <c r="CO160" s="64" t="str">
        <f t="shared" si="206"/>
        <v/>
      </c>
      <c r="CP160" s="64" t="str">
        <f t="shared" si="207"/>
        <v/>
      </c>
      <c r="CQ160" s="64" t="str">
        <f t="shared" si="208"/>
        <v/>
      </c>
      <c r="CR160" s="64" t="str">
        <f t="shared" si="209"/>
        <v/>
      </c>
      <c r="CS160" s="64" t="str">
        <f>IF($B160&lt;&gt;"",SUMIFS(进货台账!$I$3:$I$1869,进货台账!$E$3:$E$1869,$B160,进货台账!$B$3:$B$1869,LEFT($I$3,4),进货台账!$C$3:$C$1869,LEFT(CS$4,LEN(CS$4)-1)),"")</f>
        <v/>
      </c>
      <c r="CT160" s="64" t="str">
        <f>IF($B160&lt;&gt;"",SUMIFS(进货台账!$K$3:$K$1869,进货台账!$E$3:$E$1869,$B160,进货台账!$B$3:$B$1869,LEFT($I$3,4),进货台账!$C$3:$C$1869,LEFT(CS$4,LEN(CS$4)-1)),"")</f>
        <v/>
      </c>
      <c r="CU160" s="64" t="str">
        <f t="shared" si="210"/>
        <v/>
      </c>
      <c r="CV160" s="64" t="str">
        <f t="shared" si="211"/>
        <v/>
      </c>
      <c r="CW160" s="64" t="str">
        <f>IF($B160&lt;&gt;"",SUMIFS(销售台账!$I$3:$I$2654,销售台账!$E$3:$E$2654,$B160,销售台账!$B$3:$B$2654,LEFT($I$3,4),销售台账!$C$3:$C$2654,LEFT(CS$4,LEN(CS$4)-1)),"")</f>
        <v/>
      </c>
      <c r="CX160" s="64" t="str">
        <f>IF($B160&lt;&gt;"",IFERROR(SUMIFS(销售台账!$K$3:$K$2654,销售台账!$E$3:$E$2654,$B160,销售台账!$B$3:$B$2654,LEFT($I$3,4),销售台账!$C$3:$C$2654,LEFT(CS$4,LEN(CS$4)-1))/CW160,0),"")</f>
        <v/>
      </c>
      <c r="CY160" s="64" t="str">
        <f>IF($B160&lt;&gt;"",SUMIFS(损耗登记!$I$3:$I$4999,损耗登记!$E$3:$E$4999,$B160,损耗登记!$B$3:$B$4999,LEFT($I$3,4),损耗登记!$C$3:$C$4999,LEFT(CS$4,LEN(CS$4)-1)),"")</f>
        <v/>
      </c>
      <c r="CZ160" s="64" t="str">
        <f t="shared" si="212"/>
        <v/>
      </c>
      <c r="DA160" s="64" t="str">
        <f t="shared" si="213"/>
        <v/>
      </c>
      <c r="DB160" s="64" t="str">
        <f t="shared" si="214"/>
        <v/>
      </c>
      <c r="DC160" s="64" t="str">
        <f t="shared" si="215"/>
        <v/>
      </c>
      <c r="DD160" s="64" t="str">
        <f>IF($B160&lt;&gt;"",SUMIFS(进货台账!$I$3:$I$1869,进货台账!$E$3:$E$1869,$B160,进货台账!$B$3:$B$1869,LEFT($I$3,4),进货台账!$C$3:$C$1869,LEFT(DD$4,LEN(DD$4)-1)),"")</f>
        <v/>
      </c>
      <c r="DE160" s="64" t="str">
        <f>IF($B160&lt;&gt;"",SUMIFS(进货台账!$K$3:$K$1869,进货台账!$E$3:$E$1869,$B160,进货台账!$B$3:$B$1869,LEFT($I$3,4),进货台账!$C$3:$C$1869,LEFT(DD$4,LEN(DD$4)-1)),"")</f>
        <v/>
      </c>
      <c r="DF160" s="64" t="str">
        <f t="shared" si="216"/>
        <v/>
      </c>
      <c r="DG160" s="64" t="str">
        <f t="shared" si="217"/>
        <v/>
      </c>
      <c r="DH160" s="64" t="str">
        <f>IF($B160&lt;&gt;"",SUMIFS(销售台账!$I$3:$I$2654,销售台账!$E$3:$E$2654,$B160,销售台账!$B$3:$B$2654,LEFT($I$3,4),销售台账!$C$3:$C$2654,LEFT(DD$4,LEN(DD$4)-1)),"")</f>
        <v/>
      </c>
      <c r="DI160" s="64" t="str">
        <f>IF($B160&lt;&gt;"",IFERROR(SUMIFS(销售台账!$K$3:$K$2654,销售台账!$E$3:$E$2654,$B160,销售台账!$B$3:$B$2654,LEFT($I$3,4),销售台账!$C$3:$C$2654,LEFT(DD$4,LEN(DD$4)-1))/DH160,0),"")</f>
        <v/>
      </c>
      <c r="DJ160" s="64" t="str">
        <f>IF($B160&lt;&gt;"",SUMIFS(损耗登记!$I$3:$I$4999,损耗登记!$E$3:$E$4999,$B160,损耗登记!$B$3:$B$4999,LEFT($I$3,4),损耗登记!$C$3:$C$4999,LEFT(DD$4,LEN(DD$4)-1)),"")</f>
        <v/>
      </c>
      <c r="DK160" s="64" t="str">
        <f t="shared" si="218"/>
        <v/>
      </c>
      <c r="DL160" s="64" t="str">
        <f t="shared" si="219"/>
        <v/>
      </c>
      <c r="DM160" s="64" t="str">
        <f t="shared" si="220"/>
        <v/>
      </c>
      <c r="DN160" s="64" t="str">
        <f t="shared" si="221"/>
        <v/>
      </c>
      <c r="DO160" s="64" t="str">
        <f>IF($B160&lt;&gt;"",SUMIFS(进货台账!$I$3:$I$1869,进货台账!$E$3:$E$1869,$B160,进货台账!$B$3:$B$1869,LEFT($I$3,4),进货台账!$C$3:$C$1869,LEFT(DO$4,LEN(DO$4)-1)),"")</f>
        <v/>
      </c>
      <c r="DP160" s="64" t="str">
        <f>IF($B160&lt;&gt;"",SUMIFS(进货台账!$K$3:$K$1869,进货台账!$E$3:$E$1869,$B160,进货台账!$B$3:$B$1869,LEFT($I$3,4),进货台账!$C$3:$C$1869,LEFT(DO$4,LEN(DO$4)-1)),"")</f>
        <v/>
      </c>
      <c r="DQ160" s="64" t="str">
        <f t="shared" si="222"/>
        <v/>
      </c>
      <c r="DR160" s="64" t="str">
        <f t="shared" si="223"/>
        <v/>
      </c>
      <c r="DS160" s="64" t="str">
        <f>IF($B160&lt;&gt;"",SUMIFS(销售台账!$I$3:$I$2654,销售台账!$E$3:$E$2654,$B160,销售台账!$B$3:$B$2654,LEFT($I$3,4),销售台账!$C$3:$C$2654,LEFT(DO$4,LEN(DO$4)-1)),"")</f>
        <v/>
      </c>
      <c r="DT160" s="64" t="str">
        <f>IF($B160&lt;&gt;"",IFERROR(SUMIFS(销售台账!$K$3:$K$2654,销售台账!$E$3:$E$2654,$B160,销售台账!$B$3:$B$2654,LEFT($I$3,4),销售台账!$C$3:$C$2654,LEFT(DO$4,LEN(DO$4)-1))/DS160,0),"")</f>
        <v/>
      </c>
      <c r="DU160" s="64" t="str">
        <f>IF($B160&lt;&gt;"",SUMIFS(损耗登记!$I$3:$I$4999,损耗登记!$E$3:$E$4999,$B160,损耗登记!$B$3:$B$4999,LEFT($I$3,4),损耗登记!$C$3:$C$4999,LEFT(DO$4,LEN(DO$4)-1)),"")</f>
        <v/>
      </c>
      <c r="DV160" s="64" t="str">
        <f t="shared" si="224"/>
        <v/>
      </c>
      <c r="DW160" s="64" t="str">
        <f t="shared" si="225"/>
        <v/>
      </c>
      <c r="DX160" s="64" t="str">
        <f t="shared" si="226"/>
        <v/>
      </c>
      <c r="DY160" s="64" t="str">
        <f t="shared" si="227"/>
        <v/>
      </c>
      <c r="DZ160" s="64" t="str">
        <f>IF($B160&lt;&gt;"",SUMIFS(进货台账!$I$3:$I$1869,进货台账!$E$3:$E$1869,$B160,进货台账!$B$3:$B$1869,LEFT($I$3,4),进货台账!$C$3:$C$1869,LEFT(DZ$4,LEN(DZ$4)-1)),"")</f>
        <v/>
      </c>
      <c r="EA160" s="64" t="str">
        <f>IF($B160&lt;&gt;"",SUMIFS(进货台账!$K$3:$K$1869,进货台账!$E$3:$E$1869,$B160,进货台账!$B$3:$B$1869,LEFT($I$3,4),进货台账!$C$3:$C$1869,LEFT(DZ$4,LEN(DZ$4)-1)),"")</f>
        <v/>
      </c>
      <c r="EB160" s="64" t="str">
        <f t="shared" si="228"/>
        <v/>
      </c>
      <c r="EC160" s="64" t="str">
        <f t="shared" si="229"/>
        <v/>
      </c>
      <c r="ED160" s="64" t="str">
        <f>IF($B160&lt;&gt;"",SUMIFS(销售台账!$I$3:$I$2654,销售台账!$E$3:$E$2654,$B160,销售台账!$B$3:$B$2654,LEFT($I$3,4),销售台账!$C$3:$C$2654,LEFT(DZ$4,LEN(DZ$4)-1)),"")</f>
        <v/>
      </c>
      <c r="EE160" s="64" t="str">
        <f>IF($B160&lt;&gt;"",IFERROR(SUMIFS(销售台账!$K$3:$K$2654,销售台账!$E$3:$E$2654,$B160,销售台账!$B$3:$B$2654,LEFT($I$3,4),销售台账!$C$3:$C$2654,LEFT(DZ$4,LEN(DZ$4)-1))/ED160,0),"")</f>
        <v/>
      </c>
      <c r="EF160" s="64" t="str">
        <f>IF($B160&lt;&gt;"",SUMIFS(损耗登记!$I$3:$I$4999,损耗登记!$E$3:$E$4999,$B160,损耗登记!$B$3:$B$4999,LEFT($I$3,4),损耗登记!$C$3:$C$4999,LEFT(DZ$4,LEN(DZ$4)-1)),"")</f>
        <v/>
      </c>
      <c r="EG160" s="64" t="str">
        <f t="shared" si="230"/>
        <v/>
      </c>
      <c r="EH160" s="64" t="str">
        <f t="shared" si="231"/>
        <v/>
      </c>
      <c r="EI160" s="64" t="str">
        <f t="shared" si="232"/>
        <v/>
      </c>
      <c r="EJ160" s="64" t="str">
        <f t="shared" si="233"/>
        <v/>
      </c>
    </row>
    <row r="161" s="44" customFormat="1" ht="22" customHeight="1" spans="1:140">
      <c r="A161" s="63" t="str">
        <f t="shared" si="234"/>
        <v/>
      </c>
      <c r="B161" s="63" t="str">
        <f>IF(商品参数!A157&lt;&gt;"",商品参数!A157,"")</f>
        <v/>
      </c>
      <c r="C161" s="64" t="str">
        <f>IFERROR(VLOOKUP(B161,商品参数!A:E,2,FALSE),"")</f>
        <v/>
      </c>
      <c r="D161" s="64" t="str">
        <f>IFERROR(VLOOKUP(B161,商品参数!A:E,3,FALSE),"")</f>
        <v/>
      </c>
      <c r="E161" s="64" t="str">
        <f>IFERROR(VLOOKUP(B161,商品参数!A:E,4,FALSE),"")</f>
        <v/>
      </c>
      <c r="F161" s="64" t="str">
        <f>IF(E161&lt;&gt;"",IFERROR(VLOOKUP(B161,商品参数!$A$3:$D$499,6,0),0),"")</f>
        <v/>
      </c>
      <c r="G161" s="64" t="str">
        <f>IF(E161&lt;&gt;"",IFERROR(VLOOKUP(B161,商品参数!$A$3:$E$499,7,0),0),"")</f>
        <v/>
      </c>
      <c r="H161" s="64" t="str">
        <f t="shared" si="168"/>
        <v/>
      </c>
      <c r="I161" s="64" t="str">
        <f>IF($B161&lt;&gt;"",SUMIFS(进货台账!$I$3:$I$1869,进货台账!$E$3:$E$1869,$B161,进货台账!$B$3:$B$1869,LEFT($I$3,4),进货台账!$C$3:$C$1869,LEFT(I$4,LEN(I$4)-1)),"")</f>
        <v/>
      </c>
      <c r="J161" s="64" t="str">
        <f>IF($B161&lt;&gt;"",SUMIFS(进货台账!$K$3:$K$1869,进货台账!$E$3:$E$1869,$B161,进货台账!$B$3:$B$1869,LEFT($I$3,4),进货台账!$C$3:$C$1869,LEFT(I$4,LEN(I$4)-1)),"")</f>
        <v/>
      </c>
      <c r="K161" s="64" t="str">
        <f t="shared" si="169"/>
        <v/>
      </c>
      <c r="L161" s="64" t="str">
        <f t="shared" si="170"/>
        <v/>
      </c>
      <c r="M161" s="64" t="str">
        <f>IF($B161&lt;&gt;"",SUMIFS(销售台账!$I$3:$I$2654,销售台账!$E$3:$E$2654,$B161,销售台账!$B$3:$B$2654,LEFT($I$3,4),销售台账!$C$3:$C$2654,LEFT(I$4,LEN(I$4)-1)),"")</f>
        <v/>
      </c>
      <c r="N161" s="64" t="str">
        <f>IF($B161&lt;&gt;"",IFERROR(SUMIFS(销售台账!$K$3:$K$2654,销售台账!$E$3:$E$2654,$B161,销售台账!$B$3:$B$2654,LEFT($I$3,4),销售台账!$C$3:$C$2654,LEFT(I$4,LEN(I$4)-1))/M161,0),"")</f>
        <v/>
      </c>
      <c r="O161" s="64" t="str">
        <f>IF($B161&lt;&gt;"",SUMIFS(损耗登记!$I$3:$I$4999,损耗登记!$E$3:$E$4999,$B161,损耗登记!$B$3:$B$4999,LEFT($I$3,4),损耗登记!$C$3:$C$4999,LEFT(I$4,LEN(I$4)-1)),"")</f>
        <v/>
      </c>
      <c r="P161" s="64" t="str">
        <f t="shared" si="171"/>
        <v/>
      </c>
      <c r="Q161" s="64" t="str">
        <f t="shared" si="172"/>
        <v/>
      </c>
      <c r="R161" s="64" t="str">
        <f t="shared" si="173"/>
        <v/>
      </c>
      <c r="S161" s="64" t="str">
        <f t="shared" si="235"/>
        <v/>
      </c>
      <c r="T161" s="64" t="str">
        <f>IF($B161&lt;&gt;"",SUMIFS(进货台账!$I$3:$I$1869,进货台账!$E$3:$E$1869,$B161,进货台账!$B$3:$B$1869,LEFT($I$3,4),进货台账!$C$3:$C$1869,LEFT(T$4,LEN(T$4)-1)),"")</f>
        <v/>
      </c>
      <c r="U161" s="64" t="str">
        <f>IF($B161&lt;&gt;"",SUMIFS(进货台账!$K$3:$K$1869,进货台账!$E$3:$E$1869,$B161,进货台账!$B$3:$B$1869,LEFT($I$3,4),进货台账!$C$3:$C$1869,LEFT(T$4,LEN(T$4)-1)),"")</f>
        <v/>
      </c>
      <c r="V161" s="64" t="str">
        <f t="shared" si="236"/>
        <v/>
      </c>
      <c r="W161" s="64" t="str">
        <f t="shared" si="237"/>
        <v/>
      </c>
      <c r="X161" s="64" t="str">
        <f>IF($B161&lt;&gt;"",SUMIFS(销售台账!$I$3:$I$2654,销售台账!$E$3:$E$2654,$B161,销售台账!$B$3:$B$2654,LEFT($I$3,4),销售台账!$C$3:$C$2654,LEFT(T$4,LEN(T$4)-1)),"")</f>
        <v/>
      </c>
      <c r="Y161" s="64" t="str">
        <f>IF($B161&lt;&gt;"",IFERROR(SUMIFS(销售台账!$K$3:$K$2654,销售台账!$E$3:$E$2654,$B161,销售台账!$B$3:$B$2654,LEFT($I$3,4),销售台账!$C$3:$C$2654,LEFT(T$4,LEN(T$4)-1))/X161,0),"")</f>
        <v/>
      </c>
      <c r="Z161" s="64" t="str">
        <f>IF($B161&lt;&gt;"",SUMIFS(损耗登记!$I$3:$I$4999,损耗登记!$E$3:$E$4999,$B161,损耗登记!$B$3:$B$4999,LEFT($I$3,4),损耗登记!$C$3:$C$4999,LEFT(T$4,LEN(T$4)-1)),"")</f>
        <v/>
      </c>
      <c r="AA161" s="64" t="str">
        <f t="shared" si="238"/>
        <v/>
      </c>
      <c r="AB161" s="64" t="str">
        <f t="shared" si="239"/>
        <v/>
      </c>
      <c r="AC161" s="64" t="str">
        <f t="shared" si="240"/>
        <v/>
      </c>
      <c r="AD161" s="64" t="str">
        <f t="shared" si="241"/>
        <v/>
      </c>
      <c r="AE161" s="64" t="str">
        <f>IF($B161&lt;&gt;"",SUMIFS(进货台账!$I$3:$I$1869,进货台账!$E$3:$E$1869,$B161,进货台账!$B$3:$B$1869,LEFT($I$3,4),进货台账!$C$3:$C$1869,LEFT(AE$4,LEN(AE$4)-1)),"")</f>
        <v/>
      </c>
      <c r="AF161" s="64" t="str">
        <f>IF($B161&lt;&gt;"",SUMIFS(进货台账!$K$3:$K$1869,进货台账!$E$3:$E$1869,$B161,进货台账!$B$3:$B$1869,LEFT($I$3,4),进货台账!$C$3:$C$1869,LEFT(AE$4,LEN(AE$4)-1)),"")</f>
        <v/>
      </c>
      <c r="AG161" s="64" t="str">
        <f t="shared" si="174"/>
        <v/>
      </c>
      <c r="AH161" s="64" t="str">
        <f t="shared" si="175"/>
        <v/>
      </c>
      <c r="AI161" s="64" t="str">
        <f>IF($B161&lt;&gt;"",SUMIFS(销售台账!$I$3:$I$2654,销售台账!$E$3:$E$2654,$B161,销售台账!$B$3:$B$2654,LEFT($I$3,4),销售台账!$C$3:$C$2654,LEFT(AE$4,LEN(AE$4)-1)),"")</f>
        <v/>
      </c>
      <c r="AJ161" s="64" t="str">
        <f>IF($B161&lt;&gt;"",IFERROR(SUMIFS(销售台账!$K$3:$K$2654,销售台账!$E$3:$E$2654,$B161,销售台账!$B$3:$B$2654,LEFT($I$3,4),销售台账!$C$3:$C$2654,LEFT(AE$4,LEN(AE$4)-1))/AI161,0),"")</f>
        <v/>
      </c>
      <c r="AK161" s="64" t="str">
        <f>IF($B161&lt;&gt;"",SUMIFS(损耗登记!$I$3:$I$4999,损耗登记!$E$3:$E$4999,$B161,损耗登记!$B$3:$B$4999,LEFT($I$3,4),损耗登记!$C$3:$C$4999,LEFT(AE$4,LEN(AE$4)-1)),"")</f>
        <v/>
      </c>
      <c r="AL161" s="64" t="str">
        <f t="shared" si="176"/>
        <v/>
      </c>
      <c r="AM161" s="64" t="str">
        <f t="shared" si="177"/>
        <v/>
      </c>
      <c r="AN161" s="64" t="str">
        <f t="shared" si="178"/>
        <v/>
      </c>
      <c r="AO161" s="64" t="str">
        <f t="shared" si="179"/>
        <v/>
      </c>
      <c r="AP161" s="64" t="str">
        <f>IF($B161&lt;&gt;"",SUMIFS(进货台账!$I$3:$I$1869,进货台账!$E$3:$E$1869,$B161,进货台账!$B$3:$B$1869,LEFT($I$3,4),进货台账!$C$3:$C$1869,LEFT(AP$4,LEN(AP$4)-1)),"")</f>
        <v/>
      </c>
      <c r="AQ161" s="64" t="str">
        <f>IF($B161&lt;&gt;"",SUMIFS(进货台账!$K$3:$K$1869,进货台账!$E$3:$E$1869,$B161,进货台账!$B$3:$B$1869,LEFT($I$3,4),进货台账!$C$3:$C$1869,LEFT(AP$4,LEN(AP$4)-1)),"")</f>
        <v/>
      </c>
      <c r="AR161" s="64" t="str">
        <f t="shared" si="180"/>
        <v/>
      </c>
      <c r="AS161" s="64" t="str">
        <f t="shared" si="181"/>
        <v/>
      </c>
      <c r="AT161" s="64" t="str">
        <f>IF($B161&lt;&gt;"",SUMIFS(销售台账!$I$3:$I$2654,销售台账!$E$3:$E$2654,$B161,销售台账!$B$3:$B$2654,LEFT($I$3,4),销售台账!$C$3:$C$2654,LEFT(AP$4,LEN(AP$4)-1)),"")</f>
        <v/>
      </c>
      <c r="AU161" s="64" t="str">
        <f>IF($B161&lt;&gt;"",IFERROR(SUMIFS(销售台账!$K$3:$K$2654,销售台账!$E$3:$E$2654,$B161,销售台账!$B$3:$B$2654,LEFT($I$3,4),销售台账!$C$3:$C$2654,LEFT(AP$4,LEN(AP$4)-1))/AT161,0),"")</f>
        <v/>
      </c>
      <c r="AV161" s="64" t="str">
        <f>IF($B161&lt;&gt;"",SUMIFS(损耗登记!$I$3:$I$4999,损耗登记!$E$3:$E$4999,$B161,损耗登记!$B$3:$B$4999,LEFT($I$3,4),损耗登记!$C$3:$C$4999,LEFT(AP$4,LEN(AP$4)-1)),"")</f>
        <v/>
      </c>
      <c r="AW161" s="64" t="str">
        <f t="shared" si="182"/>
        <v/>
      </c>
      <c r="AX161" s="64" t="str">
        <f t="shared" si="183"/>
        <v/>
      </c>
      <c r="AY161" s="64" t="str">
        <f t="shared" si="184"/>
        <v/>
      </c>
      <c r="AZ161" s="64" t="str">
        <f t="shared" si="185"/>
        <v/>
      </c>
      <c r="BA161" s="64" t="str">
        <f>IF($B161&lt;&gt;"",SUMIFS(进货台账!$I$3:$I$1869,进货台账!$E$3:$E$1869,$B161,进货台账!$B$3:$B$1869,LEFT($I$3,4),进货台账!$C$3:$C$1869,LEFT(BA$4,LEN(BA$4)-1)),"")</f>
        <v/>
      </c>
      <c r="BB161" s="64" t="str">
        <f>IF($B161&lt;&gt;"",SUMIFS(进货台账!$K$3:$K$1869,进货台账!$E$3:$E$1869,$B161,进货台账!$B$3:$B$1869,LEFT($I$3,4),进货台账!$C$3:$C$1869,LEFT(BA$4,LEN(BA$4)-1)),"")</f>
        <v/>
      </c>
      <c r="BC161" s="64" t="str">
        <f t="shared" si="186"/>
        <v/>
      </c>
      <c r="BD161" s="64" t="str">
        <f t="shared" si="187"/>
        <v/>
      </c>
      <c r="BE161" s="64" t="str">
        <f>IF($B161&lt;&gt;"",SUMIFS(销售台账!$I$3:$I$2654,销售台账!$E$3:$E$2654,$B161,销售台账!$B$3:$B$2654,LEFT($I$3,4),销售台账!$C$3:$C$2654,LEFT(BA$4,LEN(BA$4)-1)),"")</f>
        <v/>
      </c>
      <c r="BF161" s="64" t="str">
        <f>IF($B161&lt;&gt;"",IFERROR(SUMIFS(销售台账!$K$3:$K$2654,销售台账!$E$3:$E$2654,$B161,销售台账!$B$3:$B$2654,LEFT($I$3,4),销售台账!$C$3:$C$2654,LEFT(BA$4,LEN(BA$4)-1))/BE161,0),"")</f>
        <v/>
      </c>
      <c r="BG161" s="64" t="str">
        <f>IF($B161&lt;&gt;"",SUMIFS(损耗登记!$I$3:$I$4999,损耗登记!$E$3:$E$4999,$B161,损耗登记!$B$3:$B$4999,LEFT($I$3,4),损耗登记!$C$3:$C$4999,LEFT(BA$4,LEN(BA$4)-1)),"")</f>
        <v/>
      </c>
      <c r="BH161" s="64" t="str">
        <f t="shared" si="188"/>
        <v/>
      </c>
      <c r="BI161" s="64" t="str">
        <f t="shared" si="189"/>
        <v/>
      </c>
      <c r="BJ161" s="64" t="str">
        <f t="shared" si="190"/>
        <v/>
      </c>
      <c r="BK161" s="64" t="str">
        <f t="shared" si="191"/>
        <v/>
      </c>
      <c r="BL161" s="64" t="str">
        <f>IF($B161&lt;&gt;"",SUMIFS(进货台账!$I$3:$I$1869,进货台账!$E$3:$E$1869,$B161,进货台账!$B$3:$B$1869,LEFT($I$3,4),进货台账!$C$3:$C$1869,LEFT(BL$4,LEN(BL$4)-1)),"")</f>
        <v/>
      </c>
      <c r="BM161" s="64" t="str">
        <f>IF($B161&lt;&gt;"",SUMIFS(进货台账!$K$3:$K$1869,进货台账!$E$3:$E$1869,$B161,进货台账!$B$3:$B$1869,LEFT($I$3,4),进货台账!$C$3:$C$1869,LEFT(BL$4,LEN(BL$4)-1)),"")</f>
        <v/>
      </c>
      <c r="BN161" s="64" t="str">
        <f t="shared" si="192"/>
        <v/>
      </c>
      <c r="BO161" s="64" t="str">
        <f t="shared" si="193"/>
        <v/>
      </c>
      <c r="BP161" s="64" t="str">
        <f>IF($B161&lt;&gt;"",SUMIFS(销售台账!$I$3:$I$2654,销售台账!$E$3:$E$2654,$B161,销售台账!$B$3:$B$2654,LEFT($I$3,4),销售台账!$C$3:$C$2654,LEFT(BL$4,LEN(BL$4)-1)),"")</f>
        <v/>
      </c>
      <c r="BQ161" s="64" t="str">
        <f>IF($B161&lt;&gt;"",IFERROR(SUMIFS(销售台账!$K$3:$K$2654,销售台账!$E$3:$E$2654,$B161,销售台账!$B$3:$B$2654,LEFT($I$3,4),销售台账!$C$3:$C$2654,LEFT(BL$4,LEN(BL$4)-1))/BP161,0),"")</f>
        <v/>
      </c>
      <c r="BR161" s="64" t="str">
        <f>IF($B161&lt;&gt;"",SUMIFS(损耗登记!$I$3:$I$4999,损耗登记!$E$3:$E$4999,$B161,损耗登记!$B$3:$B$4999,LEFT($I$3,4),损耗登记!$C$3:$C$4999,LEFT(BL$4,LEN(BL$4)-1)),"")</f>
        <v/>
      </c>
      <c r="BS161" s="64" t="str">
        <f t="shared" si="194"/>
        <v/>
      </c>
      <c r="BT161" s="64" t="str">
        <f t="shared" si="195"/>
        <v/>
      </c>
      <c r="BU161" s="64" t="str">
        <f t="shared" si="196"/>
        <v/>
      </c>
      <c r="BV161" s="64" t="str">
        <f t="shared" si="197"/>
        <v/>
      </c>
      <c r="BW161" s="64" t="str">
        <f>IF($B161&lt;&gt;"",SUMIFS(进货台账!$I$3:$I$1869,进货台账!$E$3:$E$1869,$B161,进货台账!$B$3:$B$1869,LEFT($I$3,4),进货台账!$C$3:$C$1869,LEFT(BW$4,LEN(BW$4)-1)),"")</f>
        <v/>
      </c>
      <c r="BX161" s="64" t="str">
        <f>IF($B161&lt;&gt;"",SUMIFS(进货台账!$K$3:$K$1869,进货台账!$E$3:$E$1869,$B161,进货台账!$B$3:$B$1869,LEFT($I$3,4),进货台账!$C$3:$C$1869,LEFT(BW$4,LEN(BW$4)-1)),"")</f>
        <v/>
      </c>
      <c r="BY161" s="64" t="str">
        <f t="shared" si="198"/>
        <v/>
      </c>
      <c r="BZ161" s="64" t="str">
        <f t="shared" si="199"/>
        <v/>
      </c>
      <c r="CA161" s="64" t="str">
        <f>IF($B161&lt;&gt;"",SUMIFS(销售台账!$I$3:$I$2654,销售台账!$E$3:$E$2654,$B161,销售台账!$B$3:$B$2654,LEFT($I$3,4),销售台账!$C$3:$C$2654,LEFT(BW$4,LEN(BW$4)-1)),"")</f>
        <v/>
      </c>
      <c r="CB161" s="64" t="str">
        <f>IF($B161&lt;&gt;"",IFERROR(SUMIFS(销售台账!$K$3:$K$2654,销售台账!$E$3:$E$2654,$B161,销售台账!$B$3:$B$2654,LEFT($I$3,4),销售台账!$C$3:$C$2654,LEFT(BW$4,LEN(BW$4)-1))/CA161,0),"")</f>
        <v/>
      </c>
      <c r="CC161" s="64" t="str">
        <f>IF($B161&lt;&gt;"",SUMIFS(损耗登记!$I$3:$I$4999,损耗登记!$E$3:$E$4999,$B161,损耗登记!$B$3:$B$4999,LEFT($I$3,4),损耗登记!$C$3:$C$4999,LEFT(BW$4,LEN(BW$4)-1)),"")</f>
        <v/>
      </c>
      <c r="CD161" s="64" t="str">
        <f t="shared" si="200"/>
        <v/>
      </c>
      <c r="CE161" s="64" t="str">
        <f t="shared" si="201"/>
        <v/>
      </c>
      <c r="CF161" s="64" t="str">
        <f t="shared" si="202"/>
        <v/>
      </c>
      <c r="CG161" s="64" t="str">
        <f t="shared" si="203"/>
        <v/>
      </c>
      <c r="CH161" s="64" t="str">
        <f>IF($B161&lt;&gt;"",SUMIFS(进货台账!$I$3:$I$1869,进货台账!$E$3:$E$1869,$B161,进货台账!$B$3:$B$1869,LEFT($I$3,4),进货台账!$C$3:$C$1869,LEFT(CH$4,LEN(CH$4)-1)),"")</f>
        <v/>
      </c>
      <c r="CI161" s="64" t="str">
        <f>IF($B161&lt;&gt;"",SUMIFS(进货台账!$K$3:$K$1869,进货台账!$E$3:$E$1869,$B161,进货台账!$B$3:$B$1869,LEFT($I$3,4),进货台账!$C$3:$C$1869,LEFT(CH$4,LEN(CH$4)-1)),"")</f>
        <v/>
      </c>
      <c r="CJ161" s="64" t="str">
        <f t="shared" si="204"/>
        <v/>
      </c>
      <c r="CK161" s="64" t="str">
        <f t="shared" si="205"/>
        <v/>
      </c>
      <c r="CL161" s="64" t="str">
        <f>IF($B161&lt;&gt;"",SUMIFS(销售台账!$I$3:$I$2654,销售台账!$E$3:$E$2654,$B161,销售台账!$B$3:$B$2654,LEFT($I$3,4),销售台账!$C$3:$C$2654,LEFT(CH$4,LEN(CH$4)-1)),"")</f>
        <v/>
      </c>
      <c r="CM161" s="64" t="str">
        <f>IF($B161&lt;&gt;"",IFERROR(SUMIFS(销售台账!$K$3:$K$2654,销售台账!$E$3:$E$2654,$B161,销售台账!$B$3:$B$2654,LEFT($I$3,4),销售台账!$C$3:$C$2654,LEFT(CH$4,LEN(CH$4)-1))/CL161,0),"")</f>
        <v/>
      </c>
      <c r="CN161" s="64" t="str">
        <f>IF($B161&lt;&gt;"",SUMIFS(损耗登记!$I$3:$I$4999,损耗登记!$E$3:$E$4999,$B161,损耗登记!$B$3:$B$4999,LEFT($I$3,4),损耗登记!$C$3:$C$4999,LEFT(CH$4,LEN(CH$4)-1)),"")</f>
        <v/>
      </c>
      <c r="CO161" s="64" t="str">
        <f t="shared" si="206"/>
        <v/>
      </c>
      <c r="CP161" s="64" t="str">
        <f t="shared" si="207"/>
        <v/>
      </c>
      <c r="CQ161" s="64" t="str">
        <f t="shared" si="208"/>
        <v/>
      </c>
      <c r="CR161" s="64" t="str">
        <f t="shared" si="209"/>
        <v/>
      </c>
      <c r="CS161" s="64" t="str">
        <f>IF($B161&lt;&gt;"",SUMIFS(进货台账!$I$3:$I$1869,进货台账!$E$3:$E$1869,$B161,进货台账!$B$3:$B$1869,LEFT($I$3,4),进货台账!$C$3:$C$1869,LEFT(CS$4,LEN(CS$4)-1)),"")</f>
        <v/>
      </c>
      <c r="CT161" s="64" t="str">
        <f>IF($B161&lt;&gt;"",SUMIFS(进货台账!$K$3:$K$1869,进货台账!$E$3:$E$1869,$B161,进货台账!$B$3:$B$1869,LEFT($I$3,4),进货台账!$C$3:$C$1869,LEFT(CS$4,LEN(CS$4)-1)),"")</f>
        <v/>
      </c>
      <c r="CU161" s="64" t="str">
        <f t="shared" si="210"/>
        <v/>
      </c>
      <c r="CV161" s="64" t="str">
        <f t="shared" si="211"/>
        <v/>
      </c>
      <c r="CW161" s="64" t="str">
        <f>IF($B161&lt;&gt;"",SUMIFS(销售台账!$I$3:$I$2654,销售台账!$E$3:$E$2654,$B161,销售台账!$B$3:$B$2654,LEFT($I$3,4),销售台账!$C$3:$C$2654,LEFT(CS$4,LEN(CS$4)-1)),"")</f>
        <v/>
      </c>
      <c r="CX161" s="64" t="str">
        <f>IF($B161&lt;&gt;"",IFERROR(SUMIFS(销售台账!$K$3:$K$2654,销售台账!$E$3:$E$2654,$B161,销售台账!$B$3:$B$2654,LEFT($I$3,4),销售台账!$C$3:$C$2654,LEFT(CS$4,LEN(CS$4)-1))/CW161,0),"")</f>
        <v/>
      </c>
      <c r="CY161" s="64" t="str">
        <f>IF($B161&lt;&gt;"",SUMIFS(损耗登记!$I$3:$I$4999,损耗登记!$E$3:$E$4999,$B161,损耗登记!$B$3:$B$4999,LEFT($I$3,4),损耗登记!$C$3:$C$4999,LEFT(CS$4,LEN(CS$4)-1)),"")</f>
        <v/>
      </c>
      <c r="CZ161" s="64" t="str">
        <f t="shared" si="212"/>
        <v/>
      </c>
      <c r="DA161" s="64" t="str">
        <f t="shared" si="213"/>
        <v/>
      </c>
      <c r="DB161" s="64" t="str">
        <f t="shared" si="214"/>
        <v/>
      </c>
      <c r="DC161" s="64" t="str">
        <f t="shared" si="215"/>
        <v/>
      </c>
      <c r="DD161" s="64" t="str">
        <f>IF($B161&lt;&gt;"",SUMIFS(进货台账!$I$3:$I$1869,进货台账!$E$3:$E$1869,$B161,进货台账!$B$3:$B$1869,LEFT($I$3,4),进货台账!$C$3:$C$1869,LEFT(DD$4,LEN(DD$4)-1)),"")</f>
        <v/>
      </c>
      <c r="DE161" s="64" t="str">
        <f>IF($B161&lt;&gt;"",SUMIFS(进货台账!$K$3:$K$1869,进货台账!$E$3:$E$1869,$B161,进货台账!$B$3:$B$1869,LEFT($I$3,4),进货台账!$C$3:$C$1869,LEFT(DD$4,LEN(DD$4)-1)),"")</f>
        <v/>
      </c>
      <c r="DF161" s="64" t="str">
        <f t="shared" si="216"/>
        <v/>
      </c>
      <c r="DG161" s="64" t="str">
        <f t="shared" si="217"/>
        <v/>
      </c>
      <c r="DH161" s="64" t="str">
        <f>IF($B161&lt;&gt;"",SUMIFS(销售台账!$I$3:$I$2654,销售台账!$E$3:$E$2654,$B161,销售台账!$B$3:$B$2654,LEFT($I$3,4),销售台账!$C$3:$C$2654,LEFT(DD$4,LEN(DD$4)-1)),"")</f>
        <v/>
      </c>
      <c r="DI161" s="64" t="str">
        <f>IF($B161&lt;&gt;"",IFERROR(SUMIFS(销售台账!$K$3:$K$2654,销售台账!$E$3:$E$2654,$B161,销售台账!$B$3:$B$2654,LEFT($I$3,4),销售台账!$C$3:$C$2654,LEFT(DD$4,LEN(DD$4)-1))/DH161,0),"")</f>
        <v/>
      </c>
      <c r="DJ161" s="64" t="str">
        <f>IF($B161&lt;&gt;"",SUMIFS(损耗登记!$I$3:$I$4999,损耗登记!$E$3:$E$4999,$B161,损耗登记!$B$3:$B$4999,LEFT($I$3,4),损耗登记!$C$3:$C$4999,LEFT(DD$4,LEN(DD$4)-1)),"")</f>
        <v/>
      </c>
      <c r="DK161" s="64" t="str">
        <f t="shared" si="218"/>
        <v/>
      </c>
      <c r="DL161" s="64" t="str">
        <f t="shared" si="219"/>
        <v/>
      </c>
      <c r="DM161" s="64" t="str">
        <f t="shared" si="220"/>
        <v/>
      </c>
      <c r="DN161" s="64" t="str">
        <f t="shared" si="221"/>
        <v/>
      </c>
      <c r="DO161" s="64" t="str">
        <f>IF($B161&lt;&gt;"",SUMIFS(进货台账!$I$3:$I$1869,进货台账!$E$3:$E$1869,$B161,进货台账!$B$3:$B$1869,LEFT($I$3,4),进货台账!$C$3:$C$1869,LEFT(DO$4,LEN(DO$4)-1)),"")</f>
        <v/>
      </c>
      <c r="DP161" s="64" t="str">
        <f>IF($B161&lt;&gt;"",SUMIFS(进货台账!$K$3:$K$1869,进货台账!$E$3:$E$1869,$B161,进货台账!$B$3:$B$1869,LEFT($I$3,4),进货台账!$C$3:$C$1869,LEFT(DO$4,LEN(DO$4)-1)),"")</f>
        <v/>
      </c>
      <c r="DQ161" s="64" t="str">
        <f t="shared" si="222"/>
        <v/>
      </c>
      <c r="DR161" s="64" t="str">
        <f t="shared" si="223"/>
        <v/>
      </c>
      <c r="DS161" s="64" t="str">
        <f>IF($B161&lt;&gt;"",SUMIFS(销售台账!$I$3:$I$2654,销售台账!$E$3:$E$2654,$B161,销售台账!$B$3:$B$2654,LEFT($I$3,4),销售台账!$C$3:$C$2654,LEFT(DO$4,LEN(DO$4)-1)),"")</f>
        <v/>
      </c>
      <c r="DT161" s="64" t="str">
        <f>IF($B161&lt;&gt;"",IFERROR(SUMIFS(销售台账!$K$3:$K$2654,销售台账!$E$3:$E$2654,$B161,销售台账!$B$3:$B$2654,LEFT($I$3,4),销售台账!$C$3:$C$2654,LEFT(DO$4,LEN(DO$4)-1))/DS161,0),"")</f>
        <v/>
      </c>
      <c r="DU161" s="64" t="str">
        <f>IF($B161&lt;&gt;"",SUMIFS(损耗登记!$I$3:$I$4999,损耗登记!$E$3:$E$4999,$B161,损耗登记!$B$3:$B$4999,LEFT($I$3,4),损耗登记!$C$3:$C$4999,LEFT(DO$4,LEN(DO$4)-1)),"")</f>
        <v/>
      </c>
      <c r="DV161" s="64" t="str">
        <f t="shared" si="224"/>
        <v/>
      </c>
      <c r="DW161" s="64" t="str">
        <f t="shared" si="225"/>
        <v/>
      </c>
      <c r="DX161" s="64" t="str">
        <f t="shared" si="226"/>
        <v/>
      </c>
      <c r="DY161" s="64" t="str">
        <f t="shared" si="227"/>
        <v/>
      </c>
      <c r="DZ161" s="64" t="str">
        <f>IF($B161&lt;&gt;"",SUMIFS(进货台账!$I$3:$I$1869,进货台账!$E$3:$E$1869,$B161,进货台账!$B$3:$B$1869,LEFT($I$3,4),进货台账!$C$3:$C$1869,LEFT(DZ$4,LEN(DZ$4)-1)),"")</f>
        <v/>
      </c>
      <c r="EA161" s="64" t="str">
        <f>IF($B161&lt;&gt;"",SUMIFS(进货台账!$K$3:$K$1869,进货台账!$E$3:$E$1869,$B161,进货台账!$B$3:$B$1869,LEFT($I$3,4),进货台账!$C$3:$C$1869,LEFT(DZ$4,LEN(DZ$4)-1)),"")</f>
        <v/>
      </c>
      <c r="EB161" s="64" t="str">
        <f t="shared" si="228"/>
        <v/>
      </c>
      <c r="EC161" s="64" t="str">
        <f t="shared" si="229"/>
        <v/>
      </c>
      <c r="ED161" s="64" t="str">
        <f>IF($B161&lt;&gt;"",SUMIFS(销售台账!$I$3:$I$2654,销售台账!$E$3:$E$2654,$B161,销售台账!$B$3:$B$2654,LEFT($I$3,4),销售台账!$C$3:$C$2654,LEFT(DZ$4,LEN(DZ$4)-1)),"")</f>
        <v/>
      </c>
      <c r="EE161" s="64" t="str">
        <f>IF($B161&lt;&gt;"",IFERROR(SUMIFS(销售台账!$K$3:$K$2654,销售台账!$E$3:$E$2654,$B161,销售台账!$B$3:$B$2654,LEFT($I$3,4),销售台账!$C$3:$C$2654,LEFT(DZ$4,LEN(DZ$4)-1))/ED161,0),"")</f>
        <v/>
      </c>
      <c r="EF161" s="64" t="str">
        <f>IF($B161&lt;&gt;"",SUMIFS(损耗登记!$I$3:$I$4999,损耗登记!$E$3:$E$4999,$B161,损耗登记!$B$3:$B$4999,LEFT($I$3,4),损耗登记!$C$3:$C$4999,LEFT(DZ$4,LEN(DZ$4)-1)),"")</f>
        <v/>
      </c>
      <c r="EG161" s="64" t="str">
        <f t="shared" si="230"/>
        <v/>
      </c>
      <c r="EH161" s="64" t="str">
        <f t="shared" si="231"/>
        <v/>
      </c>
      <c r="EI161" s="64" t="str">
        <f t="shared" si="232"/>
        <v/>
      </c>
      <c r="EJ161" s="64" t="str">
        <f t="shared" si="233"/>
        <v/>
      </c>
    </row>
    <row r="162" s="44" customFormat="1" ht="22" customHeight="1" spans="1:140">
      <c r="A162" s="63" t="str">
        <f t="shared" si="234"/>
        <v/>
      </c>
      <c r="B162" s="63" t="str">
        <f>IF(商品参数!A158&lt;&gt;"",商品参数!A158,"")</f>
        <v/>
      </c>
      <c r="C162" s="64" t="str">
        <f>IFERROR(VLOOKUP(B162,商品参数!A:E,2,FALSE),"")</f>
        <v/>
      </c>
      <c r="D162" s="64" t="str">
        <f>IFERROR(VLOOKUP(B162,商品参数!A:E,3,FALSE),"")</f>
        <v/>
      </c>
      <c r="E162" s="64" t="str">
        <f>IFERROR(VLOOKUP(B162,商品参数!A:E,4,FALSE),"")</f>
        <v/>
      </c>
      <c r="F162" s="64" t="str">
        <f>IF(E162&lt;&gt;"",IFERROR(VLOOKUP(B162,商品参数!$A$3:$D$499,6,0),0),"")</f>
        <v/>
      </c>
      <c r="G162" s="64" t="str">
        <f>IF(E162&lt;&gt;"",IFERROR(VLOOKUP(B162,商品参数!$A$3:$E$499,7,0),0),"")</f>
        <v/>
      </c>
      <c r="H162" s="64" t="str">
        <f t="shared" si="168"/>
        <v/>
      </c>
      <c r="I162" s="64" t="str">
        <f>IF($B162&lt;&gt;"",SUMIFS(进货台账!$I$3:$I$1869,进货台账!$E$3:$E$1869,$B162,进货台账!$B$3:$B$1869,LEFT($I$3,4),进货台账!$C$3:$C$1869,LEFT(I$4,LEN(I$4)-1)),"")</f>
        <v/>
      </c>
      <c r="J162" s="64" t="str">
        <f>IF($B162&lt;&gt;"",SUMIFS(进货台账!$K$3:$K$1869,进货台账!$E$3:$E$1869,$B162,进货台账!$B$3:$B$1869,LEFT($I$3,4),进货台账!$C$3:$C$1869,LEFT(I$4,LEN(I$4)-1)),"")</f>
        <v/>
      </c>
      <c r="K162" s="64" t="str">
        <f t="shared" si="169"/>
        <v/>
      </c>
      <c r="L162" s="64" t="str">
        <f t="shared" si="170"/>
        <v/>
      </c>
      <c r="M162" s="64" t="str">
        <f>IF($B162&lt;&gt;"",SUMIFS(销售台账!$I$3:$I$2654,销售台账!$E$3:$E$2654,$B162,销售台账!$B$3:$B$2654,LEFT($I$3,4),销售台账!$C$3:$C$2654,LEFT(I$4,LEN(I$4)-1)),"")</f>
        <v/>
      </c>
      <c r="N162" s="64" t="str">
        <f>IF($B162&lt;&gt;"",IFERROR(SUMIFS(销售台账!$K$3:$K$2654,销售台账!$E$3:$E$2654,$B162,销售台账!$B$3:$B$2654,LEFT($I$3,4),销售台账!$C$3:$C$2654,LEFT(I$4,LEN(I$4)-1))/M162,0),"")</f>
        <v/>
      </c>
      <c r="O162" s="64" t="str">
        <f>IF($B162&lt;&gt;"",SUMIFS(损耗登记!$I$3:$I$4999,损耗登记!$E$3:$E$4999,$B162,损耗登记!$B$3:$B$4999,LEFT($I$3,4),损耗登记!$C$3:$C$4999,LEFT(I$4,LEN(I$4)-1)),"")</f>
        <v/>
      </c>
      <c r="P162" s="64" t="str">
        <f t="shared" si="171"/>
        <v/>
      </c>
      <c r="Q162" s="64" t="str">
        <f t="shared" si="172"/>
        <v/>
      </c>
      <c r="R162" s="64" t="str">
        <f t="shared" si="173"/>
        <v/>
      </c>
      <c r="S162" s="64" t="str">
        <f t="shared" si="235"/>
        <v/>
      </c>
      <c r="T162" s="64" t="str">
        <f>IF($B162&lt;&gt;"",SUMIFS(进货台账!$I$3:$I$1869,进货台账!$E$3:$E$1869,$B162,进货台账!$B$3:$B$1869,LEFT($I$3,4),进货台账!$C$3:$C$1869,LEFT(T$4,LEN(T$4)-1)),"")</f>
        <v/>
      </c>
      <c r="U162" s="64" t="str">
        <f>IF($B162&lt;&gt;"",SUMIFS(进货台账!$K$3:$K$1869,进货台账!$E$3:$E$1869,$B162,进货台账!$B$3:$B$1869,LEFT($I$3,4),进货台账!$C$3:$C$1869,LEFT(T$4,LEN(T$4)-1)),"")</f>
        <v/>
      </c>
      <c r="V162" s="64" t="str">
        <f t="shared" si="236"/>
        <v/>
      </c>
      <c r="W162" s="64" t="str">
        <f t="shared" si="237"/>
        <v/>
      </c>
      <c r="X162" s="64" t="str">
        <f>IF($B162&lt;&gt;"",SUMIFS(销售台账!$I$3:$I$2654,销售台账!$E$3:$E$2654,$B162,销售台账!$B$3:$B$2654,LEFT($I$3,4),销售台账!$C$3:$C$2654,LEFT(T$4,LEN(T$4)-1)),"")</f>
        <v/>
      </c>
      <c r="Y162" s="64" t="str">
        <f>IF($B162&lt;&gt;"",IFERROR(SUMIFS(销售台账!$K$3:$K$2654,销售台账!$E$3:$E$2654,$B162,销售台账!$B$3:$B$2654,LEFT($I$3,4),销售台账!$C$3:$C$2654,LEFT(T$4,LEN(T$4)-1))/X162,0),"")</f>
        <v/>
      </c>
      <c r="Z162" s="64" t="str">
        <f>IF($B162&lt;&gt;"",SUMIFS(损耗登记!$I$3:$I$4999,损耗登记!$E$3:$E$4999,$B162,损耗登记!$B$3:$B$4999,LEFT($I$3,4),损耗登记!$C$3:$C$4999,LEFT(T$4,LEN(T$4)-1)),"")</f>
        <v/>
      </c>
      <c r="AA162" s="64" t="str">
        <f t="shared" si="238"/>
        <v/>
      </c>
      <c r="AB162" s="64" t="str">
        <f t="shared" si="239"/>
        <v/>
      </c>
      <c r="AC162" s="64" t="str">
        <f t="shared" si="240"/>
        <v/>
      </c>
      <c r="AD162" s="64" t="str">
        <f t="shared" si="241"/>
        <v/>
      </c>
      <c r="AE162" s="64" t="str">
        <f>IF($B162&lt;&gt;"",SUMIFS(进货台账!$I$3:$I$1869,进货台账!$E$3:$E$1869,$B162,进货台账!$B$3:$B$1869,LEFT($I$3,4),进货台账!$C$3:$C$1869,LEFT(AE$4,LEN(AE$4)-1)),"")</f>
        <v/>
      </c>
      <c r="AF162" s="64" t="str">
        <f>IF($B162&lt;&gt;"",SUMIFS(进货台账!$K$3:$K$1869,进货台账!$E$3:$E$1869,$B162,进货台账!$B$3:$B$1869,LEFT($I$3,4),进货台账!$C$3:$C$1869,LEFT(AE$4,LEN(AE$4)-1)),"")</f>
        <v/>
      </c>
      <c r="AG162" s="64" t="str">
        <f t="shared" si="174"/>
        <v/>
      </c>
      <c r="AH162" s="64" t="str">
        <f t="shared" si="175"/>
        <v/>
      </c>
      <c r="AI162" s="64" t="str">
        <f>IF($B162&lt;&gt;"",SUMIFS(销售台账!$I$3:$I$2654,销售台账!$E$3:$E$2654,$B162,销售台账!$B$3:$B$2654,LEFT($I$3,4),销售台账!$C$3:$C$2654,LEFT(AE$4,LEN(AE$4)-1)),"")</f>
        <v/>
      </c>
      <c r="AJ162" s="64" t="str">
        <f>IF($B162&lt;&gt;"",IFERROR(SUMIFS(销售台账!$K$3:$K$2654,销售台账!$E$3:$E$2654,$B162,销售台账!$B$3:$B$2654,LEFT($I$3,4),销售台账!$C$3:$C$2654,LEFT(AE$4,LEN(AE$4)-1))/AI162,0),"")</f>
        <v/>
      </c>
      <c r="AK162" s="64" t="str">
        <f>IF($B162&lt;&gt;"",SUMIFS(损耗登记!$I$3:$I$4999,损耗登记!$E$3:$E$4999,$B162,损耗登记!$B$3:$B$4999,LEFT($I$3,4),损耗登记!$C$3:$C$4999,LEFT(AE$4,LEN(AE$4)-1)),"")</f>
        <v/>
      </c>
      <c r="AL162" s="64" t="str">
        <f t="shared" si="176"/>
        <v/>
      </c>
      <c r="AM162" s="64" t="str">
        <f t="shared" si="177"/>
        <v/>
      </c>
      <c r="AN162" s="64" t="str">
        <f t="shared" si="178"/>
        <v/>
      </c>
      <c r="AO162" s="64" t="str">
        <f t="shared" si="179"/>
        <v/>
      </c>
      <c r="AP162" s="64" t="str">
        <f>IF($B162&lt;&gt;"",SUMIFS(进货台账!$I$3:$I$1869,进货台账!$E$3:$E$1869,$B162,进货台账!$B$3:$B$1869,LEFT($I$3,4),进货台账!$C$3:$C$1869,LEFT(AP$4,LEN(AP$4)-1)),"")</f>
        <v/>
      </c>
      <c r="AQ162" s="64" t="str">
        <f>IF($B162&lt;&gt;"",SUMIFS(进货台账!$K$3:$K$1869,进货台账!$E$3:$E$1869,$B162,进货台账!$B$3:$B$1869,LEFT($I$3,4),进货台账!$C$3:$C$1869,LEFT(AP$4,LEN(AP$4)-1)),"")</f>
        <v/>
      </c>
      <c r="AR162" s="64" t="str">
        <f t="shared" si="180"/>
        <v/>
      </c>
      <c r="AS162" s="64" t="str">
        <f t="shared" si="181"/>
        <v/>
      </c>
      <c r="AT162" s="64" t="str">
        <f>IF($B162&lt;&gt;"",SUMIFS(销售台账!$I$3:$I$2654,销售台账!$E$3:$E$2654,$B162,销售台账!$B$3:$B$2654,LEFT($I$3,4),销售台账!$C$3:$C$2654,LEFT(AP$4,LEN(AP$4)-1)),"")</f>
        <v/>
      </c>
      <c r="AU162" s="64" t="str">
        <f>IF($B162&lt;&gt;"",IFERROR(SUMIFS(销售台账!$K$3:$K$2654,销售台账!$E$3:$E$2654,$B162,销售台账!$B$3:$B$2654,LEFT($I$3,4),销售台账!$C$3:$C$2654,LEFT(AP$4,LEN(AP$4)-1))/AT162,0),"")</f>
        <v/>
      </c>
      <c r="AV162" s="64" t="str">
        <f>IF($B162&lt;&gt;"",SUMIFS(损耗登记!$I$3:$I$4999,损耗登记!$E$3:$E$4999,$B162,损耗登记!$B$3:$B$4999,LEFT($I$3,4),损耗登记!$C$3:$C$4999,LEFT(AP$4,LEN(AP$4)-1)),"")</f>
        <v/>
      </c>
      <c r="AW162" s="64" t="str">
        <f t="shared" si="182"/>
        <v/>
      </c>
      <c r="AX162" s="64" t="str">
        <f t="shared" si="183"/>
        <v/>
      </c>
      <c r="AY162" s="64" t="str">
        <f t="shared" si="184"/>
        <v/>
      </c>
      <c r="AZ162" s="64" t="str">
        <f t="shared" si="185"/>
        <v/>
      </c>
      <c r="BA162" s="64" t="str">
        <f>IF($B162&lt;&gt;"",SUMIFS(进货台账!$I$3:$I$1869,进货台账!$E$3:$E$1869,$B162,进货台账!$B$3:$B$1869,LEFT($I$3,4),进货台账!$C$3:$C$1869,LEFT(BA$4,LEN(BA$4)-1)),"")</f>
        <v/>
      </c>
      <c r="BB162" s="64" t="str">
        <f>IF($B162&lt;&gt;"",SUMIFS(进货台账!$K$3:$K$1869,进货台账!$E$3:$E$1869,$B162,进货台账!$B$3:$B$1869,LEFT($I$3,4),进货台账!$C$3:$C$1869,LEFT(BA$4,LEN(BA$4)-1)),"")</f>
        <v/>
      </c>
      <c r="BC162" s="64" t="str">
        <f t="shared" si="186"/>
        <v/>
      </c>
      <c r="BD162" s="64" t="str">
        <f t="shared" si="187"/>
        <v/>
      </c>
      <c r="BE162" s="64" t="str">
        <f>IF($B162&lt;&gt;"",SUMIFS(销售台账!$I$3:$I$2654,销售台账!$E$3:$E$2654,$B162,销售台账!$B$3:$B$2654,LEFT($I$3,4),销售台账!$C$3:$C$2654,LEFT(BA$4,LEN(BA$4)-1)),"")</f>
        <v/>
      </c>
      <c r="BF162" s="64" t="str">
        <f>IF($B162&lt;&gt;"",IFERROR(SUMIFS(销售台账!$K$3:$K$2654,销售台账!$E$3:$E$2654,$B162,销售台账!$B$3:$B$2654,LEFT($I$3,4),销售台账!$C$3:$C$2654,LEFT(BA$4,LEN(BA$4)-1))/BE162,0),"")</f>
        <v/>
      </c>
      <c r="BG162" s="64" t="str">
        <f>IF($B162&lt;&gt;"",SUMIFS(损耗登记!$I$3:$I$4999,损耗登记!$E$3:$E$4999,$B162,损耗登记!$B$3:$B$4999,LEFT($I$3,4),损耗登记!$C$3:$C$4999,LEFT(BA$4,LEN(BA$4)-1)),"")</f>
        <v/>
      </c>
      <c r="BH162" s="64" t="str">
        <f t="shared" si="188"/>
        <v/>
      </c>
      <c r="BI162" s="64" t="str">
        <f t="shared" si="189"/>
        <v/>
      </c>
      <c r="BJ162" s="64" t="str">
        <f t="shared" si="190"/>
        <v/>
      </c>
      <c r="BK162" s="64" t="str">
        <f t="shared" si="191"/>
        <v/>
      </c>
      <c r="BL162" s="64" t="str">
        <f>IF($B162&lt;&gt;"",SUMIFS(进货台账!$I$3:$I$1869,进货台账!$E$3:$E$1869,$B162,进货台账!$B$3:$B$1869,LEFT($I$3,4),进货台账!$C$3:$C$1869,LEFT(BL$4,LEN(BL$4)-1)),"")</f>
        <v/>
      </c>
      <c r="BM162" s="64" t="str">
        <f>IF($B162&lt;&gt;"",SUMIFS(进货台账!$K$3:$K$1869,进货台账!$E$3:$E$1869,$B162,进货台账!$B$3:$B$1869,LEFT($I$3,4),进货台账!$C$3:$C$1869,LEFT(BL$4,LEN(BL$4)-1)),"")</f>
        <v/>
      </c>
      <c r="BN162" s="64" t="str">
        <f t="shared" si="192"/>
        <v/>
      </c>
      <c r="BO162" s="64" t="str">
        <f t="shared" si="193"/>
        <v/>
      </c>
      <c r="BP162" s="64" t="str">
        <f>IF($B162&lt;&gt;"",SUMIFS(销售台账!$I$3:$I$2654,销售台账!$E$3:$E$2654,$B162,销售台账!$B$3:$B$2654,LEFT($I$3,4),销售台账!$C$3:$C$2654,LEFT(BL$4,LEN(BL$4)-1)),"")</f>
        <v/>
      </c>
      <c r="BQ162" s="64" t="str">
        <f>IF($B162&lt;&gt;"",IFERROR(SUMIFS(销售台账!$K$3:$K$2654,销售台账!$E$3:$E$2654,$B162,销售台账!$B$3:$B$2654,LEFT($I$3,4),销售台账!$C$3:$C$2654,LEFT(BL$4,LEN(BL$4)-1))/BP162,0),"")</f>
        <v/>
      </c>
      <c r="BR162" s="64" t="str">
        <f>IF($B162&lt;&gt;"",SUMIFS(损耗登记!$I$3:$I$4999,损耗登记!$E$3:$E$4999,$B162,损耗登记!$B$3:$B$4999,LEFT($I$3,4),损耗登记!$C$3:$C$4999,LEFT(BL$4,LEN(BL$4)-1)),"")</f>
        <v/>
      </c>
      <c r="BS162" s="64" t="str">
        <f t="shared" si="194"/>
        <v/>
      </c>
      <c r="BT162" s="64" t="str">
        <f t="shared" si="195"/>
        <v/>
      </c>
      <c r="BU162" s="64" t="str">
        <f t="shared" si="196"/>
        <v/>
      </c>
      <c r="BV162" s="64" t="str">
        <f t="shared" si="197"/>
        <v/>
      </c>
      <c r="BW162" s="64" t="str">
        <f>IF($B162&lt;&gt;"",SUMIFS(进货台账!$I$3:$I$1869,进货台账!$E$3:$E$1869,$B162,进货台账!$B$3:$B$1869,LEFT($I$3,4),进货台账!$C$3:$C$1869,LEFT(BW$4,LEN(BW$4)-1)),"")</f>
        <v/>
      </c>
      <c r="BX162" s="64" t="str">
        <f>IF($B162&lt;&gt;"",SUMIFS(进货台账!$K$3:$K$1869,进货台账!$E$3:$E$1869,$B162,进货台账!$B$3:$B$1869,LEFT($I$3,4),进货台账!$C$3:$C$1869,LEFT(BW$4,LEN(BW$4)-1)),"")</f>
        <v/>
      </c>
      <c r="BY162" s="64" t="str">
        <f t="shared" si="198"/>
        <v/>
      </c>
      <c r="BZ162" s="64" t="str">
        <f t="shared" si="199"/>
        <v/>
      </c>
      <c r="CA162" s="64" t="str">
        <f>IF($B162&lt;&gt;"",SUMIFS(销售台账!$I$3:$I$2654,销售台账!$E$3:$E$2654,$B162,销售台账!$B$3:$B$2654,LEFT($I$3,4),销售台账!$C$3:$C$2654,LEFT(BW$4,LEN(BW$4)-1)),"")</f>
        <v/>
      </c>
      <c r="CB162" s="64" t="str">
        <f>IF($B162&lt;&gt;"",IFERROR(SUMIFS(销售台账!$K$3:$K$2654,销售台账!$E$3:$E$2654,$B162,销售台账!$B$3:$B$2654,LEFT($I$3,4),销售台账!$C$3:$C$2654,LEFT(BW$4,LEN(BW$4)-1))/CA162,0),"")</f>
        <v/>
      </c>
      <c r="CC162" s="64" t="str">
        <f>IF($B162&lt;&gt;"",SUMIFS(损耗登记!$I$3:$I$4999,损耗登记!$E$3:$E$4999,$B162,损耗登记!$B$3:$B$4999,LEFT($I$3,4),损耗登记!$C$3:$C$4999,LEFT(BW$4,LEN(BW$4)-1)),"")</f>
        <v/>
      </c>
      <c r="CD162" s="64" t="str">
        <f t="shared" si="200"/>
        <v/>
      </c>
      <c r="CE162" s="64" t="str">
        <f t="shared" si="201"/>
        <v/>
      </c>
      <c r="CF162" s="64" t="str">
        <f t="shared" si="202"/>
        <v/>
      </c>
      <c r="CG162" s="64" t="str">
        <f t="shared" si="203"/>
        <v/>
      </c>
      <c r="CH162" s="64" t="str">
        <f>IF($B162&lt;&gt;"",SUMIFS(进货台账!$I$3:$I$1869,进货台账!$E$3:$E$1869,$B162,进货台账!$B$3:$B$1869,LEFT($I$3,4),进货台账!$C$3:$C$1869,LEFT(CH$4,LEN(CH$4)-1)),"")</f>
        <v/>
      </c>
      <c r="CI162" s="64" t="str">
        <f>IF($B162&lt;&gt;"",SUMIFS(进货台账!$K$3:$K$1869,进货台账!$E$3:$E$1869,$B162,进货台账!$B$3:$B$1869,LEFT($I$3,4),进货台账!$C$3:$C$1869,LEFT(CH$4,LEN(CH$4)-1)),"")</f>
        <v/>
      </c>
      <c r="CJ162" s="64" t="str">
        <f t="shared" si="204"/>
        <v/>
      </c>
      <c r="CK162" s="64" t="str">
        <f t="shared" si="205"/>
        <v/>
      </c>
      <c r="CL162" s="64" t="str">
        <f>IF($B162&lt;&gt;"",SUMIFS(销售台账!$I$3:$I$2654,销售台账!$E$3:$E$2654,$B162,销售台账!$B$3:$B$2654,LEFT($I$3,4),销售台账!$C$3:$C$2654,LEFT(CH$4,LEN(CH$4)-1)),"")</f>
        <v/>
      </c>
      <c r="CM162" s="64" t="str">
        <f>IF($B162&lt;&gt;"",IFERROR(SUMIFS(销售台账!$K$3:$K$2654,销售台账!$E$3:$E$2654,$B162,销售台账!$B$3:$B$2654,LEFT($I$3,4),销售台账!$C$3:$C$2654,LEFT(CH$4,LEN(CH$4)-1))/CL162,0),"")</f>
        <v/>
      </c>
      <c r="CN162" s="64" t="str">
        <f>IF($B162&lt;&gt;"",SUMIFS(损耗登记!$I$3:$I$4999,损耗登记!$E$3:$E$4999,$B162,损耗登记!$B$3:$B$4999,LEFT($I$3,4),损耗登记!$C$3:$C$4999,LEFT(CH$4,LEN(CH$4)-1)),"")</f>
        <v/>
      </c>
      <c r="CO162" s="64" t="str">
        <f t="shared" si="206"/>
        <v/>
      </c>
      <c r="CP162" s="64" t="str">
        <f t="shared" si="207"/>
        <v/>
      </c>
      <c r="CQ162" s="64" t="str">
        <f t="shared" si="208"/>
        <v/>
      </c>
      <c r="CR162" s="64" t="str">
        <f t="shared" si="209"/>
        <v/>
      </c>
      <c r="CS162" s="64" t="str">
        <f>IF($B162&lt;&gt;"",SUMIFS(进货台账!$I$3:$I$1869,进货台账!$E$3:$E$1869,$B162,进货台账!$B$3:$B$1869,LEFT($I$3,4),进货台账!$C$3:$C$1869,LEFT(CS$4,LEN(CS$4)-1)),"")</f>
        <v/>
      </c>
      <c r="CT162" s="64" t="str">
        <f>IF($B162&lt;&gt;"",SUMIFS(进货台账!$K$3:$K$1869,进货台账!$E$3:$E$1869,$B162,进货台账!$B$3:$B$1869,LEFT($I$3,4),进货台账!$C$3:$C$1869,LEFT(CS$4,LEN(CS$4)-1)),"")</f>
        <v/>
      </c>
      <c r="CU162" s="64" t="str">
        <f t="shared" si="210"/>
        <v/>
      </c>
      <c r="CV162" s="64" t="str">
        <f t="shared" si="211"/>
        <v/>
      </c>
      <c r="CW162" s="64" t="str">
        <f>IF($B162&lt;&gt;"",SUMIFS(销售台账!$I$3:$I$2654,销售台账!$E$3:$E$2654,$B162,销售台账!$B$3:$B$2654,LEFT($I$3,4),销售台账!$C$3:$C$2654,LEFT(CS$4,LEN(CS$4)-1)),"")</f>
        <v/>
      </c>
      <c r="CX162" s="64" t="str">
        <f>IF($B162&lt;&gt;"",IFERROR(SUMIFS(销售台账!$K$3:$K$2654,销售台账!$E$3:$E$2654,$B162,销售台账!$B$3:$B$2654,LEFT($I$3,4),销售台账!$C$3:$C$2654,LEFT(CS$4,LEN(CS$4)-1))/CW162,0),"")</f>
        <v/>
      </c>
      <c r="CY162" s="64" t="str">
        <f>IF($B162&lt;&gt;"",SUMIFS(损耗登记!$I$3:$I$4999,损耗登记!$E$3:$E$4999,$B162,损耗登记!$B$3:$B$4999,LEFT($I$3,4),损耗登记!$C$3:$C$4999,LEFT(CS$4,LEN(CS$4)-1)),"")</f>
        <v/>
      </c>
      <c r="CZ162" s="64" t="str">
        <f t="shared" si="212"/>
        <v/>
      </c>
      <c r="DA162" s="64" t="str">
        <f t="shared" si="213"/>
        <v/>
      </c>
      <c r="DB162" s="64" t="str">
        <f t="shared" si="214"/>
        <v/>
      </c>
      <c r="DC162" s="64" t="str">
        <f t="shared" si="215"/>
        <v/>
      </c>
      <c r="DD162" s="64" t="str">
        <f>IF($B162&lt;&gt;"",SUMIFS(进货台账!$I$3:$I$1869,进货台账!$E$3:$E$1869,$B162,进货台账!$B$3:$B$1869,LEFT($I$3,4),进货台账!$C$3:$C$1869,LEFT(DD$4,LEN(DD$4)-1)),"")</f>
        <v/>
      </c>
      <c r="DE162" s="64" t="str">
        <f>IF($B162&lt;&gt;"",SUMIFS(进货台账!$K$3:$K$1869,进货台账!$E$3:$E$1869,$B162,进货台账!$B$3:$B$1869,LEFT($I$3,4),进货台账!$C$3:$C$1869,LEFT(DD$4,LEN(DD$4)-1)),"")</f>
        <v/>
      </c>
      <c r="DF162" s="64" t="str">
        <f t="shared" si="216"/>
        <v/>
      </c>
      <c r="DG162" s="64" t="str">
        <f t="shared" si="217"/>
        <v/>
      </c>
      <c r="DH162" s="64" t="str">
        <f>IF($B162&lt;&gt;"",SUMIFS(销售台账!$I$3:$I$2654,销售台账!$E$3:$E$2654,$B162,销售台账!$B$3:$B$2654,LEFT($I$3,4),销售台账!$C$3:$C$2654,LEFT(DD$4,LEN(DD$4)-1)),"")</f>
        <v/>
      </c>
      <c r="DI162" s="64" t="str">
        <f>IF($B162&lt;&gt;"",IFERROR(SUMIFS(销售台账!$K$3:$K$2654,销售台账!$E$3:$E$2654,$B162,销售台账!$B$3:$B$2654,LEFT($I$3,4),销售台账!$C$3:$C$2654,LEFT(DD$4,LEN(DD$4)-1))/DH162,0),"")</f>
        <v/>
      </c>
      <c r="DJ162" s="64" t="str">
        <f>IF($B162&lt;&gt;"",SUMIFS(损耗登记!$I$3:$I$4999,损耗登记!$E$3:$E$4999,$B162,损耗登记!$B$3:$B$4999,LEFT($I$3,4),损耗登记!$C$3:$C$4999,LEFT(DD$4,LEN(DD$4)-1)),"")</f>
        <v/>
      </c>
      <c r="DK162" s="64" t="str">
        <f t="shared" si="218"/>
        <v/>
      </c>
      <c r="DL162" s="64" t="str">
        <f t="shared" si="219"/>
        <v/>
      </c>
      <c r="DM162" s="64" t="str">
        <f t="shared" si="220"/>
        <v/>
      </c>
      <c r="DN162" s="64" t="str">
        <f t="shared" si="221"/>
        <v/>
      </c>
      <c r="DO162" s="64" t="str">
        <f>IF($B162&lt;&gt;"",SUMIFS(进货台账!$I$3:$I$1869,进货台账!$E$3:$E$1869,$B162,进货台账!$B$3:$B$1869,LEFT($I$3,4),进货台账!$C$3:$C$1869,LEFT(DO$4,LEN(DO$4)-1)),"")</f>
        <v/>
      </c>
      <c r="DP162" s="64" t="str">
        <f>IF($B162&lt;&gt;"",SUMIFS(进货台账!$K$3:$K$1869,进货台账!$E$3:$E$1869,$B162,进货台账!$B$3:$B$1869,LEFT($I$3,4),进货台账!$C$3:$C$1869,LEFT(DO$4,LEN(DO$4)-1)),"")</f>
        <v/>
      </c>
      <c r="DQ162" s="64" t="str">
        <f t="shared" si="222"/>
        <v/>
      </c>
      <c r="DR162" s="64" t="str">
        <f t="shared" si="223"/>
        <v/>
      </c>
      <c r="DS162" s="64" t="str">
        <f>IF($B162&lt;&gt;"",SUMIFS(销售台账!$I$3:$I$2654,销售台账!$E$3:$E$2654,$B162,销售台账!$B$3:$B$2654,LEFT($I$3,4),销售台账!$C$3:$C$2654,LEFT(DO$4,LEN(DO$4)-1)),"")</f>
        <v/>
      </c>
      <c r="DT162" s="64" t="str">
        <f>IF($B162&lt;&gt;"",IFERROR(SUMIFS(销售台账!$K$3:$K$2654,销售台账!$E$3:$E$2654,$B162,销售台账!$B$3:$B$2654,LEFT($I$3,4),销售台账!$C$3:$C$2654,LEFT(DO$4,LEN(DO$4)-1))/DS162,0),"")</f>
        <v/>
      </c>
      <c r="DU162" s="64" t="str">
        <f>IF($B162&lt;&gt;"",SUMIFS(损耗登记!$I$3:$I$4999,损耗登记!$E$3:$E$4999,$B162,损耗登记!$B$3:$B$4999,LEFT($I$3,4),损耗登记!$C$3:$C$4999,LEFT(DO$4,LEN(DO$4)-1)),"")</f>
        <v/>
      </c>
      <c r="DV162" s="64" t="str">
        <f t="shared" si="224"/>
        <v/>
      </c>
      <c r="DW162" s="64" t="str">
        <f t="shared" si="225"/>
        <v/>
      </c>
      <c r="DX162" s="64" t="str">
        <f t="shared" si="226"/>
        <v/>
      </c>
      <c r="DY162" s="64" t="str">
        <f t="shared" si="227"/>
        <v/>
      </c>
      <c r="DZ162" s="64" t="str">
        <f>IF($B162&lt;&gt;"",SUMIFS(进货台账!$I$3:$I$1869,进货台账!$E$3:$E$1869,$B162,进货台账!$B$3:$B$1869,LEFT($I$3,4),进货台账!$C$3:$C$1869,LEFT(DZ$4,LEN(DZ$4)-1)),"")</f>
        <v/>
      </c>
      <c r="EA162" s="64" t="str">
        <f>IF($B162&lt;&gt;"",SUMIFS(进货台账!$K$3:$K$1869,进货台账!$E$3:$E$1869,$B162,进货台账!$B$3:$B$1869,LEFT($I$3,4),进货台账!$C$3:$C$1869,LEFT(DZ$4,LEN(DZ$4)-1)),"")</f>
        <v/>
      </c>
      <c r="EB162" s="64" t="str">
        <f t="shared" si="228"/>
        <v/>
      </c>
      <c r="EC162" s="64" t="str">
        <f t="shared" si="229"/>
        <v/>
      </c>
      <c r="ED162" s="64" t="str">
        <f>IF($B162&lt;&gt;"",SUMIFS(销售台账!$I$3:$I$2654,销售台账!$E$3:$E$2654,$B162,销售台账!$B$3:$B$2654,LEFT($I$3,4),销售台账!$C$3:$C$2654,LEFT(DZ$4,LEN(DZ$4)-1)),"")</f>
        <v/>
      </c>
      <c r="EE162" s="64" t="str">
        <f>IF($B162&lt;&gt;"",IFERROR(SUMIFS(销售台账!$K$3:$K$2654,销售台账!$E$3:$E$2654,$B162,销售台账!$B$3:$B$2654,LEFT($I$3,4),销售台账!$C$3:$C$2654,LEFT(DZ$4,LEN(DZ$4)-1))/ED162,0),"")</f>
        <v/>
      </c>
      <c r="EF162" s="64" t="str">
        <f>IF($B162&lt;&gt;"",SUMIFS(损耗登记!$I$3:$I$4999,损耗登记!$E$3:$E$4999,$B162,损耗登记!$B$3:$B$4999,LEFT($I$3,4),损耗登记!$C$3:$C$4999,LEFT(DZ$4,LEN(DZ$4)-1)),"")</f>
        <v/>
      </c>
      <c r="EG162" s="64" t="str">
        <f t="shared" si="230"/>
        <v/>
      </c>
      <c r="EH162" s="64" t="str">
        <f t="shared" si="231"/>
        <v/>
      </c>
      <c r="EI162" s="64" t="str">
        <f t="shared" si="232"/>
        <v/>
      </c>
      <c r="EJ162" s="64" t="str">
        <f t="shared" si="233"/>
        <v/>
      </c>
    </row>
    <row r="163" s="44" customFormat="1" ht="22" customHeight="1" spans="1:140">
      <c r="A163" s="63" t="str">
        <f t="shared" si="234"/>
        <v/>
      </c>
      <c r="B163" s="63" t="str">
        <f>IF(商品参数!A159&lt;&gt;"",商品参数!A159,"")</f>
        <v/>
      </c>
      <c r="C163" s="64" t="str">
        <f>IFERROR(VLOOKUP(B163,商品参数!A:E,2,FALSE),"")</f>
        <v/>
      </c>
      <c r="D163" s="64" t="str">
        <f>IFERROR(VLOOKUP(B163,商品参数!A:E,3,FALSE),"")</f>
        <v/>
      </c>
      <c r="E163" s="64" t="str">
        <f>IFERROR(VLOOKUP(B163,商品参数!A:E,4,FALSE),"")</f>
        <v/>
      </c>
      <c r="F163" s="64" t="str">
        <f>IF(E163&lt;&gt;"",IFERROR(VLOOKUP(B163,商品参数!$A$3:$D$499,6,0),0),"")</f>
        <v/>
      </c>
      <c r="G163" s="64" t="str">
        <f>IF(E163&lt;&gt;"",IFERROR(VLOOKUP(B163,商品参数!$A$3:$E$499,7,0),0),"")</f>
        <v/>
      </c>
      <c r="H163" s="64" t="str">
        <f t="shared" si="168"/>
        <v/>
      </c>
      <c r="I163" s="64" t="str">
        <f>IF($B163&lt;&gt;"",SUMIFS(进货台账!$I$3:$I$1869,进货台账!$E$3:$E$1869,$B163,进货台账!$B$3:$B$1869,LEFT($I$3,4),进货台账!$C$3:$C$1869,LEFT(I$4,LEN(I$4)-1)),"")</f>
        <v/>
      </c>
      <c r="J163" s="64" t="str">
        <f>IF($B163&lt;&gt;"",SUMIFS(进货台账!$K$3:$K$1869,进货台账!$E$3:$E$1869,$B163,进货台账!$B$3:$B$1869,LEFT($I$3,4),进货台账!$C$3:$C$1869,LEFT(I$4,LEN(I$4)-1)),"")</f>
        <v/>
      </c>
      <c r="K163" s="64" t="str">
        <f t="shared" si="169"/>
        <v/>
      </c>
      <c r="L163" s="64" t="str">
        <f t="shared" si="170"/>
        <v/>
      </c>
      <c r="M163" s="64" t="str">
        <f>IF($B163&lt;&gt;"",SUMIFS(销售台账!$I$3:$I$2654,销售台账!$E$3:$E$2654,$B163,销售台账!$B$3:$B$2654,LEFT($I$3,4),销售台账!$C$3:$C$2654,LEFT(I$4,LEN(I$4)-1)),"")</f>
        <v/>
      </c>
      <c r="N163" s="64" t="str">
        <f>IF($B163&lt;&gt;"",IFERROR(SUMIFS(销售台账!$K$3:$K$2654,销售台账!$E$3:$E$2654,$B163,销售台账!$B$3:$B$2654,LEFT($I$3,4),销售台账!$C$3:$C$2654,LEFT(I$4,LEN(I$4)-1))/M163,0),"")</f>
        <v/>
      </c>
      <c r="O163" s="64" t="str">
        <f>IF($B163&lt;&gt;"",SUMIFS(损耗登记!$I$3:$I$4999,损耗登记!$E$3:$E$4999,$B163,损耗登记!$B$3:$B$4999,LEFT($I$3,4),损耗登记!$C$3:$C$4999,LEFT(I$4,LEN(I$4)-1)),"")</f>
        <v/>
      </c>
      <c r="P163" s="64" t="str">
        <f t="shared" si="171"/>
        <v/>
      </c>
      <c r="Q163" s="64" t="str">
        <f t="shared" si="172"/>
        <v/>
      </c>
      <c r="R163" s="64" t="str">
        <f t="shared" si="173"/>
        <v/>
      </c>
      <c r="S163" s="64" t="str">
        <f t="shared" si="235"/>
        <v/>
      </c>
      <c r="T163" s="64" t="str">
        <f>IF($B163&lt;&gt;"",SUMIFS(进货台账!$I$3:$I$1869,进货台账!$E$3:$E$1869,$B163,进货台账!$B$3:$B$1869,LEFT($I$3,4),进货台账!$C$3:$C$1869,LEFT(T$4,LEN(T$4)-1)),"")</f>
        <v/>
      </c>
      <c r="U163" s="64" t="str">
        <f>IF($B163&lt;&gt;"",SUMIFS(进货台账!$K$3:$K$1869,进货台账!$E$3:$E$1869,$B163,进货台账!$B$3:$B$1869,LEFT($I$3,4),进货台账!$C$3:$C$1869,LEFT(T$4,LEN(T$4)-1)),"")</f>
        <v/>
      </c>
      <c r="V163" s="64" t="str">
        <f t="shared" si="236"/>
        <v/>
      </c>
      <c r="W163" s="64" t="str">
        <f t="shared" si="237"/>
        <v/>
      </c>
      <c r="X163" s="64" t="str">
        <f>IF($B163&lt;&gt;"",SUMIFS(销售台账!$I$3:$I$2654,销售台账!$E$3:$E$2654,$B163,销售台账!$B$3:$B$2654,LEFT($I$3,4),销售台账!$C$3:$C$2654,LEFT(T$4,LEN(T$4)-1)),"")</f>
        <v/>
      </c>
      <c r="Y163" s="64" t="str">
        <f>IF($B163&lt;&gt;"",IFERROR(SUMIFS(销售台账!$K$3:$K$2654,销售台账!$E$3:$E$2654,$B163,销售台账!$B$3:$B$2654,LEFT($I$3,4),销售台账!$C$3:$C$2654,LEFT(T$4,LEN(T$4)-1))/X163,0),"")</f>
        <v/>
      </c>
      <c r="Z163" s="64" t="str">
        <f>IF($B163&lt;&gt;"",SUMIFS(损耗登记!$I$3:$I$4999,损耗登记!$E$3:$E$4999,$B163,损耗登记!$B$3:$B$4999,LEFT($I$3,4),损耗登记!$C$3:$C$4999,LEFT(T$4,LEN(T$4)-1)),"")</f>
        <v/>
      </c>
      <c r="AA163" s="64" t="str">
        <f t="shared" si="238"/>
        <v/>
      </c>
      <c r="AB163" s="64" t="str">
        <f t="shared" si="239"/>
        <v/>
      </c>
      <c r="AC163" s="64" t="str">
        <f t="shared" si="240"/>
        <v/>
      </c>
      <c r="AD163" s="64" t="str">
        <f t="shared" si="241"/>
        <v/>
      </c>
      <c r="AE163" s="64" t="str">
        <f>IF($B163&lt;&gt;"",SUMIFS(进货台账!$I$3:$I$1869,进货台账!$E$3:$E$1869,$B163,进货台账!$B$3:$B$1869,LEFT($I$3,4),进货台账!$C$3:$C$1869,LEFT(AE$4,LEN(AE$4)-1)),"")</f>
        <v/>
      </c>
      <c r="AF163" s="64" t="str">
        <f>IF($B163&lt;&gt;"",SUMIFS(进货台账!$K$3:$K$1869,进货台账!$E$3:$E$1869,$B163,进货台账!$B$3:$B$1869,LEFT($I$3,4),进货台账!$C$3:$C$1869,LEFT(AE$4,LEN(AE$4)-1)),"")</f>
        <v/>
      </c>
      <c r="AG163" s="64" t="str">
        <f t="shared" si="174"/>
        <v/>
      </c>
      <c r="AH163" s="64" t="str">
        <f t="shared" si="175"/>
        <v/>
      </c>
      <c r="AI163" s="64" t="str">
        <f>IF($B163&lt;&gt;"",SUMIFS(销售台账!$I$3:$I$2654,销售台账!$E$3:$E$2654,$B163,销售台账!$B$3:$B$2654,LEFT($I$3,4),销售台账!$C$3:$C$2654,LEFT(AE$4,LEN(AE$4)-1)),"")</f>
        <v/>
      </c>
      <c r="AJ163" s="64" t="str">
        <f>IF($B163&lt;&gt;"",IFERROR(SUMIFS(销售台账!$K$3:$K$2654,销售台账!$E$3:$E$2654,$B163,销售台账!$B$3:$B$2654,LEFT($I$3,4),销售台账!$C$3:$C$2654,LEFT(AE$4,LEN(AE$4)-1))/AI163,0),"")</f>
        <v/>
      </c>
      <c r="AK163" s="64" t="str">
        <f>IF($B163&lt;&gt;"",SUMIFS(损耗登记!$I$3:$I$4999,损耗登记!$E$3:$E$4999,$B163,损耗登记!$B$3:$B$4999,LEFT($I$3,4),损耗登记!$C$3:$C$4999,LEFT(AE$4,LEN(AE$4)-1)),"")</f>
        <v/>
      </c>
      <c r="AL163" s="64" t="str">
        <f t="shared" si="176"/>
        <v/>
      </c>
      <c r="AM163" s="64" t="str">
        <f t="shared" si="177"/>
        <v/>
      </c>
      <c r="AN163" s="64" t="str">
        <f t="shared" si="178"/>
        <v/>
      </c>
      <c r="AO163" s="64" t="str">
        <f t="shared" si="179"/>
        <v/>
      </c>
      <c r="AP163" s="64" t="str">
        <f>IF($B163&lt;&gt;"",SUMIFS(进货台账!$I$3:$I$1869,进货台账!$E$3:$E$1869,$B163,进货台账!$B$3:$B$1869,LEFT($I$3,4),进货台账!$C$3:$C$1869,LEFT(AP$4,LEN(AP$4)-1)),"")</f>
        <v/>
      </c>
      <c r="AQ163" s="64" t="str">
        <f>IF($B163&lt;&gt;"",SUMIFS(进货台账!$K$3:$K$1869,进货台账!$E$3:$E$1869,$B163,进货台账!$B$3:$B$1869,LEFT($I$3,4),进货台账!$C$3:$C$1869,LEFT(AP$4,LEN(AP$4)-1)),"")</f>
        <v/>
      </c>
      <c r="AR163" s="64" t="str">
        <f t="shared" si="180"/>
        <v/>
      </c>
      <c r="AS163" s="64" t="str">
        <f t="shared" si="181"/>
        <v/>
      </c>
      <c r="AT163" s="64" t="str">
        <f>IF($B163&lt;&gt;"",SUMIFS(销售台账!$I$3:$I$2654,销售台账!$E$3:$E$2654,$B163,销售台账!$B$3:$B$2654,LEFT($I$3,4),销售台账!$C$3:$C$2654,LEFT(AP$4,LEN(AP$4)-1)),"")</f>
        <v/>
      </c>
      <c r="AU163" s="64" t="str">
        <f>IF($B163&lt;&gt;"",IFERROR(SUMIFS(销售台账!$K$3:$K$2654,销售台账!$E$3:$E$2654,$B163,销售台账!$B$3:$B$2654,LEFT($I$3,4),销售台账!$C$3:$C$2654,LEFT(AP$4,LEN(AP$4)-1))/AT163,0),"")</f>
        <v/>
      </c>
      <c r="AV163" s="64" t="str">
        <f>IF($B163&lt;&gt;"",SUMIFS(损耗登记!$I$3:$I$4999,损耗登记!$E$3:$E$4999,$B163,损耗登记!$B$3:$B$4999,LEFT($I$3,4),损耗登记!$C$3:$C$4999,LEFT(AP$4,LEN(AP$4)-1)),"")</f>
        <v/>
      </c>
      <c r="AW163" s="64" t="str">
        <f t="shared" si="182"/>
        <v/>
      </c>
      <c r="AX163" s="64" t="str">
        <f t="shared" si="183"/>
        <v/>
      </c>
      <c r="AY163" s="64" t="str">
        <f t="shared" si="184"/>
        <v/>
      </c>
      <c r="AZ163" s="64" t="str">
        <f t="shared" si="185"/>
        <v/>
      </c>
      <c r="BA163" s="64" t="str">
        <f>IF($B163&lt;&gt;"",SUMIFS(进货台账!$I$3:$I$1869,进货台账!$E$3:$E$1869,$B163,进货台账!$B$3:$B$1869,LEFT($I$3,4),进货台账!$C$3:$C$1869,LEFT(BA$4,LEN(BA$4)-1)),"")</f>
        <v/>
      </c>
      <c r="BB163" s="64" t="str">
        <f>IF($B163&lt;&gt;"",SUMIFS(进货台账!$K$3:$K$1869,进货台账!$E$3:$E$1869,$B163,进货台账!$B$3:$B$1869,LEFT($I$3,4),进货台账!$C$3:$C$1869,LEFT(BA$4,LEN(BA$4)-1)),"")</f>
        <v/>
      </c>
      <c r="BC163" s="64" t="str">
        <f t="shared" si="186"/>
        <v/>
      </c>
      <c r="BD163" s="64" t="str">
        <f t="shared" si="187"/>
        <v/>
      </c>
      <c r="BE163" s="64" t="str">
        <f>IF($B163&lt;&gt;"",SUMIFS(销售台账!$I$3:$I$2654,销售台账!$E$3:$E$2654,$B163,销售台账!$B$3:$B$2654,LEFT($I$3,4),销售台账!$C$3:$C$2654,LEFT(BA$4,LEN(BA$4)-1)),"")</f>
        <v/>
      </c>
      <c r="BF163" s="64" t="str">
        <f>IF($B163&lt;&gt;"",IFERROR(SUMIFS(销售台账!$K$3:$K$2654,销售台账!$E$3:$E$2654,$B163,销售台账!$B$3:$B$2654,LEFT($I$3,4),销售台账!$C$3:$C$2654,LEFT(BA$4,LEN(BA$4)-1))/BE163,0),"")</f>
        <v/>
      </c>
      <c r="BG163" s="64" t="str">
        <f>IF($B163&lt;&gt;"",SUMIFS(损耗登记!$I$3:$I$4999,损耗登记!$E$3:$E$4999,$B163,损耗登记!$B$3:$B$4999,LEFT($I$3,4),损耗登记!$C$3:$C$4999,LEFT(BA$4,LEN(BA$4)-1)),"")</f>
        <v/>
      </c>
      <c r="BH163" s="64" t="str">
        <f t="shared" si="188"/>
        <v/>
      </c>
      <c r="BI163" s="64" t="str">
        <f t="shared" si="189"/>
        <v/>
      </c>
      <c r="BJ163" s="64" t="str">
        <f t="shared" si="190"/>
        <v/>
      </c>
      <c r="BK163" s="64" t="str">
        <f t="shared" si="191"/>
        <v/>
      </c>
      <c r="BL163" s="64" t="str">
        <f>IF($B163&lt;&gt;"",SUMIFS(进货台账!$I$3:$I$1869,进货台账!$E$3:$E$1869,$B163,进货台账!$B$3:$B$1869,LEFT($I$3,4),进货台账!$C$3:$C$1869,LEFT(BL$4,LEN(BL$4)-1)),"")</f>
        <v/>
      </c>
      <c r="BM163" s="64" t="str">
        <f>IF($B163&lt;&gt;"",SUMIFS(进货台账!$K$3:$K$1869,进货台账!$E$3:$E$1869,$B163,进货台账!$B$3:$B$1869,LEFT($I$3,4),进货台账!$C$3:$C$1869,LEFT(BL$4,LEN(BL$4)-1)),"")</f>
        <v/>
      </c>
      <c r="BN163" s="64" t="str">
        <f t="shared" si="192"/>
        <v/>
      </c>
      <c r="BO163" s="64" t="str">
        <f t="shared" si="193"/>
        <v/>
      </c>
      <c r="BP163" s="64" t="str">
        <f>IF($B163&lt;&gt;"",SUMIFS(销售台账!$I$3:$I$2654,销售台账!$E$3:$E$2654,$B163,销售台账!$B$3:$B$2654,LEFT($I$3,4),销售台账!$C$3:$C$2654,LEFT(BL$4,LEN(BL$4)-1)),"")</f>
        <v/>
      </c>
      <c r="BQ163" s="64" t="str">
        <f>IF($B163&lt;&gt;"",IFERROR(SUMIFS(销售台账!$K$3:$K$2654,销售台账!$E$3:$E$2654,$B163,销售台账!$B$3:$B$2654,LEFT($I$3,4),销售台账!$C$3:$C$2654,LEFT(BL$4,LEN(BL$4)-1))/BP163,0),"")</f>
        <v/>
      </c>
      <c r="BR163" s="64" t="str">
        <f>IF($B163&lt;&gt;"",SUMIFS(损耗登记!$I$3:$I$4999,损耗登记!$E$3:$E$4999,$B163,损耗登记!$B$3:$B$4999,LEFT($I$3,4),损耗登记!$C$3:$C$4999,LEFT(BL$4,LEN(BL$4)-1)),"")</f>
        <v/>
      </c>
      <c r="BS163" s="64" t="str">
        <f t="shared" si="194"/>
        <v/>
      </c>
      <c r="BT163" s="64" t="str">
        <f t="shared" si="195"/>
        <v/>
      </c>
      <c r="BU163" s="64" t="str">
        <f t="shared" si="196"/>
        <v/>
      </c>
      <c r="BV163" s="64" t="str">
        <f t="shared" si="197"/>
        <v/>
      </c>
      <c r="BW163" s="64" t="str">
        <f>IF($B163&lt;&gt;"",SUMIFS(进货台账!$I$3:$I$1869,进货台账!$E$3:$E$1869,$B163,进货台账!$B$3:$B$1869,LEFT($I$3,4),进货台账!$C$3:$C$1869,LEFT(BW$4,LEN(BW$4)-1)),"")</f>
        <v/>
      </c>
      <c r="BX163" s="64" t="str">
        <f>IF($B163&lt;&gt;"",SUMIFS(进货台账!$K$3:$K$1869,进货台账!$E$3:$E$1869,$B163,进货台账!$B$3:$B$1869,LEFT($I$3,4),进货台账!$C$3:$C$1869,LEFT(BW$4,LEN(BW$4)-1)),"")</f>
        <v/>
      </c>
      <c r="BY163" s="64" t="str">
        <f t="shared" si="198"/>
        <v/>
      </c>
      <c r="BZ163" s="64" t="str">
        <f t="shared" si="199"/>
        <v/>
      </c>
      <c r="CA163" s="64" t="str">
        <f>IF($B163&lt;&gt;"",SUMIFS(销售台账!$I$3:$I$2654,销售台账!$E$3:$E$2654,$B163,销售台账!$B$3:$B$2654,LEFT($I$3,4),销售台账!$C$3:$C$2654,LEFT(BW$4,LEN(BW$4)-1)),"")</f>
        <v/>
      </c>
      <c r="CB163" s="64" t="str">
        <f>IF($B163&lt;&gt;"",IFERROR(SUMIFS(销售台账!$K$3:$K$2654,销售台账!$E$3:$E$2654,$B163,销售台账!$B$3:$B$2654,LEFT($I$3,4),销售台账!$C$3:$C$2654,LEFT(BW$4,LEN(BW$4)-1))/CA163,0),"")</f>
        <v/>
      </c>
      <c r="CC163" s="64" t="str">
        <f>IF($B163&lt;&gt;"",SUMIFS(损耗登记!$I$3:$I$4999,损耗登记!$E$3:$E$4999,$B163,损耗登记!$B$3:$B$4999,LEFT($I$3,4),损耗登记!$C$3:$C$4999,LEFT(BW$4,LEN(BW$4)-1)),"")</f>
        <v/>
      </c>
      <c r="CD163" s="64" t="str">
        <f t="shared" si="200"/>
        <v/>
      </c>
      <c r="CE163" s="64" t="str">
        <f t="shared" si="201"/>
        <v/>
      </c>
      <c r="CF163" s="64" t="str">
        <f t="shared" si="202"/>
        <v/>
      </c>
      <c r="CG163" s="64" t="str">
        <f t="shared" si="203"/>
        <v/>
      </c>
      <c r="CH163" s="64" t="str">
        <f>IF($B163&lt;&gt;"",SUMIFS(进货台账!$I$3:$I$1869,进货台账!$E$3:$E$1869,$B163,进货台账!$B$3:$B$1869,LEFT($I$3,4),进货台账!$C$3:$C$1869,LEFT(CH$4,LEN(CH$4)-1)),"")</f>
        <v/>
      </c>
      <c r="CI163" s="64" t="str">
        <f>IF($B163&lt;&gt;"",SUMIFS(进货台账!$K$3:$K$1869,进货台账!$E$3:$E$1869,$B163,进货台账!$B$3:$B$1869,LEFT($I$3,4),进货台账!$C$3:$C$1869,LEFT(CH$4,LEN(CH$4)-1)),"")</f>
        <v/>
      </c>
      <c r="CJ163" s="64" t="str">
        <f t="shared" si="204"/>
        <v/>
      </c>
      <c r="CK163" s="64" t="str">
        <f t="shared" si="205"/>
        <v/>
      </c>
      <c r="CL163" s="64" t="str">
        <f>IF($B163&lt;&gt;"",SUMIFS(销售台账!$I$3:$I$2654,销售台账!$E$3:$E$2654,$B163,销售台账!$B$3:$B$2654,LEFT($I$3,4),销售台账!$C$3:$C$2654,LEFT(CH$4,LEN(CH$4)-1)),"")</f>
        <v/>
      </c>
      <c r="CM163" s="64" t="str">
        <f>IF($B163&lt;&gt;"",IFERROR(SUMIFS(销售台账!$K$3:$K$2654,销售台账!$E$3:$E$2654,$B163,销售台账!$B$3:$B$2654,LEFT($I$3,4),销售台账!$C$3:$C$2654,LEFT(CH$4,LEN(CH$4)-1))/CL163,0),"")</f>
        <v/>
      </c>
      <c r="CN163" s="64" t="str">
        <f>IF($B163&lt;&gt;"",SUMIFS(损耗登记!$I$3:$I$4999,损耗登记!$E$3:$E$4999,$B163,损耗登记!$B$3:$B$4999,LEFT($I$3,4),损耗登记!$C$3:$C$4999,LEFT(CH$4,LEN(CH$4)-1)),"")</f>
        <v/>
      </c>
      <c r="CO163" s="64" t="str">
        <f t="shared" si="206"/>
        <v/>
      </c>
      <c r="CP163" s="64" t="str">
        <f t="shared" si="207"/>
        <v/>
      </c>
      <c r="CQ163" s="64" t="str">
        <f t="shared" si="208"/>
        <v/>
      </c>
      <c r="CR163" s="64" t="str">
        <f t="shared" si="209"/>
        <v/>
      </c>
      <c r="CS163" s="64" t="str">
        <f>IF($B163&lt;&gt;"",SUMIFS(进货台账!$I$3:$I$1869,进货台账!$E$3:$E$1869,$B163,进货台账!$B$3:$B$1869,LEFT($I$3,4),进货台账!$C$3:$C$1869,LEFT(CS$4,LEN(CS$4)-1)),"")</f>
        <v/>
      </c>
      <c r="CT163" s="64" t="str">
        <f>IF($B163&lt;&gt;"",SUMIFS(进货台账!$K$3:$K$1869,进货台账!$E$3:$E$1869,$B163,进货台账!$B$3:$B$1869,LEFT($I$3,4),进货台账!$C$3:$C$1869,LEFT(CS$4,LEN(CS$4)-1)),"")</f>
        <v/>
      </c>
      <c r="CU163" s="64" t="str">
        <f t="shared" si="210"/>
        <v/>
      </c>
      <c r="CV163" s="64" t="str">
        <f t="shared" si="211"/>
        <v/>
      </c>
      <c r="CW163" s="64" t="str">
        <f>IF($B163&lt;&gt;"",SUMIFS(销售台账!$I$3:$I$2654,销售台账!$E$3:$E$2654,$B163,销售台账!$B$3:$B$2654,LEFT($I$3,4),销售台账!$C$3:$C$2654,LEFT(CS$4,LEN(CS$4)-1)),"")</f>
        <v/>
      </c>
      <c r="CX163" s="64" t="str">
        <f>IF($B163&lt;&gt;"",IFERROR(SUMIFS(销售台账!$K$3:$K$2654,销售台账!$E$3:$E$2654,$B163,销售台账!$B$3:$B$2654,LEFT($I$3,4),销售台账!$C$3:$C$2654,LEFT(CS$4,LEN(CS$4)-1))/CW163,0),"")</f>
        <v/>
      </c>
      <c r="CY163" s="64" t="str">
        <f>IF($B163&lt;&gt;"",SUMIFS(损耗登记!$I$3:$I$4999,损耗登记!$E$3:$E$4999,$B163,损耗登记!$B$3:$B$4999,LEFT($I$3,4),损耗登记!$C$3:$C$4999,LEFT(CS$4,LEN(CS$4)-1)),"")</f>
        <v/>
      </c>
      <c r="CZ163" s="64" t="str">
        <f t="shared" si="212"/>
        <v/>
      </c>
      <c r="DA163" s="64" t="str">
        <f t="shared" si="213"/>
        <v/>
      </c>
      <c r="DB163" s="64" t="str">
        <f t="shared" si="214"/>
        <v/>
      </c>
      <c r="DC163" s="64" t="str">
        <f t="shared" si="215"/>
        <v/>
      </c>
      <c r="DD163" s="64" t="str">
        <f>IF($B163&lt;&gt;"",SUMIFS(进货台账!$I$3:$I$1869,进货台账!$E$3:$E$1869,$B163,进货台账!$B$3:$B$1869,LEFT($I$3,4),进货台账!$C$3:$C$1869,LEFT(DD$4,LEN(DD$4)-1)),"")</f>
        <v/>
      </c>
      <c r="DE163" s="64" t="str">
        <f>IF($B163&lt;&gt;"",SUMIFS(进货台账!$K$3:$K$1869,进货台账!$E$3:$E$1869,$B163,进货台账!$B$3:$B$1869,LEFT($I$3,4),进货台账!$C$3:$C$1869,LEFT(DD$4,LEN(DD$4)-1)),"")</f>
        <v/>
      </c>
      <c r="DF163" s="64" t="str">
        <f t="shared" si="216"/>
        <v/>
      </c>
      <c r="DG163" s="64" t="str">
        <f t="shared" si="217"/>
        <v/>
      </c>
      <c r="DH163" s="64" t="str">
        <f>IF($B163&lt;&gt;"",SUMIFS(销售台账!$I$3:$I$2654,销售台账!$E$3:$E$2654,$B163,销售台账!$B$3:$B$2654,LEFT($I$3,4),销售台账!$C$3:$C$2654,LEFT(DD$4,LEN(DD$4)-1)),"")</f>
        <v/>
      </c>
      <c r="DI163" s="64" t="str">
        <f>IF($B163&lt;&gt;"",IFERROR(SUMIFS(销售台账!$K$3:$K$2654,销售台账!$E$3:$E$2654,$B163,销售台账!$B$3:$B$2654,LEFT($I$3,4),销售台账!$C$3:$C$2654,LEFT(DD$4,LEN(DD$4)-1))/DH163,0),"")</f>
        <v/>
      </c>
      <c r="DJ163" s="64" t="str">
        <f>IF($B163&lt;&gt;"",SUMIFS(损耗登记!$I$3:$I$4999,损耗登记!$E$3:$E$4999,$B163,损耗登记!$B$3:$B$4999,LEFT($I$3,4),损耗登记!$C$3:$C$4999,LEFT(DD$4,LEN(DD$4)-1)),"")</f>
        <v/>
      </c>
      <c r="DK163" s="64" t="str">
        <f t="shared" si="218"/>
        <v/>
      </c>
      <c r="DL163" s="64" t="str">
        <f t="shared" si="219"/>
        <v/>
      </c>
      <c r="DM163" s="64" t="str">
        <f t="shared" si="220"/>
        <v/>
      </c>
      <c r="DN163" s="64" t="str">
        <f t="shared" si="221"/>
        <v/>
      </c>
      <c r="DO163" s="64" t="str">
        <f>IF($B163&lt;&gt;"",SUMIFS(进货台账!$I$3:$I$1869,进货台账!$E$3:$E$1869,$B163,进货台账!$B$3:$B$1869,LEFT($I$3,4),进货台账!$C$3:$C$1869,LEFT(DO$4,LEN(DO$4)-1)),"")</f>
        <v/>
      </c>
      <c r="DP163" s="64" t="str">
        <f>IF($B163&lt;&gt;"",SUMIFS(进货台账!$K$3:$K$1869,进货台账!$E$3:$E$1869,$B163,进货台账!$B$3:$B$1869,LEFT($I$3,4),进货台账!$C$3:$C$1869,LEFT(DO$4,LEN(DO$4)-1)),"")</f>
        <v/>
      </c>
      <c r="DQ163" s="64" t="str">
        <f t="shared" si="222"/>
        <v/>
      </c>
      <c r="DR163" s="64" t="str">
        <f t="shared" si="223"/>
        <v/>
      </c>
      <c r="DS163" s="64" t="str">
        <f>IF($B163&lt;&gt;"",SUMIFS(销售台账!$I$3:$I$2654,销售台账!$E$3:$E$2654,$B163,销售台账!$B$3:$B$2654,LEFT($I$3,4),销售台账!$C$3:$C$2654,LEFT(DO$4,LEN(DO$4)-1)),"")</f>
        <v/>
      </c>
      <c r="DT163" s="64" t="str">
        <f>IF($B163&lt;&gt;"",IFERROR(SUMIFS(销售台账!$K$3:$K$2654,销售台账!$E$3:$E$2654,$B163,销售台账!$B$3:$B$2654,LEFT($I$3,4),销售台账!$C$3:$C$2654,LEFT(DO$4,LEN(DO$4)-1))/DS163,0),"")</f>
        <v/>
      </c>
      <c r="DU163" s="64" t="str">
        <f>IF($B163&lt;&gt;"",SUMIFS(损耗登记!$I$3:$I$4999,损耗登记!$E$3:$E$4999,$B163,损耗登记!$B$3:$B$4999,LEFT($I$3,4),损耗登记!$C$3:$C$4999,LEFT(DO$4,LEN(DO$4)-1)),"")</f>
        <v/>
      </c>
      <c r="DV163" s="64" t="str">
        <f t="shared" si="224"/>
        <v/>
      </c>
      <c r="DW163" s="64" t="str">
        <f t="shared" si="225"/>
        <v/>
      </c>
      <c r="DX163" s="64" t="str">
        <f t="shared" si="226"/>
        <v/>
      </c>
      <c r="DY163" s="64" t="str">
        <f t="shared" si="227"/>
        <v/>
      </c>
      <c r="DZ163" s="64" t="str">
        <f>IF($B163&lt;&gt;"",SUMIFS(进货台账!$I$3:$I$1869,进货台账!$E$3:$E$1869,$B163,进货台账!$B$3:$B$1869,LEFT($I$3,4),进货台账!$C$3:$C$1869,LEFT(DZ$4,LEN(DZ$4)-1)),"")</f>
        <v/>
      </c>
      <c r="EA163" s="64" t="str">
        <f>IF($B163&lt;&gt;"",SUMIFS(进货台账!$K$3:$K$1869,进货台账!$E$3:$E$1869,$B163,进货台账!$B$3:$B$1869,LEFT($I$3,4),进货台账!$C$3:$C$1869,LEFT(DZ$4,LEN(DZ$4)-1)),"")</f>
        <v/>
      </c>
      <c r="EB163" s="64" t="str">
        <f t="shared" si="228"/>
        <v/>
      </c>
      <c r="EC163" s="64" t="str">
        <f t="shared" si="229"/>
        <v/>
      </c>
      <c r="ED163" s="64" t="str">
        <f>IF($B163&lt;&gt;"",SUMIFS(销售台账!$I$3:$I$2654,销售台账!$E$3:$E$2654,$B163,销售台账!$B$3:$B$2654,LEFT($I$3,4),销售台账!$C$3:$C$2654,LEFT(DZ$4,LEN(DZ$4)-1)),"")</f>
        <v/>
      </c>
      <c r="EE163" s="64" t="str">
        <f>IF($B163&lt;&gt;"",IFERROR(SUMIFS(销售台账!$K$3:$K$2654,销售台账!$E$3:$E$2654,$B163,销售台账!$B$3:$B$2654,LEFT($I$3,4),销售台账!$C$3:$C$2654,LEFT(DZ$4,LEN(DZ$4)-1))/ED163,0),"")</f>
        <v/>
      </c>
      <c r="EF163" s="64" t="str">
        <f>IF($B163&lt;&gt;"",SUMIFS(损耗登记!$I$3:$I$4999,损耗登记!$E$3:$E$4999,$B163,损耗登记!$B$3:$B$4999,LEFT($I$3,4),损耗登记!$C$3:$C$4999,LEFT(DZ$4,LEN(DZ$4)-1)),"")</f>
        <v/>
      </c>
      <c r="EG163" s="64" t="str">
        <f t="shared" si="230"/>
        <v/>
      </c>
      <c r="EH163" s="64" t="str">
        <f t="shared" si="231"/>
        <v/>
      </c>
      <c r="EI163" s="64" t="str">
        <f t="shared" si="232"/>
        <v/>
      </c>
      <c r="EJ163" s="64" t="str">
        <f t="shared" si="233"/>
        <v/>
      </c>
    </row>
    <row r="164" s="44" customFormat="1" ht="22" customHeight="1" spans="1:140">
      <c r="A164" s="63" t="str">
        <f t="shared" si="234"/>
        <v/>
      </c>
      <c r="B164" s="63" t="str">
        <f>IF(商品参数!A160&lt;&gt;"",商品参数!A160,"")</f>
        <v/>
      </c>
      <c r="C164" s="64" t="str">
        <f>IFERROR(VLOOKUP(B164,商品参数!A:E,2,FALSE),"")</f>
        <v/>
      </c>
      <c r="D164" s="64" t="str">
        <f>IFERROR(VLOOKUP(B164,商品参数!A:E,3,FALSE),"")</f>
        <v/>
      </c>
      <c r="E164" s="64" t="str">
        <f>IFERROR(VLOOKUP(B164,商品参数!A:E,4,FALSE),"")</f>
        <v/>
      </c>
      <c r="F164" s="64" t="str">
        <f>IF(E164&lt;&gt;"",IFERROR(VLOOKUP(B164,商品参数!$A$3:$D$499,6,0),0),"")</f>
        <v/>
      </c>
      <c r="G164" s="64" t="str">
        <f>IF(E164&lt;&gt;"",IFERROR(VLOOKUP(B164,商品参数!$A$3:$E$499,7,0),0),"")</f>
        <v/>
      </c>
      <c r="H164" s="64" t="str">
        <f t="shared" si="168"/>
        <v/>
      </c>
      <c r="I164" s="64" t="str">
        <f>IF($B164&lt;&gt;"",SUMIFS(进货台账!$I$3:$I$1869,进货台账!$E$3:$E$1869,$B164,进货台账!$B$3:$B$1869,LEFT($I$3,4),进货台账!$C$3:$C$1869,LEFT(I$4,LEN(I$4)-1)),"")</f>
        <v/>
      </c>
      <c r="J164" s="64" t="str">
        <f>IF($B164&lt;&gt;"",SUMIFS(进货台账!$K$3:$K$1869,进货台账!$E$3:$E$1869,$B164,进货台账!$B$3:$B$1869,LEFT($I$3,4),进货台账!$C$3:$C$1869,LEFT(I$4,LEN(I$4)-1)),"")</f>
        <v/>
      </c>
      <c r="K164" s="64" t="str">
        <f t="shared" si="169"/>
        <v/>
      </c>
      <c r="L164" s="64" t="str">
        <f t="shared" si="170"/>
        <v/>
      </c>
      <c r="M164" s="64" t="str">
        <f>IF($B164&lt;&gt;"",SUMIFS(销售台账!$I$3:$I$2654,销售台账!$E$3:$E$2654,$B164,销售台账!$B$3:$B$2654,LEFT($I$3,4),销售台账!$C$3:$C$2654,LEFT(I$4,LEN(I$4)-1)),"")</f>
        <v/>
      </c>
      <c r="N164" s="64" t="str">
        <f>IF($B164&lt;&gt;"",IFERROR(SUMIFS(销售台账!$K$3:$K$2654,销售台账!$E$3:$E$2654,$B164,销售台账!$B$3:$B$2654,LEFT($I$3,4),销售台账!$C$3:$C$2654,LEFT(I$4,LEN(I$4)-1))/M164,0),"")</f>
        <v/>
      </c>
      <c r="O164" s="64" t="str">
        <f>IF($B164&lt;&gt;"",SUMIFS(损耗登记!$I$3:$I$4999,损耗登记!$E$3:$E$4999,$B164,损耗登记!$B$3:$B$4999,LEFT($I$3,4),损耗登记!$C$3:$C$4999,LEFT(I$4,LEN(I$4)-1)),"")</f>
        <v/>
      </c>
      <c r="P164" s="64" t="str">
        <f t="shared" si="171"/>
        <v/>
      </c>
      <c r="Q164" s="64" t="str">
        <f t="shared" si="172"/>
        <v/>
      </c>
      <c r="R164" s="64" t="str">
        <f t="shared" si="173"/>
        <v/>
      </c>
      <c r="S164" s="64" t="str">
        <f t="shared" si="235"/>
        <v/>
      </c>
      <c r="T164" s="64" t="str">
        <f>IF($B164&lt;&gt;"",SUMIFS(进货台账!$I$3:$I$1869,进货台账!$E$3:$E$1869,$B164,进货台账!$B$3:$B$1869,LEFT($I$3,4),进货台账!$C$3:$C$1869,LEFT(T$4,LEN(T$4)-1)),"")</f>
        <v/>
      </c>
      <c r="U164" s="64" t="str">
        <f>IF($B164&lt;&gt;"",SUMIFS(进货台账!$K$3:$K$1869,进货台账!$E$3:$E$1869,$B164,进货台账!$B$3:$B$1869,LEFT($I$3,4),进货台账!$C$3:$C$1869,LEFT(T$4,LEN(T$4)-1)),"")</f>
        <v/>
      </c>
      <c r="V164" s="64" t="str">
        <f t="shared" si="236"/>
        <v/>
      </c>
      <c r="W164" s="64" t="str">
        <f t="shared" si="237"/>
        <v/>
      </c>
      <c r="X164" s="64" t="str">
        <f>IF($B164&lt;&gt;"",SUMIFS(销售台账!$I$3:$I$2654,销售台账!$E$3:$E$2654,$B164,销售台账!$B$3:$B$2654,LEFT($I$3,4),销售台账!$C$3:$C$2654,LEFT(T$4,LEN(T$4)-1)),"")</f>
        <v/>
      </c>
      <c r="Y164" s="64" t="str">
        <f>IF($B164&lt;&gt;"",IFERROR(SUMIFS(销售台账!$K$3:$K$2654,销售台账!$E$3:$E$2654,$B164,销售台账!$B$3:$B$2654,LEFT($I$3,4),销售台账!$C$3:$C$2654,LEFT(T$4,LEN(T$4)-1))/X164,0),"")</f>
        <v/>
      </c>
      <c r="Z164" s="64" t="str">
        <f>IF($B164&lt;&gt;"",SUMIFS(损耗登记!$I$3:$I$4999,损耗登记!$E$3:$E$4999,$B164,损耗登记!$B$3:$B$4999,LEFT($I$3,4),损耗登记!$C$3:$C$4999,LEFT(T$4,LEN(T$4)-1)),"")</f>
        <v/>
      </c>
      <c r="AA164" s="64" t="str">
        <f t="shared" si="238"/>
        <v/>
      </c>
      <c r="AB164" s="64" t="str">
        <f t="shared" si="239"/>
        <v/>
      </c>
      <c r="AC164" s="64" t="str">
        <f t="shared" si="240"/>
        <v/>
      </c>
      <c r="AD164" s="64" t="str">
        <f t="shared" si="241"/>
        <v/>
      </c>
      <c r="AE164" s="64" t="str">
        <f>IF($B164&lt;&gt;"",SUMIFS(进货台账!$I$3:$I$1869,进货台账!$E$3:$E$1869,$B164,进货台账!$B$3:$B$1869,LEFT($I$3,4),进货台账!$C$3:$C$1869,LEFT(AE$4,LEN(AE$4)-1)),"")</f>
        <v/>
      </c>
      <c r="AF164" s="64" t="str">
        <f>IF($B164&lt;&gt;"",SUMIFS(进货台账!$K$3:$K$1869,进货台账!$E$3:$E$1869,$B164,进货台账!$B$3:$B$1869,LEFT($I$3,4),进货台账!$C$3:$C$1869,LEFT(AE$4,LEN(AE$4)-1)),"")</f>
        <v/>
      </c>
      <c r="AG164" s="64" t="str">
        <f t="shared" si="174"/>
        <v/>
      </c>
      <c r="AH164" s="64" t="str">
        <f t="shared" si="175"/>
        <v/>
      </c>
      <c r="AI164" s="64" t="str">
        <f>IF($B164&lt;&gt;"",SUMIFS(销售台账!$I$3:$I$2654,销售台账!$E$3:$E$2654,$B164,销售台账!$B$3:$B$2654,LEFT($I$3,4),销售台账!$C$3:$C$2654,LEFT(AE$4,LEN(AE$4)-1)),"")</f>
        <v/>
      </c>
      <c r="AJ164" s="64" t="str">
        <f>IF($B164&lt;&gt;"",IFERROR(SUMIFS(销售台账!$K$3:$K$2654,销售台账!$E$3:$E$2654,$B164,销售台账!$B$3:$B$2654,LEFT($I$3,4),销售台账!$C$3:$C$2654,LEFT(AE$4,LEN(AE$4)-1))/AI164,0),"")</f>
        <v/>
      </c>
      <c r="AK164" s="64" t="str">
        <f>IF($B164&lt;&gt;"",SUMIFS(损耗登记!$I$3:$I$4999,损耗登记!$E$3:$E$4999,$B164,损耗登记!$B$3:$B$4999,LEFT($I$3,4),损耗登记!$C$3:$C$4999,LEFT(AE$4,LEN(AE$4)-1)),"")</f>
        <v/>
      </c>
      <c r="AL164" s="64" t="str">
        <f t="shared" si="176"/>
        <v/>
      </c>
      <c r="AM164" s="64" t="str">
        <f t="shared" si="177"/>
        <v/>
      </c>
      <c r="AN164" s="64" t="str">
        <f t="shared" si="178"/>
        <v/>
      </c>
      <c r="AO164" s="64" t="str">
        <f t="shared" si="179"/>
        <v/>
      </c>
      <c r="AP164" s="64" t="str">
        <f>IF($B164&lt;&gt;"",SUMIFS(进货台账!$I$3:$I$1869,进货台账!$E$3:$E$1869,$B164,进货台账!$B$3:$B$1869,LEFT($I$3,4),进货台账!$C$3:$C$1869,LEFT(AP$4,LEN(AP$4)-1)),"")</f>
        <v/>
      </c>
      <c r="AQ164" s="64" t="str">
        <f>IF($B164&lt;&gt;"",SUMIFS(进货台账!$K$3:$K$1869,进货台账!$E$3:$E$1869,$B164,进货台账!$B$3:$B$1869,LEFT($I$3,4),进货台账!$C$3:$C$1869,LEFT(AP$4,LEN(AP$4)-1)),"")</f>
        <v/>
      </c>
      <c r="AR164" s="64" t="str">
        <f t="shared" si="180"/>
        <v/>
      </c>
      <c r="AS164" s="64" t="str">
        <f t="shared" si="181"/>
        <v/>
      </c>
      <c r="AT164" s="64" t="str">
        <f>IF($B164&lt;&gt;"",SUMIFS(销售台账!$I$3:$I$2654,销售台账!$E$3:$E$2654,$B164,销售台账!$B$3:$B$2654,LEFT($I$3,4),销售台账!$C$3:$C$2654,LEFT(AP$4,LEN(AP$4)-1)),"")</f>
        <v/>
      </c>
      <c r="AU164" s="64" t="str">
        <f>IF($B164&lt;&gt;"",IFERROR(SUMIFS(销售台账!$K$3:$K$2654,销售台账!$E$3:$E$2654,$B164,销售台账!$B$3:$B$2654,LEFT($I$3,4),销售台账!$C$3:$C$2654,LEFT(AP$4,LEN(AP$4)-1))/AT164,0),"")</f>
        <v/>
      </c>
      <c r="AV164" s="64" t="str">
        <f>IF($B164&lt;&gt;"",SUMIFS(损耗登记!$I$3:$I$4999,损耗登记!$E$3:$E$4999,$B164,损耗登记!$B$3:$B$4999,LEFT($I$3,4),损耗登记!$C$3:$C$4999,LEFT(AP$4,LEN(AP$4)-1)),"")</f>
        <v/>
      </c>
      <c r="AW164" s="64" t="str">
        <f t="shared" si="182"/>
        <v/>
      </c>
      <c r="AX164" s="64" t="str">
        <f t="shared" si="183"/>
        <v/>
      </c>
      <c r="AY164" s="64" t="str">
        <f t="shared" si="184"/>
        <v/>
      </c>
      <c r="AZ164" s="64" t="str">
        <f t="shared" si="185"/>
        <v/>
      </c>
      <c r="BA164" s="64" t="str">
        <f>IF($B164&lt;&gt;"",SUMIFS(进货台账!$I$3:$I$1869,进货台账!$E$3:$E$1869,$B164,进货台账!$B$3:$B$1869,LEFT($I$3,4),进货台账!$C$3:$C$1869,LEFT(BA$4,LEN(BA$4)-1)),"")</f>
        <v/>
      </c>
      <c r="BB164" s="64" t="str">
        <f>IF($B164&lt;&gt;"",SUMIFS(进货台账!$K$3:$K$1869,进货台账!$E$3:$E$1869,$B164,进货台账!$B$3:$B$1869,LEFT($I$3,4),进货台账!$C$3:$C$1869,LEFT(BA$4,LEN(BA$4)-1)),"")</f>
        <v/>
      </c>
      <c r="BC164" s="64" t="str">
        <f t="shared" si="186"/>
        <v/>
      </c>
      <c r="BD164" s="64" t="str">
        <f t="shared" si="187"/>
        <v/>
      </c>
      <c r="BE164" s="64" t="str">
        <f>IF($B164&lt;&gt;"",SUMIFS(销售台账!$I$3:$I$2654,销售台账!$E$3:$E$2654,$B164,销售台账!$B$3:$B$2654,LEFT($I$3,4),销售台账!$C$3:$C$2654,LEFT(BA$4,LEN(BA$4)-1)),"")</f>
        <v/>
      </c>
      <c r="BF164" s="64" t="str">
        <f>IF($B164&lt;&gt;"",IFERROR(SUMIFS(销售台账!$K$3:$K$2654,销售台账!$E$3:$E$2654,$B164,销售台账!$B$3:$B$2654,LEFT($I$3,4),销售台账!$C$3:$C$2654,LEFT(BA$4,LEN(BA$4)-1))/BE164,0),"")</f>
        <v/>
      </c>
      <c r="BG164" s="64" t="str">
        <f>IF($B164&lt;&gt;"",SUMIFS(损耗登记!$I$3:$I$4999,损耗登记!$E$3:$E$4999,$B164,损耗登记!$B$3:$B$4999,LEFT($I$3,4),损耗登记!$C$3:$C$4999,LEFT(BA$4,LEN(BA$4)-1)),"")</f>
        <v/>
      </c>
      <c r="BH164" s="64" t="str">
        <f t="shared" si="188"/>
        <v/>
      </c>
      <c r="BI164" s="64" t="str">
        <f t="shared" si="189"/>
        <v/>
      </c>
      <c r="BJ164" s="64" t="str">
        <f t="shared" si="190"/>
        <v/>
      </c>
      <c r="BK164" s="64" t="str">
        <f t="shared" si="191"/>
        <v/>
      </c>
      <c r="BL164" s="64" t="str">
        <f>IF($B164&lt;&gt;"",SUMIFS(进货台账!$I$3:$I$1869,进货台账!$E$3:$E$1869,$B164,进货台账!$B$3:$B$1869,LEFT($I$3,4),进货台账!$C$3:$C$1869,LEFT(BL$4,LEN(BL$4)-1)),"")</f>
        <v/>
      </c>
      <c r="BM164" s="64" t="str">
        <f>IF($B164&lt;&gt;"",SUMIFS(进货台账!$K$3:$K$1869,进货台账!$E$3:$E$1869,$B164,进货台账!$B$3:$B$1869,LEFT($I$3,4),进货台账!$C$3:$C$1869,LEFT(BL$4,LEN(BL$4)-1)),"")</f>
        <v/>
      </c>
      <c r="BN164" s="64" t="str">
        <f t="shared" si="192"/>
        <v/>
      </c>
      <c r="BO164" s="64" t="str">
        <f t="shared" si="193"/>
        <v/>
      </c>
      <c r="BP164" s="64" t="str">
        <f>IF($B164&lt;&gt;"",SUMIFS(销售台账!$I$3:$I$2654,销售台账!$E$3:$E$2654,$B164,销售台账!$B$3:$B$2654,LEFT($I$3,4),销售台账!$C$3:$C$2654,LEFT(BL$4,LEN(BL$4)-1)),"")</f>
        <v/>
      </c>
      <c r="BQ164" s="64" t="str">
        <f>IF($B164&lt;&gt;"",IFERROR(SUMIFS(销售台账!$K$3:$K$2654,销售台账!$E$3:$E$2654,$B164,销售台账!$B$3:$B$2654,LEFT($I$3,4),销售台账!$C$3:$C$2654,LEFT(BL$4,LEN(BL$4)-1))/BP164,0),"")</f>
        <v/>
      </c>
      <c r="BR164" s="64" t="str">
        <f>IF($B164&lt;&gt;"",SUMIFS(损耗登记!$I$3:$I$4999,损耗登记!$E$3:$E$4999,$B164,损耗登记!$B$3:$B$4999,LEFT($I$3,4),损耗登记!$C$3:$C$4999,LEFT(BL$4,LEN(BL$4)-1)),"")</f>
        <v/>
      </c>
      <c r="BS164" s="64" t="str">
        <f t="shared" si="194"/>
        <v/>
      </c>
      <c r="BT164" s="64" t="str">
        <f t="shared" si="195"/>
        <v/>
      </c>
      <c r="BU164" s="64" t="str">
        <f t="shared" si="196"/>
        <v/>
      </c>
      <c r="BV164" s="64" t="str">
        <f t="shared" si="197"/>
        <v/>
      </c>
      <c r="BW164" s="64" t="str">
        <f>IF($B164&lt;&gt;"",SUMIFS(进货台账!$I$3:$I$1869,进货台账!$E$3:$E$1869,$B164,进货台账!$B$3:$B$1869,LEFT($I$3,4),进货台账!$C$3:$C$1869,LEFT(BW$4,LEN(BW$4)-1)),"")</f>
        <v/>
      </c>
      <c r="BX164" s="64" t="str">
        <f>IF($B164&lt;&gt;"",SUMIFS(进货台账!$K$3:$K$1869,进货台账!$E$3:$E$1869,$B164,进货台账!$B$3:$B$1869,LEFT($I$3,4),进货台账!$C$3:$C$1869,LEFT(BW$4,LEN(BW$4)-1)),"")</f>
        <v/>
      </c>
      <c r="BY164" s="64" t="str">
        <f t="shared" si="198"/>
        <v/>
      </c>
      <c r="BZ164" s="64" t="str">
        <f t="shared" si="199"/>
        <v/>
      </c>
      <c r="CA164" s="64" t="str">
        <f>IF($B164&lt;&gt;"",SUMIFS(销售台账!$I$3:$I$2654,销售台账!$E$3:$E$2654,$B164,销售台账!$B$3:$B$2654,LEFT($I$3,4),销售台账!$C$3:$C$2654,LEFT(BW$4,LEN(BW$4)-1)),"")</f>
        <v/>
      </c>
      <c r="CB164" s="64" t="str">
        <f>IF($B164&lt;&gt;"",IFERROR(SUMIFS(销售台账!$K$3:$K$2654,销售台账!$E$3:$E$2654,$B164,销售台账!$B$3:$B$2654,LEFT($I$3,4),销售台账!$C$3:$C$2654,LEFT(BW$4,LEN(BW$4)-1))/CA164,0),"")</f>
        <v/>
      </c>
      <c r="CC164" s="64" t="str">
        <f>IF($B164&lt;&gt;"",SUMIFS(损耗登记!$I$3:$I$4999,损耗登记!$E$3:$E$4999,$B164,损耗登记!$B$3:$B$4999,LEFT($I$3,4),损耗登记!$C$3:$C$4999,LEFT(BW$4,LEN(BW$4)-1)),"")</f>
        <v/>
      </c>
      <c r="CD164" s="64" t="str">
        <f t="shared" si="200"/>
        <v/>
      </c>
      <c r="CE164" s="64" t="str">
        <f t="shared" si="201"/>
        <v/>
      </c>
      <c r="CF164" s="64" t="str">
        <f t="shared" si="202"/>
        <v/>
      </c>
      <c r="CG164" s="64" t="str">
        <f t="shared" si="203"/>
        <v/>
      </c>
      <c r="CH164" s="64" t="str">
        <f>IF($B164&lt;&gt;"",SUMIFS(进货台账!$I$3:$I$1869,进货台账!$E$3:$E$1869,$B164,进货台账!$B$3:$B$1869,LEFT($I$3,4),进货台账!$C$3:$C$1869,LEFT(CH$4,LEN(CH$4)-1)),"")</f>
        <v/>
      </c>
      <c r="CI164" s="64" t="str">
        <f>IF($B164&lt;&gt;"",SUMIFS(进货台账!$K$3:$K$1869,进货台账!$E$3:$E$1869,$B164,进货台账!$B$3:$B$1869,LEFT($I$3,4),进货台账!$C$3:$C$1869,LEFT(CH$4,LEN(CH$4)-1)),"")</f>
        <v/>
      </c>
      <c r="CJ164" s="64" t="str">
        <f t="shared" si="204"/>
        <v/>
      </c>
      <c r="CK164" s="64" t="str">
        <f t="shared" si="205"/>
        <v/>
      </c>
      <c r="CL164" s="64" t="str">
        <f>IF($B164&lt;&gt;"",SUMIFS(销售台账!$I$3:$I$2654,销售台账!$E$3:$E$2654,$B164,销售台账!$B$3:$B$2654,LEFT($I$3,4),销售台账!$C$3:$C$2654,LEFT(CH$4,LEN(CH$4)-1)),"")</f>
        <v/>
      </c>
      <c r="CM164" s="64" t="str">
        <f>IF($B164&lt;&gt;"",IFERROR(SUMIFS(销售台账!$K$3:$K$2654,销售台账!$E$3:$E$2654,$B164,销售台账!$B$3:$B$2654,LEFT($I$3,4),销售台账!$C$3:$C$2654,LEFT(CH$4,LEN(CH$4)-1))/CL164,0),"")</f>
        <v/>
      </c>
      <c r="CN164" s="64" t="str">
        <f>IF($B164&lt;&gt;"",SUMIFS(损耗登记!$I$3:$I$4999,损耗登记!$E$3:$E$4999,$B164,损耗登记!$B$3:$B$4999,LEFT($I$3,4),损耗登记!$C$3:$C$4999,LEFT(CH$4,LEN(CH$4)-1)),"")</f>
        <v/>
      </c>
      <c r="CO164" s="64" t="str">
        <f t="shared" si="206"/>
        <v/>
      </c>
      <c r="CP164" s="64" t="str">
        <f t="shared" si="207"/>
        <v/>
      </c>
      <c r="CQ164" s="64" t="str">
        <f t="shared" si="208"/>
        <v/>
      </c>
      <c r="CR164" s="64" t="str">
        <f t="shared" si="209"/>
        <v/>
      </c>
      <c r="CS164" s="64" t="str">
        <f>IF($B164&lt;&gt;"",SUMIFS(进货台账!$I$3:$I$1869,进货台账!$E$3:$E$1869,$B164,进货台账!$B$3:$B$1869,LEFT($I$3,4),进货台账!$C$3:$C$1869,LEFT(CS$4,LEN(CS$4)-1)),"")</f>
        <v/>
      </c>
      <c r="CT164" s="64" t="str">
        <f>IF($B164&lt;&gt;"",SUMIFS(进货台账!$K$3:$K$1869,进货台账!$E$3:$E$1869,$B164,进货台账!$B$3:$B$1869,LEFT($I$3,4),进货台账!$C$3:$C$1869,LEFT(CS$4,LEN(CS$4)-1)),"")</f>
        <v/>
      </c>
      <c r="CU164" s="64" t="str">
        <f t="shared" si="210"/>
        <v/>
      </c>
      <c r="CV164" s="64" t="str">
        <f t="shared" si="211"/>
        <v/>
      </c>
      <c r="CW164" s="64" t="str">
        <f>IF($B164&lt;&gt;"",SUMIFS(销售台账!$I$3:$I$2654,销售台账!$E$3:$E$2654,$B164,销售台账!$B$3:$B$2654,LEFT($I$3,4),销售台账!$C$3:$C$2654,LEFT(CS$4,LEN(CS$4)-1)),"")</f>
        <v/>
      </c>
      <c r="CX164" s="64" t="str">
        <f>IF($B164&lt;&gt;"",IFERROR(SUMIFS(销售台账!$K$3:$K$2654,销售台账!$E$3:$E$2654,$B164,销售台账!$B$3:$B$2654,LEFT($I$3,4),销售台账!$C$3:$C$2654,LEFT(CS$4,LEN(CS$4)-1))/CW164,0),"")</f>
        <v/>
      </c>
      <c r="CY164" s="64" t="str">
        <f>IF($B164&lt;&gt;"",SUMIFS(损耗登记!$I$3:$I$4999,损耗登记!$E$3:$E$4999,$B164,损耗登记!$B$3:$B$4999,LEFT($I$3,4),损耗登记!$C$3:$C$4999,LEFT(CS$4,LEN(CS$4)-1)),"")</f>
        <v/>
      </c>
      <c r="CZ164" s="64" t="str">
        <f t="shared" si="212"/>
        <v/>
      </c>
      <c r="DA164" s="64" t="str">
        <f t="shared" si="213"/>
        <v/>
      </c>
      <c r="DB164" s="64" t="str">
        <f t="shared" si="214"/>
        <v/>
      </c>
      <c r="DC164" s="64" t="str">
        <f t="shared" si="215"/>
        <v/>
      </c>
      <c r="DD164" s="64" t="str">
        <f>IF($B164&lt;&gt;"",SUMIFS(进货台账!$I$3:$I$1869,进货台账!$E$3:$E$1869,$B164,进货台账!$B$3:$B$1869,LEFT($I$3,4),进货台账!$C$3:$C$1869,LEFT(DD$4,LEN(DD$4)-1)),"")</f>
        <v/>
      </c>
      <c r="DE164" s="64" t="str">
        <f>IF($B164&lt;&gt;"",SUMIFS(进货台账!$K$3:$K$1869,进货台账!$E$3:$E$1869,$B164,进货台账!$B$3:$B$1869,LEFT($I$3,4),进货台账!$C$3:$C$1869,LEFT(DD$4,LEN(DD$4)-1)),"")</f>
        <v/>
      </c>
      <c r="DF164" s="64" t="str">
        <f t="shared" si="216"/>
        <v/>
      </c>
      <c r="DG164" s="64" t="str">
        <f t="shared" si="217"/>
        <v/>
      </c>
      <c r="DH164" s="64" t="str">
        <f>IF($B164&lt;&gt;"",SUMIFS(销售台账!$I$3:$I$2654,销售台账!$E$3:$E$2654,$B164,销售台账!$B$3:$B$2654,LEFT($I$3,4),销售台账!$C$3:$C$2654,LEFT(DD$4,LEN(DD$4)-1)),"")</f>
        <v/>
      </c>
      <c r="DI164" s="64" t="str">
        <f>IF($B164&lt;&gt;"",IFERROR(SUMIFS(销售台账!$K$3:$K$2654,销售台账!$E$3:$E$2654,$B164,销售台账!$B$3:$B$2654,LEFT($I$3,4),销售台账!$C$3:$C$2654,LEFT(DD$4,LEN(DD$4)-1))/DH164,0),"")</f>
        <v/>
      </c>
      <c r="DJ164" s="64" t="str">
        <f>IF($B164&lt;&gt;"",SUMIFS(损耗登记!$I$3:$I$4999,损耗登记!$E$3:$E$4999,$B164,损耗登记!$B$3:$B$4999,LEFT($I$3,4),损耗登记!$C$3:$C$4999,LEFT(DD$4,LEN(DD$4)-1)),"")</f>
        <v/>
      </c>
      <c r="DK164" s="64" t="str">
        <f t="shared" si="218"/>
        <v/>
      </c>
      <c r="DL164" s="64" t="str">
        <f t="shared" si="219"/>
        <v/>
      </c>
      <c r="DM164" s="64" t="str">
        <f t="shared" si="220"/>
        <v/>
      </c>
      <c r="DN164" s="64" t="str">
        <f t="shared" si="221"/>
        <v/>
      </c>
      <c r="DO164" s="64" t="str">
        <f>IF($B164&lt;&gt;"",SUMIFS(进货台账!$I$3:$I$1869,进货台账!$E$3:$E$1869,$B164,进货台账!$B$3:$B$1869,LEFT($I$3,4),进货台账!$C$3:$C$1869,LEFT(DO$4,LEN(DO$4)-1)),"")</f>
        <v/>
      </c>
      <c r="DP164" s="64" t="str">
        <f>IF($B164&lt;&gt;"",SUMIFS(进货台账!$K$3:$K$1869,进货台账!$E$3:$E$1869,$B164,进货台账!$B$3:$B$1869,LEFT($I$3,4),进货台账!$C$3:$C$1869,LEFT(DO$4,LEN(DO$4)-1)),"")</f>
        <v/>
      </c>
      <c r="DQ164" s="64" t="str">
        <f t="shared" si="222"/>
        <v/>
      </c>
      <c r="DR164" s="64" t="str">
        <f t="shared" si="223"/>
        <v/>
      </c>
      <c r="DS164" s="64" t="str">
        <f>IF($B164&lt;&gt;"",SUMIFS(销售台账!$I$3:$I$2654,销售台账!$E$3:$E$2654,$B164,销售台账!$B$3:$B$2654,LEFT($I$3,4),销售台账!$C$3:$C$2654,LEFT(DO$4,LEN(DO$4)-1)),"")</f>
        <v/>
      </c>
      <c r="DT164" s="64" t="str">
        <f>IF($B164&lt;&gt;"",IFERROR(SUMIFS(销售台账!$K$3:$K$2654,销售台账!$E$3:$E$2654,$B164,销售台账!$B$3:$B$2654,LEFT($I$3,4),销售台账!$C$3:$C$2654,LEFT(DO$4,LEN(DO$4)-1))/DS164,0),"")</f>
        <v/>
      </c>
      <c r="DU164" s="64" t="str">
        <f>IF($B164&lt;&gt;"",SUMIFS(损耗登记!$I$3:$I$4999,损耗登记!$E$3:$E$4999,$B164,损耗登记!$B$3:$B$4999,LEFT($I$3,4),损耗登记!$C$3:$C$4999,LEFT(DO$4,LEN(DO$4)-1)),"")</f>
        <v/>
      </c>
      <c r="DV164" s="64" t="str">
        <f t="shared" si="224"/>
        <v/>
      </c>
      <c r="DW164" s="64" t="str">
        <f t="shared" si="225"/>
        <v/>
      </c>
      <c r="DX164" s="64" t="str">
        <f t="shared" si="226"/>
        <v/>
      </c>
      <c r="DY164" s="64" t="str">
        <f t="shared" si="227"/>
        <v/>
      </c>
      <c r="DZ164" s="64" t="str">
        <f>IF($B164&lt;&gt;"",SUMIFS(进货台账!$I$3:$I$1869,进货台账!$E$3:$E$1869,$B164,进货台账!$B$3:$B$1869,LEFT($I$3,4),进货台账!$C$3:$C$1869,LEFT(DZ$4,LEN(DZ$4)-1)),"")</f>
        <v/>
      </c>
      <c r="EA164" s="64" t="str">
        <f>IF($B164&lt;&gt;"",SUMIFS(进货台账!$K$3:$K$1869,进货台账!$E$3:$E$1869,$B164,进货台账!$B$3:$B$1869,LEFT($I$3,4),进货台账!$C$3:$C$1869,LEFT(DZ$4,LEN(DZ$4)-1)),"")</f>
        <v/>
      </c>
      <c r="EB164" s="64" t="str">
        <f t="shared" si="228"/>
        <v/>
      </c>
      <c r="EC164" s="64" t="str">
        <f t="shared" si="229"/>
        <v/>
      </c>
      <c r="ED164" s="64" t="str">
        <f>IF($B164&lt;&gt;"",SUMIFS(销售台账!$I$3:$I$2654,销售台账!$E$3:$E$2654,$B164,销售台账!$B$3:$B$2654,LEFT($I$3,4),销售台账!$C$3:$C$2654,LEFT(DZ$4,LEN(DZ$4)-1)),"")</f>
        <v/>
      </c>
      <c r="EE164" s="64" t="str">
        <f>IF($B164&lt;&gt;"",IFERROR(SUMIFS(销售台账!$K$3:$K$2654,销售台账!$E$3:$E$2654,$B164,销售台账!$B$3:$B$2654,LEFT($I$3,4),销售台账!$C$3:$C$2654,LEFT(DZ$4,LEN(DZ$4)-1))/ED164,0),"")</f>
        <v/>
      </c>
      <c r="EF164" s="64" t="str">
        <f>IF($B164&lt;&gt;"",SUMIFS(损耗登记!$I$3:$I$4999,损耗登记!$E$3:$E$4999,$B164,损耗登记!$B$3:$B$4999,LEFT($I$3,4),损耗登记!$C$3:$C$4999,LEFT(DZ$4,LEN(DZ$4)-1)),"")</f>
        <v/>
      </c>
      <c r="EG164" s="64" t="str">
        <f t="shared" si="230"/>
        <v/>
      </c>
      <c r="EH164" s="64" t="str">
        <f t="shared" si="231"/>
        <v/>
      </c>
      <c r="EI164" s="64" t="str">
        <f t="shared" si="232"/>
        <v/>
      </c>
      <c r="EJ164" s="64" t="str">
        <f t="shared" si="233"/>
        <v/>
      </c>
    </row>
    <row r="165" s="44" customFormat="1" ht="22" customHeight="1" spans="1:140">
      <c r="A165" s="63" t="str">
        <f t="shared" si="234"/>
        <v/>
      </c>
      <c r="B165" s="63" t="str">
        <f>IF(商品参数!A161&lt;&gt;"",商品参数!A161,"")</f>
        <v/>
      </c>
      <c r="C165" s="64" t="str">
        <f>IFERROR(VLOOKUP(B165,商品参数!A:E,2,FALSE),"")</f>
        <v/>
      </c>
      <c r="D165" s="64" t="str">
        <f>IFERROR(VLOOKUP(B165,商品参数!A:E,3,FALSE),"")</f>
        <v/>
      </c>
      <c r="E165" s="64" t="str">
        <f>IFERROR(VLOOKUP(B165,商品参数!A:E,4,FALSE),"")</f>
        <v/>
      </c>
      <c r="F165" s="64" t="str">
        <f>IF(E165&lt;&gt;"",IFERROR(VLOOKUP(B165,商品参数!$A$3:$D$499,6,0),0),"")</f>
        <v/>
      </c>
      <c r="G165" s="64" t="str">
        <f>IF(E165&lt;&gt;"",IFERROR(VLOOKUP(B165,商品参数!$A$3:$E$499,7,0),0),"")</f>
        <v/>
      </c>
      <c r="H165" s="64" t="str">
        <f t="shared" si="168"/>
        <v/>
      </c>
      <c r="I165" s="64" t="str">
        <f>IF($B165&lt;&gt;"",SUMIFS(进货台账!$I$3:$I$1869,进货台账!$E$3:$E$1869,$B165,进货台账!$B$3:$B$1869,LEFT($I$3,4),进货台账!$C$3:$C$1869,LEFT(I$4,LEN(I$4)-1)),"")</f>
        <v/>
      </c>
      <c r="J165" s="64" t="str">
        <f>IF($B165&lt;&gt;"",SUMIFS(进货台账!$K$3:$K$1869,进货台账!$E$3:$E$1869,$B165,进货台账!$B$3:$B$1869,LEFT($I$3,4),进货台账!$C$3:$C$1869,LEFT(I$4,LEN(I$4)-1)),"")</f>
        <v/>
      </c>
      <c r="K165" s="64" t="str">
        <f t="shared" si="169"/>
        <v/>
      </c>
      <c r="L165" s="64" t="str">
        <f t="shared" si="170"/>
        <v/>
      </c>
      <c r="M165" s="64" t="str">
        <f>IF($B165&lt;&gt;"",SUMIFS(销售台账!$I$3:$I$2654,销售台账!$E$3:$E$2654,$B165,销售台账!$B$3:$B$2654,LEFT($I$3,4),销售台账!$C$3:$C$2654,LEFT(I$4,LEN(I$4)-1)),"")</f>
        <v/>
      </c>
      <c r="N165" s="64" t="str">
        <f>IF($B165&lt;&gt;"",IFERROR(SUMIFS(销售台账!$K$3:$K$2654,销售台账!$E$3:$E$2654,$B165,销售台账!$B$3:$B$2654,LEFT($I$3,4),销售台账!$C$3:$C$2654,LEFT(I$4,LEN(I$4)-1))/M165,0),"")</f>
        <v/>
      </c>
      <c r="O165" s="64" t="str">
        <f>IF($B165&lt;&gt;"",SUMIFS(损耗登记!$I$3:$I$4999,损耗登记!$E$3:$E$4999,$B165,损耗登记!$B$3:$B$4999,LEFT($I$3,4),损耗登记!$C$3:$C$4999,LEFT(I$4,LEN(I$4)-1)),"")</f>
        <v/>
      </c>
      <c r="P165" s="64" t="str">
        <f t="shared" si="171"/>
        <v/>
      </c>
      <c r="Q165" s="64" t="str">
        <f t="shared" si="172"/>
        <v/>
      </c>
      <c r="R165" s="64" t="str">
        <f t="shared" si="173"/>
        <v/>
      </c>
      <c r="S165" s="64" t="str">
        <f t="shared" si="235"/>
        <v/>
      </c>
      <c r="T165" s="64" t="str">
        <f>IF($B165&lt;&gt;"",SUMIFS(进货台账!$I$3:$I$1869,进货台账!$E$3:$E$1869,$B165,进货台账!$B$3:$B$1869,LEFT($I$3,4),进货台账!$C$3:$C$1869,LEFT(T$4,LEN(T$4)-1)),"")</f>
        <v/>
      </c>
      <c r="U165" s="64" t="str">
        <f>IF($B165&lt;&gt;"",SUMIFS(进货台账!$K$3:$K$1869,进货台账!$E$3:$E$1869,$B165,进货台账!$B$3:$B$1869,LEFT($I$3,4),进货台账!$C$3:$C$1869,LEFT(T$4,LEN(T$4)-1)),"")</f>
        <v/>
      </c>
      <c r="V165" s="64" t="str">
        <f t="shared" si="236"/>
        <v/>
      </c>
      <c r="W165" s="64" t="str">
        <f t="shared" si="237"/>
        <v/>
      </c>
      <c r="X165" s="64" t="str">
        <f>IF($B165&lt;&gt;"",SUMIFS(销售台账!$I$3:$I$2654,销售台账!$E$3:$E$2654,$B165,销售台账!$B$3:$B$2654,LEFT($I$3,4),销售台账!$C$3:$C$2654,LEFT(T$4,LEN(T$4)-1)),"")</f>
        <v/>
      </c>
      <c r="Y165" s="64" t="str">
        <f>IF($B165&lt;&gt;"",IFERROR(SUMIFS(销售台账!$K$3:$K$2654,销售台账!$E$3:$E$2654,$B165,销售台账!$B$3:$B$2654,LEFT($I$3,4),销售台账!$C$3:$C$2654,LEFT(T$4,LEN(T$4)-1))/X165,0),"")</f>
        <v/>
      </c>
      <c r="Z165" s="64" t="str">
        <f>IF($B165&lt;&gt;"",SUMIFS(损耗登记!$I$3:$I$4999,损耗登记!$E$3:$E$4999,$B165,损耗登记!$B$3:$B$4999,LEFT($I$3,4),损耗登记!$C$3:$C$4999,LEFT(T$4,LEN(T$4)-1)),"")</f>
        <v/>
      </c>
      <c r="AA165" s="64" t="str">
        <f t="shared" si="238"/>
        <v/>
      </c>
      <c r="AB165" s="64" t="str">
        <f t="shared" si="239"/>
        <v/>
      </c>
      <c r="AC165" s="64" t="str">
        <f t="shared" si="240"/>
        <v/>
      </c>
      <c r="AD165" s="64" t="str">
        <f t="shared" si="241"/>
        <v/>
      </c>
      <c r="AE165" s="64" t="str">
        <f>IF($B165&lt;&gt;"",SUMIFS(进货台账!$I$3:$I$1869,进货台账!$E$3:$E$1869,$B165,进货台账!$B$3:$B$1869,LEFT($I$3,4),进货台账!$C$3:$C$1869,LEFT(AE$4,LEN(AE$4)-1)),"")</f>
        <v/>
      </c>
      <c r="AF165" s="64" t="str">
        <f>IF($B165&lt;&gt;"",SUMIFS(进货台账!$K$3:$K$1869,进货台账!$E$3:$E$1869,$B165,进货台账!$B$3:$B$1869,LEFT($I$3,4),进货台账!$C$3:$C$1869,LEFT(AE$4,LEN(AE$4)-1)),"")</f>
        <v/>
      </c>
      <c r="AG165" s="64" t="str">
        <f t="shared" si="174"/>
        <v/>
      </c>
      <c r="AH165" s="64" t="str">
        <f t="shared" si="175"/>
        <v/>
      </c>
      <c r="AI165" s="64" t="str">
        <f>IF($B165&lt;&gt;"",SUMIFS(销售台账!$I$3:$I$2654,销售台账!$E$3:$E$2654,$B165,销售台账!$B$3:$B$2654,LEFT($I$3,4),销售台账!$C$3:$C$2654,LEFT(AE$4,LEN(AE$4)-1)),"")</f>
        <v/>
      </c>
      <c r="AJ165" s="64" t="str">
        <f>IF($B165&lt;&gt;"",IFERROR(SUMIFS(销售台账!$K$3:$K$2654,销售台账!$E$3:$E$2654,$B165,销售台账!$B$3:$B$2654,LEFT($I$3,4),销售台账!$C$3:$C$2654,LEFT(AE$4,LEN(AE$4)-1))/AI165,0),"")</f>
        <v/>
      </c>
      <c r="AK165" s="64" t="str">
        <f>IF($B165&lt;&gt;"",SUMIFS(损耗登记!$I$3:$I$4999,损耗登记!$E$3:$E$4999,$B165,损耗登记!$B$3:$B$4999,LEFT($I$3,4),损耗登记!$C$3:$C$4999,LEFT(AE$4,LEN(AE$4)-1)),"")</f>
        <v/>
      </c>
      <c r="AL165" s="64" t="str">
        <f t="shared" si="176"/>
        <v/>
      </c>
      <c r="AM165" s="64" t="str">
        <f t="shared" si="177"/>
        <v/>
      </c>
      <c r="AN165" s="64" t="str">
        <f t="shared" si="178"/>
        <v/>
      </c>
      <c r="AO165" s="64" t="str">
        <f t="shared" si="179"/>
        <v/>
      </c>
      <c r="AP165" s="64" t="str">
        <f>IF($B165&lt;&gt;"",SUMIFS(进货台账!$I$3:$I$1869,进货台账!$E$3:$E$1869,$B165,进货台账!$B$3:$B$1869,LEFT($I$3,4),进货台账!$C$3:$C$1869,LEFT(AP$4,LEN(AP$4)-1)),"")</f>
        <v/>
      </c>
      <c r="AQ165" s="64" t="str">
        <f>IF($B165&lt;&gt;"",SUMIFS(进货台账!$K$3:$K$1869,进货台账!$E$3:$E$1869,$B165,进货台账!$B$3:$B$1869,LEFT($I$3,4),进货台账!$C$3:$C$1869,LEFT(AP$4,LEN(AP$4)-1)),"")</f>
        <v/>
      </c>
      <c r="AR165" s="64" t="str">
        <f t="shared" si="180"/>
        <v/>
      </c>
      <c r="AS165" s="64" t="str">
        <f t="shared" si="181"/>
        <v/>
      </c>
      <c r="AT165" s="64" t="str">
        <f>IF($B165&lt;&gt;"",SUMIFS(销售台账!$I$3:$I$2654,销售台账!$E$3:$E$2654,$B165,销售台账!$B$3:$B$2654,LEFT($I$3,4),销售台账!$C$3:$C$2654,LEFT(AP$4,LEN(AP$4)-1)),"")</f>
        <v/>
      </c>
      <c r="AU165" s="64" t="str">
        <f>IF($B165&lt;&gt;"",IFERROR(SUMIFS(销售台账!$K$3:$K$2654,销售台账!$E$3:$E$2654,$B165,销售台账!$B$3:$B$2654,LEFT($I$3,4),销售台账!$C$3:$C$2654,LEFT(AP$4,LEN(AP$4)-1))/AT165,0),"")</f>
        <v/>
      </c>
      <c r="AV165" s="64" t="str">
        <f>IF($B165&lt;&gt;"",SUMIFS(损耗登记!$I$3:$I$4999,损耗登记!$E$3:$E$4999,$B165,损耗登记!$B$3:$B$4999,LEFT($I$3,4),损耗登记!$C$3:$C$4999,LEFT(AP$4,LEN(AP$4)-1)),"")</f>
        <v/>
      </c>
      <c r="AW165" s="64" t="str">
        <f t="shared" si="182"/>
        <v/>
      </c>
      <c r="AX165" s="64" t="str">
        <f t="shared" si="183"/>
        <v/>
      </c>
      <c r="AY165" s="64" t="str">
        <f t="shared" si="184"/>
        <v/>
      </c>
      <c r="AZ165" s="64" t="str">
        <f t="shared" si="185"/>
        <v/>
      </c>
      <c r="BA165" s="64" t="str">
        <f>IF($B165&lt;&gt;"",SUMIFS(进货台账!$I$3:$I$1869,进货台账!$E$3:$E$1869,$B165,进货台账!$B$3:$B$1869,LEFT($I$3,4),进货台账!$C$3:$C$1869,LEFT(BA$4,LEN(BA$4)-1)),"")</f>
        <v/>
      </c>
      <c r="BB165" s="64" t="str">
        <f>IF($B165&lt;&gt;"",SUMIFS(进货台账!$K$3:$K$1869,进货台账!$E$3:$E$1869,$B165,进货台账!$B$3:$B$1869,LEFT($I$3,4),进货台账!$C$3:$C$1869,LEFT(BA$4,LEN(BA$4)-1)),"")</f>
        <v/>
      </c>
      <c r="BC165" s="64" t="str">
        <f t="shared" si="186"/>
        <v/>
      </c>
      <c r="BD165" s="64" t="str">
        <f t="shared" si="187"/>
        <v/>
      </c>
      <c r="BE165" s="64" t="str">
        <f>IF($B165&lt;&gt;"",SUMIFS(销售台账!$I$3:$I$2654,销售台账!$E$3:$E$2654,$B165,销售台账!$B$3:$B$2654,LEFT($I$3,4),销售台账!$C$3:$C$2654,LEFT(BA$4,LEN(BA$4)-1)),"")</f>
        <v/>
      </c>
      <c r="BF165" s="64" t="str">
        <f>IF($B165&lt;&gt;"",IFERROR(SUMIFS(销售台账!$K$3:$K$2654,销售台账!$E$3:$E$2654,$B165,销售台账!$B$3:$B$2654,LEFT($I$3,4),销售台账!$C$3:$C$2654,LEFT(BA$4,LEN(BA$4)-1))/BE165,0),"")</f>
        <v/>
      </c>
      <c r="BG165" s="64" t="str">
        <f>IF($B165&lt;&gt;"",SUMIFS(损耗登记!$I$3:$I$4999,损耗登记!$E$3:$E$4999,$B165,损耗登记!$B$3:$B$4999,LEFT($I$3,4),损耗登记!$C$3:$C$4999,LEFT(BA$4,LEN(BA$4)-1)),"")</f>
        <v/>
      </c>
      <c r="BH165" s="64" t="str">
        <f t="shared" si="188"/>
        <v/>
      </c>
      <c r="BI165" s="64" t="str">
        <f t="shared" si="189"/>
        <v/>
      </c>
      <c r="BJ165" s="64" t="str">
        <f t="shared" si="190"/>
        <v/>
      </c>
      <c r="BK165" s="64" t="str">
        <f t="shared" si="191"/>
        <v/>
      </c>
      <c r="BL165" s="64" t="str">
        <f>IF($B165&lt;&gt;"",SUMIFS(进货台账!$I$3:$I$1869,进货台账!$E$3:$E$1869,$B165,进货台账!$B$3:$B$1869,LEFT($I$3,4),进货台账!$C$3:$C$1869,LEFT(BL$4,LEN(BL$4)-1)),"")</f>
        <v/>
      </c>
      <c r="BM165" s="64" t="str">
        <f>IF($B165&lt;&gt;"",SUMIFS(进货台账!$K$3:$K$1869,进货台账!$E$3:$E$1869,$B165,进货台账!$B$3:$B$1869,LEFT($I$3,4),进货台账!$C$3:$C$1869,LEFT(BL$4,LEN(BL$4)-1)),"")</f>
        <v/>
      </c>
      <c r="BN165" s="64" t="str">
        <f t="shared" si="192"/>
        <v/>
      </c>
      <c r="BO165" s="64" t="str">
        <f t="shared" si="193"/>
        <v/>
      </c>
      <c r="BP165" s="64" t="str">
        <f>IF($B165&lt;&gt;"",SUMIFS(销售台账!$I$3:$I$2654,销售台账!$E$3:$E$2654,$B165,销售台账!$B$3:$B$2654,LEFT($I$3,4),销售台账!$C$3:$C$2654,LEFT(BL$4,LEN(BL$4)-1)),"")</f>
        <v/>
      </c>
      <c r="BQ165" s="64" t="str">
        <f>IF($B165&lt;&gt;"",IFERROR(SUMIFS(销售台账!$K$3:$K$2654,销售台账!$E$3:$E$2654,$B165,销售台账!$B$3:$B$2654,LEFT($I$3,4),销售台账!$C$3:$C$2654,LEFT(BL$4,LEN(BL$4)-1))/BP165,0),"")</f>
        <v/>
      </c>
      <c r="BR165" s="64" t="str">
        <f>IF($B165&lt;&gt;"",SUMIFS(损耗登记!$I$3:$I$4999,损耗登记!$E$3:$E$4999,$B165,损耗登记!$B$3:$B$4999,LEFT($I$3,4),损耗登记!$C$3:$C$4999,LEFT(BL$4,LEN(BL$4)-1)),"")</f>
        <v/>
      </c>
      <c r="BS165" s="64" t="str">
        <f t="shared" si="194"/>
        <v/>
      </c>
      <c r="BT165" s="64" t="str">
        <f t="shared" si="195"/>
        <v/>
      </c>
      <c r="BU165" s="64" t="str">
        <f t="shared" si="196"/>
        <v/>
      </c>
      <c r="BV165" s="64" t="str">
        <f t="shared" si="197"/>
        <v/>
      </c>
      <c r="BW165" s="64" t="str">
        <f>IF($B165&lt;&gt;"",SUMIFS(进货台账!$I$3:$I$1869,进货台账!$E$3:$E$1869,$B165,进货台账!$B$3:$B$1869,LEFT($I$3,4),进货台账!$C$3:$C$1869,LEFT(BW$4,LEN(BW$4)-1)),"")</f>
        <v/>
      </c>
      <c r="BX165" s="64" t="str">
        <f>IF($B165&lt;&gt;"",SUMIFS(进货台账!$K$3:$K$1869,进货台账!$E$3:$E$1869,$B165,进货台账!$B$3:$B$1869,LEFT($I$3,4),进货台账!$C$3:$C$1869,LEFT(BW$4,LEN(BW$4)-1)),"")</f>
        <v/>
      </c>
      <c r="BY165" s="64" t="str">
        <f t="shared" si="198"/>
        <v/>
      </c>
      <c r="BZ165" s="64" t="str">
        <f t="shared" si="199"/>
        <v/>
      </c>
      <c r="CA165" s="64" t="str">
        <f>IF($B165&lt;&gt;"",SUMIFS(销售台账!$I$3:$I$2654,销售台账!$E$3:$E$2654,$B165,销售台账!$B$3:$B$2654,LEFT($I$3,4),销售台账!$C$3:$C$2654,LEFT(BW$4,LEN(BW$4)-1)),"")</f>
        <v/>
      </c>
      <c r="CB165" s="64" t="str">
        <f>IF($B165&lt;&gt;"",IFERROR(SUMIFS(销售台账!$K$3:$K$2654,销售台账!$E$3:$E$2654,$B165,销售台账!$B$3:$B$2654,LEFT($I$3,4),销售台账!$C$3:$C$2654,LEFT(BW$4,LEN(BW$4)-1))/CA165,0),"")</f>
        <v/>
      </c>
      <c r="CC165" s="64" t="str">
        <f>IF($B165&lt;&gt;"",SUMIFS(损耗登记!$I$3:$I$4999,损耗登记!$E$3:$E$4999,$B165,损耗登记!$B$3:$B$4999,LEFT($I$3,4),损耗登记!$C$3:$C$4999,LEFT(BW$4,LEN(BW$4)-1)),"")</f>
        <v/>
      </c>
      <c r="CD165" s="64" t="str">
        <f t="shared" si="200"/>
        <v/>
      </c>
      <c r="CE165" s="64" t="str">
        <f t="shared" si="201"/>
        <v/>
      </c>
      <c r="CF165" s="64" t="str">
        <f t="shared" si="202"/>
        <v/>
      </c>
      <c r="CG165" s="64" t="str">
        <f t="shared" si="203"/>
        <v/>
      </c>
      <c r="CH165" s="64" t="str">
        <f>IF($B165&lt;&gt;"",SUMIFS(进货台账!$I$3:$I$1869,进货台账!$E$3:$E$1869,$B165,进货台账!$B$3:$B$1869,LEFT($I$3,4),进货台账!$C$3:$C$1869,LEFT(CH$4,LEN(CH$4)-1)),"")</f>
        <v/>
      </c>
      <c r="CI165" s="64" t="str">
        <f>IF($B165&lt;&gt;"",SUMIFS(进货台账!$K$3:$K$1869,进货台账!$E$3:$E$1869,$B165,进货台账!$B$3:$B$1869,LEFT($I$3,4),进货台账!$C$3:$C$1869,LEFT(CH$4,LEN(CH$4)-1)),"")</f>
        <v/>
      </c>
      <c r="CJ165" s="64" t="str">
        <f t="shared" si="204"/>
        <v/>
      </c>
      <c r="CK165" s="64" t="str">
        <f t="shared" si="205"/>
        <v/>
      </c>
      <c r="CL165" s="64" t="str">
        <f>IF($B165&lt;&gt;"",SUMIFS(销售台账!$I$3:$I$2654,销售台账!$E$3:$E$2654,$B165,销售台账!$B$3:$B$2654,LEFT($I$3,4),销售台账!$C$3:$C$2654,LEFT(CH$4,LEN(CH$4)-1)),"")</f>
        <v/>
      </c>
      <c r="CM165" s="64" t="str">
        <f>IF($B165&lt;&gt;"",IFERROR(SUMIFS(销售台账!$K$3:$K$2654,销售台账!$E$3:$E$2654,$B165,销售台账!$B$3:$B$2654,LEFT($I$3,4),销售台账!$C$3:$C$2654,LEFT(CH$4,LEN(CH$4)-1))/CL165,0),"")</f>
        <v/>
      </c>
      <c r="CN165" s="64" t="str">
        <f>IF($B165&lt;&gt;"",SUMIFS(损耗登记!$I$3:$I$4999,损耗登记!$E$3:$E$4999,$B165,损耗登记!$B$3:$B$4999,LEFT($I$3,4),损耗登记!$C$3:$C$4999,LEFT(CH$4,LEN(CH$4)-1)),"")</f>
        <v/>
      </c>
      <c r="CO165" s="64" t="str">
        <f t="shared" si="206"/>
        <v/>
      </c>
      <c r="CP165" s="64" t="str">
        <f t="shared" si="207"/>
        <v/>
      </c>
      <c r="CQ165" s="64" t="str">
        <f t="shared" si="208"/>
        <v/>
      </c>
      <c r="CR165" s="64" t="str">
        <f t="shared" si="209"/>
        <v/>
      </c>
      <c r="CS165" s="64" t="str">
        <f>IF($B165&lt;&gt;"",SUMIFS(进货台账!$I$3:$I$1869,进货台账!$E$3:$E$1869,$B165,进货台账!$B$3:$B$1869,LEFT($I$3,4),进货台账!$C$3:$C$1869,LEFT(CS$4,LEN(CS$4)-1)),"")</f>
        <v/>
      </c>
      <c r="CT165" s="64" t="str">
        <f>IF($B165&lt;&gt;"",SUMIFS(进货台账!$K$3:$K$1869,进货台账!$E$3:$E$1869,$B165,进货台账!$B$3:$B$1869,LEFT($I$3,4),进货台账!$C$3:$C$1869,LEFT(CS$4,LEN(CS$4)-1)),"")</f>
        <v/>
      </c>
      <c r="CU165" s="64" t="str">
        <f t="shared" si="210"/>
        <v/>
      </c>
      <c r="CV165" s="64" t="str">
        <f t="shared" si="211"/>
        <v/>
      </c>
      <c r="CW165" s="64" t="str">
        <f>IF($B165&lt;&gt;"",SUMIFS(销售台账!$I$3:$I$2654,销售台账!$E$3:$E$2654,$B165,销售台账!$B$3:$B$2654,LEFT($I$3,4),销售台账!$C$3:$C$2654,LEFT(CS$4,LEN(CS$4)-1)),"")</f>
        <v/>
      </c>
      <c r="CX165" s="64" t="str">
        <f>IF($B165&lt;&gt;"",IFERROR(SUMIFS(销售台账!$K$3:$K$2654,销售台账!$E$3:$E$2654,$B165,销售台账!$B$3:$B$2654,LEFT($I$3,4),销售台账!$C$3:$C$2654,LEFT(CS$4,LEN(CS$4)-1))/CW165,0),"")</f>
        <v/>
      </c>
      <c r="CY165" s="64" t="str">
        <f>IF($B165&lt;&gt;"",SUMIFS(损耗登记!$I$3:$I$4999,损耗登记!$E$3:$E$4999,$B165,损耗登记!$B$3:$B$4999,LEFT($I$3,4),损耗登记!$C$3:$C$4999,LEFT(CS$4,LEN(CS$4)-1)),"")</f>
        <v/>
      </c>
      <c r="CZ165" s="64" t="str">
        <f t="shared" si="212"/>
        <v/>
      </c>
      <c r="DA165" s="64" t="str">
        <f t="shared" si="213"/>
        <v/>
      </c>
      <c r="DB165" s="64" t="str">
        <f t="shared" si="214"/>
        <v/>
      </c>
      <c r="DC165" s="64" t="str">
        <f t="shared" si="215"/>
        <v/>
      </c>
      <c r="DD165" s="64" t="str">
        <f>IF($B165&lt;&gt;"",SUMIFS(进货台账!$I$3:$I$1869,进货台账!$E$3:$E$1869,$B165,进货台账!$B$3:$B$1869,LEFT($I$3,4),进货台账!$C$3:$C$1869,LEFT(DD$4,LEN(DD$4)-1)),"")</f>
        <v/>
      </c>
      <c r="DE165" s="64" t="str">
        <f>IF($B165&lt;&gt;"",SUMIFS(进货台账!$K$3:$K$1869,进货台账!$E$3:$E$1869,$B165,进货台账!$B$3:$B$1869,LEFT($I$3,4),进货台账!$C$3:$C$1869,LEFT(DD$4,LEN(DD$4)-1)),"")</f>
        <v/>
      </c>
      <c r="DF165" s="64" t="str">
        <f t="shared" si="216"/>
        <v/>
      </c>
      <c r="DG165" s="64" t="str">
        <f t="shared" si="217"/>
        <v/>
      </c>
      <c r="DH165" s="64" t="str">
        <f>IF($B165&lt;&gt;"",SUMIFS(销售台账!$I$3:$I$2654,销售台账!$E$3:$E$2654,$B165,销售台账!$B$3:$B$2654,LEFT($I$3,4),销售台账!$C$3:$C$2654,LEFT(DD$4,LEN(DD$4)-1)),"")</f>
        <v/>
      </c>
      <c r="DI165" s="64" t="str">
        <f>IF($B165&lt;&gt;"",IFERROR(SUMIFS(销售台账!$K$3:$K$2654,销售台账!$E$3:$E$2654,$B165,销售台账!$B$3:$B$2654,LEFT($I$3,4),销售台账!$C$3:$C$2654,LEFT(DD$4,LEN(DD$4)-1))/DH165,0),"")</f>
        <v/>
      </c>
      <c r="DJ165" s="64" t="str">
        <f>IF($B165&lt;&gt;"",SUMIFS(损耗登记!$I$3:$I$4999,损耗登记!$E$3:$E$4999,$B165,损耗登记!$B$3:$B$4999,LEFT($I$3,4),损耗登记!$C$3:$C$4999,LEFT(DD$4,LEN(DD$4)-1)),"")</f>
        <v/>
      </c>
      <c r="DK165" s="64" t="str">
        <f t="shared" si="218"/>
        <v/>
      </c>
      <c r="DL165" s="64" t="str">
        <f t="shared" si="219"/>
        <v/>
      </c>
      <c r="DM165" s="64" t="str">
        <f t="shared" si="220"/>
        <v/>
      </c>
      <c r="DN165" s="64" t="str">
        <f t="shared" si="221"/>
        <v/>
      </c>
      <c r="DO165" s="64" t="str">
        <f>IF($B165&lt;&gt;"",SUMIFS(进货台账!$I$3:$I$1869,进货台账!$E$3:$E$1869,$B165,进货台账!$B$3:$B$1869,LEFT($I$3,4),进货台账!$C$3:$C$1869,LEFT(DO$4,LEN(DO$4)-1)),"")</f>
        <v/>
      </c>
      <c r="DP165" s="64" t="str">
        <f>IF($B165&lt;&gt;"",SUMIFS(进货台账!$K$3:$K$1869,进货台账!$E$3:$E$1869,$B165,进货台账!$B$3:$B$1869,LEFT($I$3,4),进货台账!$C$3:$C$1869,LEFT(DO$4,LEN(DO$4)-1)),"")</f>
        <v/>
      </c>
      <c r="DQ165" s="64" t="str">
        <f t="shared" si="222"/>
        <v/>
      </c>
      <c r="DR165" s="64" t="str">
        <f t="shared" si="223"/>
        <v/>
      </c>
      <c r="DS165" s="64" t="str">
        <f>IF($B165&lt;&gt;"",SUMIFS(销售台账!$I$3:$I$2654,销售台账!$E$3:$E$2654,$B165,销售台账!$B$3:$B$2654,LEFT($I$3,4),销售台账!$C$3:$C$2654,LEFT(DO$4,LEN(DO$4)-1)),"")</f>
        <v/>
      </c>
      <c r="DT165" s="64" t="str">
        <f>IF($B165&lt;&gt;"",IFERROR(SUMIFS(销售台账!$K$3:$K$2654,销售台账!$E$3:$E$2654,$B165,销售台账!$B$3:$B$2654,LEFT($I$3,4),销售台账!$C$3:$C$2654,LEFT(DO$4,LEN(DO$4)-1))/DS165,0),"")</f>
        <v/>
      </c>
      <c r="DU165" s="64" t="str">
        <f>IF($B165&lt;&gt;"",SUMIFS(损耗登记!$I$3:$I$4999,损耗登记!$E$3:$E$4999,$B165,损耗登记!$B$3:$B$4999,LEFT($I$3,4),损耗登记!$C$3:$C$4999,LEFT(DO$4,LEN(DO$4)-1)),"")</f>
        <v/>
      </c>
      <c r="DV165" s="64" t="str">
        <f t="shared" si="224"/>
        <v/>
      </c>
      <c r="DW165" s="64" t="str">
        <f t="shared" si="225"/>
        <v/>
      </c>
      <c r="DX165" s="64" t="str">
        <f t="shared" si="226"/>
        <v/>
      </c>
      <c r="DY165" s="64" t="str">
        <f t="shared" si="227"/>
        <v/>
      </c>
      <c r="DZ165" s="64" t="str">
        <f>IF($B165&lt;&gt;"",SUMIFS(进货台账!$I$3:$I$1869,进货台账!$E$3:$E$1869,$B165,进货台账!$B$3:$B$1869,LEFT($I$3,4),进货台账!$C$3:$C$1869,LEFT(DZ$4,LEN(DZ$4)-1)),"")</f>
        <v/>
      </c>
      <c r="EA165" s="64" t="str">
        <f>IF($B165&lt;&gt;"",SUMIFS(进货台账!$K$3:$K$1869,进货台账!$E$3:$E$1869,$B165,进货台账!$B$3:$B$1869,LEFT($I$3,4),进货台账!$C$3:$C$1869,LEFT(DZ$4,LEN(DZ$4)-1)),"")</f>
        <v/>
      </c>
      <c r="EB165" s="64" t="str">
        <f t="shared" si="228"/>
        <v/>
      </c>
      <c r="EC165" s="64" t="str">
        <f t="shared" si="229"/>
        <v/>
      </c>
      <c r="ED165" s="64" t="str">
        <f>IF($B165&lt;&gt;"",SUMIFS(销售台账!$I$3:$I$2654,销售台账!$E$3:$E$2654,$B165,销售台账!$B$3:$B$2654,LEFT($I$3,4),销售台账!$C$3:$C$2654,LEFT(DZ$4,LEN(DZ$4)-1)),"")</f>
        <v/>
      </c>
      <c r="EE165" s="64" t="str">
        <f>IF($B165&lt;&gt;"",IFERROR(SUMIFS(销售台账!$K$3:$K$2654,销售台账!$E$3:$E$2654,$B165,销售台账!$B$3:$B$2654,LEFT($I$3,4),销售台账!$C$3:$C$2654,LEFT(DZ$4,LEN(DZ$4)-1))/ED165,0),"")</f>
        <v/>
      </c>
      <c r="EF165" s="64" t="str">
        <f>IF($B165&lt;&gt;"",SUMIFS(损耗登记!$I$3:$I$4999,损耗登记!$E$3:$E$4999,$B165,损耗登记!$B$3:$B$4999,LEFT($I$3,4),损耗登记!$C$3:$C$4999,LEFT(DZ$4,LEN(DZ$4)-1)),"")</f>
        <v/>
      </c>
      <c r="EG165" s="64" t="str">
        <f t="shared" si="230"/>
        <v/>
      </c>
      <c r="EH165" s="64" t="str">
        <f t="shared" si="231"/>
        <v/>
      </c>
      <c r="EI165" s="64" t="str">
        <f t="shared" si="232"/>
        <v/>
      </c>
      <c r="EJ165" s="64" t="str">
        <f t="shared" si="233"/>
        <v/>
      </c>
    </row>
    <row r="166" s="44" customFormat="1" ht="22" customHeight="1" spans="1:140">
      <c r="A166" s="63" t="str">
        <f t="shared" si="234"/>
        <v/>
      </c>
      <c r="B166" s="63" t="str">
        <f>IF(商品参数!A162&lt;&gt;"",商品参数!A162,"")</f>
        <v/>
      </c>
      <c r="C166" s="64" t="str">
        <f>IFERROR(VLOOKUP(B166,商品参数!A:E,2,FALSE),"")</f>
        <v/>
      </c>
      <c r="D166" s="64" t="str">
        <f>IFERROR(VLOOKUP(B166,商品参数!A:E,3,FALSE),"")</f>
        <v/>
      </c>
      <c r="E166" s="64" t="str">
        <f>IFERROR(VLOOKUP(B166,商品参数!A:E,4,FALSE),"")</f>
        <v/>
      </c>
      <c r="F166" s="64" t="str">
        <f>IF(E166&lt;&gt;"",IFERROR(VLOOKUP(B166,商品参数!$A$3:$D$499,6,0),0),"")</f>
        <v/>
      </c>
      <c r="G166" s="64" t="str">
        <f>IF(E166&lt;&gt;"",IFERROR(VLOOKUP(B166,商品参数!$A$3:$E$499,7,0),0),"")</f>
        <v/>
      </c>
      <c r="H166" s="64" t="str">
        <f t="shared" si="168"/>
        <v/>
      </c>
      <c r="I166" s="64" t="str">
        <f>IF($B166&lt;&gt;"",SUMIFS(进货台账!$I$3:$I$1869,进货台账!$E$3:$E$1869,$B166,进货台账!$B$3:$B$1869,LEFT($I$3,4),进货台账!$C$3:$C$1869,LEFT(I$4,LEN(I$4)-1)),"")</f>
        <v/>
      </c>
      <c r="J166" s="64" t="str">
        <f>IF($B166&lt;&gt;"",SUMIFS(进货台账!$K$3:$K$1869,进货台账!$E$3:$E$1869,$B166,进货台账!$B$3:$B$1869,LEFT($I$3,4),进货台账!$C$3:$C$1869,LEFT(I$4,LEN(I$4)-1)),"")</f>
        <v/>
      </c>
      <c r="K166" s="64" t="str">
        <f t="shared" si="169"/>
        <v/>
      </c>
      <c r="L166" s="64" t="str">
        <f t="shared" si="170"/>
        <v/>
      </c>
      <c r="M166" s="64" t="str">
        <f>IF($B166&lt;&gt;"",SUMIFS(销售台账!$I$3:$I$2654,销售台账!$E$3:$E$2654,$B166,销售台账!$B$3:$B$2654,LEFT($I$3,4),销售台账!$C$3:$C$2654,LEFT(I$4,LEN(I$4)-1)),"")</f>
        <v/>
      </c>
      <c r="N166" s="64" t="str">
        <f>IF($B166&lt;&gt;"",IFERROR(SUMIFS(销售台账!$K$3:$K$2654,销售台账!$E$3:$E$2654,$B166,销售台账!$B$3:$B$2654,LEFT($I$3,4),销售台账!$C$3:$C$2654,LEFT(I$4,LEN(I$4)-1))/M166,0),"")</f>
        <v/>
      </c>
      <c r="O166" s="64" t="str">
        <f>IF($B166&lt;&gt;"",SUMIFS(损耗登记!$I$3:$I$4999,损耗登记!$E$3:$E$4999,$B166,损耗登记!$B$3:$B$4999,LEFT($I$3,4),损耗登记!$C$3:$C$4999,LEFT(I$4,LEN(I$4)-1)),"")</f>
        <v/>
      </c>
      <c r="P166" s="64" t="str">
        <f t="shared" si="171"/>
        <v/>
      </c>
      <c r="Q166" s="64" t="str">
        <f t="shared" si="172"/>
        <v/>
      </c>
      <c r="R166" s="64" t="str">
        <f t="shared" si="173"/>
        <v/>
      </c>
      <c r="S166" s="64" t="str">
        <f t="shared" si="235"/>
        <v/>
      </c>
      <c r="T166" s="64" t="str">
        <f>IF($B166&lt;&gt;"",SUMIFS(进货台账!$I$3:$I$1869,进货台账!$E$3:$E$1869,$B166,进货台账!$B$3:$B$1869,LEFT($I$3,4),进货台账!$C$3:$C$1869,LEFT(T$4,LEN(T$4)-1)),"")</f>
        <v/>
      </c>
      <c r="U166" s="64" t="str">
        <f>IF($B166&lt;&gt;"",SUMIFS(进货台账!$K$3:$K$1869,进货台账!$E$3:$E$1869,$B166,进货台账!$B$3:$B$1869,LEFT($I$3,4),进货台账!$C$3:$C$1869,LEFT(T$4,LEN(T$4)-1)),"")</f>
        <v/>
      </c>
      <c r="V166" s="64" t="str">
        <f t="shared" si="236"/>
        <v/>
      </c>
      <c r="W166" s="64" t="str">
        <f t="shared" si="237"/>
        <v/>
      </c>
      <c r="X166" s="64" t="str">
        <f>IF($B166&lt;&gt;"",SUMIFS(销售台账!$I$3:$I$2654,销售台账!$E$3:$E$2654,$B166,销售台账!$B$3:$B$2654,LEFT($I$3,4),销售台账!$C$3:$C$2654,LEFT(T$4,LEN(T$4)-1)),"")</f>
        <v/>
      </c>
      <c r="Y166" s="64" t="str">
        <f>IF($B166&lt;&gt;"",IFERROR(SUMIFS(销售台账!$K$3:$K$2654,销售台账!$E$3:$E$2654,$B166,销售台账!$B$3:$B$2654,LEFT($I$3,4),销售台账!$C$3:$C$2654,LEFT(T$4,LEN(T$4)-1))/X166,0),"")</f>
        <v/>
      </c>
      <c r="Z166" s="64" t="str">
        <f>IF($B166&lt;&gt;"",SUMIFS(损耗登记!$I$3:$I$4999,损耗登记!$E$3:$E$4999,$B166,损耗登记!$B$3:$B$4999,LEFT($I$3,4),损耗登记!$C$3:$C$4999,LEFT(T$4,LEN(T$4)-1)),"")</f>
        <v/>
      </c>
      <c r="AA166" s="64" t="str">
        <f t="shared" si="238"/>
        <v/>
      </c>
      <c r="AB166" s="64" t="str">
        <f t="shared" si="239"/>
        <v/>
      </c>
      <c r="AC166" s="64" t="str">
        <f t="shared" si="240"/>
        <v/>
      </c>
      <c r="AD166" s="64" t="str">
        <f t="shared" si="241"/>
        <v/>
      </c>
      <c r="AE166" s="64" t="str">
        <f>IF($B166&lt;&gt;"",SUMIFS(进货台账!$I$3:$I$1869,进货台账!$E$3:$E$1869,$B166,进货台账!$B$3:$B$1869,LEFT($I$3,4),进货台账!$C$3:$C$1869,LEFT(AE$4,LEN(AE$4)-1)),"")</f>
        <v/>
      </c>
      <c r="AF166" s="64" t="str">
        <f>IF($B166&lt;&gt;"",SUMIFS(进货台账!$K$3:$K$1869,进货台账!$E$3:$E$1869,$B166,进货台账!$B$3:$B$1869,LEFT($I$3,4),进货台账!$C$3:$C$1869,LEFT(AE$4,LEN(AE$4)-1)),"")</f>
        <v/>
      </c>
      <c r="AG166" s="64" t="str">
        <f t="shared" si="174"/>
        <v/>
      </c>
      <c r="AH166" s="64" t="str">
        <f t="shared" si="175"/>
        <v/>
      </c>
      <c r="AI166" s="64" t="str">
        <f>IF($B166&lt;&gt;"",SUMIFS(销售台账!$I$3:$I$2654,销售台账!$E$3:$E$2654,$B166,销售台账!$B$3:$B$2654,LEFT($I$3,4),销售台账!$C$3:$C$2654,LEFT(AE$4,LEN(AE$4)-1)),"")</f>
        <v/>
      </c>
      <c r="AJ166" s="64" t="str">
        <f>IF($B166&lt;&gt;"",IFERROR(SUMIFS(销售台账!$K$3:$K$2654,销售台账!$E$3:$E$2654,$B166,销售台账!$B$3:$B$2654,LEFT($I$3,4),销售台账!$C$3:$C$2654,LEFT(AE$4,LEN(AE$4)-1))/AI166,0),"")</f>
        <v/>
      </c>
      <c r="AK166" s="64" t="str">
        <f>IF($B166&lt;&gt;"",SUMIFS(损耗登记!$I$3:$I$4999,损耗登记!$E$3:$E$4999,$B166,损耗登记!$B$3:$B$4999,LEFT($I$3,4),损耗登记!$C$3:$C$4999,LEFT(AE$4,LEN(AE$4)-1)),"")</f>
        <v/>
      </c>
      <c r="AL166" s="64" t="str">
        <f t="shared" si="176"/>
        <v/>
      </c>
      <c r="AM166" s="64" t="str">
        <f t="shared" si="177"/>
        <v/>
      </c>
      <c r="AN166" s="64" t="str">
        <f t="shared" si="178"/>
        <v/>
      </c>
      <c r="AO166" s="64" t="str">
        <f t="shared" si="179"/>
        <v/>
      </c>
      <c r="AP166" s="64" t="str">
        <f>IF($B166&lt;&gt;"",SUMIFS(进货台账!$I$3:$I$1869,进货台账!$E$3:$E$1869,$B166,进货台账!$B$3:$B$1869,LEFT($I$3,4),进货台账!$C$3:$C$1869,LEFT(AP$4,LEN(AP$4)-1)),"")</f>
        <v/>
      </c>
      <c r="AQ166" s="64" t="str">
        <f>IF($B166&lt;&gt;"",SUMIFS(进货台账!$K$3:$K$1869,进货台账!$E$3:$E$1869,$B166,进货台账!$B$3:$B$1869,LEFT($I$3,4),进货台账!$C$3:$C$1869,LEFT(AP$4,LEN(AP$4)-1)),"")</f>
        <v/>
      </c>
      <c r="AR166" s="64" t="str">
        <f t="shared" si="180"/>
        <v/>
      </c>
      <c r="AS166" s="64" t="str">
        <f t="shared" si="181"/>
        <v/>
      </c>
      <c r="AT166" s="64" t="str">
        <f>IF($B166&lt;&gt;"",SUMIFS(销售台账!$I$3:$I$2654,销售台账!$E$3:$E$2654,$B166,销售台账!$B$3:$B$2654,LEFT($I$3,4),销售台账!$C$3:$C$2654,LEFT(AP$4,LEN(AP$4)-1)),"")</f>
        <v/>
      </c>
      <c r="AU166" s="64" t="str">
        <f>IF($B166&lt;&gt;"",IFERROR(SUMIFS(销售台账!$K$3:$K$2654,销售台账!$E$3:$E$2654,$B166,销售台账!$B$3:$B$2654,LEFT($I$3,4),销售台账!$C$3:$C$2654,LEFT(AP$4,LEN(AP$4)-1))/AT166,0),"")</f>
        <v/>
      </c>
      <c r="AV166" s="64" t="str">
        <f>IF($B166&lt;&gt;"",SUMIFS(损耗登记!$I$3:$I$4999,损耗登记!$E$3:$E$4999,$B166,损耗登记!$B$3:$B$4999,LEFT($I$3,4),损耗登记!$C$3:$C$4999,LEFT(AP$4,LEN(AP$4)-1)),"")</f>
        <v/>
      </c>
      <c r="AW166" s="64" t="str">
        <f t="shared" si="182"/>
        <v/>
      </c>
      <c r="AX166" s="64" t="str">
        <f t="shared" si="183"/>
        <v/>
      </c>
      <c r="AY166" s="64" t="str">
        <f t="shared" si="184"/>
        <v/>
      </c>
      <c r="AZ166" s="64" t="str">
        <f t="shared" si="185"/>
        <v/>
      </c>
      <c r="BA166" s="64" t="str">
        <f>IF($B166&lt;&gt;"",SUMIFS(进货台账!$I$3:$I$1869,进货台账!$E$3:$E$1869,$B166,进货台账!$B$3:$B$1869,LEFT($I$3,4),进货台账!$C$3:$C$1869,LEFT(BA$4,LEN(BA$4)-1)),"")</f>
        <v/>
      </c>
      <c r="BB166" s="64" t="str">
        <f>IF($B166&lt;&gt;"",SUMIFS(进货台账!$K$3:$K$1869,进货台账!$E$3:$E$1869,$B166,进货台账!$B$3:$B$1869,LEFT($I$3,4),进货台账!$C$3:$C$1869,LEFT(BA$4,LEN(BA$4)-1)),"")</f>
        <v/>
      </c>
      <c r="BC166" s="64" t="str">
        <f t="shared" si="186"/>
        <v/>
      </c>
      <c r="BD166" s="64" t="str">
        <f t="shared" si="187"/>
        <v/>
      </c>
      <c r="BE166" s="64" t="str">
        <f>IF($B166&lt;&gt;"",SUMIFS(销售台账!$I$3:$I$2654,销售台账!$E$3:$E$2654,$B166,销售台账!$B$3:$B$2654,LEFT($I$3,4),销售台账!$C$3:$C$2654,LEFT(BA$4,LEN(BA$4)-1)),"")</f>
        <v/>
      </c>
      <c r="BF166" s="64" t="str">
        <f>IF($B166&lt;&gt;"",IFERROR(SUMIFS(销售台账!$K$3:$K$2654,销售台账!$E$3:$E$2654,$B166,销售台账!$B$3:$B$2654,LEFT($I$3,4),销售台账!$C$3:$C$2654,LEFT(BA$4,LEN(BA$4)-1))/BE166,0),"")</f>
        <v/>
      </c>
      <c r="BG166" s="64" t="str">
        <f>IF($B166&lt;&gt;"",SUMIFS(损耗登记!$I$3:$I$4999,损耗登记!$E$3:$E$4999,$B166,损耗登记!$B$3:$B$4999,LEFT($I$3,4),损耗登记!$C$3:$C$4999,LEFT(BA$4,LEN(BA$4)-1)),"")</f>
        <v/>
      </c>
      <c r="BH166" s="64" t="str">
        <f t="shared" si="188"/>
        <v/>
      </c>
      <c r="BI166" s="64" t="str">
        <f t="shared" si="189"/>
        <v/>
      </c>
      <c r="BJ166" s="64" t="str">
        <f t="shared" si="190"/>
        <v/>
      </c>
      <c r="BK166" s="64" t="str">
        <f t="shared" si="191"/>
        <v/>
      </c>
      <c r="BL166" s="64" t="str">
        <f>IF($B166&lt;&gt;"",SUMIFS(进货台账!$I$3:$I$1869,进货台账!$E$3:$E$1869,$B166,进货台账!$B$3:$B$1869,LEFT($I$3,4),进货台账!$C$3:$C$1869,LEFT(BL$4,LEN(BL$4)-1)),"")</f>
        <v/>
      </c>
      <c r="BM166" s="64" t="str">
        <f>IF($B166&lt;&gt;"",SUMIFS(进货台账!$K$3:$K$1869,进货台账!$E$3:$E$1869,$B166,进货台账!$B$3:$B$1869,LEFT($I$3,4),进货台账!$C$3:$C$1869,LEFT(BL$4,LEN(BL$4)-1)),"")</f>
        <v/>
      </c>
      <c r="BN166" s="64" t="str">
        <f t="shared" si="192"/>
        <v/>
      </c>
      <c r="BO166" s="64" t="str">
        <f t="shared" si="193"/>
        <v/>
      </c>
      <c r="BP166" s="64" t="str">
        <f>IF($B166&lt;&gt;"",SUMIFS(销售台账!$I$3:$I$2654,销售台账!$E$3:$E$2654,$B166,销售台账!$B$3:$B$2654,LEFT($I$3,4),销售台账!$C$3:$C$2654,LEFT(BL$4,LEN(BL$4)-1)),"")</f>
        <v/>
      </c>
      <c r="BQ166" s="64" t="str">
        <f>IF($B166&lt;&gt;"",IFERROR(SUMIFS(销售台账!$K$3:$K$2654,销售台账!$E$3:$E$2654,$B166,销售台账!$B$3:$B$2654,LEFT($I$3,4),销售台账!$C$3:$C$2654,LEFT(BL$4,LEN(BL$4)-1))/BP166,0),"")</f>
        <v/>
      </c>
      <c r="BR166" s="64" t="str">
        <f>IF($B166&lt;&gt;"",SUMIFS(损耗登记!$I$3:$I$4999,损耗登记!$E$3:$E$4999,$B166,损耗登记!$B$3:$B$4999,LEFT($I$3,4),损耗登记!$C$3:$C$4999,LEFT(BL$4,LEN(BL$4)-1)),"")</f>
        <v/>
      </c>
      <c r="BS166" s="64" t="str">
        <f t="shared" si="194"/>
        <v/>
      </c>
      <c r="BT166" s="64" t="str">
        <f t="shared" si="195"/>
        <v/>
      </c>
      <c r="BU166" s="64" t="str">
        <f t="shared" si="196"/>
        <v/>
      </c>
      <c r="BV166" s="64" t="str">
        <f t="shared" si="197"/>
        <v/>
      </c>
      <c r="BW166" s="64" t="str">
        <f>IF($B166&lt;&gt;"",SUMIFS(进货台账!$I$3:$I$1869,进货台账!$E$3:$E$1869,$B166,进货台账!$B$3:$B$1869,LEFT($I$3,4),进货台账!$C$3:$C$1869,LEFT(BW$4,LEN(BW$4)-1)),"")</f>
        <v/>
      </c>
      <c r="BX166" s="64" t="str">
        <f>IF($B166&lt;&gt;"",SUMIFS(进货台账!$K$3:$K$1869,进货台账!$E$3:$E$1869,$B166,进货台账!$B$3:$B$1869,LEFT($I$3,4),进货台账!$C$3:$C$1869,LEFT(BW$4,LEN(BW$4)-1)),"")</f>
        <v/>
      </c>
      <c r="BY166" s="64" t="str">
        <f t="shared" si="198"/>
        <v/>
      </c>
      <c r="BZ166" s="64" t="str">
        <f t="shared" si="199"/>
        <v/>
      </c>
      <c r="CA166" s="64" t="str">
        <f>IF($B166&lt;&gt;"",SUMIFS(销售台账!$I$3:$I$2654,销售台账!$E$3:$E$2654,$B166,销售台账!$B$3:$B$2654,LEFT($I$3,4),销售台账!$C$3:$C$2654,LEFT(BW$4,LEN(BW$4)-1)),"")</f>
        <v/>
      </c>
      <c r="CB166" s="64" t="str">
        <f>IF($B166&lt;&gt;"",IFERROR(SUMIFS(销售台账!$K$3:$K$2654,销售台账!$E$3:$E$2654,$B166,销售台账!$B$3:$B$2654,LEFT($I$3,4),销售台账!$C$3:$C$2654,LEFT(BW$4,LEN(BW$4)-1))/CA166,0),"")</f>
        <v/>
      </c>
      <c r="CC166" s="64" t="str">
        <f>IF($B166&lt;&gt;"",SUMIFS(损耗登记!$I$3:$I$4999,损耗登记!$E$3:$E$4999,$B166,损耗登记!$B$3:$B$4999,LEFT($I$3,4),损耗登记!$C$3:$C$4999,LEFT(BW$4,LEN(BW$4)-1)),"")</f>
        <v/>
      </c>
      <c r="CD166" s="64" t="str">
        <f t="shared" si="200"/>
        <v/>
      </c>
      <c r="CE166" s="64" t="str">
        <f t="shared" si="201"/>
        <v/>
      </c>
      <c r="CF166" s="64" t="str">
        <f t="shared" si="202"/>
        <v/>
      </c>
      <c r="CG166" s="64" t="str">
        <f t="shared" si="203"/>
        <v/>
      </c>
      <c r="CH166" s="64" t="str">
        <f>IF($B166&lt;&gt;"",SUMIFS(进货台账!$I$3:$I$1869,进货台账!$E$3:$E$1869,$B166,进货台账!$B$3:$B$1869,LEFT($I$3,4),进货台账!$C$3:$C$1869,LEFT(CH$4,LEN(CH$4)-1)),"")</f>
        <v/>
      </c>
      <c r="CI166" s="64" t="str">
        <f>IF($B166&lt;&gt;"",SUMIFS(进货台账!$K$3:$K$1869,进货台账!$E$3:$E$1869,$B166,进货台账!$B$3:$B$1869,LEFT($I$3,4),进货台账!$C$3:$C$1869,LEFT(CH$4,LEN(CH$4)-1)),"")</f>
        <v/>
      </c>
      <c r="CJ166" s="64" t="str">
        <f t="shared" si="204"/>
        <v/>
      </c>
      <c r="CK166" s="64" t="str">
        <f t="shared" si="205"/>
        <v/>
      </c>
      <c r="CL166" s="64" t="str">
        <f>IF($B166&lt;&gt;"",SUMIFS(销售台账!$I$3:$I$2654,销售台账!$E$3:$E$2654,$B166,销售台账!$B$3:$B$2654,LEFT($I$3,4),销售台账!$C$3:$C$2654,LEFT(CH$4,LEN(CH$4)-1)),"")</f>
        <v/>
      </c>
      <c r="CM166" s="64" t="str">
        <f>IF($B166&lt;&gt;"",IFERROR(SUMIFS(销售台账!$K$3:$K$2654,销售台账!$E$3:$E$2654,$B166,销售台账!$B$3:$B$2654,LEFT($I$3,4),销售台账!$C$3:$C$2654,LEFT(CH$4,LEN(CH$4)-1))/CL166,0),"")</f>
        <v/>
      </c>
      <c r="CN166" s="64" t="str">
        <f>IF($B166&lt;&gt;"",SUMIFS(损耗登记!$I$3:$I$4999,损耗登记!$E$3:$E$4999,$B166,损耗登记!$B$3:$B$4999,LEFT($I$3,4),损耗登记!$C$3:$C$4999,LEFT(CH$4,LEN(CH$4)-1)),"")</f>
        <v/>
      </c>
      <c r="CO166" s="64" t="str">
        <f t="shared" si="206"/>
        <v/>
      </c>
      <c r="CP166" s="64" t="str">
        <f t="shared" si="207"/>
        <v/>
      </c>
      <c r="CQ166" s="64" t="str">
        <f t="shared" si="208"/>
        <v/>
      </c>
      <c r="CR166" s="64" t="str">
        <f t="shared" si="209"/>
        <v/>
      </c>
      <c r="CS166" s="64" t="str">
        <f>IF($B166&lt;&gt;"",SUMIFS(进货台账!$I$3:$I$1869,进货台账!$E$3:$E$1869,$B166,进货台账!$B$3:$B$1869,LEFT($I$3,4),进货台账!$C$3:$C$1869,LEFT(CS$4,LEN(CS$4)-1)),"")</f>
        <v/>
      </c>
      <c r="CT166" s="64" t="str">
        <f>IF($B166&lt;&gt;"",SUMIFS(进货台账!$K$3:$K$1869,进货台账!$E$3:$E$1869,$B166,进货台账!$B$3:$B$1869,LEFT($I$3,4),进货台账!$C$3:$C$1869,LEFT(CS$4,LEN(CS$4)-1)),"")</f>
        <v/>
      </c>
      <c r="CU166" s="64" t="str">
        <f t="shared" si="210"/>
        <v/>
      </c>
      <c r="CV166" s="64" t="str">
        <f t="shared" si="211"/>
        <v/>
      </c>
      <c r="CW166" s="64" t="str">
        <f>IF($B166&lt;&gt;"",SUMIFS(销售台账!$I$3:$I$2654,销售台账!$E$3:$E$2654,$B166,销售台账!$B$3:$B$2654,LEFT($I$3,4),销售台账!$C$3:$C$2654,LEFT(CS$4,LEN(CS$4)-1)),"")</f>
        <v/>
      </c>
      <c r="CX166" s="64" t="str">
        <f>IF($B166&lt;&gt;"",IFERROR(SUMIFS(销售台账!$K$3:$K$2654,销售台账!$E$3:$E$2654,$B166,销售台账!$B$3:$B$2654,LEFT($I$3,4),销售台账!$C$3:$C$2654,LEFT(CS$4,LEN(CS$4)-1))/CW166,0),"")</f>
        <v/>
      </c>
      <c r="CY166" s="64" t="str">
        <f>IF($B166&lt;&gt;"",SUMIFS(损耗登记!$I$3:$I$4999,损耗登记!$E$3:$E$4999,$B166,损耗登记!$B$3:$B$4999,LEFT($I$3,4),损耗登记!$C$3:$C$4999,LEFT(CS$4,LEN(CS$4)-1)),"")</f>
        <v/>
      </c>
      <c r="CZ166" s="64" t="str">
        <f t="shared" si="212"/>
        <v/>
      </c>
      <c r="DA166" s="64" t="str">
        <f t="shared" si="213"/>
        <v/>
      </c>
      <c r="DB166" s="64" t="str">
        <f t="shared" si="214"/>
        <v/>
      </c>
      <c r="DC166" s="64" t="str">
        <f t="shared" si="215"/>
        <v/>
      </c>
      <c r="DD166" s="64" t="str">
        <f>IF($B166&lt;&gt;"",SUMIFS(进货台账!$I$3:$I$1869,进货台账!$E$3:$E$1869,$B166,进货台账!$B$3:$B$1869,LEFT($I$3,4),进货台账!$C$3:$C$1869,LEFT(DD$4,LEN(DD$4)-1)),"")</f>
        <v/>
      </c>
      <c r="DE166" s="64" t="str">
        <f>IF($B166&lt;&gt;"",SUMIFS(进货台账!$K$3:$K$1869,进货台账!$E$3:$E$1869,$B166,进货台账!$B$3:$B$1869,LEFT($I$3,4),进货台账!$C$3:$C$1869,LEFT(DD$4,LEN(DD$4)-1)),"")</f>
        <v/>
      </c>
      <c r="DF166" s="64" t="str">
        <f t="shared" si="216"/>
        <v/>
      </c>
      <c r="DG166" s="64" t="str">
        <f t="shared" si="217"/>
        <v/>
      </c>
      <c r="DH166" s="64" t="str">
        <f>IF($B166&lt;&gt;"",SUMIFS(销售台账!$I$3:$I$2654,销售台账!$E$3:$E$2654,$B166,销售台账!$B$3:$B$2654,LEFT($I$3,4),销售台账!$C$3:$C$2654,LEFT(DD$4,LEN(DD$4)-1)),"")</f>
        <v/>
      </c>
      <c r="DI166" s="64" t="str">
        <f>IF($B166&lt;&gt;"",IFERROR(SUMIFS(销售台账!$K$3:$K$2654,销售台账!$E$3:$E$2654,$B166,销售台账!$B$3:$B$2654,LEFT($I$3,4),销售台账!$C$3:$C$2654,LEFT(DD$4,LEN(DD$4)-1))/DH166,0),"")</f>
        <v/>
      </c>
      <c r="DJ166" s="64" t="str">
        <f>IF($B166&lt;&gt;"",SUMIFS(损耗登记!$I$3:$I$4999,损耗登记!$E$3:$E$4999,$B166,损耗登记!$B$3:$B$4999,LEFT($I$3,4),损耗登记!$C$3:$C$4999,LEFT(DD$4,LEN(DD$4)-1)),"")</f>
        <v/>
      </c>
      <c r="DK166" s="64" t="str">
        <f t="shared" si="218"/>
        <v/>
      </c>
      <c r="DL166" s="64" t="str">
        <f t="shared" si="219"/>
        <v/>
      </c>
      <c r="DM166" s="64" t="str">
        <f t="shared" si="220"/>
        <v/>
      </c>
      <c r="DN166" s="64" t="str">
        <f t="shared" si="221"/>
        <v/>
      </c>
      <c r="DO166" s="64" t="str">
        <f>IF($B166&lt;&gt;"",SUMIFS(进货台账!$I$3:$I$1869,进货台账!$E$3:$E$1869,$B166,进货台账!$B$3:$B$1869,LEFT($I$3,4),进货台账!$C$3:$C$1869,LEFT(DO$4,LEN(DO$4)-1)),"")</f>
        <v/>
      </c>
      <c r="DP166" s="64" t="str">
        <f>IF($B166&lt;&gt;"",SUMIFS(进货台账!$K$3:$K$1869,进货台账!$E$3:$E$1869,$B166,进货台账!$B$3:$B$1869,LEFT($I$3,4),进货台账!$C$3:$C$1869,LEFT(DO$4,LEN(DO$4)-1)),"")</f>
        <v/>
      </c>
      <c r="DQ166" s="64" t="str">
        <f t="shared" si="222"/>
        <v/>
      </c>
      <c r="DR166" s="64" t="str">
        <f t="shared" si="223"/>
        <v/>
      </c>
      <c r="DS166" s="64" t="str">
        <f>IF($B166&lt;&gt;"",SUMIFS(销售台账!$I$3:$I$2654,销售台账!$E$3:$E$2654,$B166,销售台账!$B$3:$B$2654,LEFT($I$3,4),销售台账!$C$3:$C$2654,LEFT(DO$4,LEN(DO$4)-1)),"")</f>
        <v/>
      </c>
      <c r="DT166" s="64" t="str">
        <f>IF($B166&lt;&gt;"",IFERROR(SUMIFS(销售台账!$K$3:$K$2654,销售台账!$E$3:$E$2654,$B166,销售台账!$B$3:$B$2654,LEFT($I$3,4),销售台账!$C$3:$C$2654,LEFT(DO$4,LEN(DO$4)-1))/DS166,0),"")</f>
        <v/>
      </c>
      <c r="DU166" s="64" t="str">
        <f>IF($B166&lt;&gt;"",SUMIFS(损耗登记!$I$3:$I$4999,损耗登记!$E$3:$E$4999,$B166,损耗登记!$B$3:$B$4999,LEFT($I$3,4),损耗登记!$C$3:$C$4999,LEFT(DO$4,LEN(DO$4)-1)),"")</f>
        <v/>
      </c>
      <c r="DV166" s="64" t="str">
        <f t="shared" si="224"/>
        <v/>
      </c>
      <c r="DW166" s="64" t="str">
        <f t="shared" si="225"/>
        <v/>
      </c>
      <c r="DX166" s="64" t="str">
        <f t="shared" si="226"/>
        <v/>
      </c>
      <c r="DY166" s="64" t="str">
        <f t="shared" si="227"/>
        <v/>
      </c>
      <c r="DZ166" s="64" t="str">
        <f>IF($B166&lt;&gt;"",SUMIFS(进货台账!$I$3:$I$1869,进货台账!$E$3:$E$1869,$B166,进货台账!$B$3:$B$1869,LEFT($I$3,4),进货台账!$C$3:$C$1869,LEFT(DZ$4,LEN(DZ$4)-1)),"")</f>
        <v/>
      </c>
      <c r="EA166" s="64" t="str">
        <f>IF($B166&lt;&gt;"",SUMIFS(进货台账!$K$3:$K$1869,进货台账!$E$3:$E$1869,$B166,进货台账!$B$3:$B$1869,LEFT($I$3,4),进货台账!$C$3:$C$1869,LEFT(DZ$4,LEN(DZ$4)-1)),"")</f>
        <v/>
      </c>
      <c r="EB166" s="64" t="str">
        <f t="shared" si="228"/>
        <v/>
      </c>
      <c r="EC166" s="64" t="str">
        <f t="shared" si="229"/>
        <v/>
      </c>
      <c r="ED166" s="64" t="str">
        <f>IF($B166&lt;&gt;"",SUMIFS(销售台账!$I$3:$I$2654,销售台账!$E$3:$E$2654,$B166,销售台账!$B$3:$B$2654,LEFT($I$3,4),销售台账!$C$3:$C$2654,LEFT(DZ$4,LEN(DZ$4)-1)),"")</f>
        <v/>
      </c>
      <c r="EE166" s="64" t="str">
        <f>IF($B166&lt;&gt;"",IFERROR(SUMIFS(销售台账!$K$3:$K$2654,销售台账!$E$3:$E$2654,$B166,销售台账!$B$3:$B$2654,LEFT($I$3,4),销售台账!$C$3:$C$2654,LEFT(DZ$4,LEN(DZ$4)-1))/ED166,0),"")</f>
        <v/>
      </c>
      <c r="EF166" s="64" t="str">
        <f>IF($B166&lt;&gt;"",SUMIFS(损耗登记!$I$3:$I$4999,损耗登记!$E$3:$E$4999,$B166,损耗登记!$B$3:$B$4999,LEFT($I$3,4),损耗登记!$C$3:$C$4999,LEFT(DZ$4,LEN(DZ$4)-1)),"")</f>
        <v/>
      </c>
      <c r="EG166" s="64" t="str">
        <f t="shared" si="230"/>
        <v/>
      </c>
      <c r="EH166" s="64" t="str">
        <f t="shared" si="231"/>
        <v/>
      </c>
      <c r="EI166" s="64" t="str">
        <f t="shared" si="232"/>
        <v/>
      </c>
      <c r="EJ166" s="64" t="str">
        <f t="shared" si="233"/>
        <v/>
      </c>
    </row>
    <row r="167" s="44" customFormat="1" ht="22" customHeight="1" spans="1:140">
      <c r="A167" s="63" t="str">
        <f t="shared" si="234"/>
        <v/>
      </c>
      <c r="B167" s="63" t="str">
        <f>IF(商品参数!A163&lt;&gt;"",商品参数!A163,"")</f>
        <v/>
      </c>
      <c r="C167" s="64" t="str">
        <f>IFERROR(VLOOKUP(B167,商品参数!A:E,2,FALSE),"")</f>
        <v/>
      </c>
      <c r="D167" s="64" t="str">
        <f>IFERROR(VLOOKUP(B167,商品参数!A:E,3,FALSE),"")</f>
        <v/>
      </c>
      <c r="E167" s="64" t="str">
        <f>IFERROR(VLOOKUP(B167,商品参数!A:E,4,FALSE),"")</f>
        <v/>
      </c>
      <c r="F167" s="64" t="str">
        <f>IF(E167&lt;&gt;"",IFERROR(VLOOKUP(B167,商品参数!$A$3:$D$499,6,0),0),"")</f>
        <v/>
      </c>
      <c r="G167" s="64" t="str">
        <f>IF(E167&lt;&gt;"",IFERROR(VLOOKUP(B167,商品参数!$A$3:$E$499,7,0),0),"")</f>
        <v/>
      </c>
      <c r="H167" s="64" t="str">
        <f t="shared" si="168"/>
        <v/>
      </c>
      <c r="I167" s="64" t="str">
        <f>IF($B167&lt;&gt;"",SUMIFS(进货台账!$I$3:$I$1869,进货台账!$E$3:$E$1869,$B167,进货台账!$B$3:$B$1869,LEFT($I$3,4),进货台账!$C$3:$C$1869,LEFT(I$4,LEN(I$4)-1)),"")</f>
        <v/>
      </c>
      <c r="J167" s="64" t="str">
        <f>IF($B167&lt;&gt;"",SUMIFS(进货台账!$K$3:$K$1869,进货台账!$E$3:$E$1869,$B167,进货台账!$B$3:$B$1869,LEFT($I$3,4),进货台账!$C$3:$C$1869,LEFT(I$4,LEN(I$4)-1)),"")</f>
        <v/>
      </c>
      <c r="K167" s="64" t="str">
        <f t="shared" si="169"/>
        <v/>
      </c>
      <c r="L167" s="64" t="str">
        <f t="shared" si="170"/>
        <v/>
      </c>
      <c r="M167" s="64" t="str">
        <f>IF($B167&lt;&gt;"",SUMIFS(销售台账!$I$3:$I$2654,销售台账!$E$3:$E$2654,$B167,销售台账!$B$3:$B$2654,LEFT($I$3,4),销售台账!$C$3:$C$2654,LEFT(I$4,LEN(I$4)-1)),"")</f>
        <v/>
      </c>
      <c r="N167" s="64" t="str">
        <f>IF($B167&lt;&gt;"",IFERROR(SUMIFS(销售台账!$K$3:$K$2654,销售台账!$E$3:$E$2654,$B167,销售台账!$B$3:$B$2654,LEFT($I$3,4),销售台账!$C$3:$C$2654,LEFT(I$4,LEN(I$4)-1))/M167,0),"")</f>
        <v/>
      </c>
      <c r="O167" s="64" t="str">
        <f>IF($B167&lt;&gt;"",SUMIFS(损耗登记!$I$3:$I$4999,损耗登记!$E$3:$E$4999,$B167,损耗登记!$B$3:$B$4999,LEFT($I$3,4),损耗登记!$C$3:$C$4999,LEFT(I$4,LEN(I$4)-1)),"")</f>
        <v/>
      </c>
      <c r="P167" s="64" t="str">
        <f t="shared" si="171"/>
        <v/>
      </c>
      <c r="Q167" s="64" t="str">
        <f t="shared" si="172"/>
        <v/>
      </c>
      <c r="R167" s="64" t="str">
        <f t="shared" si="173"/>
        <v/>
      </c>
      <c r="S167" s="64" t="str">
        <f t="shared" si="235"/>
        <v/>
      </c>
      <c r="T167" s="64" t="str">
        <f>IF($B167&lt;&gt;"",SUMIFS(进货台账!$I$3:$I$1869,进货台账!$E$3:$E$1869,$B167,进货台账!$B$3:$B$1869,LEFT($I$3,4),进货台账!$C$3:$C$1869,LEFT(T$4,LEN(T$4)-1)),"")</f>
        <v/>
      </c>
      <c r="U167" s="64" t="str">
        <f>IF($B167&lt;&gt;"",SUMIFS(进货台账!$K$3:$K$1869,进货台账!$E$3:$E$1869,$B167,进货台账!$B$3:$B$1869,LEFT($I$3,4),进货台账!$C$3:$C$1869,LEFT(T$4,LEN(T$4)-1)),"")</f>
        <v/>
      </c>
      <c r="V167" s="64" t="str">
        <f t="shared" si="236"/>
        <v/>
      </c>
      <c r="W167" s="64" t="str">
        <f t="shared" si="237"/>
        <v/>
      </c>
      <c r="X167" s="64" t="str">
        <f>IF($B167&lt;&gt;"",SUMIFS(销售台账!$I$3:$I$2654,销售台账!$E$3:$E$2654,$B167,销售台账!$B$3:$B$2654,LEFT($I$3,4),销售台账!$C$3:$C$2654,LEFT(T$4,LEN(T$4)-1)),"")</f>
        <v/>
      </c>
      <c r="Y167" s="64" t="str">
        <f>IF($B167&lt;&gt;"",IFERROR(SUMIFS(销售台账!$K$3:$K$2654,销售台账!$E$3:$E$2654,$B167,销售台账!$B$3:$B$2654,LEFT($I$3,4),销售台账!$C$3:$C$2654,LEFT(T$4,LEN(T$4)-1))/X167,0),"")</f>
        <v/>
      </c>
      <c r="Z167" s="64" t="str">
        <f>IF($B167&lt;&gt;"",SUMIFS(损耗登记!$I$3:$I$4999,损耗登记!$E$3:$E$4999,$B167,损耗登记!$B$3:$B$4999,LEFT($I$3,4),损耗登记!$C$3:$C$4999,LEFT(T$4,LEN(T$4)-1)),"")</f>
        <v/>
      </c>
      <c r="AA167" s="64" t="str">
        <f t="shared" si="238"/>
        <v/>
      </c>
      <c r="AB167" s="64" t="str">
        <f t="shared" si="239"/>
        <v/>
      </c>
      <c r="AC167" s="64" t="str">
        <f t="shared" si="240"/>
        <v/>
      </c>
      <c r="AD167" s="64" t="str">
        <f t="shared" si="241"/>
        <v/>
      </c>
      <c r="AE167" s="64" t="str">
        <f>IF($B167&lt;&gt;"",SUMIFS(进货台账!$I$3:$I$1869,进货台账!$E$3:$E$1869,$B167,进货台账!$B$3:$B$1869,LEFT($I$3,4),进货台账!$C$3:$C$1869,LEFT(AE$4,LEN(AE$4)-1)),"")</f>
        <v/>
      </c>
      <c r="AF167" s="64" t="str">
        <f>IF($B167&lt;&gt;"",SUMIFS(进货台账!$K$3:$K$1869,进货台账!$E$3:$E$1869,$B167,进货台账!$B$3:$B$1869,LEFT($I$3,4),进货台账!$C$3:$C$1869,LEFT(AE$4,LEN(AE$4)-1)),"")</f>
        <v/>
      </c>
      <c r="AG167" s="64" t="str">
        <f t="shared" si="174"/>
        <v/>
      </c>
      <c r="AH167" s="64" t="str">
        <f t="shared" si="175"/>
        <v/>
      </c>
      <c r="AI167" s="64" t="str">
        <f>IF($B167&lt;&gt;"",SUMIFS(销售台账!$I$3:$I$2654,销售台账!$E$3:$E$2654,$B167,销售台账!$B$3:$B$2654,LEFT($I$3,4),销售台账!$C$3:$C$2654,LEFT(AE$4,LEN(AE$4)-1)),"")</f>
        <v/>
      </c>
      <c r="AJ167" s="64" t="str">
        <f>IF($B167&lt;&gt;"",IFERROR(SUMIFS(销售台账!$K$3:$K$2654,销售台账!$E$3:$E$2654,$B167,销售台账!$B$3:$B$2654,LEFT($I$3,4),销售台账!$C$3:$C$2654,LEFT(AE$4,LEN(AE$4)-1))/AI167,0),"")</f>
        <v/>
      </c>
      <c r="AK167" s="64" t="str">
        <f>IF($B167&lt;&gt;"",SUMIFS(损耗登记!$I$3:$I$4999,损耗登记!$E$3:$E$4999,$B167,损耗登记!$B$3:$B$4999,LEFT($I$3,4),损耗登记!$C$3:$C$4999,LEFT(AE$4,LEN(AE$4)-1)),"")</f>
        <v/>
      </c>
      <c r="AL167" s="64" t="str">
        <f t="shared" si="176"/>
        <v/>
      </c>
      <c r="AM167" s="64" t="str">
        <f t="shared" si="177"/>
        <v/>
      </c>
      <c r="AN167" s="64" t="str">
        <f t="shared" si="178"/>
        <v/>
      </c>
      <c r="AO167" s="64" t="str">
        <f t="shared" si="179"/>
        <v/>
      </c>
      <c r="AP167" s="64" t="str">
        <f>IF($B167&lt;&gt;"",SUMIFS(进货台账!$I$3:$I$1869,进货台账!$E$3:$E$1869,$B167,进货台账!$B$3:$B$1869,LEFT($I$3,4),进货台账!$C$3:$C$1869,LEFT(AP$4,LEN(AP$4)-1)),"")</f>
        <v/>
      </c>
      <c r="AQ167" s="64" t="str">
        <f>IF($B167&lt;&gt;"",SUMIFS(进货台账!$K$3:$K$1869,进货台账!$E$3:$E$1869,$B167,进货台账!$B$3:$B$1869,LEFT($I$3,4),进货台账!$C$3:$C$1869,LEFT(AP$4,LEN(AP$4)-1)),"")</f>
        <v/>
      </c>
      <c r="AR167" s="64" t="str">
        <f t="shared" si="180"/>
        <v/>
      </c>
      <c r="AS167" s="64" t="str">
        <f t="shared" si="181"/>
        <v/>
      </c>
      <c r="AT167" s="64" t="str">
        <f>IF($B167&lt;&gt;"",SUMIFS(销售台账!$I$3:$I$2654,销售台账!$E$3:$E$2654,$B167,销售台账!$B$3:$B$2654,LEFT($I$3,4),销售台账!$C$3:$C$2654,LEFT(AP$4,LEN(AP$4)-1)),"")</f>
        <v/>
      </c>
      <c r="AU167" s="64" t="str">
        <f>IF($B167&lt;&gt;"",IFERROR(SUMIFS(销售台账!$K$3:$K$2654,销售台账!$E$3:$E$2654,$B167,销售台账!$B$3:$B$2654,LEFT($I$3,4),销售台账!$C$3:$C$2654,LEFT(AP$4,LEN(AP$4)-1))/AT167,0),"")</f>
        <v/>
      </c>
      <c r="AV167" s="64" t="str">
        <f>IF($B167&lt;&gt;"",SUMIFS(损耗登记!$I$3:$I$4999,损耗登记!$E$3:$E$4999,$B167,损耗登记!$B$3:$B$4999,LEFT($I$3,4),损耗登记!$C$3:$C$4999,LEFT(AP$4,LEN(AP$4)-1)),"")</f>
        <v/>
      </c>
      <c r="AW167" s="64" t="str">
        <f t="shared" si="182"/>
        <v/>
      </c>
      <c r="AX167" s="64" t="str">
        <f t="shared" si="183"/>
        <v/>
      </c>
      <c r="AY167" s="64" t="str">
        <f t="shared" si="184"/>
        <v/>
      </c>
      <c r="AZ167" s="64" t="str">
        <f t="shared" si="185"/>
        <v/>
      </c>
      <c r="BA167" s="64" t="str">
        <f>IF($B167&lt;&gt;"",SUMIFS(进货台账!$I$3:$I$1869,进货台账!$E$3:$E$1869,$B167,进货台账!$B$3:$B$1869,LEFT($I$3,4),进货台账!$C$3:$C$1869,LEFT(BA$4,LEN(BA$4)-1)),"")</f>
        <v/>
      </c>
      <c r="BB167" s="64" t="str">
        <f>IF($B167&lt;&gt;"",SUMIFS(进货台账!$K$3:$K$1869,进货台账!$E$3:$E$1869,$B167,进货台账!$B$3:$B$1869,LEFT($I$3,4),进货台账!$C$3:$C$1869,LEFT(BA$4,LEN(BA$4)-1)),"")</f>
        <v/>
      </c>
      <c r="BC167" s="64" t="str">
        <f t="shared" si="186"/>
        <v/>
      </c>
      <c r="BD167" s="64" t="str">
        <f t="shared" si="187"/>
        <v/>
      </c>
      <c r="BE167" s="64" t="str">
        <f>IF($B167&lt;&gt;"",SUMIFS(销售台账!$I$3:$I$2654,销售台账!$E$3:$E$2654,$B167,销售台账!$B$3:$B$2654,LEFT($I$3,4),销售台账!$C$3:$C$2654,LEFT(BA$4,LEN(BA$4)-1)),"")</f>
        <v/>
      </c>
      <c r="BF167" s="64" t="str">
        <f>IF($B167&lt;&gt;"",IFERROR(SUMIFS(销售台账!$K$3:$K$2654,销售台账!$E$3:$E$2654,$B167,销售台账!$B$3:$B$2654,LEFT($I$3,4),销售台账!$C$3:$C$2654,LEFT(BA$4,LEN(BA$4)-1))/BE167,0),"")</f>
        <v/>
      </c>
      <c r="BG167" s="64" t="str">
        <f>IF($B167&lt;&gt;"",SUMIFS(损耗登记!$I$3:$I$4999,损耗登记!$E$3:$E$4999,$B167,损耗登记!$B$3:$B$4999,LEFT($I$3,4),损耗登记!$C$3:$C$4999,LEFT(BA$4,LEN(BA$4)-1)),"")</f>
        <v/>
      </c>
      <c r="BH167" s="64" t="str">
        <f t="shared" si="188"/>
        <v/>
      </c>
      <c r="BI167" s="64" t="str">
        <f t="shared" si="189"/>
        <v/>
      </c>
      <c r="BJ167" s="64" t="str">
        <f t="shared" si="190"/>
        <v/>
      </c>
      <c r="BK167" s="64" t="str">
        <f t="shared" si="191"/>
        <v/>
      </c>
      <c r="BL167" s="64" t="str">
        <f>IF($B167&lt;&gt;"",SUMIFS(进货台账!$I$3:$I$1869,进货台账!$E$3:$E$1869,$B167,进货台账!$B$3:$B$1869,LEFT($I$3,4),进货台账!$C$3:$C$1869,LEFT(BL$4,LEN(BL$4)-1)),"")</f>
        <v/>
      </c>
      <c r="BM167" s="64" t="str">
        <f>IF($B167&lt;&gt;"",SUMIFS(进货台账!$K$3:$K$1869,进货台账!$E$3:$E$1869,$B167,进货台账!$B$3:$B$1869,LEFT($I$3,4),进货台账!$C$3:$C$1869,LEFT(BL$4,LEN(BL$4)-1)),"")</f>
        <v/>
      </c>
      <c r="BN167" s="64" t="str">
        <f t="shared" si="192"/>
        <v/>
      </c>
      <c r="BO167" s="64" t="str">
        <f t="shared" si="193"/>
        <v/>
      </c>
      <c r="BP167" s="64" t="str">
        <f>IF($B167&lt;&gt;"",SUMIFS(销售台账!$I$3:$I$2654,销售台账!$E$3:$E$2654,$B167,销售台账!$B$3:$B$2654,LEFT($I$3,4),销售台账!$C$3:$C$2654,LEFT(BL$4,LEN(BL$4)-1)),"")</f>
        <v/>
      </c>
      <c r="BQ167" s="64" t="str">
        <f>IF($B167&lt;&gt;"",IFERROR(SUMIFS(销售台账!$K$3:$K$2654,销售台账!$E$3:$E$2654,$B167,销售台账!$B$3:$B$2654,LEFT($I$3,4),销售台账!$C$3:$C$2654,LEFT(BL$4,LEN(BL$4)-1))/BP167,0),"")</f>
        <v/>
      </c>
      <c r="BR167" s="64" t="str">
        <f>IF($B167&lt;&gt;"",SUMIFS(损耗登记!$I$3:$I$4999,损耗登记!$E$3:$E$4999,$B167,损耗登记!$B$3:$B$4999,LEFT($I$3,4),损耗登记!$C$3:$C$4999,LEFT(BL$4,LEN(BL$4)-1)),"")</f>
        <v/>
      </c>
      <c r="BS167" s="64" t="str">
        <f t="shared" si="194"/>
        <v/>
      </c>
      <c r="BT167" s="64" t="str">
        <f t="shared" si="195"/>
        <v/>
      </c>
      <c r="BU167" s="64" t="str">
        <f t="shared" si="196"/>
        <v/>
      </c>
      <c r="BV167" s="64" t="str">
        <f t="shared" si="197"/>
        <v/>
      </c>
      <c r="BW167" s="64" t="str">
        <f>IF($B167&lt;&gt;"",SUMIFS(进货台账!$I$3:$I$1869,进货台账!$E$3:$E$1869,$B167,进货台账!$B$3:$B$1869,LEFT($I$3,4),进货台账!$C$3:$C$1869,LEFT(BW$4,LEN(BW$4)-1)),"")</f>
        <v/>
      </c>
      <c r="BX167" s="64" t="str">
        <f>IF($B167&lt;&gt;"",SUMIFS(进货台账!$K$3:$K$1869,进货台账!$E$3:$E$1869,$B167,进货台账!$B$3:$B$1869,LEFT($I$3,4),进货台账!$C$3:$C$1869,LEFT(BW$4,LEN(BW$4)-1)),"")</f>
        <v/>
      </c>
      <c r="BY167" s="64" t="str">
        <f t="shared" si="198"/>
        <v/>
      </c>
      <c r="BZ167" s="64" t="str">
        <f t="shared" si="199"/>
        <v/>
      </c>
      <c r="CA167" s="64" t="str">
        <f>IF($B167&lt;&gt;"",SUMIFS(销售台账!$I$3:$I$2654,销售台账!$E$3:$E$2654,$B167,销售台账!$B$3:$B$2654,LEFT($I$3,4),销售台账!$C$3:$C$2654,LEFT(BW$4,LEN(BW$4)-1)),"")</f>
        <v/>
      </c>
      <c r="CB167" s="64" t="str">
        <f>IF($B167&lt;&gt;"",IFERROR(SUMIFS(销售台账!$K$3:$K$2654,销售台账!$E$3:$E$2654,$B167,销售台账!$B$3:$B$2654,LEFT($I$3,4),销售台账!$C$3:$C$2654,LEFT(BW$4,LEN(BW$4)-1))/CA167,0),"")</f>
        <v/>
      </c>
      <c r="CC167" s="64" t="str">
        <f>IF($B167&lt;&gt;"",SUMIFS(损耗登记!$I$3:$I$4999,损耗登记!$E$3:$E$4999,$B167,损耗登记!$B$3:$B$4999,LEFT($I$3,4),损耗登记!$C$3:$C$4999,LEFT(BW$4,LEN(BW$4)-1)),"")</f>
        <v/>
      </c>
      <c r="CD167" s="64" t="str">
        <f t="shared" si="200"/>
        <v/>
      </c>
      <c r="CE167" s="64" t="str">
        <f t="shared" si="201"/>
        <v/>
      </c>
      <c r="CF167" s="64" t="str">
        <f t="shared" si="202"/>
        <v/>
      </c>
      <c r="CG167" s="64" t="str">
        <f t="shared" si="203"/>
        <v/>
      </c>
      <c r="CH167" s="64" t="str">
        <f>IF($B167&lt;&gt;"",SUMIFS(进货台账!$I$3:$I$1869,进货台账!$E$3:$E$1869,$B167,进货台账!$B$3:$B$1869,LEFT($I$3,4),进货台账!$C$3:$C$1869,LEFT(CH$4,LEN(CH$4)-1)),"")</f>
        <v/>
      </c>
      <c r="CI167" s="64" t="str">
        <f>IF($B167&lt;&gt;"",SUMIFS(进货台账!$K$3:$K$1869,进货台账!$E$3:$E$1869,$B167,进货台账!$B$3:$B$1869,LEFT($I$3,4),进货台账!$C$3:$C$1869,LEFT(CH$4,LEN(CH$4)-1)),"")</f>
        <v/>
      </c>
      <c r="CJ167" s="64" t="str">
        <f t="shared" si="204"/>
        <v/>
      </c>
      <c r="CK167" s="64" t="str">
        <f t="shared" si="205"/>
        <v/>
      </c>
      <c r="CL167" s="64" t="str">
        <f>IF($B167&lt;&gt;"",SUMIFS(销售台账!$I$3:$I$2654,销售台账!$E$3:$E$2654,$B167,销售台账!$B$3:$B$2654,LEFT($I$3,4),销售台账!$C$3:$C$2654,LEFT(CH$4,LEN(CH$4)-1)),"")</f>
        <v/>
      </c>
      <c r="CM167" s="64" t="str">
        <f>IF($B167&lt;&gt;"",IFERROR(SUMIFS(销售台账!$K$3:$K$2654,销售台账!$E$3:$E$2654,$B167,销售台账!$B$3:$B$2654,LEFT($I$3,4),销售台账!$C$3:$C$2654,LEFT(CH$4,LEN(CH$4)-1))/CL167,0),"")</f>
        <v/>
      </c>
      <c r="CN167" s="64" t="str">
        <f>IF($B167&lt;&gt;"",SUMIFS(损耗登记!$I$3:$I$4999,损耗登记!$E$3:$E$4999,$B167,损耗登记!$B$3:$B$4999,LEFT($I$3,4),损耗登记!$C$3:$C$4999,LEFT(CH$4,LEN(CH$4)-1)),"")</f>
        <v/>
      </c>
      <c r="CO167" s="64" t="str">
        <f t="shared" si="206"/>
        <v/>
      </c>
      <c r="CP167" s="64" t="str">
        <f t="shared" si="207"/>
        <v/>
      </c>
      <c r="CQ167" s="64" t="str">
        <f t="shared" si="208"/>
        <v/>
      </c>
      <c r="CR167" s="64" t="str">
        <f t="shared" si="209"/>
        <v/>
      </c>
      <c r="CS167" s="64" t="str">
        <f>IF($B167&lt;&gt;"",SUMIFS(进货台账!$I$3:$I$1869,进货台账!$E$3:$E$1869,$B167,进货台账!$B$3:$B$1869,LEFT($I$3,4),进货台账!$C$3:$C$1869,LEFT(CS$4,LEN(CS$4)-1)),"")</f>
        <v/>
      </c>
      <c r="CT167" s="64" t="str">
        <f>IF($B167&lt;&gt;"",SUMIFS(进货台账!$K$3:$K$1869,进货台账!$E$3:$E$1869,$B167,进货台账!$B$3:$B$1869,LEFT($I$3,4),进货台账!$C$3:$C$1869,LEFT(CS$4,LEN(CS$4)-1)),"")</f>
        <v/>
      </c>
      <c r="CU167" s="64" t="str">
        <f t="shared" si="210"/>
        <v/>
      </c>
      <c r="CV167" s="64" t="str">
        <f t="shared" si="211"/>
        <v/>
      </c>
      <c r="CW167" s="64" t="str">
        <f>IF($B167&lt;&gt;"",SUMIFS(销售台账!$I$3:$I$2654,销售台账!$E$3:$E$2654,$B167,销售台账!$B$3:$B$2654,LEFT($I$3,4),销售台账!$C$3:$C$2654,LEFT(CS$4,LEN(CS$4)-1)),"")</f>
        <v/>
      </c>
      <c r="CX167" s="64" t="str">
        <f>IF($B167&lt;&gt;"",IFERROR(SUMIFS(销售台账!$K$3:$K$2654,销售台账!$E$3:$E$2654,$B167,销售台账!$B$3:$B$2654,LEFT($I$3,4),销售台账!$C$3:$C$2654,LEFT(CS$4,LEN(CS$4)-1))/CW167,0),"")</f>
        <v/>
      </c>
      <c r="CY167" s="64" t="str">
        <f>IF($B167&lt;&gt;"",SUMIFS(损耗登记!$I$3:$I$4999,损耗登记!$E$3:$E$4999,$B167,损耗登记!$B$3:$B$4999,LEFT($I$3,4),损耗登记!$C$3:$C$4999,LEFT(CS$4,LEN(CS$4)-1)),"")</f>
        <v/>
      </c>
      <c r="CZ167" s="64" t="str">
        <f t="shared" si="212"/>
        <v/>
      </c>
      <c r="DA167" s="64" t="str">
        <f t="shared" si="213"/>
        <v/>
      </c>
      <c r="DB167" s="64" t="str">
        <f t="shared" si="214"/>
        <v/>
      </c>
      <c r="DC167" s="64" t="str">
        <f t="shared" si="215"/>
        <v/>
      </c>
      <c r="DD167" s="64" t="str">
        <f>IF($B167&lt;&gt;"",SUMIFS(进货台账!$I$3:$I$1869,进货台账!$E$3:$E$1869,$B167,进货台账!$B$3:$B$1869,LEFT($I$3,4),进货台账!$C$3:$C$1869,LEFT(DD$4,LEN(DD$4)-1)),"")</f>
        <v/>
      </c>
      <c r="DE167" s="64" t="str">
        <f>IF($B167&lt;&gt;"",SUMIFS(进货台账!$K$3:$K$1869,进货台账!$E$3:$E$1869,$B167,进货台账!$B$3:$B$1869,LEFT($I$3,4),进货台账!$C$3:$C$1869,LEFT(DD$4,LEN(DD$4)-1)),"")</f>
        <v/>
      </c>
      <c r="DF167" s="64" t="str">
        <f t="shared" si="216"/>
        <v/>
      </c>
      <c r="DG167" s="64" t="str">
        <f t="shared" si="217"/>
        <v/>
      </c>
      <c r="DH167" s="64" t="str">
        <f>IF($B167&lt;&gt;"",SUMIFS(销售台账!$I$3:$I$2654,销售台账!$E$3:$E$2654,$B167,销售台账!$B$3:$B$2654,LEFT($I$3,4),销售台账!$C$3:$C$2654,LEFT(DD$4,LEN(DD$4)-1)),"")</f>
        <v/>
      </c>
      <c r="DI167" s="64" t="str">
        <f>IF($B167&lt;&gt;"",IFERROR(SUMIFS(销售台账!$K$3:$K$2654,销售台账!$E$3:$E$2654,$B167,销售台账!$B$3:$B$2654,LEFT($I$3,4),销售台账!$C$3:$C$2654,LEFT(DD$4,LEN(DD$4)-1))/DH167,0),"")</f>
        <v/>
      </c>
      <c r="DJ167" s="64" t="str">
        <f>IF($B167&lt;&gt;"",SUMIFS(损耗登记!$I$3:$I$4999,损耗登记!$E$3:$E$4999,$B167,损耗登记!$B$3:$B$4999,LEFT($I$3,4),损耗登记!$C$3:$C$4999,LEFT(DD$4,LEN(DD$4)-1)),"")</f>
        <v/>
      </c>
      <c r="DK167" s="64" t="str">
        <f t="shared" si="218"/>
        <v/>
      </c>
      <c r="DL167" s="64" t="str">
        <f t="shared" si="219"/>
        <v/>
      </c>
      <c r="DM167" s="64" t="str">
        <f t="shared" si="220"/>
        <v/>
      </c>
      <c r="DN167" s="64" t="str">
        <f t="shared" si="221"/>
        <v/>
      </c>
      <c r="DO167" s="64" t="str">
        <f>IF($B167&lt;&gt;"",SUMIFS(进货台账!$I$3:$I$1869,进货台账!$E$3:$E$1869,$B167,进货台账!$B$3:$B$1869,LEFT($I$3,4),进货台账!$C$3:$C$1869,LEFT(DO$4,LEN(DO$4)-1)),"")</f>
        <v/>
      </c>
      <c r="DP167" s="64" t="str">
        <f>IF($B167&lt;&gt;"",SUMIFS(进货台账!$K$3:$K$1869,进货台账!$E$3:$E$1869,$B167,进货台账!$B$3:$B$1869,LEFT($I$3,4),进货台账!$C$3:$C$1869,LEFT(DO$4,LEN(DO$4)-1)),"")</f>
        <v/>
      </c>
      <c r="DQ167" s="64" t="str">
        <f t="shared" si="222"/>
        <v/>
      </c>
      <c r="DR167" s="64" t="str">
        <f t="shared" si="223"/>
        <v/>
      </c>
      <c r="DS167" s="64" t="str">
        <f>IF($B167&lt;&gt;"",SUMIFS(销售台账!$I$3:$I$2654,销售台账!$E$3:$E$2654,$B167,销售台账!$B$3:$B$2654,LEFT($I$3,4),销售台账!$C$3:$C$2654,LEFT(DO$4,LEN(DO$4)-1)),"")</f>
        <v/>
      </c>
      <c r="DT167" s="64" t="str">
        <f>IF($B167&lt;&gt;"",IFERROR(SUMIFS(销售台账!$K$3:$K$2654,销售台账!$E$3:$E$2654,$B167,销售台账!$B$3:$B$2654,LEFT($I$3,4),销售台账!$C$3:$C$2654,LEFT(DO$4,LEN(DO$4)-1))/DS167,0),"")</f>
        <v/>
      </c>
      <c r="DU167" s="64" t="str">
        <f>IF($B167&lt;&gt;"",SUMIFS(损耗登记!$I$3:$I$4999,损耗登记!$E$3:$E$4999,$B167,损耗登记!$B$3:$B$4999,LEFT($I$3,4),损耗登记!$C$3:$C$4999,LEFT(DO$4,LEN(DO$4)-1)),"")</f>
        <v/>
      </c>
      <c r="DV167" s="64" t="str">
        <f t="shared" si="224"/>
        <v/>
      </c>
      <c r="DW167" s="64" t="str">
        <f t="shared" si="225"/>
        <v/>
      </c>
      <c r="DX167" s="64" t="str">
        <f t="shared" si="226"/>
        <v/>
      </c>
      <c r="DY167" s="64" t="str">
        <f t="shared" si="227"/>
        <v/>
      </c>
      <c r="DZ167" s="64" t="str">
        <f>IF($B167&lt;&gt;"",SUMIFS(进货台账!$I$3:$I$1869,进货台账!$E$3:$E$1869,$B167,进货台账!$B$3:$B$1869,LEFT($I$3,4),进货台账!$C$3:$C$1869,LEFT(DZ$4,LEN(DZ$4)-1)),"")</f>
        <v/>
      </c>
      <c r="EA167" s="64" t="str">
        <f>IF($B167&lt;&gt;"",SUMIFS(进货台账!$K$3:$K$1869,进货台账!$E$3:$E$1869,$B167,进货台账!$B$3:$B$1869,LEFT($I$3,4),进货台账!$C$3:$C$1869,LEFT(DZ$4,LEN(DZ$4)-1)),"")</f>
        <v/>
      </c>
      <c r="EB167" s="64" t="str">
        <f t="shared" si="228"/>
        <v/>
      </c>
      <c r="EC167" s="64" t="str">
        <f t="shared" si="229"/>
        <v/>
      </c>
      <c r="ED167" s="64" t="str">
        <f>IF($B167&lt;&gt;"",SUMIFS(销售台账!$I$3:$I$2654,销售台账!$E$3:$E$2654,$B167,销售台账!$B$3:$B$2654,LEFT($I$3,4),销售台账!$C$3:$C$2654,LEFT(DZ$4,LEN(DZ$4)-1)),"")</f>
        <v/>
      </c>
      <c r="EE167" s="64" t="str">
        <f>IF($B167&lt;&gt;"",IFERROR(SUMIFS(销售台账!$K$3:$K$2654,销售台账!$E$3:$E$2654,$B167,销售台账!$B$3:$B$2654,LEFT($I$3,4),销售台账!$C$3:$C$2654,LEFT(DZ$4,LEN(DZ$4)-1))/ED167,0),"")</f>
        <v/>
      </c>
      <c r="EF167" s="64" t="str">
        <f>IF($B167&lt;&gt;"",SUMIFS(损耗登记!$I$3:$I$4999,损耗登记!$E$3:$E$4999,$B167,损耗登记!$B$3:$B$4999,LEFT($I$3,4),损耗登记!$C$3:$C$4999,LEFT(DZ$4,LEN(DZ$4)-1)),"")</f>
        <v/>
      </c>
      <c r="EG167" s="64" t="str">
        <f t="shared" si="230"/>
        <v/>
      </c>
      <c r="EH167" s="64" t="str">
        <f t="shared" si="231"/>
        <v/>
      </c>
      <c r="EI167" s="64" t="str">
        <f t="shared" si="232"/>
        <v/>
      </c>
      <c r="EJ167" s="64" t="str">
        <f t="shared" si="233"/>
        <v/>
      </c>
    </row>
    <row r="168" s="44" customFormat="1" ht="22" customHeight="1" spans="1:140">
      <c r="A168" s="63" t="str">
        <f t="shared" si="234"/>
        <v/>
      </c>
      <c r="B168" s="63" t="str">
        <f>IF(商品参数!A164&lt;&gt;"",商品参数!A164,"")</f>
        <v/>
      </c>
      <c r="C168" s="64" t="str">
        <f>IFERROR(VLOOKUP(B168,商品参数!A:E,2,FALSE),"")</f>
        <v/>
      </c>
      <c r="D168" s="64" t="str">
        <f>IFERROR(VLOOKUP(B168,商品参数!A:E,3,FALSE),"")</f>
        <v/>
      </c>
      <c r="E168" s="64" t="str">
        <f>IFERROR(VLOOKUP(B168,商品参数!A:E,4,FALSE),"")</f>
        <v/>
      </c>
      <c r="F168" s="64" t="str">
        <f>IF(E168&lt;&gt;"",IFERROR(VLOOKUP(B168,商品参数!$A$3:$D$499,6,0),0),"")</f>
        <v/>
      </c>
      <c r="G168" s="64" t="str">
        <f>IF(E168&lt;&gt;"",IFERROR(VLOOKUP(B168,商品参数!$A$3:$E$499,7,0),0),"")</f>
        <v/>
      </c>
      <c r="H168" s="64" t="str">
        <f t="shared" si="168"/>
        <v/>
      </c>
      <c r="I168" s="64" t="str">
        <f>IF($B168&lt;&gt;"",SUMIFS(进货台账!$I$3:$I$1869,进货台账!$E$3:$E$1869,$B168,进货台账!$B$3:$B$1869,LEFT($I$3,4),进货台账!$C$3:$C$1869,LEFT(I$4,LEN(I$4)-1)),"")</f>
        <v/>
      </c>
      <c r="J168" s="64" t="str">
        <f>IF($B168&lt;&gt;"",SUMIFS(进货台账!$K$3:$K$1869,进货台账!$E$3:$E$1869,$B168,进货台账!$B$3:$B$1869,LEFT($I$3,4),进货台账!$C$3:$C$1869,LEFT(I$4,LEN(I$4)-1)),"")</f>
        <v/>
      </c>
      <c r="K168" s="64" t="str">
        <f t="shared" si="169"/>
        <v/>
      </c>
      <c r="L168" s="64" t="str">
        <f t="shared" si="170"/>
        <v/>
      </c>
      <c r="M168" s="64" t="str">
        <f>IF($B168&lt;&gt;"",SUMIFS(销售台账!$I$3:$I$2654,销售台账!$E$3:$E$2654,$B168,销售台账!$B$3:$B$2654,LEFT($I$3,4),销售台账!$C$3:$C$2654,LEFT(I$4,LEN(I$4)-1)),"")</f>
        <v/>
      </c>
      <c r="N168" s="64" t="str">
        <f>IF($B168&lt;&gt;"",IFERROR(SUMIFS(销售台账!$K$3:$K$2654,销售台账!$E$3:$E$2654,$B168,销售台账!$B$3:$B$2654,LEFT($I$3,4),销售台账!$C$3:$C$2654,LEFT(I$4,LEN(I$4)-1))/M168,0),"")</f>
        <v/>
      </c>
      <c r="O168" s="64" t="str">
        <f>IF($B168&lt;&gt;"",SUMIFS(损耗登记!$I$3:$I$4999,损耗登记!$E$3:$E$4999,$B168,损耗登记!$B$3:$B$4999,LEFT($I$3,4),损耗登记!$C$3:$C$4999,LEFT(I$4,LEN(I$4)-1)),"")</f>
        <v/>
      </c>
      <c r="P168" s="64" t="str">
        <f t="shared" si="171"/>
        <v/>
      </c>
      <c r="Q168" s="64" t="str">
        <f t="shared" si="172"/>
        <v/>
      </c>
      <c r="R168" s="64" t="str">
        <f t="shared" si="173"/>
        <v/>
      </c>
      <c r="S168" s="64" t="str">
        <f t="shared" si="235"/>
        <v/>
      </c>
      <c r="T168" s="64" t="str">
        <f>IF($B168&lt;&gt;"",SUMIFS(进货台账!$I$3:$I$1869,进货台账!$E$3:$E$1869,$B168,进货台账!$B$3:$B$1869,LEFT($I$3,4),进货台账!$C$3:$C$1869,LEFT(T$4,LEN(T$4)-1)),"")</f>
        <v/>
      </c>
      <c r="U168" s="64" t="str">
        <f>IF($B168&lt;&gt;"",SUMIFS(进货台账!$K$3:$K$1869,进货台账!$E$3:$E$1869,$B168,进货台账!$B$3:$B$1869,LEFT($I$3,4),进货台账!$C$3:$C$1869,LEFT(T$4,LEN(T$4)-1)),"")</f>
        <v/>
      </c>
      <c r="V168" s="64" t="str">
        <f t="shared" si="236"/>
        <v/>
      </c>
      <c r="W168" s="64" t="str">
        <f t="shared" si="237"/>
        <v/>
      </c>
      <c r="X168" s="64" t="str">
        <f>IF($B168&lt;&gt;"",SUMIFS(销售台账!$I$3:$I$2654,销售台账!$E$3:$E$2654,$B168,销售台账!$B$3:$B$2654,LEFT($I$3,4),销售台账!$C$3:$C$2654,LEFT(T$4,LEN(T$4)-1)),"")</f>
        <v/>
      </c>
      <c r="Y168" s="64" t="str">
        <f>IF($B168&lt;&gt;"",IFERROR(SUMIFS(销售台账!$K$3:$K$2654,销售台账!$E$3:$E$2654,$B168,销售台账!$B$3:$B$2654,LEFT($I$3,4),销售台账!$C$3:$C$2654,LEFT(T$4,LEN(T$4)-1))/X168,0),"")</f>
        <v/>
      </c>
      <c r="Z168" s="64" t="str">
        <f>IF($B168&lt;&gt;"",SUMIFS(损耗登记!$I$3:$I$4999,损耗登记!$E$3:$E$4999,$B168,损耗登记!$B$3:$B$4999,LEFT($I$3,4),损耗登记!$C$3:$C$4999,LEFT(T$4,LEN(T$4)-1)),"")</f>
        <v/>
      </c>
      <c r="AA168" s="64" t="str">
        <f t="shared" si="238"/>
        <v/>
      </c>
      <c r="AB168" s="64" t="str">
        <f t="shared" si="239"/>
        <v/>
      </c>
      <c r="AC168" s="64" t="str">
        <f t="shared" si="240"/>
        <v/>
      </c>
      <c r="AD168" s="64" t="str">
        <f t="shared" si="241"/>
        <v/>
      </c>
      <c r="AE168" s="64" t="str">
        <f>IF($B168&lt;&gt;"",SUMIFS(进货台账!$I$3:$I$1869,进货台账!$E$3:$E$1869,$B168,进货台账!$B$3:$B$1869,LEFT($I$3,4),进货台账!$C$3:$C$1869,LEFT(AE$4,LEN(AE$4)-1)),"")</f>
        <v/>
      </c>
      <c r="AF168" s="64" t="str">
        <f>IF($B168&lt;&gt;"",SUMIFS(进货台账!$K$3:$K$1869,进货台账!$E$3:$E$1869,$B168,进货台账!$B$3:$B$1869,LEFT($I$3,4),进货台账!$C$3:$C$1869,LEFT(AE$4,LEN(AE$4)-1)),"")</f>
        <v/>
      </c>
      <c r="AG168" s="64" t="str">
        <f t="shared" si="174"/>
        <v/>
      </c>
      <c r="AH168" s="64" t="str">
        <f t="shared" si="175"/>
        <v/>
      </c>
      <c r="AI168" s="64" t="str">
        <f>IF($B168&lt;&gt;"",SUMIFS(销售台账!$I$3:$I$2654,销售台账!$E$3:$E$2654,$B168,销售台账!$B$3:$B$2654,LEFT($I$3,4),销售台账!$C$3:$C$2654,LEFT(AE$4,LEN(AE$4)-1)),"")</f>
        <v/>
      </c>
      <c r="AJ168" s="64" t="str">
        <f>IF($B168&lt;&gt;"",IFERROR(SUMIFS(销售台账!$K$3:$K$2654,销售台账!$E$3:$E$2654,$B168,销售台账!$B$3:$B$2654,LEFT($I$3,4),销售台账!$C$3:$C$2654,LEFT(AE$4,LEN(AE$4)-1))/AI168,0),"")</f>
        <v/>
      </c>
      <c r="AK168" s="64" t="str">
        <f>IF($B168&lt;&gt;"",SUMIFS(损耗登记!$I$3:$I$4999,损耗登记!$E$3:$E$4999,$B168,损耗登记!$B$3:$B$4999,LEFT($I$3,4),损耗登记!$C$3:$C$4999,LEFT(AE$4,LEN(AE$4)-1)),"")</f>
        <v/>
      </c>
      <c r="AL168" s="64" t="str">
        <f t="shared" si="176"/>
        <v/>
      </c>
      <c r="AM168" s="64" t="str">
        <f t="shared" si="177"/>
        <v/>
      </c>
      <c r="AN168" s="64" t="str">
        <f t="shared" si="178"/>
        <v/>
      </c>
      <c r="AO168" s="64" t="str">
        <f t="shared" si="179"/>
        <v/>
      </c>
      <c r="AP168" s="64" t="str">
        <f>IF($B168&lt;&gt;"",SUMIFS(进货台账!$I$3:$I$1869,进货台账!$E$3:$E$1869,$B168,进货台账!$B$3:$B$1869,LEFT($I$3,4),进货台账!$C$3:$C$1869,LEFT(AP$4,LEN(AP$4)-1)),"")</f>
        <v/>
      </c>
      <c r="AQ168" s="64" t="str">
        <f>IF($B168&lt;&gt;"",SUMIFS(进货台账!$K$3:$K$1869,进货台账!$E$3:$E$1869,$B168,进货台账!$B$3:$B$1869,LEFT($I$3,4),进货台账!$C$3:$C$1869,LEFT(AP$4,LEN(AP$4)-1)),"")</f>
        <v/>
      </c>
      <c r="AR168" s="64" t="str">
        <f t="shared" si="180"/>
        <v/>
      </c>
      <c r="AS168" s="64" t="str">
        <f t="shared" si="181"/>
        <v/>
      </c>
      <c r="AT168" s="64" t="str">
        <f>IF($B168&lt;&gt;"",SUMIFS(销售台账!$I$3:$I$2654,销售台账!$E$3:$E$2654,$B168,销售台账!$B$3:$B$2654,LEFT($I$3,4),销售台账!$C$3:$C$2654,LEFT(AP$4,LEN(AP$4)-1)),"")</f>
        <v/>
      </c>
      <c r="AU168" s="64" t="str">
        <f>IF($B168&lt;&gt;"",IFERROR(SUMIFS(销售台账!$K$3:$K$2654,销售台账!$E$3:$E$2654,$B168,销售台账!$B$3:$B$2654,LEFT($I$3,4),销售台账!$C$3:$C$2654,LEFT(AP$4,LEN(AP$4)-1))/AT168,0),"")</f>
        <v/>
      </c>
      <c r="AV168" s="64" t="str">
        <f>IF($B168&lt;&gt;"",SUMIFS(损耗登记!$I$3:$I$4999,损耗登记!$E$3:$E$4999,$B168,损耗登记!$B$3:$B$4999,LEFT($I$3,4),损耗登记!$C$3:$C$4999,LEFT(AP$4,LEN(AP$4)-1)),"")</f>
        <v/>
      </c>
      <c r="AW168" s="64" t="str">
        <f t="shared" si="182"/>
        <v/>
      </c>
      <c r="AX168" s="64" t="str">
        <f t="shared" si="183"/>
        <v/>
      </c>
      <c r="AY168" s="64" t="str">
        <f t="shared" si="184"/>
        <v/>
      </c>
      <c r="AZ168" s="64" t="str">
        <f t="shared" si="185"/>
        <v/>
      </c>
      <c r="BA168" s="64" t="str">
        <f>IF($B168&lt;&gt;"",SUMIFS(进货台账!$I$3:$I$1869,进货台账!$E$3:$E$1869,$B168,进货台账!$B$3:$B$1869,LEFT($I$3,4),进货台账!$C$3:$C$1869,LEFT(BA$4,LEN(BA$4)-1)),"")</f>
        <v/>
      </c>
      <c r="BB168" s="64" t="str">
        <f>IF($B168&lt;&gt;"",SUMIFS(进货台账!$K$3:$K$1869,进货台账!$E$3:$E$1869,$B168,进货台账!$B$3:$B$1869,LEFT($I$3,4),进货台账!$C$3:$C$1869,LEFT(BA$4,LEN(BA$4)-1)),"")</f>
        <v/>
      </c>
      <c r="BC168" s="64" t="str">
        <f t="shared" si="186"/>
        <v/>
      </c>
      <c r="BD168" s="64" t="str">
        <f t="shared" si="187"/>
        <v/>
      </c>
      <c r="BE168" s="64" t="str">
        <f>IF($B168&lt;&gt;"",SUMIFS(销售台账!$I$3:$I$2654,销售台账!$E$3:$E$2654,$B168,销售台账!$B$3:$B$2654,LEFT($I$3,4),销售台账!$C$3:$C$2654,LEFT(BA$4,LEN(BA$4)-1)),"")</f>
        <v/>
      </c>
      <c r="BF168" s="64" t="str">
        <f>IF($B168&lt;&gt;"",IFERROR(SUMIFS(销售台账!$K$3:$K$2654,销售台账!$E$3:$E$2654,$B168,销售台账!$B$3:$B$2654,LEFT($I$3,4),销售台账!$C$3:$C$2654,LEFT(BA$4,LEN(BA$4)-1))/BE168,0),"")</f>
        <v/>
      </c>
      <c r="BG168" s="64" t="str">
        <f>IF($B168&lt;&gt;"",SUMIFS(损耗登记!$I$3:$I$4999,损耗登记!$E$3:$E$4999,$B168,损耗登记!$B$3:$B$4999,LEFT($I$3,4),损耗登记!$C$3:$C$4999,LEFT(BA$4,LEN(BA$4)-1)),"")</f>
        <v/>
      </c>
      <c r="BH168" s="64" t="str">
        <f t="shared" si="188"/>
        <v/>
      </c>
      <c r="BI168" s="64" t="str">
        <f t="shared" si="189"/>
        <v/>
      </c>
      <c r="BJ168" s="64" t="str">
        <f t="shared" si="190"/>
        <v/>
      </c>
      <c r="BK168" s="64" t="str">
        <f t="shared" si="191"/>
        <v/>
      </c>
      <c r="BL168" s="64" t="str">
        <f>IF($B168&lt;&gt;"",SUMIFS(进货台账!$I$3:$I$1869,进货台账!$E$3:$E$1869,$B168,进货台账!$B$3:$B$1869,LEFT($I$3,4),进货台账!$C$3:$C$1869,LEFT(BL$4,LEN(BL$4)-1)),"")</f>
        <v/>
      </c>
      <c r="BM168" s="64" t="str">
        <f>IF($B168&lt;&gt;"",SUMIFS(进货台账!$K$3:$K$1869,进货台账!$E$3:$E$1869,$B168,进货台账!$B$3:$B$1869,LEFT($I$3,4),进货台账!$C$3:$C$1869,LEFT(BL$4,LEN(BL$4)-1)),"")</f>
        <v/>
      </c>
      <c r="BN168" s="64" t="str">
        <f t="shared" si="192"/>
        <v/>
      </c>
      <c r="BO168" s="64" t="str">
        <f t="shared" si="193"/>
        <v/>
      </c>
      <c r="BP168" s="64" t="str">
        <f>IF($B168&lt;&gt;"",SUMIFS(销售台账!$I$3:$I$2654,销售台账!$E$3:$E$2654,$B168,销售台账!$B$3:$B$2654,LEFT($I$3,4),销售台账!$C$3:$C$2654,LEFT(BL$4,LEN(BL$4)-1)),"")</f>
        <v/>
      </c>
      <c r="BQ168" s="64" t="str">
        <f>IF($B168&lt;&gt;"",IFERROR(SUMIFS(销售台账!$K$3:$K$2654,销售台账!$E$3:$E$2654,$B168,销售台账!$B$3:$B$2654,LEFT($I$3,4),销售台账!$C$3:$C$2654,LEFT(BL$4,LEN(BL$4)-1))/BP168,0),"")</f>
        <v/>
      </c>
      <c r="BR168" s="64" t="str">
        <f>IF($B168&lt;&gt;"",SUMIFS(损耗登记!$I$3:$I$4999,损耗登记!$E$3:$E$4999,$B168,损耗登记!$B$3:$B$4999,LEFT($I$3,4),损耗登记!$C$3:$C$4999,LEFT(BL$4,LEN(BL$4)-1)),"")</f>
        <v/>
      </c>
      <c r="BS168" s="64" t="str">
        <f t="shared" si="194"/>
        <v/>
      </c>
      <c r="BT168" s="64" t="str">
        <f t="shared" si="195"/>
        <v/>
      </c>
      <c r="BU168" s="64" t="str">
        <f t="shared" si="196"/>
        <v/>
      </c>
      <c r="BV168" s="64" t="str">
        <f t="shared" si="197"/>
        <v/>
      </c>
      <c r="BW168" s="64" t="str">
        <f>IF($B168&lt;&gt;"",SUMIFS(进货台账!$I$3:$I$1869,进货台账!$E$3:$E$1869,$B168,进货台账!$B$3:$B$1869,LEFT($I$3,4),进货台账!$C$3:$C$1869,LEFT(BW$4,LEN(BW$4)-1)),"")</f>
        <v/>
      </c>
      <c r="BX168" s="64" t="str">
        <f>IF($B168&lt;&gt;"",SUMIFS(进货台账!$K$3:$K$1869,进货台账!$E$3:$E$1869,$B168,进货台账!$B$3:$B$1869,LEFT($I$3,4),进货台账!$C$3:$C$1869,LEFT(BW$4,LEN(BW$4)-1)),"")</f>
        <v/>
      </c>
      <c r="BY168" s="64" t="str">
        <f t="shared" si="198"/>
        <v/>
      </c>
      <c r="BZ168" s="64" t="str">
        <f t="shared" si="199"/>
        <v/>
      </c>
      <c r="CA168" s="64" t="str">
        <f>IF($B168&lt;&gt;"",SUMIFS(销售台账!$I$3:$I$2654,销售台账!$E$3:$E$2654,$B168,销售台账!$B$3:$B$2654,LEFT($I$3,4),销售台账!$C$3:$C$2654,LEFT(BW$4,LEN(BW$4)-1)),"")</f>
        <v/>
      </c>
      <c r="CB168" s="64" t="str">
        <f>IF($B168&lt;&gt;"",IFERROR(SUMIFS(销售台账!$K$3:$K$2654,销售台账!$E$3:$E$2654,$B168,销售台账!$B$3:$B$2654,LEFT($I$3,4),销售台账!$C$3:$C$2654,LEFT(BW$4,LEN(BW$4)-1))/CA168,0),"")</f>
        <v/>
      </c>
      <c r="CC168" s="64" t="str">
        <f>IF($B168&lt;&gt;"",SUMIFS(损耗登记!$I$3:$I$4999,损耗登记!$E$3:$E$4999,$B168,损耗登记!$B$3:$B$4999,LEFT($I$3,4),损耗登记!$C$3:$C$4999,LEFT(BW$4,LEN(BW$4)-1)),"")</f>
        <v/>
      </c>
      <c r="CD168" s="64" t="str">
        <f t="shared" si="200"/>
        <v/>
      </c>
      <c r="CE168" s="64" t="str">
        <f t="shared" si="201"/>
        <v/>
      </c>
      <c r="CF168" s="64" t="str">
        <f t="shared" si="202"/>
        <v/>
      </c>
      <c r="CG168" s="64" t="str">
        <f t="shared" si="203"/>
        <v/>
      </c>
      <c r="CH168" s="64" t="str">
        <f>IF($B168&lt;&gt;"",SUMIFS(进货台账!$I$3:$I$1869,进货台账!$E$3:$E$1869,$B168,进货台账!$B$3:$B$1869,LEFT($I$3,4),进货台账!$C$3:$C$1869,LEFT(CH$4,LEN(CH$4)-1)),"")</f>
        <v/>
      </c>
      <c r="CI168" s="64" t="str">
        <f>IF($B168&lt;&gt;"",SUMIFS(进货台账!$K$3:$K$1869,进货台账!$E$3:$E$1869,$B168,进货台账!$B$3:$B$1869,LEFT($I$3,4),进货台账!$C$3:$C$1869,LEFT(CH$4,LEN(CH$4)-1)),"")</f>
        <v/>
      </c>
      <c r="CJ168" s="64" t="str">
        <f t="shared" si="204"/>
        <v/>
      </c>
      <c r="CK168" s="64" t="str">
        <f t="shared" si="205"/>
        <v/>
      </c>
      <c r="CL168" s="64" t="str">
        <f>IF($B168&lt;&gt;"",SUMIFS(销售台账!$I$3:$I$2654,销售台账!$E$3:$E$2654,$B168,销售台账!$B$3:$B$2654,LEFT($I$3,4),销售台账!$C$3:$C$2654,LEFT(CH$4,LEN(CH$4)-1)),"")</f>
        <v/>
      </c>
      <c r="CM168" s="64" t="str">
        <f>IF($B168&lt;&gt;"",IFERROR(SUMIFS(销售台账!$K$3:$K$2654,销售台账!$E$3:$E$2654,$B168,销售台账!$B$3:$B$2654,LEFT($I$3,4),销售台账!$C$3:$C$2654,LEFT(CH$4,LEN(CH$4)-1))/CL168,0),"")</f>
        <v/>
      </c>
      <c r="CN168" s="64" t="str">
        <f>IF($B168&lt;&gt;"",SUMIFS(损耗登记!$I$3:$I$4999,损耗登记!$E$3:$E$4999,$B168,损耗登记!$B$3:$B$4999,LEFT($I$3,4),损耗登记!$C$3:$C$4999,LEFT(CH$4,LEN(CH$4)-1)),"")</f>
        <v/>
      </c>
      <c r="CO168" s="64" t="str">
        <f t="shared" si="206"/>
        <v/>
      </c>
      <c r="CP168" s="64" t="str">
        <f t="shared" si="207"/>
        <v/>
      </c>
      <c r="CQ168" s="64" t="str">
        <f t="shared" si="208"/>
        <v/>
      </c>
      <c r="CR168" s="64" t="str">
        <f t="shared" si="209"/>
        <v/>
      </c>
      <c r="CS168" s="64" t="str">
        <f>IF($B168&lt;&gt;"",SUMIFS(进货台账!$I$3:$I$1869,进货台账!$E$3:$E$1869,$B168,进货台账!$B$3:$B$1869,LEFT($I$3,4),进货台账!$C$3:$C$1869,LEFT(CS$4,LEN(CS$4)-1)),"")</f>
        <v/>
      </c>
      <c r="CT168" s="64" t="str">
        <f>IF($B168&lt;&gt;"",SUMIFS(进货台账!$K$3:$K$1869,进货台账!$E$3:$E$1869,$B168,进货台账!$B$3:$B$1869,LEFT($I$3,4),进货台账!$C$3:$C$1869,LEFT(CS$4,LEN(CS$4)-1)),"")</f>
        <v/>
      </c>
      <c r="CU168" s="64" t="str">
        <f t="shared" si="210"/>
        <v/>
      </c>
      <c r="CV168" s="64" t="str">
        <f t="shared" si="211"/>
        <v/>
      </c>
      <c r="CW168" s="64" t="str">
        <f>IF($B168&lt;&gt;"",SUMIFS(销售台账!$I$3:$I$2654,销售台账!$E$3:$E$2654,$B168,销售台账!$B$3:$B$2654,LEFT($I$3,4),销售台账!$C$3:$C$2654,LEFT(CS$4,LEN(CS$4)-1)),"")</f>
        <v/>
      </c>
      <c r="CX168" s="64" t="str">
        <f>IF($B168&lt;&gt;"",IFERROR(SUMIFS(销售台账!$K$3:$K$2654,销售台账!$E$3:$E$2654,$B168,销售台账!$B$3:$B$2654,LEFT($I$3,4),销售台账!$C$3:$C$2654,LEFT(CS$4,LEN(CS$4)-1))/CW168,0),"")</f>
        <v/>
      </c>
      <c r="CY168" s="64" t="str">
        <f>IF($B168&lt;&gt;"",SUMIFS(损耗登记!$I$3:$I$4999,损耗登记!$E$3:$E$4999,$B168,损耗登记!$B$3:$B$4999,LEFT($I$3,4),损耗登记!$C$3:$C$4999,LEFT(CS$4,LEN(CS$4)-1)),"")</f>
        <v/>
      </c>
      <c r="CZ168" s="64" t="str">
        <f t="shared" si="212"/>
        <v/>
      </c>
      <c r="DA168" s="64" t="str">
        <f t="shared" si="213"/>
        <v/>
      </c>
      <c r="DB168" s="64" t="str">
        <f t="shared" si="214"/>
        <v/>
      </c>
      <c r="DC168" s="64" t="str">
        <f t="shared" si="215"/>
        <v/>
      </c>
      <c r="DD168" s="64" t="str">
        <f>IF($B168&lt;&gt;"",SUMIFS(进货台账!$I$3:$I$1869,进货台账!$E$3:$E$1869,$B168,进货台账!$B$3:$B$1869,LEFT($I$3,4),进货台账!$C$3:$C$1869,LEFT(DD$4,LEN(DD$4)-1)),"")</f>
        <v/>
      </c>
      <c r="DE168" s="64" t="str">
        <f>IF($B168&lt;&gt;"",SUMIFS(进货台账!$K$3:$K$1869,进货台账!$E$3:$E$1869,$B168,进货台账!$B$3:$B$1869,LEFT($I$3,4),进货台账!$C$3:$C$1869,LEFT(DD$4,LEN(DD$4)-1)),"")</f>
        <v/>
      </c>
      <c r="DF168" s="64" t="str">
        <f t="shared" si="216"/>
        <v/>
      </c>
      <c r="DG168" s="64" t="str">
        <f t="shared" si="217"/>
        <v/>
      </c>
      <c r="DH168" s="64" t="str">
        <f>IF($B168&lt;&gt;"",SUMIFS(销售台账!$I$3:$I$2654,销售台账!$E$3:$E$2654,$B168,销售台账!$B$3:$B$2654,LEFT($I$3,4),销售台账!$C$3:$C$2654,LEFT(DD$4,LEN(DD$4)-1)),"")</f>
        <v/>
      </c>
      <c r="DI168" s="64" t="str">
        <f>IF($B168&lt;&gt;"",IFERROR(SUMIFS(销售台账!$K$3:$K$2654,销售台账!$E$3:$E$2654,$B168,销售台账!$B$3:$B$2654,LEFT($I$3,4),销售台账!$C$3:$C$2654,LEFT(DD$4,LEN(DD$4)-1))/DH168,0),"")</f>
        <v/>
      </c>
      <c r="DJ168" s="64" t="str">
        <f>IF($B168&lt;&gt;"",SUMIFS(损耗登记!$I$3:$I$4999,损耗登记!$E$3:$E$4999,$B168,损耗登记!$B$3:$B$4999,LEFT($I$3,4),损耗登记!$C$3:$C$4999,LEFT(DD$4,LEN(DD$4)-1)),"")</f>
        <v/>
      </c>
      <c r="DK168" s="64" t="str">
        <f t="shared" si="218"/>
        <v/>
      </c>
      <c r="DL168" s="64" t="str">
        <f t="shared" si="219"/>
        <v/>
      </c>
      <c r="DM168" s="64" t="str">
        <f t="shared" si="220"/>
        <v/>
      </c>
      <c r="DN168" s="64" t="str">
        <f t="shared" si="221"/>
        <v/>
      </c>
      <c r="DO168" s="64" t="str">
        <f>IF($B168&lt;&gt;"",SUMIFS(进货台账!$I$3:$I$1869,进货台账!$E$3:$E$1869,$B168,进货台账!$B$3:$B$1869,LEFT($I$3,4),进货台账!$C$3:$C$1869,LEFT(DO$4,LEN(DO$4)-1)),"")</f>
        <v/>
      </c>
      <c r="DP168" s="64" t="str">
        <f>IF($B168&lt;&gt;"",SUMIFS(进货台账!$K$3:$K$1869,进货台账!$E$3:$E$1869,$B168,进货台账!$B$3:$B$1869,LEFT($I$3,4),进货台账!$C$3:$C$1869,LEFT(DO$4,LEN(DO$4)-1)),"")</f>
        <v/>
      </c>
      <c r="DQ168" s="64" t="str">
        <f t="shared" si="222"/>
        <v/>
      </c>
      <c r="DR168" s="64" t="str">
        <f t="shared" si="223"/>
        <v/>
      </c>
      <c r="DS168" s="64" t="str">
        <f>IF($B168&lt;&gt;"",SUMIFS(销售台账!$I$3:$I$2654,销售台账!$E$3:$E$2654,$B168,销售台账!$B$3:$B$2654,LEFT($I$3,4),销售台账!$C$3:$C$2654,LEFT(DO$4,LEN(DO$4)-1)),"")</f>
        <v/>
      </c>
      <c r="DT168" s="64" t="str">
        <f>IF($B168&lt;&gt;"",IFERROR(SUMIFS(销售台账!$K$3:$K$2654,销售台账!$E$3:$E$2654,$B168,销售台账!$B$3:$B$2654,LEFT($I$3,4),销售台账!$C$3:$C$2654,LEFT(DO$4,LEN(DO$4)-1))/DS168,0),"")</f>
        <v/>
      </c>
      <c r="DU168" s="64" t="str">
        <f>IF($B168&lt;&gt;"",SUMIFS(损耗登记!$I$3:$I$4999,损耗登记!$E$3:$E$4999,$B168,损耗登记!$B$3:$B$4999,LEFT($I$3,4),损耗登记!$C$3:$C$4999,LEFT(DO$4,LEN(DO$4)-1)),"")</f>
        <v/>
      </c>
      <c r="DV168" s="64" t="str">
        <f t="shared" si="224"/>
        <v/>
      </c>
      <c r="DW168" s="64" t="str">
        <f t="shared" si="225"/>
        <v/>
      </c>
      <c r="DX168" s="64" t="str">
        <f t="shared" si="226"/>
        <v/>
      </c>
      <c r="DY168" s="64" t="str">
        <f t="shared" si="227"/>
        <v/>
      </c>
      <c r="DZ168" s="64" t="str">
        <f>IF($B168&lt;&gt;"",SUMIFS(进货台账!$I$3:$I$1869,进货台账!$E$3:$E$1869,$B168,进货台账!$B$3:$B$1869,LEFT($I$3,4),进货台账!$C$3:$C$1869,LEFT(DZ$4,LEN(DZ$4)-1)),"")</f>
        <v/>
      </c>
      <c r="EA168" s="64" t="str">
        <f>IF($B168&lt;&gt;"",SUMIFS(进货台账!$K$3:$K$1869,进货台账!$E$3:$E$1869,$B168,进货台账!$B$3:$B$1869,LEFT($I$3,4),进货台账!$C$3:$C$1869,LEFT(DZ$4,LEN(DZ$4)-1)),"")</f>
        <v/>
      </c>
      <c r="EB168" s="64" t="str">
        <f t="shared" si="228"/>
        <v/>
      </c>
      <c r="EC168" s="64" t="str">
        <f t="shared" si="229"/>
        <v/>
      </c>
      <c r="ED168" s="64" t="str">
        <f>IF($B168&lt;&gt;"",SUMIFS(销售台账!$I$3:$I$2654,销售台账!$E$3:$E$2654,$B168,销售台账!$B$3:$B$2654,LEFT($I$3,4),销售台账!$C$3:$C$2654,LEFT(DZ$4,LEN(DZ$4)-1)),"")</f>
        <v/>
      </c>
      <c r="EE168" s="64" t="str">
        <f>IF($B168&lt;&gt;"",IFERROR(SUMIFS(销售台账!$K$3:$K$2654,销售台账!$E$3:$E$2654,$B168,销售台账!$B$3:$B$2654,LEFT($I$3,4),销售台账!$C$3:$C$2654,LEFT(DZ$4,LEN(DZ$4)-1))/ED168,0),"")</f>
        <v/>
      </c>
      <c r="EF168" s="64" t="str">
        <f>IF($B168&lt;&gt;"",SUMIFS(损耗登记!$I$3:$I$4999,损耗登记!$E$3:$E$4999,$B168,损耗登记!$B$3:$B$4999,LEFT($I$3,4),损耗登记!$C$3:$C$4999,LEFT(DZ$4,LEN(DZ$4)-1)),"")</f>
        <v/>
      </c>
      <c r="EG168" s="64" t="str">
        <f t="shared" si="230"/>
        <v/>
      </c>
      <c r="EH168" s="64" t="str">
        <f t="shared" si="231"/>
        <v/>
      </c>
      <c r="EI168" s="64" t="str">
        <f t="shared" si="232"/>
        <v/>
      </c>
      <c r="EJ168" s="64" t="str">
        <f t="shared" si="233"/>
        <v/>
      </c>
    </row>
    <row r="169" s="44" customFormat="1" ht="22" customHeight="1" spans="1:140">
      <c r="A169" s="63" t="str">
        <f t="shared" si="234"/>
        <v/>
      </c>
      <c r="B169" s="63" t="str">
        <f>IF(商品参数!A165&lt;&gt;"",商品参数!A165,"")</f>
        <v/>
      </c>
      <c r="C169" s="64" t="str">
        <f>IFERROR(VLOOKUP(B169,商品参数!A:E,2,FALSE),"")</f>
        <v/>
      </c>
      <c r="D169" s="64" t="str">
        <f>IFERROR(VLOOKUP(B169,商品参数!A:E,3,FALSE),"")</f>
        <v/>
      </c>
      <c r="E169" s="64" t="str">
        <f>IFERROR(VLOOKUP(B169,商品参数!A:E,4,FALSE),"")</f>
        <v/>
      </c>
      <c r="F169" s="64" t="str">
        <f>IF(E169&lt;&gt;"",IFERROR(VLOOKUP(B169,商品参数!$A$3:$D$499,6,0),0),"")</f>
        <v/>
      </c>
      <c r="G169" s="64" t="str">
        <f>IF(E169&lt;&gt;"",IFERROR(VLOOKUP(B169,商品参数!$A$3:$E$499,7,0),0),"")</f>
        <v/>
      </c>
      <c r="H169" s="64" t="str">
        <f t="shared" si="168"/>
        <v/>
      </c>
      <c r="I169" s="64" t="str">
        <f>IF($B169&lt;&gt;"",SUMIFS(进货台账!$I$3:$I$1869,进货台账!$E$3:$E$1869,$B169,进货台账!$B$3:$B$1869,LEFT($I$3,4),进货台账!$C$3:$C$1869,LEFT(I$4,LEN(I$4)-1)),"")</f>
        <v/>
      </c>
      <c r="J169" s="64" t="str">
        <f>IF($B169&lt;&gt;"",SUMIFS(进货台账!$K$3:$K$1869,进货台账!$E$3:$E$1869,$B169,进货台账!$B$3:$B$1869,LEFT($I$3,4),进货台账!$C$3:$C$1869,LEFT(I$4,LEN(I$4)-1)),"")</f>
        <v/>
      </c>
      <c r="K169" s="64" t="str">
        <f t="shared" si="169"/>
        <v/>
      </c>
      <c r="L169" s="64" t="str">
        <f t="shared" si="170"/>
        <v/>
      </c>
      <c r="M169" s="64" t="str">
        <f>IF($B169&lt;&gt;"",SUMIFS(销售台账!$I$3:$I$2654,销售台账!$E$3:$E$2654,$B169,销售台账!$B$3:$B$2654,LEFT($I$3,4),销售台账!$C$3:$C$2654,LEFT(I$4,LEN(I$4)-1)),"")</f>
        <v/>
      </c>
      <c r="N169" s="64" t="str">
        <f>IF($B169&lt;&gt;"",IFERROR(SUMIFS(销售台账!$K$3:$K$2654,销售台账!$E$3:$E$2654,$B169,销售台账!$B$3:$B$2654,LEFT($I$3,4),销售台账!$C$3:$C$2654,LEFT(I$4,LEN(I$4)-1))/M169,0),"")</f>
        <v/>
      </c>
      <c r="O169" s="64" t="str">
        <f>IF($B169&lt;&gt;"",SUMIFS(损耗登记!$I$3:$I$4999,损耗登记!$E$3:$E$4999,$B169,损耗登记!$B$3:$B$4999,LEFT($I$3,4),损耗登记!$C$3:$C$4999,LEFT(I$4,LEN(I$4)-1)),"")</f>
        <v/>
      </c>
      <c r="P169" s="64" t="str">
        <f t="shared" si="171"/>
        <v/>
      </c>
      <c r="Q169" s="64" t="str">
        <f t="shared" si="172"/>
        <v/>
      </c>
      <c r="R169" s="64" t="str">
        <f t="shared" si="173"/>
        <v/>
      </c>
      <c r="S169" s="64" t="str">
        <f t="shared" si="235"/>
        <v/>
      </c>
      <c r="T169" s="64" t="str">
        <f>IF($B169&lt;&gt;"",SUMIFS(进货台账!$I$3:$I$1869,进货台账!$E$3:$E$1869,$B169,进货台账!$B$3:$B$1869,LEFT($I$3,4),进货台账!$C$3:$C$1869,LEFT(T$4,LEN(T$4)-1)),"")</f>
        <v/>
      </c>
      <c r="U169" s="64" t="str">
        <f>IF($B169&lt;&gt;"",SUMIFS(进货台账!$K$3:$K$1869,进货台账!$E$3:$E$1869,$B169,进货台账!$B$3:$B$1869,LEFT($I$3,4),进货台账!$C$3:$C$1869,LEFT(T$4,LEN(T$4)-1)),"")</f>
        <v/>
      </c>
      <c r="V169" s="64" t="str">
        <f t="shared" si="236"/>
        <v/>
      </c>
      <c r="W169" s="64" t="str">
        <f t="shared" si="237"/>
        <v/>
      </c>
      <c r="X169" s="64" t="str">
        <f>IF($B169&lt;&gt;"",SUMIFS(销售台账!$I$3:$I$2654,销售台账!$E$3:$E$2654,$B169,销售台账!$B$3:$B$2654,LEFT($I$3,4),销售台账!$C$3:$C$2654,LEFT(T$4,LEN(T$4)-1)),"")</f>
        <v/>
      </c>
      <c r="Y169" s="64" t="str">
        <f>IF($B169&lt;&gt;"",IFERROR(SUMIFS(销售台账!$K$3:$K$2654,销售台账!$E$3:$E$2654,$B169,销售台账!$B$3:$B$2654,LEFT($I$3,4),销售台账!$C$3:$C$2654,LEFT(T$4,LEN(T$4)-1))/X169,0),"")</f>
        <v/>
      </c>
      <c r="Z169" s="64" t="str">
        <f>IF($B169&lt;&gt;"",SUMIFS(损耗登记!$I$3:$I$4999,损耗登记!$E$3:$E$4999,$B169,损耗登记!$B$3:$B$4999,LEFT($I$3,4),损耗登记!$C$3:$C$4999,LEFT(T$4,LEN(T$4)-1)),"")</f>
        <v/>
      </c>
      <c r="AA169" s="64" t="str">
        <f t="shared" si="238"/>
        <v/>
      </c>
      <c r="AB169" s="64" t="str">
        <f t="shared" si="239"/>
        <v/>
      </c>
      <c r="AC169" s="64" t="str">
        <f t="shared" si="240"/>
        <v/>
      </c>
      <c r="AD169" s="64" t="str">
        <f t="shared" si="241"/>
        <v/>
      </c>
      <c r="AE169" s="64" t="str">
        <f>IF($B169&lt;&gt;"",SUMIFS(进货台账!$I$3:$I$1869,进货台账!$E$3:$E$1869,$B169,进货台账!$B$3:$B$1869,LEFT($I$3,4),进货台账!$C$3:$C$1869,LEFT(AE$4,LEN(AE$4)-1)),"")</f>
        <v/>
      </c>
      <c r="AF169" s="64" t="str">
        <f>IF($B169&lt;&gt;"",SUMIFS(进货台账!$K$3:$K$1869,进货台账!$E$3:$E$1869,$B169,进货台账!$B$3:$B$1869,LEFT($I$3,4),进货台账!$C$3:$C$1869,LEFT(AE$4,LEN(AE$4)-1)),"")</f>
        <v/>
      </c>
      <c r="AG169" s="64" t="str">
        <f t="shared" si="174"/>
        <v/>
      </c>
      <c r="AH169" s="64" t="str">
        <f t="shared" si="175"/>
        <v/>
      </c>
      <c r="AI169" s="64" t="str">
        <f>IF($B169&lt;&gt;"",SUMIFS(销售台账!$I$3:$I$2654,销售台账!$E$3:$E$2654,$B169,销售台账!$B$3:$B$2654,LEFT($I$3,4),销售台账!$C$3:$C$2654,LEFT(AE$4,LEN(AE$4)-1)),"")</f>
        <v/>
      </c>
      <c r="AJ169" s="64" t="str">
        <f>IF($B169&lt;&gt;"",IFERROR(SUMIFS(销售台账!$K$3:$K$2654,销售台账!$E$3:$E$2654,$B169,销售台账!$B$3:$B$2654,LEFT($I$3,4),销售台账!$C$3:$C$2654,LEFT(AE$4,LEN(AE$4)-1))/AI169,0),"")</f>
        <v/>
      </c>
      <c r="AK169" s="64" t="str">
        <f>IF($B169&lt;&gt;"",SUMIFS(损耗登记!$I$3:$I$4999,损耗登记!$E$3:$E$4999,$B169,损耗登记!$B$3:$B$4999,LEFT($I$3,4),损耗登记!$C$3:$C$4999,LEFT(AE$4,LEN(AE$4)-1)),"")</f>
        <v/>
      </c>
      <c r="AL169" s="64" t="str">
        <f t="shared" si="176"/>
        <v/>
      </c>
      <c r="AM169" s="64" t="str">
        <f t="shared" si="177"/>
        <v/>
      </c>
      <c r="AN169" s="64" t="str">
        <f t="shared" si="178"/>
        <v/>
      </c>
      <c r="AO169" s="64" t="str">
        <f t="shared" si="179"/>
        <v/>
      </c>
      <c r="AP169" s="64" t="str">
        <f>IF($B169&lt;&gt;"",SUMIFS(进货台账!$I$3:$I$1869,进货台账!$E$3:$E$1869,$B169,进货台账!$B$3:$B$1869,LEFT($I$3,4),进货台账!$C$3:$C$1869,LEFT(AP$4,LEN(AP$4)-1)),"")</f>
        <v/>
      </c>
      <c r="AQ169" s="64" t="str">
        <f>IF($B169&lt;&gt;"",SUMIFS(进货台账!$K$3:$K$1869,进货台账!$E$3:$E$1869,$B169,进货台账!$B$3:$B$1869,LEFT($I$3,4),进货台账!$C$3:$C$1869,LEFT(AP$4,LEN(AP$4)-1)),"")</f>
        <v/>
      </c>
      <c r="AR169" s="64" t="str">
        <f t="shared" si="180"/>
        <v/>
      </c>
      <c r="AS169" s="64" t="str">
        <f t="shared" si="181"/>
        <v/>
      </c>
      <c r="AT169" s="64" t="str">
        <f>IF($B169&lt;&gt;"",SUMIFS(销售台账!$I$3:$I$2654,销售台账!$E$3:$E$2654,$B169,销售台账!$B$3:$B$2654,LEFT($I$3,4),销售台账!$C$3:$C$2654,LEFT(AP$4,LEN(AP$4)-1)),"")</f>
        <v/>
      </c>
      <c r="AU169" s="64" t="str">
        <f>IF($B169&lt;&gt;"",IFERROR(SUMIFS(销售台账!$K$3:$K$2654,销售台账!$E$3:$E$2654,$B169,销售台账!$B$3:$B$2654,LEFT($I$3,4),销售台账!$C$3:$C$2654,LEFT(AP$4,LEN(AP$4)-1))/AT169,0),"")</f>
        <v/>
      </c>
      <c r="AV169" s="64" t="str">
        <f>IF($B169&lt;&gt;"",SUMIFS(损耗登记!$I$3:$I$4999,损耗登记!$E$3:$E$4999,$B169,损耗登记!$B$3:$B$4999,LEFT($I$3,4),损耗登记!$C$3:$C$4999,LEFT(AP$4,LEN(AP$4)-1)),"")</f>
        <v/>
      </c>
      <c r="AW169" s="64" t="str">
        <f t="shared" si="182"/>
        <v/>
      </c>
      <c r="AX169" s="64" t="str">
        <f t="shared" si="183"/>
        <v/>
      </c>
      <c r="AY169" s="64" t="str">
        <f t="shared" si="184"/>
        <v/>
      </c>
      <c r="AZ169" s="64" t="str">
        <f t="shared" si="185"/>
        <v/>
      </c>
      <c r="BA169" s="64" t="str">
        <f>IF($B169&lt;&gt;"",SUMIFS(进货台账!$I$3:$I$1869,进货台账!$E$3:$E$1869,$B169,进货台账!$B$3:$B$1869,LEFT($I$3,4),进货台账!$C$3:$C$1869,LEFT(BA$4,LEN(BA$4)-1)),"")</f>
        <v/>
      </c>
      <c r="BB169" s="64" t="str">
        <f>IF($B169&lt;&gt;"",SUMIFS(进货台账!$K$3:$K$1869,进货台账!$E$3:$E$1869,$B169,进货台账!$B$3:$B$1869,LEFT($I$3,4),进货台账!$C$3:$C$1869,LEFT(BA$4,LEN(BA$4)-1)),"")</f>
        <v/>
      </c>
      <c r="BC169" s="64" t="str">
        <f t="shared" si="186"/>
        <v/>
      </c>
      <c r="BD169" s="64" t="str">
        <f t="shared" si="187"/>
        <v/>
      </c>
      <c r="BE169" s="64" t="str">
        <f>IF($B169&lt;&gt;"",SUMIFS(销售台账!$I$3:$I$2654,销售台账!$E$3:$E$2654,$B169,销售台账!$B$3:$B$2654,LEFT($I$3,4),销售台账!$C$3:$C$2654,LEFT(BA$4,LEN(BA$4)-1)),"")</f>
        <v/>
      </c>
      <c r="BF169" s="64" t="str">
        <f>IF($B169&lt;&gt;"",IFERROR(SUMIFS(销售台账!$K$3:$K$2654,销售台账!$E$3:$E$2654,$B169,销售台账!$B$3:$B$2654,LEFT($I$3,4),销售台账!$C$3:$C$2654,LEFT(BA$4,LEN(BA$4)-1))/BE169,0),"")</f>
        <v/>
      </c>
      <c r="BG169" s="64" t="str">
        <f>IF($B169&lt;&gt;"",SUMIFS(损耗登记!$I$3:$I$4999,损耗登记!$E$3:$E$4999,$B169,损耗登记!$B$3:$B$4999,LEFT($I$3,4),损耗登记!$C$3:$C$4999,LEFT(BA$4,LEN(BA$4)-1)),"")</f>
        <v/>
      </c>
      <c r="BH169" s="64" t="str">
        <f t="shared" si="188"/>
        <v/>
      </c>
      <c r="BI169" s="64" t="str">
        <f t="shared" si="189"/>
        <v/>
      </c>
      <c r="BJ169" s="64" t="str">
        <f t="shared" si="190"/>
        <v/>
      </c>
      <c r="BK169" s="64" t="str">
        <f t="shared" si="191"/>
        <v/>
      </c>
      <c r="BL169" s="64" t="str">
        <f>IF($B169&lt;&gt;"",SUMIFS(进货台账!$I$3:$I$1869,进货台账!$E$3:$E$1869,$B169,进货台账!$B$3:$B$1869,LEFT($I$3,4),进货台账!$C$3:$C$1869,LEFT(BL$4,LEN(BL$4)-1)),"")</f>
        <v/>
      </c>
      <c r="BM169" s="64" t="str">
        <f>IF($B169&lt;&gt;"",SUMIFS(进货台账!$K$3:$K$1869,进货台账!$E$3:$E$1869,$B169,进货台账!$B$3:$B$1869,LEFT($I$3,4),进货台账!$C$3:$C$1869,LEFT(BL$4,LEN(BL$4)-1)),"")</f>
        <v/>
      </c>
      <c r="BN169" s="64" t="str">
        <f t="shared" si="192"/>
        <v/>
      </c>
      <c r="BO169" s="64" t="str">
        <f t="shared" si="193"/>
        <v/>
      </c>
      <c r="BP169" s="64" t="str">
        <f>IF($B169&lt;&gt;"",SUMIFS(销售台账!$I$3:$I$2654,销售台账!$E$3:$E$2654,$B169,销售台账!$B$3:$B$2654,LEFT($I$3,4),销售台账!$C$3:$C$2654,LEFT(BL$4,LEN(BL$4)-1)),"")</f>
        <v/>
      </c>
      <c r="BQ169" s="64" t="str">
        <f>IF($B169&lt;&gt;"",IFERROR(SUMIFS(销售台账!$K$3:$K$2654,销售台账!$E$3:$E$2654,$B169,销售台账!$B$3:$B$2654,LEFT($I$3,4),销售台账!$C$3:$C$2654,LEFT(BL$4,LEN(BL$4)-1))/BP169,0),"")</f>
        <v/>
      </c>
      <c r="BR169" s="64" t="str">
        <f>IF($B169&lt;&gt;"",SUMIFS(损耗登记!$I$3:$I$4999,损耗登记!$E$3:$E$4999,$B169,损耗登记!$B$3:$B$4999,LEFT($I$3,4),损耗登记!$C$3:$C$4999,LEFT(BL$4,LEN(BL$4)-1)),"")</f>
        <v/>
      </c>
      <c r="BS169" s="64" t="str">
        <f t="shared" si="194"/>
        <v/>
      </c>
      <c r="BT169" s="64" t="str">
        <f t="shared" si="195"/>
        <v/>
      </c>
      <c r="BU169" s="64" t="str">
        <f t="shared" si="196"/>
        <v/>
      </c>
      <c r="BV169" s="64" t="str">
        <f t="shared" si="197"/>
        <v/>
      </c>
      <c r="BW169" s="64" t="str">
        <f>IF($B169&lt;&gt;"",SUMIFS(进货台账!$I$3:$I$1869,进货台账!$E$3:$E$1869,$B169,进货台账!$B$3:$B$1869,LEFT($I$3,4),进货台账!$C$3:$C$1869,LEFT(BW$4,LEN(BW$4)-1)),"")</f>
        <v/>
      </c>
      <c r="BX169" s="64" t="str">
        <f>IF($B169&lt;&gt;"",SUMIFS(进货台账!$K$3:$K$1869,进货台账!$E$3:$E$1869,$B169,进货台账!$B$3:$B$1869,LEFT($I$3,4),进货台账!$C$3:$C$1869,LEFT(BW$4,LEN(BW$4)-1)),"")</f>
        <v/>
      </c>
      <c r="BY169" s="64" t="str">
        <f t="shared" si="198"/>
        <v/>
      </c>
      <c r="BZ169" s="64" t="str">
        <f t="shared" si="199"/>
        <v/>
      </c>
      <c r="CA169" s="64" t="str">
        <f>IF($B169&lt;&gt;"",SUMIFS(销售台账!$I$3:$I$2654,销售台账!$E$3:$E$2654,$B169,销售台账!$B$3:$B$2654,LEFT($I$3,4),销售台账!$C$3:$C$2654,LEFT(BW$4,LEN(BW$4)-1)),"")</f>
        <v/>
      </c>
      <c r="CB169" s="64" t="str">
        <f>IF($B169&lt;&gt;"",IFERROR(SUMIFS(销售台账!$K$3:$K$2654,销售台账!$E$3:$E$2654,$B169,销售台账!$B$3:$B$2654,LEFT($I$3,4),销售台账!$C$3:$C$2654,LEFT(BW$4,LEN(BW$4)-1))/CA169,0),"")</f>
        <v/>
      </c>
      <c r="CC169" s="64" t="str">
        <f>IF($B169&lt;&gt;"",SUMIFS(损耗登记!$I$3:$I$4999,损耗登记!$E$3:$E$4999,$B169,损耗登记!$B$3:$B$4999,LEFT($I$3,4),损耗登记!$C$3:$C$4999,LEFT(BW$4,LEN(BW$4)-1)),"")</f>
        <v/>
      </c>
      <c r="CD169" s="64" t="str">
        <f t="shared" si="200"/>
        <v/>
      </c>
      <c r="CE169" s="64" t="str">
        <f t="shared" si="201"/>
        <v/>
      </c>
      <c r="CF169" s="64" t="str">
        <f t="shared" si="202"/>
        <v/>
      </c>
      <c r="CG169" s="64" t="str">
        <f t="shared" si="203"/>
        <v/>
      </c>
      <c r="CH169" s="64" t="str">
        <f>IF($B169&lt;&gt;"",SUMIFS(进货台账!$I$3:$I$1869,进货台账!$E$3:$E$1869,$B169,进货台账!$B$3:$B$1869,LEFT($I$3,4),进货台账!$C$3:$C$1869,LEFT(CH$4,LEN(CH$4)-1)),"")</f>
        <v/>
      </c>
      <c r="CI169" s="64" t="str">
        <f>IF($B169&lt;&gt;"",SUMIFS(进货台账!$K$3:$K$1869,进货台账!$E$3:$E$1869,$B169,进货台账!$B$3:$B$1869,LEFT($I$3,4),进货台账!$C$3:$C$1869,LEFT(CH$4,LEN(CH$4)-1)),"")</f>
        <v/>
      </c>
      <c r="CJ169" s="64" t="str">
        <f t="shared" si="204"/>
        <v/>
      </c>
      <c r="CK169" s="64" t="str">
        <f t="shared" si="205"/>
        <v/>
      </c>
      <c r="CL169" s="64" t="str">
        <f>IF($B169&lt;&gt;"",SUMIFS(销售台账!$I$3:$I$2654,销售台账!$E$3:$E$2654,$B169,销售台账!$B$3:$B$2654,LEFT($I$3,4),销售台账!$C$3:$C$2654,LEFT(CH$4,LEN(CH$4)-1)),"")</f>
        <v/>
      </c>
      <c r="CM169" s="64" t="str">
        <f>IF($B169&lt;&gt;"",IFERROR(SUMIFS(销售台账!$K$3:$K$2654,销售台账!$E$3:$E$2654,$B169,销售台账!$B$3:$B$2654,LEFT($I$3,4),销售台账!$C$3:$C$2654,LEFT(CH$4,LEN(CH$4)-1))/CL169,0),"")</f>
        <v/>
      </c>
      <c r="CN169" s="64" t="str">
        <f>IF($B169&lt;&gt;"",SUMIFS(损耗登记!$I$3:$I$4999,损耗登记!$E$3:$E$4999,$B169,损耗登记!$B$3:$B$4999,LEFT($I$3,4),损耗登记!$C$3:$C$4999,LEFT(CH$4,LEN(CH$4)-1)),"")</f>
        <v/>
      </c>
      <c r="CO169" s="64" t="str">
        <f t="shared" si="206"/>
        <v/>
      </c>
      <c r="CP169" s="64" t="str">
        <f t="shared" si="207"/>
        <v/>
      </c>
      <c r="CQ169" s="64" t="str">
        <f t="shared" si="208"/>
        <v/>
      </c>
      <c r="CR169" s="64" t="str">
        <f t="shared" si="209"/>
        <v/>
      </c>
      <c r="CS169" s="64" t="str">
        <f>IF($B169&lt;&gt;"",SUMIFS(进货台账!$I$3:$I$1869,进货台账!$E$3:$E$1869,$B169,进货台账!$B$3:$B$1869,LEFT($I$3,4),进货台账!$C$3:$C$1869,LEFT(CS$4,LEN(CS$4)-1)),"")</f>
        <v/>
      </c>
      <c r="CT169" s="64" t="str">
        <f>IF($B169&lt;&gt;"",SUMIFS(进货台账!$K$3:$K$1869,进货台账!$E$3:$E$1869,$B169,进货台账!$B$3:$B$1869,LEFT($I$3,4),进货台账!$C$3:$C$1869,LEFT(CS$4,LEN(CS$4)-1)),"")</f>
        <v/>
      </c>
      <c r="CU169" s="64" t="str">
        <f t="shared" si="210"/>
        <v/>
      </c>
      <c r="CV169" s="64" t="str">
        <f t="shared" si="211"/>
        <v/>
      </c>
      <c r="CW169" s="64" t="str">
        <f>IF($B169&lt;&gt;"",SUMIFS(销售台账!$I$3:$I$2654,销售台账!$E$3:$E$2654,$B169,销售台账!$B$3:$B$2654,LEFT($I$3,4),销售台账!$C$3:$C$2654,LEFT(CS$4,LEN(CS$4)-1)),"")</f>
        <v/>
      </c>
      <c r="CX169" s="64" t="str">
        <f>IF($B169&lt;&gt;"",IFERROR(SUMIFS(销售台账!$K$3:$K$2654,销售台账!$E$3:$E$2654,$B169,销售台账!$B$3:$B$2654,LEFT($I$3,4),销售台账!$C$3:$C$2654,LEFT(CS$4,LEN(CS$4)-1))/CW169,0),"")</f>
        <v/>
      </c>
      <c r="CY169" s="64" t="str">
        <f>IF($B169&lt;&gt;"",SUMIFS(损耗登记!$I$3:$I$4999,损耗登记!$E$3:$E$4999,$B169,损耗登记!$B$3:$B$4999,LEFT($I$3,4),损耗登记!$C$3:$C$4999,LEFT(CS$4,LEN(CS$4)-1)),"")</f>
        <v/>
      </c>
      <c r="CZ169" s="64" t="str">
        <f t="shared" si="212"/>
        <v/>
      </c>
      <c r="DA169" s="64" t="str">
        <f t="shared" si="213"/>
        <v/>
      </c>
      <c r="DB169" s="64" t="str">
        <f t="shared" si="214"/>
        <v/>
      </c>
      <c r="DC169" s="64" t="str">
        <f t="shared" si="215"/>
        <v/>
      </c>
      <c r="DD169" s="64" t="str">
        <f>IF($B169&lt;&gt;"",SUMIFS(进货台账!$I$3:$I$1869,进货台账!$E$3:$E$1869,$B169,进货台账!$B$3:$B$1869,LEFT($I$3,4),进货台账!$C$3:$C$1869,LEFT(DD$4,LEN(DD$4)-1)),"")</f>
        <v/>
      </c>
      <c r="DE169" s="64" t="str">
        <f>IF($B169&lt;&gt;"",SUMIFS(进货台账!$K$3:$K$1869,进货台账!$E$3:$E$1869,$B169,进货台账!$B$3:$B$1869,LEFT($I$3,4),进货台账!$C$3:$C$1869,LEFT(DD$4,LEN(DD$4)-1)),"")</f>
        <v/>
      </c>
      <c r="DF169" s="64" t="str">
        <f t="shared" si="216"/>
        <v/>
      </c>
      <c r="DG169" s="64" t="str">
        <f t="shared" si="217"/>
        <v/>
      </c>
      <c r="DH169" s="64" t="str">
        <f>IF($B169&lt;&gt;"",SUMIFS(销售台账!$I$3:$I$2654,销售台账!$E$3:$E$2654,$B169,销售台账!$B$3:$B$2654,LEFT($I$3,4),销售台账!$C$3:$C$2654,LEFT(DD$4,LEN(DD$4)-1)),"")</f>
        <v/>
      </c>
      <c r="DI169" s="64" t="str">
        <f>IF($B169&lt;&gt;"",IFERROR(SUMIFS(销售台账!$K$3:$K$2654,销售台账!$E$3:$E$2654,$B169,销售台账!$B$3:$B$2654,LEFT($I$3,4),销售台账!$C$3:$C$2654,LEFT(DD$4,LEN(DD$4)-1))/DH169,0),"")</f>
        <v/>
      </c>
      <c r="DJ169" s="64" t="str">
        <f>IF($B169&lt;&gt;"",SUMIFS(损耗登记!$I$3:$I$4999,损耗登记!$E$3:$E$4999,$B169,损耗登记!$B$3:$B$4999,LEFT($I$3,4),损耗登记!$C$3:$C$4999,LEFT(DD$4,LEN(DD$4)-1)),"")</f>
        <v/>
      </c>
      <c r="DK169" s="64" t="str">
        <f t="shared" si="218"/>
        <v/>
      </c>
      <c r="DL169" s="64" t="str">
        <f t="shared" si="219"/>
        <v/>
      </c>
      <c r="DM169" s="64" t="str">
        <f t="shared" si="220"/>
        <v/>
      </c>
      <c r="DN169" s="64" t="str">
        <f t="shared" si="221"/>
        <v/>
      </c>
      <c r="DO169" s="64" t="str">
        <f>IF($B169&lt;&gt;"",SUMIFS(进货台账!$I$3:$I$1869,进货台账!$E$3:$E$1869,$B169,进货台账!$B$3:$B$1869,LEFT($I$3,4),进货台账!$C$3:$C$1869,LEFT(DO$4,LEN(DO$4)-1)),"")</f>
        <v/>
      </c>
      <c r="DP169" s="64" t="str">
        <f>IF($B169&lt;&gt;"",SUMIFS(进货台账!$K$3:$K$1869,进货台账!$E$3:$E$1869,$B169,进货台账!$B$3:$B$1869,LEFT($I$3,4),进货台账!$C$3:$C$1869,LEFT(DO$4,LEN(DO$4)-1)),"")</f>
        <v/>
      </c>
      <c r="DQ169" s="64" t="str">
        <f t="shared" si="222"/>
        <v/>
      </c>
      <c r="DR169" s="64" t="str">
        <f t="shared" si="223"/>
        <v/>
      </c>
      <c r="DS169" s="64" t="str">
        <f>IF($B169&lt;&gt;"",SUMIFS(销售台账!$I$3:$I$2654,销售台账!$E$3:$E$2654,$B169,销售台账!$B$3:$B$2654,LEFT($I$3,4),销售台账!$C$3:$C$2654,LEFT(DO$4,LEN(DO$4)-1)),"")</f>
        <v/>
      </c>
      <c r="DT169" s="64" t="str">
        <f>IF($B169&lt;&gt;"",IFERROR(SUMIFS(销售台账!$K$3:$K$2654,销售台账!$E$3:$E$2654,$B169,销售台账!$B$3:$B$2654,LEFT($I$3,4),销售台账!$C$3:$C$2654,LEFT(DO$4,LEN(DO$4)-1))/DS169,0),"")</f>
        <v/>
      </c>
      <c r="DU169" s="64" t="str">
        <f>IF($B169&lt;&gt;"",SUMIFS(损耗登记!$I$3:$I$4999,损耗登记!$E$3:$E$4999,$B169,损耗登记!$B$3:$B$4999,LEFT($I$3,4),损耗登记!$C$3:$C$4999,LEFT(DO$4,LEN(DO$4)-1)),"")</f>
        <v/>
      </c>
      <c r="DV169" s="64" t="str">
        <f t="shared" si="224"/>
        <v/>
      </c>
      <c r="DW169" s="64" t="str">
        <f t="shared" si="225"/>
        <v/>
      </c>
      <c r="DX169" s="64" t="str">
        <f t="shared" si="226"/>
        <v/>
      </c>
      <c r="DY169" s="64" t="str">
        <f t="shared" si="227"/>
        <v/>
      </c>
      <c r="DZ169" s="64" t="str">
        <f>IF($B169&lt;&gt;"",SUMIFS(进货台账!$I$3:$I$1869,进货台账!$E$3:$E$1869,$B169,进货台账!$B$3:$B$1869,LEFT($I$3,4),进货台账!$C$3:$C$1869,LEFT(DZ$4,LEN(DZ$4)-1)),"")</f>
        <v/>
      </c>
      <c r="EA169" s="64" t="str">
        <f>IF($B169&lt;&gt;"",SUMIFS(进货台账!$K$3:$K$1869,进货台账!$E$3:$E$1869,$B169,进货台账!$B$3:$B$1869,LEFT($I$3,4),进货台账!$C$3:$C$1869,LEFT(DZ$4,LEN(DZ$4)-1)),"")</f>
        <v/>
      </c>
      <c r="EB169" s="64" t="str">
        <f t="shared" si="228"/>
        <v/>
      </c>
      <c r="EC169" s="64" t="str">
        <f t="shared" si="229"/>
        <v/>
      </c>
      <c r="ED169" s="64" t="str">
        <f>IF($B169&lt;&gt;"",SUMIFS(销售台账!$I$3:$I$2654,销售台账!$E$3:$E$2654,$B169,销售台账!$B$3:$B$2654,LEFT($I$3,4),销售台账!$C$3:$C$2654,LEFT(DZ$4,LEN(DZ$4)-1)),"")</f>
        <v/>
      </c>
      <c r="EE169" s="64" t="str">
        <f>IF($B169&lt;&gt;"",IFERROR(SUMIFS(销售台账!$K$3:$K$2654,销售台账!$E$3:$E$2654,$B169,销售台账!$B$3:$B$2654,LEFT($I$3,4),销售台账!$C$3:$C$2654,LEFT(DZ$4,LEN(DZ$4)-1))/ED169,0),"")</f>
        <v/>
      </c>
      <c r="EF169" s="64" t="str">
        <f>IF($B169&lt;&gt;"",SUMIFS(损耗登记!$I$3:$I$4999,损耗登记!$E$3:$E$4999,$B169,损耗登记!$B$3:$B$4999,LEFT($I$3,4),损耗登记!$C$3:$C$4999,LEFT(DZ$4,LEN(DZ$4)-1)),"")</f>
        <v/>
      </c>
      <c r="EG169" s="64" t="str">
        <f t="shared" si="230"/>
        <v/>
      </c>
      <c r="EH169" s="64" t="str">
        <f t="shared" si="231"/>
        <v/>
      </c>
      <c r="EI169" s="64" t="str">
        <f t="shared" si="232"/>
        <v/>
      </c>
      <c r="EJ169" s="64" t="str">
        <f t="shared" si="233"/>
        <v/>
      </c>
    </row>
    <row r="170" s="44" customFormat="1" ht="22" customHeight="1" spans="1:140">
      <c r="A170" s="63" t="str">
        <f t="shared" si="234"/>
        <v/>
      </c>
      <c r="B170" s="63" t="str">
        <f>IF(商品参数!A166&lt;&gt;"",商品参数!A166,"")</f>
        <v/>
      </c>
      <c r="C170" s="64" t="str">
        <f>IFERROR(VLOOKUP(B170,商品参数!A:E,2,FALSE),"")</f>
        <v/>
      </c>
      <c r="D170" s="64" t="str">
        <f>IFERROR(VLOOKUP(B170,商品参数!A:E,3,FALSE),"")</f>
        <v/>
      </c>
      <c r="E170" s="64" t="str">
        <f>IFERROR(VLOOKUP(B170,商品参数!A:E,4,FALSE),"")</f>
        <v/>
      </c>
      <c r="F170" s="64" t="str">
        <f>IF(E170&lt;&gt;"",IFERROR(VLOOKUP(B170,商品参数!$A$3:$D$499,6,0),0),"")</f>
        <v/>
      </c>
      <c r="G170" s="64" t="str">
        <f>IF(E170&lt;&gt;"",IFERROR(VLOOKUP(B170,商品参数!$A$3:$E$499,7,0),0),"")</f>
        <v/>
      </c>
      <c r="H170" s="64" t="str">
        <f t="shared" si="168"/>
        <v/>
      </c>
      <c r="I170" s="64" t="str">
        <f>IF($B170&lt;&gt;"",SUMIFS(进货台账!$I$3:$I$1869,进货台账!$E$3:$E$1869,$B170,进货台账!$B$3:$B$1869,LEFT($I$3,4),进货台账!$C$3:$C$1869,LEFT(I$4,LEN(I$4)-1)),"")</f>
        <v/>
      </c>
      <c r="J170" s="64" t="str">
        <f>IF($B170&lt;&gt;"",SUMIFS(进货台账!$K$3:$K$1869,进货台账!$E$3:$E$1869,$B170,进货台账!$B$3:$B$1869,LEFT($I$3,4),进货台账!$C$3:$C$1869,LEFT(I$4,LEN(I$4)-1)),"")</f>
        <v/>
      </c>
      <c r="K170" s="64" t="str">
        <f t="shared" si="169"/>
        <v/>
      </c>
      <c r="L170" s="64" t="str">
        <f t="shared" si="170"/>
        <v/>
      </c>
      <c r="M170" s="64" t="str">
        <f>IF($B170&lt;&gt;"",SUMIFS(销售台账!$I$3:$I$2654,销售台账!$E$3:$E$2654,$B170,销售台账!$B$3:$B$2654,LEFT($I$3,4),销售台账!$C$3:$C$2654,LEFT(I$4,LEN(I$4)-1)),"")</f>
        <v/>
      </c>
      <c r="N170" s="64" t="str">
        <f>IF($B170&lt;&gt;"",IFERROR(SUMIFS(销售台账!$K$3:$K$2654,销售台账!$E$3:$E$2654,$B170,销售台账!$B$3:$B$2654,LEFT($I$3,4),销售台账!$C$3:$C$2654,LEFT(I$4,LEN(I$4)-1))/M170,0),"")</f>
        <v/>
      </c>
      <c r="O170" s="64" t="str">
        <f>IF($B170&lt;&gt;"",SUMIFS(损耗登记!$I$3:$I$4999,损耗登记!$E$3:$E$4999,$B170,损耗登记!$B$3:$B$4999,LEFT($I$3,4),损耗登记!$C$3:$C$4999,LEFT(I$4,LEN(I$4)-1)),"")</f>
        <v/>
      </c>
      <c r="P170" s="64" t="str">
        <f t="shared" si="171"/>
        <v/>
      </c>
      <c r="Q170" s="64" t="str">
        <f t="shared" si="172"/>
        <v/>
      </c>
      <c r="R170" s="64" t="str">
        <f t="shared" si="173"/>
        <v/>
      </c>
      <c r="S170" s="64" t="str">
        <f t="shared" si="235"/>
        <v/>
      </c>
      <c r="T170" s="64" t="str">
        <f>IF($B170&lt;&gt;"",SUMIFS(进货台账!$I$3:$I$1869,进货台账!$E$3:$E$1869,$B170,进货台账!$B$3:$B$1869,LEFT($I$3,4),进货台账!$C$3:$C$1869,LEFT(T$4,LEN(T$4)-1)),"")</f>
        <v/>
      </c>
      <c r="U170" s="64" t="str">
        <f>IF($B170&lt;&gt;"",SUMIFS(进货台账!$K$3:$K$1869,进货台账!$E$3:$E$1869,$B170,进货台账!$B$3:$B$1869,LEFT($I$3,4),进货台账!$C$3:$C$1869,LEFT(T$4,LEN(T$4)-1)),"")</f>
        <v/>
      </c>
      <c r="V170" s="64" t="str">
        <f t="shared" si="236"/>
        <v/>
      </c>
      <c r="W170" s="64" t="str">
        <f t="shared" si="237"/>
        <v/>
      </c>
      <c r="X170" s="64" t="str">
        <f>IF($B170&lt;&gt;"",SUMIFS(销售台账!$I$3:$I$2654,销售台账!$E$3:$E$2654,$B170,销售台账!$B$3:$B$2654,LEFT($I$3,4),销售台账!$C$3:$C$2654,LEFT(T$4,LEN(T$4)-1)),"")</f>
        <v/>
      </c>
      <c r="Y170" s="64" t="str">
        <f>IF($B170&lt;&gt;"",IFERROR(SUMIFS(销售台账!$K$3:$K$2654,销售台账!$E$3:$E$2654,$B170,销售台账!$B$3:$B$2654,LEFT($I$3,4),销售台账!$C$3:$C$2654,LEFT(T$4,LEN(T$4)-1))/X170,0),"")</f>
        <v/>
      </c>
      <c r="Z170" s="64" t="str">
        <f>IF($B170&lt;&gt;"",SUMIFS(损耗登记!$I$3:$I$4999,损耗登记!$E$3:$E$4999,$B170,损耗登记!$B$3:$B$4999,LEFT($I$3,4),损耗登记!$C$3:$C$4999,LEFT(T$4,LEN(T$4)-1)),"")</f>
        <v/>
      </c>
      <c r="AA170" s="64" t="str">
        <f t="shared" si="238"/>
        <v/>
      </c>
      <c r="AB170" s="64" t="str">
        <f t="shared" si="239"/>
        <v/>
      </c>
      <c r="AC170" s="64" t="str">
        <f t="shared" si="240"/>
        <v/>
      </c>
      <c r="AD170" s="64" t="str">
        <f t="shared" si="241"/>
        <v/>
      </c>
      <c r="AE170" s="64" t="str">
        <f>IF($B170&lt;&gt;"",SUMIFS(进货台账!$I$3:$I$1869,进货台账!$E$3:$E$1869,$B170,进货台账!$B$3:$B$1869,LEFT($I$3,4),进货台账!$C$3:$C$1869,LEFT(AE$4,LEN(AE$4)-1)),"")</f>
        <v/>
      </c>
      <c r="AF170" s="64" t="str">
        <f>IF($B170&lt;&gt;"",SUMIFS(进货台账!$K$3:$K$1869,进货台账!$E$3:$E$1869,$B170,进货台账!$B$3:$B$1869,LEFT($I$3,4),进货台账!$C$3:$C$1869,LEFT(AE$4,LEN(AE$4)-1)),"")</f>
        <v/>
      </c>
      <c r="AG170" s="64" t="str">
        <f t="shared" si="174"/>
        <v/>
      </c>
      <c r="AH170" s="64" t="str">
        <f t="shared" si="175"/>
        <v/>
      </c>
      <c r="AI170" s="64" t="str">
        <f>IF($B170&lt;&gt;"",SUMIFS(销售台账!$I$3:$I$2654,销售台账!$E$3:$E$2654,$B170,销售台账!$B$3:$B$2654,LEFT($I$3,4),销售台账!$C$3:$C$2654,LEFT(AE$4,LEN(AE$4)-1)),"")</f>
        <v/>
      </c>
      <c r="AJ170" s="64" t="str">
        <f>IF($B170&lt;&gt;"",IFERROR(SUMIFS(销售台账!$K$3:$K$2654,销售台账!$E$3:$E$2654,$B170,销售台账!$B$3:$B$2654,LEFT($I$3,4),销售台账!$C$3:$C$2654,LEFT(AE$4,LEN(AE$4)-1))/AI170,0),"")</f>
        <v/>
      </c>
      <c r="AK170" s="64" t="str">
        <f>IF($B170&lt;&gt;"",SUMIFS(损耗登记!$I$3:$I$4999,损耗登记!$E$3:$E$4999,$B170,损耗登记!$B$3:$B$4999,LEFT($I$3,4),损耗登记!$C$3:$C$4999,LEFT(AE$4,LEN(AE$4)-1)),"")</f>
        <v/>
      </c>
      <c r="AL170" s="64" t="str">
        <f t="shared" si="176"/>
        <v/>
      </c>
      <c r="AM170" s="64" t="str">
        <f t="shared" si="177"/>
        <v/>
      </c>
      <c r="AN170" s="64" t="str">
        <f t="shared" si="178"/>
        <v/>
      </c>
      <c r="AO170" s="64" t="str">
        <f t="shared" si="179"/>
        <v/>
      </c>
      <c r="AP170" s="64" t="str">
        <f>IF($B170&lt;&gt;"",SUMIFS(进货台账!$I$3:$I$1869,进货台账!$E$3:$E$1869,$B170,进货台账!$B$3:$B$1869,LEFT($I$3,4),进货台账!$C$3:$C$1869,LEFT(AP$4,LEN(AP$4)-1)),"")</f>
        <v/>
      </c>
      <c r="AQ170" s="64" t="str">
        <f>IF($B170&lt;&gt;"",SUMIFS(进货台账!$K$3:$K$1869,进货台账!$E$3:$E$1869,$B170,进货台账!$B$3:$B$1869,LEFT($I$3,4),进货台账!$C$3:$C$1869,LEFT(AP$4,LEN(AP$4)-1)),"")</f>
        <v/>
      </c>
      <c r="AR170" s="64" t="str">
        <f t="shared" si="180"/>
        <v/>
      </c>
      <c r="AS170" s="64" t="str">
        <f t="shared" si="181"/>
        <v/>
      </c>
      <c r="AT170" s="64" t="str">
        <f>IF($B170&lt;&gt;"",SUMIFS(销售台账!$I$3:$I$2654,销售台账!$E$3:$E$2654,$B170,销售台账!$B$3:$B$2654,LEFT($I$3,4),销售台账!$C$3:$C$2654,LEFT(AP$4,LEN(AP$4)-1)),"")</f>
        <v/>
      </c>
      <c r="AU170" s="64" t="str">
        <f>IF($B170&lt;&gt;"",IFERROR(SUMIFS(销售台账!$K$3:$K$2654,销售台账!$E$3:$E$2654,$B170,销售台账!$B$3:$B$2654,LEFT($I$3,4),销售台账!$C$3:$C$2654,LEFT(AP$4,LEN(AP$4)-1))/AT170,0),"")</f>
        <v/>
      </c>
      <c r="AV170" s="64" t="str">
        <f>IF($B170&lt;&gt;"",SUMIFS(损耗登记!$I$3:$I$4999,损耗登记!$E$3:$E$4999,$B170,损耗登记!$B$3:$B$4999,LEFT($I$3,4),损耗登记!$C$3:$C$4999,LEFT(AP$4,LEN(AP$4)-1)),"")</f>
        <v/>
      </c>
      <c r="AW170" s="64" t="str">
        <f t="shared" si="182"/>
        <v/>
      </c>
      <c r="AX170" s="64" t="str">
        <f t="shared" si="183"/>
        <v/>
      </c>
      <c r="AY170" s="64" t="str">
        <f t="shared" si="184"/>
        <v/>
      </c>
      <c r="AZ170" s="64" t="str">
        <f t="shared" si="185"/>
        <v/>
      </c>
      <c r="BA170" s="64" t="str">
        <f>IF($B170&lt;&gt;"",SUMIFS(进货台账!$I$3:$I$1869,进货台账!$E$3:$E$1869,$B170,进货台账!$B$3:$B$1869,LEFT($I$3,4),进货台账!$C$3:$C$1869,LEFT(BA$4,LEN(BA$4)-1)),"")</f>
        <v/>
      </c>
      <c r="BB170" s="64" t="str">
        <f>IF($B170&lt;&gt;"",SUMIFS(进货台账!$K$3:$K$1869,进货台账!$E$3:$E$1869,$B170,进货台账!$B$3:$B$1869,LEFT($I$3,4),进货台账!$C$3:$C$1869,LEFT(BA$4,LEN(BA$4)-1)),"")</f>
        <v/>
      </c>
      <c r="BC170" s="64" t="str">
        <f t="shared" si="186"/>
        <v/>
      </c>
      <c r="BD170" s="64" t="str">
        <f t="shared" si="187"/>
        <v/>
      </c>
      <c r="BE170" s="64" t="str">
        <f>IF($B170&lt;&gt;"",SUMIFS(销售台账!$I$3:$I$2654,销售台账!$E$3:$E$2654,$B170,销售台账!$B$3:$B$2654,LEFT($I$3,4),销售台账!$C$3:$C$2654,LEFT(BA$4,LEN(BA$4)-1)),"")</f>
        <v/>
      </c>
      <c r="BF170" s="64" t="str">
        <f>IF($B170&lt;&gt;"",IFERROR(SUMIFS(销售台账!$K$3:$K$2654,销售台账!$E$3:$E$2654,$B170,销售台账!$B$3:$B$2654,LEFT($I$3,4),销售台账!$C$3:$C$2654,LEFT(BA$4,LEN(BA$4)-1))/BE170,0),"")</f>
        <v/>
      </c>
      <c r="BG170" s="64" t="str">
        <f>IF($B170&lt;&gt;"",SUMIFS(损耗登记!$I$3:$I$4999,损耗登记!$E$3:$E$4999,$B170,损耗登记!$B$3:$B$4999,LEFT($I$3,4),损耗登记!$C$3:$C$4999,LEFT(BA$4,LEN(BA$4)-1)),"")</f>
        <v/>
      </c>
      <c r="BH170" s="64" t="str">
        <f t="shared" si="188"/>
        <v/>
      </c>
      <c r="BI170" s="64" t="str">
        <f t="shared" si="189"/>
        <v/>
      </c>
      <c r="BJ170" s="64" t="str">
        <f t="shared" si="190"/>
        <v/>
      </c>
      <c r="BK170" s="64" t="str">
        <f t="shared" si="191"/>
        <v/>
      </c>
      <c r="BL170" s="64" t="str">
        <f>IF($B170&lt;&gt;"",SUMIFS(进货台账!$I$3:$I$1869,进货台账!$E$3:$E$1869,$B170,进货台账!$B$3:$B$1869,LEFT($I$3,4),进货台账!$C$3:$C$1869,LEFT(BL$4,LEN(BL$4)-1)),"")</f>
        <v/>
      </c>
      <c r="BM170" s="64" t="str">
        <f>IF($B170&lt;&gt;"",SUMIFS(进货台账!$K$3:$K$1869,进货台账!$E$3:$E$1869,$B170,进货台账!$B$3:$B$1869,LEFT($I$3,4),进货台账!$C$3:$C$1869,LEFT(BL$4,LEN(BL$4)-1)),"")</f>
        <v/>
      </c>
      <c r="BN170" s="64" t="str">
        <f t="shared" si="192"/>
        <v/>
      </c>
      <c r="BO170" s="64" t="str">
        <f t="shared" si="193"/>
        <v/>
      </c>
      <c r="BP170" s="64" t="str">
        <f>IF($B170&lt;&gt;"",SUMIFS(销售台账!$I$3:$I$2654,销售台账!$E$3:$E$2654,$B170,销售台账!$B$3:$B$2654,LEFT($I$3,4),销售台账!$C$3:$C$2654,LEFT(BL$4,LEN(BL$4)-1)),"")</f>
        <v/>
      </c>
      <c r="BQ170" s="64" t="str">
        <f>IF($B170&lt;&gt;"",IFERROR(SUMIFS(销售台账!$K$3:$K$2654,销售台账!$E$3:$E$2654,$B170,销售台账!$B$3:$B$2654,LEFT($I$3,4),销售台账!$C$3:$C$2654,LEFT(BL$4,LEN(BL$4)-1))/BP170,0),"")</f>
        <v/>
      </c>
      <c r="BR170" s="64" t="str">
        <f>IF($B170&lt;&gt;"",SUMIFS(损耗登记!$I$3:$I$4999,损耗登记!$E$3:$E$4999,$B170,损耗登记!$B$3:$B$4999,LEFT($I$3,4),损耗登记!$C$3:$C$4999,LEFT(BL$4,LEN(BL$4)-1)),"")</f>
        <v/>
      </c>
      <c r="BS170" s="64" t="str">
        <f t="shared" si="194"/>
        <v/>
      </c>
      <c r="BT170" s="64" t="str">
        <f t="shared" si="195"/>
        <v/>
      </c>
      <c r="BU170" s="64" t="str">
        <f t="shared" si="196"/>
        <v/>
      </c>
      <c r="BV170" s="64" t="str">
        <f t="shared" si="197"/>
        <v/>
      </c>
      <c r="BW170" s="64" t="str">
        <f>IF($B170&lt;&gt;"",SUMIFS(进货台账!$I$3:$I$1869,进货台账!$E$3:$E$1869,$B170,进货台账!$B$3:$B$1869,LEFT($I$3,4),进货台账!$C$3:$C$1869,LEFT(BW$4,LEN(BW$4)-1)),"")</f>
        <v/>
      </c>
      <c r="BX170" s="64" t="str">
        <f>IF($B170&lt;&gt;"",SUMIFS(进货台账!$K$3:$K$1869,进货台账!$E$3:$E$1869,$B170,进货台账!$B$3:$B$1869,LEFT($I$3,4),进货台账!$C$3:$C$1869,LEFT(BW$4,LEN(BW$4)-1)),"")</f>
        <v/>
      </c>
      <c r="BY170" s="64" t="str">
        <f t="shared" si="198"/>
        <v/>
      </c>
      <c r="BZ170" s="64" t="str">
        <f t="shared" si="199"/>
        <v/>
      </c>
      <c r="CA170" s="64" t="str">
        <f>IF($B170&lt;&gt;"",SUMIFS(销售台账!$I$3:$I$2654,销售台账!$E$3:$E$2654,$B170,销售台账!$B$3:$B$2654,LEFT($I$3,4),销售台账!$C$3:$C$2654,LEFT(BW$4,LEN(BW$4)-1)),"")</f>
        <v/>
      </c>
      <c r="CB170" s="64" t="str">
        <f>IF($B170&lt;&gt;"",IFERROR(SUMIFS(销售台账!$K$3:$K$2654,销售台账!$E$3:$E$2654,$B170,销售台账!$B$3:$B$2654,LEFT($I$3,4),销售台账!$C$3:$C$2654,LEFT(BW$4,LEN(BW$4)-1))/CA170,0),"")</f>
        <v/>
      </c>
      <c r="CC170" s="64" t="str">
        <f>IF($B170&lt;&gt;"",SUMIFS(损耗登记!$I$3:$I$4999,损耗登记!$E$3:$E$4999,$B170,损耗登记!$B$3:$B$4999,LEFT($I$3,4),损耗登记!$C$3:$C$4999,LEFT(BW$4,LEN(BW$4)-1)),"")</f>
        <v/>
      </c>
      <c r="CD170" s="64" t="str">
        <f t="shared" si="200"/>
        <v/>
      </c>
      <c r="CE170" s="64" t="str">
        <f t="shared" si="201"/>
        <v/>
      </c>
      <c r="CF170" s="64" t="str">
        <f t="shared" si="202"/>
        <v/>
      </c>
      <c r="CG170" s="64" t="str">
        <f t="shared" si="203"/>
        <v/>
      </c>
      <c r="CH170" s="64" t="str">
        <f>IF($B170&lt;&gt;"",SUMIFS(进货台账!$I$3:$I$1869,进货台账!$E$3:$E$1869,$B170,进货台账!$B$3:$B$1869,LEFT($I$3,4),进货台账!$C$3:$C$1869,LEFT(CH$4,LEN(CH$4)-1)),"")</f>
        <v/>
      </c>
      <c r="CI170" s="64" t="str">
        <f>IF($B170&lt;&gt;"",SUMIFS(进货台账!$K$3:$K$1869,进货台账!$E$3:$E$1869,$B170,进货台账!$B$3:$B$1869,LEFT($I$3,4),进货台账!$C$3:$C$1869,LEFT(CH$4,LEN(CH$4)-1)),"")</f>
        <v/>
      </c>
      <c r="CJ170" s="64" t="str">
        <f t="shared" si="204"/>
        <v/>
      </c>
      <c r="CK170" s="64" t="str">
        <f t="shared" si="205"/>
        <v/>
      </c>
      <c r="CL170" s="64" t="str">
        <f>IF($B170&lt;&gt;"",SUMIFS(销售台账!$I$3:$I$2654,销售台账!$E$3:$E$2654,$B170,销售台账!$B$3:$B$2654,LEFT($I$3,4),销售台账!$C$3:$C$2654,LEFT(CH$4,LEN(CH$4)-1)),"")</f>
        <v/>
      </c>
      <c r="CM170" s="64" t="str">
        <f>IF($B170&lt;&gt;"",IFERROR(SUMIFS(销售台账!$K$3:$K$2654,销售台账!$E$3:$E$2654,$B170,销售台账!$B$3:$B$2654,LEFT($I$3,4),销售台账!$C$3:$C$2654,LEFT(CH$4,LEN(CH$4)-1))/CL170,0),"")</f>
        <v/>
      </c>
      <c r="CN170" s="64" t="str">
        <f>IF($B170&lt;&gt;"",SUMIFS(损耗登记!$I$3:$I$4999,损耗登记!$E$3:$E$4999,$B170,损耗登记!$B$3:$B$4999,LEFT($I$3,4),损耗登记!$C$3:$C$4999,LEFT(CH$4,LEN(CH$4)-1)),"")</f>
        <v/>
      </c>
      <c r="CO170" s="64" t="str">
        <f t="shared" si="206"/>
        <v/>
      </c>
      <c r="CP170" s="64" t="str">
        <f t="shared" si="207"/>
        <v/>
      </c>
      <c r="CQ170" s="64" t="str">
        <f t="shared" si="208"/>
        <v/>
      </c>
      <c r="CR170" s="64" t="str">
        <f t="shared" si="209"/>
        <v/>
      </c>
      <c r="CS170" s="64" t="str">
        <f>IF($B170&lt;&gt;"",SUMIFS(进货台账!$I$3:$I$1869,进货台账!$E$3:$E$1869,$B170,进货台账!$B$3:$B$1869,LEFT($I$3,4),进货台账!$C$3:$C$1869,LEFT(CS$4,LEN(CS$4)-1)),"")</f>
        <v/>
      </c>
      <c r="CT170" s="64" t="str">
        <f>IF($B170&lt;&gt;"",SUMIFS(进货台账!$K$3:$K$1869,进货台账!$E$3:$E$1869,$B170,进货台账!$B$3:$B$1869,LEFT($I$3,4),进货台账!$C$3:$C$1869,LEFT(CS$4,LEN(CS$4)-1)),"")</f>
        <v/>
      </c>
      <c r="CU170" s="64" t="str">
        <f t="shared" si="210"/>
        <v/>
      </c>
      <c r="CV170" s="64" t="str">
        <f t="shared" si="211"/>
        <v/>
      </c>
      <c r="CW170" s="64" t="str">
        <f>IF($B170&lt;&gt;"",SUMIFS(销售台账!$I$3:$I$2654,销售台账!$E$3:$E$2654,$B170,销售台账!$B$3:$B$2654,LEFT($I$3,4),销售台账!$C$3:$C$2654,LEFT(CS$4,LEN(CS$4)-1)),"")</f>
        <v/>
      </c>
      <c r="CX170" s="64" t="str">
        <f>IF($B170&lt;&gt;"",IFERROR(SUMIFS(销售台账!$K$3:$K$2654,销售台账!$E$3:$E$2654,$B170,销售台账!$B$3:$B$2654,LEFT($I$3,4),销售台账!$C$3:$C$2654,LEFT(CS$4,LEN(CS$4)-1))/CW170,0),"")</f>
        <v/>
      </c>
      <c r="CY170" s="64" t="str">
        <f>IF($B170&lt;&gt;"",SUMIFS(损耗登记!$I$3:$I$4999,损耗登记!$E$3:$E$4999,$B170,损耗登记!$B$3:$B$4999,LEFT($I$3,4),损耗登记!$C$3:$C$4999,LEFT(CS$4,LEN(CS$4)-1)),"")</f>
        <v/>
      </c>
      <c r="CZ170" s="64" t="str">
        <f t="shared" si="212"/>
        <v/>
      </c>
      <c r="DA170" s="64" t="str">
        <f t="shared" si="213"/>
        <v/>
      </c>
      <c r="DB170" s="64" t="str">
        <f t="shared" si="214"/>
        <v/>
      </c>
      <c r="DC170" s="64" t="str">
        <f t="shared" si="215"/>
        <v/>
      </c>
      <c r="DD170" s="64" t="str">
        <f>IF($B170&lt;&gt;"",SUMIFS(进货台账!$I$3:$I$1869,进货台账!$E$3:$E$1869,$B170,进货台账!$B$3:$B$1869,LEFT($I$3,4),进货台账!$C$3:$C$1869,LEFT(DD$4,LEN(DD$4)-1)),"")</f>
        <v/>
      </c>
      <c r="DE170" s="64" t="str">
        <f>IF($B170&lt;&gt;"",SUMIFS(进货台账!$K$3:$K$1869,进货台账!$E$3:$E$1869,$B170,进货台账!$B$3:$B$1869,LEFT($I$3,4),进货台账!$C$3:$C$1869,LEFT(DD$4,LEN(DD$4)-1)),"")</f>
        <v/>
      </c>
      <c r="DF170" s="64" t="str">
        <f t="shared" si="216"/>
        <v/>
      </c>
      <c r="DG170" s="64" t="str">
        <f t="shared" si="217"/>
        <v/>
      </c>
      <c r="DH170" s="64" t="str">
        <f>IF($B170&lt;&gt;"",SUMIFS(销售台账!$I$3:$I$2654,销售台账!$E$3:$E$2654,$B170,销售台账!$B$3:$B$2654,LEFT($I$3,4),销售台账!$C$3:$C$2654,LEFT(DD$4,LEN(DD$4)-1)),"")</f>
        <v/>
      </c>
      <c r="DI170" s="64" t="str">
        <f>IF($B170&lt;&gt;"",IFERROR(SUMIFS(销售台账!$K$3:$K$2654,销售台账!$E$3:$E$2654,$B170,销售台账!$B$3:$B$2654,LEFT($I$3,4),销售台账!$C$3:$C$2654,LEFT(DD$4,LEN(DD$4)-1))/DH170,0),"")</f>
        <v/>
      </c>
      <c r="DJ170" s="64" t="str">
        <f>IF($B170&lt;&gt;"",SUMIFS(损耗登记!$I$3:$I$4999,损耗登记!$E$3:$E$4999,$B170,损耗登记!$B$3:$B$4999,LEFT($I$3,4),损耗登记!$C$3:$C$4999,LEFT(DD$4,LEN(DD$4)-1)),"")</f>
        <v/>
      </c>
      <c r="DK170" s="64" t="str">
        <f t="shared" si="218"/>
        <v/>
      </c>
      <c r="DL170" s="64" t="str">
        <f t="shared" si="219"/>
        <v/>
      </c>
      <c r="DM170" s="64" t="str">
        <f t="shared" si="220"/>
        <v/>
      </c>
      <c r="DN170" s="64" t="str">
        <f t="shared" si="221"/>
        <v/>
      </c>
      <c r="DO170" s="64" t="str">
        <f>IF($B170&lt;&gt;"",SUMIFS(进货台账!$I$3:$I$1869,进货台账!$E$3:$E$1869,$B170,进货台账!$B$3:$B$1869,LEFT($I$3,4),进货台账!$C$3:$C$1869,LEFT(DO$4,LEN(DO$4)-1)),"")</f>
        <v/>
      </c>
      <c r="DP170" s="64" t="str">
        <f>IF($B170&lt;&gt;"",SUMIFS(进货台账!$K$3:$K$1869,进货台账!$E$3:$E$1869,$B170,进货台账!$B$3:$B$1869,LEFT($I$3,4),进货台账!$C$3:$C$1869,LEFT(DO$4,LEN(DO$4)-1)),"")</f>
        <v/>
      </c>
      <c r="DQ170" s="64" t="str">
        <f t="shared" si="222"/>
        <v/>
      </c>
      <c r="DR170" s="64" t="str">
        <f t="shared" si="223"/>
        <v/>
      </c>
      <c r="DS170" s="64" t="str">
        <f>IF($B170&lt;&gt;"",SUMIFS(销售台账!$I$3:$I$2654,销售台账!$E$3:$E$2654,$B170,销售台账!$B$3:$B$2654,LEFT($I$3,4),销售台账!$C$3:$C$2654,LEFT(DO$4,LEN(DO$4)-1)),"")</f>
        <v/>
      </c>
      <c r="DT170" s="64" t="str">
        <f>IF($B170&lt;&gt;"",IFERROR(SUMIFS(销售台账!$K$3:$K$2654,销售台账!$E$3:$E$2654,$B170,销售台账!$B$3:$B$2654,LEFT($I$3,4),销售台账!$C$3:$C$2654,LEFT(DO$4,LEN(DO$4)-1))/DS170,0),"")</f>
        <v/>
      </c>
      <c r="DU170" s="64" t="str">
        <f>IF($B170&lt;&gt;"",SUMIFS(损耗登记!$I$3:$I$4999,损耗登记!$E$3:$E$4999,$B170,损耗登记!$B$3:$B$4999,LEFT($I$3,4),损耗登记!$C$3:$C$4999,LEFT(DO$4,LEN(DO$4)-1)),"")</f>
        <v/>
      </c>
      <c r="DV170" s="64" t="str">
        <f t="shared" si="224"/>
        <v/>
      </c>
      <c r="DW170" s="64" t="str">
        <f t="shared" si="225"/>
        <v/>
      </c>
      <c r="DX170" s="64" t="str">
        <f t="shared" si="226"/>
        <v/>
      </c>
      <c r="DY170" s="64" t="str">
        <f t="shared" si="227"/>
        <v/>
      </c>
      <c r="DZ170" s="64" t="str">
        <f>IF($B170&lt;&gt;"",SUMIFS(进货台账!$I$3:$I$1869,进货台账!$E$3:$E$1869,$B170,进货台账!$B$3:$B$1869,LEFT($I$3,4),进货台账!$C$3:$C$1869,LEFT(DZ$4,LEN(DZ$4)-1)),"")</f>
        <v/>
      </c>
      <c r="EA170" s="64" t="str">
        <f>IF($B170&lt;&gt;"",SUMIFS(进货台账!$K$3:$K$1869,进货台账!$E$3:$E$1869,$B170,进货台账!$B$3:$B$1869,LEFT($I$3,4),进货台账!$C$3:$C$1869,LEFT(DZ$4,LEN(DZ$4)-1)),"")</f>
        <v/>
      </c>
      <c r="EB170" s="64" t="str">
        <f t="shared" si="228"/>
        <v/>
      </c>
      <c r="EC170" s="64" t="str">
        <f t="shared" si="229"/>
        <v/>
      </c>
      <c r="ED170" s="64" t="str">
        <f>IF($B170&lt;&gt;"",SUMIFS(销售台账!$I$3:$I$2654,销售台账!$E$3:$E$2654,$B170,销售台账!$B$3:$B$2654,LEFT($I$3,4),销售台账!$C$3:$C$2654,LEFT(DZ$4,LEN(DZ$4)-1)),"")</f>
        <v/>
      </c>
      <c r="EE170" s="64" t="str">
        <f>IF($B170&lt;&gt;"",IFERROR(SUMIFS(销售台账!$K$3:$K$2654,销售台账!$E$3:$E$2654,$B170,销售台账!$B$3:$B$2654,LEFT($I$3,4),销售台账!$C$3:$C$2654,LEFT(DZ$4,LEN(DZ$4)-1))/ED170,0),"")</f>
        <v/>
      </c>
      <c r="EF170" s="64" t="str">
        <f>IF($B170&lt;&gt;"",SUMIFS(损耗登记!$I$3:$I$4999,损耗登记!$E$3:$E$4999,$B170,损耗登记!$B$3:$B$4999,LEFT($I$3,4),损耗登记!$C$3:$C$4999,LEFT(DZ$4,LEN(DZ$4)-1)),"")</f>
        <v/>
      </c>
      <c r="EG170" s="64" t="str">
        <f t="shared" si="230"/>
        <v/>
      </c>
      <c r="EH170" s="64" t="str">
        <f t="shared" si="231"/>
        <v/>
      </c>
      <c r="EI170" s="64" t="str">
        <f t="shared" si="232"/>
        <v/>
      </c>
      <c r="EJ170" s="64" t="str">
        <f t="shared" si="233"/>
        <v/>
      </c>
    </row>
    <row r="171" s="44" customFormat="1" ht="22" customHeight="1" spans="1:140">
      <c r="A171" s="63" t="str">
        <f t="shared" si="234"/>
        <v/>
      </c>
      <c r="B171" s="63" t="str">
        <f>IF(商品参数!A167&lt;&gt;"",商品参数!A167,"")</f>
        <v/>
      </c>
      <c r="C171" s="64" t="str">
        <f>IFERROR(VLOOKUP(B171,商品参数!A:E,2,FALSE),"")</f>
        <v/>
      </c>
      <c r="D171" s="64" t="str">
        <f>IFERROR(VLOOKUP(B171,商品参数!A:E,3,FALSE),"")</f>
        <v/>
      </c>
      <c r="E171" s="64" t="str">
        <f>IFERROR(VLOOKUP(B171,商品参数!A:E,4,FALSE),"")</f>
        <v/>
      </c>
      <c r="F171" s="64" t="str">
        <f>IF(E171&lt;&gt;"",IFERROR(VLOOKUP(B171,商品参数!$A$3:$D$499,6,0),0),"")</f>
        <v/>
      </c>
      <c r="G171" s="64" t="str">
        <f>IF(E171&lt;&gt;"",IFERROR(VLOOKUP(B171,商品参数!$A$3:$E$499,7,0),0),"")</f>
        <v/>
      </c>
      <c r="H171" s="64" t="str">
        <f t="shared" si="168"/>
        <v/>
      </c>
      <c r="I171" s="64" t="str">
        <f>IF($B171&lt;&gt;"",SUMIFS(进货台账!$I$3:$I$1869,进货台账!$E$3:$E$1869,$B171,进货台账!$B$3:$B$1869,LEFT($I$3,4),进货台账!$C$3:$C$1869,LEFT(I$4,LEN(I$4)-1)),"")</f>
        <v/>
      </c>
      <c r="J171" s="64" t="str">
        <f>IF($B171&lt;&gt;"",SUMIFS(进货台账!$K$3:$K$1869,进货台账!$E$3:$E$1869,$B171,进货台账!$B$3:$B$1869,LEFT($I$3,4),进货台账!$C$3:$C$1869,LEFT(I$4,LEN(I$4)-1)),"")</f>
        <v/>
      </c>
      <c r="K171" s="64" t="str">
        <f t="shared" si="169"/>
        <v/>
      </c>
      <c r="L171" s="64" t="str">
        <f t="shared" si="170"/>
        <v/>
      </c>
      <c r="M171" s="64" t="str">
        <f>IF($B171&lt;&gt;"",SUMIFS(销售台账!$I$3:$I$2654,销售台账!$E$3:$E$2654,$B171,销售台账!$B$3:$B$2654,LEFT($I$3,4),销售台账!$C$3:$C$2654,LEFT(I$4,LEN(I$4)-1)),"")</f>
        <v/>
      </c>
      <c r="N171" s="64" t="str">
        <f>IF($B171&lt;&gt;"",IFERROR(SUMIFS(销售台账!$K$3:$K$2654,销售台账!$E$3:$E$2654,$B171,销售台账!$B$3:$B$2654,LEFT($I$3,4),销售台账!$C$3:$C$2654,LEFT(I$4,LEN(I$4)-1))/M171,0),"")</f>
        <v/>
      </c>
      <c r="O171" s="64" t="str">
        <f>IF($B171&lt;&gt;"",SUMIFS(损耗登记!$I$3:$I$4999,损耗登记!$E$3:$E$4999,$B171,损耗登记!$B$3:$B$4999,LEFT($I$3,4),损耗登记!$C$3:$C$4999,LEFT(I$4,LEN(I$4)-1)),"")</f>
        <v/>
      </c>
      <c r="P171" s="64" t="str">
        <f t="shared" si="171"/>
        <v/>
      </c>
      <c r="Q171" s="64" t="str">
        <f t="shared" si="172"/>
        <v/>
      </c>
      <c r="R171" s="64" t="str">
        <f t="shared" si="173"/>
        <v/>
      </c>
      <c r="S171" s="64" t="str">
        <f t="shared" si="235"/>
        <v/>
      </c>
      <c r="T171" s="64" t="str">
        <f>IF($B171&lt;&gt;"",SUMIFS(进货台账!$I$3:$I$1869,进货台账!$E$3:$E$1869,$B171,进货台账!$B$3:$B$1869,LEFT($I$3,4),进货台账!$C$3:$C$1869,LEFT(T$4,LEN(T$4)-1)),"")</f>
        <v/>
      </c>
      <c r="U171" s="64" t="str">
        <f>IF($B171&lt;&gt;"",SUMIFS(进货台账!$K$3:$K$1869,进货台账!$E$3:$E$1869,$B171,进货台账!$B$3:$B$1869,LEFT($I$3,4),进货台账!$C$3:$C$1869,LEFT(T$4,LEN(T$4)-1)),"")</f>
        <v/>
      </c>
      <c r="V171" s="64" t="str">
        <f t="shared" si="236"/>
        <v/>
      </c>
      <c r="W171" s="64" t="str">
        <f t="shared" si="237"/>
        <v/>
      </c>
      <c r="X171" s="64" t="str">
        <f>IF($B171&lt;&gt;"",SUMIFS(销售台账!$I$3:$I$2654,销售台账!$E$3:$E$2654,$B171,销售台账!$B$3:$B$2654,LEFT($I$3,4),销售台账!$C$3:$C$2654,LEFT(T$4,LEN(T$4)-1)),"")</f>
        <v/>
      </c>
      <c r="Y171" s="64" t="str">
        <f>IF($B171&lt;&gt;"",IFERROR(SUMIFS(销售台账!$K$3:$K$2654,销售台账!$E$3:$E$2654,$B171,销售台账!$B$3:$B$2654,LEFT($I$3,4),销售台账!$C$3:$C$2654,LEFT(T$4,LEN(T$4)-1))/X171,0),"")</f>
        <v/>
      </c>
      <c r="Z171" s="64" t="str">
        <f>IF($B171&lt;&gt;"",SUMIFS(损耗登记!$I$3:$I$4999,损耗登记!$E$3:$E$4999,$B171,损耗登记!$B$3:$B$4999,LEFT($I$3,4),损耗登记!$C$3:$C$4999,LEFT(T$4,LEN(T$4)-1)),"")</f>
        <v/>
      </c>
      <c r="AA171" s="64" t="str">
        <f t="shared" si="238"/>
        <v/>
      </c>
      <c r="AB171" s="64" t="str">
        <f t="shared" si="239"/>
        <v/>
      </c>
      <c r="AC171" s="64" t="str">
        <f t="shared" si="240"/>
        <v/>
      </c>
      <c r="AD171" s="64" t="str">
        <f t="shared" si="241"/>
        <v/>
      </c>
      <c r="AE171" s="64" t="str">
        <f>IF($B171&lt;&gt;"",SUMIFS(进货台账!$I$3:$I$1869,进货台账!$E$3:$E$1869,$B171,进货台账!$B$3:$B$1869,LEFT($I$3,4),进货台账!$C$3:$C$1869,LEFT(AE$4,LEN(AE$4)-1)),"")</f>
        <v/>
      </c>
      <c r="AF171" s="64" t="str">
        <f>IF($B171&lt;&gt;"",SUMIFS(进货台账!$K$3:$K$1869,进货台账!$E$3:$E$1869,$B171,进货台账!$B$3:$B$1869,LEFT($I$3,4),进货台账!$C$3:$C$1869,LEFT(AE$4,LEN(AE$4)-1)),"")</f>
        <v/>
      </c>
      <c r="AG171" s="64" t="str">
        <f t="shared" si="174"/>
        <v/>
      </c>
      <c r="AH171" s="64" t="str">
        <f t="shared" si="175"/>
        <v/>
      </c>
      <c r="AI171" s="64" t="str">
        <f>IF($B171&lt;&gt;"",SUMIFS(销售台账!$I$3:$I$2654,销售台账!$E$3:$E$2654,$B171,销售台账!$B$3:$B$2654,LEFT($I$3,4),销售台账!$C$3:$C$2654,LEFT(AE$4,LEN(AE$4)-1)),"")</f>
        <v/>
      </c>
      <c r="AJ171" s="64" t="str">
        <f>IF($B171&lt;&gt;"",IFERROR(SUMIFS(销售台账!$K$3:$K$2654,销售台账!$E$3:$E$2654,$B171,销售台账!$B$3:$B$2654,LEFT($I$3,4),销售台账!$C$3:$C$2654,LEFT(AE$4,LEN(AE$4)-1))/AI171,0),"")</f>
        <v/>
      </c>
      <c r="AK171" s="64" t="str">
        <f>IF($B171&lt;&gt;"",SUMIFS(损耗登记!$I$3:$I$4999,损耗登记!$E$3:$E$4999,$B171,损耗登记!$B$3:$B$4999,LEFT($I$3,4),损耗登记!$C$3:$C$4999,LEFT(AE$4,LEN(AE$4)-1)),"")</f>
        <v/>
      </c>
      <c r="AL171" s="64" t="str">
        <f t="shared" si="176"/>
        <v/>
      </c>
      <c r="AM171" s="64" t="str">
        <f t="shared" si="177"/>
        <v/>
      </c>
      <c r="AN171" s="64" t="str">
        <f t="shared" si="178"/>
        <v/>
      </c>
      <c r="AO171" s="64" t="str">
        <f t="shared" si="179"/>
        <v/>
      </c>
      <c r="AP171" s="64" t="str">
        <f>IF($B171&lt;&gt;"",SUMIFS(进货台账!$I$3:$I$1869,进货台账!$E$3:$E$1869,$B171,进货台账!$B$3:$B$1869,LEFT($I$3,4),进货台账!$C$3:$C$1869,LEFT(AP$4,LEN(AP$4)-1)),"")</f>
        <v/>
      </c>
      <c r="AQ171" s="64" t="str">
        <f>IF($B171&lt;&gt;"",SUMIFS(进货台账!$K$3:$K$1869,进货台账!$E$3:$E$1869,$B171,进货台账!$B$3:$B$1869,LEFT($I$3,4),进货台账!$C$3:$C$1869,LEFT(AP$4,LEN(AP$4)-1)),"")</f>
        <v/>
      </c>
      <c r="AR171" s="64" t="str">
        <f t="shared" si="180"/>
        <v/>
      </c>
      <c r="AS171" s="64" t="str">
        <f t="shared" si="181"/>
        <v/>
      </c>
      <c r="AT171" s="64" t="str">
        <f>IF($B171&lt;&gt;"",SUMIFS(销售台账!$I$3:$I$2654,销售台账!$E$3:$E$2654,$B171,销售台账!$B$3:$B$2654,LEFT($I$3,4),销售台账!$C$3:$C$2654,LEFT(AP$4,LEN(AP$4)-1)),"")</f>
        <v/>
      </c>
      <c r="AU171" s="64" t="str">
        <f>IF($B171&lt;&gt;"",IFERROR(SUMIFS(销售台账!$K$3:$K$2654,销售台账!$E$3:$E$2654,$B171,销售台账!$B$3:$B$2654,LEFT($I$3,4),销售台账!$C$3:$C$2654,LEFT(AP$4,LEN(AP$4)-1))/AT171,0),"")</f>
        <v/>
      </c>
      <c r="AV171" s="64" t="str">
        <f>IF($B171&lt;&gt;"",SUMIFS(损耗登记!$I$3:$I$4999,损耗登记!$E$3:$E$4999,$B171,损耗登记!$B$3:$B$4999,LEFT($I$3,4),损耗登记!$C$3:$C$4999,LEFT(AP$4,LEN(AP$4)-1)),"")</f>
        <v/>
      </c>
      <c r="AW171" s="64" t="str">
        <f t="shared" si="182"/>
        <v/>
      </c>
      <c r="AX171" s="64" t="str">
        <f t="shared" si="183"/>
        <v/>
      </c>
      <c r="AY171" s="64" t="str">
        <f t="shared" si="184"/>
        <v/>
      </c>
      <c r="AZ171" s="64" t="str">
        <f t="shared" si="185"/>
        <v/>
      </c>
      <c r="BA171" s="64" t="str">
        <f>IF($B171&lt;&gt;"",SUMIFS(进货台账!$I$3:$I$1869,进货台账!$E$3:$E$1869,$B171,进货台账!$B$3:$B$1869,LEFT($I$3,4),进货台账!$C$3:$C$1869,LEFT(BA$4,LEN(BA$4)-1)),"")</f>
        <v/>
      </c>
      <c r="BB171" s="64" t="str">
        <f>IF($B171&lt;&gt;"",SUMIFS(进货台账!$K$3:$K$1869,进货台账!$E$3:$E$1869,$B171,进货台账!$B$3:$B$1869,LEFT($I$3,4),进货台账!$C$3:$C$1869,LEFT(BA$4,LEN(BA$4)-1)),"")</f>
        <v/>
      </c>
      <c r="BC171" s="64" t="str">
        <f t="shared" si="186"/>
        <v/>
      </c>
      <c r="BD171" s="64" t="str">
        <f t="shared" si="187"/>
        <v/>
      </c>
      <c r="BE171" s="64" t="str">
        <f>IF($B171&lt;&gt;"",SUMIFS(销售台账!$I$3:$I$2654,销售台账!$E$3:$E$2654,$B171,销售台账!$B$3:$B$2654,LEFT($I$3,4),销售台账!$C$3:$C$2654,LEFT(BA$4,LEN(BA$4)-1)),"")</f>
        <v/>
      </c>
      <c r="BF171" s="64" t="str">
        <f>IF($B171&lt;&gt;"",IFERROR(SUMIFS(销售台账!$K$3:$K$2654,销售台账!$E$3:$E$2654,$B171,销售台账!$B$3:$B$2654,LEFT($I$3,4),销售台账!$C$3:$C$2654,LEFT(BA$4,LEN(BA$4)-1))/BE171,0),"")</f>
        <v/>
      </c>
      <c r="BG171" s="64" t="str">
        <f>IF($B171&lt;&gt;"",SUMIFS(损耗登记!$I$3:$I$4999,损耗登记!$E$3:$E$4999,$B171,损耗登记!$B$3:$B$4999,LEFT($I$3,4),损耗登记!$C$3:$C$4999,LEFT(BA$4,LEN(BA$4)-1)),"")</f>
        <v/>
      </c>
      <c r="BH171" s="64" t="str">
        <f t="shared" si="188"/>
        <v/>
      </c>
      <c r="BI171" s="64" t="str">
        <f t="shared" si="189"/>
        <v/>
      </c>
      <c r="BJ171" s="64" t="str">
        <f t="shared" si="190"/>
        <v/>
      </c>
      <c r="BK171" s="64" t="str">
        <f t="shared" si="191"/>
        <v/>
      </c>
      <c r="BL171" s="64" t="str">
        <f>IF($B171&lt;&gt;"",SUMIFS(进货台账!$I$3:$I$1869,进货台账!$E$3:$E$1869,$B171,进货台账!$B$3:$B$1869,LEFT($I$3,4),进货台账!$C$3:$C$1869,LEFT(BL$4,LEN(BL$4)-1)),"")</f>
        <v/>
      </c>
      <c r="BM171" s="64" t="str">
        <f>IF($B171&lt;&gt;"",SUMIFS(进货台账!$K$3:$K$1869,进货台账!$E$3:$E$1869,$B171,进货台账!$B$3:$B$1869,LEFT($I$3,4),进货台账!$C$3:$C$1869,LEFT(BL$4,LEN(BL$4)-1)),"")</f>
        <v/>
      </c>
      <c r="BN171" s="64" t="str">
        <f t="shared" si="192"/>
        <v/>
      </c>
      <c r="BO171" s="64" t="str">
        <f t="shared" si="193"/>
        <v/>
      </c>
      <c r="BP171" s="64" t="str">
        <f>IF($B171&lt;&gt;"",SUMIFS(销售台账!$I$3:$I$2654,销售台账!$E$3:$E$2654,$B171,销售台账!$B$3:$B$2654,LEFT($I$3,4),销售台账!$C$3:$C$2654,LEFT(BL$4,LEN(BL$4)-1)),"")</f>
        <v/>
      </c>
      <c r="BQ171" s="64" t="str">
        <f>IF($B171&lt;&gt;"",IFERROR(SUMIFS(销售台账!$K$3:$K$2654,销售台账!$E$3:$E$2654,$B171,销售台账!$B$3:$B$2654,LEFT($I$3,4),销售台账!$C$3:$C$2654,LEFT(BL$4,LEN(BL$4)-1))/BP171,0),"")</f>
        <v/>
      </c>
      <c r="BR171" s="64" t="str">
        <f>IF($B171&lt;&gt;"",SUMIFS(损耗登记!$I$3:$I$4999,损耗登记!$E$3:$E$4999,$B171,损耗登记!$B$3:$B$4999,LEFT($I$3,4),损耗登记!$C$3:$C$4999,LEFT(BL$4,LEN(BL$4)-1)),"")</f>
        <v/>
      </c>
      <c r="BS171" s="64" t="str">
        <f t="shared" si="194"/>
        <v/>
      </c>
      <c r="BT171" s="64" t="str">
        <f t="shared" si="195"/>
        <v/>
      </c>
      <c r="BU171" s="64" t="str">
        <f t="shared" si="196"/>
        <v/>
      </c>
      <c r="BV171" s="64" t="str">
        <f t="shared" si="197"/>
        <v/>
      </c>
      <c r="BW171" s="64" t="str">
        <f>IF($B171&lt;&gt;"",SUMIFS(进货台账!$I$3:$I$1869,进货台账!$E$3:$E$1869,$B171,进货台账!$B$3:$B$1869,LEFT($I$3,4),进货台账!$C$3:$C$1869,LEFT(BW$4,LEN(BW$4)-1)),"")</f>
        <v/>
      </c>
      <c r="BX171" s="64" t="str">
        <f>IF($B171&lt;&gt;"",SUMIFS(进货台账!$K$3:$K$1869,进货台账!$E$3:$E$1869,$B171,进货台账!$B$3:$B$1869,LEFT($I$3,4),进货台账!$C$3:$C$1869,LEFT(BW$4,LEN(BW$4)-1)),"")</f>
        <v/>
      </c>
      <c r="BY171" s="64" t="str">
        <f t="shared" si="198"/>
        <v/>
      </c>
      <c r="BZ171" s="64" t="str">
        <f t="shared" si="199"/>
        <v/>
      </c>
      <c r="CA171" s="64" t="str">
        <f>IF($B171&lt;&gt;"",SUMIFS(销售台账!$I$3:$I$2654,销售台账!$E$3:$E$2654,$B171,销售台账!$B$3:$B$2654,LEFT($I$3,4),销售台账!$C$3:$C$2654,LEFT(BW$4,LEN(BW$4)-1)),"")</f>
        <v/>
      </c>
      <c r="CB171" s="64" t="str">
        <f>IF($B171&lt;&gt;"",IFERROR(SUMIFS(销售台账!$K$3:$K$2654,销售台账!$E$3:$E$2654,$B171,销售台账!$B$3:$B$2654,LEFT($I$3,4),销售台账!$C$3:$C$2654,LEFT(BW$4,LEN(BW$4)-1))/CA171,0),"")</f>
        <v/>
      </c>
      <c r="CC171" s="64" t="str">
        <f>IF($B171&lt;&gt;"",SUMIFS(损耗登记!$I$3:$I$4999,损耗登记!$E$3:$E$4999,$B171,损耗登记!$B$3:$B$4999,LEFT($I$3,4),损耗登记!$C$3:$C$4999,LEFT(BW$4,LEN(BW$4)-1)),"")</f>
        <v/>
      </c>
      <c r="CD171" s="64" t="str">
        <f t="shared" si="200"/>
        <v/>
      </c>
      <c r="CE171" s="64" t="str">
        <f t="shared" si="201"/>
        <v/>
      </c>
      <c r="CF171" s="64" t="str">
        <f t="shared" si="202"/>
        <v/>
      </c>
      <c r="CG171" s="64" t="str">
        <f t="shared" si="203"/>
        <v/>
      </c>
      <c r="CH171" s="64" t="str">
        <f>IF($B171&lt;&gt;"",SUMIFS(进货台账!$I$3:$I$1869,进货台账!$E$3:$E$1869,$B171,进货台账!$B$3:$B$1869,LEFT($I$3,4),进货台账!$C$3:$C$1869,LEFT(CH$4,LEN(CH$4)-1)),"")</f>
        <v/>
      </c>
      <c r="CI171" s="64" t="str">
        <f>IF($B171&lt;&gt;"",SUMIFS(进货台账!$K$3:$K$1869,进货台账!$E$3:$E$1869,$B171,进货台账!$B$3:$B$1869,LEFT($I$3,4),进货台账!$C$3:$C$1869,LEFT(CH$4,LEN(CH$4)-1)),"")</f>
        <v/>
      </c>
      <c r="CJ171" s="64" t="str">
        <f t="shared" si="204"/>
        <v/>
      </c>
      <c r="CK171" s="64" t="str">
        <f t="shared" si="205"/>
        <v/>
      </c>
      <c r="CL171" s="64" t="str">
        <f>IF($B171&lt;&gt;"",SUMIFS(销售台账!$I$3:$I$2654,销售台账!$E$3:$E$2654,$B171,销售台账!$B$3:$B$2654,LEFT($I$3,4),销售台账!$C$3:$C$2654,LEFT(CH$4,LEN(CH$4)-1)),"")</f>
        <v/>
      </c>
      <c r="CM171" s="64" t="str">
        <f>IF($B171&lt;&gt;"",IFERROR(SUMIFS(销售台账!$K$3:$K$2654,销售台账!$E$3:$E$2654,$B171,销售台账!$B$3:$B$2654,LEFT($I$3,4),销售台账!$C$3:$C$2654,LEFT(CH$4,LEN(CH$4)-1))/CL171,0),"")</f>
        <v/>
      </c>
      <c r="CN171" s="64" t="str">
        <f>IF($B171&lt;&gt;"",SUMIFS(损耗登记!$I$3:$I$4999,损耗登记!$E$3:$E$4999,$B171,损耗登记!$B$3:$B$4999,LEFT($I$3,4),损耗登记!$C$3:$C$4999,LEFT(CH$4,LEN(CH$4)-1)),"")</f>
        <v/>
      </c>
      <c r="CO171" s="64" t="str">
        <f t="shared" si="206"/>
        <v/>
      </c>
      <c r="CP171" s="64" t="str">
        <f t="shared" si="207"/>
        <v/>
      </c>
      <c r="CQ171" s="64" t="str">
        <f t="shared" si="208"/>
        <v/>
      </c>
      <c r="CR171" s="64" t="str">
        <f t="shared" si="209"/>
        <v/>
      </c>
      <c r="CS171" s="64" t="str">
        <f>IF($B171&lt;&gt;"",SUMIFS(进货台账!$I$3:$I$1869,进货台账!$E$3:$E$1869,$B171,进货台账!$B$3:$B$1869,LEFT($I$3,4),进货台账!$C$3:$C$1869,LEFT(CS$4,LEN(CS$4)-1)),"")</f>
        <v/>
      </c>
      <c r="CT171" s="64" t="str">
        <f>IF($B171&lt;&gt;"",SUMIFS(进货台账!$K$3:$K$1869,进货台账!$E$3:$E$1869,$B171,进货台账!$B$3:$B$1869,LEFT($I$3,4),进货台账!$C$3:$C$1869,LEFT(CS$4,LEN(CS$4)-1)),"")</f>
        <v/>
      </c>
      <c r="CU171" s="64" t="str">
        <f t="shared" si="210"/>
        <v/>
      </c>
      <c r="CV171" s="64" t="str">
        <f t="shared" si="211"/>
        <v/>
      </c>
      <c r="CW171" s="64" t="str">
        <f>IF($B171&lt;&gt;"",SUMIFS(销售台账!$I$3:$I$2654,销售台账!$E$3:$E$2654,$B171,销售台账!$B$3:$B$2654,LEFT($I$3,4),销售台账!$C$3:$C$2654,LEFT(CS$4,LEN(CS$4)-1)),"")</f>
        <v/>
      </c>
      <c r="CX171" s="64" t="str">
        <f>IF($B171&lt;&gt;"",IFERROR(SUMIFS(销售台账!$K$3:$K$2654,销售台账!$E$3:$E$2654,$B171,销售台账!$B$3:$B$2654,LEFT($I$3,4),销售台账!$C$3:$C$2654,LEFT(CS$4,LEN(CS$4)-1))/CW171,0),"")</f>
        <v/>
      </c>
      <c r="CY171" s="64" t="str">
        <f>IF($B171&lt;&gt;"",SUMIFS(损耗登记!$I$3:$I$4999,损耗登记!$E$3:$E$4999,$B171,损耗登记!$B$3:$B$4999,LEFT($I$3,4),损耗登记!$C$3:$C$4999,LEFT(CS$4,LEN(CS$4)-1)),"")</f>
        <v/>
      </c>
      <c r="CZ171" s="64" t="str">
        <f t="shared" si="212"/>
        <v/>
      </c>
      <c r="DA171" s="64" t="str">
        <f t="shared" si="213"/>
        <v/>
      </c>
      <c r="DB171" s="64" t="str">
        <f t="shared" si="214"/>
        <v/>
      </c>
      <c r="DC171" s="64" t="str">
        <f t="shared" si="215"/>
        <v/>
      </c>
      <c r="DD171" s="64" t="str">
        <f>IF($B171&lt;&gt;"",SUMIFS(进货台账!$I$3:$I$1869,进货台账!$E$3:$E$1869,$B171,进货台账!$B$3:$B$1869,LEFT($I$3,4),进货台账!$C$3:$C$1869,LEFT(DD$4,LEN(DD$4)-1)),"")</f>
        <v/>
      </c>
      <c r="DE171" s="64" t="str">
        <f>IF($B171&lt;&gt;"",SUMIFS(进货台账!$K$3:$K$1869,进货台账!$E$3:$E$1869,$B171,进货台账!$B$3:$B$1869,LEFT($I$3,4),进货台账!$C$3:$C$1869,LEFT(DD$4,LEN(DD$4)-1)),"")</f>
        <v/>
      </c>
      <c r="DF171" s="64" t="str">
        <f t="shared" si="216"/>
        <v/>
      </c>
      <c r="DG171" s="64" t="str">
        <f t="shared" si="217"/>
        <v/>
      </c>
      <c r="DH171" s="64" t="str">
        <f>IF($B171&lt;&gt;"",SUMIFS(销售台账!$I$3:$I$2654,销售台账!$E$3:$E$2654,$B171,销售台账!$B$3:$B$2654,LEFT($I$3,4),销售台账!$C$3:$C$2654,LEFT(DD$4,LEN(DD$4)-1)),"")</f>
        <v/>
      </c>
      <c r="DI171" s="64" t="str">
        <f>IF($B171&lt;&gt;"",IFERROR(SUMIFS(销售台账!$K$3:$K$2654,销售台账!$E$3:$E$2654,$B171,销售台账!$B$3:$B$2654,LEFT($I$3,4),销售台账!$C$3:$C$2654,LEFT(DD$4,LEN(DD$4)-1))/DH171,0),"")</f>
        <v/>
      </c>
      <c r="DJ171" s="64" t="str">
        <f>IF($B171&lt;&gt;"",SUMIFS(损耗登记!$I$3:$I$4999,损耗登记!$E$3:$E$4999,$B171,损耗登记!$B$3:$B$4999,LEFT($I$3,4),损耗登记!$C$3:$C$4999,LEFT(DD$4,LEN(DD$4)-1)),"")</f>
        <v/>
      </c>
      <c r="DK171" s="64" t="str">
        <f t="shared" si="218"/>
        <v/>
      </c>
      <c r="DL171" s="64" t="str">
        <f t="shared" si="219"/>
        <v/>
      </c>
      <c r="DM171" s="64" t="str">
        <f t="shared" si="220"/>
        <v/>
      </c>
      <c r="DN171" s="64" t="str">
        <f t="shared" si="221"/>
        <v/>
      </c>
      <c r="DO171" s="64" t="str">
        <f>IF($B171&lt;&gt;"",SUMIFS(进货台账!$I$3:$I$1869,进货台账!$E$3:$E$1869,$B171,进货台账!$B$3:$B$1869,LEFT($I$3,4),进货台账!$C$3:$C$1869,LEFT(DO$4,LEN(DO$4)-1)),"")</f>
        <v/>
      </c>
      <c r="DP171" s="64" t="str">
        <f>IF($B171&lt;&gt;"",SUMIFS(进货台账!$K$3:$K$1869,进货台账!$E$3:$E$1869,$B171,进货台账!$B$3:$B$1869,LEFT($I$3,4),进货台账!$C$3:$C$1869,LEFT(DO$4,LEN(DO$4)-1)),"")</f>
        <v/>
      </c>
      <c r="DQ171" s="64" t="str">
        <f t="shared" si="222"/>
        <v/>
      </c>
      <c r="DR171" s="64" t="str">
        <f t="shared" si="223"/>
        <v/>
      </c>
      <c r="DS171" s="64" t="str">
        <f>IF($B171&lt;&gt;"",SUMIFS(销售台账!$I$3:$I$2654,销售台账!$E$3:$E$2654,$B171,销售台账!$B$3:$B$2654,LEFT($I$3,4),销售台账!$C$3:$C$2654,LEFT(DO$4,LEN(DO$4)-1)),"")</f>
        <v/>
      </c>
      <c r="DT171" s="64" t="str">
        <f>IF($B171&lt;&gt;"",IFERROR(SUMIFS(销售台账!$K$3:$K$2654,销售台账!$E$3:$E$2654,$B171,销售台账!$B$3:$B$2654,LEFT($I$3,4),销售台账!$C$3:$C$2654,LEFT(DO$4,LEN(DO$4)-1))/DS171,0),"")</f>
        <v/>
      </c>
      <c r="DU171" s="64" t="str">
        <f>IF($B171&lt;&gt;"",SUMIFS(损耗登记!$I$3:$I$4999,损耗登记!$E$3:$E$4999,$B171,损耗登记!$B$3:$B$4999,LEFT($I$3,4),损耗登记!$C$3:$C$4999,LEFT(DO$4,LEN(DO$4)-1)),"")</f>
        <v/>
      </c>
      <c r="DV171" s="64" t="str">
        <f t="shared" si="224"/>
        <v/>
      </c>
      <c r="DW171" s="64" t="str">
        <f t="shared" si="225"/>
        <v/>
      </c>
      <c r="DX171" s="64" t="str">
        <f t="shared" si="226"/>
        <v/>
      </c>
      <c r="DY171" s="64" t="str">
        <f t="shared" si="227"/>
        <v/>
      </c>
      <c r="DZ171" s="64" t="str">
        <f>IF($B171&lt;&gt;"",SUMIFS(进货台账!$I$3:$I$1869,进货台账!$E$3:$E$1869,$B171,进货台账!$B$3:$B$1869,LEFT($I$3,4),进货台账!$C$3:$C$1869,LEFT(DZ$4,LEN(DZ$4)-1)),"")</f>
        <v/>
      </c>
      <c r="EA171" s="64" t="str">
        <f>IF($B171&lt;&gt;"",SUMIFS(进货台账!$K$3:$K$1869,进货台账!$E$3:$E$1869,$B171,进货台账!$B$3:$B$1869,LEFT($I$3,4),进货台账!$C$3:$C$1869,LEFT(DZ$4,LEN(DZ$4)-1)),"")</f>
        <v/>
      </c>
      <c r="EB171" s="64" t="str">
        <f t="shared" si="228"/>
        <v/>
      </c>
      <c r="EC171" s="64" t="str">
        <f t="shared" si="229"/>
        <v/>
      </c>
      <c r="ED171" s="64" t="str">
        <f>IF($B171&lt;&gt;"",SUMIFS(销售台账!$I$3:$I$2654,销售台账!$E$3:$E$2654,$B171,销售台账!$B$3:$B$2654,LEFT($I$3,4),销售台账!$C$3:$C$2654,LEFT(DZ$4,LEN(DZ$4)-1)),"")</f>
        <v/>
      </c>
      <c r="EE171" s="64" t="str">
        <f>IF($B171&lt;&gt;"",IFERROR(SUMIFS(销售台账!$K$3:$K$2654,销售台账!$E$3:$E$2654,$B171,销售台账!$B$3:$B$2654,LEFT($I$3,4),销售台账!$C$3:$C$2654,LEFT(DZ$4,LEN(DZ$4)-1))/ED171,0),"")</f>
        <v/>
      </c>
      <c r="EF171" s="64" t="str">
        <f>IF($B171&lt;&gt;"",SUMIFS(损耗登记!$I$3:$I$4999,损耗登记!$E$3:$E$4999,$B171,损耗登记!$B$3:$B$4999,LEFT($I$3,4),损耗登记!$C$3:$C$4999,LEFT(DZ$4,LEN(DZ$4)-1)),"")</f>
        <v/>
      </c>
      <c r="EG171" s="64" t="str">
        <f t="shared" si="230"/>
        <v/>
      </c>
      <c r="EH171" s="64" t="str">
        <f t="shared" si="231"/>
        <v/>
      </c>
      <c r="EI171" s="64" t="str">
        <f t="shared" si="232"/>
        <v/>
      </c>
      <c r="EJ171" s="64" t="str">
        <f t="shared" si="233"/>
        <v/>
      </c>
    </row>
    <row r="172" s="44" customFormat="1" ht="22" customHeight="1" spans="1:140">
      <c r="A172" s="63" t="str">
        <f t="shared" si="234"/>
        <v/>
      </c>
      <c r="B172" s="63" t="str">
        <f>IF(商品参数!A168&lt;&gt;"",商品参数!A168,"")</f>
        <v/>
      </c>
      <c r="C172" s="64" t="str">
        <f>IFERROR(VLOOKUP(B172,商品参数!A:E,2,FALSE),"")</f>
        <v/>
      </c>
      <c r="D172" s="64" t="str">
        <f>IFERROR(VLOOKUP(B172,商品参数!A:E,3,FALSE),"")</f>
        <v/>
      </c>
      <c r="E172" s="64" t="str">
        <f>IFERROR(VLOOKUP(B172,商品参数!A:E,4,FALSE),"")</f>
        <v/>
      </c>
      <c r="F172" s="64" t="str">
        <f>IF(E172&lt;&gt;"",IFERROR(VLOOKUP(B172,商品参数!$A$3:$D$499,6,0),0),"")</f>
        <v/>
      </c>
      <c r="G172" s="64" t="str">
        <f>IF(E172&lt;&gt;"",IFERROR(VLOOKUP(B172,商品参数!$A$3:$E$499,7,0),0),"")</f>
        <v/>
      </c>
      <c r="H172" s="64" t="str">
        <f t="shared" si="168"/>
        <v/>
      </c>
      <c r="I172" s="64" t="str">
        <f>IF($B172&lt;&gt;"",SUMIFS(进货台账!$I$3:$I$1869,进货台账!$E$3:$E$1869,$B172,进货台账!$B$3:$B$1869,LEFT($I$3,4),进货台账!$C$3:$C$1869,LEFT(I$4,LEN(I$4)-1)),"")</f>
        <v/>
      </c>
      <c r="J172" s="64" t="str">
        <f>IF($B172&lt;&gt;"",SUMIFS(进货台账!$K$3:$K$1869,进货台账!$E$3:$E$1869,$B172,进货台账!$B$3:$B$1869,LEFT($I$3,4),进货台账!$C$3:$C$1869,LEFT(I$4,LEN(I$4)-1)),"")</f>
        <v/>
      </c>
      <c r="K172" s="64" t="str">
        <f t="shared" si="169"/>
        <v/>
      </c>
      <c r="L172" s="64" t="str">
        <f t="shared" si="170"/>
        <v/>
      </c>
      <c r="M172" s="64" t="str">
        <f>IF($B172&lt;&gt;"",SUMIFS(销售台账!$I$3:$I$2654,销售台账!$E$3:$E$2654,$B172,销售台账!$B$3:$B$2654,LEFT($I$3,4),销售台账!$C$3:$C$2654,LEFT(I$4,LEN(I$4)-1)),"")</f>
        <v/>
      </c>
      <c r="N172" s="64" t="str">
        <f>IF($B172&lt;&gt;"",IFERROR(SUMIFS(销售台账!$K$3:$K$2654,销售台账!$E$3:$E$2654,$B172,销售台账!$B$3:$B$2654,LEFT($I$3,4),销售台账!$C$3:$C$2654,LEFT(I$4,LEN(I$4)-1))/M172,0),"")</f>
        <v/>
      </c>
      <c r="O172" s="64" t="str">
        <f>IF($B172&lt;&gt;"",SUMIFS(损耗登记!$I$3:$I$4999,损耗登记!$E$3:$E$4999,$B172,损耗登记!$B$3:$B$4999,LEFT($I$3,4),损耗登记!$C$3:$C$4999,LEFT(I$4,LEN(I$4)-1)),"")</f>
        <v/>
      </c>
      <c r="P172" s="64" t="str">
        <f t="shared" si="171"/>
        <v/>
      </c>
      <c r="Q172" s="64" t="str">
        <f t="shared" si="172"/>
        <v/>
      </c>
      <c r="R172" s="64" t="str">
        <f t="shared" si="173"/>
        <v/>
      </c>
      <c r="S172" s="64" t="str">
        <f t="shared" si="235"/>
        <v/>
      </c>
      <c r="T172" s="64" t="str">
        <f>IF($B172&lt;&gt;"",SUMIFS(进货台账!$I$3:$I$1869,进货台账!$E$3:$E$1869,$B172,进货台账!$B$3:$B$1869,LEFT($I$3,4),进货台账!$C$3:$C$1869,LEFT(T$4,LEN(T$4)-1)),"")</f>
        <v/>
      </c>
      <c r="U172" s="64" t="str">
        <f>IF($B172&lt;&gt;"",SUMIFS(进货台账!$K$3:$K$1869,进货台账!$E$3:$E$1869,$B172,进货台账!$B$3:$B$1869,LEFT($I$3,4),进货台账!$C$3:$C$1869,LEFT(T$4,LEN(T$4)-1)),"")</f>
        <v/>
      </c>
      <c r="V172" s="64" t="str">
        <f t="shared" si="236"/>
        <v/>
      </c>
      <c r="W172" s="64" t="str">
        <f t="shared" si="237"/>
        <v/>
      </c>
      <c r="X172" s="64" t="str">
        <f>IF($B172&lt;&gt;"",SUMIFS(销售台账!$I$3:$I$2654,销售台账!$E$3:$E$2654,$B172,销售台账!$B$3:$B$2654,LEFT($I$3,4),销售台账!$C$3:$C$2654,LEFT(T$4,LEN(T$4)-1)),"")</f>
        <v/>
      </c>
      <c r="Y172" s="64" t="str">
        <f>IF($B172&lt;&gt;"",IFERROR(SUMIFS(销售台账!$K$3:$K$2654,销售台账!$E$3:$E$2654,$B172,销售台账!$B$3:$B$2654,LEFT($I$3,4),销售台账!$C$3:$C$2654,LEFT(T$4,LEN(T$4)-1))/X172,0),"")</f>
        <v/>
      </c>
      <c r="Z172" s="64" t="str">
        <f>IF($B172&lt;&gt;"",SUMIFS(损耗登记!$I$3:$I$4999,损耗登记!$E$3:$E$4999,$B172,损耗登记!$B$3:$B$4999,LEFT($I$3,4),损耗登记!$C$3:$C$4999,LEFT(T$4,LEN(T$4)-1)),"")</f>
        <v/>
      </c>
      <c r="AA172" s="64" t="str">
        <f t="shared" si="238"/>
        <v/>
      </c>
      <c r="AB172" s="64" t="str">
        <f t="shared" si="239"/>
        <v/>
      </c>
      <c r="AC172" s="64" t="str">
        <f t="shared" si="240"/>
        <v/>
      </c>
      <c r="AD172" s="64" t="str">
        <f t="shared" si="241"/>
        <v/>
      </c>
      <c r="AE172" s="64" t="str">
        <f>IF($B172&lt;&gt;"",SUMIFS(进货台账!$I$3:$I$1869,进货台账!$E$3:$E$1869,$B172,进货台账!$B$3:$B$1869,LEFT($I$3,4),进货台账!$C$3:$C$1869,LEFT(AE$4,LEN(AE$4)-1)),"")</f>
        <v/>
      </c>
      <c r="AF172" s="64" t="str">
        <f>IF($B172&lt;&gt;"",SUMIFS(进货台账!$K$3:$K$1869,进货台账!$E$3:$E$1869,$B172,进货台账!$B$3:$B$1869,LEFT($I$3,4),进货台账!$C$3:$C$1869,LEFT(AE$4,LEN(AE$4)-1)),"")</f>
        <v/>
      </c>
      <c r="AG172" s="64" t="str">
        <f t="shared" si="174"/>
        <v/>
      </c>
      <c r="AH172" s="64" t="str">
        <f t="shared" si="175"/>
        <v/>
      </c>
      <c r="AI172" s="64" t="str">
        <f>IF($B172&lt;&gt;"",SUMIFS(销售台账!$I$3:$I$2654,销售台账!$E$3:$E$2654,$B172,销售台账!$B$3:$B$2654,LEFT($I$3,4),销售台账!$C$3:$C$2654,LEFT(AE$4,LEN(AE$4)-1)),"")</f>
        <v/>
      </c>
      <c r="AJ172" s="64" t="str">
        <f>IF($B172&lt;&gt;"",IFERROR(SUMIFS(销售台账!$K$3:$K$2654,销售台账!$E$3:$E$2654,$B172,销售台账!$B$3:$B$2654,LEFT($I$3,4),销售台账!$C$3:$C$2654,LEFT(AE$4,LEN(AE$4)-1))/AI172,0),"")</f>
        <v/>
      </c>
      <c r="AK172" s="64" t="str">
        <f>IF($B172&lt;&gt;"",SUMIFS(损耗登记!$I$3:$I$4999,损耗登记!$E$3:$E$4999,$B172,损耗登记!$B$3:$B$4999,LEFT($I$3,4),损耗登记!$C$3:$C$4999,LEFT(AE$4,LEN(AE$4)-1)),"")</f>
        <v/>
      </c>
      <c r="AL172" s="64" t="str">
        <f t="shared" si="176"/>
        <v/>
      </c>
      <c r="AM172" s="64" t="str">
        <f t="shared" si="177"/>
        <v/>
      </c>
      <c r="AN172" s="64" t="str">
        <f t="shared" si="178"/>
        <v/>
      </c>
      <c r="AO172" s="64" t="str">
        <f t="shared" si="179"/>
        <v/>
      </c>
      <c r="AP172" s="64" t="str">
        <f>IF($B172&lt;&gt;"",SUMIFS(进货台账!$I$3:$I$1869,进货台账!$E$3:$E$1869,$B172,进货台账!$B$3:$B$1869,LEFT($I$3,4),进货台账!$C$3:$C$1869,LEFT(AP$4,LEN(AP$4)-1)),"")</f>
        <v/>
      </c>
      <c r="AQ172" s="64" t="str">
        <f>IF($B172&lt;&gt;"",SUMIFS(进货台账!$K$3:$K$1869,进货台账!$E$3:$E$1869,$B172,进货台账!$B$3:$B$1869,LEFT($I$3,4),进货台账!$C$3:$C$1869,LEFT(AP$4,LEN(AP$4)-1)),"")</f>
        <v/>
      </c>
      <c r="AR172" s="64" t="str">
        <f t="shared" si="180"/>
        <v/>
      </c>
      <c r="AS172" s="64" t="str">
        <f t="shared" si="181"/>
        <v/>
      </c>
      <c r="AT172" s="64" t="str">
        <f>IF($B172&lt;&gt;"",SUMIFS(销售台账!$I$3:$I$2654,销售台账!$E$3:$E$2654,$B172,销售台账!$B$3:$B$2654,LEFT($I$3,4),销售台账!$C$3:$C$2654,LEFT(AP$4,LEN(AP$4)-1)),"")</f>
        <v/>
      </c>
      <c r="AU172" s="64" t="str">
        <f>IF($B172&lt;&gt;"",IFERROR(SUMIFS(销售台账!$K$3:$K$2654,销售台账!$E$3:$E$2654,$B172,销售台账!$B$3:$B$2654,LEFT($I$3,4),销售台账!$C$3:$C$2654,LEFT(AP$4,LEN(AP$4)-1))/AT172,0),"")</f>
        <v/>
      </c>
      <c r="AV172" s="64" t="str">
        <f>IF($B172&lt;&gt;"",SUMIFS(损耗登记!$I$3:$I$4999,损耗登记!$E$3:$E$4999,$B172,损耗登记!$B$3:$B$4999,LEFT($I$3,4),损耗登记!$C$3:$C$4999,LEFT(AP$4,LEN(AP$4)-1)),"")</f>
        <v/>
      </c>
      <c r="AW172" s="64" t="str">
        <f t="shared" si="182"/>
        <v/>
      </c>
      <c r="AX172" s="64" t="str">
        <f t="shared" si="183"/>
        <v/>
      </c>
      <c r="AY172" s="64" t="str">
        <f t="shared" si="184"/>
        <v/>
      </c>
      <c r="AZ172" s="64" t="str">
        <f t="shared" si="185"/>
        <v/>
      </c>
      <c r="BA172" s="64" t="str">
        <f>IF($B172&lt;&gt;"",SUMIFS(进货台账!$I$3:$I$1869,进货台账!$E$3:$E$1869,$B172,进货台账!$B$3:$B$1869,LEFT($I$3,4),进货台账!$C$3:$C$1869,LEFT(BA$4,LEN(BA$4)-1)),"")</f>
        <v/>
      </c>
      <c r="BB172" s="64" t="str">
        <f>IF($B172&lt;&gt;"",SUMIFS(进货台账!$K$3:$K$1869,进货台账!$E$3:$E$1869,$B172,进货台账!$B$3:$B$1869,LEFT($I$3,4),进货台账!$C$3:$C$1869,LEFT(BA$4,LEN(BA$4)-1)),"")</f>
        <v/>
      </c>
      <c r="BC172" s="64" t="str">
        <f t="shared" si="186"/>
        <v/>
      </c>
      <c r="BD172" s="64" t="str">
        <f t="shared" si="187"/>
        <v/>
      </c>
      <c r="BE172" s="64" t="str">
        <f>IF($B172&lt;&gt;"",SUMIFS(销售台账!$I$3:$I$2654,销售台账!$E$3:$E$2654,$B172,销售台账!$B$3:$B$2654,LEFT($I$3,4),销售台账!$C$3:$C$2654,LEFT(BA$4,LEN(BA$4)-1)),"")</f>
        <v/>
      </c>
      <c r="BF172" s="64" t="str">
        <f>IF($B172&lt;&gt;"",IFERROR(SUMIFS(销售台账!$K$3:$K$2654,销售台账!$E$3:$E$2654,$B172,销售台账!$B$3:$B$2654,LEFT($I$3,4),销售台账!$C$3:$C$2654,LEFT(BA$4,LEN(BA$4)-1))/BE172,0),"")</f>
        <v/>
      </c>
      <c r="BG172" s="64" t="str">
        <f>IF($B172&lt;&gt;"",SUMIFS(损耗登记!$I$3:$I$4999,损耗登记!$E$3:$E$4999,$B172,损耗登记!$B$3:$B$4999,LEFT($I$3,4),损耗登记!$C$3:$C$4999,LEFT(BA$4,LEN(BA$4)-1)),"")</f>
        <v/>
      </c>
      <c r="BH172" s="64" t="str">
        <f t="shared" si="188"/>
        <v/>
      </c>
      <c r="BI172" s="64" t="str">
        <f t="shared" si="189"/>
        <v/>
      </c>
      <c r="BJ172" s="64" t="str">
        <f t="shared" si="190"/>
        <v/>
      </c>
      <c r="BK172" s="64" t="str">
        <f t="shared" si="191"/>
        <v/>
      </c>
      <c r="BL172" s="64" t="str">
        <f>IF($B172&lt;&gt;"",SUMIFS(进货台账!$I$3:$I$1869,进货台账!$E$3:$E$1869,$B172,进货台账!$B$3:$B$1869,LEFT($I$3,4),进货台账!$C$3:$C$1869,LEFT(BL$4,LEN(BL$4)-1)),"")</f>
        <v/>
      </c>
      <c r="BM172" s="64" t="str">
        <f>IF($B172&lt;&gt;"",SUMIFS(进货台账!$K$3:$K$1869,进货台账!$E$3:$E$1869,$B172,进货台账!$B$3:$B$1869,LEFT($I$3,4),进货台账!$C$3:$C$1869,LEFT(BL$4,LEN(BL$4)-1)),"")</f>
        <v/>
      </c>
      <c r="BN172" s="64" t="str">
        <f t="shared" si="192"/>
        <v/>
      </c>
      <c r="BO172" s="64" t="str">
        <f t="shared" si="193"/>
        <v/>
      </c>
      <c r="BP172" s="64" t="str">
        <f>IF($B172&lt;&gt;"",SUMIFS(销售台账!$I$3:$I$2654,销售台账!$E$3:$E$2654,$B172,销售台账!$B$3:$B$2654,LEFT($I$3,4),销售台账!$C$3:$C$2654,LEFT(BL$4,LEN(BL$4)-1)),"")</f>
        <v/>
      </c>
      <c r="BQ172" s="64" t="str">
        <f>IF($B172&lt;&gt;"",IFERROR(SUMIFS(销售台账!$K$3:$K$2654,销售台账!$E$3:$E$2654,$B172,销售台账!$B$3:$B$2654,LEFT($I$3,4),销售台账!$C$3:$C$2654,LEFT(BL$4,LEN(BL$4)-1))/BP172,0),"")</f>
        <v/>
      </c>
      <c r="BR172" s="64" t="str">
        <f>IF($B172&lt;&gt;"",SUMIFS(损耗登记!$I$3:$I$4999,损耗登记!$E$3:$E$4999,$B172,损耗登记!$B$3:$B$4999,LEFT($I$3,4),损耗登记!$C$3:$C$4999,LEFT(BL$4,LEN(BL$4)-1)),"")</f>
        <v/>
      </c>
      <c r="BS172" s="64" t="str">
        <f t="shared" si="194"/>
        <v/>
      </c>
      <c r="BT172" s="64" t="str">
        <f t="shared" si="195"/>
        <v/>
      </c>
      <c r="BU172" s="64" t="str">
        <f t="shared" si="196"/>
        <v/>
      </c>
      <c r="BV172" s="64" t="str">
        <f t="shared" si="197"/>
        <v/>
      </c>
      <c r="BW172" s="64" t="str">
        <f>IF($B172&lt;&gt;"",SUMIFS(进货台账!$I$3:$I$1869,进货台账!$E$3:$E$1869,$B172,进货台账!$B$3:$B$1869,LEFT($I$3,4),进货台账!$C$3:$C$1869,LEFT(BW$4,LEN(BW$4)-1)),"")</f>
        <v/>
      </c>
      <c r="BX172" s="64" t="str">
        <f>IF($B172&lt;&gt;"",SUMIFS(进货台账!$K$3:$K$1869,进货台账!$E$3:$E$1869,$B172,进货台账!$B$3:$B$1869,LEFT($I$3,4),进货台账!$C$3:$C$1869,LEFT(BW$4,LEN(BW$4)-1)),"")</f>
        <v/>
      </c>
      <c r="BY172" s="64" t="str">
        <f t="shared" si="198"/>
        <v/>
      </c>
      <c r="BZ172" s="64" t="str">
        <f t="shared" si="199"/>
        <v/>
      </c>
      <c r="CA172" s="64" t="str">
        <f>IF($B172&lt;&gt;"",SUMIFS(销售台账!$I$3:$I$2654,销售台账!$E$3:$E$2654,$B172,销售台账!$B$3:$B$2654,LEFT($I$3,4),销售台账!$C$3:$C$2654,LEFT(BW$4,LEN(BW$4)-1)),"")</f>
        <v/>
      </c>
      <c r="CB172" s="64" t="str">
        <f>IF($B172&lt;&gt;"",IFERROR(SUMIFS(销售台账!$K$3:$K$2654,销售台账!$E$3:$E$2654,$B172,销售台账!$B$3:$B$2654,LEFT($I$3,4),销售台账!$C$3:$C$2654,LEFT(BW$4,LEN(BW$4)-1))/CA172,0),"")</f>
        <v/>
      </c>
      <c r="CC172" s="64" t="str">
        <f>IF($B172&lt;&gt;"",SUMIFS(损耗登记!$I$3:$I$4999,损耗登记!$E$3:$E$4999,$B172,损耗登记!$B$3:$B$4999,LEFT($I$3,4),损耗登记!$C$3:$C$4999,LEFT(BW$4,LEN(BW$4)-1)),"")</f>
        <v/>
      </c>
      <c r="CD172" s="64" t="str">
        <f t="shared" si="200"/>
        <v/>
      </c>
      <c r="CE172" s="64" t="str">
        <f t="shared" si="201"/>
        <v/>
      </c>
      <c r="CF172" s="64" t="str">
        <f t="shared" si="202"/>
        <v/>
      </c>
      <c r="CG172" s="64" t="str">
        <f t="shared" si="203"/>
        <v/>
      </c>
      <c r="CH172" s="64" t="str">
        <f>IF($B172&lt;&gt;"",SUMIFS(进货台账!$I$3:$I$1869,进货台账!$E$3:$E$1869,$B172,进货台账!$B$3:$B$1869,LEFT($I$3,4),进货台账!$C$3:$C$1869,LEFT(CH$4,LEN(CH$4)-1)),"")</f>
        <v/>
      </c>
      <c r="CI172" s="64" t="str">
        <f>IF($B172&lt;&gt;"",SUMIFS(进货台账!$K$3:$K$1869,进货台账!$E$3:$E$1869,$B172,进货台账!$B$3:$B$1869,LEFT($I$3,4),进货台账!$C$3:$C$1869,LEFT(CH$4,LEN(CH$4)-1)),"")</f>
        <v/>
      </c>
      <c r="CJ172" s="64" t="str">
        <f t="shared" si="204"/>
        <v/>
      </c>
      <c r="CK172" s="64" t="str">
        <f t="shared" si="205"/>
        <v/>
      </c>
      <c r="CL172" s="64" t="str">
        <f>IF($B172&lt;&gt;"",SUMIFS(销售台账!$I$3:$I$2654,销售台账!$E$3:$E$2654,$B172,销售台账!$B$3:$B$2654,LEFT($I$3,4),销售台账!$C$3:$C$2654,LEFT(CH$4,LEN(CH$4)-1)),"")</f>
        <v/>
      </c>
      <c r="CM172" s="64" t="str">
        <f>IF($B172&lt;&gt;"",IFERROR(SUMIFS(销售台账!$K$3:$K$2654,销售台账!$E$3:$E$2654,$B172,销售台账!$B$3:$B$2654,LEFT($I$3,4),销售台账!$C$3:$C$2654,LEFT(CH$4,LEN(CH$4)-1))/CL172,0),"")</f>
        <v/>
      </c>
      <c r="CN172" s="64" t="str">
        <f>IF($B172&lt;&gt;"",SUMIFS(损耗登记!$I$3:$I$4999,损耗登记!$E$3:$E$4999,$B172,损耗登记!$B$3:$B$4999,LEFT($I$3,4),损耗登记!$C$3:$C$4999,LEFT(CH$4,LEN(CH$4)-1)),"")</f>
        <v/>
      </c>
      <c r="CO172" s="64" t="str">
        <f t="shared" si="206"/>
        <v/>
      </c>
      <c r="CP172" s="64" t="str">
        <f t="shared" si="207"/>
        <v/>
      </c>
      <c r="CQ172" s="64" t="str">
        <f t="shared" si="208"/>
        <v/>
      </c>
      <c r="CR172" s="64" t="str">
        <f t="shared" si="209"/>
        <v/>
      </c>
      <c r="CS172" s="64" t="str">
        <f>IF($B172&lt;&gt;"",SUMIFS(进货台账!$I$3:$I$1869,进货台账!$E$3:$E$1869,$B172,进货台账!$B$3:$B$1869,LEFT($I$3,4),进货台账!$C$3:$C$1869,LEFT(CS$4,LEN(CS$4)-1)),"")</f>
        <v/>
      </c>
      <c r="CT172" s="64" t="str">
        <f>IF($B172&lt;&gt;"",SUMIFS(进货台账!$K$3:$K$1869,进货台账!$E$3:$E$1869,$B172,进货台账!$B$3:$B$1869,LEFT($I$3,4),进货台账!$C$3:$C$1869,LEFT(CS$4,LEN(CS$4)-1)),"")</f>
        <v/>
      </c>
      <c r="CU172" s="64" t="str">
        <f t="shared" si="210"/>
        <v/>
      </c>
      <c r="CV172" s="64" t="str">
        <f t="shared" si="211"/>
        <v/>
      </c>
      <c r="CW172" s="64" t="str">
        <f>IF($B172&lt;&gt;"",SUMIFS(销售台账!$I$3:$I$2654,销售台账!$E$3:$E$2654,$B172,销售台账!$B$3:$B$2654,LEFT($I$3,4),销售台账!$C$3:$C$2654,LEFT(CS$4,LEN(CS$4)-1)),"")</f>
        <v/>
      </c>
      <c r="CX172" s="64" t="str">
        <f>IF($B172&lt;&gt;"",IFERROR(SUMIFS(销售台账!$K$3:$K$2654,销售台账!$E$3:$E$2654,$B172,销售台账!$B$3:$B$2654,LEFT($I$3,4),销售台账!$C$3:$C$2654,LEFT(CS$4,LEN(CS$4)-1))/CW172,0),"")</f>
        <v/>
      </c>
      <c r="CY172" s="64" t="str">
        <f>IF($B172&lt;&gt;"",SUMIFS(损耗登记!$I$3:$I$4999,损耗登记!$E$3:$E$4999,$B172,损耗登记!$B$3:$B$4999,LEFT($I$3,4),损耗登记!$C$3:$C$4999,LEFT(CS$4,LEN(CS$4)-1)),"")</f>
        <v/>
      </c>
      <c r="CZ172" s="64" t="str">
        <f t="shared" si="212"/>
        <v/>
      </c>
      <c r="DA172" s="64" t="str">
        <f t="shared" si="213"/>
        <v/>
      </c>
      <c r="DB172" s="64" t="str">
        <f t="shared" si="214"/>
        <v/>
      </c>
      <c r="DC172" s="64" t="str">
        <f t="shared" si="215"/>
        <v/>
      </c>
      <c r="DD172" s="64" t="str">
        <f>IF($B172&lt;&gt;"",SUMIFS(进货台账!$I$3:$I$1869,进货台账!$E$3:$E$1869,$B172,进货台账!$B$3:$B$1869,LEFT($I$3,4),进货台账!$C$3:$C$1869,LEFT(DD$4,LEN(DD$4)-1)),"")</f>
        <v/>
      </c>
      <c r="DE172" s="64" t="str">
        <f>IF($B172&lt;&gt;"",SUMIFS(进货台账!$K$3:$K$1869,进货台账!$E$3:$E$1869,$B172,进货台账!$B$3:$B$1869,LEFT($I$3,4),进货台账!$C$3:$C$1869,LEFT(DD$4,LEN(DD$4)-1)),"")</f>
        <v/>
      </c>
      <c r="DF172" s="64" t="str">
        <f t="shared" si="216"/>
        <v/>
      </c>
      <c r="DG172" s="64" t="str">
        <f t="shared" si="217"/>
        <v/>
      </c>
      <c r="DH172" s="64" t="str">
        <f>IF($B172&lt;&gt;"",SUMIFS(销售台账!$I$3:$I$2654,销售台账!$E$3:$E$2654,$B172,销售台账!$B$3:$B$2654,LEFT($I$3,4),销售台账!$C$3:$C$2654,LEFT(DD$4,LEN(DD$4)-1)),"")</f>
        <v/>
      </c>
      <c r="DI172" s="64" t="str">
        <f>IF($B172&lt;&gt;"",IFERROR(SUMIFS(销售台账!$K$3:$K$2654,销售台账!$E$3:$E$2654,$B172,销售台账!$B$3:$B$2654,LEFT($I$3,4),销售台账!$C$3:$C$2654,LEFT(DD$4,LEN(DD$4)-1))/DH172,0),"")</f>
        <v/>
      </c>
      <c r="DJ172" s="64" t="str">
        <f>IF($B172&lt;&gt;"",SUMIFS(损耗登记!$I$3:$I$4999,损耗登记!$E$3:$E$4999,$B172,损耗登记!$B$3:$B$4999,LEFT($I$3,4),损耗登记!$C$3:$C$4999,LEFT(DD$4,LEN(DD$4)-1)),"")</f>
        <v/>
      </c>
      <c r="DK172" s="64" t="str">
        <f t="shared" si="218"/>
        <v/>
      </c>
      <c r="DL172" s="64" t="str">
        <f t="shared" si="219"/>
        <v/>
      </c>
      <c r="DM172" s="64" t="str">
        <f t="shared" si="220"/>
        <v/>
      </c>
      <c r="DN172" s="64" t="str">
        <f t="shared" si="221"/>
        <v/>
      </c>
      <c r="DO172" s="64" t="str">
        <f>IF($B172&lt;&gt;"",SUMIFS(进货台账!$I$3:$I$1869,进货台账!$E$3:$E$1869,$B172,进货台账!$B$3:$B$1869,LEFT($I$3,4),进货台账!$C$3:$C$1869,LEFT(DO$4,LEN(DO$4)-1)),"")</f>
        <v/>
      </c>
      <c r="DP172" s="64" t="str">
        <f>IF($B172&lt;&gt;"",SUMIFS(进货台账!$K$3:$K$1869,进货台账!$E$3:$E$1869,$B172,进货台账!$B$3:$B$1869,LEFT($I$3,4),进货台账!$C$3:$C$1869,LEFT(DO$4,LEN(DO$4)-1)),"")</f>
        <v/>
      </c>
      <c r="DQ172" s="64" t="str">
        <f t="shared" si="222"/>
        <v/>
      </c>
      <c r="DR172" s="64" t="str">
        <f t="shared" si="223"/>
        <v/>
      </c>
      <c r="DS172" s="64" t="str">
        <f>IF($B172&lt;&gt;"",SUMIFS(销售台账!$I$3:$I$2654,销售台账!$E$3:$E$2654,$B172,销售台账!$B$3:$B$2654,LEFT($I$3,4),销售台账!$C$3:$C$2654,LEFT(DO$4,LEN(DO$4)-1)),"")</f>
        <v/>
      </c>
      <c r="DT172" s="64" t="str">
        <f>IF($B172&lt;&gt;"",IFERROR(SUMIFS(销售台账!$K$3:$K$2654,销售台账!$E$3:$E$2654,$B172,销售台账!$B$3:$B$2654,LEFT($I$3,4),销售台账!$C$3:$C$2654,LEFT(DO$4,LEN(DO$4)-1))/DS172,0),"")</f>
        <v/>
      </c>
      <c r="DU172" s="64" t="str">
        <f>IF($B172&lt;&gt;"",SUMIFS(损耗登记!$I$3:$I$4999,损耗登记!$E$3:$E$4999,$B172,损耗登记!$B$3:$B$4999,LEFT($I$3,4),损耗登记!$C$3:$C$4999,LEFT(DO$4,LEN(DO$4)-1)),"")</f>
        <v/>
      </c>
      <c r="DV172" s="64" t="str">
        <f t="shared" si="224"/>
        <v/>
      </c>
      <c r="DW172" s="64" t="str">
        <f t="shared" si="225"/>
        <v/>
      </c>
      <c r="DX172" s="64" t="str">
        <f t="shared" si="226"/>
        <v/>
      </c>
      <c r="DY172" s="64" t="str">
        <f t="shared" si="227"/>
        <v/>
      </c>
      <c r="DZ172" s="64" t="str">
        <f>IF($B172&lt;&gt;"",SUMIFS(进货台账!$I$3:$I$1869,进货台账!$E$3:$E$1869,$B172,进货台账!$B$3:$B$1869,LEFT($I$3,4),进货台账!$C$3:$C$1869,LEFT(DZ$4,LEN(DZ$4)-1)),"")</f>
        <v/>
      </c>
      <c r="EA172" s="64" t="str">
        <f>IF($B172&lt;&gt;"",SUMIFS(进货台账!$K$3:$K$1869,进货台账!$E$3:$E$1869,$B172,进货台账!$B$3:$B$1869,LEFT($I$3,4),进货台账!$C$3:$C$1869,LEFT(DZ$4,LEN(DZ$4)-1)),"")</f>
        <v/>
      </c>
      <c r="EB172" s="64" t="str">
        <f t="shared" si="228"/>
        <v/>
      </c>
      <c r="EC172" s="64" t="str">
        <f t="shared" si="229"/>
        <v/>
      </c>
      <c r="ED172" s="64" t="str">
        <f>IF($B172&lt;&gt;"",SUMIFS(销售台账!$I$3:$I$2654,销售台账!$E$3:$E$2654,$B172,销售台账!$B$3:$B$2654,LEFT($I$3,4),销售台账!$C$3:$C$2654,LEFT(DZ$4,LEN(DZ$4)-1)),"")</f>
        <v/>
      </c>
      <c r="EE172" s="64" t="str">
        <f>IF($B172&lt;&gt;"",IFERROR(SUMIFS(销售台账!$K$3:$K$2654,销售台账!$E$3:$E$2654,$B172,销售台账!$B$3:$B$2654,LEFT($I$3,4),销售台账!$C$3:$C$2654,LEFT(DZ$4,LEN(DZ$4)-1))/ED172,0),"")</f>
        <v/>
      </c>
      <c r="EF172" s="64" t="str">
        <f>IF($B172&lt;&gt;"",SUMIFS(损耗登记!$I$3:$I$4999,损耗登记!$E$3:$E$4999,$B172,损耗登记!$B$3:$B$4999,LEFT($I$3,4),损耗登记!$C$3:$C$4999,LEFT(DZ$4,LEN(DZ$4)-1)),"")</f>
        <v/>
      </c>
      <c r="EG172" s="64" t="str">
        <f t="shared" si="230"/>
        <v/>
      </c>
      <c r="EH172" s="64" t="str">
        <f t="shared" si="231"/>
        <v/>
      </c>
      <c r="EI172" s="64" t="str">
        <f t="shared" si="232"/>
        <v/>
      </c>
      <c r="EJ172" s="64" t="str">
        <f t="shared" si="233"/>
        <v/>
      </c>
    </row>
    <row r="173" s="44" customFormat="1" ht="22" customHeight="1" spans="1:140">
      <c r="A173" s="63" t="str">
        <f t="shared" si="234"/>
        <v/>
      </c>
      <c r="B173" s="63" t="str">
        <f>IF(商品参数!A169&lt;&gt;"",商品参数!A169,"")</f>
        <v/>
      </c>
      <c r="C173" s="64" t="str">
        <f>IFERROR(VLOOKUP(B173,商品参数!A:E,2,FALSE),"")</f>
        <v/>
      </c>
      <c r="D173" s="64" t="str">
        <f>IFERROR(VLOOKUP(B173,商品参数!A:E,3,FALSE),"")</f>
        <v/>
      </c>
      <c r="E173" s="64" t="str">
        <f>IFERROR(VLOOKUP(B173,商品参数!A:E,4,FALSE),"")</f>
        <v/>
      </c>
      <c r="F173" s="64" t="str">
        <f>IF(E173&lt;&gt;"",IFERROR(VLOOKUP(B173,商品参数!$A$3:$D$499,6,0),0),"")</f>
        <v/>
      </c>
      <c r="G173" s="64" t="str">
        <f>IF(E173&lt;&gt;"",IFERROR(VLOOKUP(B173,商品参数!$A$3:$E$499,7,0),0),"")</f>
        <v/>
      </c>
      <c r="H173" s="64" t="str">
        <f t="shared" si="168"/>
        <v/>
      </c>
      <c r="I173" s="64" t="str">
        <f>IF($B173&lt;&gt;"",SUMIFS(进货台账!$I$3:$I$1869,进货台账!$E$3:$E$1869,$B173,进货台账!$B$3:$B$1869,LEFT($I$3,4),进货台账!$C$3:$C$1869,LEFT(I$4,LEN(I$4)-1)),"")</f>
        <v/>
      </c>
      <c r="J173" s="64" t="str">
        <f>IF($B173&lt;&gt;"",SUMIFS(进货台账!$K$3:$K$1869,进货台账!$E$3:$E$1869,$B173,进货台账!$B$3:$B$1869,LEFT($I$3,4),进货台账!$C$3:$C$1869,LEFT(I$4,LEN(I$4)-1)),"")</f>
        <v/>
      </c>
      <c r="K173" s="64" t="str">
        <f t="shared" si="169"/>
        <v/>
      </c>
      <c r="L173" s="64" t="str">
        <f t="shared" si="170"/>
        <v/>
      </c>
      <c r="M173" s="64" t="str">
        <f>IF($B173&lt;&gt;"",SUMIFS(销售台账!$I$3:$I$2654,销售台账!$E$3:$E$2654,$B173,销售台账!$B$3:$B$2654,LEFT($I$3,4),销售台账!$C$3:$C$2654,LEFT(I$4,LEN(I$4)-1)),"")</f>
        <v/>
      </c>
      <c r="N173" s="64" t="str">
        <f>IF($B173&lt;&gt;"",IFERROR(SUMIFS(销售台账!$K$3:$K$2654,销售台账!$E$3:$E$2654,$B173,销售台账!$B$3:$B$2654,LEFT($I$3,4),销售台账!$C$3:$C$2654,LEFT(I$4,LEN(I$4)-1))/M173,0),"")</f>
        <v/>
      </c>
      <c r="O173" s="64" t="str">
        <f>IF($B173&lt;&gt;"",SUMIFS(损耗登记!$I$3:$I$4999,损耗登记!$E$3:$E$4999,$B173,损耗登记!$B$3:$B$4999,LEFT($I$3,4),损耗登记!$C$3:$C$4999,LEFT(I$4,LEN(I$4)-1)),"")</f>
        <v/>
      </c>
      <c r="P173" s="64" t="str">
        <f t="shared" si="171"/>
        <v/>
      </c>
      <c r="Q173" s="64" t="str">
        <f t="shared" si="172"/>
        <v/>
      </c>
      <c r="R173" s="64" t="str">
        <f t="shared" si="173"/>
        <v/>
      </c>
      <c r="S173" s="64" t="str">
        <f t="shared" si="235"/>
        <v/>
      </c>
      <c r="T173" s="64" t="str">
        <f>IF($B173&lt;&gt;"",SUMIFS(进货台账!$I$3:$I$1869,进货台账!$E$3:$E$1869,$B173,进货台账!$B$3:$B$1869,LEFT($I$3,4),进货台账!$C$3:$C$1869,LEFT(T$4,LEN(T$4)-1)),"")</f>
        <v/>
      </c>
      <c r="U173" s="64" t="str">
        <f>IF($B173&lt;&gt;"",SUMIFS(进货台账!$K$3:$K$1869,进货台账!$E$3:$E$1869,$B173,进货台账!$B$3:$B$1869,LEFT($I$3,4),进货台账!$C$3:$C$1869,LEFT(T$4,LEN(T$4)-1)),"")</f>
        <v/>
      </c>
      <c r="V173" s="64" t="str">
        <f t="shared" si="236"/>
        <v/>
      </c>
      <c r="W173" s="64" t="str">
        <f t="shared" si="237"/>
        <v/>
      </c>
      <c r="X173" s="64" t="str">
        <f>IF($B173&lt;&gt;"",SUMIFS(销售台账!$I$3:$I$2654,销售台账!$E$3:$E$2654,$B173,销售台账!$B$3:$B$2654,LEFT($I$3,4),销售台账!$C$3:$C$2654,LEFT(T$4,LEN(T$4)-1)),"")</f>
        <v/>
      </c>
      <c r="Y173" s="64" t="str">
        <f>IF($B173&lt;&gt;"",IFERROR(SUMIFS(销售台账!$K$3:$K$2654,销售台账!$E$3:$E$2654,$B173,销售台账!$B$3:$B$2654,LEFT($I$3,4),销售台账!$C$3:$C$2654,LEFT(T$4,LEN(T$4)-1))/X173,0),"")</f>
        <v/>
      </c>
      <c r="Z173" s="64" t="str">
        <f>IF($B173&lt;&gt;"",SUMIFS(损耗登记!$I$3:$I$4999,损耗登记!$E$3:$E$4999,$B173,损耗登记!$B$3:$B$4999,LEFT($I$3,4),损耗登记!$C$3:$C$4999,LEFT(T$4,LEN(T$4)-1)),"")</f>
        <v/>
      </c>
      <c r="AA173" s="64" t="str">
        <f t="shared" si="238"/>
        <v/>
      </c>
      <c r="AB173" s="64" t="str">
        <f t="shared" si="239"/>
        <v/>
      </c>
      <c r="AC173" s="64" t="str">
        <f t="shared" si="240"/>
        <v/>
      </c>
      <c r="AD173" s="64" t="str">
        <f t="shared" si="241"/>
        <v/>
      </c>
      <c r="AE173" s="64" t="str">
        <f>IF($B173&lt;&gt;"",SUMIFS(进货台账!$I$3:$I$1869,进货台账!$E$3:$E$1869,$B173,进货台账!$B$3:$B$1869,LEFT($I$3,4),进货台账!$C$3:$C$1869,LEFT(AE$4,LEN(AE$4)-1)),"")</f>
        <v/>
      </c>
      <c r="AF173" s="64" t="str">
        <f>IF($B173&lt;&gt;"",SUMIFS(进货台账!$K$3:$K$1869,进货台账!$E$3:$E$1869,$B173,进货台账!$B$3:$B$1869,LEFT($I$3,4),进货台账!$C$3:$C$1869,LEFT(AE$4,LEN(AE$4)-1)),"")</f>
        <v/>
      </c>
      <c r="AG173" s="64" t="str">
        <f t="shared" si="174"/>
        <v/>
      </c>
      <c r="AH173" s="64" t="str">
        <f t="shared" si="175"/>
        <v/>
      </c>
      <c r="AI173" s="64" t="str">
        <f>IF($B173&lt;&gt;"",SUMIFS(销售台账!$I$3:$I$2654,销售台账!$E$3:$E$2654,$B173,销售台账!$B$3:$B$2654,LEFT($I$3,4),销售台账!$C$3:$C$2654,LEFT(AE$4,LEN(AE$4)-1)),"")</f>
        <v/>
      </c>
      <c r="AJ173" s="64" t="str">
        <f>IF($B173&lt;&gt;"",IFERROR(SUMIFS(销售台账!$K$3:$K$2654,销售台账!$E$3:$E$2654,$B173,销售台账!$B$3:$B$2654,LEFT($I$3,4),销售台账!$C$3:$C$2654,LEFT(AE$4,LEN(AE$4)-1))/AI173,0),"")</f>
        <v/>
      </c>
      <c r="AK173" s="64" t="str">
        <f>IF($B173&lt;&gt;"",SUMIFS(损耗登记!$I$3:$I$4999,损耗登记!$E$3:$E$4999,$B173,损耗登记!$B$3:$B$4999,LEFT($I$3,4),损耗登记!$C$3:$C$4999,LEFT(AE$4,LEN(AE$4)-1)),"")</f>
        <v/>
      </c>
      <c r="AL173" s="64" t="str">
        <f t="shared" si="176"/>
        <v/>
      </c>
      <c r="AM173" s="64" t="str">
        <f t="shared" si="177"/>
        <v/>
      </c>
      <c r="AN173" s="64" t="str">
        <f t="shared" si="178"/>
        <v/>
      </c>
      <c r="AO173" s="64" t="str">
        <f t="shared" si="179"/>
        <v/>
      </c>
      <c r="AP173" s="64" t="str">
        <f>IF($B173&lt;&gt;"",SUMIFS(进货台账!$I$3:$I$1869,进货台账!$E$3:$E$1869,$B173,进货台账!$B$3:$B$1869,LEFT($I$3,4),进货台账!$C$3:$C$1869,LEFT(AP$4,LEN(AP$4)-1)),"")</f>
        <v/>
      </c>
      <c r="AQ173" s="64" t="str">
        <f>IF($B173&lt;&gt;"",SUMIFS(进货台账!$K$3:$K$1869,进货台账!$E$3:$E$1869,$B173,进货台账!$B$3:$B$1869,LEFT($I$3,4),进货台账!$C$3:$C$1869,LEFT(AP$4,LEN(AP$4)-1)),"")</f>
        <v/>
      </c>
      <c r="AR173" s="64" t="str">
        <f t="shared" si="180"/>
        <v/>
      </c>
      <c r="AS173" s="64" t="str">
        <f t="shared" si="181"/>
        <v/>
      </c>
      <c r="AT173" s="64" t="str">
        <f>IF($B173&lt;&gt;"",SUMIFS(销售台账!$I$3:$I$2654,销售台账!$E$3:$E$2654,$B173,销售台账!$B$3:$B$2654,LEFT($I$3,4),销售台账!$C$3:$C$2654,LEFT(AP$4,LEN(AP$4)-1)),"")</f>
        <v/>
      </c>
      <c r="AU173" s="64" t="str">
        <f>IF($B173&lt;&gt;"",IFERROR(SUMIFS(销售台账!$K$3:$K$2654,销售台账!$E$3:$E$2654,$B173,销售台账!$B$3:$B$2654,LEFT($I$3,4),销售台账!$C$3:$C$2654,LEFT(AP$4,LEN(AP$4)-1))/AT173,0),"")</f>
        <v/>
      </c>
      <c r="AV173" s="64" t="str">
        <f>IF($B173&lt;&gt;"",SUMIFS(损耗登记!$I$3:$I$4999,损耗登记!$E$3:$E$4999,$B173,损耗登记!$B$3:$B$4999,LEFT($I$3,4),损耗登记!$C$3:$C$4999,LEFT(AP$4,LEN(AP$4)-1)),"")</f>
        <v/>
      </c>
      <c r="AW173" s="64" t="str">
        <f t="shared" si="182"/>
        <v/>
      </c>
      <c r="AX173" s="64" t="str">
        <f t="shared" si="183"/>
        <v/>
      </c>
      <c r="AY173" s="64" t="str">
        <f t="shared" si="184"/>
        <v/>
      </c>
      <c r="AZ173" s="64" t="str">
        <f t="shared" si="185"/>
        <v/>
      </c>
      <c r="BA173" s="64" t="str">
        <f>IF($B173&lt;&gt;"",SUMIFS(进货台账!$I$3:$I$1869,进货台账!$E$3:$E$1869,$B173,进货台账!$B$3:$B$1869,LEFT($I$3,4),进货台账!$C$3:$C$1869,LEFT(BA$4,LEN(BA$4)-1)),"")</f>
        <v/>
      </c>
      <c r="BB173" s="64" t="str">
        <f>IF($B173&lt;&gt;"",SUMIFS(进货台账!$K$3:$K$1869,进货台账!$E$3:$E$1869,$B173,进货台账!$B$3:$B$1869,LEFT($I$3,4),进货台账!$C$3:$C$1869,LEFT(BA$4,LEN(BA$4)-1)),"")</f>
        <v/>
      </c>
      <c r="BC173" s="64" t="str">
        <f t="shared" si="186"/>
        <v/>
      </c>
      <c r="BD173" s="64" t="str">
        <f t="shared" si="187"/>
        <v/>
      </c>
      <c r="BE173" s="64" t="str">
        <f>IF($B173&lt;&gt;"",SUMIFS(销售台账!$I$3:$I$2654,销售台账!$E$3:$E$2654,$B173,销售台账!$B$3:$B$2654,LEFT($I$3,4),销售台账!$C$3:$C$2654,LEFT(BA$4,LEN(BA$4)-1)),"")</f>
        <v/>
      </c>
      <c r="BF173" s="64" t="str">
        <f>IF($B173&lt;&gt;"",IFERROR(SUMIFS(销售台账!$K$3:$K$2654,销售台账!$E$3:$E$2654,$B173,销售台账!$B$3:$B$2654,LEFT($I$3,4),销售台账!$C$3:$C$2654,LEFT(BA$4,LEN(BA$4)-1))/BE173,0),"")</f>
        <v/>
      </c>
      <c r="BG173" s="64" t="str">
        <f>IF($B173&lt;&gt;"",SUMIFS(损耗登记!$I$3:$I$4999,损耗登记!$E$3:$E$4999,$B173,损耗登记!$B$3:$B$4999,LEFT($I$3,4),损耗登记!$C$3:$C$4999,LEFT(BA$4,LEN(BA$4)-1)),"")</f>
        <v/>
      </c>
      <c r="BH173" s="64" t="str">
        <f t="shared" si="188"/>
        <v/>
      </c>
      <c r="BI173" s="64" t="str">
        <f t="shared" si="189"/>
        <v/>
      </c>
      <c r="BJ173" s="64" t="str">
        <f t="shared" si="190"/>
        <v/>
      </c>
      <c r="BK173" s="64" t="str">
        <f t="shared" si="191"/>
        <v/>
      </c>
      <c r="BL173" s="64" t="str">
        <f>IF($B173&lt;&gt;"",SUMIFS(进货台账!$I$3:$I$1869,进货台账!$E$3:$E$1869,$B173,进货台账!$B$3:$B$1869,LEFT($I$3,4),进货台账!$C$3:$C$1869,LEFT(BL$4,LEN(BL$4)-1)),"")</f>
        <v/>
      </c>
      <c r="BM173" s="64" t="str">
        <f>IF($B173&lt;&gt;"",SUMIFS(进货台账!$K$3:$K$1869,进货台账!$E$3:$E$1869,$B173,进货台账!$B$3:$B$1869,LEFT($I$3,4),进货台账!$C$3:$C$1869,LEFT(BL$4,LEN(BL$4)-1)),"")</f>
        <v/>
      </c>
      <c r="BN173" s="64" t="str">
        <f t="shared" si="192"/>
        <v/>
      </c>
      <c r="BO173" s="64" t="str">
        <f t="shared" si="193"/>
        <v/>
      </c>
      <c r="BP173" s="64" t="str">
        <f>IF($B173&lt;&gt;"",SUMIFS(销售台账!$I$3:$I$2654,销售台账!$E$3:$E$2654,$B173,销售台账!$B$3:$B$2654,LEFT($I$3,4),销售台账!$C$3:$C$2654,LEFT(BL$4,LEN(BL$4)-1)),"")</f>
        <v/>
      </c>
      <c r="BQ173" s="64" t="str">
        <f>IF($B173&lt;&gt;"",IFERROR(SUMIFS(销售台账!$K$3:$K$2654,销售台账!$E$3:$E$2654,$B173,销售台账!$B$3:$B$2654,LEFT($I$3,4),销售台账!$C$3:$C$2654,LEFT(BL$4,LEN(BL$4)-1))/BP173,0),"")</f>
        <v/>
      </c>
      <c r="BR173" s="64" t="str">
        <f>IF($B173&lt;&gt;"",SUMIFS(损耗登记!$I$3:$I$4999,损耗登记!$E$3:$E$4999,$B173,损耗登记!$B$3:$B$4999,LEFT($I$3,4),损耗登记!$C$3:$C$4999,LEFT(BL$4,LEN(BL$4)-1)),"")</f>
        <v/>
      </c>
      <c r="BS173" s="64" t="str">
        <f t="shared" si="194"/>
        <v/>
      </c>
      <c r="BT173" s="64" t="str">
        <f t="shared" si="195"/>
        <v/>
      </c>
      <c r="BU173" s="64" t="str">
        <f t="shared" si="196"/>
        <v/>
      </c>
      <c r="BV173" s="64" t="str">
        <f t="shared" si="197"/>
        <v/>
      </c>
      <c r="BW173" s="64" t="str">
        <f>IF($B173&lt;&gt;"",SUMIFS(进货台账!$I$3:$I$1869,进货台账!$E$3:$E$1869,$B173,进货台账!$B$3:$B$1869,LEFT($I$3,4),进货台账!$C$3:$C$1869,LEFT(BW$4,LEN(BW$4)-1)),"")</f>
        <v/>
      </c>
      <c r="BX173" s="64" t="str">
        <f>IF($B173&lt;&gt;"",SUMIFS(进货台账!$K$3:$K$1869,进货台账!$E$3:$E$1869,$B173,进货台账!$B$3:$B$1869,LEFT($I$3,4),进货台账!$C$3:$C$1869,LEFT(BW$4,LEN(BW$4)-1)),"")</f>
        <v/>
      </c>
      <c r="BY173" s="64" t="str">
        <f t="shared" si="198"/>
        <v/>
      </c>
      <c r="BZ173" s="64" t="str">
        <f t="shared" si="199"/>
        <v/>
      </c>
      <c r="CA173" s="64" t="str">
        <f>IF($B173&lt;&gt;"",SUMIFS(销售台账!$I$3:$I$2654,销售台账!$E$3:$E$2654,$B173,销售台账!$B$3:$B$2654,LEFT($I$3,4),销售台账!$C$3:$C$2654,LEFT(BW$4,LEN(BW$4)-1)),"")</f>
        <v/>
      </c>
      <c r="CB173" s="64" t="str">
        <f>IF($B173&lt;&gt;"",IFERROR(SUMIFS(销售台账!$K$3:$K$2654,销售台账!$E$3:$E$2654,$B173,销售台账!$B$3:$B$2654,LEFT($I$3,4),销售台账!$C$3:$C$2654,LEFT(BW$4,LEN(BW$4)-1))/CA173,0),"")</f>
        <v/>
      </c>
      <c r="CC173" s="64" t="str">
        <f>IF($B173&lt;&gt;"",SUMIFS(损耗登记!$I$3:$I$4999,损耗登记!$E$3:$E$4999,$B173,损耗登记!$B$3:$B$4999,LEFT($I$3,4),损耗登记!$C$3:$C$4999,LEFT(BW$4,LEN(BW$4)-1)),"")</f>
        <v/>
      </c>
      <c r="CD173" s="64" t="str">
        <f t="shared" si="200"/>
        <v/>
      </c>
      <c r="CE173" s="64" t="str">
        <f t="shared" si="201"/>
        <v/>
      </c>
      <c r="CF173" s="64" t="str">
        <f t="shared" si="202"/>
        <v/>
      </c>
      <c r="CG173" s="64" t="str">
        <f t="shared" si="203"/>
        <v/>
      </c>
      <c r="CH173" s="64" t="str">
        <f>IF($B173&lt;&gt;"",SUMIFS(进货台账!$I$3:$I$1869,进货台账!$E$3:$E$1869,$B173,进货台账!$B$3:$B$1869,LEFT($I$3,4),进货台账!$C$3:$C$1869,LEFT(CH$4,LEN(CH$4)-1)),"")</f>
        <v/>
      </c>
      <c r="CI173" s="64" t="str">
        <f>IF($B173&lt;&gt;"",SUMIFS(进货台账!$K$3:$K$1869,进货台账!$E$3:$E$1869,$B173,进货台账!$B$3:$B$1869,LEFT($I$3,4),进货台账!$C$3:$C$1869,LEFT(CH$4,LEN(CH$4)-1)),"")</f>
        <v/>
      </c>
      <c r="CJ173" s="64" t="str">
        <f t="shared" si="204"/>
        <v/>
      </c>
      <c r="CK173" s="64" t="str">
        <f t="shared" si="205"/>
        <v/>
      </c>
      <c r="CL173" s="64" t="str">
        <f>IF($B173&lt;&gt;"",SUMIFS(销售台账!$I$3:$I$2654,销售台账!$E$3:$E$2654,$B173,销售台账!$B$3:$B$2654,LEFT($I$3,4),销售台账!$C$3:$C$2654,LEFT(CH$4,LEN(CH$4)-1)),"")</f>
        <v/>
      </c>
      <c r="CM173" s="64" t="str">
        <f>IF($B173&lt;&gt;"",IFERROR(SUMIFS(销售台账!$K$3:$K$2654,销售台账!$E$3:$E$2654,$B173,销售台账!$B$3:$B$2654,LEFT($I$3,4),销售台账!$C$3:$C$2654,LEFT(CH$4,LEN(CH$4)-1))/CL173,0),"")</f>
        <v/>
      </c>
      <c r="CN173" s="64" t="str">
        <f>IF($B173&lt;&gt;"",SUMIFS(损耗登记!$I$3:$I$4999,损耗登记!$E$3:$E$4999,$B173,损耗登记!$B$3:$B$4999,LEFT($I$3,4),损耗登记!$C$3:$C$4999,LEFT(CH$4,LEN(CH$4)-1)),"")</f>
        <v/>
      </c>
      <c r="CO173" s="64" t="str">
        <f t="shared" si="206"/>
        <v/>
      </c>
      <c r="CP173" s="64" t="str">
        <f t="shared" si="207"/>
        <v/>
      </c>
      <c r="CQ173" s="64" t="str">
        <f t="shared" si="208"/>
        <v/>
      </c>
      <c r="CR173" s="64" t="str">
        <f t="shared" si="209"/>
        <v/>
      </c>
      <c r="CS173" s="64" t="str">
        <f>IF($B173&lt;&gt;"",SUMIFS(进货台账!$I$3:$I$1869,进货台账!$E$3:$E$1869,$B173,进货台账!$B$3:$B$1869,LEFT($I$3,4),进货台账!$C$3:$C$1869,LEFT(CS$4,LEN(CS$4)-1)),"")</f>
        <v/>
      </c>
      <c r="CT173" s="64" t="str">
        <f>IF($B173&lt;&gt;"",SUMIFS(进货台账!$K$3:$K$1869,进货台账!$E$3:$E$1869,$B173,进货台账!$B$3:$B$1869,LEFT($I$3,4),进货台账!$C$3:$C$1869,LEFT(CS$4,LEN(CS$4)-1)),"")</f>
        <v/>
      </c>
      <c r="CU173" s="64" t="str">
        <f t="shared" si="210"/>
        <v/>
      </c>
      <c r="CV173" s="64" t="str">
        <f t="shared" si="211"/>
        <v/>
      </c>
      <c r="CW173" s="64" t="str">
        <f>IF($B173&lt;&gt;"",SUMIFS(销售台账!$I$3:$I$2654,销售台账!$E$3:$E$2654,$B173,销售台账!$B$3:$B$2654,LEFT($I$3,4),销售台账!$C$3:$C$2654,LEFT(CS$4,LEN(CS$4)-1)),"")</f>
        <v/>
      </c>
      <c r="CX173" s="64" t="str">
        <f>IF($B173&lt;&gt;"",IFERROR(SUMIFS(销售台账!$K$3:$K$2654,销售台账!$E$3:$E$2654,$B173,销售台账!$B$3:$B$2654,LEFT($I$3,4),销售台账!$C$3:$C$2654,LEFT(CS$4,LEN(CS$4)-1))/CW173,0),"")</f>
        <v/>
      </c>
      <c r="CY173" s="64" t="str">
        <f>IF($B173&lt;&gt;"",SUMIFS(损耗登记!$I$3:$I$4999,损耗登记!$E$3:$E$4999,$B173,损耗登记!$B$3:$B$4999,LEFT($I$3,4),损耗登记!$C$3:$C$4999,LEFT(CS$4,LEN(CS$4)-1)),"")</f>
        <v/>
      </c>
      <c r="CZ173" s="64" t="str">
        <f t="shared" si="212"/>
        <v/>
      </c>
      <c r="DA173" s="64" t="str">
        <f t="shared" si="213"/>
        <v/>
      </c>
      <c r="DB173" s="64" t="str">
        <f t="shared" si="214"/>
        <v/>
      </c>
      <c r="DC173" s="64" t="str">
        <f t="shared" si="215"/>
        <v/>
      </c>
      <c r="DD173" s="64" t="str">
        <f>IF($B173&lt;&gt;"",SUMIFS(进货台账!$I$3:$I$1869,进货台账!$E$3:$E$1869,$B173,进货台账!$B$3:$B$1869,LEFT($I$3,4),进货台账!$C$3:$C$1869,LEFT(DD$4,LEN(DD$4)-1)),"")</f>
        <v/>
      </c>
      <c r="DE173" s="64" t="str">
        <f>IF($B173&lt;&gt;"",SUMIFS(进货台账!$K$3:$K$1869,进货台账!$E$3:$E$1869,$B173,进货台账!$B$3:$B$1869,LEFT($I$3,4),进货台账!$C$3:$C$1869,LEFT(DD$4,LEN(DD$4)-1)),"")</f>
        <v/>
      </c>
      <c r="DF173" s="64" t="str">
        <f t="shared" si="216"/>
        <v/>
      </c>
      <c r="DG173" s="64" t="str">
        <f t="shared" si="217"/>
        <v/>
      </c>
      <c r="DH173" s="64" t="str">
        <f>IF($B173&lt;&gt;"",SUMIFS(销售台账!$I$3:$I$2654,销售台账!$E$3:$E$2654,$B173,销售台账!$B$3:$B$2654,LEFT($I$3,4),销售台账!$C$3:$C$2654,LEFT(DD$4,LEN(DD$4)-1)),"")</f>
        <v/>
      </c>
      <c r="DI173" s="64" t="str">
        <f>IF($B173&lt;&gt;"",IFERROR(SUMIFS(销售台账!$K$3:$K$2654,销售台账!$E$3:$E$2654,$B173,销售台账!$B$3:$B$2654,LEFT($I$3,4),销售台账!$C$3:$C$2654,LEFT(DD$4,LEN(DD$4)-1))/DH173,0),"")</f>
        <v/>
      </c>
      <c r="DJ173" s="64" t="str">
        <f>IF($B173&lt;&gt;"",SUMIFS(损耗登记!$I$3:$I$4999,损耗登记!$E$3:$E$4999,$B173,损耗登记!$B$3:$B$4999,LEFT($I$3,4),损耗登记!$C$3:$C$4999,LEFT(DD$4,LEN(DD$4)-1)),"")</f>
        <v/>
      </c>
      <c r="DK173" s="64" t="str">
        <f t="shared" si="218"/>
        <v/>
      </c>
      <c r="DL173" s="64" t="str">
        <f t="shared" si="219"/>
        <v/>
      </c>
      <c r="DM173" s="64" t="str">
        <f t="shared" si="220"/>
        <v/>
      </c>
      <c r="DN173" s="64" t="str">
        <f t="shared" si="221"/>
        <v/>
      </c>
      <c r="DO173" s="64" t="str">
        <f>IF($B173&lt;&gt;"",SUMIFS(进货台账!$I$3:$I$1869,进货台账!$E$3:$E$1869,$B173,进货台账!$B$3:$B$1869,LEFT($I$3,4),进货台账!$C$3:$C$1869,LEFT(DO$4,LEN(DO$4)-1)),"")</f>
        <v/>
      </c>
      <c r="DP173" s="64" t="str">
        <f>IF($B173&lt;&gt;"",SUMIFS(进货台账!$K$3:$K$1869,进货台账!$E$3:$E$1869,$B173,进货台账!$B$3:$B$1869,LEFT($I$3,4),进货台账!$C$3:$C$1869,LEFT(DO$4,LEN(DO$4)-1)),"")</f>
        <v/>
      </c>
      <c r="DQ173" s="64" t="str">
        <f t="shared" si="222"/>
        <v/>
      </c>
      <c r="DR173" s="64" t="str">
        <f t="shared" si="223"/>
        <v/>
      </c>
      <c r="DS173" s="64" t="str">
        <f>IF($B173&lt;&gt;"",SUMIFS(销售台账!$I$3:$I$2654,销售台账!$E$3:$E$2654,$B173,销售台账!$B$3:$B$2654,LEFT($I$3,4),销售台账!$C$3:$C$2654,LEFT(DO$4,LEN(DO$4)-1)),"")</f>
        <v/>
      </c>
      <c r="DT173" s="64" t="str">
        <f>IF($B173&lt;&gt;"",IFERROR(SUMIFS(销售台账!$K$3:$K$2654,销售台账!$E$3:$E$2654,$B173,销售台账!$B$3:$B$2654,LEFT($I$3,4),销售台账!$C$3:$C$2654,LEFT(DO$4,LEN(DO$4)-1))/DS173,0),"")</f>
        <v/>
      </c>
      <c r="DU173" s="64" t="str">
        <f>IF($B173&lt;&gt;"",SUMIFS(损耗登记!$I$3:$I$4999,损耗登记!$E$3:$E$4999,$B173,损耗登记!$B$3:$B$4999,LEFT($I$3,4),损耗登记!$C$3:$C$4999,LEFT(DO$4,LEN(DO$4)-1)),"")</f>
        <v/>
      </c>
      <c r="DV173" s="64" t="str">
        <f t="shared" si="224"/>
        <v/>
      </c>
      <c r="DW173" s="64" t="str">
        <f t="shared" si="225"/>
        <v/>
      </c>
      <c r="DX173" s="64" t="str">
        <f t="shared" si="226"/>
        <v/>
      </c>
      <c r="DY173" s="64" t="str">
        <f t="shared" si="227"/>
        <v/>
      </c>
      <c r="DZ173" s="64" t="str">
        <f>IF($B173&lt;&gt;"",SUMIFS(进货台账!$I$3:$I$1869,进货台账!$E$3:$E$1869,$B173,进货台账!$B$3:$B$1869,LEFT($I$3,4),进货台账!$C$3:$C$1869,LEFT(DZ$4,LEN(DZ$4)-1)),"")</f>
        <v/>
      </c>
      <c r="EA173" s="64" t="str">
        <f>IF($B173&lt;&gt;"",SUMIFS(进货台账!$K$3:$K$1869,进货台账!$E$3:$E$1869,$B173,进货台账!$B$3:$B$1869,LEFT($I$3,4),进货台账!$C$3:$C$1869,LEFT(DZ$4,LEN(DZ$4)-1)),"")</f>
        <v/>
      </c>
      <c r="EB173" s="64" t="str">
        <f t="shared" si="228"/>
        <v/>
      </c>
      <c r="EC173" s="64" t="str">
        <f t="shared" si="229"/>
        <v/>
      </c>
      <c r="ED173" s="64" t="str">
        <f>IF($B173&lt;&gt;"",SUMIFS(销售台账!$I$3:$I$2654,销售台账!$E$3:$E$2654,$B173,销售台账!$B$3:$B$2654,LEFT($I$3,4),销售台账!$C$3:$C$2654,LEFT(DZ$4,LEN(DZ$4)-1)),"")</f>
        <v/>
      </c>
      <c r="EE173" s="64" t="str">
        <f>IF($B173&lt;&gt;"",IFERROR(SUMIFS(销售台账!$K$3:$K$2654,销售台账!$E$3:$E$2654,$B173,销售台账!$B$3:$B$2654,LEFT($I$3,4),销售台账!$C$3:$C$2654,LEFT(DZ$4,LEN(DZ$4)-1))/ED173,0),"")</f>
        <v/>
      </c>
      <c r="EF173" s="64" t="str">
        <f>IF($B173&lt;&gt;"",SUMIFS(损耗登记!$I$3:$I$4999,损耗登记!$E$3:$E$4999,$B173,损耗登记!$B$3:$B$4999,LEFT($I$3,4),损耗登记!$C$3:$C$4999,LEFT(DZ$4,LEN(DZ$4)-1)),"")</f>
        <v/>
      </c>
      <c r="EG173" s="64" t="str">
        <f t="shared" si="230"/>
        <v/>
      </c>
      <c r="EH173" s="64" t="str">
        <f t="shared" si="231"/>
        <v/>
      </c>
      <c r="EI173" s="64" t="str">
        <f t="shared" si="232"/>
        <v/>
      </c>
      <c r="EJ173" s="64" t="str">
        <f t="shared" si="233"/>
        <v/>
      </c>
    </row>
    <row r="174" s="44" customFormat="1" ht="22" customHeight="1" spans="1:140">
      <c r="A174" s="63" t="str">
        <f t="shared" si="234"/>
        <v/>
      </c>
      <c r="B174" s="63" t="str">
        <f>IF(商品参数!A170&lt;&gt;"",商品参数!A170,"")</f>
        <v/>
      </c>
      <c r="C174" s="64" t="str">
        <f>IFERROR(VLOOKUP(B174,商品参数!A:E,2,FALSE),"")</f>
        <v/>
      </c>
      <c r="D174" s="64" t="str">
        <f>IFERROR(VLOOKUP(B174,商品参数!A:E,3,FALSE),"")</f>
        <v/>
      </c>
      <c r="E174" s="64" t="str">
        <f>IFERROR(VLOOKUP(B174,商品参数!A:E,4,FALSE),"")</f>
        <v/>
      </c>
      <c r="F174" s="64" t="str">
        <f>IF(E174&lt;&gt;"",IFERROR(VLOOKUP(B174,商品参数!$A$3:$D$499,6,0),0),"")</f>
        <v/>
      </c>
      <c r="G174" s="64" t="str">
        <f>IF(E174&lt;&gt;"",IFERROR(VLOOKUP(B174,商品参数!$A$3:$E$499,7,0),0),"")</f>
        <v/>
      </c>
      <c r="H174" s="64" t="str">
        <f t="shared" si="168"/>
        <v/>
      </c>
      <c r="I174" s="64" t="str">
        <f>IF($B174&lt;&gt;"",SUMIFS(进货台账!$I$3:$I$1869,进货台账!$E$3:$E$1869,$B174,进货台账!$B$3:$B$1869,LEFT($I$3,4),进货台账!$C$3:$C$1869,LEFT(I$4,LEN(I$4)-1)),"")</f>
        <v/>
      </c>
      <c r="J174" s="64" t="str">
        <f>IF($B174&lt;&gt;"",SUMIFS(进货台账!$K$3:$K$1869,进货台账!$E$3:$E$1869,$B174,进货台账!$B$3:$B$1869,LEFT($I$3,4),进货台账!$C$3:$C$1869,LEFT(I$4,LEN(I$4)-1)),"")</f>
        <v/>
      </c>
      <c r="K174" s="64" t="str">
        <f t="shared" si="169"/>
        <v/>
      </c>
      <c r="L174" s="64" t="str">
        <f t="shared" si="170"/>
        <v/>
      </c>
      <c r="M174" s="64" t="str">
        <f>IF($B174&lt;&gt;"",SUMIFS(销售台账!$I$3:$I$2654,销售台账!$E$3:$E$2654,$B174,销售台账!$B$3:$B$2654,LEFT($I$3,4),销售台账!$C$3:$C$2654,LEFT(I$4,LEN(I$4)-1)),"")</f>
        <v/>
      </c>
      <c r="N174" s="64" t="str">
        <f>IF($B174&lt;&gt;"",IFERROR(SUMIFS(销售台账!$K$3:$K$2654,销售台账!$E$3:$E$2654,$B174,销售台账!$B$3:$B$2654,LEFT($I$3,4),销售台账!$C$3:$C$2654,LEFT(I$4,LEN(I$4)-1))/M174,0),"")</f>
        <v/>
      </c>
      <c r="O174" s="64" t="str">
        <f>IF($B174&lt;&gt;"",SUMIFS(损耗登记!$I$3:$I$4999,损耗登记!$E$3:$E$4999,$B174,损耗登记!$B$3:$B$4999,LEFT($I$3,4),损耗登记!$C$3:$C$4999,LEFT(I$4,LEN(I$4)-1)),"")</f>
        <v/>
      </c>
      <c r="P174" s="64" t="str">
        <f t="shared" si="171"/>
        <v/>
      </c>
      <c r="Q174" s="64" t="str">
        <f t="shared" si="172"/>
        <v/>
      </c>
      <c r="R174" s="64" t="str">
        <f t="shared" si="173"/>
        <v/>
      </c>
      <c r="S174" s="64" t="str">
        <f t="shared" si="235"/>
        <v/>
      </c>
      <c r="T174" s="64" t="str">
        <f>IF($B174&lt;&gt;"",SUMIFS(进货台账!$I$3:$I$1869,进货台账!$E$3:$E$1869,$B174,进货台账!$B$3:$B$1869,LEFT($I$3,4),进货台账!$C$3:$C$1869,LEFT(T$4,LEN(T$4)-1)),"")</f>
        <v/>
      </c>
      <c r="U174" s="64" t="str">
        <f>IF($B174&lt;&gt;"",SUMIFS(进货台账!$K$3:$K$1869,进货台账!$E$3:$E$1869,$B174,进货台账!$B$3:$B$1869,LEFT($I$3,4),进货台账!$C$3:$C$1869,LEFT(T$4,LEN(T$4)-1)),"")</f>
        <v/>
      </c>
      <c r="V174" s="64" t="str">
        <f t="shared" si="236"/>
        <v/>
      </c>
      <c r="W174" s="64" t="str">
        <f t="shared" si="237"/>
        <v/>
      </c>
      <c r="X174" s="64" t="str">
        <f>IF($B174&lt;&gt;"",SUMIFS(销售台账!$I$3:$I$2654,销售台账!$E$3:$E$2654,$B174,销售台账!$B$3:$B$2654,LEFT($I$3,4),销售台账!$C$3:$C$2654,LEFT(T$4,LEN(T$4)-1)),"")</f>
        <v/>
      </c>
      <c r="Y174" s="64" t="str">
        <f>IF($B174&lt;&gt;"",IFERROR(SUMIFS(销售台账!$K$3:$K$2654,销售台账!$E$3:$E$2654,$B174,销售台账!$B$3:$B$2654,LEFT($I$3,4),销售台账!$C$3:$C$2654,LEFT(T$4,LEN(T$4)-1))/X174,0),"")</f>
        <v/>
      </c>
      <c r="Z174" s="64" t="str">
        <f>IF($B174&lt;&gt;"",SUMIFS(损耗登记!$I$3:$I$4999,损耗登记!$E$3:$E$4999,$B174,损耗登记!$B$3:$B$4999,LEFT($I$3,4),损耗登记!$C$3:$C$4999,LEFT(T$4,LEN(T$4)-1)),"")</f>
        <v/>
      </c>
      <c r="AA174" s="64" t="str">
        <f t="shared" si="238"/>
        <v/>
      </c>
      <c r="AB174" s="64" t="str">
        <f t="shared" si="239"/>
        <v/>
      </c>
      <c r="AC174" s="64" t="str">
        <f t="shared" si="240"/>
        <v/>
      </c>
      <c r="AD174" s="64" t="str">
        <f t="shared" si="241"/>
        <v/>
      </c>
      <c r="AE174" s="64" t="str">
        <f>IF($B174&lt;&gt;"",SUMIFS(进货台账!$I$3:$I$1869,进货台账!$E$3:$E$1869,$B174,进货台账!$B$3:$B$1869,LEFT($I$3,4),进货台账!$C$3:$C$1869,LEFT(AE$4,LEN(AE$4)-1)),"")</f>
        <v/>
      </c>
      <c r="AF174" s="64" t="str">
        <f>IF($B174&lt;&gt;"",SUMIFS(进货台账!$K$3:$K$1869,进货台账!$E$3:$E$1869,$B174,进货台账!$B$3:$B$1869,LEFT($I$3,4),进货台账!$C$3:$C$1869,LEFT(AE$4,LEN(AE$4)-1)),"")</f>
        <v/>
      </c>
      <c r="AG174" s="64" t="str">
        <f t="shared" si="174"/>
        <v/>
      </c>
      <c r="AH174" s="64" t="str">
        <f t="shared" si="175"/>
        <v/>
      </c>
      <c r="AI174" s="64" t="str">
        <f>IF($B174&lt;&gt;"",SUMIFS(销售台账!$I$3:$I$2654,销售台账!$E$3:$E$2654,$B174,销售台账!$B$3:$B$2654,LEFT($I$3,4),销售台账!$C$3:$C$2654,LEFT(AE$4,LEN(AE$4)-1)),"")</f>
        <v/>
      </c>
      <c r="AJ174" s="64" t="str">
        <f>IF($B174&lt;&gt;"",IFERROR(SUMIFS(销售台账!$K$3:$K$2654,销售台账!$E$3:$E$2654,$B174,销售台账!$B$3:$B$2654,LEFT($I$3,4),销售台账!$C$3:$C$2654,LEFT(AE$4,LEN(AE$4)-1))/AI174,0),"")</f>
        <v/>
      </c>
      <c r="AK174" s="64" t="str">
        <f>IF($B174&lt;&gt;"",SUMIFS(损耗登记!$I$3:$I$4999,损耗登记!$E$3:$E$4999,$B174,损耗登记!$B$3:$B$4999,LEFT($I$3,4),损耗登记!$C$3:$C$4999,LEFT(AE$4,LEN(AE$4)-1)),"")</f>
        <v/>
      </c>
      <c r="AL174" s="64" t="str">
        <f t="shared" si="176"/>
        <v/>
      </c>
      <c r="AM174" s="64" t="str">
        <f t="shared" si="177"/>
        <v/>
      </c>
      <c r="AN174" s="64" t="str">
        <f t="shared" si="178"/>
        <v/>
      </c>
      <c r="AO174" s="64" t="str">
        <f t="shared" si="179"/>
        <v/>
      </c>
      <c r="AP174" s="64" t="str">
        <f>IF($B174&lt;&gt;"",SUMIFS(进货台账!$I$3:$I$1869,进货台账!$E$3:$E$1869,$B174,进货台账!$B$3:$B$1869,LEFT($I$3,4),进货台账!$C$3:$C$1869,LEFT(AP$4,LEN(AP$4)-1)),"")</f>
        <v/>
      </c>
      <c r="AQ174" s="64" t="str">
        <f>IF($B174&lt;&gt;"",SUMIFS(进货台账!$K$3:$K$1869,进货台账!$E$3:$E$1869,$B174,进货台账!$B$3:$B$1869,LEFT($I$3,4),进货台账!$C$3:$C$1869,LEFT(AP$4,LEN(AP$4)-1)),"")</f>
        <v/>
      </c>
      <c r="AR174" s="64" t="str">
        <f t="shared" si="180"/>
        <v/>
      </c>
      <c r="AS174" s="64" t="str">
        <f t="shared" si="181"/>
        <v/>
      </c>
      <c r="AT174" s="64" t="str">
        <f>IF($B174&lt;&gt;"",SUMIFS(销售台账!$I$3:$I$2654,销售台账!$E$3:$E$2654,$B174,销售台账!$B$3:$B$2654,LEFT($I$3,4),销售台账!$C$3:$C$2654,LEFT(AP$4,LEN(AP$4)-1)),"")</f>
        <v/>
      </c>
      <c r="AU174" s="64" t="str">
        <f>IF($B174&lt;&gt;"",IFERROR(SUMIFS(销售台账!$K$3:$K$2654,销售台账!$E$3:$E$2654,$B174,销售台账!$B$3:$B$2654,LEFT($I$3,4),销售台账!$C$3:$C$2654,LEFT(AP$4,LEN(AP$4)-1))/AT174,0),"")</f>
        <v/>
      </c>
      <c r="AV174" s="64" t="str">
        <f>IF($B174&lt;&gt;"",SUMIFS(损耗登记!$I$3:$I$4999,损耗登记!$E$3:$E$4999,$B174,损耗登记!$B$3:$B$4999,LEFT($I$3,4),损耗登记!$C$3:$C$4999,LEFT(AP$4,LEN(AP$4)-1)),"")</f>
        <v/>
      </c>
      <c r="AW174" s="64" t="str">
        <f t="shared" si="182"/>
        <v/>
      </c>
      <c r="AX174" s="64" t="str">
        <f t="shared" si="183"/>
        <v/>
      </c>
      <c r="AY174" s="64" t="str">
        <f t="shared" si="184"/>
        <v/>
      </c>
      <c r="AZ174" s="64" t="str">
        <f t="shared" si="185"/>
        <v/>
      </c>
      <c r="BA174" s="64" t="str">
        <f>IF($B174&lt;&gt;"",SUMIFS(进货台账!$I$3:$I$1869,进货台账!$E$3:$E$1869,$B174,进货台账!$B$3:$B$1869,LEFT($I$3,4),进货台账!$C$3:$C$1869,LEFT(BA$4,LEN(BA$4)-1)),"")</f>
        <v/>
      </c>
      <c r="BB174" s="64" t="str">
        <f>IF($B174&lt;&gt;"",SUMIFS(进货台账!$K$3:$K$1869,进货台账!$E$3:$E$1869,$B174,进货台账!$B$3:$B$1869,LEFT($I$3,4),进货台账!$C$3:$C$1869,LEFT(BA$4,LEN(BA$4)-1)),"")</f>
        <v/>
      </c>
      <c r="BC174" s="64" t="str">
        <f t="shared" si="186"/>
        <v/>
      </c>
      <c r="BD174" s="64" t="str">
        <f t="shared" si="187"/>
        <v/>
      </c>
      <c r="BE174" s="64" t="str">
        <f>IF($B174&lt;&gt;"",SUMIFS(销售台账!$I$3:$I$2654,销售台账!$E$3:$E$2654,$B174,销售台账!$B$3:$B$2654,LEFT($I$3,4),销售台账!$C$3:$C$2654,LEFT(BA$4,LEN(BA$4)-1)),"")</f>
        <v/>
      </c>
      <c r="BF174" s="64" t="str">
        <f>IF($B174&lt;&gt;"",IFERROR(SUMIFS(销售台账!$K$3:$K$2654,销售台账!$E$3:$E$2654,$B174,销售台账!$B$3:$B$2654,LEFT($I$3,4),销售台账!$C$3:$C$2654,LEFT(BA$4,LEN(BA$4)-1))/BE174,0),"")</f>
        <v/>
      </c>
      <c r="BG174" s="64" t="str">
        <f>IF($B174&lt;&gt;"",SUMIFS(损耗登记!$I$3:$I$4999,损耗登记!$E$3:$E$4999,$B174,损耗登记!$B$3:$B$4999,LEFT($I$3,4),损耗登记!$C$3:$C$4999,LEFT(BA$4,LEN(BA$4)-1)),"")</f>
        <v/>
      </c>
      <c r="BH174" s="64" t="str">
        <f t="shared" si="188"/>
        <v/>
      </c>
      <c r="BI174" s="64" t="str">
        <f t="shared" si="189"/>
        <v/>
      </c>
      <c r="BJ174" s="64" t="str">
        <f t="shared" si="190"/>
        <v/>
      </c>
      <c r="BK174" s="64" t="str">
        <f t="shared" si="191"/>
        <v/>
      </c>
      <c r="BL174" s="64" t="str">
        <f>IF($B174&lt;&gt;"",SUMIFS(进货台账!$I$3:$I$1869,进货台账!$E$3:$E$1869,$B174,进货台账!$B$3:$B$1869,LEFT($I$3,4),进货台账!$C$3:$C$1869,LEFT(BL$4,LEN(BL$4)-1)),"")</f>
        <v/>
      </c>
      <c r="BM174" s="64" t="str">
        <f>IF($B174&lt;&gt;"",SUMIFS(进货台账!$K$3:$K$1869,进货台账!$E$3:$E$1869,$B174,进货台账!$B$3:$B$1869,LEFT($I$3,4),进货台账!$C$3:$C$1869,LEFT(BL$4,LEN(BL$4)-1)),"")</f>
        <v/>
      </c>
      <c r="BN174" s="64" t="str">
        <f t="shared" si="192"/>
        <v/>
      </c>
      <c r="BO174" s="64" t="str">
        <f t="shared" si="193"/>
        <v/>
      </c>
      <c r="BP174" s="64" t="str">
        <f>IF($B174&lt;&gt;"",SUMIFS(销售台账!$I$3:$I$2654,销售台账!$E$3:$E$2654,$B174,销售台账!$B$3:$B$2654,LEFT($I$3,4),销售台账!$C$3:$C$2654,LEFT(BL$4,LEN(BL$4)-1)),"")</f>
        <v/>
      </c>
      <c r="BQ174" s="64" t="str">
        <f>IF($B174&lt;&gt;"",IFERROR(SUMIFS(销售台账!$K$3:$K$2654,销售台账!$E$3:$E$2654,$B174,销售台账!$B$3:$B$2654,LEFT($I$3,4),销售台账!$C$3:$C$2654,LEFT(BL$4,LEN(BL$4)-1))/BP174,0),"")</f>
        <v/>
      </c>
      <c r="BR174" s="64" t="str">
        <f>IF($B174&lt;&gt;"",SUMIFS(损耗登记!$I$3:$I$4999,损耗登记!$E$3:$E$4999,$B174,损耗登记!$B$3:$B$4999,LEFT($I$3,4),损耗登记!$C$3:$C$4999,LEFT(BL$4,LEN(BL$4)-1)),"")</f>
        <v/>
      </c>
      <c r="BS174" s="64" t="str">
        <f t="shared" si="194"/>
        <v/>
      </c>
      <c r="BT174" s="64" t="str">
        <f t="shared" si="195"/>
        <v/>
      </c>
      <c r="BU174" s="64" t="str">
        <f t="shared" si="196"/>
        <v/>
      </c>
      <c r="BV174" s="64" t="str">
        <f t="shared" si="197"/>
        <v/>
      </c>
      <c r="BW174" s="64" t="str">
        <f>IF($B174&lt;&gt;"",SUMIFS(进货台账!$I$3:$I$1869,进货台账!$E$3:$E$1869,$B174,进货台账!$B$3:$B$1869,LEFT($I$3,4),进货台账!$C$3:$C$1869,LEFT(BW$4,LEN(BW$4)-1)),"")</f>
        <v/>
      </c>
      <c r="BX174" s="64" t="str">
        <f>IF($B174&lt;&gt;"",SUMIFS(进货台账!$K$3:$K$1869,进货台账!$E$3:$E$1869,$B174,进货台账!$B$3:$B$1869,LEFT($I$3,4),进货台账!$C$3:$C$1869,LEFT(BW$4,LEN(BW$4)-1)),"")</f>
        <v/>
      </c>
      <c r="BY174" s="64" t="str">
        <f t="shared" si="198"/>
        <v/>
      </c>
      <c r="BZ174" s="64" t="str">
        <f t="shared" si="199"/>
        <v/>
      </c>
      <c r="CA174" s="64" t="str">
        <f>IF($B174&lt;&gt;"",SUMIFS(销售台账!$I$3:$I$2654,销售台账!$E$3:$E$2654,$B174,销售台账!$B$3:$B$2654,LEFT($I$3,4),销售台账!$C$3:$C$2654,LEFT(BW$4,LEN(BW$4)-1)),"")</f>
        <v/>
      </c>
      <c r="CB174" s="64" t="str">
        <f>IF($B174&lt;&gt;"",IFERROR(SUMIFS(销售台账!$K$3:$K$2654,销售台账!$E$3:$E$2654,$B174,销售台账!$B$3:$B$2654,LEFT($I$3,4),销售台账!$C$3:$C$2654,LEFT(BW$4,LEN(BW$4)-1))/CA174,0),"")</f>
        <v/>
      </c>
      <c r="CC174" s="64" t="str">
        <f>IF($B174&lt;&gt;"",SUMIFS(损耗登记!$I$3:$I$4999,损耗登记!$E$3:$E$4999,$B174,损耗登记!$B$3:$B$4999,LEFT($I$3,4),损耗登记!$C$3:$C$4999,LEFT(BW$4,LEN(BW$4)-1)),"")</f>
        <v/>
      </c>
      <c r="CD174" s="64" t="str">
        <f t="shared" si="200"/>
        <v/>
      </c>
      <c r="CE174" s="64" t="str">
        <f t="shared" si="201"/>
        <v/>
      </c>
      <c r="CF174" s="64" t="str">
        <f t="shared" si="202"/>
        <v/>
      </c>
      <c r="CG174" s="64" t="str">
        <f t="shared" si="203"/>
        <v/>
      </c>
      <c r="CH174" s="64" t="str">
        <f>IF($B174&lt;&gt;"",SUMIFS(进货台账!$I$3:$I$1869,进货台账!$E$3:$E$1869,$B174,进货台账!$B$3:$B$1869,LEFT($I$3,4),进货台账!$C$3:$C$1869,LEFT(CH$4,LEN(CH$4)-1)),"")</f>
        <v/>
      </c>
      <c r="CI174" s="64" t="str">
        <f>IF($B174&lt;&gt;"",SUMIFS(进货台账!$K$3:$K$1869,进货台账!$E$3:$E$1869,$B174,进货台账!$B$3:$B$1869,LEFT($I$3,4),进货台账!$C$3:$C$1869,LEFT(CH$4,LEN(CH$4)-1)),"")</f>
        <v/>
      </c>
      <c r="CJ174" s="64" t="str">
        <f t="shared" si="204"/>
        <v/>
      </c>
      <c r="CK174" s="64" t="str">
        <f t="shared" si="205"/>
        <v/>
      </c>
      <c r="CL174" s="64" t="str">
        <f>IF($B174&lt;&gt;"",SUMIFS(销售台账!$I$3:$I$2654,销售台账!$E$3:$E$2654,$B174,销售台账!$B$3:$B$2654,LEFT($I$3,4),销售台账!$C$3:$C$2654,LEFT(CH$4,LEN(CH$4)-1)),"")</f>
        <v/>
      </c>
      <c r="CM174" s="64" t="str">
        <f>IF($B174&lt;&gt;"",IFERROR(SUMIFS(销售台账!$K$3:$K$2654,销售台账!$E$3:$E$2654,$B174,销售台账!$B$3:$B$2654,LEFT($I$3,4),销售台账!$C$3:$C$2654,LEFT(CH$4,LEN(CH$4)-1))/CL174,0),"")</f>
        <v/>
      </c>
      <c r="CN174" s="64" t="str">
        <f>IF($B174&lt;&gt;"",SUMIFS(损耗登记!$I$3:$I$4999,损耗登记!$E$3:$E$4999,$B174,损耗登记!$B$3:$B$4999,LEFT($I$3,4),损耗登记!$C$3:$C$4999,LEFT(CH$4,LEN(CH$4)-1)),"")</f>
        <v/>
      </c>
      <c r="CO174" s="64" t="str">
        <f t="shared" si="206"/>
        <v/>
      </c>
      <c r="CP174" s="64" t="str">
        <f t="shared" si="207"/>
        <v/>
      </c>
      <c r="CQ174" s="64" t="str">
        <f t="shared" si="208"/>
        <v/>
      </c>
      <c r="CR174" s="64" t="str">
        <f t="shared" si="209"/>
        <v/>
      </c>
      <c r="CS174" s="64" t="str">
        <f>IF($B174&lt;&gt;"",SUMIFS(进货台账!$I$3:$I$1869,进货台账!$E$3:$E$1869,$B174,进货台账!$B$3:$B$1869,LEFT($I$3,4),进货台账!$C$3:$C$1869,LEFT(CS$4,LEN(CS$4)-1)),"")</f>
        <v/>
      </c>
      <c r="CT174" s="64" t="str">
        <f>IF($B174&lt;&gt;"",SUMIFS(进货台账!$K$3:$K$1869,进货台账!$E$3:$E$1869,$B174,进货台账!$B$3:$B$1869,LEFT($I$3,4),进货台账!$C$3:$C$1869,LEFT(CS$4,LEN(CS$4)-1)),"")</f>
        <v/>
      </c>
      <c r="CU174" s="64" t="str">
        <f t="shared" si="210"/>
        <v/>
      </c>
      <c r="CV174" s="64" t="str">
        <f t="shared" si="211"/>
        <v/>
      </c>
      <c r="CW174" s="64" t="str">
        <f>IF($B174&lt;&gt;"",SUMIFS(销售台账!$I$3:$I$2654,销售台账!$E$3:$E$2654,$B174,销售台账!$B$3:$B$2654,LEFT($I$3,4),销售台账!$C$3:$C$2654,LEFT(CS$4,LEN(CS$4)-1)),"")</f>
        <v/>
      </c>
      <c r="CX174" s="64" t="str">
        <f>IF($B174&lt;&gt;"",IFERROR(SUMIFS(销售台账!$K$3:$K$2654,销售台账!$E$3:$E$2654,$B174,销售台账!$B$3:$B$2654,LEFT($I$3,4),销售台账!$C$3:$C$2654,LEFT(CS$4,LEN(CS$4)-1))/CW174,0),"")</f>
        <v/>
      </c>
      <c r="CY174" s="64" t="str">
        <f>IF($B174&lt;&gt;"",SUMIFS(损耗登记!$I$3:$I$4999,损耗登记!$E$3:$E$4999,$B174,损耗登记!$B$3:$B$4999,LEFT($I$3,4),损耗登记!$C$3:$C$4999,LEFT(CS$4,LEN(CS$4)-1)),"")</f>
        <v/>
      </c>
      <c r="CZ174" s="64" t="str">
        <f t="shared" si="212"/>
        <v/>
      </c>
      <c r="DA174" s="64" t="str">
        <f t="shared" si="213"/>
        <v/>
      </c>
      <c r="DB174" s="64" t="str">
        <f t="shared" si="214"/>
        <v/>
      </c>
      <c r="DC174" s="64" t="str">
        <f t="shared" si="215"/>
        <v/>
      </c>
      <c r="DD174" s="64" t="str">
        <f>IF($B174&lt;&gt;"",SUMIFS(进货台账!$I$3:$I$1869,进货台账!$E$3:$E$1869,$B174,进货台账!$B$3:$B$1869,LEFT($I$3,4),进货台账!$C$3:$C$1869,LEFT(DD$4,LEN(DD$4)-1)),"")</f>
        <v/>
      </c>
      <c r="DE174" s="64" t="str">
        <f>IF($B174&lt;&gt;"",SUMIFS(进货台账!$K$3:$K$1869,进货台账!$E$3:$E$1869,$B174,进货台账!$B$3:$B$1869,LEFT($I$3,4),进货台账!$C$3:$C$1869,LEFT(DD$4,LEN(DD$4)-1)),"")</f>
        <v/>
      </c>
      <c r="DF174" s="64" t="str">
        <f t="shared" si="216"/>
        <v/>
      </c>
      <c r="DG174" s="64" t="str">
        <f t="shared" si="217"/>
        <v/>
      </c>
      <c r="DH174" s="64" t="str">
        <f>IF($B174&lt;&gt;"",SUMIFS(销售台账!$I$3:$I$2654,销售台账!$E$3:$E$2654,$B174,销售台账!$B$3:$B$2654,LEFT($I$3,4),销售台账!$C$3:$C$2654,LEFT(DD$4,LEN(DD$4)-1)),"")</f>
        <v/>
      </c>
      <c r="DI174" s="64" t="str">
        <f>IF($B174&lt;&gt;"",IFERROR(SUMIFS(销售台账!$K$3:$K$2654,销售台账!$E$3:$E$2654,$B174,销售台账!$B$3:$B$2654,LEFT($I$3,4),销售台账!$C$3:$C$2654,LEFT(DD$4,LEN(DD$4)-1))/DH174,0),"")</f>
        <v/>
      </c>
      <c r="DJ174" s="64" t="str">
        <f>IF($B174&lt;&gt;"",SUMIFS(损耗登记!$I$3:$I$4999,损耗登记!$E$3:$E$4999,$B174,损耗登记!$B$3:$B$4999,LEFT($I$3,4),损耗登记!$C$3:$C$4999,LEFT(DD$4,LEN(DD$4)-1)),"")</f>
        <v/>
      </c>
      <c r="DK174" s="64" t="str">
        <f t="shared" si="218"/>
        <v/>
      </c>
      <c r="DL174" s="64" t="str">
        <f t="shared" si="219"/>
        <v/>
      </c>
      <c r="DM174" s="64" t="str">
        <f t="shared" si="220"/>
        <v/>
      </c>
      <c r="DN174" s="64" t="str">
        <f t="shared" si="221"/>
        <v/>
      </c>
      <c r="DO174" s="64" t="str">
        <f>IF($B174&lt;&gt;"",SUMIFS(进货台账!$I$3:$I$1869,进货台账!$E$3:$E$1869,$B174,进货台账!$B$3:$B$1869,LEFT($I$3,4),进货台账!$C$3:$C$1869,LEFT(DO$4,LEN(DO$4)-1)),"")</f>
        <v/>
      </c>
      <c r="DP174" s="64" t="str">
        <f>IF($B174&lt;&gt;"",SUMIFS(进货台账!$K$3:$K$1869,进货台账!$E$3:$E$1869,$B174,进货台账!$B$3:$B$1869,LEFT($I$3,4),进货台账!$C$3:$C$1869,LEFT(DO$4,LEN(DO$4)-1)),"")</f>
        <v/>
      </c>
      <c r="DQ174" s="64" t="str">
        <f t="shared" si="222"/>
        <v/>
      </c>
      <c r="DR174" s="64" t="str">
        <f t="shared" si="223"/>
        <v/>
      </c>
      <c r="DS174" s="64" t="str">
        <f>IF($B174&lt;&gt;"",SUMIFS(销售台账!$I$3:$I$2654,销售台账!$E$3:$E$2654,$B174,销售台账!$B$3:$B$2654,LEFT($I$3,4),销售台账!$C$3:$C$2654,LEFT(DO$4,LEN(DO$4)-1)),"")</f>
        <v/>
      </c>
      <c r="DT174" s="64" t="str">
        <f>IF($B174&lt;&gt;"",IFERROR(SUMIFS(销售台账!$K$3:$K$2654,销售台账!$E$3:$E$2654,$B174,销售台账!$B$3:$B$2654,LEFT($I$3,4),销售台账!$C$3:$C$2654,LEFT(DO$4,LEN(DO$4)-1))/DS174,0),"")</f>
        <v/>
      </c>
      <c r="DU174" s="64" t="str">
        <f>IF($B174&lt;&gt;"",SUMIFS(损耗登记!$I$3:$I$4999,损耗登记!$E$3:$E$4999,$B174,损耗登记!$B$3:$B$4999,LEFT($I$3,4),损耗登记!$C$3:$C$4999,LEFT(DO$4,LEN(DO$4)-1)),"")</f>
        <v/>
      </c>
      <c r="DV174" s="64" t="str">
        <f t="shared" si="224"/>
        <v/>
      </c>
      <c r="DW174" s="64" t="str">
        <f t="shared" si="225"/>
        <v/>
      </c>
      <c r="DX174" s="64" t="str">
        <f t="shared" si="226"/>
        <v/>
      </c>
      <c r="DY174" s="64" t="str">
        <f t="shared" si="227"/>
        <v/>
      </c>
      <c r="DZ174" s="64" t="str">
        <f>IF($B174&lt;&gt;"",SUMIFS(进货台账!$I$3:$I$1869,进货台账!$E$3:$E$1869,$B174,进货台账!$B$3:$B$1869,LEFT($I$3,4),进货台账!$C$3:$C$1869,LEFT(DZ$4,LEN(DZ$4)-1)),"")</f>
        <v/>
      </c>
      <c r="EA174" s="64" t="str">
        <f>IF($B174&lt;&gt;"",SUMIFS(进货台账!$K$3:$K$1869,进货台账!$E$3:$E$1869,$B174,进货台账!$B$3:$B$1869,LEFT($I$3,4),进货台账!$C$3:$C$1869,LEFT(DZ$4,LEN(DZ$4)-1)),"")</f>
        <v/>
      </c>
      <c r="EB174" s="64" t="str">
        <f t="shared" si="228"/>
        <v/>
      </c>
      <c r="EC174" s="64" t="str">
        <f t="shared" si="229"/>
        <v/>
      </c>
      <c r="ED174" s="64" t="str">
        <f>IF($B174&lt;&gt;"",SUMIFS(销售台账!$I$3:$I$2654,销售台账!$E$3:$E$2654,$B174,销售台账!$B$3:$B$2654,LEFT($I$3,4),销售台账!$C$3:$C$2654,LEFT(DZ$4,LEN(DZ$4)-1)),"")</f>
        <v/>
      </c>
      <c r="EE174" s="64" t="str">
        <f>IF($B174&lt;&gt;"",IFERROR(SUMIFS(销售台账!$K$3:$K$2654,销售台账!$E$3:$E$2654,$B174,销售台账!$B$3:$B$2654,LEFT($I$3,4),销售台账!$C$3:$C$2654,LEFT(DZ$4,LEN(DZ$4)-1))/ED174,0),"")</f>
        <v/>
      </c>
      <c r="EF174" s="64" t="str">
        <f>IF($B174&lt;&gt;"",SUMIFS(损耗登记!$I$3:$I$4999,损耗登记!$E$3:$E$4999,$B174,损耗登记!$B$3:$B$4999,LEFT($I$3,4),损耗登记!$C$3:$C$4999,LEFT(DZ$4,LEN(DZ$4)-1)),"")</f>
        <v/>
      </c>
      <c r="EG174" s="64" t="str">
        <f t="shared" si="230"/>
        <v/>
      </c>
      <c r="EH174" s="64" t="str">
        <f t="shared" si="231"/>
        <v/>
      </c>
      <c r="EI174" s="64" t="str">
        <f t="shared" si="232"/>
        <v/>
      </c>
      <c r="EJ174" s="64" t="str">
        <f t="shared" si="233"/>
        <v/>
      </c>
    </row>
    <row r="175" s="44" customFormat="1" ht="22" customHeight="1" spans="1:140">
      <c r="A175" s="63" t="str">
        <f t="shared" si="234"/>
        <v/>
      </c>
      <c r="B175" s="63" t="str">
        <f>IF(商品参数!A171&lt;&gt;"",商品参数!A171,"")</f>
        <v/>
      </c>
      <c r="C175" s="64" t="str">
        <f>IFERROR(VLOOKUP(B175,商品参数!A:E,2,FALSE),"")</f>
        <v/>
      </c>
      <c r="D175" s="64" t="str">
        <f>IFERROR(VLOOKUP(B175,商品参数!A:E,3,FALSE),"")</f>
        <v/>
      </c>
      <c r="E175" s="64" t="str">
        <f>IFERROR(VLOOKUP(B175,商品参数!A:E,4,FALSE),"")</f>
        <v/>
      </c>
      <c r="F175" s="64" t="str">
        <f>IF(E175&lt;&gt;"",IFERROR(VLOOKUP(B175,商品参数!$A$3:$D$499,6,0),0),"")</f>
        <v/>
      </c>
      <c r="G175" s="64" t="str">
        <f>IF(E175&lt;&gt;"",IFERROR(VLOOKUP(B175,商品参数!$A$3:$E$499,7,0),0),"")</f>
        <v/>
      </c>
      <c r="H175" s="64" t="str">
        <f t="shared" si="168"/>
        <v/>
      </c>
      <c r="I175" s="64" t="str">
        <f>IF($B175&lt;&gt;"",SUMIFS(进货台账!$I$3:$I$1869,进货台账!$E$3:$E$1869,$B175,进货台账!$B$3:$B$1869,LEFT($I$3,4),进货台账!$C$3:$C$1869,LEFT(I$4,LEN(I$4)-1)),"")</f>
        <v/>
      </c>
      <c r="J175" s="64" t="str">
        <f>IF($B175&lt;&gt;"",SUMIFS(进货台账!$K$3:$K$1869,进货台账!$E$3:$E$1869,$B175,进货台账!$B$3:$B$1869,LEFT($I$3,4),进货台账!$C$3:$C$1869,LEFT(I$4,LEN(I$4)-1)),"")</f>
        <v/>
      </c>
      <c r="K175" s="64" t="str">
        <f t="shared" si="169"/>
        <v/>
      </c>
      <c r="L175" s="64" t="str">
        <f t="shared" si="170"/>
        <v/>
      </c>
      <c r="M175" s="64" t="str">
        <f>IF($B175&lt;&gt;"",SUMIFS(销售台账!$I$3:$I$2654,销售台账!$E$3:$E$2654,$B175,销售台账!$B$3:$B$2654,LEFT($I$3,4),销售台账!$C$3:$C$2654,LEFT(I$4,LEN(I$4)-1)),"")</f>
        <v/>
      </c>
      <c r="N175" s="64" t="str">
        <f>IF($B175&lt;&gt;"",IFERROR(SUMIFS(销售台账!$K$3:$K$2654,销售台账!$E$3:$E$2654,$B175,销售台账!$B$3:$B$2654,LEFT($I$3,4),销售台账!$C$3:$C$2654,LEFT(I$4,LEN(I$4)-1))/M175,0),"")</f>
        <v/>
      </c>
      <c r="O175" s="64" t="str">
        <f>IF($B175&lt;&gt;"",SUMIFS(损耗登记!$I$3:$I$4999,损耗登记!$E$3:$E$4999,$B175,损耗登记!$B$3:$B$4999,LEFT($I$3,4),损耗登记!$C$3:$C$4999,LEFT(I$4,LEN(I$4)-1)),"")</f>
        <v/>
      </c>
      <c r="P175" s="64" t="str">
        <f t="shared" si="171"/>
        <v/>
      </c>
      <c r="Q175" s="64" t="str">
        <f t="shared" si="172"/>
        <v/>
      </c>
      <c r="R175" s="64" t="str">
        <f t="shared" si="173"/>
        <v/>
      </c>
      <c r="S175" s="64" t="str">
        <f t="shared" si="235"/>
        <v/>
      </c>
      <c r="T175" s="64" t="str">
        <f>IF($B175&lt;&gt;"",SUMIFS(进货台账!$I$3:$I$1869,进货台账!$E$3:$E$1869,$B175,进货台账!$B$3:$B$1869,LEFT($I$3,4),进货台账!$C$3:$C$1869,LEFT(T$4,LEN(T$4)-1)),"")</f>
        <v/>
      </c>
      <c r="U175" s="64" t="str">
        <f>IF($B175&lt;&gt;"",SUMIFS(进货台账!$K$3:$K$1869,进货台账!$E$3:$E$1869,$B175,进货台账!$B$3:$B$1869,LEFT($I$3,4),进货台账!$C$3:$C$1869,LEFT(T$4,LEN(T$4)-1)),"")</f>
        <v/>
      </c>
      <c r="V175" s="64" t="str">
        <f t="shared" si="236"/>
        <v/>
      </c>
      <c r="W175" s="64" t="str">
        <f t="shared" si="237"/>
        <v/>
      </c>
      <c r="X175" s="64" t="str">
        <f>IF($B175&lt;&gt;"",SUMIFS(销售台账!$I$3:$I$2654,销售台账!$E$3:$E$2654,$B175,销售台账!$B$3:$B$2654,LEFT($I$3,4),销售台账!$C$3:$C$2654,LEFT(T$4,LEN(T$4)-1)),"")</f>
        <v/>
      </c>
      <c r="Y175" s="64" t="str">
        <f>IF($B175&lt;&gt;"",IFERROR(SUMIFS(销售台账!$K$3:$K$2654,销售台账!$E$3:$E$2654,$B175,销售台账!$B$3:$B$2654,LEFT($I$3,4),销售台账!$C$3:$C$2654,LEFT(T$4,LEN(T$4)-1))/X175,0),"")</f>
        <v/>
      </c>
      <c r="Z175" s="64" t="str">
        <f>IF($B175&lt;&gt;"",SUMIFS(损耗登记!$I$3:$I$4999,损耗登记!$E$3:$E$4999,$B175,损耗登记!$B$3:$B$4999,LEFT($I$3,4),损耗登记!$C$3:$C$4999,LEFT(T$4,LEN(T$4)-1)),"")</f>
        <v/>
      </c>
      <c r="AA175" s="64" t="str">
        <f t="shared" si="238"/>
        <v/>
      </c>
      <c r="AB175" s="64" t="str">
        <f t="shared" si="239"/>
        <v/>
      </c>
      <c r="AC175" s="64" t="str">
        <f t="shared" si="240"/>
        <v/>
      </c>
      <c r="AD175" s="64" t="str">
        <f t="shared" si="241"/>
        <v/>
      </c>
      <c r="AE175" s="64" t="str">
        <f>IF($B175&lt;&gt;"",SUMIFS(进货台账!$I$3:$I$1869,进货台账!$E$3:$E$1869,$B175,进货台账!$B$3:$B$1869,LEFT($I$3,4),进货台账!$C$3:$C$1869,LEFT(AE$4,LEN(AE$4)-1)),"")</f>
        <v/>
      </c>
      <c r="AF175" s="64" t="str">
        <f>IF($B175&lt;&gt;"",SUMIFS(进货台账!$K$3:$K$1869,进货台账!$E$3:$E$1869,$B175,进货台账!$B$3:$B$1869,LEFT($I$3,4),进货台账!$C$3:$C$1869,LEFT(AE$4,LEN(AE$4)-1)),"")</f>
        <v/>
      </c>
      <c r="AG175" s="64" t="str">
        <f t="shared" si="174"/>
        <v/>
      </c>
      <c r="AH175" s="64" t="str">
        <f t="shared" si="175"/>
        <v/>
      </c>
      <c r="AI175" s="64" t="str">
        <f>IF($B175&lt;&gt;"",SUMIFS(销售台账!$I$3:$I$2654,销售台账!$E$3:$E$2654,$B175,销售台账!$B$3:$B$2654,LEFT($I$3,4),销售台账!$C$3:$C$2654,LEFT(AE$4,LEN(AE$4)-1)),"")</f>
        <v/>
      </c>
      <c r="AJ175" s="64" t="str">
        <f>IF($B175&lt;&gt;"",IFERROR(SUMIFS(销售台账!$K$3:$K$2654,销售台账!$E$3:$E$2654,$B175,销售台账!$B$3:$B$2654,LEFT($I$3,4),销售台账!$C$3:$C$2654,LEFT(AE$4,LEN(AE$4)-1))/AI175,0),"")</f>
        <v/>
      </c>
      <c r="AK175" s="64" t="str">
        <f>IF($B175&lt;&gt;"",SUMIFS(损耗登记!$I$3:$I$4999,损耗登记!$E$3:$E$4999,$B175,损耗登记!$B$3:$B$4999,LEFT($I$3,4),损耗登记!$C$3:$C$4999,LEFT(AE$4,LEN(AE$4)-1)),"")</f>
        <v/>
      </c>
      <c r="AL175" s="64" t="str">
        <f t="shared" si="176"/>
        <v/>
      </c>
      <c r="AM175" s="64" t="str">
        <f t="shared" si="177"/>
        <v/>
      </c>
      <c r="AN175" s="64" t="str">
        <f t="shared" si="178"/>
        <v/>
      </c>
      <c r="AO175" s="64" t="str">
        <f t="shared" si="179"/>
        <v/>
      </c>
      <c r="AP175" s="64" t="str">
        <f>IF($B175&lt;&gt;"",SUMIFS(进货台账!$I$3:$I$1869,进货台账!$E$3:$E$1869,$B175,进货台账!$B$3:$B$1869,LEFT($I$3,4),进货台账!$C$3:$C$1869,LEFT(AP$4,LEN(AP$4)-1)),"")</f>
        <v/>
      </c>
      <c r="AQ175" s="64" t="str">
        <f>IF($B175&lt;&gt;"",SUMIFS(进货台账!$K$3:$K$1869,进货台账!$E$3:$E$1869,$B175,进货台账!$B$3:$B$1869,LEFT($I$3,4),进货台账!$C$3:$C$1869,LEFT(AP$4,LEN(AP$4)-1)),"")</f>
        <v/>
      </c>
      <c r="AR175" s="64" t="str">
        <f t="shared" si="180"/>
        <v/>
      </c>
      <c r="AS175" s="64" t="str">
        <f t="shared" si="181"/>
        <v/>
      </c>
      <c r="AT175" s="64" t="str">
        <f>IF($B175&lt;&gt;"",SUMIFS(销售台账!$I$3:$I$2654,销售台账!$E$3:$E$2654,$B175,销售台账!$B$3:$B$2654,LEFT($I$3,4),销售台账!$C$3:$C$2654,LEFT(AP$4,LEN(AP$4)-1)),"")</f>
        <v/>
      </c>
      <c r="AU175" s="64" t="str">
        <f>IF($B175&lt;&gt;"",IFERROR(SUMIFS(销售台账!$K$3:$K$2654,销售台账!$E$3:$E$2654,$B175,销售台账!$B$3:$B$2654,LEFT($I$3,4),销售台账!$C$3:$C$2654,LEFT(AP$4,LEN(AP$4)-1))/AT175,0),"")</f>
        <v/>
      </c>
      <c r="AV175" s="64" t="str">
        <f>IF($B175&lt;&gt;"",SUMIFS(损耗登记!$I$3:$I$4999,损耗登记!$E$3:$E$4999,$B175,损耗登记!$B$3:$B$4999,LEFT($I$3,4),损耗登记!$C$3:$C$4999,LEFT(AP$4,LEN(AP$4)-1)),"")</f>
        <v/>
      </c>
      <c r="AW175" s="64" t="str">
        <f t="shared" si="182"/>
        <v/>
      </c>
      <c r="AX175" s="64" t="str">
        <f t="shared" si="183"/>
        <v/>
      </c>
      <c r="AY175" s="64" t="str">
        <f t="shared" si="184"/>
        <v/>
      </c>
      <c r="AZ175" s="64" t="str">
        <f t="shared" si="185"/>
        <v/>
      </c>
      <c r="BA175" s="64" t="str">
        <f>IF($B175&lt;&gt;"",SUMIFS(进货台账!$I$3:$I$1869,进货台账!$E$3:$E$1869,$B175,进货台账!$B$3:$B$1869,LEFT($I$3,4),进货台账!$C$3:$C$1869,LEFT(BA$4,LEN(BA$4)-1)),"")</f>
        <v/>
      </c>
      <c r="BB175" s="64" t="str">
        <f>IF($B175&lt;&gt;"",SUMIFS(进货台账!$K$3:$K$1869,进货台账!$E$3:$E$1869,$B175,进货台账!$B$3:$B$1869,LEFT($I$3,4),进货台账!$C$3:$C$1869,LEFT(BA$4,LEN(BA$4)-1)),"")</f>
        <v/>
      </c>
      <c r="BC175" s="64" t="str">
        <f t="shared" si="186"/>
        <v/>
      </c>
      <c r="BD175" s="64" t="str">
        <f t="shared" si="187"/>
        <v/>
      </c>
      <c r="BE175" s="64" t="str">
        <f>IF($B175&lt;&gt;"",SUMIFS(销售台账!$I$3:$I$2654,销售台账!$E$3:$E$2654,$B175,销售台账!$B$3:$B$2654,LEFT($I$3,4),销售台账!$C$3:$C$2654,LEFT(BA$4,LEN(BA$4)-1)),"")</f>
        <v/>
      </c>
      <c r="BF175" s="64" t="str">
        <f>IF($B175&lt;&gt;"",IFERROR(SUMIFS(销售台账!$K$3:$K$2654,销售台账!$E$3:$E$2654,$B175,销售台账!$B$3:$B$2654,LEFT($I$3,4),销售台账!$C$3:$C$2654,LEFT(BA$4,LEN(BA$4)-1))/BE175,0),"")</f>
        <v/>
      </c>
      <c r="BG175" s="64" t="str">
        <f>IF($B175&lt;&gt;"",SUMIFS(损耗登记!$I$3:$I$4999,损耗登记!$E$3:$E$4999,$B175,损耗登记!$B$3:$B$4999,LEFT($I$3,4),损耗登记!$C$3:$C$4999,LEFT(BA$4,LEN(BA$4)-1)),"")</f>
        <v/>
      </c>
      <c r="BH175" s="64" t="str">
        <f t="shared" si="188"/>
        <v/>
      </c>
      <c r="BI175" s="64" t="str">
        <f t="shared" si="189"/>
        <v/>
      </c>
      <c r="BJ175" s="64" t="str">
        <f t="shared" si="190"/>
        <v/>
      </c>
      <c r="BK175" s="64" t="str">
        <f t="shared" si="191"/>
        <v/>
      </c>
      <c r="BL175" s="64" t="str">
        <f>IF($B175&lt;&gt;"",SUMIFS(进货台账!$I$3:$I$1869,进货台账!$E$3:$E$1869,$B175,进货台账!$B$3:$B$1869,LEFT($I$3,4),进货台账!$C$3:$C$1869,LEFT(BL$4,LEN(BL$4)-1)),"")</f>
        <v/>
      </c>
      <c r="BM175" s="64" t="str">
        <f>IF($B175&lt;&gt;"",SUMIFS(进货台账!$K$3:$K$1869,进货台账!$E$3:$E$1869,$B175,进货台账!$B$3:$B$1869,LEFT($I$3,4),进货台账!$C$3:$C$1869,LEFT(BL$4,LEN(BL$4)-1)),"")</f>
        <v/>
      </c>
      <c r="BN175" s="64" t="str">
        <f t="shared" si="192"/>
        <v/>
      </c>
      <c r="BO175" s="64" t="str">
        <f t="shared" si="193"/>
        <v/>
      </c>
      <c r="BP175" s="64" t="str">
        <f>IF($B175&lt;&gt;"",SUMIFS(销售台账!$I$3:$I$2654,销售台账!$E$3:$E$2654,$B175,销售台账!$B$3:$B$2654,LEFT($I$3,4),销售台账!$C$3:$C$2654,LEFT(BL$4,LEN(BL$4)-1)),"")</f>
        <v/>
      </c>
      <c r="BQ175" s="64" t="str">
        <f>IF($B175&lt;&gt;"",IFERROR(SUMIFS(销售台账!$K$3:$K$2654,销售台账!$E$3:$E$2654,$B175,销售台账!$B$3:$B$2654,LEFT($I$3,4),销售台账!$C$3:$C$2654,LEFT(BL$4,LEN(BL$4)-1))/BP175,0),"")</f>
        <v/>
      </c>
      <c r="BR175" s="64" t="str">
        <f>IF($B175&lt;&gt;"",SUMIFS(损耗登记!$I$3:$I$4999,损耗登记!$E$3:$E$4999,$B175,损耗登记!$B$3:$B$4999,LEFT($I$3,4),损耗登记!$C$3:$C$4999,LEFT(BL$4,LEN(BL$4)-1)),"")</f>
        <v/>
      </c>
      <c r="BS175" s="64" t="str">
        <f t="shared" si="194"/>
        <v/>
      </c>
      <c r="BT175" s="64" t="str">
        <f t="shared" si="195"/>
        <v/>
      </c>
      <c r="BU175" s="64" t="str">
        <f t="shared" si="196"/>
        <v/>
      </c>
      <c r="BV175" s="64" t="str">
        <f t="shared" si="197"/>
        <v/>
      </c>
      <c r="BW175" s="64" t="str">
        <f>IF($B175&lt;&gt;"",SUMIFS(进货台账!$I$3:$I$1869,进货台账!$E$3:$E$1869,$B175,进货台账!$B$3:$B$1869,LEFT($I$3,4),进货台账!$C$3:$C$1869,LEFT(BW$4,LEN(BW$4)-1)),"")</f>
        <v/>
      </c>
      <c r="BX175" s="64" t="str">
        <f>IF($B175&lt;&gt;"",SUMIFS(进货台账!$K$3:$K$1869,进货台账!$E$3:$E$1869,$B175,进货台账!$B$3:$B$1869,LEFT($I$3,4),进货台账!$C$3:$C$1869,LEFT(BW$4,LEN(BW$4)-1)),"")</f>
        <v/>
      </c>
      <c r="BY175" s="64" t="str">
        <f t="shared" si="198"/>
        <v/>
      </c>
      <c r="BZ175" s="64" t="str">
        <f t="shared" si="199"/>
        <v/>
      </c>
      <c r="CA175" s="64" t="str">
        <f>IF($B175&lt;&gt;"",SUMIFS(销售台账!$I$3:$I$2654,销售台账!$E$3:$E$2654,$B175,销售台账!$B$3:$B$2654,LEFT($I$3,4),销售台账!$C$3:$C$2654,LEFT(BW$4,LEN(BW$4)-1)),"")</f>
        <v/>
      </c>
      <c r="CB175" s="64" t="str">
        <f>IF($B175&lt;&gt;"",IFERROR(SUMIFS(销售台账!$K$3:$K$2654,销售台账!$E$3:$E$2654,$B175,销售台账!$B$3:$B$2654,LEFT($I$3,4),销售台账!$C$3:$C$2654,LEFT(BW$4,LEN(BW$4)-1))/CA175,0),"")</f>
        <v/>
      </c>
      <c r="CC175" s="64" t="str">
        <f>IF($B175&lt;&gt;"",SUMIFS(损耗登记!$I$3:$I$4999,损耗登记!$E$3:$E$4999,$B175,损耗登记!$B$3:$B$4999,LEFT($I$3,4),损耗登记!$C$3:$C$4999,LEFT(BW$4,LEN(BW$4)-1)),"")</f>
        <v/>
      </c>
      <c r="CD175" s="64" t="str">
        <f t="shared" si="200"/>
        <v/>
      </c>
      <c r="CE175" s="64" t="str">
        <f t="shared" si="201"/>
        <v/>
      </c>
      <c r="CF175" s="64" t="str">
        <f t="shared" si="202"/>
        <v/>
      </c>
      <c r="CG175" s="64" t="str">
        <f t="shared" si="203"/>
        <v/>
      </c>
      <c r="CH175" s="64" t="str">
        <f>IF($B175&lt;&gt;"",SUMIFS(进货台账!$I$3:$I$1869,进货台账!$E$3:$E$1869,$B175,进货台账!$B$3:$B$1869,LEFT($I$3,4),进货台账!$C$3:$C$1869,LEFT(CH$4,LEN(CH$4)-1)),"")</f>
        <v/>
      </c>
      <c r="CI175" s="64" t="str">
        <f>IF($B175&lt;&gt;"",SUMIFS(进货台账!$K$3:$K$1869,进货台账!$E$3:$E$1869,$B175,进货台账!$B$3:$B$1869,LEFT($I$3,4),进货台账!$C$3:$C$1869,LEFT(CH$4,LEN(CH$4)-1)),"")</f>
        <v/>
      </c>
      <c r="CJ175" s="64" t="str">
        <f t="shared" si="204"/>
        <v/>
      </c>
      <c r="CK175" s="64" t="str">
        <f t="shared" si="205"/>
        <v/>
      </c>
      <c r="CL175" s="64" t="str">
        <f>IF($B175&lt;&gt;"",SUMIFS(销售台账!$I$3:$I$2654,销售台账!$E$3:$E$2654,$B175,销售台账!$B$3:$B$2654,LEFT($I$3,4),销售台账!$C$3:$C$2654,LEFT(CH$4,LEN(CH$4)-1)),"")</f>
        <v/>
      </c>
      <c r="CM175" s="64" t="str">
        <f>IF($B175&lt;&gt;"",IFERROR(SUMIFS(销售台账!$K$3:$K$2654,销售台账!$E$3:$E$2654,$B175,销售台账!$B$3:$B$2654,LEFT($I$3,4),销售台账!$C$3:$C$2654,LEFT(CH$4,LEN(CH$4)-1))/CL175,0),"")</f>
        <v/>
      </c>
      <c r="CN175" s="64" t="str">
        <f>IF($B175&lt;&gt;"",SUMIFS(损耗登记!$I$3:$I$4999,损耗登记!$E$3:$E$4999,$B175,损耗登记!$B$3:$B$4999,LEFT($I$3,4),损耗登记!$C$3:$C$4999,LEFT(CH$4,LEN(CH$4)-1)),"")</f>
        <v/>
      </c>
      <c r="CO175" s="64" t="str">
        <f t="shared" si="206"/>
        <v/>
      </c>
      <c r="CP175" s="64" t="str">
        <f t="shared" si="207"/>
        <v/>
      </c>
      <c r="CQ175" s="64" t="str">
        <f t="shared" si="208"/>
        <v/>
      </c>
      <c r="CR175" s="64" t="str">
        <f t="shared" si="209"/>
        <v/>
      </c>
      <c r="CS175" s="64" t="str">
        <f>IF($B175&lt;&gt;"",SUMIFS(进货台账!$I$3:$I$1869,进货台账!$E$3:$E$1869,$B175,进货台账!$B$3:$B$1869,LEFT($I$3,4),进货台账!$C$3:$C$1869,LEFT(CS$4,LEN(CS$4)-1)),"")</f>
        <v/>
      </c>
      <c r="CT175" s="64" t="str">
        <f>IF($B175&lt;&gt;"",SUMIFS(进货台账!$K$3:$K$1869,进货台账!$E$3:$E$1869,$B175,进货台账!$B$3:$B$1869,LEFT($I$3,4),进货台账!$C$3:$C$1869,LEFT(CS$4,LEN(CS$4)-1)),"")</f>
        <v/>
      </c>
      <c r="CU175" s="64" t="str">
        <f t="shared" si="210"/>
        <v/>
      </c>
      <c r="CV175" s="64" t="str">
        <f t="shared" si="211"/>
        <v/>
      </c>
      <c r="CW175" s="64" t="str">
        <f>IF($B175&lt;&gt;"",SUMIFS(销售台账!$I$3:$I$2654,销售台账!$E$3:$E$2654,$B175,销售台账!$B$3:$B$2654,LEFT($I$3,4),销售台账!$C$3:$C$2654,LEFT(CS$4,LEN(CS$4)-1)),"")</f>
        <v/>
      </c>
      <c r="CX175" s="64" t="str">
        <f>IF($B175&lt;&gt;"",IFERROR(SUMIFS(销售台账!$K$3:$K$2654,销售台账!$E$3:$E$2654,$B175,销售台账!$B$3:$B$2654,LEFT($I$3,4),销售台账!$C$3:$C$2654,LEFT(CS$4,LEN(CS$4)-1))/CW175,0),"")</f>
        <v/>
      </c>
      <c r="CY175" s="64" t="str">
        <f>IF($B175&lt;&gt;"",SUMIFS(损耗登记!$I$3:$I$4999,损耗登记!$E$3:$E$4999,$B175,损耗登记!$B$3:$B$4999,LEFT($I$3,4),损耗登记!$C$3:$C$4999,LEFT(CS$4,LEN(CS$4)-1)),"")</f>
        <v/>
      </c>
      <c r="CZ175" s="64" t="str">
        <f t="shared" si="212"/>
        <v/>
      </c>
      <c r="DA175" s="64" t="str">
        <f t="shared" si="213"/>
        <v/>
      </c>
      <c r="DB175" s="64" t="str">
        <f t="shared" si="214"/>
        <v/>
      </c>
      <c r="DC175" s="64" t="str">
        <f t="shared" si="215"/>
        <v/>
      </c>
      <c r="DD175" s="64" t="str">
        <f>IF($B175&lt;&gt;"",SUMIFS(进货台账!$I$3:$I$1869,进货台账!$E$3:$E$1869,$B175,进货台账!$B$3:$B$1869,LEFT($I$3,4),进货台账!$C$3:$C$1869,LEFT(DD$4,LEN(DD$4)-1)),"")</f>
        <v/>
      </c>
      <c r="DE175" s="64" t="str">
        <f>IF($B175&lt;&gt;"",SUMIFS(进货台账!$K$3:$K$1869,进货台账!$E$3:$E$1869,$B175,进货台账!$B$3:$B$1869,LEFT($I$3,4),进货台账!$C$3:$C$1869,LEFT(DD$4,LEN(DD$4)-1)),"")</f>
        <v/>
      </c>
      <c r="DF175" s="64" t="str">
        <f t="shared" si="216"/>
        <v/>
      </c>
      <c r="DG175" s="64" t="str">
        <f t="shared" si="217"/>
        <v/>
      </c>
      <c r="DH175" s="64" t="str">
        <f>IF($B175&lt;&gt;"",SUMIFS(销售台账!$I$3:$I$2654,销售台账!$E$3:$E$2654,$B175,销售台账!$B$3:$B$2654,LEFT($I$3,4),销售台账!$C$3:$C$2654,LEFT(DD$4,LEN(DD$4)-1)),"")</f>
        <v/>
      </c>
      <c r="DI175" s="64" t="str">
        <f>IF($B175&lt;&gt;"",IFERROR(SUMIFS(销售台账!$K$3:$K$2654,销售台账!$E$3:$E$2654,$B175,销售台账!$B$3:$B$2654,LEFT($I$3,4),销售台账!$C$3:$C$2654,LEFT(DD$4,LEN(DD$4)-1))/DH175,0),"")</f>
        <v/>
      </c>
      <c r="DJ175" s="64" t="str">
        <f>IF($B175&lt;&gt;"",SUMIFS(损耗登记!$I$3:$I$4999,损耗登记!$E$3:$E$4999,$B175,损耗登记!$B$3:$B$4999,LEFT($I$3,4),损耗登记!$C$3:$C$4999,LEFT(DD$4,LEN(DD$4)-1)),"")</f>
        <v/>
      </c>
      <c r="DK175" s="64" t="str">
        <f t="shared" si="218"/>
        <v/>
      </c>
      <c r="DL175" s="64" t="str">
        <f t="shared" si="219"/>
        <v/>
      </c>
      <c r="DM175" s="64" t="str">
        <f t="shared" si="220"/>
        <v/>
      </c>
      <c r="DN175" s="64" t="str">
        <f t="shared" si="221"/>
        <v/>
      </c>
      <c r="DO175" s="64" t="str">
        <f>IF($B175&lt;&gt;"",SUMIFS(进货台账!$I$3:$I$1869,进货台账!$E$3:$E$1869,$B175,进货台账!$B$3:$B$1869,LEFT($I$3,4),进货台账!$C$3:$C$1869,LEFT(DO$4,LEN(DO$4)-1)),"")</f>
        <v/>
      </c>
      <c r="DP175" s="64" t="str">
        <f>IF($B175&lt;&gt;"",SUMIFS(进货台账!$K$3:$K$1869,进货台账!$E$3:$E$1869,$B175,进货台账!$B$3:$B$1869,LEFT($I$3,4),进货台账!$C$3:$C$1869,LEFT(DO$4,LEN(DO$4)-1)),"")</f>
        <v/>
      </c>
      <c r="DQ175" s="64" t="str">
        <f t="shared" si="222"/>
        <v/>
      </c>
      <c r="DR175" s="64" t="str">
        <f t="shared" si="223"/>
        <v/>
      </c>
      <c r="DS175" s="64" t="str">
        <f>IF($B175&lt;&gt;"",SUMIFS(销售台账!$I$3:$I$2654,销售台账!$E$3:$E$2654,$B175,销售台账!$B$3:$B$2654,LEFT($I$3,4),销售台账!$C$3:$C$2654,LEFT(DO$4,LEN(DO$4)-1)),"")</f>
        <v/>
      </c>
      <c r="DT175" s="64" t="str">
        <f>IF($B175&lt;&gt;"",IFERROR(SUMIFS(销售台账!$K$3:$K$2654,销售台账!$E$3:$E$2654,$B175,销售台账!$B$3:$B$2654,LEFT($I$3,4),销售台账!$C$3:$C$2654,LEFT(DO$4,LEN(DO$4)-1))/DS175,0),"")</f>
        <v/>
      </c>
      <c r="DU175" s="64" t="str">
        <f>IF($B175&lt;&gt;"",SUMIFS(损耗登记!$I$3:$I$4999,损耗登记!$E$3:$E$4999,$B175,损耗登记!$B$3:$B$4999,LEFT($I$3,4),损耗登记!$C$3:$C$4999,LEFT(DO$4,LEN(DO$4)-1)),"")</f>
        <v/>
      </c>
      <c r="DV175" s="64" t="str">
        <f t="shared" si="224"/>
        <v/>
      </c>
      <c r="DW175" s="64" t="str">
        <f t="shared" si="225"/>
        <v/>
      </c>
      <c r="DX175" s="64" t="str">
        <f t="shared" si="226"/>
        <v/>
      </c>
      <c r="DY175" s="64" t="str">
        <f t="shared" si="227"/>
        <v/>
      </c>
      <c r="DZ175" s="64" t="str">
        <f>IF($B175&lt;&gt;"",SUMIFS(进货台账!$I$3:$I$1869,进货台账!$E$3:$E$1869,$B175,进货台账!$B$3:$B$1869,LEFT($I$3,4),进货台账!$C$3:$C$1869,LEFT(DZ$4,LEN(DZ$4)-1)),"")</f>
        <v/>
      </c>
      <c r="EA175" s="64" t="str">
        <f>IF($B175&lt;&gt;"",SUMIFS(进货台账!$K$3:$K$1869,进货台账!$E$3:$E$1869,$B175,进货台账!$B$3:$B$1869,LEFT($I$3,4),进货台账!$C$3:$C$1869,LEFT(DZ$4,LEN(DZ$4)-1)),"")</f>
        <v/>
      </c>
      <c r="EB175" s="64" t="str">
        <f t="shared" si="228"/>
        <v/>
      </c>
      <c r="EC175" s="64" t="str">
        <f t="shared" si="229"/>
        <v/>
      </c>
      <c r="ED175" s="64" t="str">
        <f>IF($B175&lt;&gt;"",SUMIFS(销售台账!$I$3:$I$2654,销售台账!$E$3:$E$2654,$B175,销售台账!$B$3:$B$2654,LEFT($I$3,4),销售台账!$C$3:$C$2654,LEFT(DZ$4,LEN(DZ$4)-1)),"")</f>
        <v/>
      </c>
      <c r="EE175" s="64" t="str">
        <f>IF($B175&lt;&gt;"",IFERROR(SUMIFS(销售台账!$K$3:$K$2654,销售台账!$E$3:$E$2654,$B175,销售台账!$B$3:$B$2654,LEFT($I$3,4),销售台账!$C$3:$C$2654,LEFT(DZ$4,LEN(DZ$4)-1))/ED175,0),"")</f>
        <v/>
      </c>
      <c r="EF175" s="64" t="str">
        <f>IF($B175&lt;&gt;"",SUMIFS(损耗登记!$I$3:$I$4999,损耗登记!$E$3:$E$4999,$B175,损耗登记!$B$3:$B$4999,LEFT($I$3,4),损耗登记!$C$3:$C$4999,LEFT(DZ$4,LEN(DZ$4)-1)),"")</f>
        <v/>
      </c>
      <c r="EG175" s="64" t="str">
        <f t="shared" si="230"/>
        <v/>
      </c>
      <c r="EH175" s="64" t="str">
        <f t="shared" si="231"/>
        <v/>
      </c>
      <c r="EI175" s="64" t="str">
        <f t="shared" si="232"/>
        <v/>
      </c>
      <c r="EJ175" s="64" t="str">
        <f t="shared" si="233"/>
        <v/>
      </c>
    </row>
    <row r="176" s="44" customFormat="1" ht="22" customHeight="1" spans="1:140">
      <c r="A176" s="63" t="str">
        <f t="shared" si="234"/>
        <v/>
      </c>
      <c r="B176" s="63" t="str">
        <f>IF(商品参数!A172&lt;&gt;"",商品参数!A172,"")</f>
        <v/>
      </c>
      <c r="C176" s="64" t="str">
        <f>IFERROR(VLOOKUP(B176,商品参数!A:E,2,FALSE),"")</f>
        <v/>
      </c>
      <c r="D176" s="64" t="str">
        <f>IFERROR(VLOOKUP(B176,商品参数!A:E,3,FALSE),"")</f>
        <v/>
      </c>
      <c r="E176" s="64" t="str">
        <f>IFERROR(VLOOKUP(B176,商品参数!A:E,4,FALSE),"")</f>
        <v/>
      </c>
      <c r="F176" s="64" t="str">
        <f>IF(E176&lt;&gt;"",IFERROR(VLOOKUP(B176,商品参数!$A$3:$D$499,6,0),0),"")</f>
        <v/>
      </c>
      <c r="G176" s="64" t="str">
        <f>IF(E176&lt;&gt;"",IFERROR(VLOOKUP(B176,商品参数!$A$3:$E$499,7,0),0),"")</f>
        <v/>
      </c>
      <c r="H176" s="64" t="str">
        <f t="shared" si="168"/>
        <v/>
      </c>
      <c r="I176" s="64" t="str">
        <f>IF($B176&lt;&gt;"",SUMIFS(进货台账!$I$3:$I$1869,进货台账!$E$3:$E$1869,$B176,进货台账!$B$3:$B$1869,LEFT($I$3,4),进货台账!$C$3:$C$1869,LEFT(I$4,LEN(I$4)-1)),"")</f>
        <v/>
      </c>
      <c r="J176" s="64" t="str">
        <f>IF($B176&lt;&gt;"",SUMIFS(进货台账!$K$3:$K$1869,进货台账!$E$3:$E$1869,$B176,进货台账!$B$3:$B$1869,LEFT($I$3,4),进货台账!$C$3:$C$1869,LEFT(I$4,LEN(I$4)-1)),"")</f>
        <v/>
      </c>
      <c r="K176" s="64" t="str">
        <f t="shared" si="169"/>
        <v/>
      </c>
      <c r="L176" s="64" t="str">
        <f t="shared" si="170"/>
        <v/>
      </c>
      <c r="M176" s="64" t="str">
        <f>IF($B176&lt;&gt;"",SUMIFS(销售台账!$I$3:$I$2654,销售台账!$E$3:$E$2654,$B176,销售台账!$B$3:$B$2654,LEFT($I$3,4),销售台账!$C$3:$C$2654,LEFT(I$4,LEN(I$4)-1)),"")</f>
        <v/>
      </c>
      <c r="N176" s="64" t="str">
        <f>IF($B176&lt;&gt;"",IFERROR(SUMIFS(销售台账!$K$3:$K$2654,销售台账!$E$3:$E$2654,$B176,销售台账!$B$3:$B$2654,LEFT($I$3,4),销售台账!$C$3:$C$2654,LEFT(I$4,LEN(I$4)-1))/M176,0),"")</f>
        <v/>
      </c>
      <c r="O176" s="64" t="str">
        <f>IF($B176&lt;&gt;"",SUMIFS(损耗登记!$I$3:$I$4999,损耗登记!$E$3:$E$4999,$B176,损耗登记!$B$3:$B$4999,LEFT($I$3,4),损耗登记!$C$3:$C$4999,LEFT(I$4,LEN(I$4)-1)),"")</f>
        <v/>
      </c>
      <c r="P176" s="64" t="str">
        <f t="shared" si="171"/>
        <v/>
      </c>
      <c r="Q176" s="64" t="str">
        <f t="shared" si="172"/>
        <v/>
      </c>
      <c r="R176" s="64" t="str">
        <f t="shared" si="173"/>
        <v/>
      </c>
      <c r="S176" s="64" t="str">
        <f t="shared" si="235"/>
        <v/>
      </c>
      <c r="T176" s="64" t="str">
        <f>IF($B176&lt;&gt;"",SUMIFS(进货台账!$I$3:$I$1869,进货台账!$E$3:$E$1869,$B176,进货台账!$B$3:$B$1869,LEFT($I$3,4),进货台账!$C$3:$C$1869,LEFT(T$4,LEN(T$4)-1)),"")</f>
        <v/>
      </c>
      <c r="U176" s="64" t="str">
        <f>IF($B176&lt;&gt;"",SUMIFS(进货台账!$K$3:$K$1869,进货台账!$E$3:$E$1869,$B176,进货台账!$B$3:$B$1869,LEFT($I$3,4),进货台账!$C$3:$C$1869,LEFT(T$4,LEN(T$4)-1)),"")</f>
        <v/>
      </c>
      <c r="V176" s="64" t="str">
        <f t="shared" si="236"/>
        <v/>
      </c>
      <c r="W176" s="64" t="str">
        <f t="shared" si="237"/>
        <v/>
      </c>
      <c r="X176" s="64" t="str">
        <f>IF($B176&lt;&gt;"",SUMIFS(销售台账!$I$3:$I$2654,销售台账!$E$3:$E$2654,$B176,销售台账!$B$3:$B$2654,LEFT($I$3,4),销售台账!$C$3:$C$2654,LEFT(T$4,LEN(T$4)-1)),"")</f>
        <v/>
      </c>
      <c r="Y176" s="64" t="str">
        <f>IF($B176&lt;&gt;"",IFERROR(SUMIFS(销售台账!$K$3:$K$2654,销售台账!$E$3:$E$2654,$B176,销售台账!$B$3:$B$2654,LEFT($I$3,4),销售台账!$C$3:$C$2654,LEFT(T$4,LEN(T$4)-1))/X176,0),"")</f>
        <v/>
      </c>
      <c r="Z176" s="64" t="str">
        <f>IF($B176&lt;&gt;"",SUMIFS(损耗登记!$I$3:$I$4999,损耗登记!$E$3:$E$4999,$B176,损耗登记!$B$3:$B$4999,LEFT($I$3,4),损耗登记!$C$3:$C$4999,LEFT(T$4,LEN(T$4)-1)),"")</f>
        <v/>
      </c>
      <c r="AA176" s="64" t="str">
        <f t="shared" si="238"/>
        <v/>
      </c>
      <c r="AB176" s="64" t="str">
        <f t="shared" si="239"/>
        <v/>
      </c>
      <c r="AC176" s="64" t="str">
        <f t="shared" si="240"/>
        <v/>
      </c>
      <c r="AD176" s="64" t="str">
        <f t="shared" si="241"/>
        <v/>
      </c>
      <c r="AE176" s="64" t="str">
        <f>IF($B176&lt;&gt;"",SUMIFS(进货台账!$I$3:$I$1869,进货台账!$E$3:$E$1869,$B176,进货台账!$B$3:$B$1869,LEFT($I$3,4),进货台账!$C$3:$C$1869,LEFT(AE$4,LEN(AE$4)-1)),"")</f>
        <v/>
      </c>
      <c r="AF176" s="64" t="str">
        <f>IF($B176&lt;&gt;"",SUMIFS(进货台账!$K$3:$K$1869,进货台账!$E$3:$E$1869,$B176,进货台账!$B$3:$B$1869,LEFT($I$3,4),进货台账!$C$3:$C$1869,LEFT(AE$4,LEN(AE$4)-1)),"")</f>
        <v/>
      </c>
      <c r="AG176" s="64" t="str">
        <f t="shared" si="174"/>
        <v/>
      </c>
      <c r="AH176" s="64" t="str">
        <f t="shared" si="175"/>
        <v/>
      </c>
      <c r="AI176" s="64" t="str">
        <f>IF($B176&lt;&gt;"",SUMIFS(销售台账!$I$3:$I$2654,销售台账!$E$3:$E$2654,$B176,销售台账!$B$3:$B$2654,LEFT($I$3,4),销售台账!$C$3:$C$2654,LEFT(AE$4,LEN(AE$4)-1)),"")</f>
        <v/>
      </c>
      <c r="AJ176" s="64" t="str">
        <f>IF($B176&lt;&gt;"",IFERROR(SUMIFS(销售台账!$K$3:$K$2654,销售台账!$E$3:$E$2654,$B176,销售台账!$B$3:$B$2654,LEFT($I$3,4),销售台账!$C$3:$C$2654,LEFT(AE$4,LEN(AE$4)-1))/AI176,0),"")</f>
        <v/>
      </c>
      <c r="AK176" s="64" t="str">
        <f>IF($B176&lt;&gt;"",SUMIFS(损耗登记!$I$3:$I$4999,损耗登记!$E$3:$E$4999,$B176,损耗登记!$B$3:$B$4999,LEFT($I$3,4),损耗登记!$C$3:$C$4999,LEFT(AE$4,LEN(AE$4)-1)),"")</f>
        <v/>
      </c>
      <c r="AL176" s="64" t="str">
        <f t="shared" si="176"/>
        <v/>
      </c>
      <c r="AM176" s="64" t="str">
        <f t="shared" si="177"/>
        <v/>
      </c>
      <c r="AN176" s="64" t="str">
        <f t="shared" si="178"/>
        <v/>
      </c>
      <c r="AO176" s="64" t="str">
        <f t="shared" si="179"/>
        <v/>
      </c>
      <c r="AP176" s="64" t="str">
        <f>IF($B176&lt;&gt;"",SUMIFS(进货台账!$I$3:$I$1869,进货台账!$E$3:$E$1869,$B176,进货台账!$B$3:$B$1869,LEFT($I$3,4),进货台账!$C$3:$C$1869,LEFT(AP$4,LEN(AP$4)-1)),"")</f>
        <v/>
      </c>
      <c r="AQ176" s="64" t="str">
        <f>IF($B176&lt;&gt;"",SUMIFS(进货台账!$K$3:$K$1869,进货台账!$E$3:$E$1869,$B176,进货台账!$B$3:$B$1869,LEFT($I$3,4),进货台账!$C$3:$C$1869,LEFT(AP$4,LEN(AP$4)-1)),"")</f>
        <v/>
      </c>
      <c r="AR176" s="64" t="str">
        <f t="shared" si="180"/>
        <v/>
      </c>
      <c r="AS176" s="64" t="str">
        <f t="shared" si="181"/>
        <v/>
      </c>
      <c r="AT176" s="64" t="str">
        <f>IF($B176&lt;&gt;"",SUMIFS(销售台账!$I$3:$I$2654,销售台账!$E$3:$E$2654,$B176,销售台账!$B$3:$B$2654,LEFT($I$3,4),销售台账!$C$3:$C$2654,LEFT(AP$4,LEN(AP$4)-1)),"")</f>
        <v/>
      </c>
      <c r="AU176" s="64" t="str">
        <f>IF($B176&lt;&gt;"",IFERROR(SUMIFS(销售台账!$K$3:$K$2654,销售台账!$E$3:$E$2654,$B176,销售台账!$B$3:$B$2654,LEFT($I$3,4),销售台账!$C$3:$C$2654,LEFT(AP$4,LEN(AP$4)-1))/AT176,0),"")</f>
        <v/>
      </c>
      <c r="AV176" s="64" t="str">
        <f>IF($B176&lt;&gt;"",SUMIFS(损耗登记!$I$3:$I$4999,损耗登记!$E$3:$E$4999,$B176,损耗登记!$B$3:$B$4999,LEFT($I$3,4),损耗登记!$C$3:$C$4999,LEFT(AP$4,LEN(AP$4)-1)),"")</f>
        <v/>
      </c>
      <c r="AW176" s="64" t="str">
        <f t="shared" si="182"/>
        <v/>
      </c>
      <c r="AX176" s="64" t="str">
        <f t="shared" si="183"/>
        <v/>
      </c>
      <c r="AY176" s="64" t="str">
        <f t="shared" si="184"/>
        <v/>
      </c>
      <c r="AZ176" s="64" t="str">
        <f t="shared" si="185"/>
        <v/>
      </c>
      <c r="BA176" s="64" t="str">
        <f>IF($B176&lt;&gt;"",SUMIFS(进货台账!$I$3:$I$1869,进货台账!$E$3:$E$1869,$B176,进货台账!$B$3:$B$1869,LEFT($I$3,4),进货台账!$C$3:$C$1869,LEFT(BA$4,LEN(BA$4)-1)),"")</f>
        <v/>
      </c>
      <c r="BB176" s="64" t="str">
        <f>IF($B176&lt;&gt;"",SUMIFS(进货台账!$K$3:$K$1869,进货台账!$E$3:$E$1869,$B176,进货台账!$B$3:$B$1869,LEFT($I$3,4),进货台账!$C$3:$C$1869,LEFT(BA$4,LEN(BA$4)-1)),"")</f>
        <v/>
      </c>
      <c r="BC176" s="64" t="str">
        <f t="shared" si="186"/>
        <v/>
      </c>
      <c r="BD176" s="64" t="str">
        <f t="shared" si="187"/>
        <v/>
      </c>
      <c r="BE176" s="64" t="str">
        <f>IF($B176&lt;&gt;"",SUMIFS(销售台账!$I$3:$I$2654,销售台账!$E$3:$E$2654,$B176,销售台账!$B$3:$B$2654,LEFT($I$3,4),销售台账!$C$3:$C$2654,LEFT(BA$4,LEN(BA$4)-1)),"")</f>
        <v/>
      </c>
      <c r="BF176" s="64" t="str">
        <f>IF($B176&lt;&gt;"",IFERROR(SUMIFS(销售台账!$K$3:$K$2654,销售台账!$E$3:$E$2654,$B176,销售台账!$B$3:$B$2654,LEFT($I$3,4),销售台账!$C$3:$C$2654,LEFT(BA$4,LEN(BA$4)-1))/BE176,0),"")</f>
        <v/>
      </c>
      <c r="BG176" s="64" t="str">
        <f>IF($B176&lt;&gt;"",SUMIFS(损耗登记!$I$3:$I$4999,损耗登记!$E$3:$E$4999,$B176,损耗登记!$B$3:$B$4999,LEFT($I$3,4),损耗登记!$C$3:$C$4999,LEFT(BA$4,LEN(BA$4)-1)),"")</f>
        <v/>
      </c>
      <c r="BH176" s="64" t="str">
        <f t="shared" si="188"/>
        <v/>
      </c>
      <c r="BI176" s="64" t="str">
        <f t="shared" si="189"/>
        <v/>
      </c>
      <c r="BJ176" s="64" t="str">
        <f t="shared" si="190"/>
        <v/>
      </c>
      <c r="BK176" s="64" t="str">
        <f t="shared" si="191"/>
        <v/>
      </c>
      <c r="BL176" s="64" t="str">
        <f>IF($B176&lt;&gt;"",SUMIFS(进货台账!$I$3:$I$1869,进货台账!$E$3:$E$1869,$B176,进货台账!$B$3:$B$1869,LEFT($I$3,4),进货台账!$C$3:$C$1869,LEFT(BL$4,LEN(BL$4)-1)),"")</f>
        <v/>
      </c>
      <c r="BM176" s="64" t="str">
        <f>IF($B176&lt;&gt;"",SUMIFS(进货台账!$K$3:$K$1869,进货台账!$E$3:$E$1869,$B176,进货台账!$B$3:$B$1869,LEFT($I$3,4),进货台账!$C$3:$C$1869,LEFT(BL$4,LEN(BL$4)-1)),"")</f>
        <v/>
      </c>
      <c r="BN176" s="64" t="str">
        <f t="shared" si="192"/>
        <v/>
      </c>
      <c r="BO176" s="64" t="str">
        <f t="shared" si="193"/>
        <v/>
      </c>
      <c r="BP176" s="64" t="str">
        <f>IF($B176&lt;&gt;"",SUMIFS(销售台账!$I$3:$I$2654,销售台账!$E$3:$E$2654,$B176,销售台账!$B$3:$B$2654,LEFT($I$3,4),销售台账!$C$3:$C$2654,LEFT(BL$4,LEN(BL$4)-1)),"")</f>
        <v/>
      </c>
      <c r="BQ176" s="64" t="str">
        <f>IF($B176&lt;&gt;"",IFERROR(SUMIFS(销售台账!$K$3:$K$2654,销售台账!$E$3:$E$2654,$B176,销售台账!$B$3:$B$2654,LEFT($I$3,4),销售台账!$C$3:$C$2654,LEFT(BL$4,LEN(BL$4)-1))/BP176,0),"")</f>
        <v/>
      </c>
      <c r="BR176" s="64" t="str">
        <f>IF($B176&lt;&gt;"",SUMIFS(损耗登记!$I$3:$I$4999,损耗登记!$E$3:$E$4999,$B176,损耗登记!$B$3:$B$4999,LEFT($I$3,4),损耗登记!$C$3:$C$4999,LEFT(BL$4,LEN(BL$4)-1)),"")</f>
        <v/>
      </c>
      <c r="BS176" s="64" t="str">
        <f t="shared" si="194"/>
        <v/>
      </c>
      <c r="BT176" s="64" t="str">
        <f t="shared" si="195"/>
        <v/>
      </c>
      <c r="BU176" s="64" t="str">
        <f t="shared" si="196"/>
        <v/>
      </c>
      <c r="BV176" s="64" t="str">
        <f t="shared" si="197"/>
        <v/>
      </c>
      <c r="BW176" s="64" t="str">
        <f>IF($B176&lt;&gt;"",SUMIFS(进货台账!$I$3:$I$1869,进货台账!$E$3:$E$1869,$B176,进货台账!$B$3:$B$1869,LEFT($I$3,4),进货台账!$C$3:$C$1869,LEFT(BW$4,LEN(BW$4)-1)),"")</f>
        <v/>
      </c>
      <c r="BX176" s="64" t="str">
        <f>IF($B176&lt;&gt;"",SUMIFS(进货台账!$K$3:$K$1869,进货台账!$E$3:$E$1869,$B176,进货台账!$B$3:$B$1869,LEFT($I$3,4),进货台账!$C$3:$C$1869,LEFT(BW$4,LEN(BW$4)-1)),"")</f>
        <v/>
      </c>
      <c r="BY176" s="64" t="str">
        <f t="shared" si="198"/>
        <v/>
      </c>
      <c r="BZ176" s="64" t="str">
        <f t="shared" si="199"/>
        <v/>
      </c>
      <c r="CA176" s="64" t="str">
        <f>IF($B176&lt;&gt;"",SUMIFS(销售台账!$I$3:$I$2654,销售台账!$E$3:$E$2654,$B176,销售台账!$B$3:$B$2654,LEFT($I$3,4),销售台账!$C$3:$C$2654,LEFT(BW$4,LEN(BW$4)-1)),"")</f>
        <v/>
      </c>
      <c r="CB176" s="64" t="str">
        <f>IF($B176&lt;&gt;"",IFERROR(SUMIFS(销售台账!$K$3:$K$2654,销售台账!$E$3:$E$2654,$B176,销售台账!$B$3:$B$2654,LEFT($I$3,4),销售台账!$C$3:$C$2654,LEFT(BW$4,LEN(BW$4)-1))/CA176,0),"")</f>
        <v/>
      </c>
      <c r="CC176" s="64" t="str">
        <f>IF($B176&lt;&gt;"",SUMIFS(损耗登记!$I$3:$I$4999,损耗登记!$E$3:$E$4999,$B176,损耗登记!$B$3:$B$4999,LEFT($I$3,4),损耗登记!$C$3:$C$4999,LEFT(BW$4,LEN(BW$4)-1)),"")</f>
        <v/>
      </c>
      <c r="CD176" s="64" t="str">
        <f t="shared" si="200"/>
        <v/>
      </c>
      <c r="CE176" s="64" t="str">
        <f t="shared" si="201"/>
        <v/>
      </c>
      <c r="CF176" s="64" t="str">
        <f t="shared" si="202"/>
        <v/>
      </c>
      <c r="CG176" s="64" t="str">
        <f t="shared" si="203"/>
        <v/>
      </c>
      <c r="CH176" s="64" t="str">
        <f>IF($B176&lt;&gt;"",SUMIFS(进货台账!$I$3:$I$1869,进货台账!$E$3:$E$1869,$B176,进货台账!$B$3:$B$1869,LEFT($I$3,4),进货台账!$C$3:$C$1869,LEFT(CH$4,LEN(CH$4)-1)),"")</f>
        <v/>
      </c>
      <c r="CI176" s="64" t="str">
        <f>IF($B176&lt;&gt;"",SUMIFS(进货台账!$K$3:$K$1869,进货台账!$E$3:$E$1869,$B176,进货台账!$B$3:$B$1869,LEFT($I$3,4),进货台账!$C$3:$C$1869,LEFT(CH$4,LEN(CH$4)-1)),"")</f>
        <v/>
      </c>
      <c r="CJ176" s="64" t="str">
        <f t="shared" si="204"/>
        <v/>
      </c>
      <c r="CK176" s="64" t="str">
        <f t="shared" si="205"/>
        <v/>
      </c>
      <c r="CL176" s="64" t="str">
        <f>IF($B176&lt;&gt;"",SUMIFS(销售台账!$I$3:$I$2654,销售台账!$E$3:$E$2654,$B176,销售台账!$B$3:$B$2654,LEFT($I$3,4),销售台账!$C$3:$C$2654,LEFT(CH$4,LEN(CH$4)-1)),"")</f>
        <v/>
      </c>
      <c r="CM176" s="64" t="str">
        <f>IF($B176&lt;&gt;"",IFERROR(SUMIFS(销售台账!$K$3:$K$2654,销售台账!$E$3:$E$2654,$B176,销售台账!$B$3:$B$2654,LEFT($I$3,4),销售台账!$C$3:$C$2654,LEFT(CH$4,LEN(CH$4)-1))/CL176,0),"")</f>
        <v/>
      </c>
      <c r="CN176" s="64" t="str">
        <f>IF($B176&lt;&gt;"",SUMIFS(损耗登记!$I$3:$I$4999,损耗登记!$E$3:$E$4999,$B176,损耗登记!$B$3:$B$4999,LEFT($I$3,4),损耗登记!$C$3:$C$4999,LEFT(CH$4,LEN(CH$4)-1)),"")</f>
        <v/>
      </c>
      <c r="CO176" s="64" t="str">
        <f t="shared" si="206"/>
        <v/>
      </c>
      <c r="CP176" s="64" t="str">
        <f t="shared" si="207"/>
        <v/>
      </c>
      <c r="CQ176" s="64" t="str">
        <f t="shared" si="208"/>
        <v/>
      </c>
      <c r="CR176" s="64" t="str">
        <f t="shared" si="209"/>
        <v/>
      </c>
      <c r="CS176" s="64" t="str">
        <f>IF($B176&lt;&gt;"",SUMIFS(进货台账!$I$3:$I$1869,进货台账!$E$3:$E$1869,$B176,进货台账!$B$3:$B$1869,LEFT($I$3,4),进货台账!$C$3:$C$1869,LEFT(CS$4,LEN(CS$4)-1)),"")</f>
        <v/>
      </c>
      <c r="CT176" s="64" t="str">
        <f>IF($B176&lt;&gt;"",SUMIFS(进货台账!$K$3:$K$1869,进货台账!$E$3:$E$1869,$B176,进货台账!$B$3:$B$1869,LEFT($I$3,4),进货台账!$C$3:$C$1869,LEFT(CS$4,LEN(CS$4)-1)),"")</f>
        <v/>
      </c>
      <c r="CU176" s="64" t="str">
        <f t="shared" si="210"/>
        <v/>
      </c>
      <c r="CV176" s="64" t="str">
        <f t="shared" si="211"/>
        <v/>
      </c>
      <c r="CW176" s="64" t="str">
        <f>IF($B176&lt;&gt;"",SUMIFS(销售台账!$I$3:$I$2654,销售台账!$E$3:$E$2654,$B176,销售台账!$B$3:$B$2654,LEFT($I$3,4),销售台账!$C$3:$C$2654,LEFT(CS$4,LEN(CS$4)-1)),"")</f>
        <v/>
      </c>
      <c r="CX176" s="64" t="str">
        <f>IF($B176&lt;&gt;"",IFERROR(SUMIFS(销售台账!$K$3:$K$2654,销售台账!$E$3:$E$2654,$B176,销售台账!$B$3:$B$2654,LEFT($I$3,4),销售台账!$C$3:$C$2654,LEFT(CS$4,LEN(CS$4)-1))/CW176,0),"")</f>
        <v/>
      </c>
      <c r="CY176" s="64" t="str">
        <f>IF($B176&lt;&gt;"",SUMIFS(损耗登记!$I$3:$I$4999,损耗登记!$E$3:$E$4999,$B176,损耗登记!$B$3:$B$4999,LEFT($I$3,4),损耗登记!$C$3:$C$4999,LEFT(CS$4,LEN(CS$4)-1)),"")</f>
        <v/>
      </c>
      <c r="CZ176" s="64" t="str">
        <f t="shared" si="212"/>
        <v/>
      </c>
      <c r="DA176" s="64" t="str">
        <f t="shared" si="213"/>
        <v/>
      </c>
      <c r="DB176" s="64" t="str">
        <f t="shared" si="214"/>
        <v/>
      </c>
      <c r="DC176" s="64" t="str">
        <f t="shared" si="215"/>
        <v/>
      </c>
      <c r="DD176" s="64" t="str">
        <f>IF($B176&lt;&gt;"",SUMIFS(进货台账!$I$3:$I$1869,进货台账!$E$3:$E$1869,$B176,进货台账!$B$3:$B$1869,LEFT($I$3,4),进货台账!$C$3:$C$1869,LEFT(DD$4,LEN(DD$4)-1)),"")</f>
        <v/>
      </c>
      <c r="DE176" s="64" t="str">
        <f>IF($B176&lt;&gt;"",SUMIFS(进货台账!$K$3:$K$1869,进货台账!$E$3:$E$1869,$B176,进货台账!$B$3:$B$1869,LEFT($I$3,4),进货台账!$C$3:$C$1869,LEFT(DD$4,LEN(DD$4)-1)),"")</f>
        <v/>
      </c>
      <c r="DF176" s="64" t="str">
        <f t="shared" si="216"/>
        <v/>
      </c>
      <c r="DG176" s="64" t="str">
        <f t="shared" si="217"/>
        <v/>
      </c>
      <c r="DH176" s="64" t="str">
        <f>IF($B176&lt;&gt;"",SUMIFS(销售台账!$I$3:$I$2654,销售台账!$E$3:$E$2654,$B176,销售台账!$B$3:$B$2654,LEFT($I$3,4),销售台账!$C$3:$C$2654,LEFT(DD$4,LEN(DD$4)-1)),"")</f>
        <v/>
      </c>
      <c r="DI176" s="64" t="str">
        <f>IF($B176&lt;&gt;"",IFERROR(SUMIFS(销售台账!$K$3:$K$2654,销售台账!$E$3:$E$2654,$B176,销售台账!$B$3:$B$2654,LEFT($I$3,4),销售台账!$C$3:$C$2654,LEFT(DD$4,LEN(DD$4)-1))/DH176,0),"")</f>
        <v/>
      </c>
      <c r="DJ176" s="64" t="str">
        <f>IF($B176&lt;&gt;"",SUMIFS(损耗登记!$I$3:$I$4999,损耗登记!$E$3:$E$4999,$B176,损耗登记!$B$3:$B$4999,LEFT($I$3,4),损耗登记!$C$3:$C$4999,LEFT(DD$4,LEN(DD$4)-1)),"")</f>
        <v/>
      </c>
      <c r="DK176" s="64" t="str">
        <f t="shared" si="218"/>
        <v/>
      </c>
      <c r="DL176" s="64" t="str">
        <f t="shared" si="219"/>
        <v/>
      </c>
      <c r="DM176" s="64" t="str">
        <f t="shared" si="220"/>
        <v/>
      </c>
      <c r="DN176" s="64" t="str">
        <f t="shared" si="221"/>
        <v/>
      </c>
      <c r="DO176" s="64" t="str">
        <f>IF($B176&lt;&gt;"",SUMIFS(进货台账!$I$3:$I$1869,进货台账!$E$3:$E$1869,$B176,进货台账!$B$3:$B$1869,LEFT($I$3,4),进货台账!$C$3:$C$1869,LEFT(DO$4,LEN(DO$4)-1)),"")</f>
        <v/>
      </c>
      <c r="DP176" s="64" t="str">
        <f>IF($B176&lt;&gt;"",SUMIFS(进货台账!$K$3:$K$1869,进货台账!$E$3:$E$1869,$B176,进货台账!$B$3:$B$1869,LEFT($I$3,4),进货台账!$C$3:$C$1869,LEFT(DO$4,LEN(DO$4)-1)),"")</f>
        <v/>
      </c>
      <c r="DQ176" s="64" t="str">
        <f t="shared" si="222"/>
        <v/>
      </c>
      <c r="DR176" s="64" t="str">
        <f t="shared" si="223"/>
        <v/>
      </c>
      <c r="DS176" s="64" t="str">
        <f>IF($B176&lt;&gt;"",SUMIFS(销售台账!$I$3:$I$2654,销售台账!$E$3:$E$2654,$B176,销售台账!$B$3:$B$2654,LEFT($I$3,4),销售台账!$C$3:$C$2654,LEFT(DO$4,LEN(DO$4)-1)),"")</f>
        <v/>
      </c>
      <c r="DT176" s="64" t="str">
        <f>IF($B176&lt;&gt;"",IFERROR(SUMIFS(销售台账!$K$3:$K$2654,销售台账!$E$3:$E$2654,$B176,销售台账!$B$3:$B$2654,LEFT($I$3,4),销售台账!$C$3:$C$2654,LEFT(DO$4,LEN(DO$4)-1))/DS176,0),"")</f>
        <v/>
      </c>
      <c r="DU176" s="64" t="str">
        <f>IF($B176&lt;&gt;"",SUMIFS(损耗登记!$I$3:$I$4999,损耗登记!$E$3:$E$4999,$B176,损耗登记!$B$3:$B$4999,LEFT($I$3,4),损耗登记!$C$3:$C$4999,LEFT(DO$4,LEN(DO$4)-1)),"")</f>
        <v/>
      </c>
      <c r="DV176" s="64" t="str">
        <f t="shared" si="224"/>
        <v/>
      </c>
      <c r="DW176" s="64" t="str">
        <f t="shared" si="225"/>
        <v/>
      </c>
      <c r="DX176" s="64" t="str">
        <f t="shared" si="226"/>
        <v/>
      </c>
      <c r="DY176" s="64" t="str">
        <f t="shared" si="227"/>
        <v/>
      </c>
      <c r="DZ176" s="64" t="str">
        <f>IF($B176&lt;&gt;"",SUMIFS(进货台账!$I$3:$I$1869,进货台账!$E$3:$E$1869,$B176,进货台账!$B$3:$B$1869,LEFT($I$3,4),进货台账!$C$3:$C$1869,LEFT(DZ$4,LEN(DZ$4)-1)),"")</f>
        <v/>
      </c>
      <c r="EA176" s="64" t="str">
        <f>IF($B176&lt;&gt;"",SUMIFS(进货台账!$K$3:$K$1869,进货台账!$E$3:$E$1869,$B176,进货台账!$B$3:$B$1869,LEFT($I$3,4),进货台账!$C$3:$C$1869,LEFT(DZ$4,LEN(DZ$4)-1)),"")</f>
        <v/>
      </c>
      <c r="EB176" s="64" t="str">
        <f t="shared" si="228"/>
        <v/>
      </c>
      <c r="EC176" s="64" t="str">
        <f t="shared" si="229"/>
        <v/>
      </c>
      <c r="ED176" s="64" t="str">
        <f>IF($B176&lt;&gt;"",SUMIFS(销售台账!$I$3:$I$2654,销售台账!$E$3:$E$2654,$B176,销售台账!$B$3:$B$2654,LEFT($I$3,4),销售台账!$C$3:$C$2654,LEFT(DZ$4,LEN(DZ$4)-1)),"")</f>
        <v/>
      </c>
      <c r="EE176" s="64" t="str">
        <f>IF($B176&lt;&gt;"",IFERROR(SUMIFS(销售台账!$K$3:$K$2654,销售台账!$E$3:$E$2654,$B176,销售台账!$B$3:$B$2654,LEFT($I$3,4),销售台账!$C$3:$C$2654,LEFT(DZ$4,LEN(DZ$4)-1))/ED176,0),"")</f>
        <v/>
      </c>
      <c r="EF176" s="64" t="str">
        <f>IF($B176&lt;&gt;"",SUMIFS(损耗登记!$I$3:$I$4999,损耗登记!$E$3:$E$4999,$B176,损耗登记!$B$3:$B$4999,LEFT($I$3,4),损耗登记!$C$3:$C$4999,LEFT(DZ$4,LEN(DZ$4)-1)),"")</f>
        <v/>
      </c>
      <c r="EG176" s="64" t="str">
        <f t="shared" si="230"/>
        <v/>
      </c>
      <c r="EH176" s="64" t="str">
        <f t="shared" si="231"/>
        <v/>
      </c>
      <c r="EI176" s="64" t="str">
        <f t="shared" si="232"/>
        <v/>
      </c>
      <c r="EJ176" s="64" t="str">
        <f t="shared" si="233"/>
        <v/>
      </c>
    </row>
    <row r="177" s="44" customFormat="1" ht="22" customHeight="1" spans="1:140">
      <c r="A177" s="63" t="str">
        <f t="shared" si="234"/>
        <v/>
      </c>
      <c r="B177" s="63" t="str">
        <f>IF(商品参数!A173&lt;&gt;"",商品参数!A173,"")</f>
        <v/>
      </c>
      <c r="C177" s="64" t="str">
        <f>IFERROR(VLOOKUP(B177,商品参数!A:E,2,FALSE),"")</f>
        <v/>
      </c>
      <c r="D177" s="64" t="str">
        <f>IFERROR(VLOOKUP(B177,商品参数!A:E,3,FALSE),"")</f>
        <v/>
      </c>
      <c r="E177" s="64" t="str">
        <f>IFERROR(VLOOKUP(B177,商品参数!A:E,4,FALSE),"")</f>
        <v/>
      </c>
      <c r="F177" s="64" t="str">
        <f>IF(E177&lt;&gt;"",IFERROR(VLOOKUP(B177,商品参数!$A$3:$D$499,6,0),0),"")</f>
        <v/>
      </c>
      <c r="G177" s="64" t="str">
        <f>IF(E177&lt;&gt;"",IFERROR(VLOOKUP(B177,商品参数!$A$3:$E$499,7,0),0),"")</f>
        <v/>
      </c>
      <c r="H177" s="64" t="str">
        <f t="shared" si="168"/>
        <v/>
      </c>
      <c r="I177" s="64" t="str">
        <f>IF($B177&lt;&gt;"",SUMIFS(进货台账!$I$3:$I$1869,进货台账!$E$3:$E$1869,$B177,进货台账!$B$3:$B$1869,LEFT($I$3,4),进货台账!$C$3:$C$1869,LEFT(I$4,LEN(I$4)-1)),"")</f>
        <v/>
      </c>
      <c r="J177" s="64" t="str">
        <f>IF($B177&lt;&gt;"",SUMIFS(进货台账!$K$3:$K$1869,进货台账!$E$3:$E$1869,$B177,进货台账!$B$3:$B$1869,LEFT($I$3,4),进货台账!$C$3:$C$1869,LEFT(I$4,LEN(I$4)-1)),"")</f>
        <v/>
      </c>
      <c r="K177" s="64" t="str">
        <f t="shared" si="169"/>
        <v/>
      </c>
      <c r="L177" s="64" t="str">
        <f t="shared" si="170"/>
        <v/>
      </c>
      <c r="M177" s="64" t="str">
        <f>IF($B177&lt;&gt;"",SUMIFS(销售台账!$I$3:$I$2654,销售台账!$E$3:$E$2654,$B177,销售台账!$B$3:$B$2654,LEFT($I$3,4),销售台账!$C$3:$C$2654,LEFT(I$4,LEN(I$4)-1)),"")</f>
        <v/>
      </c>
      <c r="N177" s="64" t="str">
        <f>IF($B177&lt;&gt;"",IFERROR(SUMIFS(销售台账!$K$3:$K$2654,销售台账!$E$3:$E$2654,$B177,销售台账!$B$3:$B$2654,LEFT($I$3,4),销售台账!$C$3:$C$2654,LEFT(I$4,LEN(I$4)-1))/M177,0),"")</f>
        <v/>
      </c>
      <c r="O177" s="64" t="str">
        <f>IF($B177&lt;&gt;"",SUMIFS(损耗登记!$I$3:$I$4999,损耗登记!$E$3:$E$4999,$B177,损耗登记!$B$3:$B$4999,LEFT($I$3,4),损耗登记!$C$3:$C$4999,LEFT(I$4,LEN(I$4)-1)),"")</f>
        <v/>
      </c>
      <c r="P177" s="64" t="str">
        <f t="shared" si="171"/>
        <v/>
      </c>
      <c r="Q177" s="64" t="str">
        <f t="shared" si="172"/>
        <v/>
      </c>
      <c r="R177" s="64" t="str">
        <f t="shared" si="173"/>
        <v/>
      </c>
      <c r="S177" s="64" t="str">
        <f t="shared" si="235"/>
        <v/>
      </c>
      <c r="T177" s="64" t="str">
        <f>IF($B177&lt;&gt;"",SUMIFS(进货台账!$I$3:$I$1869,进货台账!$E$3:$E$1869,$B177,进货台账!$B$3:$B$1869,LEFT($I$3,4),进货台账!$C$3:$C$1869,LEFT(T$4,LEN(T$4)-1)),"")</f>
        <v/>
      </c>
      <c r="U177" s="64" t="str">
        <f>IF($B177&lt;&gt;"",SUMIFS(进货台账!$K$3:$K$1869,进货台账!$E$3:$E$1869,$B177,进货台账!$B$3:$B$1869,LEFT($I$3,4),进货台账!$C$3:$C$1869,LEFT(T$4,LEN(T$4)-1)),"")</f>
        <v/>
      </c>
      <c r="V177" s="64" t="str">
        <f t="shared" si="236"/>
        <v/>
      </c>
      <c r="W177" s="64" t="str">
        <f t="shared" si="237"/>
        <v/>
      </c>
      <c r="X177" s="64" t="str">
        <f>IF($B177&lt;&gt;"",SUMIFS(销售台账!$I$3:$I$2654,销售台账!$E$3:$E$2654,$B177,销售台账!$B$3:$B$2654,LEFT($I$3,4),销售台账!$C$3:$C$2654,LEFT(T$4,LEN(T$4)-1)),"")</f>
        <v/>
      </c>
      <c r="Y177" s="64" t="str">
        <f>IF($B177&lt;&gt;"",IFERROR(SUMIFS(销售台账!$K$3:$K$2654,销售台账!$E$3:$E$2654,$B177,销售台账!$B$3:$B$2654,LEFT($I$3,4),销售台账!$C$3:$C$2654,LEFT(T$4,LEN(T$4)-1))/X177,0),"")</f>
        <v/>
      </c>
      <c r="Z177" s="64" t="str">
        <f>IF($B177&lt;&gt;"",SUMIFS(损耗登记!$I$3:$I$4999,损耗登记!$E$3:$E$4999,$B177,损耗登记!$B$3:$B$4999,LEFT($I$3,4),损耗登记!$C$3:$C$4999,LEFT(T$4,LEN(T$4)-1)),"")</f>
        <v/>
      </c>
      <c r="AA177" s="64" t="str">
        <f t="shared" si="238"/>
        <v/>
      </c>
      <c r="AB177" s="64" t="str">
        <f t="shared" si="239"/>
        <v/>
      </c>
      <c r="AC177" s="64" t="str">
        <f t="shared" si="240"/>
        <v/>
      </c>
      <c r="AD177" s="64" t="str">
        <f t="shared" si="241"/>
        <v/>
      </c>
      <c r="AE177" s="64" t="str">
        <f>IF($B177&lt;&gt;"",SUMIFS(进货台账!$I$3:$I$1869,进货台账!$E$3:$E$1869,$B177,进货台账!$B$3:$B$1869,LEFT($I$3,4),进货台账!$C$3:$C$1869,LEFT(AE$4,LEN(AE$4)-1)),"")</f>
        <v/>
      </c>
      <c r="AF177" s="64" t="str">
        <f>IF($B177&lt;&gt;"",SUMIFS(进货台账!$K$3:$K$1869,进货台账!$E$3:$E$1869,$B177,进货台账!$B$3:$B$1869,LEFT($I$3,4),进货台账!$C$3:$C$1869,LEFT(AE$4,LEN(AE$4)-1)),"")</f>
        <v/>
      </c>
      <c r="AG177" s="64" t="str">
        <f t="shared" si="174"/>
        <v/>
      </c>
      <c r="AH177" s="64" t="str">
        <f t="shared" si="175"/>
        <v/>
      </c>
      <c r="AI177" s="64" t="str">
        <f>IF($B177&lt;&gt;"",SUMIFS(销售台账!$I$3:$I$2654,销售台账!$E$3:$E$2654,$B177,销售台账!$B$3:$B$2654,LEFT($I$3,4),销售台账!$C$3:$C$2654,LEFT(AE$4,LEN(AE$4)-1)),"")</f>
        <v/>
      </c>
      <c r="AJ177" s="64" t="str">
        <f>IF($B177&lt;&gt;"",IFERROR(SUMIFS(销售台账!$K$3:$K$2654,销售台账!$E$3:$E$2654,$B177,销售台账!$B$3:$B$2654,LEFT($I$3,4),销售台账!$C$3:$C$2654,LEFT(AE$4,LEN(AE$4)-1))/AI177,0),"")</f>
        <v/>
      </c>
      <c r="AK177" s="64" t="str">
        <f>IF($B177&lt;&gt;"",SUMIFS(损耗登记!$I$3:$I$4999,损耗登记!$E$3:$E$4999,$B177,损耗登记!$B$3:$B$4999,LEFT($I$3,4),损耗登记!$C$3:$C$4999,LEFT(AE$4,LEN(AE$4)-1)),"")</f>
        <v/>
      </c>
      <c r="AL177" s="64" t="str">
        <f t="shared" si="176"/>
        <v/>
      </c>
      <c r="AM177" s="64" t="str">
        <f t="shared" si="177"/>
        <v/>
      </c>
      <c r="AN177" s="64" t="str">
        <f t="shared" si="178"/>
        <v/>
      </c>
      <c r="AO177" s="64" t="str">
        <f t="shared" si="179"/>
        <v/>
      </c>
      <c r="AP177" s="64" t="str">
        <f>IF($B177&lt;&gt;"",SUMIFS(进货台账!$I$3:$I$1869,进货台账!$E$3:$E$1869,$B177,进货台账!$B$3:$B$1869,LEFT($I$3,4),进货台账!$C$3:$C$1869,LEFT(AP$4,LEN(AP$4)-1)),"")</f>
        <v/>
      </c>
      <c r="AQ177" s="64" t="str">
        <f>IF($B177&lt;&gt;"",SUMIFS(进货台账!$K$3:$K$1869,进货台账!$E$3:$E$1869,$B177,进货台账!$B$3:$B$1869,LEFT($I$3,4),进货台账!$C$3:$C$1869,LEFT(AP$4,LEN(AP$4)-1)),"")</f>
        <v/>
      </c>
      <c r="AR177" s="64" t="str">
        <f t="shared" si="180"/>
        <v/>
      </c>
      <c r="AS177" s="64" t="str">
        <f t="shared" si="181"/>
        <v/>
      </c>
      <c r="AT177" s="64" t="str">
        <f>IF($B177&lt;&gt;"",SUMIFS(销售台账!$I$3:$I$2654,销售台账!$E$3:$E$2654,$B177,销售台账!$B$3:$B$2654,LEFT($I$3,4),销售台账!$C$3:$C$2654,LEFT(AP$4,LEN(AP$4)-1)),"")</f>
        <v/>
      </c>
      <c r="AU177" s="64" t="str">
        <f>IF($B177&lt;&gt;"",IFERROR(SUMIFS(销售台账!$K$3:$K$2654,销售台账!$E$3:$E$2654,$B177,销售台账!$B$3:$B$2654,LEFT($I$3,4),销售台账!$C$3:$C$2654,LEFT(AP$4,LEN(AP$4)-1))/AT177,0),"")</f>
        <v/>
      </c>
      <c r="AV177" s="64" t="str">
        <f>IF($B177&lt;&gt;"",SUMIFS(损耗登记!$I$3:$I$4999,损耗登记!$E$3:$E$4999,$B177,损耗登记!$B$3:$B$4999,LEFT($I$3,4),损耗登记!$C$3:$C$4999,LEFT(AP$4,LEN(AP$4)-1)),"")</f>
        <v/>
      </c>
      <c r="AW177" s="64" t="str">
        <f t="shared" si="182"/>
        <v/>
      </c>
      <c r="AX177" s="64" t="str">
        <f t="shared" si="183"/>
        <v/>
      </c>
      <c r="AY177" s="64" t="str">
        <f t="shared" si="184"/>
        <v/>
      </c>
      <c r="AZ177" s="64" t="str">
        <f t="shared" si="185"/>
        <v/>
      </c>
      <c r="BA177" s="64" t="str">
        <f>IF($B177&lt;&gt;"",SUMIFS(进货台账!$I$3:$I$1869,进货台账!$E$3:$E$1869,$B177,进货台账!$B$3:$B$1869,LEFT($I$3,4),进货台账!$C$3:$C$1869,LEFT(BA$4,LEN(BA$4)-1)),"")</f>
        <v/>
      </c>
      <c r="BB177" s="64" t="str">
        <f>IF($B177&lt;&gt;"",SUMIFS(进货台账!$K$3:$K$1869,进货台账!$E$3:$E$1869,$B177,进货台账!$B$3:$B$1869,LEFT($I$3,4),进货台账!$C$3:$C$1869,LEFT(BA$4,LEN(BA$4)-1)),"")</f>
        <v/>
      </c>
      <c r="BC177" s="64" t="str">
        <f t="shared" si="186"/>
        <v/>
      </c>
      <c r="BD177" s="64" t="str">
        <f t="shared" si="187"/>
        <v/>
      </c>
      <c r="BE177" s="64" t="str">
        <f>IF($B177&lt;&gt;"",SUMIFS(销售台账!$I$3:$I$2654,销售台账!$E$3:$E$2654,$B177,销售台账!$B$3:$B$2654,LEFT($I$3,4),销售台账!$C$3:$C$2654,LEFT(BA$4,LEN(BA$4)-1)),"")</f>
        <v/>
      </c>
      <c r="BF177" s="64" t="str">
        <f>IF($B177&lt;&gt;"",IFERROR(SUMIFS(销售台账!$K$3:$K$2654,销售台账!$E$3:$E$2654,$B177,销售台账!$B$3:$B$2654,LEFT($I$3,4),销售台账!$C$3:$C$2654,LEFT(BA$4,LEN(BA$4)-1))/BE177,0),"")</f>
        <v/>
      </c>
      <c r="BG177" s="64" t="str">
        <f>IF($B177&lt;&gt;"",SUMIFS(损耗登记!$I$3:$I$4999,损耗登记!$E$3:$E$4999,$B177,损耗登记!$B$3:$B$4999,LEFT($I$3,4),损耗登记!$C$3:$C$4999,LEFT(BA$4,LEN(BA$4)-1)),"")</f>
        <v/>
      </c>
      <c r="BH177" s="64" t="str">
        <f t="shared" si="188"/>
        <v/>
      </c>
      <c r="BI177" s="64" t="str">
        <f t="shared" si="189"/>
        <v/>
      </c>
      <c r="BJ177" s="64" t="str">
        <f t="shared" si="190"/>
        <v/>
      </c>
      <c r="BK177" s="64" t="str">
        <f t="shared" si="191"/>
        <v/>
      </c>
      <c r="BL177" s="64" t="str">
        <f>IF($B177&lt;&gt;"",SUMIFS(进货台账!$I$3:$I$1869,进货台账!$E$3:$E$1869,$B177,进货台账!$B$3:$B$1869,LEFT($I$3,4),进货台账!$C$3:$C$1869,LEFT(BL$4,LEN(BL$4)-1)),"")</f>
        <v/>
      </c>
      <c r="BM177" s="64" t="str">
        <f>IF($B177&lt;&gt;"",SUMIFS(进货台账!$K$3:$K$1869,进货台账!$E$3:$E$1869,$B177,进货台账!$B$3:$B$1869,LEFT($I$3,4),进货台账!$C$3:$C$1869,LEFT(BL$4,LEN(BL$4)-1)),"")</f>
        <v/>
      </c>
      <c r="BN177" s="64" t="str">
        <f t="shared" si="192"/>
        <v/>
      </c>
      <c r="BO177" s="64" t="str">
        <f t="shared" si="193"/>
        <v/>
      </c>
      <c r="BP177" s="64" t="str">
        <f>IF($B177&lt;&gt;"",SUMIFS(销售台账!$I$3:$I$2654,销售台账!$E$3:$E$2654,$B177,销售台账!$B$3:$B$2654,LEFT($I$3,4),销售台账!$C$3:$C$2654,LEFT(BL$4,LEN(BL$4)-1)),"")</f>
        <v/>
      </c>
      <c r="BQ177" s="64" t="str">
        <f>IF($B177&lt;&gt;"",IFERROR(SUMIFS(销售台账!$K$3:$K$2654,销售台账!$E$3:$E$2654,$B177,销售台账!$B$3:$B$2654,LEFT($I$3,4),销售台账!$C$3:$C$2654,LEFT(BL$4,LEN(BL$4)-1))/BP177,0),"")</f>
        <v/>
      </c>
      <c r="BR177" s="64" t="str">
        <f>IF($B177&lt;&gt;"",SUMIFS(损耗登记!$I$3:$I$4999,损耗登记!$E$3:$E$4999,$B177,损耗登记!$B$3:$B$4999,LEFT($I$3,4),损耗登记!$C$3:$C$4999,LEFT(BL$4,LEN(BL$4)-1)),"")</f>
        <v/>
      </c>
      <c r="BS177" s="64" t="str">
        <f t="shared" si="194"/>
        <v/>
      </c>
      <c r="BT177" s="64" t="str">
        <f t="shared" si="195"/>
        <v/>
      </c>
      <c r="BU177" s="64" t="str">
        <f t="shared" si="196"/>
        <v/>
      </c>
      <c r="BV177" s="64" t="str">
        <f t="shared" si="197"/>
        <v/>
      </c>
      <c r="BW177" s="64" t="str">
        <f>IF($B177&lt;&gt;"",SUMIFS(进货台账!$I$3:$I$1869,进货台账!$E$3:$E$1869,$B177,进货台账!$B$3:$B$1869,LEFT($I$3,4),进货台账!$C$3:$C$1869,LEFT(BW$4,LEN(BW$4)-1)),"")</f>
        <v/>
      </c>
      <c r="BX177" s="64" t="str">
        <f>IF($B177&lt;&gt;"",SUMIFS(进货台账!$K$3:$K$1869,进货台账!$E$3:$E$1869,$B177,进货台账!$B$3:$B$1869,LEFT($I$3,4),进货台账!$C$3:$C$1869,LEFT(BW$4,LEN(BW$4)-1)),"")</f>
        <v/>
      </c>
      <c r="BY177" s="64" t="str">
        <f t="shared" si="198"/>
        <v/>
      </c>
      <c r="BZ177" s="64" t="str">
        <f t="shared" si="199"/>
        <v/>
      </c>
      <c r="CA177" s="64" t="str">
        <f>IF($B177&lt;&gt;"",SUMIFS(销售台账!$I$3:$I$2654,销售台账!$E$3:$E$2654,$B177,销售台账!$B$3:$B$2654,LEFT($I$3,4),销售台账!$C$3:$C$2654,LEFT(BW$4,LEN(BW$4)-1)),"")</f>
        <v/>
      </c>
      <c r="CB177" s="64" t="str">
        <f>IF($B177&lt;&gt;"",IFERROR(SUMIFS(销售台账!$K$3:$K$2654,销售台账!$E$3:$E$2654,$B177,销售台账!$B$3:$B$2654,LEFT($I$3,4),销售台账!$C$3:$C$2654,LEFT(BW$4,LEN(BW$4)-1))/CA177,0),"")</f>
        <v/>
      </c>
      <c r="CC177" s="64" t="str">
        <f>IF($B177&lt;&gt;"",SUMIFS(损耗登记!$I$3:$I$4999,损耗登记!$E$3:$E$4999,$B177,损耗登记!$B$3:$B$4999,LEFT($I$3,4),损耗登记!$C$3:$C$4999,LEFT(BW$4,LEN(BW$4)-1)),"")</f>
        <v/>
      </c>
      <c r="CD177" s="64" t="str">
        <f t="shared" si="200"/>
        <v/>
      </c>
      <c r="CE177" s="64" t="str">
        <f t="shared" si="201"/>
        <v/>
      </c>
      <c r="CF177" s="64" t="str">
        <f t="shared" si="202"/>
        <v/>
      </c>
      <c r="CG177" s="64" t="str">
        <f t="shared" si="203"/>
        <v/>
      </c>
      <c r="CH177" s="64" t="str">
        <f>IF($B177&lt;&gt;"",SUMIFS(进货台账!$I$3:$I$1869,进货台账!$E$3:$E$1869,$B177,进货台账!$B$3:$B$1869,LEFT($I$3,4),进货台账!$C$3:$C$1869,LEFT(CH$4,LEN(CH$4)-1)),"")</f>
        <v/>
      </c>
      <c r="CI177" s="64" t="str">
        <f>IF($B177&lt;&gt;"",SUMIFS(进货台账!$K$3:$K$1869,进货台账!$E$3:$E$1869,$B177,进货台账!$B$3:$B$1869,LEFT($I$3,4),进货台账!$C$3:$C$1869,LEFT(CH$4,LEN(CH$4)-1)),"")</f>
        <v/>
      </c>
      <c r="CJ177" s="64" t="str">
        <f t="shared" si="204"/>
        <v/>
      </c>
      <c r="CK177" s="64" t="str">
        <f t="shared" si="205"/>
        <v/>
      </c>
      <c r="CL177" s="64" t="str">
        <f>IF($B177&lt;&gt;"",SUMIFS(销售台账!$I$3:$I$2654,销售台账!$E$3:$E$2654,$B177,销售台账!$B$3:$B$2654,LEFT($I$3,4),销售台账!$C$3:$C$2654,LEFT(CH$4,LEN(CH$4)-1)),"")</f>
        <v/>
      </c>
      <c r="CM177" s="64" t="str">
        <f>IF($B177&lt;&gt;"",IFERROR(SUMIFS(销售台账!$K$3:$K$2654,销售台账!$E$3:$E$2654,$B177,销售台账!$B$3:$B$2654,LEFT($I$3,4),销售台账!$C$3:$C$2654,LEFT(CH$4,LEN(CH$4)-1))/CL177,0),"")</f>
        <v/>
      </c>
      <c r="CN177" s="64" t="str">
        <f>IF($B177&lt;&gt;"",SUMIFS(损耗登记!$I$3:$I$4999,损耗登记!$E$3:$E$4999,$B177,损耗登记!$B$3:$B$4999,LEFT($I$3,4),损耗登记!$C$3:$C$4999,LEFT(CH$4,LEN(CH$4)-1)),"")</f>
        <v/>
      </c>
      <c r="CO177" s="64" t="str">
        <f t="shared" si="206"/>
        <v/>
      </c>
      <c r="CP177" s="64" t="str">
        <f t="shared" si="207"/>
        <v/>
      </c>
      <c r="CQ177" s="64" t="str">
        <f t="shared" si="208"/>
        <v/>
      </c>
      <c r="CR177" s="64" t="str">
        <f t="shared" si="209"/>
        <v/>
      </c>
      <c r="CS177" s="64" t="str">
        <f>IF($B177&lt;&gt;"",SUMIFS(进货台账!$I$3:$I$1869,进货台账!$E$3:$E$1869,$B177,进货台账!$B$3:$B$1869,LEFT($I$3,4),进货台账!$C$3:$C$1869,LEFT(CS$4,LEN(CS$4)-1)),"")</f>
        <v/>
      </c>
      <c r="CT177" s="64" t="str">
        <f>IF($B177&lt;&gt;"",SUMIFS(进货台账!$K$3:$K$1869,进货台账!$E$3:$E$1869,$B177,进货台账!$B$3:$B$1869,LEFT($I$3,4),进货台账!$C$3:$C$1869,LEFT(CS$4,LEN(CS$4)-1)),"")</f>
        <v/>
      </c>
      <c r="CU177" s="64" t="str">
        <f t="shared" si="210"/>
        <v/>
      </c>
      <c r="CV177" s="64" t="str">
        <f t="shared" si="211"/>
        <v/>
      </c>
      <c r="CW177" s="64" t="str">
        <f>IF($B177&lt;&gt;"",SUMIFS(销售台账!$I$3:$I$2654,销售台账!$E$3:$E$2654,$B177,销售台账!$B$3:$B$2654,LEFT($I$3,4),销售台账!$C$3:$C$2654,LEFT(CS$4,LEN(CS$4)-1)),"")</f>
        <v/>
      </c>
      <c r="CX177" s="64" t="str">
        <f>IF($B177&lt;&gt;"",IFERROR(SUMIFS(销售台账!$K$3:$K$2654,销售台账!$E$3:$E$2654,$B177,销售台账!$B$3:$B$2654,LEFT($I$3,4),销售台账!$C$3:$C$2654,LEFT(CS$4,LEN(CS$4)-1))/CW177,0),"")</f>
        <v/>
      </c>
      <c r="CY177" s="64" t="str">
        <f>IF($B177&lt;&gt;"",SUMIFS(损耗登记!$I$3:$I$4999,损耗登记!$E$3:$E$4999,$B177,损耗登记!$B$3:$B$4999,LEFT($I$3,4),损耗登记!$C$3:$C$4999,LEFT(CS$4,LEN(CS$4)-1)),"")</f>
        <v/>
      </c>
      <c r="CZ177" s="64" t="str">
        <f t="shared" si="212"/>
        <v/>
      </c>
      <c r="DA177" s="64" t="str">
        <f t="shared" si="213"/>
        <v/>
      </c>
      <c r="DB177" s="64" t="str">
        <f t="shared" si="214"/>
        <v/>
      </c>
      <c r="DC177" s="64" t="str">
        <f t="shared" si="215"/>
        <v/>
      </c>
      <c r="DD177" s="64" t="str">
        <f>IF($B177&lt;&gt;"",SUMIFS(进货台账!$I$3:$I$1869,进货台账!$E$3:$E$1869,$B177,进货台账!$B$3:$B$1869,LEFT($I$3,4),进货台账!$C$3:$C$1869,LEFT(DD$4,LEN(DD$4)-1)),"")</f>
        <v/>
      </c>
      <c r="DE177" s="64" t="str">
        <f>IF($B177&lt;&gt;"",SUMIFS(进货台账!$K$3:$K$1869,进货台账!$E$3:$E$1869,$B177,进货台账!$B$3:$B$1869,LEFT($I$3,4),进货台账!$C$3:$C$1869,LEFT(DD$4,LEN(DD$4)-1)),"")</f>
        <v/>
      </c>
      <c r="DF177" s="64" t="str">
        <f t="shared" si="216"/>
        <v/>
      </c>
      <c r="DG177" s="64" t="str">
        <f t="shared" si="217"/>
        <v/>
      </c>
      <c r="DH177" s="64" t="str">
        <f>IF($B177&lt;&gt;"",SUMIFS(销售台账!$I$3:$I$2654,销售台账!$E$3:$E$2654,$B177,销售台账!$B$3:$B$2654,LEFT($I$3,4),销售台账!$C$3:$C$2654,LEFT(DD$4,LEN(DD$4)-1)),"")</f>
        <v/>
      </c>
      <c r="DI177" s="64" t="str">
        <f>IF($B177&lt;&gt;"",IFERROR(SUMIFS(销售台账!$K$3:$K$2654,销售台账!$E$3:$E$2654,$B177,销售台账!$B$3:$B$2654,LEFT($I$3,4),销售台账!$C$3:$C$2654,LEFT(DD$4,LEN(DD$4)-1))/DH177,0),"")</f>
        <v/>
      </c>
      <c r="DJ177" s="64" t="str">
        <f>IF($B177&lt;&gt;"",SUMIFS(损耗登记!$I$3:$I$4999,损耗登记!$E$3:$E$4999,$B177,损耗登记!$B$3:$B$4999,LEFT($I$3,4),损耗登记!$C$3:$C$4999,LEFT(DD$4,LEN(DD$4)-1)),"")</f>
        <v/>
      </c>
      <c r="DK177" s="64" t="str">
        <f t="shared" si="218"/>
        <v/>
      </c>
      <c r="DL177" s="64" t="str">
        <f t="shared" si="219"/>
        <v/>
      </c>
      <c r="DM177" s="64" t="str">
        <f t="shared" si="220"/>
        <v/>
      </c>
      <c r="DN177" s="64" t="str">
        <f t="shared" si="221"/>
        <v/>
      </c>
      <c r="DO177" s="64" t="str">
        <f>IF($B177&lt;&gt;"",SUMIFS(进货台账!$I$3:$I$1869,进货台账!$E$3:$E$1869,$B177,进货台账!$B$3:$B$1869,LEFT($I$3,4),进货台账!$C$3:$C$1869,LEFT(DO$4,LEN(DO$4)-1)),"")</f>
        <v/>
      </c>
      <c r="DP177" s="64" t="str">
        <f>IF($B177&lt;&gt;"",SUMIFS(进货台账!$K$3:$K$1869,进货台账!$E$3:$E$1869,$B177,进货台账!$B$3:$B$1869,LEFT($I$3,4),进货台账!$C$3:$C$1869,LEFT(DO$4,LEN(DO$4)-1)),"")</f>
        <v/>
      </c>
      <c r="DQ177" s="64" t="str">
        <f t="shared" si="222"/>
        <v/>
      </c>
      <c r="DR177" s="64" t="str">
        <f t="shared" si="223"/>
        <v/>
      </c>
      <c r="DS177" s="64" t="str">
        <f>IF($B177&lt;&gt;"",SUMIFS(销售台账!$I$3:$I$2654,销售台账!$E$3:$E$2654,$B177,销售台账!$B$3:$B$2654,LEFT($I$3,4),销售台账!$C$3:$C$2654,LEFT(DO$4,LEN(DO$4)-1)),"")</f>
        <v/>
      </c>
      <c r="DT177" s="64" t="str">
        <f>IF($B177&lt;&gt;"",IFERROR(SUMIFS(销售台账!$K$3:$K$2654,销售台账!$E$3:$E$2654,$B177,销售台账!$B$3:$B$2654,LEFT($I$3,4),销售台账!$C$3:$C$2654,LEFT(DO$4,LEN(DO$4)-1))/DS177,0),"")</f>
        <v/>
      </c>
      <c r="DU177" s="64" t="str">
        <f>IF($B177&lt;&gt;"",SUMIFS(损耗登记!$I$3:$I$4999,损耗登记!$E$3:$E$4999,$B177,损耗登记!$B$3:$B$4999,LEFT($I$3,4),损耗登记!$C$3:$C$4999,LEFT(DO$4,LEN(DO$4)-1)),"")</f>
        <v/>
      </c>
      <c r="DV177" s="64" t="str">
        <f t="shared" si="224"/>
        <v/>
      </c>
      <c r="DW177" s="64" t="str">
        <f t="shared" si="225"/>
        <v/>
      </c>
      <c r="DX177" s="64" t="str">
        <f t="shared" si="226"/>
        <v/>
      </c>
      <c r="DY177" s="64" t="str">
        <f t="shared" si="227"/>
        <v/>
      </c>
      <c r="DZ177" s="64" t="str">
        <f>IF($B177&lt;&gt;"",SUMIFS(进货台账!$I$3:$I$1869,进货台账!$E$3:$E$1869,$B177,进货台账!$B$3:$B$1869,LEFT($I$3,4),进货台账!$C$3:$C$1869,LEFT(DZ$4,LEN(DZ$4)-1)),"")</f>
        <v/>
      </c>
      <c r="EA177" s="64" t="str">
        <f>IF($B177&lt;&gt;"",SUMIFS(进货台账!$K$3:$K$1869,进货台账!$E$3:$E$1869,$B177,进货台账!$B$3:$B$1869,LEFT($I$3,4),进货台账!$C$3:$C$1869,LEFT(DZ$4,LEN(DZ$4)-1)),"")</f>
        <v/>
      </c>
      <c r="EB177" s="64" t="str">
        <f t="shared" si="228"/>
        <v/>
      </c>
      <c r="EC177" s="64" t="str">
        <f t="shared" si="229"/>
        <v/>
      </c>
      <c r="ED177" s="64" t="str">
        <f>IF($B177&lt;&gt;"",SUMIFS(销售台账!$I$3:$I$2654,销售台账!$E$3:$E$2654,$B177,销售台账!$B$3:$B$2654,LEFT($I$3,4),销售台账!$C$3:$C$2654,LEFT(DZ$4,LEN(DZ$4)-1)),"")</f>
        <v/>
      </c>
      <c r="EE177" s="64" t="str">
        <f>IF($B177&lt;&gt;"",IFERROR(SUMIFS(销售台账!$K$3:$K$2654,销售台账!$E$3:$E$2654,$B177,销售台账!$B$3:$B$2654,LEFT($I$3,4),销售台账!$C$3:$C$2654,LEFT(DZ$4,LEN(DZ$4)-1))/ED177,0),"")</f>
        <v/>
      </c>
      <c r="EF177" s="64" t="str">
        <f>IF($B177&lt;&gt;"",SUMIFS(损耗登记!$I$3:$I$4999,损耗登记!$E$3:$E$4999,$B177,损耗登记!$B$3:$B$4999,LEFT($I$3,4),损耗登记!$C$3:$C$4999,LEFT(DZ$4,LEN(DZ$4)-1)),"")</f>
        <v/>
      </c>
      <c r="EG177" s="64" t="str">
        <f t="shared" si="230"/>
        <v/>
      </c>
      <c r="EH177" s="64" t="str">
        <f t="shared" si="231"/>
        <v/>
      </c>
      <c r="EI177" s="64" t="str">
        <f t="shared" si="232"/>
        <v/>
      </c>
      <c r="EJ177" s="64" t="str">
        <f t="shared" si="233"/>
        <v/>
      </c>
    </row>
    <row r="178" s="44" customFormat="1" ht="22" customHeight="1" spans="1:140">
      <c r="A178" s="63" t="str">
        <f t="shared" si="234"/>
        <v/>
      </c>
      <c r="B178" s="63" t="str">
        <f>IF(商品参数!A174&lt;&gt;"",商品参数!A174,"")</f>
        <v/>
      </c>
      <c r="C178" s="64" t="str">
        <f>IFERROR(VLOOKUP(B178,商品参数!A:E,2,FALSE),"")</f>
        <v/>
      </c>
      <c r="D178" s="64" t="str">
        <f>IFERROR(VLOOKUP(B178,商品参数!A:E,3,FALSE),"")</f>
        <v/>
      </c>
      <c r="E178" s="64" t="str">
        <f>IFERROR(VLOOKUP(B178,商品参数!A:E,4,FALSE),"")</f>
        <v/>
      </c>
      <c r="F178" s="64" t="str">
        <f>IF(E178&lt;&gt;"",IFERROR(VLOOKUP(B178,商品参数!$A$3:$D$499,6,0),0),"")</f>
        <v/>
      </c>
      <c r="G178" s="64" t="str">
        <f>IF(E178&lt;&gt;"",IFERROR(VLOOKUP(B178,商品参数!$A$3:$E$499,7,0),0),"")</f>
        <v/>
      </c>
      <c r="H178" s="64" t="str">
        <f t="shared" si="168"/>
        <v/>
      </c>
      <c r="I178" s="64" t="str">
        <f>IF($B178&lt;&gt;"",SUMIFS(进货台账!$I$3:$I$1869,进货台账!$E$3:$E$1869,$B178,进货台账!$B$3:$B$1869,LEFT($I$3,4),进货台账!$C$3:$C$1869,LEFT(I$4,LEN(I$4)-1)),"")</f>
        <v/>
      </c>
      <c r="J178" s="64" t="str">
        <f>IF($B178&lt;&gt;"",SUMIFS(进货台账!$K$3:$K$1869,进货台账!$E$3:$E$1869,$B178,进货台账!$B$3:$B$1869,LEFT($I$3,4),进货台账!$C$3:$C$1869,LEFT(I$4,LEN(I$4)-1)),"")</f>
        <v/>
      </c>
      <c r="K178" s="64" t="str">
        <f t="shared" si="169"/>
        <v/>
      </c>
      <c r="L178" s="64" t="str">
        <f t="shared" si="170"/>
        <v/>
      </c>
      <c r="M178" s="64" t="str">
        <f>IF($B178&lt;&gt;"",SUMIFS(销售台账!$I$3:$I$2654,销售台账!$E$3:$E$2654,$B178,销售台账!$B$3:$B$2654,LEFT($I$3,4),销售台账!$C$3:$C$2654,LEFT(I$4,LEN(I$4)-1)),"")</f>
        <v/>
      </c>
      <c r="N178" s="64" t="str">
        <f>IF($B178&lt;&gt;"",IFERROR(SUMIFS(销售台账!$K$3:$K$2654,销售台账!$E$3:$E$2654,$B178,销售台账!$B$3:$B$2654,LEFT($I$3,4),销售台账!$C$3:$C$2654,LEFT(I$4,LEN(I$4)-1))/M178,0),"")</f>
        <v/>
      </c>
      <c r="O178" s="64" t="str">
        <f>IF($B178&lt;&gt;"",SUMIFS(损耗登记!$I$3:$I$4999,损耗登记!$E$3:$E$4999,$B178,损耗登记!$B$3:$B$4999,LEFT($I$3,4),损耗登记!$C$3:$C$4999,LEFT(I$4,LEN(I$4)-1)),"")</f>
        <v/>
      </c>
      <c r="P178" s="64" t="str">
        <f t="shared" si="171"/>
        <v/>
      </c>
      <c r="Q178" s="64" t="str">
        <f t="shared" si="172"/>
        <v/>
      </c>
      <c r="R178" s="64" t="str">
        <f t="shared" si="173"/>
        <v/>
      </c>
      <c r="S178" s="64" t="str">
        <f t="shared" si="235"/>
        <v/>
      </c>
      <c r="T178" s="64" t="str">
        <f>IF($B178&lt;&gt;"",SUMIFS(进货台账!$I$3:$I$1869,进货台账!$E$3:$E$1869,$B178,进货台账!$B$3:$B$1869,LEFT($I$3,4),进货台账!$C$3:$C$1869,LEFT(T$4,LEN(T$4)-1)),"")</f>
        <v/>
      </c>
      <c r="U178" s="64" t="str">
        <f>IF($B178&lt;&gt;"",SUMIFS(进货台账!$K$3:$K$1869,进货台账!$E$3:$E$1869,$B178,进货台账!$B$3:$B$1869,LEFT($I$3,4),进货台账!$C$3:$C$1869,LEFT(T$4,LEN(T$4)-1)),"")</f>
        <v/>
      </c>
      <c r="V178" s="64" t="str">
        <f t="shared" si="236"/>
        <v/>
      </c>
      <c r="W178" s="64" t="str">
        <f t="shared" si="237"/>
        <v/>
      </c>
      <c r="X178" s="64" t="str">
        <f>IF($B178&lt;&gt;"",SUMIFS(销售台账!$I$3:$I$2654,销售台账!$E$3:$E$2654,$B178,销售台账!$B$3:$B$2654,LEFT($I$3,4),销售台账!$C$3:$C$2654,LEFT(T$4,LEN(T$4)-1)),"")</f>
        <v/>
      </c>
      <c r="Y178" s="64" t="str">
        <f>IF($B178&lt;&gt;"",IFERROR(SUMIFS(销售台账!$K$3:$K$2654,销售台账!$E$3:$E$2654,$B178,销售台账!$B$3:$B$2654,LEFT($I$3,4),销售台账!$C$3:$C$2654,LEFT(T$4,LEN(T$4)-1))/X178,0),"")</f>
        <v/>
      </c>
      <c r="Z178" s="64" t="str">
        <f>IF($B178&lt;&gt;"",SUMIFS(损耗登记!$I$3:$I$4999,损耗登记!$E$3:$E$4999,$B178,损耗登记!$B$3:$B$4999,LEFT($I$3,4),损耗登记!$C$3:$C$4999,LEFT(T$4,LEN(T$4)-1)),"")</f>
        <v/>
      </c>
      <c r="AA178" s="64" t="str">
        <f t="shared" si="238"/>
        <v/>
      </c>
      <c r="AB178" s="64" t="str">
        <f t="shared" si="239"/>
        <v/>
      </c>
      <c r="AC178" s="64" t="str">
        <f t="shared" si="240"/>
        <v/>
      </c>
      <c r="AD178" s="64" t="str">
        <f t="shared" si="241"/>
        <v/>
      </c>
      <c r="AE178" s="64" t="str">
        <f>IF($B178&lt;&gt;"",SUMIFS(进货台账!$I$3:$I$1869,进货台账!$E$3:$E$1869,$B178,进货台账!$B$3:$B$1869,LEFT($I$3,4),进货台账!$C$3:$C$1869,LEFT(AE$4,LEN(AE$4)-1)),"")</f>
        <v/>
      </c>
      <c r="AF178" s="64" t="str">
        <f>IF($B178&lt;&gt;"",SUMIFS(进货台账!$K$3:$K$1869,进货台账!$E$3:$E$1869,$B178,进货台账!$B$3:$B$1869,LEFT($I$3,4),进货台账!$C$3:$C$1869,LEFT(AE$4,LEN(AE$4)-1)),"")</f>
        <v/>
      </c>
      <c r="AG178" s="64" t="str">
        <f t="shared" si="174"/>
        <v/>
      </c>
      <c r="AH178" s="64" t="str">
        <f t="shared" si="175"/>
        <v/>
      </c>
      <c r="AI178" s="64" t="str">
        <f>IF($B178&lt;&gt;"",SUMIFS(销售台账!$I$3:$I$2654,销售台账!$E$3:$E$2654,$B178,销售台账!$B$3:$B$2654,LEFT($I$3,4),销售台账!$C$3:$C$2654,LEFT(AE$4,LEN(AE$4)-1)),"")</f>
        <v/>
      </c>
      <c r="AJ178" s="64" t="str">
        <f>IF($B178&lt;&gt;"",IFERROR(SUMIFS(销售台账!$K$3:$K$2654,销售台账!$E$3:$E$2654,$B178,销售台账!$B$3:$B$2654,LEFT($I$3,4),销售台账!$C$3:$C$2654,LEFT(AE$4,LEN(AE$4)-1))/AI178,0),"")</f>
        <v/>
      </c>
      <c r="AK178" s="64" t="str">
        <f>IF($B178&lt;&gt;"",SUMIFS(损耗登记!$I$3:$I$4999,损耗登记!$E$3:$E$4999,$B178,损耗登记!$B$3:$B$4999,LEFT($I$3,4),损耗登记!$C$3:$C$4999,LEFT(AE$4,LEN(AE$4)-1)),"")</f>
        <v/>
      </c>
      <c r="AL178" s="64" t="str">
        <f t="shared" si="176"/>
        <v/>
      </c>
      <c r="AM178" s="64" t="str">
        <f t="shared" si="177"/>
        <v/>
      </c>
      <c r="AN178" s="64" t="str">
        <f t="shared" si="178"/>
        <v/>
      </c>
      <c r="AO178" s="64" t="str">
        <f t="shared" si="179"/>
        <v/>
      </c>
      <c r="AP178" s="64" t="str">
        <f>IF($B178&lt;&gt;"",SUMIFS(进货台账!$I$3:$I$1869,进货台账!$E$3:$E$1869,$B178,进货台账!$B$3:$B$1869,LEFT($I$3,4),进货台账!$C$3:$C$1869,LEFT(AP$4,LEN(AP$4)-1)),"")</f>
        <v/>
      </c>
      <c r="AQ178" s="64" t="str">
        <f>IF($B178&lt;&gt;"",SUMIFS(进货台账!$K$3:$K$1869,进货台账!$E$3:$E$1869,$B178,进货台账!$B$3:$B$1869,LEFT($I$3,4),进货台账!$C$3:$C$1869,LEFT(AP$4,LEN(AP$4)-1)),"")</f>
        <v/>
      </c>
      <c r="AR178" s="64" t="str">
        <f t="shared" si="180"/>
        <v/>
      </c>
      <c r="AS178" s="64" t="str">
        <f t="shared" si="181"/>
        <v/>
      </c>
      <c r="AT178" s="64" t="str">
        <f>IF($B178&lt;&gt;"",SUMIFS(销售台账!$I$3:$I$2654,销售台账!$E$3:$E$2654,$B178,销售台账!$B$3:$B$2654,LEFT($I$3,4),销售台账!$C$3:$C$2654,LEFT(AP$4,LEN(AP$4)-1)),"")</f>
        <v/>
      </c>
      <c r="AU178" s="64" t="str">
        <f>IF($B178&lt;&gt;"",IFERROR(SUMIFS(销售台账!$K$3:$K$2654,销售台账!$E$3:$E$2654,$B178,销售台账!$B$3:$B$2654,LEFT($I$3,4),销售台账!$C$3:$C$2654,LEFT(AP$4,LEN(AP$4)-1))/AT178,0),"")</f>
        <v/>
      </c>
      <c r="AV178" s="64" t="str">
        <f>IF($B178&lt;&gt;"",SUMIFS(损耗登记!$I$3:$I$4999,损耗登记!$E$3:$E$4999,$B178,损耗登记!$B$3:$B$4999,LEFT($I$3,4),损耗登记!$C$3:$C$4999,LEFT(AP$4,LEN(AP$4)-1)),"")</f>
        <v/>
      </c>
      <c r="AW178" s="64" t="str">
        <f t="shared" si="182"/>
        <v/>
      </c>
      <c r="AX178" s="64" t="str">
        <f t="shared" si="183"/>
        <v/>
      </c>
      <c r="AY178" s="64" t="str">
        <f t="shared" si="184"/>
        <v/>
      </c>
      <c r="AZ178" s="64" t="str">
        <f t="shared" si="185"/>
        <v/>
      </c>
      <c r="BA178" s="64" t="str">
        <f>IF($B178&lt;&gt;"",SUMIFS(进货台账!$I$3:$I$1869,进货台账!$E$3:$E$1869,$B178,进货台账!$B$3:$B$1869,LEFT($I$3,4),进货台账!$C$3:$C$1869,LEFT(BA$4,LEN(BA$4)-1)),"")</f>
        <v/>
      </c>
      <c r="BB178" s="64" t="str">
        <f>IF($B178&lt;&gt;"",SUMIFS(进货台账!$K$3:$K$1869,进货台账!$E$3:$E$1869,$B178,进货台账!$B$3:$B$1869,LEFT($I$3,4),进货台账!$C$3:$C$1869,LEFT(BA$4,LEN(BA$4)-1)),"")</f>
        <v/>
      </c>
      <c r="BC178" s="64" t="str">
        <f t="shared" si="186"/>
        <v/>
      </c>
      <c r="BD178" s="64" t="str">
        <f t="shared" si="187"/>
        <v/>
      </c>
      <c r="BE178" s="64" t="str">
        <f>IF($B178&lt;&gt;"",SUMIFS(销售台账!$I$3:$I$2654,销售台账!$E$3:$E$2654,$B178,销售台账!$B$3:$B$2654,LEFT($I$3,4),销售台账!$C$3:$C$2654,LEFT(BA$4,LEN(BA$4)-1)),"")</f>
        <v/>
      </c>
      <c r="BF178" s="64" t="str">
        <f>IF($B178&lt;&gt;"",IFERROR(SUMIFS(销售台账!$K$3:$K$2654,销售台账!$E$3:$E$2654,$B178,销售台账!$B$3:$B$2654,LEFT($I$3,4),销售台账!$C$3:$C$2654,LEFT(BA$4,LEN(BA$4)-1))/BE178,0),"")</f>
        <v/>
      </c>
      <c r="BG178" s="64" t="str">
        <f>IF($B178&lt;&gt;"",SUMIFS(损耗登记!$I$3:$I$4999,损耗登记!$E$3:$E$4999,$B178,损耗登记!$B$3:$B$4999,LEFT($I$3,4),损耗登记!$C$3:$C$4999,LEFT(BA$4,LEN(BA$4)-1)),"")</f>
        <v/>
      </c>
      <c r="BH178" s="64" t="str">
        <f t="shared" si="188"/>
        <v/>
      </c>
      <c r="BI178" s="64" t="str">
        <f t="shared" si="189"/>
        <v/>
      </c>
      <c r="BJ178" s="64" t="str">
        <f t="shared" si="190"/>
        <v/>
      </c>
      <c r="BK178" s="64" t="str">
        <f t="shared" si="191"/>
        <v/>
      </c>
      <c r="BL178" s="64" t="str">
        <f>IF($B178&lt;&gt;"",SUMIFS(进货台账!$I$3:$I$1869,进货台账!$E$3:$E$1869,$B178,进货台账!$B$3:$B$1869,LEFT($I$3,4),进货台账!$C$3:$C$1869,LEFT(BL$4,LEN(BL$4)-1)),"")</f>
        <v/>
      </c>
      <c r="BM178" s="64" t="str">
        <f>IF($B178&lt;&gt;"",SUMIFS(进货台账!$K$3:$K$1869,进货台账!$E$3:$E$1869,$B178,进货台账!$B$3:$B$1869,LEFT($I$3,4),进货台账!$C$3:$C$1869,LEFT(BL$4,LEN(BL$4)-1)),"")</f>
        <v/>
      </c>
      <c r="BN178" s="64" t="str">
        <f t="shared" si="192"/>
        <v/>
      </c>
      <c r="BO178" s="64" t="str">
        <f t="shared" si="193"/>
        <v/>
      </c>
      <c r="BP178" s="64" t="str">
        <f>IF($B178&lt;&gt;"",SUMIFS(销售台账!$I$3:$I$2654,销售台账!$E$3:$E$2654,$B178,销售台账!$B$3:$B$2654,LEFT($I$3,4),销售台账!$C$3:$C$2654,LEFT(BL$4,LEN(BL$4)-1)),"")</f>
        <v/>
      </c>
      <c r="BQ178" s="64" t="str">
        <f>IF($B178&lt;&gt;"",IFERROR(SUMIFS(销售台账!$K$3:$K$2654,销售台账!$E$3:$E$2654,$B178,销售台账!$B$3:$B$2654,LEFT($I$3,4),销售台账!$C$3:$C$2654,LEFT(BL$4,LEN(BL$4)-1))/BP178,0),"")</f>
        <v/>
      </c>
      <c r="BR178" s="64" t="str">
        <f>IF($B178&lt;&gt;"",SUMIFS(损耗登记!$I$3:$I$4999,损耗登记!$E$3:$E$4999,$B178,损耗登记!$B$3:$B$4999,LEFT($I$3,4),损耗登记!$C$3:$C$4999,LEFT(BL$4,LEN(BL$4)-1)),"")</f>
        <v/>
      </c>
      <c r="BS178" s="64" t="str">
        <f t="shared" si="194"/>
        <v/>
      </c>
      <c r="BT178" s="64" t="str">
        <f t="shared" si="195"/>
        <v/>
      </c>
      <c r="BU178" s="64" t="str">
        <f t="shared" si="196"/>
        <v/>
      </c>
      <c r="BV178" s="64" t="str">
        <f t="shared" si="197"/>
        <v/>
      </c>
      <c r="BW178" s="64" t="str">
        <f>IF($B178&lt;&gt;"",SUMIFS(进货台账!$I$3:$I$1869,进货台账!$E$3:$E$1869,$B178,进货台账!$B$3:$B$1869,LEFT($I$3,4),进货台账!$C$3:$C$1869,LEFT(BW$4,LEN(BW$4)-1)),"")</f>
        <v/>
      </c>
      <c r="BX178" s="64" t="str">
        <f>IF($B178&lt;&gt;"",SUMIFS(进货台账!$K$3:$K$1869,进货台账!$E$3:$E$1869,$B178,进货台账!$B$3:$B$1869,LEFT($I$3,4),进货台账!$C$3:$C$1869,LEFT(BW$4,LEN(BW$4)-1)),"")</f>
        <v/>
      </c>
      <c r="BY178" s="64" t="str">
        <f t="shared" si="198"/>
        <v/>
      </c>
      <c r="BZ178" s="64" t="str">
        <f t="shared" si="199"/>
        <v/>
      </c>
      <c r="CA178" s="64" t="str">
        <f>IF($B178&lt;&gt;"",SUMIFS(销售台账!$I$3:$I$2654,销售台账!$E$3:$E$2654,$B178,销售台账!$B$3:$B$2654,LEFT($I$3,4),销售台账!$C$3:$C$2654,LEFT(BW$4,LEN(BW$4)-1)),"")</f>
        <v/>
      </c>
      <c r="CB178" s="64" t="str">
        <f>IF($B178&lt;&gt;"",IFERROR(SUMIFS(销售台账!$K$3:$K$2654,销售台账!$E$3:$E$2654,$B178,销售台账!$B$3:$B$2654,LEFT($I$3,4),销售台账!$C$3:$C$2654,LEFT(BW$4,LEN(BW$4)-1))/CA178,0),"")</f>
        <v/>
      </c>
      <c r="CC178" s="64" t="str">
        <f>IF($B178&lt;&gt;"",SUMIFS(损耗登记!$I$3:$I$4999,损耗登记!$E$3:$E$4999,$B178,损耗登记!$B$3:$B$4999,LEFT($I$3,4),损耗登记!$C$3:$C$4999,LEFT(BW$4,LEN(BW$4)-1)),"")</f>
        <v/>
      </c>
      <c r="CD178" s="64" t="str">
        <f t="shared" si="200"/>
        <v/>
      </c>
      <c r="CE178" s="64" t="str">
        <f t="shared" si="201"/>
        <v/>
      </c>
      <c r="CF178" s="64" t="str">
        <f t="shared" si="202"/>
        <v/>
      </c>
      <c r="CG178" s="64" t="str">
        <f t="shared" si="203"/>
        <v/>
      </c>
      <c r="CH178" s="64" t="str">
        <f>IF($B178&lt;&gt;"",SUMIFS(进货台账!$I$3:$I$1869,进货台账!$E$3:$E$1869,$B178,进货台账!$B$3:$B$1869,LEFT($I$3,4),进货台账!$C$3:$C$1869,LEFT(CH$4,LEN(CH$4)-1)),"")</f>
        <v/>
      </c>
      <c r="CI178" s="64" t="str">
        <f>IF($B178&lt;&gt;"",SUMIFS(进货台账!$K$3:$K$1869,进货台账!$E$3:$E$1869,$B178,进货台账!$B$3:$B$1869,LEFT($I$3,4),进货台账!$C$3:$C$1869,LEFT(CH$4,LEN(CH$4)-1)),"")</f>
        <v/>
      </c>
      <c r="CJ178" s="64" t="str">
        <f t="shared" si="204"/>
        <v/>
      </c>
      <c r="CK178" s="64" t="str">
        <f t="shared" si="205"/>
        <v/>
      </c>
      <c r="CL178" s="64" t="str">
        <f>IF($B178&lt;&gt;"",SUMIFS(销售台账!$I$3:$I$2654,销售台账!$E$3:$E$2654,$B178,销售台账!$B$3:$B$2654,LEFT($I$3,4),销售台账!$C$3:$C$2654,LEFT(CH$4,LEN(CH$4)-1)),"")</f>
        <v/>
      </c>
      <c r="CM178" s="64" t="str">
        <f>IF($B178&lt;&gt;"",IFERROR(SUMIFS(销售台账!$K$3:$K$2654,销售台账!$E$3:$E$2654,$B178,销售台账!$B$3:$B$2654,LEFT($I$3,4),销售台账!$C$3:$C$2654,LEFT(CH$4,LEN(CH$4)-1))/CL178,0),"")</f>
        <v/>
      </c>
      <c r="CN178" s="64" t="str">
        <f>IF($B178&lt;&gt;"",SUMIFS(损耗登记!$I$3:$I$4999,损耗登记!$E$3:$E$4999,$B178,损耗登记!$B$3:$B$4999,LEFT($I$3,4),损耗登记!$C$3:$C$4999,LEFT(CH$4,LEN(CH$4)-1)),"")</f>
        <v/>
      </c>
      <c r="CO178" s="64" t="str">
        <f t="shared" si="206"/>
        <v/>
      </c>
      <c r="CP178" s="64" t="str">
        <f t="shared" si="207"/>
        <v/>
      </c>
      <c r="CQ178" s="64" t="str">
        <f t="shared" si="208"/>
        <v/>
      </c>
      <c r="CR178" s="64" t="str">
        <f t="shared" si="209"/>
        <v/>
      </c>
      <c r="CS178" s="64" t="str">
        <f>IF($B178&lt;&gt;"",SUMIFS(进货台账!$I$3:$I$1869,进货台账!$E$3:$E$1869,$B178,进货台账!$B$3:$B$1869,LEFT($I$3,4),进货台账!$C$3:$C$1869,LEFT(CS$4,LEN(CS$4)-1)),"")</f>
        <v/>
      </c>
      <c r="CT178" s="64" t="str">
        <f>IF($B178&lt;&gt;"",SUMIFS(进货台账!$K$3:$K$1869,进货台账!$E$3:$E$1869,$B178,进货台账!$B$3:$B$1869,LEFT($I$3,4),进货台账!$C$3:$C$1869,LEFT(CS$4,LEN(CS$4)-1)),"")</f>
        <v/>
      </c>
      <c r="CU178" s="64" t="str">
        <f t="shared" si="210"/>
        <v/>
      </c>
      <c r="CV178" s="64" t="str">
        <f t="shared" si="211"/>
        <v/>
      </c>
      <c r="CW178" s="64" t="str">
        <f>IF($B178&lt;&gt;"",SUMIFS(销售台账!$I$3:$I$2654,销售台账!$E$3:$E$2654,$B178,销售台账!$B$3:$B$2654,LEFT($I$3,4),销售台账!$C$3:$C$2654,LEFT(CS$4,LEN(CS$4)-1)),"")</f>
        <v/>
      </c>
      <c r="CX178" s="64" t="str">
        <f>IF($B178&lt;&gt;"",IFERROR(SUMIFS(销售台账!$K$3:$K$2654,销售台账!$E$3:$E$2654,$B178,销售台账!$B$3:$B$2654,LEFT($I$3,4),销售台账!$C$3:$C$2654,LEFT(CS$4,LEN(CS$4)-1))/CW178,0),"")</f>
        <v/>
      </c>
      <c r="CY178" s="64" t="str">
        <f>IF($B178&lt;&gt;"",SUMIFS(损耗登记!$I$3:$I$4999,损耗登记!$E$3:$E$4999,$B178,损耗登记!$B$3:$B$4999,LEFT($I$3,4),损耗登记!$C$3:$C$4999,LEFT(CS$4,LEN(CS$4)-1)),"")</f>
        <v/>
      </c>
      <c r="CZ178" s="64" t="str">
        <f t="shared" si="212"/>
        <v/>
      </c>
      <c r="DA178" s="64" t="str">
        <f t="shared" si="213"/>
        <v/>
      </c>
      <c r="DB178" s="64" t="str">
        <f t="shared" si="214"/>
        <v/>
      </c>
      <c r="DC178" s="64" t="str">
        <f t="shared" si="215"/>
        <v/>
      </c>
      <c r="DD178" s="64" t="str">
        <f>IF($B178&lt;&gt;"",SUMIFS(进货台账!$I$3:$I$1869,进货台账!$E$3:$E$1869,$B178,进货台账!$B$3:$B$1869,LEFT($I$3,4),进货台账!$C$3:$C$1869,LEFT(DD$4,LEN(DD$4)-1)),"")</f>
        <v/>
      </c>
      <c r="DE178" s="64" t="str">
        <f>IF($B178&lt;&gt;"",SUMIFS(进货台账!$K$3:$K$1869,进货台账!$E$3:$E$1869,$B178,进货台账!$B$3:$B$1869,LEFT($I$3,4),进货台账!$C$3:$C$1869,LEFT(DD$4,LEN(DD$4)-1)),"")</f>
        <v/>
      </c>
      <c r="DF178" s="64" t="str">
        <f t="shared" si="216"/>
        <v/>
      </c>
      <c r="DG178" s="64" t="str">
        <f t="shared" si="217"/>
        <v/>
      </c>
      <c r="DH178" s="64" t="str">
        <f>IF($B178&lt;&gt;"",SUMIFS(销售台账!$I$3:$I$2654,销售台账!$E$3:$E$2654,$B178,销售台账!$B$3:$B$2654,LEFT($I$3,4),销售台账!$C$3:$C$2654,LEFT(DD$4,LEN(DD$4)-1)),"")</f>
        <v/>
      </c>
      <c r="DI178" s="64" t="str">
        <f>IF($B178&lt;&gt;"",IFERROR(SUMIFS(销售台账!$K$3:$K$2654,销售台账!$E$3:$E$2654,$B178,销售台账!$B$3:$B$2654,LEFT($I$3,4),销售台账!$C$3:$C$2654,LEFT(DD$4,LEN(DD$4)-1))/DH178,0),"")</f>
        <v/>
      </c>
      <c r="DJ178" s="64" t="str">
        <f>IF($B178&lt;&gt;"",SUMIFS(损耗登记!$I$3:$I$4999,损耗登记!$E$3:$E$4999,$B178,损耗登记!$B$3:$B$4999,LEFT($I$3,4),损耗登记!$C$3:$C$4999,LEFT(DD$4,LEN(DD$4)-1)),"")</f>
        <v/>
      </c>
      <c r="DK178" s="64" t="str">
        <f t="shared" si="218"/>
        <v/>
      </c>
      <c r="DL178" s="64" t="str">
        <f t="shared" si="219"/>
        <v/>
      </c>
      <c r="DM178" s="64" t="str">
        <f t="shared" si="220"/>
        <v/>
      </c>
      <c r="DN178" s="64" t="str">
        <f t="shared" si="221"/>
        <v/>
      </c>
      <c r="DO178" s="64" t="str">
        <f>IF($B178&lt;&gt;"",SUMIFS(进货台账!$I$3:$I$1869,进货台账!$E$3:$E$1869,$B178,进货台账!$B$3:$B$1869,LEFT($I$3,4),进货台账!$C$3:$C$1869,LEFT(DO$4,LEN(DO$4)-1)),"")</f>
        <v/>
      </c>
      <c r="DP178" s="64" t="str">
        <f>IF($B178&lt;&gt;"",SUMIFS(进货台账!$K$3:$K$1869,进货台账!$E$3:$E$1869,$B178,进货台账!$B$3:$B$1869,LEFT($I$3,4),进货台账!$C$3:$C$1869,LEFT(DO$4,LEN(DO$4)-1)),"")</f>
        <v/>
      </c>
      <c r="DQ178" s="64" t="str">
        <f t="shared" si="222"/>
        <v/>
      </c>
      <c r="DR178" s="64" t="str">
        <f t="shared" si="223"/>
        <v/>
      </c>
      <c r="DS178" s="64" t="str">
        <f>IF($B178&lt;&gt;"",SUMIFS(销售台账!$I$3:$I$2654,销售台账!$E$3:$E$2654,$B178,销售台账!$B$3:$B$2654,LEFT($I$3,4),销售台账!$C$3:$C$2654,LEFT(DO$4,LEN(DO$4)-1)),"")</f>
        <v/>
      </c>
      <c r="DT178" s="64" t="str">
        <f>IF($B178&lt;&gt;"",IFERROR(SUMIFS(销售台账!$K$3:$K$2654,销售台账!$E$3:$E$2654,$B178,销售台账!$B$3:$B$2654,LEFT($I$3,4),销售台账!$C$3:$C$2654,LEFT(DO$4,LEN(DO$4)-1))/DS178,0),"")</f>
        <v/>
      </c>
      <c r="DU178" s="64" t="str">
        <f>IF($B178&lt;&gt;"",SUMIFS(损耗登记!$I$3:$I$4999,损耗登记!$E$3:$E$4999,$B178,损耗登记!$B$3:$B$4999,LEFT($I$3,4),损耗登记!$C$3:$C$4999,LEFT(DO$4,LEN(DO$4)-1)),"")</f>
        <v/>
      </c>
      <c r="DV178" s="64" t="str">
        <f t="shared" si="224"/>
        <v/>
      </c>
      <c r="DW178" s="64" t="str">
        <f t="shared" si="225"/>
        <v/>
      </c>
      <c r="DX178" s="64" t="str">
        <f t="shared" si="226"/>
        <v/>
      </c>
      <c r="DY178" s="64" t="str">
        <f t="shared" si="227"/>
        <v/>
      </c>
      <c r="DZ178" s="64" t="str">
        <f>IF($B178&lt;&gt;"",SUMIFS(进货台账!$I$3:$I$1869,进货台账!$E$3:$E$1869,$B178,进货台账!$B$3:$B$1869,LEFT($I$3,4),进货台账!$C$3:$C$1869,LEFT(DZ$4,LEN(DZ$4)-1)),"")</f>
        <v/>
      </c>
      <c r="EA178" s="64" t="str">
        <f>IF($B178&lt;&gt;"",SUMIFS(进货台账!$K$3:$K$1869,进货台账!$E$3:$E$1869,$B178,进货台账!$B$3:$B$1869,LEFT($I$3,4),进货台账!$C$3:$C$1869,LEFT(DZ$4,LEN(DZ$4)-1)),"")</f>
        <v/>
      </c>
      <c r="EB178" s="64" t="str">
        <f t="shared" si="228"/>
        <v/>
      </c>
      <c r="EC178" s="64" t="str">
        <f t="shared" si="229"/>
        <v/>
      </c>
      <c r="ED178" s="64" t="str">
        <f>IF($B178&lt;&gt;"",SUMIFS(销售台账!$I$3:$I$2654,销售台账!$E$3:$E$2654,$B178,销售台账!$B$3:$B$2654,LEFT($I$3,4),销售台账!$C$3:$C$2654,LEFT(DZ$4,LEN(DZ$4)-1)),"")</f>
        <v/>
      </c>
      <c r="EE178" s="64" t="str">
        <f>IF($B178&lt;&gt;"",IFERROR(SUMIFS(销售台账!$K$3:$K$2654,销售台账!$E$3:$E$2654,$B178,销售台账!$B$3:$B$2654,LEFT($I$3,4),销售台账!$C$3:$C$2654,LEFT(DZ$4,LEN(DZ$4)-1))/ED178,0),"")</f>
        <v/>
      </c>
      <c r="EF178" s="64" t="str">
        <f>IF($B178&lt;&gt;"",SUMIFS(损耗登记!$I$3:$I$4999,损耗登记!$E$3:$E$4999,$B178,损耗登记!$B$3:$B$4999,LEFT($I$3,4),损耗登记!$C$3:$C$4999,LEFT(DZ$4,LEN(DZ$4)-1)),"")</f>
        <v/>
      </c>
      <c r="EG178" s="64" t="str">
        <f t="shared" si="230"/>
        <v/>
      </c>
      <c r="EH178" s="64" t="str">
        <f t="shared" si="231"/>
        <v/>
      </c>
      <c r="EI178" s="64" t="str">
        <f t="shared" si="232"/>
        <v/>
      </c>
      <c r="EJ178" s="64" t="str">
        <f t="shared" si="233"/>
        <v/>
      </c>
    </row>
    <row r="179" s="44" customFormat="1" ht="22" customHeight="1" spans="1:140">
      <c r="A179" s="63" t="str">
        <f t="shared" si="234"/>
        <v/>
      </c>
      <c r="B179" s="63" t="str">
        <f>IF(商品参数!A175&lt;&gt;"",商品参数!A175,"")</f>
        <v/>
      </c>
      <c r="C179" s="64" t="str">
        <f>IFERROR(VLOOKUP(B179,商品参数!A:E,2,FALSE),"")</f>
        <v/>
      </c>
      <c r="D179" s="64" t="str">
        <f>IFERROR(VLOOKUP(B179,商品参数!A:E,3,FALSE),"")</f>
        <v/>
      </c>
      <c r="E179" s="64" t="str">
        <f>IFERROR(VLOOKUP(B179,商品参数!A:E,4,FALSE),"")</f>
        <v/>
      </c>
      <c r="F179" s="64" t="str">
        <f>IF(E179&lt;&gt;"",IFERROR(VLOOKUP(B179,商品参数!$A$3:$D$499,6,0),0),"")</f>
        <v/>
      </c>
      <c r="G179" s="64" t="str">
        <f>IF(E179&lt;&gt;"",IFERROR(VLOOKUP(B179,商品参数!$A$3:$E$499,7,0),0),"")</f>
        <v/>
      </c>
      <c r="H179" s="64" t="str">
        <f t="shared" si="168"/>
        <v/>
      </c>
      <c r="I179" s="64" t="str">
        <f>IF($B179&lt;&gt;"",SUMIFS(进货台账!$I$3:$I$1869,进货台账!$E$3:$E$1869,$B179,进货台账!$B$3:$B$1869,LEFT($I$3,4),进货台账!$C$3:$C$1869,LEFT(I$4,LEN(I$4)-1)),"")</f>
        <v/>
      </c>
      <c r="J179" s="64" t="str">
        <f>IF($B179&lt;&gt;"",SUMIFS(进货台账!$K$3:$K$1869,进货台账!$E$3:$E$1869,$B179,进货台账!$B$3:$B$1869,LEFT($I$3,4),进货台账!$C$3:$C$1869,LEFT(I$4,LEN(I$4)-1)),"")</f>
        <v/>
      </c>
      <c r="K179" s="64" t="str">
        <f t="shared" si="169"/>
        <v/>
      </c>
      <c r="L179" s="64" t="str">
        <f t="shared" si="170"/>
        <v/>
      </c>
      <c r="M179" s="64" t="str">
        <f>IF($B179&lt;&gt;"",SUMIFS(销售台账!$I$3:$I$2654,销售台账!$E$3:$E$2654,$B179,销售台账!$B$3:$B$2654,LEFT($I$3,4),销售台账!$C$3:$C$2654,LEFT(I$4,LEN(I$4)-1)),"")</f>
        <v/>
      </c>
      <c r="N179" s="64" t="str">
        <f>IF($B179&lt;&gt;"",IFERROR(SUMIFS(销售台账!$K$3:$K$2654,销售台账!$E$3:$E$2654,$B179,销售台账!$B$3:$B$2654,LEFT($I$3,4),销售台账!$C$3:$C$2654,LEFT(I$4,LEN(I$4)-1))/M179,0),"")</f>
        <v/>
      </c>
      <c r="O179" s="64" t="str">
        <f>IF($B179&lt;&gt;"",SUMIFS(损耗登记!$I$3:$I$4999,损耗登记!$E$3:$E$4999,$B179,损耗登记!$B$3:$B$4999,LEFT($I$3,4),损耗登记!$C$3:$C$4999,LEFT(I$4,LEN(I$4)-1)),"")</f>
        <v/>
      </c>
      <c r="P179" s="64" t="str">
        <f t="shared" si="171"/>
        <v/>
      </c>
      <c r="Q179" s="64" t="str">
        <f t="shared" si="172"/>
        <v/>
      </c>
      <c r="R179" s="64" t="str">
        <f t="shared" si="173"/>
        <v/>
      </c>
      <c r="S179" s="64" t="str">
        <f t="shared" si="235"/>
        <v/>
      </c>
      <c r="T179" s="64" t="str">
        <f>IF($B179&lt;&gt;"",SUMIFS(进货台账!$I$3:$I$1869,进货台账!$E$3:$E$1869,$B179,进货台账!$B$3:$B$1869,LEFT($I$3,4),进货台账!$C$3:$C$1869,LEFT(T$4,LEN(T$4)-1)),"")</f>
        <v/>
      </c>
      <c r="U179" s="64" t="str">
        <f>IF($B179&lt;&gt;"",SUMIFS(进货台账!$K$3:$K$1869,进货台账!$E$3:$E$1869,$B179,进货台账!$B$3:$B$1869,LEFT($I$3,4),进货台账!$C$3:$C$1869,LEFT(T$4,LEN(T$4)-1)),"")</f>
        <v/>
      </c>
      <c r="V179" s="64" t="str">
        <f t="shared" si="236"/>
        <v/>
      </c>
      <c r="W179" s="64" t="str">
        <f t="shared" si="237"/>
        <v/>
      </c>
      <c r="X179" s="64" t="str">
        <f>IF($B179&lt;&gt;"",SUMIFS(销售台账!$I$3:$I$2654,销售台账!$E$3:$E$2654,$B179,销售台账!$B$3:$B$2654,LEFT($I$3,4),销售台账!$C$3:$C$2654,LEFT(T$4,LEN(T$4)-1)),"")</f>
        <v/>
      </c>
      <c r="Y179" s="64" t="str">
        <f>IF($B179&lt;&gt;"",IFERROR(SUMIFS(销售台账!$K$3:$K$2654,销售台账!$E$3:$E$2654,$B179,销售台账!$B$3:$B$2654,LEFT($I$3,4),销售台账!$C$3:$C$2654,LEFT(T$4,LEN(T$4)-1))/X179,0),"")</f>
        <v/>
      </c>
      <c r="Z179" s="64" t="str">
        <f>IF($B179&lt;&gt;"",SUMIFS(损耗登记!$I$3:$I$4999,损耗登记!$E$3:$E$4999,$B179,损耗登记!$B$3:$B$4999,LEFT($I$3,4),损耗登记!$C$3:$C$4999,LEFT(T$4,LEN(T$4)-1)),"")</f>
        <v/>
      </c>
      <c r="AA179" s="64" t="str">
        <f t="shared" si="238"/>
        <v/>
      </c>
      <c r="AB179" s="64" t="str">
        <f t="shared" si="239"/>
        <v/>
      </c>
      <c r="AC179" s="64" t="str">
        <f t="shared" si="240"/>
        <v/>
      </c>
      <c r="AD179" s="64" t="str">
        <f t="shared" si="241"/>
        <v/>
      </c>
      <c r="AE179" s="64" t="str">
        <f>IF($B179&lt;&gt;"",SUMIFS(进货台账!$I$3:$I$1869,进货台账!$E$3:$E$1869,$B179,进货台账!$B$3:$B$1869,LEFT($I$3,4),进货台账!$C$3:$C$1869,LEFT(AE$4,LEN(AE$4)-1)),"")</f>
        <v/>
      </c>
      <c r="AF179" s="64" t="str">
        <f>IF($B179&lt;&gt;"",SUMIFS(进货台账!$K$3:$K$1869,进货台账!$E$3:$E$1869,$B179,进货台账!$B$3:$B$1869,LEFT($I$3,4),进货台账!$C$3:$C$1869,LEFT(AE$4,LEN(AE$4)-1)),"")</f>
        <v/>
      </c>
      <c r="AG179" s="64" t="str">
        <f t="shared" si="174"/>
        <v/>
      </c>
      <c r="AH179" s="64" t="str">
        <f t="shared" si="175"/>
        <v/>
      </c>
      <c r="AI179" s="64" t="str">
        <f>IF($B179&lt;&gt;"",SUMIFS(销售台账!$I$3:$I$2654,销售台账!$E$3:$E$2654,$B179,销售台账!$B$3:$B$2654,LEFT($I$3,4),销售台账!$C$3:$C$2654,LEFT(AE$4,LEN(AE$4)-1)),"")</f>
        <v/>
      </c>
      <c r="AJ179" s="64" t="str">
        <f>IF($B179&lt;&gt;"",IFERROR(SUMIFS(销售台账!$K$3:$K$2654,销售台账!$E$3:$E$2654,$B179,销售台账!$B$3:$B$2654,LEFT($I$3,4),销售台账!$C$3:$C$2654,LEFT(AE$4,LEN(AE$4)-1))/AI179,0),"")</f>
        <v/>
      </c>
      <c r="AK179" s="64" t="str">
        <f>IF($B179&lt;&gt;"",SUMIFS(损耗登记!$I$3:$I$4999,损耗登记!$E$3:$E$4999,$B179,损耗登记!$B$3:$B$4999,LEFT($I$3,4),损耗登记!$C$3:$C$4999,LEFT(AE$4,LEN(AE$4)-1)),"")</f>
        <v/>
      </c>
      <c r="AL179" s="64" t="str">
        <f t="shared" si="176"/>
        <v/>
      </c>
      <c r="AM179" s="64" t="str">
        <f t="shared" si="177"/>
        <v/>
      </c>
      <c r="AN179" s="64" t="str">
        <f t="shared" si="178"/>
        <v/>
      </c>
      <c r="AO179" s="64" t="str">
        <f t="shared" si="179"/>
        <v/>
      </c>
      <c r="AP179" s="64" t="str">
        <f>IF($B179&lt;&gt;"",SUMIFS(进货台账!$I$3:$I$1869,进货台账!$E$3:$E$1869,$B179,进货台账!$B$3:$B$1869,LEFT($I$3,4),进货台账!$C$3:$C$1869,LEFT(AP$4,LEN(AP$4)-1)),"")</f>
        <v/>
      </c>
      <c r="AQ179" s="64" t="str">
        <f>IF($B179&lt;&gt;"",SUMIFS(进货台账!$K$3:$K$1869,进货台账!$E$3:$E$1869,$B179,进货台账!$B$3:$B$1869,LEFT($I$3,4),进货台账!$C$3:$C$1869,LEFT(AP$4,LEN(AP$4)-1)),"")</f>
        <v/>
      </c>
      <c r="AR179" s="64" t="str">
        <f t="shared" si="180"/>
        <v/>
      </c>
      <c r="AS179" s="64" t="str">
        <f t="shared" si="181"/>
        <v/>
      </c>
      <c r="AT179" s="64" t="str">
        <f>IF($B179&lt;&gt;"",SUMIFS(销售台账!$I$3:$I$2654,销售台账!$E$3:$E$2654,$B179,销售台账!$B$3:$B$2654,LEFT($I$3,4),销售台账!$C$3:$C$2654,LEFT(AP$4,LEN(AP$4)-1)),"")</f>
        <v/>
      </c>
      <c r="AU179" s="64" t="str">
        <f>IF($B179&lt;&gt;"",IFERROR(SUMIFS(销售台账!$K$3:$K$2654,销售台账!$E$3:$E$2654,$B179,销售台账!$B$3:$B$2654,LEFT($I$3,4),销售台账!$C$3:$C$2654,LEFT(AP$4,LEN(AP$4)-1))/AT179,0),"")</f>
        <v/>
      </c>
      <c r="AV179" s="64" t="str">
        <f>IF($B179&lt;&gt;"",SUMIFS(损耗登记!$I$3:$I$4999,损耗登记!$E$3:$E$4999,$B179,损耗登记!$B$3:$B$4999,LEFT($I$3,4),损耗登记!$C$3:$C$4999,LEFT(AP$4,LEN(AP$4)-1)),"")</f>
        <v/>
      </c>
      <c r="AW179" s="64" t="str">
        <f t="shared" si="182"/>
        <v/>
      </c>
      <c r="AX179" s="64" t="str">
        <f t="shared" si="183"/>
        <v/>
      </c>
      <c r="AY179" s="64" t="str">
        <f t="shared" si="184"/>
        <v/>
      </c>
      <c r="AZ179" s="64" t="str">
        <f t="shared" si="185"/>
        <v/>
      </c>
      <c r="BA179" s="64" t="str">
        <f>IF($B179&lt;&gt;"",SUMIFS(进货台账!$I$3:$I$1869,进货台账!$E$3:$E$1869,$B179,进货台账!$B$3:$B$1869,LEFT($I$3,4),进货台账!$C$3:$C$1869,LEFT(BA$4,LEN(BA$4)-1)),"")</f>
        <v/>
      </c>
      <c r="BB179" s="64" t="str">
        <f>IF($B179&lt;&gt;"",SUMIFS(进货台账!$K$3:$K$1869,进货台账!$E$3:$E$1869,$B179,进货台账!$B$3:$B$1869,LEFT($I$3,4),进货台账!$C$3:$C$1869,LEFT(BA$4,LEN(BA$4)-1)),"")</f>
        <v/>
      </c>
      <c r="BC179" s="64" t="str">
        <f t="shared" si="186"/>
        <v/>
      </c>
      <c r="BD179" s="64" t="str">
        <f t="shared" si="187"/>
        <v/>
      </c>
      <c r="BE179" s="64" t="str">
        <f>IF($B179&lt;&gt;"",SUMIFS(销售台账!$I$3:$I$2654,销售台账!$E$3:$E$2654,$B179,销售台账!$B$3:$B$2654,LEFT($I$3,4),销售台账!$C$3:$C$2654,LEFT(BA$4,LEN(BA$4)-1)),"")</f>
        <v/>
      </c>
      <c r="BF179" s="64" t="str">
        <f>IF($B179&lt;&gt;"",IFERROR(SUMIFS(销售台账!$K$3:$K$2654,销售台账!$E$3:$E$2654,$B179,销售台账!$B$3:$B$2654,LEFT($I$3,4),销售台账!$C$3:$C$2654,LEFT(BA$4,LEN(BA$4)-1))/BE179,0),"")</f>
        <v/>
      </c>
      <c r="BG179" s="64" t="str">
        <f>IF($B179&lt;&gt;"",SUMIFS(损耗登记!$I$3:$I$4999,损耗登记!$E$3:$E$4999,$B179,损耗登记!$B$3:$B$4999,LEFT($I$3,4),损耗登记!$C$3:$C$4999,LEFT(BA$4,LEN(BA$4)-1)),"")</f>
        <v/>
      </c>
      <c r="BH179" s="64" t="str">
        <f t="shared" si="188"/>
        <v/>
      </c>
      <c r="BI179" s="64" t="str">
        <f t="shared" si="189"/>
        <v/>
      </c>
      <c r="BJ179" s="64" t="str">
        <f t="shared" si="190"/>
        <v/>
      </c>
      <c r="BK179" s="64" t="str">
        <f t="shared" si="191"/>
        <v/>
      </c>
      <c r="BL179" s="64" t="str">
        <f>IF($B179&lt;&gt;"",SUMIFS(进货台账!$I$3:$I$1869,进货台账!$E$3:$E$1869,$B179,进货台账!$B$3:$B$1869,LEFT($I$3,4),进货台账!$C$3:$C$1869,LEFT(BL$4,LEN(BL$4)-1)),"")</f>
        <v/>
      </c>
      <c r="BM179" s="64" t="str">
        <f>IF($B179&lt;&gt;"",SUMIFS(进货台账!$K$3:$K$1869,进货台账!$E$3:$E$1869,$B179,进货台账!$B$3:$B$1869,LEFT($I$3,4),进货台账!$C$3:$C$1869,LEFT(BL$4,LEN(BL$4)-1)),"")</f>
        <v/>
      </c>
      <c r="BN179" s="64" t="str">
        <f t="shared" si="192"/>
        <v/>
      </c>
      <c r="BO179" s="64" t="str">
        <f t="shared" si="193"/>
        <v/>
      </c>
      <c r="BP179" s="64" t="str">
        <f>IF($B179&lt;&gt;"",SUMIFS(销售台账!$I$3:$I$2654,销售台账!$E$3:$E$2654,$B179,销售台账!$B$3:$B$2654,LEFT($I$3,4),销售台账!$C$3:$C$2654,LEFT(BL$4,LEN(BL$4)-1)),"")</f>
        <v/>
      </c>
      <c r="BQ179" s="64" t="str">
        <f>IF($B179&lt;&gt;"",IFERROR(SUMIFS(销售台账!$K$3:$K$2654,销售台账!$E$3:$E$2654,$B179,销售台账!$B$3:$B$2654,LEFT($I$3,4),销售台账!$C$3:$C$2654,LEFT(BL$4,LEN(BL$4)-1))/BP179,0),"")</f>
        <v/>
      </c>
      <c r="BR179" s="64" t="str">
        <f>IF($B179&lt;&gt;"",SUMIFS(损耗登记!$I$3:$I$4999,损耗登记!$E$3:$E$4999,$B179,损耗登记!$B$3:$B$4999,LEFT($I$3,4),损耗登记!$C$3:$C$4999,LEFT(BL$4,LEN(BL$4)-1)),"")</f>
        <v/>
      </c>
      <c r="BS179" s="64" t="str">
        <f t="shared" si="194"/>
        <v/>
      </c>
      <c r="BT179" s="64" t="str">
        <f t="shared" si="195"/>
        <v/>
      </c>
      <c r="BU179" s="64" t="str">
        <f t="shared" si="196"/>
        <v/>
      </c>
      <c r="BV179" s="64" t="str">
        <f t="shared" si="197"/>
        <v/>
      </c>
      <c r="BW179" s="64" t="str">
        <f>IF($B179&lt;&gt;"",SUMIFS(进货台账!$I$3:$I$1869,进货台账!$E$3:$E$1869,$B179,进货台账!$B$3:$B$1869,LEFT($I$3,4),进货台账!$C$3:$C$1869,LEFT(BW$4,LEN(BW$4)-1)),"")</f>
        <v/>
      </c>
      <c r="BX179" s="64" t="str">
        <f>IF($B179&lt;&gt;"",SUMIFS(进货台账!$K$3:$K$1869,进货台账!$E$3:$E$1869,$B179,进货台账!$B$3:$B$1869,LEFT($I$3,4),进货台账!$C$3:$C$1869,LEFT(BW$4,LEN(BW$4)-1)),"")</f>
        <v/>
      </c>
      <c r="BY179" s="64" t="str">
        <f t="shared" si="198"/>
        <v/>
      </c>
      <c r="BZ179" s="64" t="str">
        <f t="shared" si="199"/>
        <v/>
      </c>
      <c r="CA179" s="64" t="str">
        <f>IF($B179&lt;&gt;"",SUMIFS(销售台账!$I$3:$I$2654,销售台账!$E$3:$E$2654,$B179,销售台账!$B$3:$B$2654,LEFT($I$3,4),销售台账!$C$3:$C$2654,LEFT(BW$4,LEN(BW$4)-1)),"")</f>
        <v/>
      </c>
      <c r="CB179" s="64" t="str">
        <f>IF($B179&lt;&gt;"",IFERROR(SUMIFS(销售台账!$K$3:$K$2654,销售台账!$E$3:$E$2654,$B179,销售台账!$B$3:$B$2654,LEFT($I$3,4),销售台账!$C$3:$C$2654,LEFT(BW$4,LEN(BW$4)-1))/CA179,0),"")</f>
        <v/>
      </c>
      <c r="CC179" s="64" t="str">
        <f>IF($B179&lt;&gt;"",SUMIFS(损耗登记!$I$3:$I$4999,损耗登记!$E$3:$E$4999,$B179,损耗登记!$B$3:$B$4999,LEFT($I$3,4),损耗登记!$C$3:$C$4999,LEFT(BW$4,LEN(BW$4)-1)),"")</f>
        <v/>
      </c>
      <c r="CD179" s="64" t="str">
        <f t="shared" si="200"/>
        <v/>
      </c>
      <c r="CE179" s="64" t="str">
        <f t="shared" si="201"/>
        <v/>
      </c>
      <c r="CF179" s="64" t="str">
        <f t="shared" si="202"/>
        <v/>
      </c>
      <c r="CG179" s="64" t="str">
        <f t="shared" si="203"/>
        <v/>
      </c>
      <c r="CH179" s="64" t="str">
        <f>IF($B179&lt;&gt;"",SUMIFS(进货台账!$I$3:$I$1869,进货台账!$E$3:$E$1869,$B179,进货台账!$B$3:$B$1869,LEFT($I$3,4),进货台账!$C$3:$C$1869,LEFT(CH$4,LEN(CH$4)-1)),"")</f>
        <v/>
      </c>
      <c r="CI179" s="64" t="str">
        <f>IF($B179&lt;&gt;"",SUMIFS(进货台账!$K$3:$K$1869,进货台账!$E$3:$E$1869,$B179,进货台账!$B$3:$B$1869,LEFT($I$3,4),进货台账!$C$3:$C$1869,LEFT(CH$4,LEN(CH$4)-1)),"")</f>
        <v/>
      </c>
      <c r="CJ179" s="64" t="str">
        <f t="shared" si="204"/>
        <v/>
      </c>
      <c r="CK179" s="64" t="str">
        <f t="shared" si="205"/>
        <v/>
      </c>
      <c r="CL179" s="64" t="str">
        <f>IF($B179&lt;&gt;"",SUMIFS(销售台账!$I$3:$I$2654,销售台账!$E$3:$E$2654,$B179,销售台账!$B$3:$B$2654,LEFT($I$3,4),销售台账!$C$3:$C$2654,LEFT(CH$4,LEN(CH$4)-1)),"")</f>
        <v/>
      </c>
      <c r="CM179" s="64" t="str">
        <f>IF($B179&lt;&gt;"",IFERROR(SUMIFS(销售台账!$K$3:$K$2654,销售台账!$E$3:$E$2654,$B179,销售台账!$B$3:$B$2654,LEFT($I$3,4),销售台账!$C$3:$C$2654,LEFT(CH$4,LEN(CH$4)-1))/CL179,0),"")</f>
        <v/>
      </c>
      <c r="CN179" s="64" t="str">
        <f>IF($B179&lt;&gt;"",SUMIFS(损耗登记!$I$3:$I$4999,损耗登记!$E$3:$E$4999,$B179,损耗登记!$B$3:$B$4999,LEFT($I$3,4),损耗登记!$C$3:$C$4999,LEFT(CH$4,LEN(CH$4)-1)),"")</f>
        <v/>
      </c>
      <c r="CO179" s="64" t="str">
        <f t="shared" si="206"/>
        <v/>
      </c>
      <c r="CP179" s="64" t="str">
        <f t="shared" si="207"/>
        <v/>
      </c>
      <c r="CQ179" s="64" t="str">
        <f t="shared" si="208"/>
        <v/>
      </c>
      <c r="CR179" s="64" t="str">
        <f t="shared" si="209"/>
        <v/>
      </c>
      <c r="CS179" s="64" t="str">
        <f>IF($B179&lt;&gt;"",SUMIFS(进货台账!$I$3:$I$1869,进货台账!$E$3:$E$1869,$B179,进货台账!$B$3:$B$1869,LEFT($I$3,4),进货台账!$C$3:$C$1869,LEFT(CS$4,LEN(CS$4)-1)),"")</f>
        <v/>
      </c>
      <c r="CT179" s="64" t="str">
        <f>IF($B179&lt;&gt;"",SUMIFS(进货台账!$K$3:$K$1869,进货台账!$E$3:$E$1869,$B179,进货台账!$B$3:$B$1869,LEFT($I$3,4),进货台账!$C$3:$C$1869,LEFT(CS$4,LEN(CS$4)-1)),"")</f>
        <v/>
      </c>
      <c r="CU179" s="64" t="str">
        <f t="shared" si="210"/>
        <v/>
      </c>
      <c r="CV179" s="64" t="str">
        <f t="shared" si="211"/>
        <v/>
      </c>
      <c r="CW179" s="64" t="str">
        <f>IF($B179&lt;&gt;"",SUMIFS(销售台账!$I$3:$I$2654,销售台账!$E$3:$E$2654,$B179,销售台账!$B$3:$B$2654,LEFT($I$3,4),销售台账!$C$3:$C$2654,LEFT(CS$4,LEN(CS$4)-1)),"")</f>
        <v/>
      </c>
      <c r="CX179" s="64" t="str">
        <f>IF($B179&lt;&gt;"",IFERROR(SUMIFS(销售台账!$K$3:$K$2654,销售台账!$E$3:$E$2654,$B179,销售台账!$B$3:$B$2654,LEFT($I$3,4),销售台账!$C$3:$C$2654,LEFT(CS$4,LEN(CS$4)-1))/CW179,0),"")</f>
        <v/>
      </c>
      <c r="CY179" s="64" t="str">
        <f>IF($B179&lt;&gt;"",SUMIFS(损耗登记!$I$3:$I$4999,损耗登记!$E$3:$E$4999,$B179,损耗登记!$B$3:$B$4999,LEFT($I$3,4),损耗登记!$C$3:$C$4999,LEFT(CS$4,LEN(CS$4)-1)),"")</f>
        <v/>
      </c>
      <c r="CZ179" s="64" t="str">
        <f t="shared" si="212"/>
        <v/>
      </c>
      <c r="DA179" s="64" t="str">
        <f t="shared" si="213"/>
        <v/>
      </c>
      <c r="DB179" s="64" t="str">
        <f t="shared" si="214"/>
        <v/>
      </c>
      <c r="DC179" s="64" t="str">
        <f t="shared" si="215"/>
        <v/>
      </c>
      <c r="DD179" s="64" t="str">
        <f>IF($B179&lt;&gt;"",SUMIFS(进货台账!$I$3:$I$1869,进货台账!$E$3:$E$1869,$B179,进货台账!$B$3:$B$1869,LEFT($I$3,4),进货台账!$C$3:$C$1869,LEFT(DD$4,LEN(DD$4)-1)),"")</f>
        <v/>
      </c>
      <c r="DE179" s="64" t="str">
        <f>IF($B179&lt;&gt;"",SUMIFS(进货台账!$K$3:$K$1869,进货台账!$E$3:$E$1869,$B179,进货台账!$B$3:$B$1869,LEFT($I$3,4),进货台账!$C$3:$C$1869,LEFT(DD$4,LEN(DD$4)-1)),"")</f>
        <v/>
      </c>
      <c r="DF179" s="64" t="str">
        <f t="shared" si="216"/>
        <v/>
      </c>
      <c r="DG179" s="64" t="str">
        <f t="shared" si="217"/>
        <v/>
      </c>
      <c r="DH179" s="64" t="str">
        <f>IF($B179&lt;&gt;"",SUMIFS(销售台账!$I$3:$I$2654,销售台账!$E$3:$E$2654,$B179,销售台账!$B$3:$B$2654,LEFT($I$3,4),销售台账!$C$3:$C$2654,LEFT(DD$4,LEN(DD$4)-1)),"")</f>
        <v/>
      </c>
      <c r="DI179" s="64" t="str">
        <f>IF($B179&lt;&gt;"",IFERROR(SUMIFS(销售台账!$K$3:$K$2654,销售台账!$E$3:$E$2654,$B179,销售台账!$B$3:$B$2654,LEFT($I$3,4),销售台账!$C$3:$C$2654,LEFT(DD$4,LEN(DD$4)-1))/DH179,0),"")</f>
        <v/>
      </c>
      <c r="DJ179" s="64" t="str">
        <f>IF($B179&lt;&gt;"",SUMIFS(损耗登记!$I$3:$I$4999,损耗登记!$E$3:$E$4999,$B179,损耗登记!$B$3:$B$4999,LEFT($I$3,4),损耗登记!$C$3:$C$4999,LEFT(DD$4,LEN(DD$4)-1)),"")</f>
        <v/>
      </c>
      <c r="DK179" s="64" t="str">
        <f t="shared" si="218"/>
        <v/>
      </c>
      <c r="DL179" s="64" t="str">
        <f t="shared" si="219"/>
        <v/>
      </c>
      <c r="DM179" s="64" t="str">
        <f t="shared" si="220"/>
        <v/>
      </c>
      <c r="DN179" s="64" t="str">
        <f t="shared" si="221"/>
        <v/>
      </c>
      <c r="DO179" s="64" t="str">
        <f>IF($B179&lt;&gt;"",SUMIFS(进货台账!$I$3:$I$1869,进货台账!$E$3:$E$1869,$B179,进货台账!$B$3:$B$1869,LEFT($I$3,4),进货台账!$C$3:$C$1869,LEFT(DO$4,LEN(DO$4)-1)),"")</f>
        <v/>
      </c>
      <c r="DP179" s="64" t="str">
        <f>IF($B179&lt;&gt;"",SUMIFS(进货台账!$K$3:$K$1869,进货台账!$E$3:$E$1869,$B179,进货台账!$B$3:$B$1869,LEFT($I$3,4),进货台账!$C$3:$C$1869,LEFT(DO$4,LEN(DO$4)-1)),"")</f>
        <v/>
      </c>
      <c r="DQ179" s="64" t="str">
        <f t="shared" si="222"/>
        <v/>
      </c>
      <c r="DR179" s="64" t="str">
        <f t="shared" si="223"/>
        <v/>
      </c>
      <c r="DS179" s="64" t="str">
        <f>IF($B179&lt;&gt;"",SUMIFS(销售台账!$I$3:$I$2654,销售台账!$E$3:$E$2654,$B179,销售台账!$B$3:$B$2654,LEFT($I$3,4),销售台账!$C$3:$C$2654,LEFT(DO$4,LEN(DO$4)-1)),"")</f>
        <v/>
      </c>
      <c r="DT179" s="64" t="str">
        <f>IF($B179&lt;&gt;"",IFERROR(SUMIFS(销售台账!$K$3:$K$2654,销售台账!$E$3:$E$2654,$B179,销售台账!$B$3:$B$2654,LEFT($I$3,4),销售台账!$C$3:$C$2654,LEFT(DO$4,LEN(DO$4)-1))/DS179,0),"")</f>
        <v/>
      </c>
      <c r="DU179" s="64" t="str">
        <f>IF($B179&lt;&gt;"",SUMIFS(损耗登记!$I$3:$I$4999,损耗登记!$E$3:$E$4999,$B179,损耗登记!$B$3:$B$4999,LEFT($I$3,4),损耗登记!$C$3:$C$4999,LEFT(DO$4,LEN(DO$4)-1)),"")</f>
        <v/>
      </c>
      <c r="DV179" s="64" t="str">
        <f t="shared" si="224"/>
        <v/>
      </c>
      <c r="DW179" s="64" t="str">
        <f t="shared" si="225"/>
        <v/>
      </c>
      <c r="DX179" s="64" t="str">
        <f t="shared" si="226"/>
        <v/>
      </c>
      <c r="DY179" s="64" t="str">
        <f t="shared" si="227"/>
        <v/>
      </c>
      <c r="DZ179" s="64" t="str">
        <f>IF($B179&lt;&gt;"",SUMIFS(进货台账!$I$3:$I$1869,进货台账!$E$3:$E$1869,$B179,进货台账!$B$3:$B$1869,LEFT($I$3,4),进货台账!$C$3:$C$1869,LEFT(DZ$4,LEN(DZ$4)-1)),"")</f>
        <v/>
      </c>
      <c r="EA179" s="64" t="str">
        <f>IF($B179&lt;&gt;"",SUMIFS(进货台账!$K$3:$K$1869,进货台账!$E$3:$E$1869,$B179,进货台账!$B$3:$B$1869,LEFT($I$3,4),进货台账!$C$3:$C$1869,LEFT(DZ$4,LEN(DZ$4)-1)),"")</f>
        <v/>
      </c>
      <c r="EB179" s="64" t="str">
        <f t="shared" si="228"/>
        <v/>
      </c>
      <c r="EC179" s="64" t="str">
        <f t="shared" si="229"/>
        <v/>
      </c>
      <c r="ED179" s="64" t="str">
        <f>IF($B179&lt;&gt;"",SUMIFS(销售台账!$I$3:$I$2654,销售台账!$E$3:$E$2654,$B179,销售台账!$B$3:$B$2654,LEFT($I$3,4),销售台账!$C$3:$C$2654,LEFT(DZ$4,LEN(DZ$4)-1)),"")</f>
        <v/>
      </c>
      <c r="EE179" s="64" t="str">
        <f>IF($B179&lt;&gt;"",IFERROR(SUMIFS(销售台账!$K$3:$K$2654,销售台账!$E$3:$E$2654,$B179,销售台账!$B$3:$B$2654,LEFT($I$3,4),销售台账!$C$3:$C$2654,LEFT(DZ$4,LEN(DZ$4)-1))/ED179,0),"")</f>
        <v/>
      </c>
      <c r="EF179" s="64" t="str">
        <f>IF($B179&lt;&gt;"",SUMIFS(损耗登记!$I$3:$I$4999,损耗登记!$E$3:$E$4999,$B179,损耗登记!$B$3:$B$4999,LEFT($I$3,4),损耗登记!$C$3:$C$4999,LEFT(DZ$4,LEN(DZ$4)-1)),"")</f>
        <v/>
      </c>
      <c r="EG179" s="64" t="str">
        <f t="shared" si="230"/>
        <v/>
      </c>
      <c r="EH179" s="64" t="str">
        <f t="shared" si="231"/>
        <v/>
      </c>
      <c r="EI179" s="64" t="str">
        <f t="shared" si="232"/>
        <v/>
      </c>
      <c r="EJ179" s="64" t="str">
        <f t="shared" si="233"/>
        <v/>
      </c>
    </row>
    <row r="180" s="44" customFormat="1" ht="22" customHeight="1" spans="1:140">
      <c r="A180" s="63" t="str">
        <f t="shared" si="234"/>
        <v/>
      </c>
      <c r="B180" s="63" t="str">
        <f>IF(商品参数!A176&lt;&gt;"",商品参数!A176,"")</f>
        <v/>
      </c>
      <c r="C180" s="64" t="str">
        <f>IFERROR(VLOOKUP(B180,商品参数!A:E,2,FALSE),"")</f>
        <v/>
      </c>
      <c r="D180" s="64" t="str">
        <f>IFERROR(VLOOKUP(B180,商品参数!A:E,3,FALSE),"")</f>
        <v/>
      </c>
      <c r="E180" s="64" t="str">
        <f>IFERROR(VLOOKUP(B180,商品参数!A:E,4,FALSE),"")</f>
        <v/>
      </c>
      <c r="F180" s="64" t="str">
        <f>IF(E180&lt;&gt;"",IFERROR(VLOOKUP(B180,商品参数!$A$3:$D$499,6,0),0),"")</f>
        <v/>
      </c>
      <c r="G180" s="64" t="str">
        <f>IF(E180&lt;&gt;"",IFERROR(VLOOKUP(B180,商品参数!$A$3:$E$499,7,0),0),"")</f>
        <v/>
      </c>
      <c r="H180" s="64" t="str">
        <f t="shared" si="168"/>
        <v/>
      </c>
      <c r="I180" s="64" t="str">
        <f>IF($B180&lt;&gt;"",SUMIFS(进货台账!$I$3:$I$1869,进货台账!$E$3:$E$1869,$B180,进货台账!$B$3:$B$1869,LEFT($I$3,4),进货台账!$C$3:$C$1869,LEFT(I$4,LEN(I$4)-1)),"")</f>
        <v/>
      </c>
      <c r="J180" s="64" t="str">
        <f>IF($B180&lt;&gt;"",SUMIFS(进货台账!$K$3:$K$1869,进货台账!$E$3:$E$1869,$B180,进货台账!$B$3:$B$1869,LEFT($I$3,4),进货台账!$C$3:$C$1869,LEFT(I$4,LEN(I$4)-1)),"")</f>
        <v/>
      </c>
      <c r="K180" s="64" t="str">
        <f t="shared" si="169"/>
        <v/>
      </c>
      <c r="L180" s="64" t="str">
        <f t="shared" si="170"/>
        <v/>
      </c>
      <c r="M180" s="64" t="str">
        <f>IF($B180&lt;&gt;"",SUMIFS(销售台账!$I$3:$I$2654,销售台账!$E$3:$E$2654,$B180,销售台账!$B$3:$B$2654,LEFT($I$3,4),销售台账!$C$3:$C$2654,LEFT(I$4,LEN(I$4)-1)),"")</f>
        <v/>
      </c>
      <c r="N180" s="64" t="str">
        <f>IF($B180&lt;&gt;"",IFERROR(SUMIFS(销售台账!$K$3:$K$2654,销售台账!$E$3:$E$2654,$B180,销售台账!$B$3:$B$2654,LEFT($I$3,4),销售台账!$C$3:$C$2654,LEFT(I$4,LEN(I$4)-1))/M180,0),"")</f>
        <v/>
      </c>
      <c r="O180" s="64" t="str">
        <f>IF($B180&lt;&gt;"",SUMIFS(损耗登记!$I$3:$I$4999,损耗登记!$E$3:$E$4999,$B180,损耗登记!$B$3:$B$4999,LEFT($I$3,4),损耗登记!$C$3:$C$4999,LEFT(I$4,LEN(I$4)-1)),"")</f>
        <v/>
      </c>
      <c r="P180" s="64" t="str">
        <f t="shared" si="171"/>
        <v/>
      </c>
      <c r="Q180" s="64" t="str">
        <f t="shared" si="172"/>
        <v/>
      </c>
      <c r="R180" s="64" t="str">
        <f t="shared" si="173"/>
        <v/>
      </c>
      <c r="S180" s="64" t="str">
        <f t="shared" si="235"/>
        <v/>
      </c>
      <c r="T180" s="64" t="str">
        <f>IF($B180&lt;&gt;"",SUMIFS(进货台账!$I$3:$I$1869,进货台账!$E$3:$E$1869,$B180,进货台账!$B$3:$B$1869,LEFT($I$3,4),进货台账!$C$3:$C$1869,LEFT(T$4,LEN(T$4)-1)),"")</f>
        <v/>
      </c>
      <c r="U180" s="64" t="str">
        <f>IF($B180&lt;&gt;"",SUMIFS(进货台账!$K$3:$K$1869,进货台账!$E$3:$E$1869,$B180,进货台账!$B$3:$B$1869,LEFT($I$3,4),进货台账!$C$3:$C$1869,LEFT(T$4,LEN(T$4)-1)),"")</f>
        <v/>
      </c>
      <c r="V180" s="64" t="str">
        <f t="shared" si="236"/>
        <v/>
      </c>
      <c r="W180" s="64" t="str">
        <f t="shared" si="237"/>
        <v/>
      </c>
      <c r="X180" s="64" t="str">
        <f>IF($B180&lt;&gt;"",SUMIFS(销售台账!$I$3:$I$2654,销售台账!$E$3:$E$2654,$B180,销售台账!$B$3:$B$2654,LEFT($I$3,4),销售台账!$C$3:$C$2654,LEFT(T$4,LEN(T$4)-1)),"")</f>
        <v/>
      </c>
      <c r="Y180" s="64" t="str">
        <f>IF($B180&lt;&gt;"",IFERROR(SUMIFS(销售台账!$K$3:$K$2654,销售台账!$E$3:$E$2654,$B180,销售台账!$B$3:$B$2654,LEFT($I$3,4),销售台账!$C$3:$C$2654,LEFT(T$4,LEN(T$4)-1))/X180,0),"")</f>
        <v/>
      </c>
      <c r="Z180" s="64" t="str">
        <f>IF($B180&lt;&gt;"",SUMIFS(损耗登记!$I$3:$I$4999,损耗登记!$E$3:$E$4999,$B180,损耗登记!$B$3:$B$4999,LEFT($I$3,4),损耗登记!$C$3:$C$4999,LEFT(T$4,LEN(T$4)-1)),"")</f>
        <v/>
      </c>
      <c r="AA180" s="64" t="str">
        <f t="shared" si="238"/>
        <v/>
      </c>
      <c r="AB180" s="64" t="str">
        <f t="shared" si="239"/>
        <v/>
      </c>
      <c r="AC180" s="64" t="str">
        <f t="shared" si="240"/>
        <v/>
      </c>
      <c r="AD180" s="64" t="str">
        <f t="shared" si="241"/>
        <v/>
      </c>
      <c r="AE180" s="64" t="str">
        <f>IF($B180&lt;&gt;"",SUMIFS(进货台账!$I$3:$I$1869,进货台账!$E$3:$E$1869,$B180,进货台账!$B$3:$B$1869,LEFT($I$3,4),进货台账!$C$3:$C$1869,LEFT(AE$4,LEN(AE$4)-1)),"")</f>
        <v/>
      </c>
      <c r="AF180" s="64" t="str">
        <f>IF($B180&lt;&gt;"",SUMIFS(进货台账!$K$3:$K$1869,进货台账!$E$3:$E$1869,$B180,进货台账!$B$3:$B$1869,LEFT($I$3,4),进货台账!$C$3:$C$1869,LEFT(AE$4,LEN(AE$4)-1)),"")</f>
        <v/>
      </c>
      <c r="AG180" s="64" t="str">
        <f t="shared" si="174"/>
        <v/>
      </c>
      <c r="AH180" s="64" t="str">
        <f t="shared" si="175"/>
        <v/>
      </c>
      <c r="AI180" s="64" t="str">
        <f>IF($B180&lt;&gt;"",SUMIFS(销售台账!$I$3:$I$2654,销售台账!$E$3:$E$2654,$B180,销售台账!$B$3:$B$2654,LEFT($I$3,4),销售台账!$C$3:$C$2654,LEFT(AE$4,LEN(AE$4)-1)),"")</f>
        <v/>
      </c>
      <c r="AJ180" s="64" t="str">
        <f>IF($B180&lt;&gt;"",IFERROR(SUMIFS(销售台账!$K$3:$K$2654,销售台账!$E$3:$E$2654,$B180,销售台账!$B$3:$B$2654,LEFT($I$3,4),销售台账!$C$3:$C$2654,LEFT(AE$4,LEN(AE$4)-1))/AI180,0),"")</f>
        <v/>
      </c>
      <c r="AK180" s="64" t="str">
        <f>IF($B180&lt;&gt;"",SUMIFS(损耗登记!$I$3:$I$4999,损耗登记!$E$3:$E$4999,$B180,损耗登记!$B$3:$B$4999,LEFT($I$3,4),损耗登记!$C$3:$C$4999,LEFT(AE$4,LEN(AE$4)-1)),"")</f>
        <v/>
      </c>
      <c r="AL180" s="64" t="str">
        <f t="shared" si="176"/>
        <v/>
      </c>
      <c r="AM180" s="64" t="str">
        <f t="shared" si="177"/>
        <v/>
      </c>
      <c r="AN180" s="64" t="str">
        <f t="shared" si="178"/>
        <v/>
      </c>
      <c r="AO180" s="64" t="str">
        <f t="shared" si="179"/>
        <v/>
      </c>
      <c r="AP180" s="64" t="str">
        <f>IF($B180&lt;&gt;"",SUMIFS(进货台账!$I$3:$I$1869,进货台账!$E$3:$E$1869,$B180,进货台账!$B$3:$B$1869,LEFT($I$3,4),进货台账!$C$3:$C$1869,LEFT(AP$4,LEN(AP$4)-1)),"")</f>
        <v/>
      </c>
      <c r="AQ180" s="64" t="str">
        <f>IF($B180&lt;&gt;"",SUMIFS(进货台账!$K$3:$K$1869,进货台账!$E$3:$E$1869,$B180,进货台账!$B$3:$B$1869,LEFT($I$3,4),进货台账!$C$3:$C$1869,LEFT(AP$4,LEN(AP$4)-1)),"")</f>
        <v/>
      </c>
      <c r="AR180" s="64" t="str">
        <f t="shared" si="180"/>
        <v/>
      </c>
      <c r="AS180" s="64" t="str">
        <f t="shared" si="181"/>
        <v/>
      </c>
      <c r="AT180" s="64" t="str">
        <f>IF($B180&lt;&gt;"",SUMIFS(销售台账!$I$3:$I$2654,销售台账!$E$3:$E$2654,$B180,销售台账!$B$3:$B$2654,LEFT($I$3,4),销售台账!$C$3:$C$2654,LEFT(AP$4,LEN(AP$4)-1)),"")</f>
        <v/>
      </c>
      <c r="AU180" s="64" t="str">
        <f>IF($B180&lt;&gt;"",IFERROR(SUMIFS(销售台账!$K$3:$K$2654,销售台账!$E$3:$E$2654,$B180,销售台账!$B$3:$B$2654,LEFT($I$3,4),销售台账!$C$3:$C$2654,LEFT(AP$4,LEN(AP$4)-1))/AT180,0),"")</f>
        <v/>
      </c>
      <c r="AV180" s="64" t="str">
        <f>IF($B180&lt;&gt;"",SUMIFS(损耗登记!$I$3:$I$4999,损耗登记!$E$3:$E$4999,$B180,损耗登记!$B$3:$B$4999,LEFT($I$3,4),损耗登记!$C$3:$C$4999,LEFT(AP$4,LEN(AP$4)-1)),"")</f>
        <v/>
      </c>
      <c r="AW180" s="64" t="str">
        <f t="shared" si="182"/>
        <v/>
      </c>
      <c r="AX180" s="64" t="str">
        <f t="shared" si="183"/>
        <v/>
      </c>
      <c r="AY180" s="64" t="str">
        <f t="shared" si="184"/>
        <v/>
      </c>
      <c r="AZ180" s="64" t="str">
        <f t="shared" si="185"/>
        <v/>
      </c>
      <c r="BA180" s="64" t="str">
        <f>IF($B180&lt;&gt;"",SUMIFS(进货台账!$I$3:$I$1869,进货台账!$E$3:$E$1869,$B180,进货台账!$B$3:$B$1869,LEFT($I$3,4),进货台账!$C$3:$C$1869,LEFT(BA$4,LEN(BA$4)-1)),"")</f>
        <v/>
      </c>
      <c r="BB180" s="64" t="str">
        <f>IF($B180&lt;&gt;"",SUMIFS(进货台账!$K$3:$K$1869,进货台账!$E$3:$E$1869,$B180,进货台账!$B$3:$B$1869,LEFT($I$3,4),进货台账!$C$3:$C$1869,LEFT(BA$4,LEN(BA$4)-1)),"")</f>
        <v/>
      </c>
      <c r="BC180" s="64" t="str">
        <f t="shared" si="186"/>
        <v/>
      </c>
      <c r="BD180" s="64" t="str">
        <f t="shared" si="187"/>
        <v/>
      </c>
      <c r="BE180" s="64" t="str">
        <f>IF($B180&lt;&gt;"",SUMIFS(销售台账!$I$3:$I$2654,销售台账!$E$3:$E$2654,$B180,销售台账!$B$3:$B$2654,LEFT($I$3,4),销售台账!$C$3:$C$2654,LEFT(BA$4,LEN(BA$4)-1)),"")</f>
        <v/>
      </c>
      <c r="BF180" s="64" t="str">
        <f>IF($B180&lt;&gt;"",IFERROR(SUMIFS(销售台账!$K$3:$K$2654,销售台账!$E$3:$E$2654,$B180,销售台账!$B$3:$B$2654,LEFT($I$3,4),销售台账!$C$3:$C$2654,LEFT(BA$4,LEN(BA$4)-1))/BE180,0),"")</f>
        <v/>
      </c>
      <c r="BG180" s="64" t="str">
        <f>IF($B180&lt;&gt;"",SUMIFS(损耗登记!$I$3:$I$4999,损耗登记!$E$3:$E$4999,$B180,损耗登记!$B$3:$B$4999,LEFT($I$3,4),损耗登记!$C$3:$C$4999,LEFT(BA$4,LEN(BA$4)-1)),"")</f>
        <v/>
      </c>
      <c r="BH180" s="64" t="str">
        <f t="shared" si="188"/>
        <v/>
      </c>
      <c r="BI180" s="64" t="str">
        <f t="shared" si="189"/>
        <v/>
      </c>
      <c r="BJ180" s="64" t="str">
        <f t="shared" si="190"/>
        <v/>
      </c>
      <c r="BK180" s="64" t="str">
        <f t="shared" si="191"/>
        <v/>
      </c>
      <c r="BL180" s="64" t="str">
        <f>IF($B180&lt;&gt;"",SUMIFS(进货台账!$I$3:$I$1869,进货台账!$E$3:$E$1869,$B180,进货台账!$B$3:$B$1869,LEFT($I$3,4),进货台账!$C$3:$C$1869,LEFT(BL$4,LEN(BL$4)-1)),"")</f>
        <v/>
      </c>
      <c r="BM180" s="64" t="str">
        <f>IF($B180&lt;&gt;"",SUMIFS(进货台账!$K$3:$K$1869,进货台账!$E$3:$E$1869,$B180,进货台账!$B$3:$B$1869,LEFT($I$3,4),进货台账!$C$3:$C$1869,LEFT(BL$4,LEN(BL$4)-1)),"")</f>
        <v/>
      </c>
      <c r="BN180" s="64" t="str">
        <f t="shared" si="192"/>
        <v/>
      </c>
      <c r="BO180" s="64" t="str">
        <f t="shared" si="193"/>
        <v/>
      </c>
      <c r="BP180" s="64" t="str">
        <f>IF($B180&lt;&gt;"",SUMIFS(销售台账!$I$3:$I$2654,销售台账!$E$3:$E$2654,$B180,销售台账!$B$3:$B$2654,LEFT($I$3,4),销售台账!$C$3:$C$2654,LEFT(BL$4,LEN(BL$4)-1)),"")</f>
        <v/>
      </c>
      <c r="BQ180" s="64" t="str">
        <f>IF($B180&lt;&gt;"",IFERROR(SUMIFS(销售台账!$K$3:$K$2654,销售台账!$E$3:$E$2654,$B180,销售台账!$B$3:$B$2654,LEFT($I$3,4),销售台账!$C$3:$C$2654,LEFT(BL$4,LEN(BL$4)-1))/BP180,0),"")</f>
        <v/>
      </c>
      <c r="BR180" s="64" t="str">
        <f>IF($B180&lt;&gt;"",SUMIFS(损耗登记!$I$3:$I$4999,损耗登记!$E$3:$E$4999,$B180,损耗登记!$B$3:$B$4999,LEFT($I$3,4),损耗登记!$C$3:$C$4999,LEFT(BL$4,LEN(BL$4)-1)),"")</f>
        <v/>
      </c>
      <c r="BS180" s="64" t="str">
        <f t="shared" si="194"/>
        <v/>
      </c>
      <c r="BT180" s="64" t="str">
        <f t="shared" si="195"/>
        <v/>
      </c>
      <c r="BU180" s="64" t="str">
        <f t="shared" si="196"/>
        <v/>
      </c>
      <c r="BV180" s="64" t="str">
        <f t="shared" si="197"/>
        <v/>
      </c>
      <c r="BW180" s="64" t="str">
        <f>IF($B180&lt;&gt;"",SUMIFS(进货台账!$I$3:$I$1869,进货台账!$E$3:$E$1869,$B180,进货台账!$B$3:$B$1869,LEFT($I$3,4),进货台账!$C$3:$C$1869,LEFT(BW$4,LEN(BW$4)-1)),"")</f>
        <v/>
      </c>
      <c r="BX180" s="64" t="str">
        <f>IF($B180&lt;&gt;"",SUMIFS(进货台账!$K$3:$K$1869,进货台账!$E$3:$E$1869,$B180,进货台账!$B$3:$B$1869,LEFT($I$3,4),进货台账!$C$3:$C$1869,LEFT(BW$4,LEN(BW$4)-1)),"")</f>
        <v/>
      </c>
      <c r="BY180" s="64" t="str">
        <f t="shared" si="198"/>
        <v/>
      </c>
      <c r="BZ180" s="64" t="str">
        <f t="shared" si="199"/>
        <v/>
      </c>
      <c r="CA180" s="64" t="str">
        <f>IF($B180&lt;&gt;"",SUMIFS(销售台账!$I$3:$I$2654,销售台账!$E$3:$E$2654,$B180,销售台账!$B$3:$B$2654,LEFT($I$3,4),销售台账!$C$3:$C$2654,LEFT(BW$4,LEN(BW$4)-1)),"")</f>
        <v/>
      </c>
      <c r="CB180" s="64" t="str">
        <f>IF($B180&lt;&gt;"",IFERROR(SUMIFS(销售台账!$K$3:$K$2654,销售台账!$E$3:$E$2654,$B180,销售台账!$B$3:$B$2654,LEFT($I$3,4),销售台账!$C$3:$C$2654,LEFT(BW$4,LEN(BW$4)-1))/CA180,0),"")</f>
        <v/>
      </c>
      <c r="CC180" s="64" t="str">
        <f>IF($B180&lt;&gt;"",SUMIFS(损耗登记!$I$3:$I$4999,损耗登记!$E$3:$E$4999,$B180,损耗登记!$B$3:$B$4999,LEFT($I$3,4),损耗登记!$C$3:$C$4999,LEFT(BW$4,LEN(BW$4)-1)),"")</f>
        <v/>
      </c>
      <c r="CD180" s="64" t="str">
        <f t="shared" si="200"/>
        <v/>
      </c>
      <c r="CE180" s="64" t="str">
        <f t="shared" si="201"/>
        <v/>
      </c>
      <c r="CF180" s="64" t="str">
        <f t="shared" si="202"/>
        <v/>
      </c>
      <c r="CG180" s="64" t="str">
        <f t="shared" si="203"/>
        <v/>
      </c>
      <c r="CH180" s="64" t="str">
        <f>IF($B180&lt;&gt;"",SUMIFS(进货台账!$I$3:$I$1869,进货台账!$E$3:$E$1869,$B180,进货台账!$B$3:$B$1869,LEFT($I$3,4),进货台账!$C$3:$C$1869,LEFT(CH$4,LEN(CH$4)-1)),"")</f>
        <v/>
      </c>
      <c r="CI180" s="64" t="str">
        <f>IF($B180&lt;&gt;"",SUMIFS(进货台账!$K$3:$K$1869,进货台账!$E$3:$E$1869,$B180,进货台账!$B$3:$B$1869,LEFT($I$3,4),进货台账!$C$3:$C$1869,LEFT(CH$4,LEN(CH$4)-1)),"")</f>
        <v/>
      </c>
      <c r="CJ180" s="64" t="str">
        <f t="shared" si="204"/>
        <v/>
      </c>
      <c r="CK180" s="64" t="str">
        <f t="shared" si="205"/>
        <v/>
      </c>
      <c r="CL180" s="64" t="str">
        <f>IF($B180&lt;&gt;"",SUMIFS(销售台账!$I$3:$I$2654,销售台账!$E$3:$E$2654,$B180,销售台账!$B$3:$B$2654,LEFT($I$3,4),销售台账!$C$3:$C$2654,LEFT(CH$4,LEN(CH$4)-1)),"")</f>
        <v/>
      </c>
      <c r="CM180" s="64" t="str">
        <f>IF($B180&lt;&gt;"",IFERROR(SUMIFS(销售台账!$K$3:$K$2654,销售台账!$E$3:$E$2654,$B180,销售台账!$B$3:$B$2654,LEFT($I$3,4),销售台账!$C$3:$C$2654,LEFT(CH$4,LEN(CH$4)-1))/CL180,0),"")</f>
        <v/>
      </c>
      <c r="CN180" s="64" t="str">
        <f>IF($B180&lt;&gt;"",SUMIFS(损耗登记!$I$3:$I$4999,损耗登记!$E$3:$E$4999,$B180,损耗登记!$B$3:$B$4999,LEFT($I$3,4),损耗登记!$C$3:$C$4999,LEFT(CH$4,LEN(CH$4)-1)),"")</f>
        <v/>
      </c>
      <c r="CO180" s="64" t="str">
        <f t="shared" si="206"/>
        <v/>
      </c>
      <c r="CP180" s="64" t="str">
        <f t="shared" si="207"/>
        <v/>
      </c>
      <c r="CQ180" s="64" t="str">
        <f t="shared" si="208"/>
        <v/>
      </c>
      <c r="CR180" s="64" t="str">
        <f t="shared" si="209"/>
        <v/>
      </c>
      <c r="CS180" s="64" t="str">
        <f>IF($B180&lt;&gt;"",SUMIFS(进货台账!$I$3:$I$1869,进货台账!$E$3:$E$1869,$B180,进货台账!$B$3:$B$1869,LEFT($I$3,4),进货台账!$C$3:$C$1869,LEFT(CS$4,LEN(CS$4)-1)),"")</f>
        <v/>
      </c>
      <c r="CT180" s="64" t="str">
        <f>IF($B180&lt;&gt;"",SUMIFS(进货台账!$K$3:$K$1869,进货台账!$E$3:$E$1869,$B180,进货台账!$B$3:$B$1869,LEFT($I$3,4),进货台账!$C$3:$C$1869,LEFT(CS$4,LEN(CS$4)-1)),"")</f>
        <v/>
      </c>
      <c r="CU180" s="64" t="str">
        <f t="shared" si="210"/>
        <v/>
      </c>
      <c r="CV180" s="64" t="str">
        <f t="shared" si="211"/>
        <v/>
      </c>
      <c r="CW180" s="64" t="str">
        <f>IF($B180&lt;&gt;"",SUMIFS(销售台账!$I$3:$I$2654,销售台账!$E$3:$E$2654,$B180,销售台账!$B$3:$B$2654,LEFT($I$3,4),销售台账!$C$3:$C$2654,LEFT(CS$4,LEN(CS$4)-1)),"")</f>
        <v/>
      </c>
      <c r="CX180" s="64" t="str">
        <f>IF($B180&lt;&gt;"",IFERROR(SUMIFS(销售台账!$K$3:$K$2654,销售台账!$E$3:$E$2654,$B180,销售台账!$B$3:$B$2654,LEFT($I$3,4),销售台账!$C$3:$C$2654,LEFT(CS$4,LEN(CS$4)-1))/CW180,0),"")</f>
        <v/>
      </c>
      <c r="CY180" s="64" t="str">
        <f>IF($B180&lt;&gt;"",SUMIFS(损耗登记!$I$3:$I$4999,损耗登记!$E$3:$E$4999,$B180,损耗登记!$B$3:$B$4999,LEFT($I$3,4),损耗登记!$C$3:$C$4999,LEFT(CS$4,LEN(CS$4)-1)),"")</f>
        <v/>
      </c>
      <c r="CZ180" s="64" t="str">
        <f t="shared" si="212"/>
        <v/>
      </c>
      <c r="DA180" s="64" t="str">
        <f t="shared" si="213"/>
        <v/>
      </c>
      <c r="DB180" s="64" t="str">
        <f t="shared" si="214"/>
        <v/>
      </c>
      <c r="DC180" s="64" t="str">
        <f t="shared" si="215"/>
        <v/>
      </c>
      <c r="DD180" s="64" t="str">
        <f>IF($B180&lt;&gt;"",SUMIFS(进货台账!$I$3:$I$1869,进货台账!$E$3:$E$1869,$B180,进货台账!$B$3:$B$1869,LEFT($I$3,4),进货台账!$C$3:$C$1869,LEFT(DD$4,LEN(DD$4)-1)),"")</f>
        <v/>
      </c>
      <c r="DE180" s="64" t="str">
        <f>IF($B180&lt;&gt;"",SUMIFS(进货台账!$K$3:$K$1869,进货台账!$E$3:$E$1869,$B180,进货台账!$B$3:$B$1869,LEFT($I$3,4),进货台账!$C$3:$C$1869,LEFT(DD$4,LEN(DD$4)-1)),"")</f>
        <v/>
      </c>
      <c r="DF180" s="64" t="str">
        <f t="shared" si="216"/>
        <v/>
      </c>
      <c r="DG180" s="64" t="str">
        <f t="shared" si="217"/>
        <v/>
      </c>
      <c r="DH180" s="64" t="str">
        <f>IF($B180&lt;&gt;"",SUMIFS(销售台账!$I$3:$I$2654,销售台账!$E$3:$E$2654,$B180,销售台账!$B$3:$B$2654,LEFT($I$3,4),销售台账!$C$3:$C$2654,LEFT(DD$4,LEN(DD$4)-1)),"")</f>
        <v/>
      </c>
      <c r="DI180" s="64" t="str">
        <f>IF($B180&lt;&gt;"",IFERROR(SUMIFS(销售台账!$K$3:$K$2654,销售台账!$E$3:$E$2654,$B180,销售台账!$B$3:$B$2654,LEFT($I$3,4),销售台账!$C$3:$C$2654,LEFT(DD$4,LEN(DD$4)-1))/DH180,0),"")</f>
        <v/>
      </c>
      <c r="DJ180" s="64" t="str">
        <f>IF($B180&lt;&gt;"",SUMIFS(损耗登记!$I$3:$I$4999,损耗登记!$E$3:$E$4999,$B180,损耗登记!$B$3:$B$4999,LEFT($I$3,4),损耗登记!$C$3:$C$4999,LEFT(DD$4,LEN(DD$4)-1)),"")</f>
        <v/>
      </c>
      <c r="DK180" s="64" t="str">
        <f t="shared" si="218"/>
        <v/>
      </c>
      <c r="DL180" s="64" t="str">
        <f t="shared" si="219"/>
        <v/>
      </c>
      <c r="DM180" s="64" t="str">
        <f t="shared" si="220"/>
        <v/>
      </c>
      <c r="DN180" s="64" t="str">
        <f t="shared" si="221"/>
        <v/>
      </c>
      <c r="DO180" s="64" t="str">
        <f>IF($B180&lt;&gt;"",SUMIFS(进货台账!$I$3:$I$1869,进货台账!$E$3:$E$1869,$B180,进货台账!$B$3:$B$1869,LEFT($I$3,4),进货台账!$C$3:$C$1869,LEFT(DO$4,LEN(DO$4)-1)),"")</f>
        <v/>
      </c>
      <c r="DP180" s="64" t="str">
        <f>IF($B180&lt;&gt;"",SUMIFS(进货台账!$K$3:$K$1869,进货台账!$E$3:$E$1869,$B180,进货台账!$B$3:$B$1869,LEFT($I$3,4),进货台账!$C$3:$C$1869,LEFT(DO$4,LEN(DO$4)-1)),"")</f>
        <v/>
      </c>
      <c r="DQ180" s="64" t="str">
        <f t="shared" si="222"/>
        <v/>
      </c>
      <c r="DR180" s="64" t="str">
        <f t="shared" si="223"/>
        <v/>
      </c>
      <c r="DS180" s="64" t="str">
        <f>IF($B180&lt;&gt;"",SUMIFS(销售台账!$I$3:$I$2654,销售台账!$E$3:$E$2654,$B180,销售台账!$B$3:$B$2654,LEFT($I$3,4),销售台账!$C$3:$C$2654,LEFT(DO$4,LEN(DO$4)-1)),"")</f>
        <v/>
      </c>
      <c r="DT180" s="64" t="str">
        <f>IF($B180&lt;&gt;"",IFERROR(SUMIFS(销售台账!$K$3:$K$2654,销售台账!$E$3:$E$2654,$B180,销售台账!$B$3:$B$2654,LEFT($I$3,4),销售台账!$C$3:$C$2654,LEFT(DO$4,LEN(DO$4)-1))/DS180,0),"")</f>
        <v/>
      </c>
      <c r="DU180" s="64" t="str">
        <f>IF($B180&lt;&gt;"",SUMIFS(损耗登记!$I$3:$I$4999,损耗登记!$E$3:$E$4999,$B180,损耗登记!$B$3:$B$4999,LEFT($I$3,4),损耗登记!$C$3:$C$4999,LEFT(DO$4,LEN(DO$4)-1)),"")</f>
        <v/>
      </c>
      <c r="DV180" s="64" t="str">
        <f t="shared" si="224"/>
        <v/>
      </c>
      <c r="DW180" s="64" t="str">
        <f t="shared" si="225"/>
        <v/>
      </c>
      <c r="DX180" s="64" t="str">
        <f t="shared" si="226"/>
        <v/>
      </c>
      <c r="DY180" s="64" t="str">
        <f t="shared" si="227"/>
        <v/>
      </c>
      <c r="DZ180" s="64" t="str">
        <f>IF($B180&lt;&gt;"",SUMIFS(进货台账!$I$3:$I$1869,进货台账!$E$3:$E$1869,$B180,进货台账!$B$3:$B$1869,LEFT($I$3,4),进货台账!$C$3:$C$1869,LEFT(DZ$4,LEN(DZ$4)-1)),"")</f>
        <v/>
      </c>
      <c r="EA180" s="64" t="str">
        <f>IF($B180&lt;&gt;"",SUMIFS(进货台账!$K$3:$K$1869,进货台账!$E$3:$E$1869,$B180,进货台账!$B$3:$B$1869,LEFT($I$3,4),进货台账!$C$3:$C$1869,LEFT(DZ$4,LEN(DZ$4)-1)),"")</f>
        <v/>
      </c>
      <c r="EB180" s="64" t="str">
        <f t="shared" si="228"/>
        <v/>
      </c>
      <c r="EC180" s="64" t="str">
        <f t="shared" si="229"/>
        <v/>
      </c>
      <c r="ED180" s="64" t="str">
        <f>IF($B180&lt;&gt;"",SUMIFS(销售台账!$I$3:$I$2654,销售台账!$E$3:$E$2654,$B180,销售台账!$B$3:$B$2654,LEFT($I$3,4),销售台账!$C$3:$C$2654,LEFT(DZ$4,LEN(DZ$4)-1)),"")</f>
        <v/>
      </c>
      <c r="EE180" s="64" t="str">
        <f>IF($B180&lt;&gt;"",IFERROR(SUMIFS(销售台账!$K$3:$K$2654,销售台账!$E$3:$E$2654,$B180,销售台账!$B$3:$B$2654,LEFT($I$3,4),销售台账!$C$3:$C$2654,LEFT(DZ$4,LEN(DZ$4)-1))/ED180,0),"")</f>
        <v/>
      </c>
      <c r="EF180" s="64" t="str">
        <f>IF($B180&lt;&gt;"",SUMIFS(损耗登记!$I$3:$I$4999,损耗登记!$E$3:$E$4999,$B180,损耗登记!$B$3:$B$4999,LEFT($I$3,4),损耗登记!$C$3:$C$4999,LEFT(DZ$4,LEN(DZ$4)-1)),"")</f>
        <v/>
      </c>
      <c r="EG180" s="64" t="str">
        <f t="shared" si="230"/>
        <v/>
      </c>
      <c r="EH180" s="64" t="str">
        <f t="shared" si="231"/>
        <v/>
      </c>
      <c r="EI180" s="64" t="str">
        <f t="shared" si="232"/>
        <v/>
      </c>
      <c r="EJ180" s="64" t="str">
        <f t="shared" si="233"/>
        <v/>
      </c>
    </row>
    <row r="181" s="44" customFormat="1" ht="22" customHeight="1" spans="1:140">
      <c r="A181" s="63" t="str">
        <f t="shared" si="234"/>
        <v/>
      </c>
      <c r="B181" s="63" t="str">
        <f>IF(商品参数!A177&lt;&gt;"",商品参数!A177,"")</f>
        <v/>
      </c>
      <c r="C181" s="64" t="str">
        <f>IFERROR(VLOOKUP(B181,商品参数!A:E,2,FALSE),"")</f>
        <v/>
      </c>
      <c r="D181" s="64" t="str">
        <f>IFERROR(VLOOKUP(B181,商品参数!A:E,3,FALSE),"")</f>
        <v/>
      </c>
      <c r="E181" s="64" t="str">
        <f>IFERROR(VLOOKUP(B181,商品参数!A:E,4,FALSE),"")</f>
        <v/>
      </c>
      <c r="F181" s="64" t="str">
        <f>IF(E181&lt;&gt;"",IFERROR(VLOOKUP(B181,商品参数!$A$3:$D$499,6,0),0),"")</f>
        <v/>
      </c>
      <c r="G181" s="64" t="str">
        <f>IF(E181&lt;&gt;"",IFERROR(VLOOKUP(B181,商品参数!$A$3:$E$499,7,0),0),"")</f>
        <v/>
      </c>
      <c r="H181" s="64" t="str">
        <f t="shared" si="168"/>
        <v/>
      </c>
      <c r="I181" s="64" t="str">
        <f>IF($B181&lt;&gt;"",SUMIFS(进货台账!$I$3:$I$1869,进货台账!$E$3:$E$1869,$B181,进货台账!$B$3:$B$1869,LEFT($I$3,4),进货台账!$C$3:$C$1869,LEFT(I$4,LEN(I$4)-1)),"")</f>
        <v/>
      </c>
      <c r="J181" s="64" t="str">
        <f>IF($B181&lt;&gt;"",SUMIFS(进货台账!$K$3:$K$1869,进货台账!$E$3:$E$1869,$B181,进货台账!$B$3:$B$1869,LEFT($I$3,4),进货台账!$C$3:$C$1869,LEFT(I$4,LEN(I$4)-1)),"")</f>
        <v/>
      </c>
      <c r="K181" s="64" t="str">
        <f t="shared" si="169"/>
        <v/>
      </c>
      <c r="L181" s="64" t="str">
        <f t="shared" si="170"/>
        <v/>
      </c>
      <c r="M181" s="64" t="str">
        <f>IF($B181&lt;&gt;"",SUMIFS(销售台账!$I$3:$I$2654,销售台账!$E$3:$E$2654,$B181,销售台账!$B$3:$B$2654,LEFT($I$3,4),销售台账!$C$3:$C$2654,LEFT(I$4,LEN(I$4)-1)),"")</f>
        <v/>
      </c>
      <c r="N181" s="64" t="str">
        <f>IF($B181&lt;&gt;"",IFERROR(SUMIFS(销售台账!$K$3:$K$2654,销售台账!$E$3:$E$2654,$B181,销售台账!$B$3:$B$2654,LEFT($I$3,4),销售台账!$C$3:$C$2654,LEFT(I$4,LEN(I$4)-1))/M181,0),"")</f>
        <v/>
      </c>
      <c r="O181" s="64" t="str">
        <f>IF($B181&lt;&gt;"",SUMIFS(损耗登记!$I$3:$I$4999,损耗登记!$E$3:$E$4999,$B181,损耗登记!$B$3:$B$4999,LEFT($I$3,4),损耗登记!$C$3:$C$4999,LEFT(I$4,LEN(I$4)-1)),"")</f>
        <v/>
      </c>
      <c r="P181" s="64" t="str">
        <f t="shared" si="171"/>
        <v/>
      </c>
      <c r="Q181" s="64" t="str">
        <f t="shared" si="172"/>
        <v/>
      </c>
      <c r="R181" s="64" t="str">
        <f t="shared" si="173"/>
        <v/>
      </c>
      <c r="S181" s="64" t="str">
        <f t="shared" si="235"/>
        <v/>
      </c>
      <c r="T181" s="64" t="str">
        <f>IF($B181&lt;&gt;"",SUMIFS(进货台账!$I$3:$I$1869,进货台账!$E$3:$E$1869,$B181,进货台账!$B$3:$B$1869,LEFT($I$3,4),进货台账!$C$3:$C$1869,LEFT(T$4,LEN(T$4)-1)),"")</f>
        <v/>
      </c>
      <c r="U181" s="64" t="str">
        <f>IF($B181&lt;&gt;"",SUMIFS(进货台账!$K$3:$K$1869,进货台账!$E$3:$E$1869,$B181,进货台账!$B$3:$B$1869,LEFT($I$3,4),进货台账!$C$3:$C$1869,LEFT(T$4,LEN(T$4)-1)),"")</f>
        <v/>
      </c>
      <c r="V181" s="64" t="str">
        <f t="shared" si="236"/>
        <v/>
      </c>
      <c r="W181" s="64" t="str">
        <f t="shared" si="237"/>
        <v/>
      </c>
      <c r="X181" s="64" t="str">
        <f>IF($B181&lt;&gt;"",SUMIFS(销售台账!$I$3:$I$2654,销售台账!$E$3:$E$2654,$B181,销售台账!$B$3:$B$2654,LEFT($I$3,4),销售台账!$C$3:$C$2654,LEFT(T$4,LEN(T$4)-1)),"")</f>
        <v/>
      </c>
      <c r="Y181" s="64" t="str">
        <f>IF($B181&lt;&gt;"",IFERROR(SUMIFS(销售台账!$K$3:$K$2654,销售台账!$E$3:$E$2654,$B181,销售台账!$B$3:$B$2654,LEFT($I$3,4),销售台账!$C$3:$C$2654,LEFT(T$4,LEN(T$4)-1))/X181,0),"")</f>
        <v/>
      </c>
      <c r="Z181" s="64" t="str">
        <f>IF($B181&lt;&gt;"",SUMIFS(损耗登记!$I$3:$I$4999,损耗登记!$E$3:$E$4999,$B181,损耗登记!$B$3:$B$4999,LEFT($I$3,4),损耗登记!$C$3:$C$4999,LEFT(T$4,LEN(T$4)-1)),"")</f>
        <v/>
      </c>
      <c r="AA181" s="64" t="str">
        <f t="shared" si="238"/>
        <v/>
      </c>
      <c r="AB181" s="64" t="str">
        <f t="shared" si="239"/>
        <v/>
      </c>
      <c r="AC181" s="64" t="str">
        <f t="shared" si="240"/>
        <v/>
      </c>
      <c r="AD181" s="64" t="str">
        <f t="shared" si="241"/>
        <v/>
      </c>
      <c r="AE181" s="64" t="str">
        <f>IF($B181&lt;&gt;"",SUMIFS(进货台账!$I$3:$I$1869,进货台账!$E$3:$E$1869,$B181,进货台账!$B$3:$B$1869,LEFT($I$3,4),进货台账!$C$3:$C$1869,LEFT(AE$4,LEN(AE$4)-1)),"")</f>
        <v/>
      </c>
      <c r="AF181" s="64" t="str">
        <f>IF($B181&lt;&gt;"",SUMIFS(进货台账!$K$3:$K$1869,进货台账!$E$3:$E$1869,$B181,进货台账!$B$3:$B$1869,LEFT($I$3,4),进货台账!$C$3:$C$1869,LEFT(AE$4,LEN(AE$4)-1)),"")</f>
        <v/>
      </c>
      <c r="AG181" s="64" t="str">
        <f t="shared" si="174"/>
        <v/>
      </c>
      <c r="AH181" s="64" t="str">
        <f t="shared" si="175"/>
        <v/>
      </c>
      <c r="AI181" s="64" t="str">
        <f>IF($B181&lt;&gt;"",SUMIFS(销售台账!$I$3:$I$2654,销售台账!$E$3:$E$2654,$B181,销售台账!$B$3:$B$2654,LEFT($I$3,4),销售台账!$C$3:$C$2654,LEFT(AE$4,LEN(AE$4)-1)),"")</f>
        <v/>
      </c>
      <c r="AJ181" s="64" t="str">
        <f>IF($B181&lt;&gt;"",IFERROR(SUMIFS(销售台账!$K$3:$K$2654,销售台账!$E$3:$E$2654,$B181,销售台账!$B$3:$B$2654,LEFT($I$3,4),销售台账!$C$3:$C$2654,LEFT(AE$4,LEN(AE$4)-1))/AI181,0),"")</f>
        <v/>
      </c>
      <c r="AK181" s="64" t="str">
        <f>IF($B181&lt;&gt;"",SUMIFS(损耗登记!$I$3:$I$4999,损耗登记!$E$3:$E$4999,$B181,损耗登记!$B$3:$B$4999,LEFT($I$3,4),损耗登记!$C$3:$C$4999,LEFT(AE$4,LEN(AE$4)-1)),"")</f>
        <v/>
      </c>
      <c r="AL181" s="64" t="str">
        <f t="shared" si="176"/>
        <v/>
      </c>
      <c r="AM181" s="64" t="str">
        <f t="shared" si="177"/>
        <v/>
      </c>
      <c r="AN181" s="64" t="str">
        <f t="shared" si="178"/>
        <v/>
      </c>
      <c r="AO181" s="64" t="str">
        <f t="shared" si="179"/>
        <v/>
      </c>
      <c r="AP181" s="64" t="str">
        <f>IF($B181&lt;&gt;"",SUMIFS(进货台账!$I$3:$I$1869,进货台账!$E$3:$E$1869,$B181,进货台账!$B$3:$B$1869,LEFT($I$3,4),进货台账!$C$3:$C$1869,LEFT(AP$4,LEN(AP$4)-1)),"")</f>
        <v/>
      </c>
      <c r="AQ181" s="64" t="str">
        <f>IF($B181&lt;&gt;"",SUMIFS(进货台账!$K$3:$K$1869,进货台账!$E$3:$E$1869,$B181,进货台账!$B$3:$B$1869,LEFT($I$3,4),进货台账!$C$3:$C$1869,LEFT(AP$4,LEN(AP$4)-1)),"")</f>
        <v/>
      </c>
      <c r="AR181" s="64" t="str">
        <f t="shared" si="180"/>
        <v/>
      </c>
      <c r="AS181" s="64" t="str">
        <f t="shared" si="181"/>
        <v/>
      </c>
      <c r="AT181" s="64" t="str">
        <f>IF($B181&lt;&gt;"",SUMIFS(销售台账!$I$3:$I$2654,销售台账!$E$3:$E$2654,$B181,销售台账!$B$3:$B$2654,LEFT($I$3,4),销售台账!$C$3:$C$2654,LEFT(AP$4,LEN(AP$4)-1)),"")</f>
        <v/>
      </c>
      <c r="AU181" s="64" t="str">
        <f>IF($B181&lt;&gt;"",IFERROR(SUMIFS(销售台账!$K$3:$K$2654,销售台账!$E$3:$E$2654,$B181,销售台账!$B$3:$B$2654,LEFT($I$3,4),销售台账!$C$3:$C$2654,LEFT(AP$4,LEN(AP$4)-1))/AT181,0),"")</f>
        <v/>
      </c>
      <c r="AV181" s="64" t="str">
        <f>IF($B181&lt;&gt;"",SUMIFS(损耗登记!$I$3:$I$4999,损耗登记!$E$3:$E$4999,$B181,损耗登记!$B$3:$B$4999,LEFT($I$3,4),损耗登记!$C$3:$C$4999,LEFT(AP$4,LEN(AP$4)-1)),"")</f>
        <v/>
      </c>
      <c r="AW181" s="64" t="str">
        <f t="shared" si="182"/>
        <v/>
      </c>
      <c r="AX181" s="64" t="str">
        <f t="shared" si="183"/>
        <v/>
      </c>
      <c r="AY181" s="64" t="str">
        <f t="shared" si="184"/>
        <v/>
      </c>
      <c r="AZ181" s="64" t="str">
        <f t="shared" si="185"/>
        <v/>
      </c>
      <c r="BA181" s="64" t="str">
        <f>IF($B181&lt;&gt;"",SUMIFS(进货台账!$I$3:$I$1869,进货台账!$E$3:$E$1869,$B181,进货台账!$B$3:$B$1869,LEFT($I$3,4),进货台账!$C$3:$C$1869,LEFT(BA$4,LEN(BA$4)-1)),"")</f>
        <v/>
      </c>
      <c r="BB181" s="64" t="str">
        <f>IF($B181&lt;&gt;"",SUMIFS(进货台账!$K$3:$K$1869,进货台账!$E$3:$E$1869,$B181,进货台账!$B$3:$B$1869,LEFT($I$3,4),进货台账!$C$3:$C$1869,LEFT(BA$4,LEN(BA$4)-1)),"")</f>
        <v/>
      </c>
      <c r="BC181" s="64" t="str">
        <f t="shared" si="186"/>
        <v/>
      </c>
      <c r="BD181" s="64" t="str">
        <f t="shared" si="187"/>
        <v/>
      </c>
      <c r="BE181" s="64" t="str">
        <f>IF($B181&lt;&gt;"",SUMIFS(销售台账!$I$3:$I$2654,销售台账!$E$3:$E$2654,$B181,销售台账!$B$3:$B$2654,LEFT($I$3,4),销售台账!$C$3:$C$2654,LEFT(BA$4,LEN(BA$4)-1)),"")</f>
        <v/>
      </c>
      <c r="BF181" s="64" t="str">
        <f>IF($B181&lt;&gt;"",IFERROR(SUMIFS(销售台账!$K$3:$K$2654,销售台账!$E$3:$E$2654,$B181,销售台账!$B$3:$B$2654,LEFT($I$3,4),销售台账!$C$3:$C$2654,LEFT(BA$4,LEN(BA$4)-1))/BE181,0),"")</f>
        <v/>
      </c>
      <c r="BG181" s="64" t="str">
        <f>IF($B181&lt;&gt;"",SUMIFS(损耗登记!$I$3:$I$4999,损耗登记!$E$3:$E$4999,$B181,损耗登记!$B$3:$B$4999,LEFT($I$3,4),损耗登记!$C$3:$C$4999,LEFT(BA$4,LEN(BA$4)-1)),"")</f>
        <v/>
      </c>
      <c r="BH181" s="64" t="str">
        <f t="shared" si="188"/>
        <v/>
      </c>
      <c r="BI181" s="64" t="str">
        <f t="shared" si="189"/>
        <v/>
      </c>
      <c r="BJ181" s="64" t="str">
        <f t="shared" si="190"/>
        <v/>
      </c>
      <c r="BK181" s="64" t="str">
        <f t="shared" si="191"/>
        <v/>
      </c>
      <c r="BL181" s="64" t="str">
        <f>IF($B181&lt;&gt;"",SUMIFS(进货台账!$I$3:$I$1869,进货台账!$E$3:$E$1869,$B181,进货台账!$B$3:$B$1869,LEFT($I$3,4),进货台账!$C$3:$C$1869,LEFT(BL$4,LEN(BL$4)-1)),"")</f>
        <v/>
      </c>
      <c r="BM181" s="64" t="str">
        <f>IF($B181&lt;&gt;"",SUMIFS(进货台账!$K$3:$K$1869,进货台账!$E$3:$E$1869,$B181,进货台账!$B$3:$B$1869,LEFT($I$3,4),进货台账!$C$3:$C$1869,LEFT(BL$4,LEN(BL$4)-1)),"")</f>
        <v/>
      </c>
      <c r="BN181" s="64" t="str">
        <f t="shared" si="192"/>
        <v/>
      </c>
      <c r="BO181" s="64" t="str">
        <f t="shared" si="193"/>
        <v/>
      </c>
      <c r="BP181" s="64" t="str">
        <f>IF($B181&lt;&gt;"",SUMIFS(销售台账!$I$3:$I$2654,销售台账!$E$3:$E$2654,$B181,销售台账!$B$3:$B$2654,LEFT($I$3,4),销售台账!$C$3:$C$2654,LEFT(BL$4,LEN(BL$4)-1)),"")</f>
        <v/>
      </c>
      <c r="BQ181" s="64" t="str">
        <f>IF($B181&lt;&gt;"",IFERROR(SUMIFS(销售台账!$K$3:$K$2654,销售台账!$E$3:$E$2654,$B181,销售台账!$B$3:$B$2654,LEFT($I$3,4),销售台账!$C$3:$C$2654,LEFT(BL$4,LEN(BL$4)-1))/BP181,0),"")</f>
        <v/>
      </c>
      <c r="BR181" s="64" t="str">
        <f>IF($B181&lt;&gt;"",SUMIFS(损耗登记!$I$3:$I$4999,损耗登记!$E$3:$E$4999,$B181,损耗登记!$B$3:$B$4999,LEFT($I$3,4),损耗登记!$C$3:$C$4999,LEFT(BL$4,LEN(BL$4)-1)),"")</f>
        <v/>
      </c>
      <c r="BS181" s="64" t="str">
        <f t="shared" si="194"/>
        <v/>
      </c>
      <c r="BT181" s="64" t="str">
        <f t="shared" si="195"/>
        <v/>
      </c>
      <c r="BU181" s="64" t="str">
        <f t="shared" si="196"/>
        <v/>
      </c>
      <c r="BV181" s="64" t="str">
        <f t="shared" si="197"/>
        <v/>
      </c>
      <c r="BW181" s="64" t="str">
        <f>IF($B181&lt;&gt;"",SUMIFS(进货台账!$I$3:$I$1869,进货台账!$E$3:$E$1869,$B181,进货台账!$B$3:$B$1869,LEFT($I$3,4),进货台账!$C$3:$C$1869,LEFT(BW$4,LEN(BW$4)-1)),"")</f>
        <v/>
      </c>
      <c r="BX181" s="64" t="str">
        <f>IF($B181&lt;&gt;"",SUMIFS(进货台账!$K$3:$K$1869,进货台账!$E$3:$E$1869,$B181,进货台账!$B$3:$B$1869,LEFT($I$3,4),进货台账!$C$3:$C$1869,LEFT(BW$4,LEN(BW$4)-1)),"")</f>
        <v/>
      </c>
      <c r="BY181" s="64" t="str">
        <f t="shared" si="198"/>
        <v/>
      </c>
      <c r="BZ181" s="64" t="str">
        <f t="shared" si="199"/>
        <v/>
      </c>
      <c r="CA181" s="64" t="str">
        <f>IF($B181&lt;&gt;"",SUMIFS(销售台账!$I$3:$I$2654,销售台账!$E$3:$E$2654,$B181,销售台账!$B$3:$B$2654,LEFT($I$3,4),销售台账!$C$3:$C$2654,LEFT(BW$4,LEN(BW$4)-1)),"")</f>
        <v/>
      </c>
      <c r="CB181" s="64" t="str">
        <f>IF($B181&lt;&gt;"",IFERROR(SUMIFS(销售台账!$K$3:$K$2654,销售台账!$E$3:$E$2654,$B181,销售台账!$B$3:$B$2654,LEFT($I$3,4),销售台账!$C$3:$C$2654,LEFT(BW$4,LEN(BW$4)-1))/CA181,0),"")</f>
        <v/>
      </c>
      <c r="CC181" s="64" t="str">
        <f>IF($B181&lt;&gt;"",SUMIFS(损耗登记!$I$3:$I$4999,损耗登记!$E$3:$E$4999,$B181,损耗登记!$B$3:$B$4999,LEFT($I$3,4),损耗登记!$C$3:$C$4999,LEFT(BW$4,LEN(BW$4)-1)),"")</f>
        <v/>
      </c>
      <c r="CD181" s="64" t="str">
        <f t="shared" si="200"/>
        <v/>
      </c>
      <c r="CE181" s="64" t="str">
        <f t="shared" si="201"/>
        <v/>
      </c>
      <c r="CF181" s="64" t="str">
        <f t="shared" si="202"/>
        <v/>
      </c>
      <c r="CG181" s="64" t="str">
        <f t="shared" si="203"/>
        <v/>
      </c>
      <c r="CH181" s="64" t="str">
        <f>IF($B181&lt;&gt;"",SUMIFS(进货台账!$I$3:$I$1869,进货台账!$E$3:$E$1869,$B181,进货台账!$B$3:$B$1869,LEFT($I$3,4),进货台账!$C$3:$C$1869,LEFT(CH$4,LEN(CH$4)-1)),"")</f>
        <v/>
      </c>
      <c r="CI181" s="64" t="str">
        <f>IF($B181&lt;&gt;"",SUMIFS(进货台账!$K$3:$K$1869,进货台账!$E$3:$E$1869,$B181,进货台账!$B$3:$B$1869,LEFT($I$3,4),进货台账!$C$3:$C$1869,LEFT(CH$4,LEN(CH$4)-1)),"")</f>
        <v/>
      </c>
      <c r="CJ181" s="64" t="str">
        <f t="shared" si="204"/>
        <v/>
      </c>
      <c r="CK181" s="64" t="str">
        <f t="shared" si="205"/>
        <v/>
      </c>
      <c r="CL181" s="64" t="str">
        <f>IF($B181&lt;&gt;"",SUMIFS(销售台账!$I$3:$I$2654,销售台账!$E$3:$E$2654,$B181,销售台账!$B$3:$B$2654,LEFT($I$3,4),销售台账!$C$3:$C$2654,LEFT(CH$4,LEN(CH$4)-1)),"")</f>
        <v/>
      </c>
      <c r="CM181" s="64" t="str">
        <f>IF($B181&lt;&gt;"",IFERROR(SUMIFS(销售台账!$K$3:$K$2654,销售台账!$E$3:$E$2654,$B181,销售台账!$B$3:$B$2654,LEFT($I$3,4),销售台账!$C$3:$C$2654,LEFT(CH$4,LEN(CH$4)-1))/CL181,0),"")</f>
        <v/>
      </c>
      <c r="CN181" s="64" t="str">
        <f>IF($B181&lt;&gt;"",SUMIFS(损耗登记!$I$3:$I$4999,损耗登记!$E$3:$E$4999,$B181,损耗登记!$B$3:$B$4999,LEFT($I$3,4),损耗登记!$C$3:$C$4999,LEFT(CH$4,LEN(CH$4)-1)),"")</f>
        <v/>
      </c>
      <c r="CO181" s="64" t="str">
        <f t="shared" si="206"/>
        <v/>
      </c>
      <c r="CP181" s="64" t="str">
        <f t="shared" si="207"/>
        <v/>
      </c>
      <c r="CQ181" s="64" t="str">
        <f t="shared" si="208"/>
        <v/>
      </c>
      <c r="CR181" s="64" t="str">
        <f t="shared" si="209"/>
        <v/>
      </c>
      <c r="CS181" s="64" t="str">
        <f>IF($B181&lt;&gt;"",SUMIFS(进货台账!$I$3:$I$1869,进货台账!$E$3:$E$1869,$B181,进货台账!$B$3:$B$1869,LEFT($I$3,4),进货台账!$C$3:$C$1869,LEFT(CS$4,LEN(CS$4)-1)),"")</f>
        <v/>
      </c>
      <c r="CT181" s="64" t="str">
        <f>IF($B181&lt;&gt;"",SUMIFS(进货台账!$K$3:$K$1869,进货台账!$E$3:$E$1869,$B181,进货台账!$B$3:$B$1869,LEFT($I$3,4),进货台账!$C$3:$C$1869,LEFT(CS$4,LEN(CS$4)-1)),"")</f>
        <v/>
      </c>
      <c r="CU181" s="64" t="str">
        <f t="shared" si="210"/>
        <v/>
      </c>
      <c r="CV181" s="64" t="str">
        <f t="shared" si="211"/>
        <v/>
      </c>
      <c r="CW181" s="64" t="str">
        <f>IF($B181&lt;&gt;"",SUMIFS(销售台账!$I$3:$I$2654,销售台账!$E$3:$E$2654,$B181,销售台账!$B$3:$B$2654,LEFT($I$3,4),销售台账!$C$3:$C$2654,LEFT(CS$4,LEN(CS$4)-1)),"")</f>
        <v/>
      </c>
      <c r="CX181" s="64" t="str">
        <f>IF($B181&lt;&gt;"",IFERROR(SUMIFS(销售台账!$K$3:$K$2654,销售台账!$E$3:$E$2654,$B181,销售台账!$B$3:$B$2654,LEFT($I$3,4),销售台账!$C$3:$C$2654,LEFT(CS$4,LEN(CS$4)-1))/CW181,0),"")</f>
        <v/>
      </c>
      <c r="CY181" s="64" t="str">
        <f>IF($B181&lt;&gt;"",SUMIFS(损耗登记!$I$3:$I$4999,损耗登记!$E$3:$E$4999,$B181,损耗登记!$B$3:$B$4999,LEFT($I$3,4),损耗登记!$C$3:$C$4999,LEFT(CS$4,LEN(CS$4)-1)),"")</f>
        <v/>
      </c>
      <c r="CZ181" s="64" t="str">
        <f t="shared" si="212"/>
        <v/>
      </c>
      <c r="DA181" s="64" t="str">
        <f t="shared" si="213"/>
        <v/>
      </c>
      <c r="DB181" s="64" t="str">
        <f t="shared" si="214"/>
        <v/>
      </c>
      <c r="DC181" s="64" t="str">
        <f t="shared" si="215"/>
        <v/>
      </c>
      <c r="DD181" s="64" t="str">
        <f>IF($B181&lt;&gt;"",SUMIFS(进货台账!$I$3:$I$1869,进货台账!$E$3:$E$1869,$B181,进货台账!$B$3:$B$1869,LEFT($I$3,4),进货台账!$C$3:$C$1869,LEFT(DD$4,LEN(DD$4)-1)),"")</f>
        <v/>
      </c>
      <c r="DE181" s="64" t="str">
        <f>IF($B181&lt;&gt;"",SUMIFS(进货台账!$K$3:$K$1869,进货台账!$E$3:$E$1869,$B181,进货台账!$B$3:$B$1869,LEFT($I$3,4),进货台账!$C$3:$C$1869,LEFT(DD$4,LEN(DD$4)-1)),"")</f>
        <v/>
      </c>
      <c r="DF181" s="64" t="str">
        <f t="shared" si="216"/>
        <v/>
      </c>
      <c r="DG181" s="64" t="str">
        <f t="shared" si="217"/>
        <v/>
      </c>
      <c r="DH181" s="64" t="str">
        <f>IF($B181&lt;&gt;"",SUMIFS(销售台账!$I$3:$I$2654,销售台账!$E$3:$E$2654,$B181,销售台账!$B$3:$B$2654,LEFT($I$3,4),销售台账!$C$3:$C$2654,LEFT(DD$4,LEN(DD$4)-1)),"")</f>
        <v/>
      </c>
      <c r="DI181" s="64" t="str">
        <f>IF($B181&lt;&gt;"",IFERROR(SUMIFS(销售台账!$K$3:$K$2654,销售台账!$E$3:$E$2654,$B181,销售台账!$B$3:$B$2654,LEFT($I$3,4),销售台账!$C$3:$C$2654,LEFT(DD$4,LEN(DD$4)-1))/DH181,0),"")</f>
        <v/>
      </c>
      <c r="DJ181" s="64" t="str">
        <f>IF($B181&lt;&gt;"",SUMIFS(损耗登记!$I$3:$I$4999,损耗登记!$E$3:$E$4999,$B181,损耗登记!$B$3:$B$4999,LEFT($I$3,4),损耗登记!$C$3:$C$4999,LEFT(DD$4,LEN(DD$4)-1)),"")</f>
        <v/>
      </c>
      <c r="DK181" s="64" t="str">
        <f t="shared" si="218"/>
        <v/>
      </c>
      <c r="DL181" s="64" t="str">
        <f t="shared" si="219"/>
        <v/>
      </c>
      <c r="DM181" s="64" t="str">
        <f t="shared" si="220"/>
        <v/>
      </c>
      <c r="DN181" s="64" t="str">
        <f t="shared" si="221"/>
        <v/>
      </c>
      <c r="DO181" s="64" t="str">
        <f>IF($B181&lt;&gt;"",SUMIFS(进货台账!$I$3:$I$1869,进货台账!$E$3:$E$1869,$B181,进货台账!$B$3:$B$1869,LEFT($I$3,4),进货台账!$C$3:$C$1869,LEFT(DO$4,LEN(DO$4)-1)),"")</f>
        <v/>
      </c>
      <c r="DP181" s="64" t="str">
        <f>IF($B181&lt;&gt;"",SUMIFS(进货台账!$K$3:$K$1869,进货台账!$E$3:$E$1869,$B181,进货台账!$B$3:$B$1869,LEFT($I$3,4),进货台账!$C$3:$C$1869,LEFT(DO$4,LEN(DO$4)-1)),"")</f>
        <v/>
      </c>
      <c r="DQ181" s="64" t="str">
        <f t="shared" si="222"/>
        <v/>
      </c>
      <c r="DR181" s="64" t="str">
        <f t="shared" si="223"/>
        <v/>
      </c>
      <c r="DS181" s="64" t="str">
        <f>IF($B181&lt;&gt;"",SUMIFS(销售台账!$I$3:$I$2654,销售台账!$E$3:$E$2654,$B181,销售台账!$B$3:$B$2654,LEFT($I$3,4),销售台账!$C$3:$C$2654,LEFT(DO$4,LEN(DO$4)-1)),"")</f>
        <v/>
      </c>
      <c r="DT181" s="64" t="str">
        <f>IF($B181&lt;&gt;"",IFERROR(SUMIFS(销售台账!$K$3:$K$2654,销售台账!$E$3:$E$2654,$B181,销售台账!$B$3:$B$2654,LEFT($I$3,4),销售台账!$C$3:$C$2654,LEFT(DO$4,LEN(DO$4)-1))/DS181,0),"")</f>
        <v/>
      </c>
      <c r="DU181" s="64" t="str">
        <f>IF($B181&lt;&gt;"",SUMIFS(损耗登记!$I$3:$I$4999,损耗登记!$E$3:$E$4999,$B181,损耗登记!$B$3:$B$4999,LEFT($I$3,4),损耗登记!$C$3:$C$4999,LEFT(DO$4,LEN(DO$4)-1)),"")</f>
        <v/>
      </c>
      <c r="DV181" s="64" t="str">
        <f t="shared" si="224"/>
        <v/>
      </c>
      <c r="DW181" s="64" t="str">
        <f t="shared" si="225"/>
        <v/>
      </c>
      <c r="DX181" s="64" t="str">
        <f t="shared" si="226"/>
        <v/>
      </c>
      <c r="DY181" s="64" t="str">
        <f t="shared" si="227"/>
        <v/>
      </c>
      <c r="DZ181" s="64" t="str">
        <f>IF($B181&lt;&gt;"",SUMIFS(进货台账!$I$3:$I$1869,进货台账!$E$3:$E$1869,$B181,进货台账!$B$3:$B$1869,LEFT($I$3,4),进货台账!$C$3:$C$1869,LEFT(DZ$4,LEN(DZ$4)-1)),"")</f>
        <v/>
      </c>
      <c r="EA181" s="64" t="str">
        <f>IF($B181&lt;&gt;"",SUMIFS(进货台账!$K$3:$K$1869,进货台账!$E$3:$E$1869,$B181,进货台账!$B$3:$B$1869,LEFT($I$3,4),进货台账!$C$3:$C$1869,LEFT(DZ$4,LEN(DZ$4)-1)),"")</f>
        <v/>
      </c>
      <c r="EB181" s="64" t="str">
        <f t="shared" si="228"/>
        <v/>
      </c>
      <c r="EC181" s="64" t="str">
        <f t="shared" si="229"/>
        <v/>
      </c>
      <c r="ED181" s="64" t="str">
        <f>IF($B181&lt;&gt;"",SUMIFS(销售台账!$I$3:$I$2654,销售台账!$E$3:$E$2654,$B181,销售台账!$B$3:$B$2654,LEFT($I$3,4),销售台账!$C$3:$C$2654,LEFT(DZ$4,LEN(DZ$4)-1)),"")</f>
        <v/>
      </c>
      <c r="EE181" s="64" t="str">
        <f>IF($B181&lt;&gt;"",IFERROR(SUMIFS(销售台账!$K$3:$K$2654,销售台账!$E$3:$E$2654,$B181,销售台账!$B$3:$B$2654,LEFT($I$3,4),销售台账!$C$3:$C$2654,LEFT(DZ$4,LEN(DZ$4)-1))/ED181,0),"")</f>
        <v/>
      </c>
      <c r="EF181" s="64" t="str">
        <f>IF($B181&lt;&gt;"",SUMIFS(损耗登记!$I$3:$I$4999,损耗登记!$E$3:$E$4999,$B181,损耗登记!$B$3:$B$4999,LEFT($I$3,4),损耗登记!$C$3:$C$4999,LEFT(DZ$4,LEN(DZ$4)-1)),"")</f>
        <v/>
      </c>
      <c r="EG181" s="64" t="str">
        <f t="shared" si="230"/>
        <v/>
      </c>
      <c r="EH181" s="64" t="str">
        <f t="shared" si="231"/>
        <v/>
      </c>
      <c r="EI181" s="64" t="str">
        <f t="shared" si="232"/>
        <v/>
      </c>
      <c r="EJ181" s="64" t="str">
        <f t="shared" si="233"/>
        <v/>
      </c>
    </row>
    <row r="182" s="44" customFormat="1" ht="22" customHeight="1" spans="1:140">
      <c r="A182" s="63" t="str">
        <f t="shared" si="234"/>
        <v/>
      </c>
      <c r="B182" s="63" t="str">
        <f>IF(商品参数!A178&lt;&gt;"",商品参数!A178,"")</f>
        <v/>
      </c>
      <c r="C182" s="64" t="str">
        <f>IFERROR(VLOOKUP(B182,商品参数!A:E,2,FALSE),"")</f>
        <v/>
      </c>
      <c r="D182" s="64" t="str">
        <f>IFERROR(VLOOKUP(B182,商品参数!A:E,3,FALSE),"")</f>
        <v/>
      </c>
      <c r="E182" s="64" t="str">
        <f>IFERROR(VLOOKUP(B182,商品参数!A:E,4,FALSE),"")</f>
        <v/>
      </c>
      <c r="F182" s="64" t="str">
        <f>IF(E182&lt;&gt;"",IFERROR(VLOOKUP(B182,商品参数!$A$3:$D$499,6,0),0),"")</f>
        <v/>
      </c>
      <c r="G182" s="64" t="str">
        <f>IF(E182&lt;&gt;"",IFERROR(VLOOKUP(B182,商品参数!$A$3:$E$499,7,0),0),"")</f>
        <v/>
      </c>
      <c r="H182" s="64" t="str">
        <f t="shared" si="168"/>
        <v/>
      </c>
      <c r="I182" s="64" t="str">
        <f>IF($B182&lt;&gt;"",SUMIFS(进货台账!$I$3:$I$1869,进货台账!$E$3:$E$1869,$B182,进货台账!$B$3:$B$1869,LEFT($I$3,4),进货台账!$C$3:$C$1869,LEFT(I$4,LEN(I$4)-1)),"")</f>
        <v/>
      </c>
      <c r="J182" s="64" t="str">
        <f>IF($B182&lt;&gt;"",SUMIFS(进货台账!$K$3:$K$1869,进货台账!$E$3:$E$1869,$B182,进货台账!$B$3:$B$1869,LEFT($I$3,4),进货台账!$C$3:$C$1869,LEFT(I$4,LEN(I$4)-1)),"")</f>
        <v/>
      </c>
      <c r="K182" s="64" t="str">
        <f t="shared" si="169"/>
        <v/>
      </c>
      <c r="L182" s="64" t="str">
        <f t="shared" si="170"/>
        <v/>
      </c>
      <c r="M182" s="64" t="str">
        <f>IF($B182&lt;&gt;"",SUMIFS(销售台账!$I$3:$I$2654,销售台账!$E$3:$E$2654,$B182,销售台账!$B$3:$B$2654,LEFT($I$3,4),销售台账!$C$3:$C$2654,LEFT(I$4,LEN(I$4)-1)),"")</f>
        <v/>
      </c>
      <c r="N182" s="64" t="str">
        <f>IF($B182&lt;&gt;"",IFERROR(SUMIFS(销售台账!$K$3:$K$2654,销售台账!$E$3:$E$2654,$B182,销售台账!$B$3:$B$2654,LEFT($I$3,4),销售台账!$C$3:$C$2654,LEFT(I$4,LEN(I$4)-1))/M182,0),"")</f>
        <v/>
      </c>
      <c r="O182" s="64" t="str">
        <f>IF($B182&lt;&gt;"",SUMIFS(损耗登记!$I$3:$I$4999,损耗登记!$E$3:$E$4999,$B182,损耗登记!$B$3:$B$4999,LEFT($I$3,4),损耗登记!$C$3:$C$4999,LEFT(I$4,LEN(I$4)-1)),"")</f>
        <v/>
      </c>
      <c r="P182" s="64" t="str">
        <f t="shared" si="171"/>
        <v/>
      </c>
      <c r="Q182" s="64" t="str">
        <f t="shared" si="172"/>
        <v/>
      </c>
      <c r="R182" s="64" t="str">
        <f t="shared" si="173"/>
        <v/>
      </c>
      <c r="S182" s="64" t="str">
        <f t="shared" si="235"/>
        <v/>
      </c>
      <c r="T182" s="64" t="str">
        <f>IF($B182&lt;&gt;"",SUMIFS(进货台账!$I$3:$I$1869,进货台账!$E$3:$E$1869,$B182,进货台账!$B$3:$B$1869,LEFT($I$3,4),进货台账!$C$3:$C$1869,LEFT(T$4,LEN(T$4)-1)),"")</f>
        <v/>
      </c>
      <c r="U182" s="64" t="str">
        <f>IF($B182&lt;&gt;"",SUMIFS(进货台账!$K$3:$K$1869,进货台账!$E$3:$E$1869,$B182,进货台账!$B$3:$B$1869,LEFT($I$3,4),进货台账!$C$3:$C$1869,LEFT(T$4,LEN(T$4)-1)),"")</f>
        <v/>
      </c>
      <c r="V182" s="64" t="str">
        <f t="shared" si="236"/>
        <v/>
      </c>
      <c r="W182" s="64" t="str">
        <f t="shared" si="237"/>
        <v/>
      </c>
      <c r="X182" s="64" t="str">
        <f>IF($B182&lt;&gt;"",SUMIFS(销售台账!$I$3:$I$2654,销售台账!$E$3:$E$2654,$B182,销售台账!$B$3:$B$2654,LEFT($I$3,4),销售台账!$C$3:$C$2654,LEFT(T$4,LEN(T$4)-1)),"")</f>
        <v/>
      </c>
      <c r="Y182" s="64" t="str">
        <f>IF($B182&lt;&gt;"",IFERROR(SUMIFS(销售台账!$K$3:$K$2654,销售台账!$E$3:$E$2654,$B182,销售台账!$B$3:$B$2654,LEFT($I$3,4),销售台账!$C$3:$C$2654,LEFT(T$4,LEN(T$4)-1))/X182,0),"")</f>
        <v/>
      </c>
      <c r="Z182" s="64" t="str">
        <f>IF($B182&lt;&gt;"",SUMIFS(损耗登记!$I$3:$I$4999,损耗登记!$E$3:$E$4999,$B182,损耗登记!$B$3:$B$4999,LEFT($I$3,4),损耗登记!$C$3:$C$4999,LEFT(T$4,LEN(T$4)-1)),"")</f>
        <v/>
      </c>
      <c r="AA182" s="64" t="str">
        <f t="shared" si="238"/>
        <v/>
      </c>
      <c r="AB182" s="64" t="str">
        <f t="shared" si="239"/>
        <v/>
      </c>
      <c r="AC182" s="64" t="str">
        <f t="shared" si="240"/>
        <v/>
      </c>
      <c r="AD182" s="64" t="str">
        <f t="shared" si="241"/>
        <v/>
      </c>
      <c r="AE182" s="64" t="str">
        <f>IF($B182&lt;&gt;"",SUMIFS(进货台账!$I$3:$I$1869,进货台账!$E$3:$E$1869,$B182,进货台账!$B$3:$B$1869,LEFT($I$3,4),进货台账!$C$3:$C$1869,LEFT(AE$4,LEN(AE$4)-1)),"")</f>
        <v/>
      </c>
      <c r="AF182" s="64" t="str">
        <f>IF($B182&lt;&gt;"",SUMIFS(进货台账!$K$3:$K$1869,进货台账!$E$3:$E$1869,$B182,进货台账!$B$3:$B$1869,LEFT($I$3,4),进货台账!$C$3:$C$1869,LEFT(AE$4,LEN(AE$4)-1)),"")</f>
        <v/>
      </c>
      <c r="AG182" s="64" t="str">
        <f t="shared" si="174"/>
        <v/>
      </c>
      <c r="AH182" s="64" t="str">
        <f t="shared" si="175"/>
        <v/>
      </c>
      <c r="AI182" s="64" t="str">
        <f>IF($B182&lt;&gt;"",SUMIFS(销售台账!$I$3:$I$2654,销售台账!$E$3:$E$2654,$B182,销售台账!$B$3:$B$2654,LEFT($I$3,4),销售台账!$C$3:$C$2654,LEFT(AE$4,LEN(AE$4)-1)),"")</f>
        <v/>
      </c>
      <c r="AJ182" s="64" t="str">
        <f>IF($B182&lt;&gt;"",IFERROR(SUMIFS(销售台账!$K$3:$K$2654,销售台账!$E$3:$E$2654,$B182,销售台账!$B$3:$B$2654,LEFT($I$3,4),销售台账!$C$3:$C$2654,LEFT(AE$4,LEN(AE$4)-1))/AI182,0),"")</f>
        <v/>
      </c>
      <c r="AK182" s="64" t="str">
        <f>IF($B182&lt;&gt;"",SUMIFS(损耗登记!$I$3:$I$4999,损耗登记!$E$3:$E$4999,$B182,损耗登记!$B$3:$B$4999,LEFT($I$3,4),损耗登记!$C$3:$C$4999,LEFT(AE$4,LEN(AE$4)-1)),"")</f>
        <v/>
      </c>
      <c r="AL182" s="64" t="str">
        <f t="shared" si="176"/>
        <v/>
      </c>
      <c r="AM182" s="64" t="str">
        <f t="shared" si="177"/>
        <v/>
      </c>
      <c r="AN182" s="64" t="str">
        <f t="shared" si="178"/>
        <v/>
      </c>
      <c r="AO182" s="64" t="str">
        <f t="shared" si="179"/>
        <v/>
      </c>
      <c r="AP182" s="64" t="str">
        <f>IF($B182&lt;&gt;"",SUMIFS(进货台账!$I$3:$I$1869,进货台账!$E$3:$E$1869,$B182,进货台账!$B$3:$B$1869,LEFT($I$3,4),进货台账!$C$3:$C$1869,LEFT(AP$4,LEN(AP$4)-1)),"")</f>
        <v/>
      </c>
      <c r="AQ182" s="64" t="str">
        <f>IF($B182&lt;&gt;"",SUMIFS(进货台账!$K$3:$K$1869,进货台账!$E$3:$E$1869,$B182,进货台账!$B$3:$B$1869,LEFT($I$3,4),进货台账!$C$3:$C$1869,LEFT(AP$4,LEN(AP$4)-1)),"")</f>
        <v/>
      </c>
      <c r="AR182" s="64" t="str">
        <f t="shared" si="180"/>
        <v/>
      </c>
      <c r="AS182" s="64" t="str">
        <f t="shared" si="181"/>
        <v/>
      </c>
      <c r="AT182" s="64" t="str">
        <f>IF($B182&lt;&gt;"",SUMIFS(销售台账!$I$3:$I$2654,销售台账!$E$3:$E$2654,$B182,销售台账!$B$3:$B$2654,LEFT($I$3,4),销售台账!$C$3:$C$2654,LEFT(AP$4,LEN(AP$4)-1)),"")</f>
        <v/>
      </c>
      <c r="AU182" s="64" t="str">
        <f>IF($B182&lt;&gt;"",IFERROR(SUMIFS(销售台账!$K$3:$K$2654,销售台账!$E$3:$E$2654,$B182,销售台账!$B$3:$B$2654,LEFT($I$3,4),销售台账!$C$3:$C$2654,LEFT(AP$4,LEN(AP$4)-1))/AT182,0),"")</f>
        <v/>
      </c>
      <c r="AV182" s="64" t="str">
        <f>IF($B182&lt;&gt;"",SUMIFS(损耗登记!$I$3:$I$4999,损耗登记!$E$3:$E$4999,$B182,损耗登记!$B$3:$B$4999,LEFT($I$3,4),损耗登记!$C$3:$C$4999,LEFT(AP$4,LEN(AP$4)-1)),"")</f>
        <v/>
      </c>
      <c r="AW182" s="64" t="str">
        <f t="shared" si="182"/>
        <v/>
      </c>
      <c r="AX182" s="64" t="str">
        <f t="shared" si="183"/>
        <v/>
      </c>
      <c r="AY182" s="64" t="str">
        <f t="shared" si="184"/>
        <v/>
      </c>
      <c r="AZ182" s="64" t="str">
        <f t="shared" si="185"/>
        <v/>
      </c>
      <c r="BA182" s="64" t="str">
        <f>IF($B182&lt;&gt;"",SUMIFS(进货台账!$I$3:$I$1869,进货台账!$E$3:$E$1869,$B182,进货台账!$B$3:$B$1869,LEFT($I$3,4),进货台账!$C$3:$C$1869,LEFT(BA$4,LEN(BA$4)-1)),"")</f>
        <v/>
      </c>
      <c r="BB182" s="64" t="str">
        <f>IF($B182&lt;&gt;"",SUMIFS(进货台账!$K$3:$K$1869,进货台账!$E$3:$E$1869,$B182,进货台账!$B$3:$B$1869,LEFT($I$3,4),进货台账!$C$3:$C$1869,LEFT(BA$4,LEN(BA$4)-1)),"")</f>
        <v/>
      </c>
      <c r="BC182" s="64" t="str">
        <f t="shared" si="186"/>
        <v/>
      </c>
      <c r="BD182" s="64" t="str">
        <f t="shared" si="187"/>
        <v/>
      </c>
      <c r="BE182" s="64" t="str">
        <f>IF($B182&lt;&gt;"",SUMIFS(销售台账!$I$3:$I$2654,销售台账!$E$3:$E$2654,$B182,销售台账!$B$3:$B$2654,LEFT($I$3,4),销售台账!$C$3:$C$2654,LEFT(BA$4,LEN(BA$4)-1)),"")</f>
        <v/>
      </c>
      <c r="BF182" s="64" t="str">
        <f>IF($B182&lt;&gt;"",IFERROR(SUMIFS(销售台账!$K$3:$K$2654,销售台账!$E$3:$E$2654,$B182,销售台账!$B$3:$B$2654,LEFT($I$3,4),销售台账!$C$3:$C$2654,LEFT(BA$4,LEN(BA$4)-1))/BE182,0),"")</f>
        <v/>
      </c>
      <c r="BG182" s="64" t="str">
        <f>IF($B182&lt;&gt;"",SUMIFS(损耗登记!$I$3:$I$4999,损耗登记!$E$3:$E$4999,$B182,损耗登记!$B$3:$B$4999,LEFT($I$3,4),损耗登记!$C$3:$C$4999,LEFT(BA$4,LEN(BA$4)-1)),"")</f>
        <v/>
      </c>
      <c r="BH182" s="64" t="str">
        <f t="shared" si="188"/>
        <v/>
      </c>
      <c r="BI182" s="64" t="str">
        <f t="shared" si="189"/>
        <v/>
      </c>
      <c r="BJ182" s="64" t="str">
        <f t="shared" si="190"/>
        <v/>
      </c>
      <c r="BK182" s="64" t="str">
        <f t="shared" si="191"/>
        <v/>
      </c>
      <c r="BL182" s="64" t="str">
        <f>IF($B182&lt;&gt;"",SUMIFS(进货台账!$I$3:$I$1869,进货台账!$E$3:$E$1869,$B182,进货台账!$B$3:$B$1869,LEFT($I$3,4),进货台账!$C$3:$C$1869,LEFT(BL$4,LEN(BL$4)-1)),"")</f>
        <v/>
      </c>
      <c r="BM182" s="64" t="str">
        <f>IF($B182&lt;&gt;"",SUMIFS(进货台账!$K$3:$K$1869,进货台账!$E$3:$E$1869,$B182,进货台账!$B$3:$B$1869,LEFT($I$3,4),进货台账!$C$3:$C$1869,LEFT(BL$4,LEN(BL$4)-1)),"")</f>
        <v/>
      </c>
      <c r="BN182" s="64" t="str">
        <f t="shared" si="192"/>
        <v/>
      </c>
      <c r="BO182" s="64" t="str">
        <f t="shared" si="193"/>
        <v/>
      </c>
      <c r="BP182" s="64" t="str">
        <f>IF($B182&lt;&gt;"",SUMIFS(销售台账!$I$3:$I$2654,销售台账!$E$3:$E$2654,$B182,销售台账!$B$3:$B$2654,LEFT($I$3,4),销售台账!$C$3:$C$2654,LEFT(BL$4,LEN(BL$4)-1)),"")</f>
        <v/>
      </c>
      <c r="BQ182" s="64" t="str">
        <f>IF($B182&lt;&gt;"",IFERROR(SUMIFS(销售台账!$K$3:$K$2654,销售台账!$E$3:$E$2654,$B182,销售台账!$B$3:$B$2654,LEFT($I$3,4),销售台账!$C$3:$C$2654,LEFT(BL$4,LEN(BL$4)-1))/BP182,0),"")</f>
        <v/>
      </c>
      <c r="BR182" s="64" t="str">
        <f>IF($B182&lt;&gt;"",SUMIFS(损耗登记!$I$3:$I$4999,损耗登记!$E$3:$E$4999,$B182,损耗登记!$B$3:$B$4999,LEFT($I$3,4),损耗登记!$C$3:$C$4999,LEFT(BL$4,LEN(BL$4)-1)),"")</f>
        <v/>
      </c>
      <c r="BS182" s="64" t="str">
        <f t="shared" si="194"/>
        <v/>
      </c>
      <c r="BT182" s="64" t="str">
        <f t="shared" si="195"/>
        <v/>
      </c>
      <c r="BU182" s="64" t="str">
        <f t="shared" si="196"/>
        <v/>
      </c>
      <c r="BV182" s="64" t="str">
        <f t="shared" si="197"/>
        <v/>
      </c>
      <c r="BW182" s="64" t="str">
        <f>IF($B182&lt;&gt;"",SUMIFS(进货台账!$I$3:$I$1869,进货台账!$E$3:$E$1869,$B182,进货台账!$B$3:$B$1869,LEFT($I$3,4),进货台账!$C$3:$C$1869,LEFT(BW$4,LEN(BW$4)-1)),"")</f>
        <v/>
      </c>
      <c r="BX182" s="64" t="str">
        <f>IF($B182&lt;&gt;"",SUMIFS(进货台账!$K$3:$K$1869,进货台账!$E$3:$E$1869,$B182,进货台账!$B$3:$B$1869,LEFT($I$3,4),进货台账!$C$3:$C$1869,LEFT(BW$4,LEN(BW$4)-1)),"")</f>
        <v/>
      </c>
      <c r="BY182" s="64" t="str">
        <f t="shared" si="198"/>
        <v/>
      </c>
      <c r="BZ182" s="64" t="str">
        <f t="shared" si="199"/>
        <v/>
      </c>
      <c r="CA182" s="64" t="str">
        <f>IF($B182&lt;&gt;"",SUMIFS(销售台账!$I$3:$I$2654,销售台账!$E$3:$E$2654,$B182,销售台账!$B$3:$B$2654,LEFT($I$3,4),销售台账!$C$3:$C$2654,LEFT(BW$4,LEN(BW$4)-1)),"")</f>
        <v/>
      </c>
      <c r="CB182" s="64" t="str">
        <f>IF($B182&lt;&gt;"",IFERROR(SUMIFS(销售台账!$K$3:$K$2654,销售台账!$E$3:$E$2654,$B182,销售台账!$B$3:$B$2654,LEFT($I$3,4),销售台账!$C$3:$C$2654,LEFT(BW$4,LEN(BW$4)-1))/CA182,0),"")</f>
        <v/>
      </c>
      <c r="CC182" s="64" t="str">
        <f>IF($B182&lt;&gt;"",SUMIFS(损耗登记!$I$3:$I$4999,损耗登记!$E$3:$E$4999,$B182,损耗登记!$B$3:$B$4999,LEFT($I$3,4),损耗登记!$C$3:$C$4999,LEFT(BW$4,LEN(BW$4)-1)),"")</f>
        <v/>
      </c>
      <c r="CD182" s="64" t="str">
        <f t="shared" si="200"/>
        <v/>
      </c>
      <c r="CE182" s="64" t="str">
        <f t="shared" si="201"/>
        <v/>
      </c>
      <c r="CF182" s="64" t="str">
        <f t="shared" si="202"/>
        <v/>
      </c>
      <c r="CG182" s="64" t="str">
        <f t="shared" si="203"/>
        <v/>
      </c>
      <c r="CH182" s="64" t="str">
        <f>IF($B182&lt;&gt;"",SUMIFS(进货台账!$I$3:$I$1869,进货台账!$E$3:$E$1869,$B182,进货台账!$B$3:$B$1869,LEFT($I$3,4),进货台账!$C$3:$C$1869,LEFT(CH$4,LEN(CH$4)-1)),"")</f>
        <v/>
      </c>
      <c r="CI182" s="64" t="str">
        <f>IF($B182&lt;&gt;"",SUMIFS(进货台账!$K$3:$K$1869,进货台账!$E$3:$E$1869,$B182,进货台账!$B$3:$B$1869,LEFT($I$3,4),进货台账!$C$3:$C$1869,LEFT(CH$4,LEN(CH$4)-1)),"")</f>
        <v/>
      </c>
      <c r="CJ182" s="64" t="str">
        <f t="shared" si="204"/>
        <v/>
      </c>
      <c r="CK182" s="64" t="str">
        <f t="shared" si="205"/>
        <v/>
      </c>
      <c r="CL182" s="64" t="str">
        <f>IF($B182&lt;&gt;"",SUMIFS(销售台账!$I$3:$I$2654,销售台账!$E$3:$E$2654,$B182,销售台账!$B$3:$B$2654,LEFT($I$3,4),销售台账!$C$3:$C$2654,LEFT(CH$4,LEN(CH$4)-1)),"")</f>
        <v/>
      </c>
      <c r="CM182" s="64" t="str">
        <f>IF($B182&lt;&gt;"",IFERROR(SUMIFS(销售台账!$K$3:$K$2654,销售台账!$E$3:$E$2654,$B182,销售台账!$B$3:$B$2654,LEFT($I$3,4),销售台账!$C$3:$C$2654,LEFT(CH$4,LEN(CH$4)-1))/CL182,0),"")</f>
        <v/>
      </c>
      <c r="CN182" s="64" t="str">
        <f>IF($B182&lt;&gt;"",SUMIFS(损耗登记!$I$3:$I$4999,损耗登记!$E$3:$E$4999,$B182,损耗登记!$B$3:$B$4999,LEFT($I$3,4),损耗登记!$C$3:$C$4999,LEFT(CH$4,LEN(CH$4)-1)),"")</f>
        <v/>
      </c>
      <c r="CO182" s="64" t="str">
        <f t="shared" si="206"/>
        <v/>
      </c>
      <c r="CP182" s="64" t="str">
        <f t="shared" si="207"/>
        <v/>
      </c>
      <c r="CQ182" s="64" t="str">
        <f t="shared" si="208"/>
        <v/>
      </c>
      <c r="CR182" s="64" t="str">
        <f t="shared" si="209"/>
        <v/>
      </c>
      <c r="CS182" s="64" t="str">
        <f>IF($B182&lt;&gt;"",SUMIFS(进货台账!$I$3:$I$1869,进货台账!$E$3:$E$1869,$B182,进货台账!$B$3:$B$1869,LEFT($I$3,4),进货台账!$C$3:$C$1869,LEFT(CS$4,LEN(CS$4)-1)),"")</f>
        <v/>
      </c>
      <c r="CT182" s="64" t="str">
        <f>IF($B182&lt;&gt;"",SUMIFS(进货台账!$K$3:$K$1869,进货台账!$E$3:$E$1869,$B182,进货台账!$B$3:$B$1869,LEFT($I$3,4),进货台账!$C$3:$C$1869,LEFT(CS$4,LEN(CS$4)-1)),"")</f>
        <v/>
      </c>
      <c r="CU182" s="64" t="str">
        <f t="shared" si="210"/>
        <v/>
      </c>
      <c r="CV182" s="64" t="str">
        <f t="shared" si="211"/>
        <v/>
      </c>
      <c r="CW182" s="64" t="str">
        <f>IF($B182&lt;&gt;"",SUMIFS(销售台账!$I$3:$I$2654,销售台账!$E$3:$E$2654,$B182,销售台账!$B$3:$B$2654,LEFT($I$3,4),销售台账!$C$3:$C$2654,LEFT(CS$4,LEN(CS$4)-1)),"")</f>
        <v/>
      </c>
      <c r="CX182" s="64" t="str">
        <f>IF($B182&lt;&gt;"",IFERROR(SUMIFS(销售台账!$K$3:$K$2654,销售台账!$E$3:$E$2654,$B182,销售台账!$B$3:$B$2654,LEFT($I$3,4),销售台账!$C$3:$C$2654,LEFT(CS$4,LEN(CS$4)-1))/CW182,0),"")</f>
        <v/>
      </c>
      <c r="CY182" s="64" t="str">
        <f>IF($B182&lt;&gt;"",SUMIFS(损耗登记!$I$3:$I$4999,损耗登记!$E$3:$E$4999,$B182,损耗登记!$B$3:$B$4999,LEFT($I$3,4),损耗登记!$C$3:$C$4999,LEFT(CS$4,LEN(CS$4)-1)),"")</f>
        <v/>
      </c>
      <c r="CZ182" s="64" t="str">
        <f t="shared" si="212"/>
        <v/>
      </c>
      <c r="DA182" s="64" t="str">
        <f t="shared" si="213"/>
        <v/>
      </c>
      <c r="DB182" s="64" t="str">
        <f t="shared" si="214"/>
        <v/>
      </c>
      <c r="DC182" s="64" t="str">
        <f t="shared" si="215"/>
        <v/>
      </c>
      <c r="DD182" s="64" t="str">
        <f>IF($B182&lt;&gt;"",SUMIFS(进货台账!$I$3:$I$1869,进货台账!$E$3:$E$1869,$B182,进货台账!$B$3:$B$1869,LEFT($I$3,4),进货台账!$C$3:$C$1869,LEFT(DD$4,LEN(DD$4)-1)),"")</f>
        <v/>
      </c>
      <c r="DE182" s="64" t="str">
        <f>IF($B182&lt;&gt;"",SUMIFS(进货台账!$K$3:$K$1869,进货台账!$E$3:$E$1869,$B182,进货台账!$B$3:$B$1869,LEFT($I$3,4),进货台账!$C$3:$C$1869,LEFT(DD$4,LEN(DD$4)-1)),"")</f>
        <v/>
      </c>
      <c r="DF182" s="64" t="str">
        <f t="shared" si="216"/>
        <v/>
      </c>
      <c r="DG182" s="64" t="str">
        <f t="shared" si="217"/>
        <v/>
      </c>
      <c r="DH182" s="64" t="str">
        <f>IF($B182&lt;&gt;"",SUMIFS(销售台账!$I$3:$I$2654,销售台账!$E$3:$E$2654,$B182,销售台账!$B$3:$B$2654,LEFT($I$3,4),销售台账!$C$3:$C$2654,LEFT(DD$4,LEN(DD$4)-1)),"")</f>
        <v/>
      </c>
      <c r="DI182" s="64" t="str">
        <f>IF($B182&lt;&gt;"",IFERROR(SUMIFS(销售台账!$K$3:$K$2654,销售台账!$E$3:$E$2654,$B182,销售台账!$B$3:$B$2654,LEFT($I$3,4),销售台账!$C$3:$C$2654,LEFT(DD$4,LEN(DD$4)-1))/DH182,0),"")</f>
        <v/>
      </c>
      <c r="DJ182" s="64" t="str">
        <f>IF($B182&lt;&gt;"",SUMIFS(损耗登记!$I$3:$I$4999,损耗登记!$E$3:$E$4999,$B182,损耗登记!$B$3:$B$4999,LEFT($I$3,4),损耗登记!$C$3:$C$4999,LEFT(DD$4,LEN(DD$4)-1)),"")</f>
        <v/>
      </c>
      <c r="DK182" s="64" t="str">
        <f t="shared" si="218"/>
        <v/>
      </c>
      <c r="DL182" s="64" t="str">
        <f t="shared" si="219"/>
        <v/>
      </c>
      <c r="DM182" s="64" t="str">
        <f t="shared" si="220"/>
        <v/>
      </c>
      <c r="DN182" s="64" t="str">
        <f t="shared" si="221"/>
        <v/>
      </c>
      <c r="DO182" s="64" t="str">
        <f>IF($B182&lt;&gt;"",SUMIFS(进货台账!$I$3:$I$1869,进货台账!$E$3:$E$1869,$B182,进货台账!$B$3:$B$1869,LEFT($I$3,4),进货台账!$C$3:$C$1869,LEFT(DO$4,LEN(DO$4)-1)),"")</f>
        <v/>
      </c>
      <c r="DP182" s="64" t="str">
        <f>IF($B182&lt;&gt;"",SUMIFS(进货台账!$K$3:$K$1869,进货台账!$E$3:$E$1869,$B182,进货台账!$B$3:$B$1869,LEFT($I$3,4),进货台账!$C$3:$C$1869,LEFT(DO$4,LEN(DO$4)-1)),"")</f>
        <v/>
      </c>
      <c r="DQ182" s="64" t="str">
        <f t="shared" si="222"/>
        <v/>
      </c>
      <c r="DR182" s="64" t="str">
        <f t="shared" si="223"/>
        <v/>
      </c>
      <c r="DS182" s="64" t="str">
        <f>IF($B182&lt;&gt;"",SUMIFS(销售台账!$I$3:$I$2654,销售台账!$E$3:$E$2654,$B182,销售台账!$B$3:$B$2654,LEFT($I$3,4),销售台账!$C$3:$C$2654,LEFT(DO$4,LEN(DO$4)-1)),"")</f>
        <v/>
      </c>
      <c r="DT182" s="64" t="str">
        <f>IF($B182&lt;&gt;"",IFERROR(SUMIFS(销售台账!$K$3:$K$2654,销售台账!$E$3:$E$2654,$B182,销售台账!$B$3:$B$2654,LEFT($I$3,4),销售台账!$C$3:$C$2654,LEFT(DO$4,LEN(DO$4)-1))/DS182,0),"")</f>
        <v/>
      </c>
      <c r="DU182" s="64" t="str">
        <f>IF($B182&lt;&gt;"",SUMIFS(损耗登记!$I$3:$I$4999,损耗登记!$E$3:$E$4999,$B182,损耗登记!$B$3:$B$4999,LEFT($I$3,4),损耗登记!$C$3:$C$4999,LEFT(DO$4,LEN(DO$4)-1)),"")</f>
        <v/>
      </c>
      <c r="DV182" s="64" t="str">
        <f t="shared" si="224"/>
        <v/>
      </c>
      <c r="DW182" s="64" t="str">
        <f t="shared" si="225"/>
        <v/>
      </c>
      <c r="DX182" s="64" t="str">
        <f t="shared" si="226"/>
        <v/>
      </c>
      <c r="DY182" s="64" t="str">
        <f t="shared" si="227"/>
        <v/>
      </c>
      <c r="DZ182" s="64" t="str">
        <f>IF($B182&lt;&gt;"",SUMIFS(进货台账!$I$3:$I$1869,进货台账!$E$3:$E$1869,$B182,进货台账!$B$3:$B$1869,LEFT($I$3,4),进货台账!$C$3:$C$1869,LEFT(DZ$4,LEN(DZ$4)-1)),"")</f>
        <v/>
      </c>
      <c r="EA182" s="64" t="str">
        <f>IF($B182&lt;&gt;"",SUMIFS(进货台账!$K$3:$K$1869,进货台账!$E$3:$E$1869,$B182,进货台账!$B$3:$B$1869,LEFT($I$3,4),进货台账!$C$3:$C$1869,LEFT(DZ$4,LEN(DZ$4)-1)),"")</f>
        <v/>
      </c>
      <c r="EB182" s="64" t="str">
        <f t="shared" si="228"/>
        <v/>
      </c>
      <c r="EC182" s="64" t="str">
        <f t="shared" si="229"/>
        <v/>
      </c>
      <c r="ED182" s="64" t="str">
        <f>IF($B182&lt;&gt;"",SUMIFS(销售台账!$I$3:$I$2654,销售台账!$E$3:$E$2654,$B182,销售台账!$B$3:$B$2654,LEFT($I$3,4),销售台账!$C$3:$C$2654,LEFT(DZ$4,LEN(DZ$4)-1)),"")</f>
        <v/>
      </c>
      <c r="EE182" s="64" t="str">
        <f>IF($B182&lt;&gt;"",IFERROR(SUMIFS(销售台账!$K$3:$K$2654,销售台账!$E$3:$E$2654,$B182,销售台账!$B$3:$B$2654,LEFT($I$3,4),销售台账!$C$3:$C$2654,LEFT(DZ$4,LEN(DZ$4)-1))/ED182,0),"")</f>
        <v/>
      </c>
      <c r="EF182" s="64" t="str">
        <f>IF($B182&lt;&gt;"",SUMIFS(损耗登记!$I$3:$I$4999,损耗登记!$E$3:$E$4999,$B182,损耗登记!$B$3:$B$4999,LEFT($I$3,4),损耗登记!$C$3:$C$4999,LEFT(DZ$4,LEN(DZ$4)-1)),"")</f>
        <v/>
      </c>
      <c r="EG182" s="64" t="str">
        <f t="shared" si="230"/>
        <v/>
      </c>
      <c r="EH182" s="64" t="str">
        <f t="shared" si="231"/>
        <v/>
      </c>
      <c r="EI182" s="64" t="str">
        <f t="shared" si="232"/>
        <v/>
      </c>
      <c r="EJ182" s="64" t="str">
        <f t="shared" si="233"/>
        <v/>
      </c>
    </row>
    <row r="183" s="44" customFormat="1" ht="22" customHeight="1" spans="1:140">
      <c r="A183" s="63" t="str">
        <f t="shared" si="234"/>
        <v/>
      </c>
      <c r="B183" s="63" t="str">
        <f>IF(商品参数!A179&lt;&gt;"",商品参数!A179,"")</f>
        <v/>
      </c>
      <c r="C183" s="64" t="str">
        <f>IFERROR(VLOOKUP(B183,商品参数!A:E,2,FALSE),"")</f>
        <v/>
      </c>
      <c r="D183" s="64" t="str">
        <f>IFERROR(VLOOKUP(B183,商品参数!A:E,3,FALSE),"")</f>
        <v/>
      </c>
      <c r="E183" s="64" t="str">
        <f>IFERROR(VLOOKUP(B183,商品参数!A:E,4,FALSE),"")</f>
        <v/>
      </c>
      <c r="F183" s="64" t="str">
        <f>IF(E183&lt;&gt;"",IFERROR(VLOOKUP(B183,商品参数!$A$3:$D$499,6,0),0),"")</f>
        <v/>
      </c>
      <c r="G183" s="64" t="str">
        <f>IF(E183&lt;&gt;"",IFERROR(VLOOKUP(B183,商品参数!$A$3:$E$499,7,0),0),"")</f>
        <v/>
      </c>
      <c r="H183" s="64" t="str">
        <f t="shared" si="168"/>
        <v/>
      </c>
      <c r="I183" s="64" t="str">
        <f>IF($B183&lt;&gt;"",SUMIFS(进货台账!$I$3:$I$1869,进货台账!$E$3:$E$1869,$B183,进货台账!$B$3:$B$1869,LEFT($I$3,4),进货台账!$C$3:$C$1869,LEFT(I$4,LEN(I$4)-1)),"")</f>
        <v/>
      </c>
      <c r="J183" s="64" t="str">
        <f>IF($B183&lt;&gt;"",SUMIFS(进货台账!$K$3:$K$1869,进货台账!$E$3:$E$1869,$B183,进货台账!$B$3:$B$1869,LEFT($I$3,4),进货台账!$C$3:$C$1869,LEFT(I$4,LEN(I$4)-1)),"")</f>
        <v/>
      </c>
      <c r="K183" s="64" t="str">
        <f t="shared" si="169"/>
        <v/>
      </c>
      <c r="L183" s="64" t="str">
        <f t="shared" si="170"/>
        <v/>
      </c>
      <c r="M183" s="64" t="str">
        <f>IF($B183&lt;&gt;"",SUMIFS(销售台账!$I$3:$I$2654,销售台账!$E$3:$E$2654,$B183,销售台账!$B$3:$B$2654,LEFT($I$3,4),销售台账!$C$3:$C$2654,LEFT(I$4,LEN(I$4)-1)),"")</f>
        <v/>
      </c>
      <c r="N183" s="64" t="str">
        <f>IF($B183&lt;&gt;"",IFERROR(SUMIFS(销售台账!$K$3:$K$2654,销售台账!$E$3:$E$2654,$B183,销售台账!$B$3:$B$2654,LEFT($I$3,4),销售台账!$C$3:$C$2654,LEFT(I$4,LEN(I$4)-1))/M183,0),"")</f>
        <v/>
      </c>
      <c r="O183" s="64" t="str">
        <f>IF($B183&lt;&gt;"",SUMIFS(损耗登记!$I$3:$I$4999,损耗登记!$E$3:$E$4999,$B183,损耗登记!$B$3:$B$4999,LEFT($I$3,4),损耗登记!$C$3:$C$4999,LEFT(I$4,LEN(I$4)-1)),"")</f>
        <v/>
      </c>
      <c r="P183" s="64" t="str">
        <f t="shared" si="171"/>
        <v/>
      </c>
      <c r="Q183" s="64" t="str">
        <f t="shared" si="172"/>
        <v/>
      </c>
      <c r="R183" s="64" t="str">
        <f t="shared" si="173"/>
        <v/>
      </c>
      <c r="S183" s="64" t="str">
        <f t="shared" si="235"/>
        <v/>
      </c>
      <c r="T183" s="64" t="str">
        <f>IF($B183&lt;&gt;"",SUMIFS(进货台账!$I$3:$I$1869,进货台账!$E$3:$E$1869,$B183,进货台账!$B$3:$B$1869,LEFT($I$3,4),进货台账!$C$3:$C$1869,LEFT(T$4,LEN(T$4)-1)),"")</f>
        <v/>
      </c>
      <c r="U183" s="64" t="str">
        <f>IF($B183&lt;&gt;"",SUMIFS(进货台账!$K$3:$K$1869,进货台账!$E$3:$E$1869,$B183,进货台账!$B$3:$B$1869,LEFT($I$3,4),进货台账!$C$3:$C$1869,LEFT(T$4,LEN(T$4)-1)),"")</f>
        <v/>
      </c>
      <c r="V183" s="64" t="str">
        <f t="shared" si="236"/>
        <v/>
      </c>
      <c r="W183" s="64" t="str">
        <f t="shared" si="237"/>
        <v/>
      </c>
      <c r="X183" s="64" t="str">
        <f>IF($B183&lt;&gt;"",SUMIFS(销售台账!$I$3:$I$2654,销售台账!$E$3:$E$2654,$B183,销售台账!$B$3:$B$2654,LEFT($I$3,4),销售台账!$C$3:$C$2654,LEFT(T$4,LEN(T$4)-1)),"")</f>
        <v/>
      </c>
      <c r="Y183" s="64" t="str">
        <f>IF($B183&lt;&gt;"",IFERROR(SUMIFS(销售台账!$K$3:$K$2654,销售台账!$E$3:$E$2654,$B183,销售台账!$B$3:$B$2654,LEFT($I$3,4),销售台账!$C$3:$C$2654,LEFT(T$4,LEN(T$4)-1))/X183,0),"")</f>
        <v/>
      </c>
      <c r="Z183" s="64" t="str">
        <f>IF($B183&lt;&gt;"",SUMIFS(损耗登记!$I$3:$I$4999,损耗登记!$E$3:$E$4999,$B183,损耗登记!$B$3:$B$4999,LEFT($I$3,4),损耗登记!$C$3:$C$4999,LEFT(T$4,LEN(T$4)-1)),"")</f>
        <v/>
      </c>
      <c r="AA183" s="64" t="str">
        <f t="shared" si="238"/>
        <v/>
      </c>
      <c r="AB183" s="64" t="str">
        <f t="shared" si="239"/>
        <v/>
      </c>
      <c r="AC183" s="64" t="str">
        <f t="shared" si="240"/>
        <v/>
      </c>
      <c r="AD183" s="64" t="str">
        <f t="shared" si="241"/>
        <v/>
      </c>
      <c r="AE183" s="64" t="str">
        <f>IF($B183&lt;&gt;"",SUMIFS(进货台账!$I$3:$I$1869,进货台账!$E$3:$E$1869,$B183,进货台账!$B$3:$B$1869,LEFT($I$3,4),进货台账!$C$3:$C$1869,LEFT(AE$4,LEN(AE$4)-1)),"")</f>
        <v/>
      </c>
      <c r="AF183" s="64" t="str">
        <f>IF($B183&lt;&gt;"",SUMIFS(进货台账!$K$3:$K$1869,进货台账!$E$3:$E$1869,$B183,进货台账!$B$3:$B$1869,LEFT($I$3,4),进货台账!$C$3:$C$1869,LEFT(AE$4,LEN(AE$4)-1)),"")</f>
        <v/>
      </c>
      <c r="AG183" s="64" t="str">
        <f t="shared" si="174"/>
        <v/>
      </c>
      <c r="AH183" s="64" t="str">
        <f t="shared" si="175"/>
        <v/>
      </c>
      <c r="AI183" s="64" t="str">
        <f>IF($B183&lt;&gt;"",SUMIFS(销售台账!$I$3:$I$2654,销售台账!$E$3:$E$2654,$B183,销售台账!$B$3:$B$2654,LEFT($I$3,4),销售台账!$C$3:$C$2654,LEFT(AE$4,LEN(AE$4)-1)),"")</f>
        <v/>
      </c>
      <c r="AJ183" s="64" t="str">
        <f>IF($B183&lt;&gt;"",IFERROR(SUMIFS(销售台账!$K$3:$K$2654,销售台账!$E$3:$E$2654,$B183,销售台账!$B$3:$B$2654,LEFT($I$3,4),销售台账!$C$3:$C$2654,LEFT(AE$4,LEN(AE$4)-1))/AI183,0),"")</f>
        <v/>
      </c>
      <c r="AK183" s="64" t="str">
        <f>IF($B183&lt;&gt;"",SUMIFS(损耗登记!$I$3:$I$4999,损耗登记!$E$3:$E$4999,$B183,损耗登记!$B$3:$B$4999,LEFT($I$3,4),损耗登记!$C$3:$C$4999,LEFT(AE$4,LEN(AE$4)-1)),"")</f>
        <v/>
      </c>
      <c r="AL183" s="64" t="str">
        <f t="shared" si="176"/>
        <v/>
      </c>
      <c r="AM183" s="64" t="str">
        <f t="shared" si="177"/>
        <v/>
      </c>
      <c r="AN183" s="64" t="str">
        <f t="shared" si="178"/>
        <v/>
      </c>
      <c r="AO183" s="64" t="str">
        <f t="shared" si="179"/>
        <v/>
      </c>
      <c r="AP183" s="64" t="str">
        <f>IF($B183&lt;&gt;"",SUMIFS(进货台账!$I$3:$I$1869,进货台账!$E$3:$E$1869,$B183,进货台账!$B$3:$B$1869,LEFT($I$3,4),进货台账!$C$3:$C$1869,LEFT(AP$4,LEN(AP$4)-1)),"")</f>
        <v/>
      </c>
      <c r="AQ183" s="64" t="str">
        <f>IF($B183&lt;&gt;"",SUMIFS(进货台账!$K$3:$K$1869,进货台账!$E$3:$E$1869,$B183,进货台账!$B$3:$B$1869,LEFT($I$3,4),进货台账!$C$3:$C$1869,LEFT(AP$4,LEN(AP$4)-1)),"")</f>
        <v/>
      </c>
      <c r="AR183" s="64" t="str">
        <f t="shared" si="180"/>
        <v/>
      </c>
      <c r="AS183" s="64" t="str">
        <f t="shared" si="181"/>
        <v/>
      </c>
      <c r="AT183" s="64" t="str">
        <f>IF($B183&lt;&gt;"",SUMIFS(销售台账!$I$3:$I$2654,销售台账!$E$3:$E$2654,$B183,销售台账!$B$3:$B$2654,LEFT($I$3,4),销售台账!$C$3:$C$2654,LEFT(AP$4,LEN(AP$4)-1)),"")</f>
        <v/>
      </c>
      <c r="AU183" s="64" t="str">
        <f>IF($B183&lt;&gt;"",IFERROR(SUMIFS(销售台账!$K$3:$K$2654,销售台账!$E$3:$E$2654,$B183,销售台账!$B$3:$B$2654,LEFT($I$3,4),销售台账!$C$3:$C$2654,LEFT(AP$4,LEN(AP$4)-1))/AT183,0),"")</f>
        <v/>
      </c>
      <c r="AV183" s="64" t="str">
        <f>IF($B183&lt;&gt;"",SUMIFS(损耗登记!$I$3:$I$4999,损耗登记!$E$3:$E$4999,$B183,损耗登记!$B$3:$B$4999,LEFT($I$3,4),损耗登记!$C$3:$C$4999,LEFT(AP$4,LEN(AP$4)-1)),"")</f>
        <v/>
      </c>
      <c r="AW183" s="64" t="str">
        <f t="shared" si="182"/>
        <v/>
      </c>
      <c r="AX183" s="64" t="str">
        <f t="shared" si="183"/>
        <v/>
      </c>
      <c r="AY183" s="64" t="str">
        <f t="shared" si="184"/>
        <v/>
      </c>
      <c r="AZ183" s="64" t="str">
        <f t="shared" si="185"/>
        <v/>
      </c>
      <c r="BA183" s="64" t="str">
        <f>IF($B183&lt;&gt;"",SUMIFS(进货台账!$I$3:$I$1869,进货台账!$E$3:$E$1869,$B183,进货台账!$B$3:$B$1869,LEFT($I$3,4),进货台账!$C$3:$C$1869,LEFT(BA$4,LEN(BA$4)-1)),"")</f>
        <v/>
      </c>
      <c r="BB183" s="64" t="str">
        <f>IF($B183&lt;&gt;"",SUMIFS(进货台账!$K$3:$K$1869,进货台账!$E$3:$E$1869,$B183,进货台账!$B$3:$B$1869,LEFT($I$3,4),进货台账!$C$3:$C$1869,LEFT(BA$4,LEN(BA$4)-1)),"")</f>
        <v/>
      </c>
      <c r="BC183" s="64" t="str">
        <f t="shared" si="186"/>
        <v/>
      </c>
      <c r="BD183" s="64" t="str">
        <f t="shared" si="187"/>
        <v/>
      </c>
      <c r="BE183" s="64" t="str">
        <f>IF($B183&lt;&gt;"",SUMIFS(销售台账!$I$3:$I$2654,销售台账!$E$3:$E$2654,$B183,销售台账!$B$3:$B$2654,LEFT($I$3,4),销售台账!$C$3:$C$2654,LEFT(BA$4,LEN(BA$4)-1)),"")</f>
        <v/>
      </c>
      <c r="BF183" s="64" t="str">
        <f>IF($B183&lt;&gt;"",IFERROR(SUMIFS(销售台账!$K$3:$K$2654,销售台账!$E$3:$E$2654,$B183,销售台账!$B$3:$B$2654,LEFT($I$3,4),销售台账!$C$3:$C$2654,LEFT(BA$4,LEN(BA$4)-1))/BE183,0),"")</f>
        <v/>
      </c>
      <c r="BG183" s="64" t="str">
        <f>IF($B183&lt;&gt;"",SUMIFS(损耗登记!$I$3:$I$4999,损耗登记!$E$3:$E$4999,$B183,损耗登记!$B$3:$B$4999,LEFT($I$3,4),损耗登记!$C$3:$C$4999,LEFT(BA$4,LEN(BA$4)-1)),"")</f>
        <v/>
      </c>
      <c r="BH183" s="64" t="str">
        <f t="shared" si="188"/>
        <v/>
      </c>
      <c r="BI183" s="64" t="str">
        <f t="shared" si="189"/>
        <v/>
      </c>
      <c r="BJ183" s="64" t="str">
        <f t="shared" si="190"/>
        <v/>
      </c>
      <c r="BK183" s="64" t="str">
        <f t="shared" si="191"/>
        <v/>
      </c>
      <c r="BL183" s="64" t="str">
        <f>IF($B183&lt;&gt;"",SUMIFS(进货台账!$I$3:$I$1869,进货台账!$E$3:$E$1869,$B183,进货台账!$B$3:$B$1869,LEFT($I$3,4),进货台账!$C$3:$C$1869,LEFT(BL$4,LEN(BL$4)-1)),"")</f>
        <v/>
      </c>
      <c r="BM183" s="64" t="str">
        <f>IF($B183&lt;&gt;"",SUMIFS(进货台账!$K$3:$K$1869,进货台账!$E$3:$E$1869,$B183,进货台账!$B$3:$B$1869,LEFT($I$3,4),进货台账!$C$3:$C$1869,LEFT(BL$4,LEN(BL$4)-1)),"")</f>
        <v/>
      </c>
      <c r="BN183" s="64" t="str">
        <f t="shared" si="192"/>
        <v/>
      </c>
      <c r="BO183" s="64" t="str">
        <f t="shared" si="193"/>
        <v/>
      </c>
      <c r="BP183" s="64" t="str">
        <f>IF($B183&lt;&gt;"",SUMIFS(销售台账!$I$3:$I$2654,销售台账!$E$3:$E$2654,$B183,销售台账!$B$3:$B$2654,LEFT($I$3,4),销售台账!$C$3:$C$2654,LEFT(BL$4,LEN(BL$4)-1)),"")</f>
        <v/>
      </c>
      <c r="BQ183" s="64" t="str">
        <f>IF($B183&lt;&gt;"",IFERROR(SUMIFS(销售台账!$K$3:$K$2654,销售台账!$E$3:$E$2654,$B183,销售台账!$B$3:$B$2654,LEFT($I$3,4),销售台账!$C$3:$C$2654,LEFT(BL$4,LEN(BL$4)-1))/BP183,0),"")</f>
        <v/>
      </c>
      <c r="BR183" s="64" t="str">
        <f>IF($B183&lt;&gt;"",SUMIFS(损耗登记!$I$3:$I$4999,损耗登记!$E$3:$E$4999,$B183,损耗登记!$B$3:$B$4999,LEFT($I$3,4),损耗登记!$C$3:$C$4999,LEFT(BL$4,LEN(BL$4)-1)),"")</f>
        <v/>
      </c>
      <c r="BS183" s="64" t="str">
        <f t="shared" si="194"/>
        <v/>
      </c>
      <c r="BT183" s="64" t="str">
        <f t="shared" si="195"/>
        <v/>
      </c>
      <c r="BU183" s="64" t="str">
        <f t="shared" si="196"/>
        <v/>
      </c>
      <c r="BV183" s="64" t="str">
        <f t="shared" si="197"/>
        <v/>
      </c>
      <c r="BW183" s="64" t="str">
        <f>IF($B183&lt;&gt;"",SUMIFS(进货台账!$I$3:$I$1869,进货台账!$E$3:$E$1869,$B183,进货台账!$B$3:$B$1869,LEFT($I$3,4),进货台账!$C$3:$C$1869,LEFT(BW$4,LEN(BW$4)-1)),"")</f>
        <v/>
      </c>
      <c r="BX183" s="64" t="str">
        <f>IF($B183&lt;&gt;"",SUMIFS(进货台账!$K$3:$K$1869,进货台账!$E$3:$E$1869,$B183,进货台账!$B$3:$B$1869,LEFT($I$3,4),进货台账!$C$3:$C$1869,LEFT(BW$4,LEN(BW$4)-1)),"")</f>
        <v/>
      </c>
      <c r="BY183" s="64" t="str">
        <f t="shared" si="198"/>
        <v/>
      </c>
      <c r="BZ183" s="64" t="str">
        <f t="shared" si="199"/>
        <v/>
      </c>
      <c r="CA183" s="64" t="str">
        <f>IF($B183&lt;&gt;"",SUMIFS(销售台账!$I$3:$I$2654,销售台账!$E$3:$E$2654,$B183,销售台账!$B$3:$B$2654,LEFT($I$3,4),销售台账!$C$3:$C$2654,LEFT(BW$4,LEN(BW$4)-1)),"")</f>
        <v/>
      </c>
      <c r="CB183" s="64" t="str">
        <f>IF($B183&lt;&gt;"",IFERROR(SUMIFS(销售台账!$K$3:$K$2654,销售台账!$E$3:$E$2654,$B183,销售台账!$B$3:$B$2654,LEFT($I$3,4),销售台账!$C$3:$C$2654,LEFT(BW$4,LEN(BW$4)-1))/CA183,0),"")</f>
        <v/>
      </c>
      <c r="CC183" s="64" t="str">
        <f>IF($B183&lt;&gt;"",SUMIFS(损耗登记!$I$3:$I$4999,损耗登记!$E$3:$E$4999,$B183,损耗登记!$B$3:$B$4999,LEFT($I$3,4),损耗登记!$C$3:$C$4999,LEFT(BW$4,LEN(BW$4)-1)),"")</f>
        <v/>
      </c>
      <c r="CD183" s="64" t="str">
        <f t="shared" si="200"/>
        <v/>
      </c>
      <c r="CE183" s="64" t="str">
        <f t="shared" si="201"/>
        <v/>
      </c>
      <c r="CF183" s="64" t="str">
        <f t="shared" si="202"/>
        <v/>
      </c>
      <c r="CG183" s="64" t="str">
        <f t="shared" si="203"/>
        <v/>
      </c>
      <c r="CH183" s="64" t="str">
        <f>IF($B183&lt;&gt;"",SUMIFS(进货台账!$I$3:$I$1869,进货台账!$E$3:$E$1869,$B183,进货台账!$B$3:$B$1869,LEFT($I$3,4),进货台账!$C$3:$C$1869,LEFT(CH$4,LEN(CH$4)-1)),"")</f>
        <v/>
      </c>
      <c r="CI183" s="64" t="str">
        <f>IF($B183&lt;&gt;"",SUMIFS(进货台账!$K$3:$K$1869,进货台账!$E$3:$E$1869,$B183,进货台账!$B$3:$B$1869,LEFT($I$3,4),进货台账!$C$3:$C$1869,LEFT(CH$4,LEN(CH$4)-1)),"")</f>
        <v/>
      </c>
      <c r="CJ183" s="64" t="str">
        <f t="shared" si="204"/>
        <v/>
      </c>
      <c r="CK183" s="64" t="str">
        <f t="shared" si="205"/>
        <v/>
      </c>
      <c r="CL183" s="64" t="str">
        <f>IF($B183&lt;&gt;"",SUMIFS(销售台账!$I$3:$I$2654,销售台账!$E$3:$E$2654,$B183,销售台账!$B$3:$B$2654,LEFT($I$3,4),销售台账!$C$3:$C$2654,LEFT(CH$4,LEN(CH$4)-1)),"")</f>
        <v/>
      </c>
      <c r="CM183" s="64" t="str">
        <f>IF($B183&lt;&gt;"",IFERROR(SUMIFS(销售台账!$K$3:$K$2654,销售台账!$E$3:$E$2654,$B183,销售台账!$B$3:$B$2654,LEFT($I$3,4),销售台账!$C$3:$C$2654,LEFT(CH$4,LEN(CH$4)-1))/CL183,0),"")</f>
        <v/>
      </c>
      <c r="CN183" s="64" t="str">
        <f>IF($B183&lt;&gt;"",SUMIFS(损耗登记!$I$3:$I$4999,损耗登记!$E$3:$E$4999,$B183,损耗登记!$B$3:$B$4999,LEFT($I$3,4),损耗登记!$C$3:$C$4999,LEFT(CH$4,LEN(CH$4)-1)),"")</f>
        <v/>
      </c>
      <c r="CO183" s="64" t="str">
        <f t="shared" si="206"/>
        <v/>
      </c>
      <c r="CP183" s="64" t="str">
        <f t="shared" si="207"/>
        <v/>
      </c>
      <c r="CQ183" s="64" t="str">
        <f t="shared" si="208"/>
        <v/>
      </c>
      <c r="CR183" s="64" t="str">
        <f t="shared" si="209"/>
        <v/>
      </c>
      <c r="CS183" s="64" t="str">
        <f>IF($B183&lt;&gt;"",SUMIFS(进货台账!$I$3:$I$1869,进货台账!$E$3:$E$1869,$B183,进货台账!$B$3:$B$1869,LEFT($I$3,4),进货台账!$C$3:$C$1869,LEFT(CS$4,LEN(CS$4)-1)),"")</f>
        <v/>
      </c>
      <c r="CT183" s="64" t="str">
        <f>IF($B183&lt;&gt;"",SUMIFS(进货台账!$K$3:$K$1869,进货台账!$E$3:$E$1869,$B183,进货台账!$B$3:$B$1869,LEFT($I$3,4),进货台账!$C$3:$C$1869,LEFT(CS$4,LEN(CS$4)-1)),"")</f>
        <v/>
      </c>
      <c r="CU183" s="64" t="str">
        <f t="shared" si="210"/>
        <v/>
      </c>
      <c r="CV183" s="64" t="str">
        <f t="shared" si="211"/>
        <v/>
      </c>
      <c r="CW183" s="64" t="str">
        <f>IF($B183&lt;&gt;"",SUMIFS(销售台账!$I$3:$I$2654,销售台账!$E$3:$E$2654,$B183,销售台账!$B$3:$B$2654,LEFT($I$3,4),销售台账!$C$3:$C$2654,LEFT(CS$4,LEN(CS$4)-1)),"")</f>
        <v/>
      </c>
      <c r="CX183" s="64" t="str">
        <f>IF($B183&lt;&gt;"",IFERROR(SUMIFS(销售台账!$K$3:$K$2654,销售台账!$E$3:$E$2654,$B183,销售台账!$B$3:$B$2654,LEFT($I$3,4),销售台账!$C$3:$C$2654,LEFT(CS$4,LEN(CS$4)-1))/CW183,0),"")</f>
        <v/>
      </c>
      <c r="CY183" s="64" t="str">
        <f>IF($B183&lt;&gt;"",SUMIFS(损耗登记!$I$3:$I$4999,损耗登记!$E$3:$E$4999,$B183,损耗登记!$B$3:$B$4999,LEFT($I$3,4),损耗登记!$C$3:$C$4999,LEFT(CS$4,LEN(CS$4)-1)),"")</f>
        <v/>
      </c>
      <c r="CZ183" s="64" t="str">
        <f t="shared" si="212"/>
        <v/>
      </c>
      <c r="DA183" s="64" t="str">
        <f t="shared" si="213"/>
        <v/>
      </c>
      <c r="DB183" s="64" t="str">
        <f t="shared" si="214"/>
        <v/>
      </c>
      <c r="DC183" s="64" t="str">
        <f t="shared" si="215"/>
        <v/>
      </c>
      <c r="DD183" s="64" t="str">
        <f>IF($B183&lt;&gt;"",SUMIFS(进货台账!$I$3:$I$1869,进货台账!$E$3:$E$1869,$B183,进货台账!$B$3:$B$1869,LEFT($I$3,4),进货台账!$C$3:$C$1869,LEFT(DD$4,LEN(DD$4)-1)),"")</f>
        <v/>
      </c>
      <c r="DE183" s="64" t="str">
        <f>IF($B183&lt;&gt;"",SUMIFS(进货台账!$K$3:$K$1869,进货台账!$E$3:$E$1869,$B183,进货台账!$B$3:$B$1869,LEFT($I$3,4),进货台账!$C$3:$C$1869,LEFT(DD$4,LEN(DD$4)-1)),"")</f>
        <v/>
      </c>
      <c r="DF183" s="64" t="str">
        <f t="shared" si="216"/>
        <v/>
      </c>
      <c r="DG183" s="64" t="str">
        <f t="shared" si="217"/>
        <v/>
      </c>
      <c r="DH183" s="64" t="str">
        <f>IF($B183&lt;&gt;"",SUMIFS(销售台账!$I$3:$I$2654,销售台账!$E$3:$E$2654,$B183,销售台账!$B$3:$B$2654,LEFT($I$3,4),销售台账!$C$3:$C$2654,LEFT(DD$4,LEN(DD$4)-1)),"")</f>
        <v/>
      </c>
      <c r="DI183" s="64" t="str">
        <f>IF($B183&lt;&gt;"",IFERROR(SUMIFS(销售台账!$K$3:$K$2654,销售台账!$E$3:$E$2654,$B183,销售台账!$B$3:$B$2654,LEFT($I$3,4),销售台账!$C$3:$C$2654,LEFT(DD$4,LEN(DD$4)-1))/DH183,0),"")</f>
        <v/>
      </c>
      <c r="DJ183" s="64" t="str">
        <f>IF($B183&lt;&gt;"",SUMIFS(损耗登记!$I$3:$I$4999,损耗登记!$E$3:$E$4999,$B183,损耗登记!$B$3:$B$4999,LEFT($I$3,4),损耗登记!$C$3:$C$4999,LEFT(DD$4,LEN(DD$4)-1)),"")</f>
        <v/>
      </c>
      <c r="DK183" s="64" t="str">
        <f t="shared" si="218"/>
        <v/>
      </c>
      <c r="DL183" s="64" t="str">
        <f t="shared" si="219"/>
        <v/>
      </c>
      <c r="DM183" s="64" t="str">
        <f t="shared" si="220"/>
        <v/>
      </c>
      <c r="DN183" s="64" t="str">
        <f t="shared" si="221"/>
        <v/>
      </c>
      <c r="DO183" s="64" t="str">
        <f>IF($B183&lt;&gt;"",SUMIFS(进货台账!$I$3:$I$1869,进货台账!$E$3:$E$1869,$B183,进货台账!$B$3:$B$1869,LEFT($I$3,4),进货台账!$C$3:$C$1869,LEFT(DO$4,LEN(DO$4)-1)),"")</f>
        <v/>
      </c>
      <c r="DP183" s="64" t="str">
        <f>IF($B183&lt;&gt;"",SUMIFS(进货台账!$K$3:$K$1869,进货台账!$E$3:$E$1869,$B183,进货台账!$B$3:$B$1869,LEFT($I$3,4),进货台账!$C$3:$C$1869,LEFT(DO$4,LEN(DO$4)-1)),"")</f>
        <v/>
      </c>
      <c r="DQ183" s="64" t="str">
        <f t="shared" si="222"/>
        <v/>
      </c>
      <c r="DR183" s="64" t="str">
        <f t="shared" si="223"/>
        <v/>
      </c>
      <c r="DS183" s="64" t="str">
        <f>IF($B183&lt;&gt;"",SUMIFS(销售台账!$I$3:$I$2654,销售台账!$E$3:$E$2654,$B183,销售台账!$B$3:$B$2654,LEFT($I$3,4),销售台账!$C$3:$C$2654,LEFT(DO$4,LEN(DO$4)-1)),"")</f>
        <v/>
      </c>
      <c r="DT183" s="64" t="str">
        <f>IF($B183&lt;&gt;"",IFERROR(SUMIFS(销售台账!$K$3:$K$2654,销售台账!$E$3:$E$2654,$B183,销售台账!$B$3:$B$2654,LEFT($I$3,4),销售台账!$C$3:$C$2654,LEFT(DO$4,LEN(DO$4)-1))/DS183,0),"")</f>
        <v/>
      </c>
      <c r="DU183" s="64" t="str">
        <f>IF($B183&lt;&gt;"",SUMIFS(损耗登记!$I$3:$I$4999,损耗登记!$E$3:$E$4999,$B183,损耗登记!$B$3:$B$4999,LEFT($I$3,4),损耗登记!$C$3:$C$4999,LEFT(DO$4,LEN(DO$4)-1)),"")</f>
        <v/>
      </c>
      <c r="DV183" s="64" t="str">
        <f t="shared" si="224"/>
        <v/>
      </c>
      <c r="DW183" s="64" t="str">
        <f t="shared" si="225"/>
        <v/>
      </c>
      <c r="DX183" s="64" t="str">
        <f t="shared" si="226"/>
        <v/>
      </c>
      <c r="DY183" s="64" t="str">
        <f t="shared" si="227"/>
        <v/>
      </c>
      <c r="DZ183" s="64" t="str">
        <f>IF($B183&lt;&gt;"",SUMIFS(进货台账!$I$3:$I$1869,进货台账!$E$3:$E$1869,$B183,进货台账!$B$3:$B$1869,LEFT($I$3,4),进货台账!$C$3:$C$1869,LEFT(DZ$4,LEN(DZ$4)-1)),"")</f>
        <v/>
      </c>
      <c r="EA183" s="64" t="str">
        <f>IF($B183&lt;&gt;"",SUMIFS(进货台账!$K$3:$K$1869,进货台账!$E$3:$E$1869,$B183,进货台账!$B$3:$B$1869,LEFT($I$3,4),进货台账!$C$3:$C$1869,LEFT(DZ$4,LEN(DZ$4)-1)),"")</f>
        <v/>
      </c>
      <c r="EB183" s="64" t="str">
        <f t="shared" si="228"/>
        <v/>
      </c>
      <c r="EC183" s="64" t="str">
        <f t="shared" si="229"/>
        <v/>
      </c>
      <c r="ED183" s="64" t="str">
        <f>IF($B183&lt;&gt;"",SUMIFS(销售台账!$I$3:$I$2654,销售台账!$E$3:$E$2654,$B183,销售台账!$B$3:$B$2654,LEFT($I$3,4),销售台账!$C$3:$C$2654,LEFT(DZ$4,LEN(DZ$4)-1)),"")</f>
        <v/>
      </c>
      <c r="EE183" s="64" t="str">
        <f>IF($B183&lt;&gt;"",IFERROR(SUMIFS(销售台账!$K$3:$K$2654,销售台账!$E$3:$E$2654,$B183,销售台账!$B$3:$B$2654,LEFT($I$3,4),销售台账!$C$3:$C$2654,LEFT(DZ$4,LEN(DZ$4)-1))/ED183,0),"")</f>
        <v/>
      </c>
      <c r="EF183" s="64" t="str">
        <f>IF($B183&lt;&gt;"",SUMIFS(损耗登记!$I$3:$I$4999,损耗登记!$E$3:$E$4999,$B183,损耗登记!$B$3:$B$4999,LEFT($I$3,4),损耗登记!$C$3:$C$4999,LEFT(DZ$4,LEN(DZ$4)-1)),"")</f>
        <v/>
      </c>
      <c r="EG183" s="64" t="str">
        <f t="shared" si="230"/>
        <v/>
      </c>
      <c r="EH183" s="64" t="str">
        <f t="shared" si="231"/>
        <v/>
      </c>
      <c r="EI183" s="64" t="str">
        <f t="shared" si="232"/>
        <v/>
      </c>
      <c r="EJ183" s="64" t="str">
        <f t="shared" si="233"/>
        <v/>
      </c>
    </row>
    <row r="184" s="44" customFormat="1" ht="22" customHeight="1" spans="1:140">
      <c r="A184" s="63" t="str">
        <f t="shared" si="234"/>
        <v/>
      </c>
      <c r="B184" s="63" t="str">
        <f>IF(商品参数!A180&lt;&gt;"",商品参数!A180,"")</f>
        <v/>
      </c>
      <c r="C184" s="64" t="str">
        <f>IFERROR(VLOOKUP(B184,商品参数!A:E,2,FALSE),"")</f>
        <v/>
      </c>
      <c r="D184" s="64" t="str">
        <f>IFERROR(VLOOKUP(B184,商品参数!A:E,3,FALSE),"")</f>
        <v/>
      </c>
      <c r="E184" s="64" t="str">
        <f>IFERROR(VLOOKUP(B184,商品参数!A:E,4,FALSE),"")</f>
        <v/>
      </c>
      <c r="F184" s="64" t="str">
        <f>IF(E184&lt;&gt;"",IFERROR(VLOOKUP(B184,商品参数!$A$3:$D$499,6,0),0),"")</f>
        <v/>
      </c>
      <c r="G184" s="64" t="str">
        <f>IF(E184&lt;&gt;"",IFERROR(VLOOKUP(B184,商品参数!$A$3:$E$499,7,0),0),"")</f>
        <v/>
      </c>
      <c r="H184" s="64" t="str">
        <f t="shared" si="168"/>
        <v/>
      </c>
      <c r="I184" s="64" t="str">
        <f>IF($B184&lt;&gt;"",SUMIFS(进货台账!$I$3:$I$1869,进货台账!$E$3:$E$1869,$B184,进货台账!$B$3:$B$1869,LEFT($I$3,4),进货台账!$C$3:$C$1869,LEFT(I$4,LEN(I$4)-1)),"")</f>
        <v/>
      </c>
      <c r="J184" s="64" t="str">
        <f>IF($B184&lt;&gt;"",SUMIFS(进货台账!$K$3:$K$1869,进货台账!$E$3:$E$1869,$B184,进货台账!$B$3:$B$1869,LEFT($I$3,4),进货台账!$C$3:$C$1869,LEFT(I$4,LEN(I$4)-1)),"")</f>
        <v/>
      </c>
      <c r="K184" s="64" t="str">
        <f t="shared" si="169"/>
        <v/>
      </c>
      <c r="L184" s="64" t="str">
        <f t="shared" si="170"/>
        <v/>
      </c>
      <c r="M184" s="64" t="str">
        <f>IF($B184&lt;&gt;"",SUMIFS(销售台账!$I$3:$I$2654,销售台账!$E$3:$E$2654,$B184,销售台账!$B$3:$B$2654,LEFT($I$3,4),销售台账!$C$3:$C$2654,LEFT(I$4,LEN(I$4)-1)),"")</f>
        <v/>
      </c>
      <c r="N184" s="64" t="str">
        <f>IF($B184&lt;&gt;"",IFERROR(SUMIFS(销售台账!$K$3:$K$2654,销售台账!$E$3:$E$2654,$B184,销售台账!$B$3:$B$2654,LEFT($I$3,4),销售台账!$C$3:$C$2654,LEFT(I$4,LEN(I$4)-1))/M184,0),"")</f>
        <v/>
      </c>
      <c r="O184" s="64" t="str">
        <f>IF($B184&lt;&gt;"",SUMIFS(损耗登记!$I$3:$I$4999,损耗登记!$E$3:$E$4999,$B184,损耗登记!$B$3:$B$4999,LEFT($I$3,4),损耗登记!$C$3:$C$4999,LEFT(I$4,LEN(I$4)-1)),"")</f>
        <v/>
      </c>
      <c r="P184" s="64" t="str">
        <f t="shared" si="171"/>
        <v/>
      </c>
      <c r="Q184" s="64" t="str">
        <f t="shared" si="172"/>
        <v/>
      </c>
      <c r="R184" s="64" t="str">
        <f t="shared" si="173"/>
        <v/>
      </c>
      <c r="S184" s="64" t="str">
        <f t="shared" si="235"/>
        <v/>
      </c>
      <c r="T184" s="64" t="str">
        <f>IF($B184&lt;&gt;"",SUMIFS(进货台账!$I$3:$I$1869,进货台账!$E$3:$E$1869,$B184,进货台账!$B$3:$B$1869,LEFT($I$3,4),进货台账!$C$3:$C$1869,LEFT(T$4,LEN(T$4)-1)),"")</f>
        <v/>
      </c>
      <c r="U184" s="64" t="str">
        <f>IF($B184&lt;&gt;"",SUMIFS(进货台账!$K$3:$K$1869,进货台账!$E$3:$E$1869,$B184,进货台账!$B$3:$B$1869,LEFT($I$3,4),进货台账!$C$3:$C$1869,LEFT(T$4,LEN(T$4)-1)),"")</f>
        <v/>
      </c>
      <c r="V184" s="64" t="str">
        <f t="shared" si="236"/>
        <v/>
      </c>
      <c r="W184" s="64" t="str">
        <f t="shared" si="237"/>
        <v/>
      </c>
      <c r="X184" s="64" t="str">
        <f>IF($B184&lt;&gt;"",SUMIFS(销售台账!$I$3:$I$2654,销售台账!$E$3:$E$2654,$B184,销售台账!$B$3:$B$2654,LEFT($I$3,4),销售台账!$C$3:$C$2654,LEFT(T$4,LEN(T$4)-1)),"")</f>
        <v/>
      </c>
      <c r="Y184" s="64" t="str">
        <f>IF($B184&lt;&gt;"",IFERROR(SUMIFS(销售台账!$K$3:$K$2654,销售台账!$E$3:$E$2654,$B184,销售台账!$B$3:$B$2654,LEFT($I$3,4),销售台账!$C$3:$C$2654,LEFT(T$4,LEN(T$4)-1))/X184,0),"")</f>
        <v/>
      </c>
      <c r="Z184" s="64" t="str">
        <f>IF($B184&lt;&gt;"",SUMIFS(损耗登记!$I$3:$I$4999,损耗登记!$E$3:$E$4999,$B184,损耗登记!$B$3:$B$4999,LEFT($I$3,4),损耗登记!$C$3:$C$4999,LEFT(T$4,LEN(T$4)-1)),"")</f>
        <v/>
      </c>
      <c r="AA184" s="64" t="str">
        <f t="shared" si="238"/>
        <v/>
      </c>
      <c r="AB184" s="64" t="str">
        <f t="shared" si="239"/>
        <v/>
      </c>
      <c r="AC184" s="64" t="str">
        <f t="shared" si="240"/>
        <v/>
      </c>
      <c r="AD184" s="64" t="str">
        <f t="shared" si="241"/>
        <v/>
      </c>
      <c r="AE184" s="64" t="str">
        <f>IF($B184&lt;&gt;"",SUMIFS(进货台账!$I$3:$I$1869,进货台账!$E$3:$E$1869,$B184,进货台账!$B$3:$B$1869,LEFT($I$3,4),进货台账!$C$3:$C$1869,LEFT(AE$4,LEN(AE$4)-1)),"")</f>
        <v/>
      </c>
      <c r="AF184" s="64" t="str">
        <f>IF($B184&lt;&gt;"",SUMIFS(进货台账!$K$3:$K$1869,进货台账!$E$3:$E$1869,$B184,进货台账!$B$3:$B$1869,LEFT($I$3,4),进货台账!$C$3:$C$1869,LEFT(AE$4,LEN(AE$4)-1)),"")</f>
        <v/>
      </c>
      <c r="AG184" s="64" t="str">
        <f t="shared" si="174"/>
        <v/>
      </c>
      <c r="AH184" s="64" t="str">
        <f t="shared" si="175"/>
        <v/>
      </c>
      <c r="AI184" s="64" t="str">
        <f>IF($B184&lt;&gt;"",SUMIFS(销售台账!$I$3:$I$2654,销售台账!$E$3:$E$2654,$B184,销售台账!$B$3:$B$2654,LEFT($I$3,4),销售台账!$C$3:$C$2654,LEFT(AE$4,LEN(AE$4)-1)),"")</f>
        <v/>
      </c>
      <c r="AJ184" s="64" t="str">
        <f>IF($B184&lt;&gt;"",IFERROR(SUMIFS(销售台账!$K$3:$K$2654,销售台账!$E$3:$E$2654,$B184,销售台账!$B$3:$B$2654,LEFT($I$3,4),销售台账!$C$3:$C$2654,LEFT(AE$4,LEN(AE$4)-1))/AI184,0),"")</f>
        <v/>
      </c>
      <c r="AK184" s="64" t="str">
        <f>IF($B184&lt;&gt;"",SUMIFS(损耗登记!$I$3:$I$4999,损耗登记!$E$3:$E$4999,$B184,损耗登记!$B$3:$B$4999,LEFT($I$3,4),损耗登记!$C$3:$C$4999,LEFT(AE$4,LEN(AE$4)-1)),"")</f>
        <v/>
      </c>
      <c r="AL184" s="64" t="str">
        <f t="shared" si="176"/>
        <v/>
      </c>
      <c r="AM184" s="64" t="str">
        <f t="shared" si="177"/>
        <v/>
      </c>
      <c r="AN184" s="64" t="str">
        <f t="shared" si="178"/>
        <v/>
      </c>
      <c r="AO184" s="64" t="str">
        <f t="shared" si="179"/>
        <v/>
      </c>
      <c r="AP184" s="64" t="str">
        <f>IF($B184&lt;&gt;"",SUMIFS(进货台账!$I$3:$I$1869,进货台账!$E$3:$E$1869,$B184,进货台账!$B$3:$B$1869,LEFT($I$3,4),进货台账!$C$3:$C$1869,LEFT(AP$4,LEN(AP$4)-1)),"")</f>
        <v/>
      </c>
      <c r="AQ184" s="64" t="str">
        <f>IF($B184&lt;&gt;"",SUMIFS(进货台账!$K$3:$K$1869,进货台账!$E$3:$E$1869,$B184,进货台账!$B$3:$B$1869,LEFT($I$3,4),进货台账!$C$3:$C$1869,LEFT(AP$4,LEN(AP$4)-1)),"")</f>
        <v/>
      </c>
      <c r="AR184" s="64" t="str">
        <f t="shared" si="180"/>
        <v/>
      </c>
      <c r="AS184" s="64" t="str">
        <f t="shared" si="181"/>
        <v/>
      </c>
      <c r="AT184" s="64" t="str">
        <f>IF($B184&lt;&gt;"",SUMIFS(销售台账!$I$3:$I$2654,销售台账!$E$3:$E$2654,$B184,销售台账!$B$3:$B$2654,LEFT($I$3,4),销售台账!$C$3:$C$2654,LEFT(AP$4,LEN(AP$4)-1)),"")</f>
        <v/>
      </c>
      <c r="AU184" s="64" t="str">
        <f>IF($B184&lt;&gt;"",IFERROR(SUMIFS(销售台账!$K$3:$K$2654,销售台账!$E$3:$E$2654,$B184,销售台账!$B$3:$B$2654,LEFT($I$3,4),销售台账!$C$3:$C$2654,LEFT(AP$4,LEN(AP$4)-1))/AT184,0),"")</f>
        <v/>
      </c>
      <c r="AV184" s="64" t="str">
        <f>IF($B184&lt;&gt;"",SUMIFS(损耗登记!$I$3:$I$4999,损耗登记!$E$3:$E$4999,$B184,损耗登记!$B$3:$B$4999,LEFT($I$3,4),损耗登记!$C$3:$C$4999,LEFT(AP$4,LEN(AP$4)-1)),"")</f>
        <v/>
      </c>
      <c r="AW184" s="64" t="str">
        <f t="shared" si="182"/>
        <v/>
      </c>
      <c r="AX184" s="64" t="str">
        <f t="shared" si="183"/>
        <v/>
      </c>
      <c r="AY184" s="64" t="str">
        <f t="shared" si="184"/>
        <v/>
      </c>
      <c r="AZ184" s="64" t="str">
        <f t="shared" si="185"/>
        <v/>
      </c>
      <c r="BA184" s="64" t="str">
        <f>IF($B184&lt;&gt;"",SUMIFS(进货台账!$I$3:$I$1869,进货台账!$E$3:$E$1869,$B184,进货台账!$B$3:$B$1869,LEFT($I$3,4),进货台账!$C$3:$C$1869,LEFT(BA$4,LEN(BA$4)-1)),"")</f>
        <v/>
      </c>
      <c r="BB184" s="64" t="str">
        <f>IF($B184&lt;&gt;"",SUMIFS(进货台账!$K$3:$K$1869,进货台账!$E$3:$E$1869,$B184,进货台账!$B$3:$B$1869,LEFT($I$3,4),进货台账!$C$3:$C$1869,LEFT(BA$4,LEN(BA$4)-1)),"")</f>
        <v/>
      </c>
      <c r="BC184" s="64" t="str">
        <f t="shared" si="186"/>
        <v/>
      </c>
      <c r="BD184" s="64" t="str">
        <f t="shared" si="187"/>
        <v/>
      </c>
      <c r="BE184" s="64" t="str">
        <f>IF($B184&lt;&gt;"",SUMIFS(销售台账!$I$3:$I$2654,销售台账!$E$3:$E$2654,$B184,销售台账!$B$3:$B$2654,LEFT($I$3,4),销售台账!$C$3:$C$2654,LEFT(BA$4,LEN(BA$4)-1)),"")</f>
        <v/>
      </c>
      <c r="BF184" s="64" t="str">
        <f>IF($B184&lt;&gt;"",IFERROR(SUMIFS(销售台账!$K$3:$K$2654,销售台账!$E$3:$E$2654,$B184,销售台账!$B$3:$B$2654,LEFT($I$3,4),销售台账!$C$3:$C$2654,LEFT(BA$4,LEN(BA$4)-1))/BE184,0),"")</f>
        <v/>
      </c>
      <c r="BG184" s="64" t="str">
        <f>IF($B184&lt;&gt;"",SUMIFS(损耗登记!$I$3:$I$4999,损耗登记!$E$3:$E$4999,$B184,损耗登记!$B$3:$B$4999,LEFT($I$3,4),损耗登记!$C$3:$C$4999,LEFT(BA$4,LEN(BA$4)-1)),"")</f>
        <v/>
      </c>
      <c r="BH184" s="64" t="str">
        <f t="shared" si="188"/>
        <v/>
      </c>
      <c r="BI184" s="64" t="str">
        <f t="shared" si="189"/>
        <v/>
      </c>
      <c r="BJ184" s="64" t="str">
        <f t="shared" si="190"/>
        <v/>
      </c>
      <c r="BK184" s="64" t="str">
        <f t="shared" si="191"/>
        <v/>
      </c>
      <c r="BL184" s="64" t="str">
        <f>IF($B184&lt;&gt;"",SUMIFS(进货台账!$I$3:$I$1869,进货台账!$E$3:$E$1869,$B184,进货台账!$B$3:$B$1869,LEFT($I$3,4),进货台账!$C$3:$C$1869,LEFT(BL$4,LEN(BL$4)-1)),"")</f>
        <v/>
      </c>
      <c r="BM184" s="64" t="str">
        <f>IF($B184&lt;&gt;"",SUMIFS(进货台账!$K$3:$K$1869,进货台账!$E$3:$E$1869,$B184,进货台账!$B$3:$B$1869,LEFT($I$3,4),进货台账!$C$3:$C$1869,LEFT(BL$4,LEN(BL$4)-1)),"")</f>
        <v/>
      </c>
      <c r="BN184" s="64" t="str">
        <f t="shared" si="192"/>
        <v/>
      </c>
      <c r="BO184" s="64" t="str">
        <f t="shared" si="193"/>
        <v/>
      </c>
      <c r="BP184" s="64" t="str">
        <f>IF($B184&lt;&gt;"",SUMIFS(销售台账!$I$3:$I$2654,销售台账!$E$3:$E$2654,$B184,销售台账!$B$3:$B$2654,LEFT($I$3,4),销售台账!$C$3:$C$2654,LEFT(BL$4,LEN(BL$4)-1)),"")</f>
        <v/>
      </c>
      <c r="BQ184" s="64" t="str">
        <f>IF($B184&lt;&gt;"",IFERROR(SUMIFS(销售台账!$K$3:$K$2654,销售台账!$E$3:$E$2654,$B184,销售台账!$B$3:$B$2654,LEFT($I$3,4),销售台账!$C$3:$C$2654,LEFT(BL$4,LEN(BL$4)-1))/BP184,0),"")</f>
        <v/>
      </c>
      <c r="BR184" s="64" t="str">
        <f>IF($B184&lt;&gt;"",SUMIFS(损耗登记!$I$3:$I$4999,损耗登记!$E$3:$E$4999,$B184,损耗登记!$B$3:$B$4999,LEFT($I$3,4),损耗登记!$C$3:$C$4999,LEFT(BL$4,LEN(BL$4)-1)),"")</f>
        <v/>
      </c>
      <c r="BS184" s="64" t="str">
        <f t="shared" si="194"/>
        <v/>
      </c>
      <c r="BT184" s="64" t="str">
        <f t="shared" si="195"/>
        <v/>
      </c>
      <c r="BU184" s="64" t="str">
        <f t="shared" si="196"/>
        <v/>
      </c>
      <c r="BV184" s="64" t="str">
        <f t="shared" si="197"/>
        <v/>
      </c>
      <c r="BW184" s="64" t="str">
        <f>IF($B184&lt;&gt;"",SUMIFS(进货台账!$I$3:$I$1869,进货台账!$E$3:$E$1869,$B184,进货台账!$B$3:$B$1869,LEFT($I$3,4),进货台账!$C$3:$C$1869,LEFT(BW$4,LEN(BW$4)-1)),"")</f>
        <v/>
      </c>
      <c r="BX184" s="64" t="str">
        <f>IF($B184&lt;&gt;"",SUMIFS(进货台账!$K$3:$K$1869,进货台账!$E$3:$E$1869,$B184,进货台账!$B$3:$B$1869,LEFT($I$3,4),进货台账!$C$3:$C$1869,LEFT(BW$4,LEN(BW$4)-1)),"")</f>
        <v/>
      </c>
      <c r="BY184" s="64" t="str">
        <f t="shared" si="198"/>
        <v/>
      </c>
      <c r="BZ184" s="64" t="str">
        <f t="shared" si="199"/>
        <v/>
      </c>
      <c r="CA184" s="64" t="str">
        <f>IF($B184&lt;&gt;"",SUMIFS(销售台账!$I$3:$I$2654,销售台账!$E$3:$E$2654,$B184,销售台账!$B$3:$B$2654,LEFT($I$3,4),销售台账!$C$3:$C$2654,LEFT(BW$4,LEN(BW$4)-1)),"")</f>
        <v/>
      </c>
      <c r="CB184" s="64" t="str">
        <f>IF($B184&lt;&gt;"",IFERROR(SUMIFS(销售台账!$K$3:$K$2654,销售台账!$E$3:$E$2654,$B184,销售台账!$B$3:$B$2654,LEFT($I$3,4),销售台账!$C$3:$C$2654,LEFT(BW$4,LEN(BW$4)-1))/CA184,0),"")</f>
        <v/>
      </c>
      <c r="CC184" s="64" t="str">
        <f>IF($B184&lt;&gt;"",SUMIFS(损耗登记!$I$3:$I$4999,损耗登记!$E$3:$E$4999,$B184,损耗登记!$B$3:$B$4999,LEFT($I$3,4),损耗登记!$C$3:$C$4999,LEFT(BW$4,LEN(BW$4)-1)),"")</f>
        <v/>
      </c>
      <c r="CD184" s="64" t="str">
        <f t="shared" si="200"/>
        <v/>
      </c>
      <c r="CE184" s="64" t="str">
        <f t="shared" si="201"/>
        <v/>
      </c>
      <c r="CF184" s="64" t="str">
        <f t="shared" si="202"/>
        <v/>
      </c>
      <c r="CG184" s="64" t="str">
        <f t="shared" si="203"/>
        <v/>
      </c>
      <c r="CH184" s="64" t="str">
        <f>IF($B184&lt;&gt;"",SUMIFS(进货台账!$I$3:$I$1869,进货台账!$E$3:$E$1869,$B184,进货台账!$B$3:$B$1869,LEFT($I$3,4),进货台账!$C$3:$C$1869,LEFT(CH$4,LEN(CH$4)-1)),"")</f>
        <v/>
      </c>
      <c r="CI184" s="64" t="str">
        <f>IF($B184&lt;&gt;"",SUMIFS(进货台账!$K$3:$K$1869,进货台账!$E$3:$E$1869,$B184,进货台账!$B$3:$B$1869,LEFT($I$3,4),进货台账!$C$3:$C$1869,LEFT(CH$4,LEN(CH$4)-1)),"")</f>
        <v/>
      </c>
      <c r="CJ184" s="64" t="str">
        <f t="shared" si="204"/>
        <v/>
      </c>
      <c r="CK184" s="64" t="str">
        <f t="shared" si="205"/>
        <v/>
      </c>
      <c r="CL184" s="64" t="str">
        <f>IF($B184&lt;&gt;"",SUMIFS(销售台账!$I$3:$I$2654,销售台账!$E$3:$E$2654,$B184,销售台账!$B$3:$B$2654,LEFT($I$3,4),销售台账!$C$3:$C$2654,LEFT(CH$4,LEN(CH$4)-1)),"")</f>
        <v/>
      </c>
      <c r="CM184" s="64" t="str">
        <f>IF($B184&lt;&gt;"",IFERROR(SUMIFS(销售台账!$K$3:$K$2654,销售台账!$E$3:$E$2654,$B184,销售台账!$B$3:$B$2654,LEFT($I$3,4),销售台账!$C$3:$C$2654,LEFT(CH$4,LEN(CH$4)-1))/CL184,0),"")</f>
        <v/>
      </c>
      <c r="CN184" s="64" t="str">
        <f>IF($B184&lt;&gt;"",SUMIFS(损耗登记!$I$3:$I$4999,损耗登记!$E$3:$E$4999,$B184,损耗登记!$B$3:$B$4999,LEFT($I$3,4),损耗登记!$C$3:$C$4999,LEFT(CH$4,LEN(CH$4)-1)),"")</f>
        <v/>
      </c>
      <c r="CO184" s="64" t="str">
        <f t="shared" si="206"/>
        <v/>
      </c>
      <c r="CP184" s="64" t="str">
        <f t="shared" si="207"/>
        <v/>
      </c>
      <c r="CQ184" s="64" t="str">
        <f t="shared" si="208"/>
        <v/>
      </c>
      <c r="CR184" s="64" t="str">
        <f t="shared" si="209"/>
        <v/>
      </c>
      <c r="CS184" s="64" t="str">
        <f>IF($B184&lt;&gt;"",SUMIFS(进货台账!$I$3:$I$1869,进货台账!$E$3:$E$1869,$B184,进货台账!$B$3:$B$1869,LEFT($I$3,4),进货台账!$C$3:$C$1869,LEFT(CS$4,LEN(CS$4)-1)),"")</f>
        <v/>
      </c>
      <c r="CT184" s="64" t="str">
        <f>IF($B184&lt;&gt;"",SUMIFS(进货台账!$K$3:$K$1869,进货台账!$E$3:$E$1869,$B184,进货台账!$B$3:$B$1869,LEFT($I$3,4),进货台账!$C$3:$C$1869,LEFT(CS$4,LEN(CS$4)-1)),"")</f>
        <v/>
      </c>
      <c r="CU184" s="64" t="str">
        <f t="shared" si="210"/>
        <v/>
      </c>
      <c r="CV184" s="64" t="str">
        <f t="shared" si="211"/>
        <v/>
      </c>
      <c r="CW184" s="64" t="str">
        <f>IF($B184&lt;&gt;"",SUMIFS(销售台账!$I$3:$I$2654,销售台账!$E$3:$E$2654,$B184,销售台账!$B$3:$B$2654,LEFT($I$3,4),销售台账!$C$3:$C$2654,LEFT(CS$4,LEN(CS$4)-1)),"")</f>
        <v/>
      </c>
      <c r="CX184" s="64" t="str">
        <f>IF($B184&lt;&gt;"",IFERROR(SUMIFS(销售台账!$K$3:$K$2654,销售台账!$E$3:$E$2654,$B184,销售台账!$B$3:$B$2654,LEFT($I$3,4),销售台账!$C$3:$C$2654,LEFT(CS$4,LEN(CS$4)-1))/CW184,0),"")</f>
        <v/>
      </c>
      <c r="CY184" s="64" t="str">
        <f>IF($B184&lt;&gt;"",SUMIFS(损耗登记!$I$3:$I$4999,损耗登记!$E$3:$E$4999,$B184,损耗登记!$B$3:$B$4999,LEFT($I$3,4),损耗登记!$C$3:$C$4999,LEFT(CS$4,LEN(CS$4)-1)),"")</f>
        <v/>
      </c>
      <c r="CZ184" s="64" t="str">
        <f t="shared" si="212"/>
        <v/>
      </c>
      <c r="DA184" s="64" t="str">
        <f t="shared" si="213"/>
        <v/>
      </c>
      <c r="DB184" s="64" t="str">
        <f t="shared" si="214"/>
        <v/>
      </c>
      <c r="DC184" s="64" t="str">
        <f t="shared" si="215"/>
        <v/>
      </c>
      <c r="DD184" s="64" t="str">
        <f>IF($B184&lt;&gt;"",SUMIFS(进货台账!$I$3:$I$1869,进货台账!$E$3:$E$1869,$B184,进货台账!$B$3:$B$1869,LEFT($I$3,4),进货台账!$C$3:$C$1869,LEFT(DD$4,LEN(DD$4)-1)),"")</f>
        <v/>
      </c>
      <c r="DE184" s="64" t="str">
        <f>IF($B184&lt;&gt;"",SUMIFS(进货台账!$K$3:$K$1869,进货台账!$E$3:$E$1869,$B184,进货台账!$B$3:$B$1869,LEFT($I$3,4),进货台账!$C$3:$C$1869,LEFT(DD$4,LEN(DD$4)-1)),"")</f>
        <v/>
      </c>
      <c r="DF184" s="64" t="str">
        <f t="shared" si="216"/>
        <v/>
      </c>
      <c r="DG184" s="64" t="str">
        <f t="shared" si="217"/>
        <v/>
      </c>
      <c r="DH184" s="64" t="str">
        <f>IF($B184&lt;&gt;"",SUMIFS(销售台账!$I$3:$I$2654,销售台账!$E$3:$E$2654,$B184,销售台账!$B$3:$B$2654,LEFT($I$3,4),销售台账!$C$3:$C$2654,LEFT(DD$4,LEN(DD$4)-1)),"")</f>
        <v/>
      </c>
      <c r="DI184" s="64" t="str">
        <f>IF($B184&lt;&gt;"",IFERROR(SUMIFS(销售台账!$K$3:$K$2654,销售台账!$E$3:$E$2654,$B184,销售台账!$B$3:$B$2654,LEFT($I$3,4),销售台账!$C$3:$C$2654,LEFT(DD$4,LEN(DD$4)-1))/DH184,0),"")</f>
        <v/>
      </c>
      <c r="DJ184" s="64" t="str">
        <f>IF($B184&lt;&gt;"",SUMIFS(损耗登记!$I$3:$I$4999,损耗登记!$E$3:$E$4999,$B184,损耗登记!$B$3:$B$4999,LEFT($I$3,4),损耗登记!$C$3:$C$4999,LEFT(DD$4,LEN(DD$4)-1)),"")</f>
        <v/>
      </c>
      <c r="DK184" s="64" t="str">
        <f t="shared" si="218"/>
        <v/>
      </c>
      <c r="DL184" s="64" t="str">
        <f t="shared" si="219"/>
        <v/>
      </c>
      <c r="DM184" s="64" t="str">
        <f t="shared" si="220"/>
        <v/>
      </c>
      <c r="DN184" s="64" t="str">
        <f t="shared" si="221"/>
        <v/>
      </c>
      <c r="DO184" s="64" t="str">
        <f>IF($B184&lt;&gt;"",SUMIFS(进货台账!$I$3:$I$1869,进货台账!$E$3:$E$1869,$B184,进货台账!$B$3:$B$1869,LEFT($I$3,4),进货台账!$C$3:$C$1869,LEFT(DO$4,LEN(DO$4)-1)),"")</f>
        <v/>
      </c>
      <c r="DP184" s="64" t="str">
        <f>IF($B184&lt;&gt;"",SUMIFS(进货台账!$K$3:$K$1869,进货台账!$E$3:$E$1869,$B184,进货台账!$B$3:$B$1869,LEFT($I$3,4),进货台账!$C$3:$C$1869,LEFT(DO$4,LEN(DO$4)-1)),"")</f>
        <v/>
      </c>
      <c r="DQ184" s="64" t="str">
        <f t="shared" si="222"/>
        <v/>
      </c>
      <c r="DR184" s="64" t="str">
        <f t="shared" si="223"/>
        <v/>
      </c>
      <c r="DS184" s="64" t="str">
        <f>IF($B184&lt;&gt;"",SUMIFS(销售台账!$I$3:$I$2654,销售台账!$E$3:$E$2654,$B184,销售台账!$B$3:$B$2654,LEFT($I$3,4),销售台账!$C$3:$C$2654,LEFT(DO$4,LEN(DO$4)-1)),"")</f>
        <v/>
      </c>
      <c r="DT184" s="64" t="str">
        <f>IF($B184&lt;&gt;"",IFERROR(SUMIFS(销售台账!$K$3:$K$2654,销售台账!$E$3:$E$2654,$B184,销售台账!$B$3:$B$2654,LEFT($I$3,4),销售台账!$C$3:$C$2654,LEFT(DO$4,LEN(DO$4)-1))/DS184,0),"")</f>
        <v/>
      </c>
      <c r="DU184" s="64" t="str">
        <f>IF($B184&lt;&gt;"",SUMIFS(损耗登记!$I$3:$I$4999,损耗登记!$E$3:$E$4999,$B184,损耗登记!$B$3:$B$4999,LEFT($I$3,4),损耗登记!$C$3:$C$4999,LEFT(DO$4,LEN(DO$4)-1)),"")</f>
        <v/>
      </c>
      <c r="DV184" s="64" t="str">
        <f t="shared" si="224"/>
        <v/>
      </c>
      <c r="DW184" s="64" t="str">
        <f t="shared" si="225"/>
        <v/>
      </c>
      <c r="DX184" s="64" t="str">
        <f t="shared" si="226"/>
        <v/>
      </c>
      <c r="DY184" s="64" t="str">
        <f t="shared" si="227"/>
        <v/>
      </c>
      <c r="DZ184" s="64" t="str">
        <f>IF($B184&lt;&gt;"",SUMIFS(进货台账!$I$3:$I$1869,进货台账!$E$3:$E$1869,$B184,进货台账!$B$3:$B$1869,LEFT($I$3,4),进货台账!$C$3:$C$1869,LEFT(DZ$4,LEN(DZ$4)-1)),"")</f>
        <v/>
      </c>
      <c r="EA184" s="64" t="str">
        <f>IF($B184&lt;&gt;"",SUMIFS(进货台账!$K$3:$K$1869,进货台账!$E$3:$E$1869,$B184,进货台账!$B$3:$B$1869,LEFT($I$3,4),进货台账!$C$3:$C$1869,LEFT(DZ$4,LEN(DZ$4)-1)),"")</f>
        <v/>
      </c>
      <c r="EB184" s="64" t="str">
        <f t="shared" si="228"/>
        <v/>
      </c>
      <c r="EC184" s="64" t="str">
        <f t="shared" si="229"/>
        <v/>
      </c>
      <c r="ED184" s="64" t="str">
        <f>IF($B184&lt;&gt;"",SUMIFS(销售台账!$I$3:$I$2654,销售台账!$E$3:$E$2654,$B184,销售台账!$B$3:$B$2654,LEFT($I$3,4),销售台账!$C$3:$C$2654,LEFT(DZ$4,LEN(DZ$4)-1)),"")</f>
        <v/>
      </c>
      <c r="EE184" s="64" t="str">
        <f>IF($B184&lt;&gt;"",IFERROR(SUMIFS(销售台账!$K$3:$K$2654,销售台账!$E$3:$E$2654,$B184,销售台账!$B$3:$B$2654,LEFT($I$3,4),销售台账!$C$3:$C$2654,LEFT(DZ$4,LEN(DZ$4)-1))/ED184,0),"")</f>
        <v/>
      </c>
      <c r="EF184" s="64" t="str">
        <f>IF($B184&lt;&gt;"",SUMIFS(损耗登记!$I$3:$I$4999,损耗登记!$E$3:$E$4999,$B184,损耗登记!$B$3:$B$4999,LEFT($I$3,4),损耗登记!$C$3:$C$4999,LEFT(DZ$4,LEN(DZ$4)-1)),"")</f>
        <v/>
      </c>
      <c r="EG184" s="64" t="str">
        <f t="shared" si="230"/>
        <v/>
      </c>
      <c r="EH184" s="64" t="str">
        <f t="shared" si="231"/>
        <v/>
      </c>
      <c r="EI184" s="64" t="str">
        <f t="shared" si="232"/>
        <v/>
      </c>
      <c r="EJ184" s="64" t="str">
        <f t="shared" si="233"/>
        <v/>
      </c>
    </row>
    <row r="185" s="44" customFormat="1" ht="22" customHeight="1" spans="1:140">
      <c r="A185" s="63" t="str">
        <f t="shared" si="234"/>
        <v/>
      </c>
      <c r="B185" s="63" t="str">
        <f>IF(商品参数!A181&lt;&gt;"",商品参数!A181,"")</f>
        <v/>
      </c>
      <c r="C185" s="64" t="str">
        <f>IFERROR(VLOOKUP(B185,商品参数!A:E,2,FALSE),"")</f>
        <v/>
      </c>
      <c r="D185" s="64" t="str">
        <f>IFERROR(VLOOKUP(B185,商品参数!A:E,3,FALSE),"")</f>
        <v/>
      </c>
      <c r="E185" s="64" t="str">
        <f>IFERROR(VLOOKUP(B185,商品参数!A:E,4,FALSE),"")</f>
        <v/>
      </c>
      <c r="F185" s="64" t="str">
        <f>IF(E185&lt;&gt;"",IFERROR(VLOOKUP(B185,商品参数!$A$3:$D$499,6,0),0),"")</f>
        <v/>
      </c>
      <c r="G185" s="64" t="str">
        <f>IF(E185&lt;&gt;"",IFERROR(VLOOKUP(B185,商品参数!$A$3:$E$499,7,0),0),"")</f>
        <v/>
      </c>
      <c r="H185" s="64" t="str">
        <f t="shared" si="168"/>
        <v/>
      </c>
      <c r="I185" s="64" t="str">
        <f>IF($B185&lt;&gt;"",SUMIFS(进货台账!$I$3:$I$1869,进货台账!$E$3:$E$1869,$B185,进货台账!$B$3:$B$1869,LEFT($I$3,4),进货台账!$C$3:$C$1869,LEFT(I$4,LEN(I$4)-1)),"")</f>
        <v/>
      </c>
      <c r="J185" s="64" t="str">
        <f>IF($B185&lt;&gt;"",SUMIFS(进货台账!$K$3:$K$1869,进货台账!$E$3:$E$1869,$B185,进货台账!$B$3:$B$1869,LEFT($I$3,4),进货台账!$C$3:$C$1869,LEFT(I$4,LEN(I$4)-1)),"")</f>
        <v/>
      </c>
      <c r="K185" s="64" t="str">
        <f t="shared" si="169"/>
        <v/>
      </c>
      <c r="L185" s="64" t="str">
        <f t="shared" si="170"/>
        <v/>
      </c>
      <c r="M185" s="64" t="str">
        <f>IF($B185&lt;&gt;"",SUMIFS(销售台账!$I$3:$I$2654,销售台账!$E$3:$E$2654,$B185,销售台账!$B$3:$B$2654,LEFT($I$3,4),销售台账!$C$3:$C$2654,LEFT(I$4,LEN(I$4)-1)),"")</f>
        <v/>
      </c>
      <c r="N185" s="64" t="str">
        <f>IF($B185&lt;&gt;"",IFERROR(SUMIFS(销售台账!$K$3:$K$2654,销售台账!$E$3:$E$2654,$B185,销售台账!$B$3:$B$2654,LEFT($I$3,4),销售台账!$C$3:$C$2654,LEFT(I$4,LEN(I$4)-1))/M185,0),"")</f>
        <v/>
      </c>
      <c r="O185" s="64" t="str">
        <f>IF($B185&lt;&gt;"",SUMIFS(损耗登记!$I$3:$I$4999,损耗登记!$E$3:$E$4999,$B185,损耗登记!$B$3:$B$4999,LEFT($I$3,4),损耗登记!$C$3:$C$4999,LEFT(I$4,LEN(I$4)-1)),"")</f>
        <v/>
      </c>
      <c r="P185" s="64" t="str">
        <f t="shared" si="171"/>
        <v/>
      </c>
      <c r="Q185" s="64" t="str">
        <f t="shared" si="172"/>
        <v/>
      </c>
      <c r="R185" s="64" t="str">
        <f t="shared" si="173"/>
        <v/>
      </c>
      <c r="S185" s="64" t="str">
        <f t="shared" si="235"/>
        <v/>
      </c>
      <c r="T185" s="64" t="str">
        <f>IF($B185&lt;&gt;"",SUMIFS(进货台账!$I$3:$I$1869,进货台账!$E$3:$E$1869,$B185,进货台账!$B$3:$B$1869,LEFT($I$3,4),进货台账!$C$3:$C$1869,LEFT(T$4,LEN(T$4)-1)),"")</f>
        <v/>
      </c>
      <c r="U185" s="64" t="str">
        <f>IF($B185&lt;&gt;"",SUMIFS(进货台账!$K$3:$K$1869,进货台账!$E$3:$E$1869,$B185,进货台账!$B$3:$B$1869,LEFT($I$3,4),进货台账!$C$3:$C$1869,LEFT(T$4,LEN(T$4)-1)),"")</f>
        <v/>
      </c>
      <c r="V185" s="64" t="str">
        <f t="shared" si="236"/>
        <v/>
      </c>
      <c r="W185" s="64" t="str">
        <f t="shared" si="237"/>
        <v/>
      </c>
      <c r="X185" s="64" t="str">
        <f>IF($B185&lt;&gt;"",SUMIFS(销售台账!$I$3:$I$2654,销售台账!$E$3:$E$2654,$B185,销售台账!$B$3:$B$2654,LEFT($I$3,4),销售台账!$C$3:$C$2654,LEFT(T$4,LEN(T$4)-1)),"")</f>
        <v/>
      </c>
      <c r="Y185" s="64" t="str">
        <f>IF($B185&lt;&gt;"",IFERROR(SUMIFS(销售台账!$K$3:$K$2654,销售台账!$E$3:$E$2654,$B185,销售台账!$B$3:$B$2654,LEFT($I$3,4),销售台账!$C$3:$C$2654,LEFT(T$4,LEN(T$4)-1))/X185,0),"")</f>
        <v/>
      </c>
      <c r="Z185" s="64" t="str">
        <f>IF($B185&lt;&gt;"",SUMIFS(损耗登记!$I$3:$I$4999,损耗登记!$E$3:$E$4999,$B185,损耗登记!$B$3:$B$4999,LEFT($I$3,4),损耗登记!$C$3:$C$4999,LEFT(T$4,LEN(T$4)-1)),"")</f>
        <v/>
      </c>
      <c r="AA185" s="64" t="str">
        <f t="shared" si="238"/>
        <v/>
      </c>
      <c r="AB185" s="64" t="str">
        <f t="shared" si="239"/>
        <v/>
      </c>
      <c r="AC185" s="64" t="str">
        <f t="shared" si="240"/>
        <v/>
      </c>
      <c r="AD185" s="64" t="str">
        <f t="shared" si="241"/>
        <v/>
      </c>
      <c r="AE185" s="64" t="str">
        <f>IF($B185&lt;&gt;"",SUMIFS(进货台账!$I$3:$I$1869,进货台账!$E$3:$E$1869,$B185,进货台账!$B$3:$B$1869,LEFT($I$3,4),进货台账!$C$3:$C$1869,LEFT(AE$4,LEN(AE$4)-1)),"")</f>
        <v/>
      </c>
      <c r="AF185" s="64" t="str">
        <f>IF($B185&lt;&gt;"",SUMIFS(进货台账!$K$3:$K$1869,进货台账!$E$3:$E$1869,$B185,进货台账!$B$3:$B$1869,LEFT($I$3,4),进货台账!$C$3:$C$1869,LEFT(AE$4,LEN(AE$4)-1)),"")</f>
        <v/>
      </c>
      <c r="AG185" s="64" t="str">
        <f t="shared" si="174"/>
        <v/>
      </c>
      <c r="AH185" s="64" t="str">
        <f t="shared" si="175"/>
        <v/>
      </c>
      <c r="AI185" s="64" t="str">
        <f>IF($B185&lt;&gt;"",SUMIFS(销售台账!$I$3:$I$2654,销售台账!$E$3:$E$2654,$B185,销售台账!$B$3:$B$2654,LEFT($I$3,4),销售台账!$C$3:$C$2654,LEFT(AE$4,LEN(AE$4)-1)),"")</f>
        <v/>
      </c>
      <c r="AJ185" s="64" t="str">
        <f>IF($B185&lt;&gt;"",IFERROR(SUMIFS(销售台账!$K$3:$K$2654,销售台账!$E$3:$E$2654,$B185,销售台账!$B$3:$B$2654,LEFT($I$3,4),销售台账!$C$3:$C$2654,LEFT(AE$4,LEN(AE$4)-1))/AI185,0),"")</f>
        <v/>
      </c>
      <c r="AK185" s="64" t="str">
        <f>IF($B185&lt;&gt;"",SUMIFS(损耗登记!$I$3:$I$4999,损耗登记!$E$3:$E$4999,$B185,损耗登记!$B$3:$B$4999,LEFT($I$3,4),损耗登记!$C$3:$C$4999,LEFT(AE$4,LEN(AE$4)-1)),"")</f>
        <v/>
      </c>
      <c r="AL185" s="64" t="str">
        <f t="shared" si="176"/>
        <v/>
      </c>
      <c r="AM185" s="64" t="str">
        <f t="shared" si="177"/>
        <v/>
      </c>
      <c r="AN185" s="64" t="str">
        <f t="shared" si="178"/>
        <v/>
      </c>
      <c r="AO185" s="64" t="str">
        <f t="shared" si="179"/>
        <v/>
      </c>
      <c r="AP185" s="64" t="str">
        <f>IF($B185&lt;&gt;"",SUMIFS(进货台账!$I$3:$I$1869,进货台账!$E$3:$E$1869,$B185,进货台账!$B$3:$B$1869,LEFT($I$3,4),进货台账!$C$3:$C$1869,LEFT(AP$4,LEN(AP$4)-1)),"")</f>
        <v/>
      </c>
      <c r="AQ185" s="64" t="str">
        <f>IF($B185&lt;&gt;"",SUMIFS(进货台账!$K$3:$K$1869,进货台账!$E$3:$E$1869,$B185,进货台账!$B$3:$B$1869,LEFT($I$3,4),进货台账!$C$3:$C$1869,LEFT(AP$4,LEN(AP$4)-1)),"")</f>
        <v/>
      </c>
      <c r="AR185" s="64" t="str">
        <f t="shared" si="180"/>
        <v/>
      </c>
      <c r="AS185" s="64" t="str">
        <f t="shared" si="181"/>
        <v/>
      </c>
      <c r="AT185" s="64" t="str">
        <f>IF($B185&lt;&gt;"",SUMIFS(销售台账!$I$3:$I$2654,销售台账!$E$3:$E$2654,$B185,销售台账!$B$3:$B$2654,LEFT($I$3,4),销售台账!$C$3:$C$2654,LEFT(AP$4,LEN(AP$4)-1)),"")</f>
        <v/>
      </c>
      <c r="AU185" s="64" t="str">
        <f>IF($B185&lt;&gt;"",IFERROR(SUMIFS(销售台账!$K$3:$K$2654,销售台账!$E$3:$E$2654,$B185,销售台账!$B$3:$B$2654,LEFT($I$3,4),销售台账!$C$3:$C$2654,LEFT(AP$4,LEN(AP$4)-1))/AT185,0),"")</f>
        <v/>
      </c>
      <c r="AV185" s="64" t="str">
        <f>IF($B185&lt;&gt;"",SUMIFS(损耗登记!$I$3:$I$4999,损耗登记!$E$3:$E$4999,$B185,损耗登记!$B$3:$B$4999,LEFT($I$3,4),损耗登记!$C$3:$C$4999,LEFT(AP$4,LEN(AP$4)-1)),"")</f>
        <v/>
      </c>
      <c r="AW185" s="64" t="str">
        <f t="shared" si="182"/>
        <v/>
      </c>
      <c r="AX185" s="64" t="str">
        <f t="shared" si="183"/>
        <v/>
      </c>
      <c r="AY185" s="64" t="str">
        <f t="shared" si="184"/>
        <v/>
      </c>
      <c r="AZ185" s="64" t="str">
        <f t="shared" si="185"/>
        <v/>
      </c>
      <c r="BA185" s="64" t="str">
        <f>IF($B185&lt;&gt;"",SUMIFS(进货台账!$I$3:$I$1869,进货台账!$E$3:$E$1869,$B185,进货台账!$B$3:$B$1869,LEFT($I$3,4),进货台账!$C$3:$C$1869,LEFT(BA$4,LEN(BA$4)-1)),"")</f>
        <v/>
      </c>
      <c r="BB185" s="64" t="str">
        <f>IF($B185&lt;&gt;"",SUMIFS(进货台账!$K$3:$K$1869,进货台账!$E$3:$E$1869,$B185,进货台账!$B$3:$B$1869,LEFT($I$3,4),进货台账!$C$3:$C$1869,LEFT(BA$4,LEN(BA$4)-1)),"")</f>
        <v/>
      </c>
      <c r="BC185" s="64" t="str">
        <f t="shared" si="186"/>
        <v/>
      </c>
      <c r="BD185" s="64" t="str">
        <f t="shared" si="187"/>
        <v/>
      </c>
      <c r="BE185" s="64" t="str">
        <f>IF($B185&lt;&gt;"",SUMIFS(销售台账!$I$3:$I$2654,销售台账!$E$3:$E$2654,$B185,销售台账!$B$3:$B$2654,LEFT($I$3,4),销售台账!$C$3:$C$2654,LEFT(BA$4,LEN(BA$4)-1)),"")</f>
        <v/>
      </c>
      <c r="BF185" s="64" t="str">
        <f>IF($B185&lt;&gt;"",IFERROR(SUMIFS(销售台账!$K$3:$K$2654,销售台账!$E$3:$E$2654,$B185,销售台账!$B$3:$B$2654,LEFT($I$3,4),销售台账!$C$3:$C$2654,LEFT(BA$4,LEN(BA$4)-1))/BE185,0),"")</f>
        <v/>
      </c>
      <c r="BG185" s="64" t="str">
        <f>IF($B185&lt;&gt;"",SUMIFS(损耗登记!$I$3:$I$4999,损耗登记!$E$3:$E$4999,$B185,损耗登记!$B$3:$B$4999,LEFT($I$3,4),损耗登记!$C$3:$C$4999,LEFT(BA$4,LEN(BA$4)-1)),"")</f>
        <v/>
      </c>
      <c r="BH185" s="64" t="str">
        <f t="shared" si="188"/>
        <v/>
      </c>
      <c r="BI185" s="64" t="str">
        <f t="shared" si="189"/>
        <v/>
      </c>
      <c r="BJ185" s="64" t="str">
        <f t="shared" si="190"/>
        <v/>
      </c>
      <c r="BK185" s="64" t="str">
        <f t="shared" si="191"/>
        <v/>
      </c>
      <c r="BL185" s="64" t="str">
        <f>IF($B185&lt;&gt;"",SUMIFS(进货台账!$I$3:$I$1869,进货台账!$E$3:$E$1869,$B185,进货台账!$B$3:$B$1869,LEFT($I$3,4),进货台账!$C$3:$C$1869,LEFT(BL$4,LEN(BL$4)-1)),"")</f>
        <v/>
      </c>
      <c r="BM185" s="64" t="str">
        <f>IF($B185&lt;&gt;"",SUMIFS(进货台账!$K$3:$K$1869,进货台账!$E$3:$E$1869,$B185,进货台账!$B$3:$B$1869,LEFT($I$3,4),进货台账!$C$3:$C$1869,LEFT(BL$4,LEN(BL$4)-1)),"")</f>
        <v/>
      </c>
      <c r="BN185" s="64" t="str">
        <f t="shared" si="192"/>
        <v/>
      </c>
      <c r="BO185" s="64" t="str">
        <f t="shared" si="193"/>
        <v/>
      </c>
      <c r="BP185" s="64" t="str">
        <f>IF($B185&lt;&gt;"",SUMIFS(销售台账!$I$3:$I$2654,销售台账!$E$3:$E$2654,$B185,销售台账!$B$3:$B$2654,LEFT($I$3,4),销售台账!$C$3:$C$2654,LEFT(BL$4,LEN(BL$4)-1)),"")</f>
        <v/>
      </c>
      <c r="BQ185" s="64" t="str">
        <f>IF($B185&lt;&gt;"",IFERROR(SUMIFS(销售台账!$K$3:$K$2654,销售台账!$E$3:$E$2654,$B185,销售台账!$B$3:$B$2654,LEFT($I$3,4),销售台账!$C$3:$C$2654,LEFT(BL$4,LEN(BL$4)-1))/BP185,0),"")</f>
        <v/>
      </c>
      <c r="BR185" s="64" t="str">
        <f>IF($B185&lt;&gt;"",SUMIFS(损耗登记!$I$3:$I$4999,损耗登记!$E$3:$E$4999,$B185,损耗登记!$B$3:$B$4999,LEFT($I$3,4),损耗登记!$C$3:$C$4999,LEFT(BL$4,LEN(BL$4)-1)),"")</f>
        <v/>
      </c>
      <c r="BS185" s="64" t="str">
        <f t="shared" si="194"/>
        <v/>
      </c>
      <c r="BT185" s="64" t="str">
        <f t="shared" si="195"/>
        <v/>
      </c>
      <c r="BU185" s="64" t="str">
        <f t="shared" si="196"/>
        <v/>
      </c>
      <c r="BV185" s="64" t="str">
        <f t="shared" si="197"/>
        <v/>
      </c>
      <c r="BW185" s="64" t="str">
        <f>IF($B185&lt;&gt;"",SUMIFS(进货台账!$I$3:$I$1869,进货台账!$E$3:$E$1869,$B185,进货台账!$B$3:$B$1869,LEFT($I$3,4),进货台账!$C$3:$C$1869,LEFT(BW$4,LEN(BW$4)-1)),"")</f>
        <v/>
      </c>
      <c r="BX185" s="64" t="str">
        <f>IF($B185&lt;&gt;"",SUMIFS(进货台账!$K$3:$K$1869,进货台账!$E$3:$E$1869,$B185,进货台账!$B$3:$B$1869,LEFT($I$3,4),进货台账!$C$3:$C$1869,LEFT(BW$4,LEN(BW$4)-1)),"")</f>
        <v/>
      </c>
      <c r="BY185" s="64" t="str">
        <f t="shared" si="198"/>
        <v/>
      </c>
      <c r="BZ185" s="64" t="str">
        <f t="shared" si="199"/>
        <v/>
      </c>
      <c r="CA185" s="64" t="str">
        <f>IF($B185&lt;&gt;"",SUMIFS(销售台账!$I$3:$I$2654,销售台账!$E$3:$E$2654,$B185,销售台账!$B$3:$B$2654,LEFT($I$3,4),销售台账!$C$3:$C$2654,LEFT(BW$4,LEN(BW$4)-1)),"")</f>
        <v/>
      </c>
      <c r="CB185" s="64" t="str">
        <f>IF($B185&lt;&gt;"",IFERROR(SUMIFS(销售台账!$K$3:$K$2654,销售台账!$E$3:$E$2654,$B185,销售台账!$B$3:$B$2654,LEFT($I$3,4),销售台账!$C$3:$C$2654,LEFT(BW$4,LEN(BW$4)-1))/CA185,0),"")</f>
        <v/>
      </c>
      <c r="CC185" s="64" t="str">
        <f>IF($B185&lt;&gt;"",SUMIFS(损耗登记!$I$3:$I$4999,损耗登记!$E$3:$E$4999,$B185,损耗登记!$B$3:$B$4999,LEFT($I$3,4),损耗登记!$C$3:$C$4999,LEFT(BW$4,LEN(BW$4)-1)),"")</f>
        <v/>
      </c>
      <c r="CD185" s="64" t="str">
        <f t="shared" si="200"/>
        <v/>
      </c>
      <c r="CE185" s="64" t="str">
        <f t="shared" si="201"/>
        <v/>
      </c>
      <c r="CF185" s="64" t="str">
        <f t="shared" si="202"/>
        <v/>
      </c>
      <c r="CG185" s="64" t="str">
        <f t="shared" si="203"/>
        <v/>
      </c>
      <c r="CH185" s="64" t="str">
        <f>IF($B185&lt;&gt;"",SUMIFS(进货台账!$I$3:$I$1869,进货台账!$E$3:$E$1869,$B185,进货台账!$B$3:$B$1869,LEFT($I$3,4),进货台账!$C$3:$C$1869,LEFT(CH$4,LEN(CH$4)-1)),"")</f>
        <v/>
      </c>
      <c r="CI185" s="64" t="str">
        <f>IF($B185&lt;&gt;"",SUMIFS(进货台账!$K$3:$K$1869,进货台账!$E$3:$E$1869,$B185,进货台账!$B$3:$B$1869,LEFT($I$3,4),进货台账!$C$3:$C$1869,LEFT(CH$4,LEN(CH$4)-1)),"")</f>
        <v/>
      </c>
      <c r="CJ185" s="64" t="str">
        <f t="shared" si="204"/>
        <v/>
      </c>
      <c r="CK185" s="64" t="str">
        <f t="shared" si="205"/>
        <v/>
      </c>
      <c r="CL185" s="64" t="str">
        <f>IF($B185&lt;&gt;"",SUMIFS(销售台账!$I$3:$I$2654,销售台账!$E$3:$E$2654,$B185,销售台账!$B$3:$B$2654,LEFT($I$3,4),销售台账!$C$3:$C$2654,LEFT(CH$4,LEN(CH$4)-1)),"")</f>
        <v/>
      </c>
      <c r="CM185" s="64" t="str">
        <f>IF($B185&lt;&gt;"",IFERROR(SUMIFS(销售台账!$K$3:$K$2654,销售台账!$E$3:$E$2654,$B185,销售台账!$B$3:$B$2654,LEFT($I$3,4),销售台账!$C$3:$C$2654,LEFT(CH$4,LEN(CH$4)-1))/CL185,0),"")</f>
        <v/>
      </c>
      <c r="CN185" s="64" t="str">
        <f>IF($B185&lt;&gt;"",SUMIFS(损耗登记!$I$3:$I$4999,损耗登记!$E$3:$E$4999,$B185,损耗登记!$B$3:$B$4999,LEFT($I$3,4),损耗登记!$C$3:$C$4999,LEFT(CH$4,LEN(CH$4)-1)),"")</f>
        <v/>
      </c>
      <c r="CO185" s="64" t="str">
        <f t="shared" si="206"/>
        <v/>
      </c>
      <c r="CP185" s="64" t="str">
        <f t="shared" si="207"/>
        <v/>
      </c>
      <c r="CQ185" s="64" t="str">
        <f t="shared" si="208"/>
        <v/>
      </c>
      <c r="CR185" s="64" t="str">
        <f t="shared" si="209"/>
        <v/>
      </c>
      <c r="CS185" s="64" t="str">
        <f>IF($B185&lt;&gt;"",SUMIFS(进货台账!$I$3:$I$1869,进货台账!$E$3:$E$1869,$B185,进货台账!$B$3:$B$1869,LEFT($I$3,4),进货台账!$C$3:$C$1869,LEFT(CS$4,LEN(CS$4)-1)),"")</f>
        <v/>
      </c>
      <c r="CT185" s="64" t="str">
        <f>IF($B185&lt;&gt;"",SUMIFS(进货台账!$K$3:$K$1869,进货台账!$E$3:$E$1869,$B185,进货台账!$B$3:$B$1869,LEFT($I$3,4),进货台账!$C$3:$C$1869,LEFT(CS$4,LEN(CS$4)-1)),"")</f>
        <v/>
      </c>
      <c r="CU185" s="64" t="str">
        <f t="shared" si="210"/>
        <v/>
      </c>
      <c r="CV185" s="64" t="str">
        <f t="shared" si="211"/>
        <v/>
      </c>
      <c r="CW185" s="64" t="str">
        <f>IF($B185&lt;&gt;"",SUMIFS(销售台账!$I$3:$I$2654,销售台账!$E$3:$E$2654,$B185,销售台账!$B$3:$B$2654,LEFT($I$3,4),销售台账!$C$3:$C$2654,LEFT(CS$4,LEN(CS$4)-1)),"")</f>
        <v/>
      </c>
      <c r="CX185" s="64" t="str">
        <f>IF($B185&lt;&gt;"",IFERROR(SUMIFS(销售台账!$K$3:$K$2654,销售台账!$E$3:$E$2654,$B185,销售台账!$B$3:$B$2654,LEFT($I$3,4),销售台账!$C$3:$C$2654,LEFT(CS$4,LEN(CS$4)-1))/CW185,0),"")</f>
        <v/>
      </c>
      <c r="CY185" s="64" t="str">
        <f>IF($B185&lt;&gt;"",SUMIFS(损耗登记!$I$3:$I$4999,损耗登记!$E$3:$E$4999,$B185,损耗登记!$B$3:$B$4999,LEFT($I$3,4),损耗登记!$C$3:$C$4999,LEFT(CS$4,LEN(CS$4)-1)),"")</f>
        <v/>
      </c>
      <c r="CZ185" s="64" t="str">
        <f t="shared" si="212"/>
        <v/>
      </c>
      <c r="DA185" s="64" t="str">
        <f t="shared" si="213"/>
        <v/>
      </c>
      <c r="DB185" s="64" t="str">
        <f t="shared" si="214"/>
        <v/>
      </c>
      <c r="DC185" s="64" t="str">
        <f t="shared" si="215"/>
        <v/>
      </c>
      <c r="DD185" s="64" t="str">
        <f>IF($B185&lt;&gt;"",SUMIFS(进货台账!$I$3:$I$1869,进货台账!$E$3:$E$1869,$B185,进货台账!$B$3:$B$1869,LEFT($I$3,4),进货台账!$C$3:$C$1869,LEFT(DD$4,LEN(DD$4)-1)),"")</f>
        <v/>
      </c>
      <c r="DE185" s="64" t="str">
        <f>IF($B185&lt;&gt;"",SUMIFS(进货台账!$K$3:$K$1869,进货台账!$E$3:$E$1869,$B185,进货台账!$B$3:$B$1869,LEFT($I$3,4),进货台账!$C$3:$C$1869,LEFT(DD$4,LEN(DD$4)-1)),"")</f>
        <v/>
      </c>
      <c r="DF185" s="64" t="str">
        <f t="shared" si="216"/>
        <v/>
      </c>
      <c r="DG185" s="64" t="str">
        <f t="shared" si="217"/>
        <v/>
      </c>
      <c r="DH185" s="64" t="str">
        <f>IF($B185&lt;&gt;"",SUMIFS(销售台账!$I$3:$I$2654,销售台账!$E$3:$E$2654,$B185,销售台账!$B$3:$B$2654,LEFT($I$3,4),销售台账!$C$3:$C$2654,LEFT(DD$4,LEN(DD$4)-1)),"")</f>
        <v/>
      </c>
      <c r="DI185" s="64" t="str">
        <f>IF($B185&lt;&gt;"",IFERROR(SUMIFS(销售台账!$K$3:$K$2654,销售台账!$E$3:$E$2654,$B185,销售台账!$B$3:$B$2654,LEFT($I$3,4),销售台账!$C$3:$C$2654,LEFT(DD$4,LEN(DD$4)-1))/DH185,0),"")</f>
        <v/>
      </c>
      <c r="DJ185" s="64" t="str">
        <f>IF($B185&lt;&gt;"",SUMIFS(损耗登记!$I$3:$I$4999,损耗登记!$E$3:$E$4999,$B185,损耗登记!$B$3:$B$4999,LEFT($I$3,4),损耗登记!$C$3:$C$4999,LEFT(DD$4,LEN(DD$4)-1)),"")</f>
        <v/>
      </c>
      <c r="DK185" s="64" t="str">
        <f t="shared" si="218"/>
        <v/>
      </c>
      <c r="DL185" s="64" t="str">
        <f t="shared" si="219"/>
        <v/>
      </c>
      <c r="DM185" s="64" t="str">
        <f t="shared" si="220"/>
        <v/>
      </c>
      <c r="DN185" s="64" t="str">
        <f t="shared" si="221"/>
        <v/>
      </c>
      <c r="DO185" s="64" t="str">
        <f>IF($B185&lt;&gt;"",SUMIFS(进货台账!$I$3:$I$1869,进货台账!$E$3:$E$1869,$B185,进货台账!$B$3:$B$1869,LEFT($I$3,4),进货台账!$C$3:$C$1869,LEFT(DO$4,LEN(DO$4)-1)),"")</f>
        <v/>
      </c>
      <c r="DP185" s="64" t="str">
        <f>IF($B185&lt;&gt;"",SUMIFS(进货台账!$K$3:$K$1869,进货台账!$E$3:$E$1869,$B185,进货台账!$B$3:$B$1869,LEFT($I$3,4),进货台账!$C$3:$C$1869,LEFT(DO$4,LEN(DO$4)-1)),"")</f>
        <v/>
      </c>
      <c r="DQ185" s="64" t="str">
        <f t="shared" si="222"/>
        <v/>
      </c>
      <c r="DR185" s="64" t="str">
        <f t="shared" si="223"/>
        <v/>
      </c>
      <c r="DS185" s="64" t="str">
        <f>IF($B185&lt;&gt;"",SUMIFS(销售台账!$I$3:$I$2654,销售台账!$E$3:$E$2654,$B185,销售台账!$B$3:$B$2654,LEFT($I$3,4),销售台账!$C$3:$C$2654,LEFT(DO$4,LEN(DO$4)-1)),"")</f>
        <v/>
      </c>
      <c r="DT185" s="64" t="str">
        <f>IF($B185&lt;&gt;"",IFERROR(SUMIFS(销售台账!$K$3:$K$2654,销售台账!$E$3:$E$2654,$B185,销售台账!$B$3:$B$2654,LEFT($I$3,4),销售台账!$C$3:$C$2654,LEFT(DO$4,LEN(DO$4)-1))/DS185,0),"")</f>
        <v/>
      </c>
      <c r="DU185" s="64" t="str">
        <f>IF($B185&lt;&gt;"",SUMIFS(损耗登记!$I$3:$I$4999,损耗登记!$E$3:$E$4999,$B185,损耗登记!$B$3:$B$4999,LEFT($I$3,4),损耗登记!$C$3:$C$4999,LEFT(DO$4,LEN(DO$4)-1)),"")</f>
        <v/>
      </c>
      <c r="DV185" s="64" t="str">
        <f t="shared" si="224"/>
        <v/>
      </c>
      <c r="DW185" s="64" t="str">
        <f t="shared" si="225"/>
        <v/>
      </c>
      <c r="DX185" s="64" t="str">
        <f t="shared" si="226"/>
        <v/>
      </c>
      <c r="DY185" s="64" t="str">
        <f t="shared" si="227"/>
        <v/>
      </c>
      <c r="DZ185" s="64" t="str">
        <f>IF($B185&lt;&gt;"",SUMIFS(进货台账!$I$3:$I$1869,进货台账!$E$3:$E$1869,$B185,进货台账!$B$3:$B$1869,LEFT($I$3,4),进货台账!$C$3:$C$1869,LEFT(DZ$4,LEN(DZ$4)-1)),"")</f>
        <v/>
      </c>
      <c r="EA185" s="64" t="str">
        <f>IF($B185&lt;&gt;"",SUMIFS(进货台账!$K$3:$K$1869,进货台账!$E$3:$E$1869,$B185,进货台账!$B$3:$B$1869,LEFT($I$3,4),进货台账!$C$3:$C$1869,LEFT(DZ$4,LEN(DZ$4)-1)),"")</f>
        <v/>
      </c>
      <c r="EB185" s="64" t="str">
        <f t="shared" si="228"/>
        <v/>
      </c>
      <c r="EC185" s="64" t="str">
        <f t="shared" si="229"/>
        <v/>
      </c>
      <c r="ED185" s="64" t="str">
        <f>IF($B185&lt;&gt;"",SUMIFS(销售台账!$I$3:$I$2654,销售台账!$E$3:$E$2654,$B185,销售台账!$B$3:$B$2654,LEFT($I$3,4),销售台账!$C$3:$C$2654,LEFT(DZ$4,LEN(DZ$4)-1)),"")</f>
        <v/>
      </c>
      <c r="EE185" s="64" t="str">
        <f>IF($B185&lt;&gt;"",IFERROR(SUMIFS(销售台账!$K$3:$K$2654,销售台账!$E$3:$E$2654,$B185,销售台账!$B$3:$B$2654,LEFT($I$3,4),销售台账!$C$3:$C$2654,LEFT(DZ$4,LEN(DZ$4)-1))/ED185,0),"")</f>
        <v/>
      </c>
      <c r="EF185" s="64" t="str">
        <f>IF($B185&lt;&gt;"",SUMIFS(损耗登记!$I$3:$I$4999,损耗登记!$E$3:$E$4999,$B185,损耗登记!$B$3:$B$4999,LEFT($I$3,4),损耗登记!$C$3:$C$4999,LEFT(DZ$4,LEN(DZ$4)-1)),"")</f>
        <v/>
      </c>
      <c r="EG185" s="64" t="str">
        <f t="shared" si="230"/>
        <v/>
      </c>
      <c r="EH185" s="64" t="str">
        <f t="shared" si="231"/>
        <v/>
      </c>
      <c r="EI185" s="64" t="str">
        <f t="shared" si="232"/>
        <v/>
      </c>
      <c r="EJ185" s="64" t="str">
        <f t="shared" si="233"/>
        <v/>
      </c>
    </row>
    <row r="186" s="44" customFormat="1" ht="22" customHeight="1" spans="1:140">
      <c r="A186" s="63" t="str">
        <f t="shared" si="234"/>
        <v/>
      </c>
      <c r="B186" s="63" t="str">
        <f>IF(商品参数!A182&lt;&gt;"",商品参数!A182,"")</f>
        <v/>
      </c>
      <c r="C186" s="64" t="str">
        <f>IFERROR(VLOOKUP(B186,商品参数!A:E,2,FALSE),"")</f>
        <v/>
      </c>
      <c r="D186" s="64" t="str">
        <f>IFERROR(VLOOKUP(B186,商品参数!A:E,3,FALSE),"")</f>
        <v/>
      </c>
      <c r="E186" s="64" t="str">
        <f>IFERROR(VLOOKUP(B186,商品参数!A:E,4,FALSE),"")</f>
        <v/>
      </c>
      <c r="F186" s="64" t="str">
        <f>IF(E186&lt;&gt;"",IFERROR(VLOOKUP(B186,商品参数!$A$3:$D$499,6,0),0),"")</f>
        <v/>
      </c>
      <c r="G186" s="64" t="str">
        <f>IF(E186&lt;&gt;"",IFERROR(VLOOKUP(B186,商品参数!$A$3:$E$499,7,0),0),"")</f>
        <v/>
      </c>
      <c r="H186" s="64" t="str">
        <f t="shared" si="168"/>
        <v/>
      </c>
      <c r="I186" s="64" t="str">
        <f>IF($B186&lt;&gt;"",SUMIFS(进货台账!$I$3:$I$1869,进货台账!$E$3:$E$1869,$B186,进货台账!$B$3:$B$1869,LEFT($I$3,4),进货台账!$C$3:$C$1869,LEFT(I$4,LEN(I$4)-1)),"")</f>
        <v/>
      </c>
      <c r="J186" s="64" t="str">
        <f>IF($B186&lt;&gt;"",SUMIFS(进货台账!$K$3:$K$1869,进货台账!$E$3:$E$1869,$B186,进货台账!$B$3:$B$1869,LEFT($I$3,4),进货台账!$C$3:$C$1869,LEFT(I$4,LEN(I$4)-1)),"")</f>
        <v/>
      </c>
      <c r="K186" s="64" t="str">
        <f t="shared" si="169"/>
        <v/>
      </c>
      <c r="L186" s="64" t="str">
        <f t="shared" si="170"/>
        <v/>
      </c>
      <c r="M186" s="64" t="str">
        <f>IF($B186&lt;&gt;"",SUMIFS(销售台账!$I$3:$I$2654,销售台账!$E$3:$E$2654,$B186,销售台账!$B$3:$B$2654,LEFT($I$3,4),销售台账!$C$3:$C$2654,LEFT(I$4,LEN(I$4)-1)),"")</f>
        <v/>
      </c>
      <c r="N186" s="64" t="str">
        <f>IF($B186&lt;&gt;"",IFERROR(SUMIFS(销售台账!$K$3:$K$2654,销售台账!$E$3:$E$2654,$B186,销售台账!$B$3:$B$2654,LEFT($I$3,4),销售台账!$C$3:$C$2654,LEFT(I$4,LEN(I$4)-1))/M186,0),"")</f>
        <v/>
      </c>
      <c r="O186" s="64" t="str">
        <f>IF($B186&lt;&gt;"",SUMIFS(损耗登记!$I$3:$I$4999,损耗登记!$E$3:$E$4999,$B186,损耗登记!$B$3:$B$4999,LEFT($I$3,4),损耗登记!$C$3:$C$4999,LEFT(I$4,LEN(I$4)-1)),"")</f>
        <v/>
      </c>
      <c r="P186" s="64" t="str">
        <f t="shared" si="171"/>
        <v/>
      </c>
      <c r="Q186" s="64" t="str">
        <f t="shared" si="172"/>
        <v/>
      </c>
      <c r="R186" s="64" t="str">
        <f t="shared" si="173"/>
        <v/>
      </c>
      <c r="S186" s="64" t="str">
        <f t="shared" si="235"/>
        <v/>
      </c>
      <c r="T186" s="64" t="str">
        <f>IF($B186&lt;&gt;"",SUMIFS(进货台账!$I$3:$I$1869,进货台账!$E$3:$E$1869,$B186,进货台账!$B$3:$B$1869,LEFT($I$3,4),进货台账!$C$3:$C$1869,LEFT(T$4,LEN(T$4)-1)),"")</f>
        <v/>
      </c>
      <c r="U186" s="64" t="str">
        <f>IF($B186&lt;&gt;"",SUMIFS(进货台账!$K$3:$K$1869,进货台账!$E$3:$E$1869,$B186,进货台账!$B$3:$B$1869,LEFT($I$3,4),进货台账!$C$3:$C$1869,LEFT(T$4,LEN(T$4)-1)),"")</f>
        <v/>
      </c>
      <c r="V186" s="64" t="str">
        <f t="shared" si="236"/>
        <v/>
      </c>
      <c r="W186" s="64" t="str">
        <f t="shared" si="237"/>
        <v/>
      </c>
      <c r="X186" s="64" t="str">
        <f>IF($B186&lt;&gt;"",SUMIFS(销售台账!$I$3:$I$2654,销售台账!$E$3:$E$2654,$B186,销售台账!$B$3:$B$2654,LEFT($I$3,4),销售台账!$C$3:$C$2654,LEFT(T$4,LEN(T$4)-1)),"")</f>
        <v/>
      </c>
      <c r="Y186" s="64" t="str">
        <f>IF($B186&lt;&gt;"",IFERROR(SUMIFS(销售台账!$K$3:$K$2654,销售台账!$E$3:$E$2654,$B186,销售台账!$B$3:$B$2654,LEFT($I$3,4),销售台账!$C$3:$C$2654,LEFT(T$4,LEN(T$4)-1))/X186,0),"")</f>
        <v/>
      </c>
      <c r="Z186" s="64" t="str">
        <f>IF($B186&lt;&gt;"",SUMIFS(损耗登记!$I$3:$I$4999,损耗登记!$E$3:$E$4999,$B186,损耗登记!$B$3:$B$4999,LEFT($I$3,4),损耗登记!$C$3:$C$4999,LEFT(T$4,LEN(T$4)-1)),"")</f>
        <v/>
      </c>
      <c r="AA186" s="64" t="str">
        <f t="shared" si="238"/>
        <v/>
      </c>
      <c r="AB186" s="64" t="str">
        <f t="shared" si="239"/>
        <v/>
      </c>
      <c r="AC186" s="64" t="str">
        <f t="shared" si="240"/>
        <v/>
      </c>
      <c r="AD186" s="64" t="str">
        <f t="shared" si="241"/>
        <v/>
      </c>
      <c r="AE186" s="64" t="str">
        <f>IF($B186&lt;&gt;"",SUMIFS(进货台账!$I$3:$I$1869,进货台账!$E$3:$E$1869,$B186,进货台账!$B$3:$B$1869,LEFT($I$3,4),进货台账!$C$3:$C$1869,LEFT(AE$4,LEN(AE$4)-1)),"")</f>
        <v/>
      </c>
      <c r="AF186" s="64" t="str">
        <f>IF($B186&lt;&gt;"",SUMIFS(进货台账!$K$3:$K$1869,进货台账!$E$3:$E$1869,$B186,进货台账!$B$3:$B$1869,LEFT($I$3,4),进货台账!$C$3:$C$1869,LEFT(AE$4,LEN(AE$4)-1)),"")</f>
        <v/>
      </c>
      <c r="AG186" s="64" t="str">
        <f t="shared" si="174"/>
        <v/>
      </c>
      <c r="AH186" s="64" t="str">
        <f t="shared" si="175"/>
        <v/>
      </c>
      <c r="AI186" s="64" t="str">
        <f>IF($B186&lt;&gt;"",SUMIFS(销售台账!$I$3:$I$2654,销售台账!$E$3:$E$2654,$B186,销售台账!$B$3:$B$2654,LEFT($I$3,4),销售台账!$C$3:$C$2654,LEFT(AE$4,LEN(AE$4)-1)),"")</f>
        <v/>
      </c>
      <c r="AJ186" s="64" t="str">
        <f>IF($B186&lt;&gt;"",IFERROR(SUMIFS(销售台账!$K$3:$K$2654,销售台账!$E$3:$E$2654,$B186,销售台账!$B$3:$B$2654,LEFT($I$3,4),销售台账!$C$3:$C$2654,LEFT(AE$4,LEN(AE$4)-1))/AI186,0),"")</f>
        <v/>
      </c>
      <c r="AK186" s="64" t="str">
        <f>IF($B186&lt;&gt;"",SUMIFS(损耗登记!$I$3:$I$4999,损耗登记!$E$3:$E$4999,$B186,损耗登记!$B$3:$B$4999,LEFT($I$3,4),损耗登记!$C$3:$C$4999,LEFT(AE$4,LEN(AE$4)-1)),"")</f>
        <v/>
      </c>
      <c r="AL186" s="64" t="str">
        <f t="shared" si="176"/>
        <v/>
      </c>
      <c r="AM186" s="64" t="str">
        <f t="shared" si="177"/>
        <v/>
      </c>
      <c r="AN186" s="64" t="str">
        <f t="shared" si="178"/>
        <v/>
      </c>
      <c r="AO186" s="64" t="str">
        <f t="shared" si="179"/>
        <v/>
      </c>
      <c r="AP186" s="64" t="str">
        <f>IF($B186&lt;&gt;"",SUMIFS(进货台账!$I$3:$I$1869,进货台账!$E$3:$E$1869,$B186,进货台账!$B$3:$B$1869,LEFT($I$3,4),进货台账!$C$3:$C$1869,LEFT(AP$4,LEN(AP$4)-1)),"")</f>
        <v/>
      </c>
      <c r="AQ186" s="64" t="str">
        <f>IF($B186&lt;&gt;"",SUMIFS(进货台账!$K$3:$K$1869,进货台账!$E$3:$E$1869,$B186,进货台账!$B$3:$B$1869,LEFT($I$3,4),进货台账!$C$3:$C$1869,LEFT(AP$4,LEN(AP$4)-1)),"")</f>
        <v/>
      </c>
      <c r="AR186" s="64" t="str">
        <f t="shared" si="180"/>
        <v/>
      </c>
      <c r="AS186" s="64" t="str">
        <f t="shared" si="181"/>
        <v/>
      </c>
      <c r="AT186" s="64" t="str">
        <f>IF($B186&lt;&gt;"",SUMIFS(销售台账!$I$3:$I$2654,销售台账!$E$3:$E$2654,$B186,销售台账!$B$3:$B$2654,LEFT($I$3,4),销售台账!$C$3:$C$2654,LEFT(AP$4,LEN(AP$4)-1)),"")</f>
        <v/>
      </c>
      <c r="AU186" s="64" t="str">
        <f>IF($B186&lt;&gt;"",IFERROR(SUMIFS(销售台账!$K$3:$K$2654,销售台账!$E$3:$E$2654,$B186,销售台账!$B$3:$B$2654,LEFT($I$3,4),销售台账!$C$3:$C$2654,LEFT(AP$4,LEN(AP$4)-1))/AT186,0),"")</f>
        <v/>
      </c>
      <c r="AV186" s="64" t="str">
        <f>IF($B186&lt;&gt;"",SUMIFS(损耗登记!$I$3:$I$4999,损耗登记!$E$3:$E$4999,$B186,损耗登记!$B$3:$B$4999,LEFT($I$3,4),损耗登记!$C$3:$C$4999,LEFT(AP$4,LEN(AP$4)-1)),"")</f>
        <v/>
      </c>
      <c r="AW186" s="64" t="str">
        <f t="shared" si="182"/>
        <v/>
      </c>
      <c r="AX186" s="64" t="str">
        <f t="shared" si="183"/>
        <v/>
      </c>
      <c r="AY186" s="64" t="str">
        <f t="shared" si="184"/>
        <v/>
      </c>
      <c r="AZ186" s="64" t="str">
        <f t="shared" si="185"/>
        <v/>
      </c>
      <c r="BA186" s="64" t="str">
        <f>IF($B186&lt;&gt;"",SUMIFS(进货台账!$I$3:$I$1869,进货台账!$E$3:$E$1869,$B186,进货台账!$B$3:$B$1869,LEFT($I$3,4),进货台账!$C$3:$C$1869,LEFT(BA$4,LEN(BA$4)-1)),"")</f>
        <v/>
      </c>
      <c r="BB186" s="64" t="str">
        <f>IF($B186&lt;&gt;"",SUMIFS(进货台账!$K$3:$K$1869,进货台账!$E$3:$E$1869,$B186,进货台账!$B$3:$B$1869,LEFT($I$3,4),进货台账!$C$3:$C$1869,LEFT(BA$4,LEN(BA$4)-1)),"")</f>
        <v/>
      </c>
      <c r="BC186" s="64" t="str">
        <f t="shared" si="186"/>
        <v/>
      </c>
      <c r="BD186" s="64" t="str">
        <f t="shared" si="187"/>
        <v/>
      </c>
      <c r="BE186" s="64" t="str">
        <f>IF($B186&lt;&gt;"",SUMIFS(销售台账!$I$3:$I$2654,销售台账!$E$3:$E$2654,$B186,销售台账!$B$3:$B$2654,LEFT($I$3,4),销售台账!$C$3:$C$2654,LEFT(BA$4,LEN(BA$4)-1)),"")</f>
        <v/>
      </c>
      <c r="BF186" s="64" t="str">
        <f>IF($B186&lt;&gt;"",IFERROR(SUMIFS(销售台账!$K$3:$K$2654,销售台账!$E$3:$E$2654,$B186,销售台账!$B$3:$B$2654,LEFT($I$3,4),销售台账!$C$3:$C$2654,LEFT(BA$4,LEN(BA$4)-1))/BE186,0),"")</f>
        <v/>
      </c>
      <c r="BG186" s="64" t="str">
        <f>IF($B186&lt;&gt;"",SUMIFS(损耗登记!$I$3:$I$4999,损耗登记!$E$3:$E$4999,$B186,损耗登记!$B$3:$B$4999,LEFT($I$3,4),损耗登记!$C$3:$C$4999,LEFT(BA$4,LEN(BA$4)-1)),"")</f>
        <v/>
      </c>
      <c r="BH186" s="64" t="str">
        <f t="shared" si="188"/>
        <v/>
      </c>
      <c r="BI186" s="64" t="str">
        <f t="shared" si="189"/>
        <v/>
      </c>
      <c r="BJ186" s="64" t="str">
        <f t="shared" si="190"/>
        <v/>
      </c>
      <c r="BK186" s="64" t="str">
        <f t="shared" si="191"/>
        <v/>
      </c>
      <c r="BL186" s="64" t="str">
        <f>IF($B186&lt;&gt;"",SUMIFS(进货台账!$I$3:$I$1869,进货台账!$E$3:$E$1869,$B186,进货台账!$B$3:$B$1869,LEFT($I$3,4),进货台账!$C$3:$C$1869,LEFT(BL$4,LEN(BL$4)-1)),"")</f>
        <v/>
      </c>
      <c r="BM186" s="64" t="str">
        <f>IF($B186&lt;&gt;"",SUMIFS(进货台账!$K$3:$K$1869,进货台账!$E$3:$E$1869,$B186,进货台账!$B$3:$B$1869,LEFT($I$3,4),进货台账!$C$3:$C$1869,LEFT(BL$4,LEN(BL$4)-1)),"")</f>
        <v/>
      </c>
      <c r="BN186" s="64" t="str">
        <f t="shared" si="192"/>
        <v/>
      </c>
      <c r="BO186" s="64" t="str">
        <f t="shared" si="193"/>
        <v/>
      </c>
      <c r="BP186" s="64" t="str">
        <f>IF($B186&lt;&gt;"",SUMIFS(销售台账!$I$3:$I$2654,销售台账!$E$3:$E$2654,$B186,销售台账!$B$3:$B$2654,LEFT($I$3,4),销售台账!$C$3:$C$2654,LEFT(BL$4,LEN(BL$4)-1)),"")</f>
        <v/>
      </c>
      <c r="BQ186" s="64" t="str">
        <f>IF($B186&lt;&gt;"",IFERROR(SUMIFS(销售台账!$K$3:$K$2654,销售台账!$E$3:$E$2654,$B186,销售台账!$B$3:$B$2654,LEFT($I$3,4),销售台账!$C$3:$C$2654,LEFT(BL$4,LEN(BL$4)-1))/BP186,0),"")</f>
        <v/>
      </c>
      <c r="BR186" s="64" t="str">
        <f>IF($B186&lt;&gt;"",SUMIFS(损耗登记!$I$3:$I$4999,损耗登记!$E$3:$E$4999,$B186,损耗登记!$B$3:$B$4999,LEFT($I$3,4),损耗登记!$C$3:$C$4999,LEFT(BL$4,LEN(BL$4)-1)),"")</f>
        <v/>
      </c>
      <c r="BS186" s="64" t="str">
        <f t="shared" si="194"/>
        <v/>
      </c>
      <c r="BT186" s="64" t="str">
        <f t="shared" si="195"/>
        <v/>
      </c>
      <c r="BU186" s="64" t="str">
        <f t="shared" si="196"/>
        <v/>
      </c>
      <c r="BV186" s="64" t="str">
        <f t="shared" si="197"/>
        <v/>
      </c>
      <c r="BW186" s="64" t="str">
        <f>IF($B186&lt;&gt;"",SUMIFS(进货台账!$I$3:$I$1869,进货台账!$E$3:$E$1869,$B186,进货台账!$B$3:$B$1869,LEFT($I$3,4),进货台账!$C$3:$C$1869,LEFT(BW$4,LEN(BW$4)-1)),"")</f>
        <v/>
      </c>
      <c r="BX186" s="64" t="str">
        <f>IF($B186&lt;&gt;"",SUMIFS(进货台账!$K$3:$K$1869,进货台账!$E$3:$E$1869,$B186,进货台账!$B$3:$B$1869,LEFT($I$3,4),进货台账!$C$3:$C$1869,LEFT(BW$4,LEN(BW$4)-1)),"")</f>
        <v/>
      </c>
      <c r="BY186" s="64" t="str">
        <f t="shared" si="198"/>
        <v/>
      </c>
      <c r="BZ186" s="64" t="str">
        <f t="shared" si="199"/>
        <v/>
      </c>
      <c r="CA186" s="64" t="str">
        <f>IF($B186&lt;&gt;"",SUMIFS(销售台账!$I$3:$I$2654,销售台账!$E$3:$E$2654,$B186,销售台账!$B$3:$B$2654,LEFT($I$3,4),销售台账!$C$3:$C$2654,LEFT(BW$4,LEN(BW$4)-1)),"")</f>
        <v/>
      </c>
      <c r="CB186" s="64" t="str">
        <f>IF($B186&lt;&gt;"",IFERROR(SUMIFS(销售台账!$K$3:$K$2654,销售台账!$E$3:$E$2654,$B186,销售台账!$B$3:$B$2654,LEFT($I$3,4),销售台账!$C$3:$C$2654,LEFT(BW$4,LEN(BW$4)-1))/CA186,0),"")</f>
        <v/>
      </c>
      <c r="CC186" s="64" t="str">
        <f>IF($B186&lt;&gt;"",SUMIFS(损耗登记!$I$3:$I$4999,损耗登记!$E$3:$E$4999,$B186,损耗登记!$B$3:$B$4999,LEFT($I$3,4),损耗登记!$C$3:$C$4999,LEFT(BW$4,LEN(BW$4)-1)),"")</f>
        <v/>
      </c>
      <c r="CD186" s="64" t="str">
        <f t="shared" si="200"/>
        <v/>
      </c>
      <c r="CE186" s="64" t="str">
        <f t="shared" si="201"/>
        <v/>
      </c>
      <c r="CF186" s="64" t="str">
        <f t="shared" si="202"/>
        <v/>
      </c>
      <c r="CG186" s="64" t="str">
        <f t="shared" si="203"/>
        <v/>
      </c>
      <c r="CH186" s="64" t="str">
        <f>IF($B186&lt;&gt;"",SUMIFS(进货台账!$I$3:$I$1869,进货台账!$E$3:$E$1869,$B186,进货台账!$B$3:$B$1869,LEFT($I$3,4),进货台账!$C$3:$C$1869,LEFT(CH$4,LEN(CH$4)-1)),"")</f>
        <v/>
      </c>
      <c r="CI186" s="64" t="str">
        <f>IF($B186&lt;&gt;"",SUMIFS(进货台账!$K$3:$K$1869,进货台账!$E$3:$E$1869,$B186,进货台账!$B$3:$B$1869,LEFT($I$3,4),进货台账!$C$3:$C$1869,LEFT(CH$4,LEN(CH$4)-1)),"")</f>
        <v/>
      </c>
      <c r="CJ186" s="64" t="str">
        <f t="shared" si="204"/>
        <v/>
      </c>
      <c r="CK186" s="64" t="str">
        <f t="shared" si="205"/>
        <v/>
      </c>
      <c r="CL186" s="64" t="str">
        <f>IF($B186&lt;&gt;"",SUMIFS(销售台账!$I$3:$I$2654,销售台账!$E$3:$E$2654,$B186,销售台账!$B$3:$B$2654,LEFT($I$3,4),销售台账!$C$3:$C$2654,LEFT(CH$4,LEN(CH$4)-1)),"")</f>
        <v/>
      </c>
      <c r="CM186" s="64" t="str">
        <f>IF($B186&lt;&gt;"",IFERROR(SUMIFS(销售台账!$K$3:$K$2654,销售台账!$E$3:$E$2654,$B186,销售台账!$B$3:$B$2654,LEFT($I$3,4),销售台账!$C$3:$C$2654,LEFT(CH$4,LEN(CH$4)-1))/CL186,0),"")</f>
        <v/>
      </c>
      <c r="CN186" s="64" t="str">
        <f>IF($B186&lt;&gt;"",SUMIFS(损耗登记!$I$3:$I$4999,损耗登记!$E$3:$E$4999,$B186,损耗登记!$B$3:$B$4999,LEFT($I$3,4),损耗登记!$C$3:$C$4999,LEFT(CH$4,LEN(CH$4)-1)),"")</f>
        <v/>
      </c>
      <c r="CO186" s="64" t="str">
        <f t="shared" si="206"/>
        <v/>
      </c>
      <c r="CP186" s="64" t="str">
        <f t="shared" si="207"/>
        <v/>
      </c>
      <c r="CQ186" s="64" t="str">
        <f t="shared" si="208"/>
        <v/>
      </c>
      <c r="CR186" s="64" t="str">
        <f t="shared" si="209"/>
        <v/>
      </c>
      <c r="CS186" s="64" t="str">
        <f>IF($B186&lt;&gt;"",SUMIFS(进货台账!$I$3:$I$1869,进货台账!$E$3:$E$1869,$B186,进货台账!$B$3:$B$1869,LEFT($I$3,4),进货台账!$C$3:$C$1869,LEFT(CS$4,LEN(CS$4)-1)),"")</f>
        <v/>
      </c>
      <c r="CT186" s="64" t="str">
        <f>IF($B186&lt;&gt;"",SUMIFS(进货台账!$K$3:$K$1869,进货台账!$E$3:$E$1869,$B186,进货台账!$B$3:$B$1869,LEFT($I$3,4),进货台账!$C$3:$C$1869,LEFT(CS$4,LEN(CS$4)-1)),"")</f>
        <v/>
      </c>
      <c r="CU186" s="64" t="str">
        <f t="shared" si="210"/>
        <v/>
      </c>
      <c r="CV186" s="64" t="str">
        <f t="shared" si="211"/>
        <v/>
      </c>
      <c r="CW186" s="64" t="str">
        <f>IF($B186&lt;&gt;"",SUMIFS(销售台账!$I$3:$I$2654,销售台账!$E$3:$E$2654,$B186,销售台账!$B$3:$B$2654,LEFT($I$3,4),销售台账!$C$3:$C$2654,LEFT(CS$4,LEN(CS$4)-1)),"")</f>
        <v/>
      </c>
      <c r="CX186" s="64" t="str">
        <f>IF($B186&lt;&gt;"",IFERROR(SUMIFS(销售台账!$K$3:$K$2654,销售台账!$E$3:$E$2654,$B186,销售台账!$B$3:$B$2654,LEFT($I$3,4),销售台账!$C$3:$C$2654,LEFT(CS$4,LEN(CS$4)-1))/CW186,0),"")</f>
        <v/>
      </c>
      <c r="CY186" s="64" t="str">
        <f>IF($B186&lt;&gt;"",SUMIFS(损耗登记!$I$3:$I$4999,损耗登记!$E$3:$E$4999,$B186,损耗登记!$B$3:$B$4999,LEFT($I$3,4),损耗登记!$C$3:$C$4999,LEFT(CS$4,LEN(CS$4)-1)),"")</f>
        <v/>
      </c>
      <c r="CZ186" s="64" t="str">
        <f t="shared" si="212"/>
        <v/>
      </c>
      <c r="DA186" s="64" t="str">
        <f t="shared" si="213"/>
        <v/>
      </c>
      <c r="DB186" s="64" t="str">
        <f t="shared" si="214"/>
        <v/>
      </c>
      <c r="DC186" s="64" t="str">
        <f t="shared" si="215"/>
        <v/>
      </c>
      <c r="DD186" s="64" t="str">
        <f>IF($B186&lt;&gt;"",SUMIFS(进货台账!$I$3:$I$1869,进货台账!$E$3:$E$1869,$B186,进货台账!$B$3:$B$1869,LEFT($I$3,4),进货台账!$C$3:$C$1869,LEFT(DD$4,LEN(DD$4)-1)),"")</f>
        <v/>
      </c>
      <c r="DE186" s="64" t="str">
        <f>IF($B186&lt;&gt;"",SUMIFS(进货台账!$K$3:$K$1869,进货台账!$E$3:$E$1869,$B186,进货台账!$B$3:$B$1869,LEFT($I$3,4),进货台账!$C$3:$C$1869,LEFT(DD$4,LEN(DD$4)-1)),"")</f>
        <v/>
      </c>
      <c r="DF186" s="64" t="str">
        <f t="shared" si="216"/>
        <v/>
      </c>
      <c r="DG186" s="64" t="str">
        <f t="shared" si="217"/>
        <v/>
      </c>
      <c r="DH186" s="64" t="str">
        <f>IF($B186&lt;&gt;"",SUMIFS(销售台账!$I$3:$I$2654,销售台账!$E$3:$E$2654,$B186,销售台账!$B$3:$B$2654,LEFT($I$3,4),销售台账!$C$3:$C$2654,LEFT(DD$4,LEN(DD$4)-1)),"")</f>
        <v/>
      </c>
      <c r="DI186" s="64" t="str">
        <f>IF($B186&lt;&gt;"",IFERROR(SUMIFS(销售台账!$K$3:$K$2654,销售台账!$E$3:$E$2654,$B186,销售台账!$B$3:$B$2654,LEFT($I$3,4),销售台账!$C$3:$C$2654,LEFT(DD$4,LEN(DD$4)-1))/DH186,0),"")</f>
        <v/>
      </c>
      <c r="DJ186" s="64" t="str">
        <f>IF($B186&lt;&gt;"",SUMIFS(损耗登记!$I$3:$I$4999,损耗登记!$E$3:$E$4999,$B186,损耗登记!$B$3:$B$4999,LEFT($I$3,4),损耗登记!$C$3:$C$4999,LEFT(DD$4,LEN(DD$4)-1)),"")</f>
        <v/>
      </c>
      <c r="DK186" s="64" t="str">
        <f t="shared" si="218"/>
        <v/>
      </c>
      <c r="DL186" s="64" t="str">
        <f t="shared" si="219"/>
        <v/>
      </c>
      <c r="DM186" s="64" t="str">
        <f t="shared" si="220"/>
        <v/>
      </c>
      <c r="DN186" s="64" t="str">
        <f t="shared" si="221"/>
        <v/>
      </c>
      <c r="DO186" s="64" t="str">
        <f>IF($B186&lt;&gt;"",SUMIFS(进货台账!$I$3:$I$1869,进货台账!$E$3:$E$1869,$B186,进货台账!$B$3:$B$1869,LEFT($I$3,4),进货台账!$C$3:$C$1869,LEFT(DO$4,LEN(DO$4)-1)),"")</f>
        <v/>
      </c>
      <c r="DP186" s="64" t="str">
        <f>IF($B186&lt;&gt;"",SUMIFS(进货台账!$K$3:$K$1869,进货台账!$E$3:$E$1869,$B186,进货台账!$B$3:$B$1869,LEFT($I$3,4),进货台账!$C$3:$C$1869,LEFT(DO$4,LEN(DO$4)-1)),"")</f>
        <v/>
      </c>
      <c r="DQ186" s="64" t="str">
        <f t="shared" si="222"/>
        <v/>
      </c>
      <c r="DR186" s="64" t="str">
        <f t="shared" si="223"/>
        <v/>
      </c>
      <c r="DS186" s="64" t="str">
        <f>IF($B186&lt;&gt;"",SUMIFS(销售台账!$I$3:$I$2654,销售台账!$E$3:$E$2654,$B186,销售台账!$B$3:$B$2654,LEFT($I$3,4),销售台账!$C$3:$C$2654,LEFT(DO$4,LEN(DO$4)-1)),"")</f>
        <v/>
      </c>
      <c r="DT186" s="64" t="str">
        <f>IF($B186&lt;&gt;"",IFERROR(SUMIFS(销售台账!$K$3:$K$2654,销售台账!$E$3:$E$2654,$B186,销售台账!$B$3:$B$2654,LEFT($I$3,4),销售台账!$C$3:$C$2654,LEFT(DO$4,LEN(DO$4)-1))/DS186,0),"")</f>
        <v/>
      </c>
      <c r="DU186" s="64" t="str">
        <f>IF($B186&lt;&gt;"",SUMIFS(损耗登记!$I$3:$I$4999,损耗登记!$E$3:$E$4999,$B186,损耗登记!$B$3:$B$4999,LEFT($I$3,4),损耗登记!$C$3:$C$4999,LEFT(DO$4,LEN(DO$4)-1)),"")</f>
        <v/>
      </c>
      <c r="DV186" s="64" t="str">
        <f t="shared" si="224"/>
        <v/>
      </c>
      <c r="DW186" s="64" t="str">
        <f t="shared" si="225"/>
        <v/>
      </c>
      <c r="DX186" s="64" t="str">
        <f t="shared" si="226"/>
        <v/>
      </c>
      <c r="DY186" s="64" t="str">
        <f t="shared" si="227"/>
        <v/>
      </c>
      <c r="DZ186" s="64" t="str">
        <f>IF($B186&lt;&gt;"",SUMIFS(进货台账!$I$3:$I$1869,进货台账!$E$3:$E$1869,$B186,进货台账!$B$3:$B$1869,LEFT($I$3,4),进货台账!$C$3:$C$1869,LEFT(DZ$4,LEN(DZ$4)-1)),"")</f>
        <v/>
      </c>
      <c r="EA186" s="64" t="str">
        <f>IF($B186&lt;&gt;"",SUMIFS(进货台账!$K$3:$K$1869,进货台账!$E$3:$E$1869,$B186,进货台账!$B$3:$B$1869,LEFT($I$3,4),进货台账!$C$3:$C$1869,LEFT(DZ$4,LEN(DZ$4)-1)),"")</f>
        <v/>
      </c>
      <c r="EB186" s="64" t="str">
        <f t="shared" si="228"/>
        <v/>
      </c>
      <c r="EC186" s="64" t="str">
        <f t="shared" si="229"/>
        <v/>
      </c>
      <c r="ED186" s="64" t="str">
        <f>IF($B186&lt;&gt;"",SUMIFS(销售台账!$I$3:$I$2654,销售台账!$E$3:$E$2654,$B186,销售台账!$B$3:$B$2654,LEFT($I$3,4),销售台账!$C$3:$C$2654,LEFT(DZ$4,LEN(DZ$4)-1)),"")</f>
        <v/>
      </c>
      <c r="EE186" s="64" t="str">
        <f>IF($B186&lt;&gt;"",IFERROR(SUMIFS(销售台账!$K$3:$K$2654,销售台账!$E$3:$E$2654,$B186,销售台账!$B$3:$B$2654,LEFT($I$3,4),销售台账!$C$3:$C$2654,LEFT(DZ$4,LEN(DZ$4)-1))/ED186,0),"")</f>
        <v/>
      </c>
      <c r="EF186" s="64" t="str">
        <f>IF($B186&lt;&gt;"",SUMIFS(损耗登记!$I$3:$I$4999,损耗登记!$E$3:$E$4999,$B186,损耗登记!$B$3:$B$4999,LEFT($I$3,4),损耗登记!$C$3:$C$4999,LEFT(DZ$4,LEN(DZ$4)-1)),"")</f>
        <v/>
      </c>
      <c r="EG186" s="64" t="str">
        <f t="shared" si="230"/>
        <v/>
      </c>
      <c r="EH186" s="64" t="str">
        <f t="shared" si="231"/>
        <v/>
      </c>
      <c r="EI186" s="64" t="str">
        <f t="shared" si="232"/>
        <v/>
      </c>
      <c r="EJ186" s="64" t="str">
        <f t="shared" si="233"/>
        <v/>
      </c>
    </row>
    <row r="187" s="44" customFormat="1" ht="22" customHeight="1" spans="1:140">
      <c r="A187" s="63" t="str">
        <f t="shared" si="234"/>
        <v/>
      </c>
      <c r="B187" s="63" t="str">
        <f>IF(商品参数!A183&lt;&gt;"",商品参数!A183,"")</f>
        <v/>
      </c>
      <c r="C187" s="64" t="str">
        <f>IFERROR(VLOOKUP(B187,商品参数!A:E,2,FALSE),"")</f>
        <v/>
      </c>
      <c r="D187" s="64" t="str">
        <f>IFERROR(VLOOKUP(B187,商品参数!A:E,3,FALSE),"")</f>
        <v/>
      </c>
      <c r="E187" s="64" t="str">
        <f>IFERROR(VLOOKUP(B187,商品参数!A:E,4,FALSE),"")</f>
        <v/>
      </c>
      <c r="F187" s="64" t="str">
        <f>IF(E187&lt;&gt;"",IFERROR(VLOOKUP(B187,商品参数!$A$3:$D$499,6,0),0),"")</f>
        <v/>
      </c>
      <c r="G187" s="64" t="str">
        <f>IF(E187&lt;&gt;"",IFERROR(VLOOKUP(B187,商品参数!$A$3:$E$499,7,0),0),"")</f>
        <v/>
      </c>
      <c r="H187" s="64" t="str">
        <f t="shared" si="168"/>
        <v/>
      </c>
      <c r="I187" s="64" t="str">
        <f>IF($B187&lt;&gt;"",SUMIFS(进货台账!$I$3:$I$1869,进货台账!$E$3:$E$1869,$B187,进货台账!$B$3:$B$1869,LEFT($I$3,4),进货台账!$C$3:$C$1869,LEFT(I$4,LEN(I$4)-1)),"")</f>
        <v/>
      </c>
      <c r="J187" s="64" t="str">
        <f>IF($B187&lt;&gt;"",SUMIFS(进货台账!$K$3:$K$1869,进货台账!$E$3:$E$1869,$B187,进货台账!$B$3:$B$1869,LEFT($I$3,4),进货台账!$C$3:$C$1869,LEFT(I$4,LEN(I$4)-1)),"")</f>
        <v/>
      </c>
      <c r="K187" s="64" t="str">
        <f t="shared" si="169"/>
        <v/>
      </c>
      <c r="L187" s="64" t="str">
        <f t="shared" si="170"/>
        <v/>
      </c>
      <c r="M187" s="64" t="str">
        <f>IF($B187&lt;&gt;"",SUMIFS(销售台账!$I$3:$I$2654,销售台账!$E$3:$E$2654,$B187,销售台账!$B$3:$B$2654,LEFT($I$3,4),销售台账!$C$3:$C$2654,LEFT(I$4,LEN(I$4)-1)),"")</f>
        <v/>
      </c>
      <c r="N187" s="64" t="str">
        <f>IF($B187&lt;&gt;"",IFERROR(SUMIFS(销售台账!$K$3:$K$2654,销售台账!$E$3:$E$2654,$B187,销售台账!$B$3:$B$2654,LEFT($I$3,4),销售台账!$C$3:$C$2654,LEFT(I$4,LEN(I$4)-1))/M187,0),"")</f>
        <v/>
      </c>
      <c r="O187" s="64" t="str">
        <f>IF($B187&lt;&gt;"",SUMIFS(损耗登记!$I$3:$I$4999,损耗登记!$E$3:$E$4999,$B187,损耗登记!$B$3:$B$4999,LEFT($I$3,4),损耗登记!$C$3:$C$4999,LEFT(I$4,LEN(I$4)-1)),"")</f>
        <v/>
      </c>
      <c r="P187" s="64" t="str">
        <f t="shared" si="171"/>
        <v/>
      </c>
      <c r="Q187" s="64" t="str">
        <f t="shared" si="172"/>
        <v/>
      </c>
      <c r="R187" s="64" t="str">
        <f t="shared" si="173"/>
        <v/>
      </c>
      <c r="S187" s="64" t="str">
        <f t="shared" si="235"/>
        <v/>
      </c>
      <c r="T187" s="64" t="str">
        <f>IF($B187&lt;&gt;"",SUMIFS(进货台账!$I$3:$I$1869,进货台账!$E$3:$E$1869,$B187,进货台账!$B$3:$B$1869,LEFT($I$3,4),进货台账!$C$3:$C$1869,LEFT(T$4,LEN(T$4)-1)),"")</f>
        <v/>
      </c>
      <c r="U187" s="64" t="str">
        <f>IF($B187&lt;&gt;"",SUMIFS(进货台账!$K$3:$K$1869,进货台账!$E$3:$E$1869,$B187,进货台账!$B$3:$B$1869,LEFT($I$3,4),进货台账!$C$3:$C$1869,LEFT(T$4,LEN(T$4)-1)),"")</f>
        <v/>
      </c>
      <c r="V187" s="64" t="str">
        <f t="shared" si="236"/>
        <v/>
      </c>
      <c r="W187" s="64" t="str">
        <f t="shared" si="237"/>
        <v/>
      </c>
      <c r="X187" s="64" t="str">
        <f>IF($B187&lt;&gt;"",SUMIFS(销售台账!$I$3:$I$2654,销售台账!$E$3:$E$2654,$B187,销售台账!$B$3:$B$2654,LEFT($I$3,4),销售台账!$C$3:$C$2654,LEFT(T$4,LEN(T$4)-1)),"")</f>
        <v/>
      </c>
      <c r="Y187" s="64" t="str">
        <f>IF($B187&lt;&gt;"",IFERROR(SUMIFS(销售台账!$K$3:$K$2654,销售台账!$E$3:$E$2654,$B187,销售台账!$B$3:$B$2654,LEFT($I$3,4),销售台账!$C$3:$C$2654,LEFT(T$4,LEN(T$4)-1))/X187,0),"")</f>
        <v/>
      </c>
      <c r="Z187" s="64" t="str">
        <f>IF($B187&lt;&gt;"",SUMIFS(损耗登记!$I$3:$I$4999,损耗登记!$E$3:$E$4999,$B187,损耗登记!$B$3:$B$4999,LEFT($I$3,4),损耗登记!$C$3:$C$4999,LEFT(T$4,LEN(T$4)-1)),"")</f>
        <v/>
      </c>
      <c r="AA187" s="64" t="str">
        <f t="shared" si="238"/>
        <v/>
      </c>
      <c r="AB187" s="64" t="str">
        <f t="shared" si="239"/>
        <v/>
      </c>
      <c r="AC187" s="64" t="str">
        <f t="shared" si="240"/>
        <v/>
      </c>
      <c r="AD187" s="64" t="str">
        <f t="shared" si="241"/>
        <v/>
      </c>
      <c r="AE187" s="64" t="str">
        <f>IF($B187&lt;&gt;"",SUMIFS(进货台账!$I$3:$I$1869,进货台账!$E$3:$E$1869,$B187,进货台账!$B$3:$B$1869,LEFT($I$3,4),进货台账!$C$3:$C$1869,LEFT(AE$4,LEN(AE$4)-1)),"")</f>
        <v/>
      </c>
      <c r="AF187" s="64" t="str">
        <f>IF($B187&lt;&gt;"",SUMIFS(进货台账!$K$3:$K$1869,进货台账!$E$3:$E$1869,$B187,进货台账!$B$3:$B$1869,LEFT($I$3,4),进货台账!$C$3:$C$1869,LEFT(AE$4,LEN(AE$4)-1)),"")</f>
        <v/>
      </c>
      <c r="AG187" s="64" t="str">
        <f t="shared" si="174"/>
        <v/>
      </c>
      <c r="AH187" s="64" t="str">
        <f t="shared" si="175"/>
        <v/>
      </c>
      <c r="AI187" s="64" t="str">
        <f>IF($B187&lt;&gt;"",SUMIFS(销售台账!$I$3:$I$2654,销售台账!$E$3:$E$2654,$B187,销售台账!$B$3:$B$2654,LEFT($I$3,4),销售台账!$C$3:$C$2654,LEFT(AE$4,LEN(AE$4)-1)),"")</f>
        <v/>
      </c>
      <c r="AJ187" s="64" t="str">
        <f>IF($B187&lt;&gt;"",IFERROR(SUMIFS(销售台账!$K$3:$K$2654,销售台账!$E$3:$E$2654,$B187,销售台账!$B$3:$B$2654,LEFT($I$3,4),销售台账!$C$3:$C$2654,LEFT(AE$4,LEN(AE$4)-1))/AI187,0),"")</f>
        <v/>
      </c>
      <c r="AK187" s="64" t="str">
        <f>IF($B187&lt;&gt;"",SUMIFS(损耗登记!$I$3:$I$4999,损耗登记!$E$3:$E$4999,$B187,损耗登记!$B$3:$B$4999,LEFT($I$3,4),损耗登记!$C$3:$C$4999,LEFT(AE$4,LEN(AE$4)-1)),"")</f>
        <v/>
      </c>
      <c r="AL187" s="64" t="str">
        <f t="shared" si="176"/>
        <v/>
      </c>
      <c r="AM187" s="64" t="str">
        <f t="shared" si="177"/>
        <v/>
      </c>
      <c r="AN187" s="64" t="str">
        <f t="shared" si="178"/>
        <v/>
      </c>
      <c r="AO187" s="64" t="str">
        <f t="shared" si="179"/>
        <v/>
      </c>
      <c r="AP187" s="64" t="str">
        <f>IF($B187&lt;&gt;"",SUMIFS(进货台账!$I$3:$I$1869,进货台账!$E$3:$E$1869,$B187,进货台账!$B$3:$B$1869,LEFT($I$3,4),进货台账!$C$3:$C$1869,LEFT(AP$4,LEN(AP$4)-1)),"")</f>
        <v/>
      </c>
      <c r="AQ187" s="64" t="str">
        <f>IF($B187&lt;&gt;"",SUMIFS(进货台账!$K$3:$K$1869,进货台账!$E$3:$E$1869,$B187,进货台账!$B$3:$B$1869,LEFT($I$3,4),进货台账!$C$3:$C$1869,LEFT(AP$4,LEN(AP$4)-1)),"")</f>
        <v/>
      </c>
      <c r="AR187" s="64" t="str">
        <f t="shared" si="180"/>
        <v/>
      </c>
      <c r="AS187" s="64" t="str">
        <f t="shared" si="181"/>
        <v/>
      </c>
      <c r="AT187" s="64" t="str">
        <f>IF($B187&lt;&gt;"",SUMIFS(销售台账!$I$3:$I$2654,销售台账!$E$3:$E$2654,$B187,销售台账!$B$3:$B$2654,LEFT($I$3,4),销售台账!$C$3:$C$2654,LEFT(AP$4,LEN(AP$4)-1)),"")</f>
        <v/>
      </c>
      <c r="AU187" s="64" t="str">
        <f>IF($B187&lt;&gt;"",IFERROR(SUMIFS(销售台账!$K$3:$K$2654,销售台账!$E$3:$E$2654,$B187,销售台账!$B$3:$B$2654,LEFT($I$3,4),销售台账!$C$3:$C$2654,LEFT(AP$4,LEN(AP$4)-1))/AT187,0),"")</f>
        <v/>
      </c>
      <c r="AV187" s="64" t="str">
        <f>IF($B187&lt;&gt;"",SUMIFS(损耗登记!$I$3:$I$4999,损耗登记!$E$3:$E$4999,$B187,损耗登记!$B$3:$B$4999,LEFT($I$3,4),损耗登记!$C$3:$C$4999,LEFT(AP$4,LEN(AP$4)-1)),"")</f>
        <v/>
      </c>
      <c r="AW187" s="64" t="str">
        <f t="shared" si="182"/>
        <v/>
      </c>
      <c r="AX187" s="64" t="str">
        <f t="shared" si="183"/>
        <v/>
      </c>
      <c r="AY187" s="64" t="str">
        <f t="shared" si="184"/>
        <v/>
      </c>
      <c r="AZ187" s="64" t="str">
        <f t="shared" si="185"/>
        <v/>
      </c>
      <c r="BA187" s="64" t="str">
        <f>IF($B187&lt;&gt;"",SUMIFS(进货台账!$I$3:$I$1869,进货台账!$E$3:$E$1869,$B187,进货台账!$B$3:$B$1869,LEFT($I$3,4),进货台账!$C$3:$C$1869,LEFT(BA$4,LEN(BA$4)-1)),"")</f>
        <v/>
      </c>
      <c r="BB187" s="64" t="str">
        <f>IF($B187&lt;&gt;"",SUMIFS(进货台账!$K$3:$K$1869,进货台账!$E$3:$E$1869,$B187,进货台账!$B$3:$B$1869,LEFT($I$3,4),进货台账!$C$3:$C$1869,LEFT(BA$4,LEN(BA$4)-1)),"")</f>
        <v/>
      </c>
      <c r="BC187" s="64" t="str">
        <f t="shared" si="186"/>
        <v/>
      </c>
      <c r="BD187" s="64" t="str">
        <f t="shared" si="187"/>
        <v/>
      </c>
      <c r="BE187" s="64" t="str">
        <f>IF($B187&lt;&gt;"",SUMIFS(销售台账!$I$3:$I$2654,销售台账!$E$3:$E$2654,$B187,销售台账!$B$3:$B$2654,LEFT($I$3,4),销售台账!$C$3:$C$2654,LEFT(BA$4,LEN(BA$4)-1)),"")</f>
        <v/>
      </c>
      <c r="BF187" s="64" t="str">
        <f>IF($B187&lt;&gt;"",IFERROR(SUMIFS(销售台账!$K$3:$K$2654,销售台账!$E$3:$E$2654,$B187,销售台账!$B$3:$B$2654,LEFT($I$3,4),销售台账!$C$3:$C$2654,LEFT(BA$4,LEN(BA$4)-1))/BE187,0),"")</f>
        <v/>
      </c>
      <c r="BG187" s="64" t="str">
        <f>IF($B187&lt;&gt;"",SUMIFS(损耗登记!$I$3:$I$4999,损耗登记!$E$3:$E$4999,$B187,损耗登记!$B$3:$B$4999,LEFT($I$3,4),损耗登记!$C$3:$C$4999,LEFT(BA$4,LEN(BA$4)-1)),"")</f>
        <v/>
      </c>
      <c r="BH187" s="64" t="str">
        <f t="shared" si="188"/>
        <v/>
      </c>
      <c r="BI187" s="64" t="str">
        <f t="shared" si="189"/>
        <v/>
      </c>
      <c r="BJ187" s="64" t="str">
        <f t="shared" si="190"/>
        <v/>
      </c>
      <c r="BK187" s="64" t="str">
        <f t="shared" si="191"/>
        <v/>
      </c>
      <c r="BL187" s="64" t="str">
        <f>IF($B187&lt;&gt;"",SUMIFS(进货台账!$I$3:$I$1869,进货台账!$E$3:$E$1869,$B187,进货台账!$B$3:$B$1869,LEFT($I$3,4),进货台账!$C$3:$C$1869,LEFT(BL$4,LEN(BL$4)-1)),"")</f>
        <v/>
      </c>
      <c r="BM187" s="64" t="str">
        <f>IF($B187&lt;&gt;"",SUMIFS(进货台账!$K$3:$K$1869,进货台账!$E$3:$E$1869,$B187,进货台账!$B$3:$B$1869,LEFT($I$3,4),进货台账!$C$3:$C$1869,LEFT(BL$4,LEN(BL$4)-1)),"")</f>
        <v/>
      </c>
      <c r="BN187" s="64" t="str">
        <f t="shared" si="192"/>
        <v/>
      </c>
      <c r="BO187" s="64" t="str">
        <f t="shared" si="193"/>
        <v/>
      </c>
      <c r="BP187" s="64" t="str">
        <f>IF($B187&lt;&gt;"",SUMIFS(销售台账!$I$3:$I$2654,销售台账!$E$3:$E$2654,$B187,销售台账!$B$3:$B$2654,LEFT($I$3,4),销售台账!$C$3:$C$2654,LEFT(BL$4,LEN(BL$4)-1)),"")</f>
        <v/>
      </c>
      <c r="BQ187" s="64" t="str">
        <f>IF($B187&lt;&gt;"",IFERROR(SUMIFS(销售台账!$K$3:$K$2654,销售台账!$E$3:$E$2654,$B187,销售台账!$B$3:$B$2654,LEFT($I$3,4),销售台账!$C$3:$C$2654,LEFT(BL$4,LEN(BL$4)-1))/BP187,0),"")</f>
        <v/>
      </c>
      <c r="BR187" s="64" t="str">
        <f>IF($B187&lt;&gt;"",SUMIFS(损耗登记!$I$3:$I$4999,损耗登记!$E$3:$E$4999,$B187,损耗登记!$B$3:$B$4999,LEFT($I$3,4),损耗登记!$C$3:$C$4999,LEFT(BL$4,LEN(BL$4)-1)),"")</f>
        <v/>
      </c>
      <c r="BS187" s="64" t="str">
        <f t="shared" si="194"/>
        <v/>
      </c>
      <c r="BT187" s="64" t="str">
        <f t="shared" si="195"/>
        <v/>
      </c>
      <c r="BU187" s="64" t="str">
        <f t="shared" si="196"/>
        <v/>
      </c>
      <c r="BV187" s="64" t="str">
        <f t="shared" si="197"/>
        <v/>
      </c>
      <c r="BW187" s="64" t="str">
        <f>IF($B187&lt;&gt;"",SUMIFS(进货台账!$I$3:$I$1869,进货台账!$E$3:$E$1869,$B187,进货台账!$B$3:$B$1869,LEFT($I$3,4),进货台账!$C$3:$C$1869,LEFT(BW$4,LEN(BW$4)-1)),"")</f>
        <v/>
      </c>
      <c r="BX187" s="64" t="str">
        <f>IF($B187&lt;&gt;"",SUMIFS(进货台账!$K$3:$K$1869,进货台账!$E$3:$E$1869,$B187,进货台账!$B$3:$B$1869,LEFT($I$3,4),进货台账!$C$3:$C$1869,LEFT(BW$4,LEN(BW$4)-1)),"")</f>
        <v/>
      </c>
      <c r="BY187" s="64" t="str">
        <f t="shared" si="198"/>
        <v/>
      </c>
      <c r="BZ187" s="64" t="str">
        <f t="shared" si="199"/>
        <v/>
      </c>
      <c r="CA187" s="64" t="str">
        <f>IF($B187&lt;&gt;"",SUMIFS(销售台账!$I$3:$I$2654,销售台账!$E$3:$E$2654,$B187,销售台账!$B$3:$B$2654,LEFT($I$3,4),销售台账!$C$3:$C$2654,LEFT(BW$4,LEN(BW$4)-1)),"")</f>
        <v/>
      </c>
      <c r="CB187" s="64" t="str">
        <f>IF($B187&lt;&gt;"",IFERROR(SUMIFS(销售台账!$K$3:$K$2654,销售台账!$E$3:$E$2654,$B187,销售台账!$B$3:$B$2654,LEFT($I$3,4),销售台账!$C$3:$C$2654,LEFT(BW$4,LEN(BW$4)-1))/CA187,0),"")</f>
        <v/>
      </c>
      <c r="CC187" s="64" t="str">
        <f>IF($B187&lt;&gt;"",SUMIFS(损耗登记!$I$3:$I$4999,损耗登记!$E$3:$E$4999,$B187,损耗登记!$B$3:$B$4999,LEFT($I$3,4),损耗登记!$C$3:$C$4999,LEFT(BW$4,LEN(BW$4)-1)),"")</f>
        <v/>
      </c>
      <c r="CD187" s="64" t="str">
        <f t="shared" si="200"/>
        <v/>
      </c>
      <c r="CE187" s="64" t="str">
        <f t="shared" si="201"/>
        <v/>
      </c>
      <c r="CF187" s="64" t="str">
        <f t="shared" si="202"/>
        <v/>
      </c>
      <c r="CG187" s="64" t="str">
        <f t="shared" si="203"/>
        <v/>
      </c>
      <c r="CH187" s="64" t="str">
        <f>IF($B187&lt;&gt;"",SUMIFS(进货台账!$I$3:$I$1869,进货台账!$E$3:$E$1869,$B187,进货台账!$B$3:$B$1869,LEFT($I$3,4),进货台账!$C$3:$C$1869,LEFT(CH$4,LEN(CH$4)-1)),"")</f>
        <v/>
      </c>
      <c r="CI187" s="64" t="str">
        <f>IF($B187&lt;&gt;"",SUMIFS(进货台账!$K$3:$K$1869,进货台账!$E$3:$E$1869,$B187,进货台账!$B$3:$B$1869,LEFT($I$3,4),进货台账!$C$3:$C$1869,LEFT(CH$4,LEN(CH$4)-1)),"")</f>
        <v/>
      </c>
      <c r="CJ187" s="64" t="str">
        <f t="shared" si="204"/>
        <v/>
      </c>
      <c r="CK187" s="64" t="str">
        <f t="shared" si="205"/>
        <v/>
      </c>
      <c r="CL187" s="64" t="str">
        <f>IF($B187&lt;&gt;"",SUMIFS(销售台账!$I$3:$I$2654,销售台账!$E$3:$E$2654,$B187,销售台账!$B$3:$B$2654,LEFT($I$3,4),销售台账!$C$3:$C$2654,LEFT(CH$4,LEN(CH$4)-1)),"")</f>
        <v/>
      </c>
      <c r="CM187" s="64" t="str">
        <f>IF($B187&lt;&gt;"",IFERROR(SUMIFS(销售台账!$K$3:$K$2654,销售台账!$E$3:$E$2654,$B187,销售台账!$B$3:$B$2654,LEFT($I$3,4),销售台账!$C$3:$C$2654,LEFT(CH$4,LEN(CH$4)-1))/CL187,0),"")</f>
        <v/>
      </c>
      <c r="CN187" s="64" t="str">
        <f>IF($B187&lt;&gt;"",SUMIFS(损耗登记!$I$3:$I$4999,损耗登记!$E$3:$E$4999,$B187,损耗登记!$B$3:$B$4999,LEFT($I$3,4),损耗登记!$C$3:$C$4999,LEFT(CH$4,LEN(CH$4)-1)),"")</f>
        <v/>
      </c>
      <c r="CO187" s="64" t="str">
        <f t="shared" si="206"/>
        <v/>
      </c>
      <c r="CP187" s="64" t="str">
        <f t="shared" si="207"/>
        <v/>
      </c>
      <c r="CQ187" s="64" t="str">
        <f t="shared" si="208"/>
        <v/>
      </c>
      <c r="CR187" s="64" t="str">
        <f t="shared" si="209"/>
        <v/>
      </c>
      <c r="CS187" s="64" t="str">
        <f>IF($B187&lt;&gt;"",SUMIFS(进货台账!$I$3:$I$1869,进货台账!$E$3:$E$1869,$B187,进货台账!$B$3:$B$1869,LEFT($I$3,4),进货台账!$C$3:$C$1869,LEFT(CS$4,LEN(CS$4)-1)),"")</f>
        <v/>
      </c>
      <c r="CT187" s="64" t="str">
        <f>IF($B187&lt;&gt;"",SUMIFS(进货台账!$K$3:$K$1869,进货台账!$E$3:$E$1869,$B187,进货台账!$B$3:$B$1869,LEFT($I$3,4),进货台账!$C$3:$C$1869,LEFT(CS$4,LEN(CS$4)-1)),"")</f>
        <v/>
      </c>
      <c r="CU187" s="64" t="str">
        <f t="shared" si="210"/>
        <v/>
      </c>
      <c r="CV187" s="64" t="str">
        <f t="shared" si="211"/>
        <v/>
      </c>
      <c r="CW187" s="64" t="str">
        <f>IF($B187&lt;&gt;"",SUMIFS(销售台账!$I$3:$I$2654,销售台账!$E$3:$E$2654,$B187,销售台账!$B$3:$B$2654,LEFT($I$3,4),销售台账!$C$3:$C$2654,LEFT(CS$4,LEN(CS$4)-1)),"")</f>
        <v/>
      </c>
      <c r="CX187" s="64" t="str">
        <f>IF($B187&lt;&gt;"",IFERROR(SUMIFS(销售台账!$K$3:$K$2654,销售台账!$E$3:$E$2654,$B187,销售台账!$B$3:$B$2654,LEFT($I$3,4),销售台账!$C$3:$C$2654,LEFT(CS$4,LEN(CS$4)-1))/CW187,0),"")</f>
        <v/>
      </c>
      <c r="CY187" s="64" t="str">
        <f>IF($B187&lt;&gt;"",SUMIFS(损耗登记!$I$3:$I$4999,损耗登记!$E$3:$E$4999,$B187,损耗登记!$B$3:$B$4999,LEFT($I$3,4),损耗登记!$C$3:$C$4999,LEFT(CS$4,LEN(CS$4)-1)),"")</f>
        <v/>
      </c>
      <c r="CZ187" s="64" t="str">
        <f t="shared" si="212"/>
        <v/>
      </c>
      <c r="DA187" s="64" t="str">
        <f t="shared" si="213"/>
        <v/>
      </c>
      <c r="DB187" s="64" t="str">
        <f t="shared" si="214"/>
        <v/>
      </c>
      <c r="DC187" s="64" t="str">
        <f t="shared" si="215"/>
        <v/>
      </c>
      <c r="DD187" s="64" t="str">
        <f>IF($B187&lt;&gt;"",SUMIFS(进货台账!$I$3:$I$1869,进货台账!$E$3:$E$1869,$B187,进货台账!$B$3:$B$1869,LEFT($I$3,4),进货台账!$C$3:$C$1869,LEFT(DD$4,LEN(DD$4)-1)),"")</f>
        <v/>
      </c>
      <c r="DE187" s="64" t="str">
        <f>IF($B187&lt;&gt;"",SUMIFS(进货台账!$K$3:$K$1869,进货台账!$E$3:$E$1869,$B187,进货台账!$B$3:$B$1869,LEFT($I$3,4),进货台账!$C$3:$C$1869,LEFT(DD$4,LEN(DD$4)-1)),"")</f>
        <v/>
      </c>
      <c r="DF187" s="64" t="str">
        <f t="shared" si="216"/>
        <v/>
      </c>
      <c r="DG187" s="64" t="str">
        <f t="shared" si="217"/>
        <v/>
      </c>
      <c r="DH187" s="64" t="str">
        <f>IF($B187&lt;&gt;"",SUMIFS(销售台账!$I$3:$I$2654,销售台账!$E$3:$E$2654,$B187,销售台账!$B$3:$B$2654,LEFT($I$3,4),销售台账!$C$3:$C$2654,LEFT(DD$4,LEN(DD$4)-1)),"")</f>
        <v/>
      </c>
      <c r="DI187" s="64" t="str">
        <f>IF($B187&lt;&gt;"",IFERROR(SUMIFS(销售台账!$K$3:$K$2654,销售台账!$E$3:$E$2654,$B187,销售台账!$B$3:$B$2654,LEFT($I$3,4),销售台账!$C$3:$C$2654,LEFT(DD$4,LEN(DD$4)-1))/DH187,0),"")</f>
        <v/>
      </c>
      <c r="DJ187" s="64" t="str">
        <f>IF($B187&lt;&gt;"",SUMIFS(损耗登记!$I$3:$I$4999,损耗登记!$E$3:$E$4999,$B187,损耗登记!$B$3:$B$4999,LEFT($I$3,4),损耗登记!$C$3:$C$4999,LEFT(DD$4,LEN(DD$4)-1)),"")</f>
        <v/>
      </c>
      <c r="DK187" s="64" t="str">
        <f t="shared" si="218"/>
        <v/>
      </c>
      <c r="DL187" s="64" t="str">
        <f t="shared" si="219"/>
        <v/>
      </c>
      <c r="DM187" s="64" t="str">
        <f t="shared" si="220"/>
        <v/>
      </c>
      <c r="DN187" s="64" t="str">
        <f t="shared" si="221"/>
        <v/>
      </c>
      <c r="DO187" s="64" t="str">
        <f>IF($B187&lt;&gt;"",SUMIFS(进货台账!$I$3:$I$1869,进货台账!$E$3:$E$1869,$B187,进货台账!$B$3:$B$1869,LEFT($I$3,4),进货台账!$C$3:$C$1869,LEFT(DO$4,LEN(DO$4)-1)),"")</f>
        <v/>
      </c>
      <c r="DP187" s="64" t="str">
        <f>IF($B187&lt;&gt;"",SUMIFS(进货台账!$K$3:$K$1869,进货台账!$E$3:$E$1869,$B187,进货台账!$B$3:$B$1869,LEFT($I$3,4),进货台账!$C$3:$C$1869,LEFT(DO$4,LEN(DO$4)-1)),"")</f>
        <v/>
      </c>
      <c r="DQ187" s="64" t="str">
        <f t="shared" si="222"/>
        <v/>
      </c>
      <c r="DR187" s="64" t="str">
        <f t="shared" si="223"/>
        <v/>
      </c>
      <c r="DS187" s="64" t="str">
        <f>IF($B187&lt;&gt;"",SUMIFS(销售台账!$I$3:$I$2654,销售台账!$E$3:$E$2654,$B187,销售台账!$B$3:$B$2654,LEFT($I$3,4),销售台账!$C$3:$C$2654,LEFT(DO$4,LEN(DO$4)-1)),"")</f>
        <v/>
      </c>
      <c r="DT187" s="64" t="str">
        <f>IF($B187&lt;&gt;"",IFERROR(SUMIFS(销售台账!$K$3:$K$2654,销售台账!$E$3:$E$2654,$B187,销售台账!$B$3:$B$2654,LEFT($I$3,4),销售台账!$C$3:$C$2654,LEFT(DO$4,LEN(DO$4)-1))/DS187,0),"")</f>
        <v/>
      </c>
      <c r="DU187" s="64" t="str">
        <f>IF($B187&lt;&gt;"",SUMIFS(损耗登记!$I$3:$I$4999,损耗登记!$E$3:$E$4999,$B187,损耗登记!$B$3:$B$4999,LEFT($I$3,4),损耗登记!$C$3:$C$4999,LEFT(DO$4,LEN(DO$4)-1)),"")</f>
        <v/>
      </c>
      <c r="DV187" s="64" t="str">
        <f t="shared" si="224"/>
        <v/>
      </c>
      <c r="DW187" s="64" t="str">
        <f t="shared" si="225"/>
        <v/>
      </c>
      <c r="DX187" s="64" t="str">
        <f t="shared" si="226"/>
        <v/>
      </c>
      <c r="DY187" s="64" t="str">
        <f t="shared" si="227"/>
        <v/>
      </c>
      <c r="DZ187" s="64" t="str">
        <f>IF($B187&lt;&gt;"",SUMIFS(进货台账!$I$3:$I$1869,进货台账!$E$3:$E$1869,$B187,进货台账!$B$3:$B$1869,LEFT($I$3,4),进货台账!$C$3:$C$1869,LEFT(DZ$4,LEN(DZ$4)-1)),"")</f>
        <v/>
      </c>
      <c r="EA187" s="64" t="str">
        <f>IF($B187&lt;&gt;"",SUMIFS(进货台账!$K$3:$K$1869,进货台账!$E$3:$E$1869,$B187,进货台账!$B$3:$B$1869,LEFT($I$3,4),进货台账!$C$3:$C$1869,LEFT(DZ$4,LEN(DZ$4)-1)),"")</f>
        <v/>
      </c>
      <c r="EB187" s="64" t="str">
        <f t="shared" si="228"/>
        <v/>
      </c>
      <c r="EC187" s="64" t="str">
        <f t="shared" si="229"/>
        <v/>
      </c>
      <c r="ED187" s="64" t="str">
        <f>IF($B187&lt;&gt;"",SUMIFS(销售台账!$I$3:$I$2654,销售台账!$E$3:$E$2654,$B187,销售台账!$B$3:$B$2654,LEFT($I$3,4),销售台账!$C$3:$C$2654,LEFT(DZ$4,LEN(DZ$4)-1)),"")</f>
        <v/>
      </c>
      <c r="EE187" s="64" t="str">
        <f>IF($B187&lt;&gt;"",IFERROR(SUMIFS(销售台账!$K$3:$K$2654,销售台账!$E$3:$E$2654,$B187,销售台账!$B$3:$B$2654,LEFT($I$3,4),销售台账!$C$3:$C$2654,LEFT(DZ$4,LEN(DZ$4)-1))/ED187,0),"")</f>
        <v/>
      </c>
      <c r="EF187" s="64" t="str">
        <f>IF($B187&lt;&gt;"",SUMIFS(损耗登记!$I$3:$I$4999,损耗登记!$E$3:$E$4999,$B187,损耗登记!$B$3:$B$4999,LEFT($I$3,4),损耗登记!$C$3:$C$4999,LEFT(DZ$4,LEN(DZ$4)-1)),"")</f>
        <v/>
      </c>
      <c r="EG187" s="64" t="str">
        <f t="shared" si="230"/>
        <v/>
      </c>
      <c r="EH187" s="64" t="str">
        <f t="shared" si="231"/>
        <v/>
      </c>
      <c r="EI187" s="64" t="str">
        <f t="shared" si="232"/>
        <v/>
      </c>
      <c r="EJ187" s="64" t="str">
        <f t="shared" si="233"/>
        <v/>
      </c>
    </row>
    <row r="188" s="44" customFormat="1" ht="22" customHeight="1" spans="1:140">
      <c r="A188" s="63" t="str">
        <f t="shared" si="234"/>
        <v/>
      </c>
      <c r="B188" s="63" t="str">
        <f>IF(商品参数!A184&lt;&gt;"",商品参数!A184,"")</f>
        <v/>
      </c>
      <c r="C188" s="64" t="str">
        <f>IFERROR(VLOOKUP(B188,商品参数!A:E,2,FALSE),"")</f>
        <v/>
      </c>
      <c r="D188" s="64" t="str">
        <f>IFERROR(VLOOKUP(B188,商品参数!A:E,3,FALSE),"")</f>
        <v/>
      </c>
      <c r="E188" s="64" t="str">
        <f>IFERROR(VLOOKUP(B188,商品参数!A:E,4,FALSE),"")</f>
        <v/>
      </c>
      <c r="F188" s="64" t="str">
        <f>IF(E188&lt;&gt;"",IFERROR(VLOOKUP(B188,商品参数!$A$3:$D$499,6,0),0),"")</f>
        <v/>
      </c>
      <c r="G188" s="64" t="str">
        <f>IF(E188&lt;&gt;"",IFERROR(VLOOKUP(B188,商品参数!$A$3:$E$499,7,0),0),"")</f>
        <v/>
      </c>
      <c r="H188" s="64" t="str">
        <f t="shared" si="168"/>
        <v/>
      </c>
      <c r="I188" s="64" t="str">
        <f>IF($B188&lt;&gt;"",SUMIFS(进货台账!$I$3:$I$1869,进货台账!$E$3:$E$1869,$B188,进货台账!$B$3:$B$1869,LEFT($I$3,4),进货台账!$C$3:$C$1869,LEFT(I$4,LEN(I$4)-1)),"")</f>
        <v/>
      </c>
      <c r="J188" s="64" t="str">
        <f>IF($B188&lt;&gt;"",SUMIFS(进货台账!$K$3:$K$1869,进货台账!$E$3:$E$1869,$B188,进货台账!$B$3:$B$1869,LEFT($I$3,4),进货台账!$C$3:$C$1869,LEFT(I$4,LEN(I$4)-1)),"")</f>
        <v/>
      </c>
      <c r="K188" s="64" t="str">
        <f t="shared" si="169"/>
        <v/>
      </c>
      <c r="L188" s="64" t="str">
        <f t="shared" si="170"/>
        <v/>
      </c>
      <c r="M188" s="64" t="str">
        <f>IF($B188&lt;&gt;"",SUMIFS(销售台账!$I$3:$I$2654,销售台账!$E$3:$E$2654,$B188,销售台账!$B$3:$B$2654,LEFT($I$3,4),销售台账!$C$3:$C$2654,LEFT(I$4,LEN(I$4)-1)),"")</f>
        <v/>
      </c>
      <c r="N188" s="64" t="str">
        <f>IF($B188&lt;&gt;"",IFERROR(SUMIFS(销售台账!$K$3:$K$2654,销售台账!$E$3:$E$2654,$B188,销售台账!$B$3:$B$2654,LEFT($I$3,4),销售台账!$C$3:$C$2654,LEFT(I$4,LEN(I$4)-1))/M188,0),"")</f>
        <v/>
      </c>
      <c r="O188" s="64" t="str">
        <f>IF($B188&lt;&gt;"",SUMIFS(损耗登记!$I$3:$I$4999,损耗登记!$E$3:$E$4999,$B188,损耗登记!$B$3:$B$4999,LEFT($I$3,4),损耗登记!$C$3:$C$4999,LEFT(I$4,LEN(I$4)-1)),"")</f>
        <v/>
      </c>
      <c r="P188" s="64" t="str">
        <f t="shared" si="171"/>
        <v/>
      </c>
      <c r="Q188" s="64" t="str">
        <f t="shared" si="172"/>
        <v/>
      </c>
      <c r="R188" s="64" t="str">
        <f t="shared" si="173"/>
        <v/>
      </c>
      <c r="S188" s="64" t="str">
        <f t="shared" si="235"/>
        <v/>
      </c>
      <c r="T188" s="64" t="str">
        <f>IF($B188&lt;&gt;"",SUMIFS(进货台账!$I$3:$I$1869,进货台账!$E$3:$E$1869,$B188,进货台账!$B$3:$B$1869,LEFT($I$3,4),进货台账!$C$3:$C$1869,LEFT(T$4,LEN(T$4)-1)),"")</f>
        <v/>
      </c>
      <c r="U188" s="64" t="str">
        <f>IF($B188&lt;&gt;"",SUMIFS(进货台账!$K$3:$K$1869,进货台账!$E$3:$E$1869,$B188,进货台账!$B$3:$B$1869,LEFT($I$3,4),进货台账!$C$3:$C$1869,LEFT(T$4,LEN(T$4)-1)),"")</f>
        <v/>
      </c>
      <c r="V188" s="64" t="str">
        <f t="shared" si="236"/>
        <v/>
      </c>
      <c r="W188" s="64" t="str">
        <f t="shared" si="237"/>
        <v/>
      </c>
      <c r="X188" s="64" t="str">
        <f>IF($B188&lt;&gt;"",SUMIFS(销售台账!$I$3:$I$2654,销售台账!$E$3:$E$2654,$B188,销售台账!$B$3:$B$2654,LEFT($I$3,4),销售台账!$C$3:$C$2654,LEFT(T$4,LEN(T$4)-1)),"")</f>
        <v/>
      </c>
      <c r="Y188" s="64" t="str">
        <f>IF($B188&lt;&gt;"",IFERROR(SUMIFS(销售台账!$K$3:$K$2654,销售台账!$E$3:$E$2654,$B188,销售台账!$B$3:$B$2654,LEFT($I$3,4),销售台账!$C$3:$C$2654,LEFT(T$4,LEN(T$4)-1))/X188,0),"")</f>
        <v/>
      </c>
      <c r="Z188" s="64" t="str">
        <f>IF($B188&lt;&gt;"",SUMIFS(损耗登记!$I$3:$I$4999,损耗登记!$E$3:$E$4999,$B188,损耗登记!$B$3:$B$4999,LEFT($I$3,4),损耗登记!$C$3:$C$4999,LEFT(T$4,LEN(T$4)-1)),"")</f>
        <v/>
      </c>
      <c r="AA188" s="64" t="str">
        <f t="shared" si="238"/>
        <v/>
      </c>
      <c r="AB188" s="64" t="str">
        <f t="shared" si="239"/>
        <v/>
      </c>
      <c r="AC188" s="64" t="str">
        <f t="shared" si="240"/>
        <v/>
      </c>
      <c r="AD188" s="64" t="str">
        <f t="shared" si="241"/>
        <v/>
      </c>
      <c r="AE188" s="64" t="str">
        <f>IF($B188&lt;&gt;"",SUMIFS(进货台账!$I$3:$I$1869,进货台账!$E$3:$E$1869,$B188,进货台账!$B$3:$B$1869,LEFT($I$3,4),进货台账!$C$3:$C$1869,LEFT(AE$4,LEN(AE$4)-1)),"")</f>
        <v/>
      </c>
      <c r="AF188" s="64" t="str">
        <f>IF($B188&lt;&gt;"",SUMIFS(进货台账!$K$3:$K$1869,进货台账!$E$3:$E$1869,$B188,进货台账!$B$3:$B$1869,LEFT($I$3,4),进货台账!$C$3:$C$1869,LEFT(AE$4,LEN(AE$4)-1)),"")</f>
        <v/>
      </c>
      <c r="AG188" s="64" t="str">
        <f t="shared" si="174"/>
        <v/>
      </c>
      <c r="AH188" s="64" t="str">
        <f t="shared" si="175"/>
        <v/>
      </c>
      <c r="AI188" s="64" t="str">
        <f>IF($B188&lt;&gt;"",SUMIFS(销售台账!$I$3:$I$2654,销售台账!$E$3:$E$2654,$B188,销售台账!$B$3:$B$2654,LEFT($I$3,4),销售台账!$C$3:$C$2654,LEFT(AE$4,LEN(AE$4)-1)),"")</f>
        <v/>
      </c>
      <c r="AJ188" s="64" t="str">
        <f>IF($B188&lt;&gt;"",IFERROR(SUMIFS(销售台账!$K$3:$K$2654,销售台账!$E$3:$E$2654,$B188,销售台账!$B$3:$B$2654,LEFT($I$3,4),销售台账!$C$3:$C$2654,LEFT(AE$4,LEN(AE$4)-1))/AI188,0),"")</f>
        <v/>
      </c>
      <c r="AK188" s="64" t="str">
        <f>IF($B188&lt;&gt;"",SUMIFS(损耗登记!$I$3:$I$4999,损耗登记!$E$3:$E$4999,$B188,损耗登记!$B$3:$B$4999,LEFT($I$3,4),损耗登记!$C$3:$C$4999,LEFT(AE$4,LEN(AE$4)-1)),"")</f>
        <v/>
      </c>
      <c r="AL188" s="64" t="str">
        <f t="shared" si="176"/>
        <v/>
      </c>
      <c r="AM188" s="64" t="str">
        <f t="shared" si="177"/>
        <v/>
      </c>
      <c r="AN188" s="64" t="str">
        <f t="shared" si="178"/>
        <v/>
      </c>
      <c r="AO188" s="64" t="str">
        <f t="shared" si="179"/>
        <v/>
      </c>
      <c r="AP188" s="64" t="str">
        <f>IF($B188&lt;&gt;"",SUMIFS(进货台账!$I$3:$I$1869,进货台账!$E$3:$E$1869,$B188,进货台账!$B$3:$B$1869,LEFT($I$3,4),进货台账!$C$3:$C$1869,LEFT(AP$4,LEN(AP$4)-1)),"")</f>
        <v/>
      </c>
      <c r="AQ188" s="64" t="str">
        <f>IF($B188&lt;&gt;"",SUMIFS(进货台账!$K$3:$K$1869,进货台账!$E$3:$E$1869,$B188,进货台账!$B$3:$B$1869,LEFT($I$3,4),进货台账!$C$3:$C$1869,LEFT(AP$4,LEN(AP$4)-1)),"")</f>
        <v/>
      </c>
      <c r="AR188" s="64" t="str">
        <f t="shared" si="180"/>
        <v/>
      </c>
      <c r="AS188" s="64" t="str">
        <f t="shared" si="181"/>
        <v/>
      </c>
      <c r="AT188" s="64" t="str">
        <f>IF($B188&lt;&gt;"",SUMIFS(销售台账!$I$3:$I$2654,销售台账!$E$3:$E$2654,$B188,销售台账!$B$3:$B$2654,LEFT($I$3,4),销售台账!$C$3:$C$2654,LEFT(AP$4,LEN(AP$4)-1)),"")</f>
        <v/>
      </c>
      <c r="AU188" s="64" t="str">
        <f>IF($B188&lt;&gt;"",IFERROR(SUMIFS(销售台账!$K$3:$K$2654,销售台账!$E$3:$E$2654,$B188,销售台账!$B$3:$B$2654,LEFT($I$3,4),销售台账!$C$3:$C$2654,LEFT(AP$4,LEN(AP$4)-1))/AT188,0),"")</f>
        <v/>
      </c>
      <c r="AV188" s="64" t="str">
        <f>IF($B188&lt;&gt;"",SUMIFS(损耗登记!$I$3:$I$4999,损耗登记!$E$3:$E$4999,$B188,损耗登记!$B$3:$B$4999,LEFT($I$3,4),损耗登记!$C$3:$C$4999,LEFT(AP$4,LEN(AP$4)-1)),"")</f>
        <v/>
      </c>
      <c r="AW188" s="64" t="str">
        <f t="shared" si="182"/>
        <v/>
      </c>
      <c r="AX188" s="64" t="str">
        <f t="shared" si="183"/>
        <v/>
      </c>
      <c r="AY188" s="64" t="str">
        <f t="shared" si="184"/>
        <v/>
      </c>
      <c r="AZ188" s="64" t="str">
        <f t="shared" si="185"/>
        <v/>
      </c>
      <c r="BA188" s="64" t="str">
        <f>IF($B188&lt;&gt;"",SUMIFS(进货台账!$I$3:$I$1869,进货台账!$E$3:$E$1869,$B188,进货台账!$B$3:$B$1869,LEFT($I$3,4),进货台账!$C$3:$C$1869,LEFT(BA$4,LEN(BA$4)-1)),"")</f>
        <v/>
      </c>
      <c r="BB188" s="64" t="str">
        <f>IF($B188&lt;&gt;"",SUMIFS(进货台账!$K$3:$K$1869,进货台账!$E$3:$E$1869,$B188,进货台账!$B$3:$B$1869,LEFT($I$3,4),进货台账!$C$3:$C$1869,LEFT(BA$4,LEN(BA$4)-1)),"")</f>
        <v/>
      </c>
      <c r="BC188" s="64" t="str">
        <f t="shared" si="186"/>
        <v/>
      </c>
      <c r="BD188" s="64" t="str">
        <f t="shared" si="187"/>
        <v/>
      </c>
      <c r="BE188" s="64" t="str">
        <f>IF($B188&lt;&gt;"",SUMIFS(销售台账!$I$3:$I$2654,销售台账!$E$3:$E$2654,$B188,销售台账!$B$3:$B$2654,LEFT($I$3,4),销售台账!$C$3:$C$2654,LEFT(BA$4,LEN(BA$4)-1)),"")</f>
        <v/>
      </c>
      <c r="BF188" s="64" t="str">
        <f>IF($B188&lt;&gt;"",IFERROR(SUMIFS(销售台账!$K$3:$K$2654,销售台账!$E$3:$E$2654,$B188,销售台账!$B$3:$B$2654,LEFT($I$3,4),销售台账!$C$3:$C$2654,LEFT(BA$4,LEN(BA$4)-1))/BE188,0),"")</f>
        <v/>
      </c>
      <c r="BG188" s="64" t="str">
        <f>IF($B188&lt;&gt;"",SUMIFS(损耗登记!$I$3:$I$4999,损耗登记!$E$3:$E$4999,$B188,损耗登记!$B$3:$B$4999,LEFT($I$3,4),损耗登记!$C$3:$C$4999,LEFT(BA$4,LEN(BA$4)-1)),"")</f>
        <v/>
      </c>
      <c r="BH188" s="64" t="str">
        <f t="shared" si="188"/>
        <v/>
      </c>
      <c r="BI188" s="64" t="str">
        <f t="shared" si="189"/>
        <v/>
      </c>
      <c r="BJ188" s="64" t="str">
        <f t="shared" si="190"/>
        <v/>
      </c>
      <c r="BK188" s="64" t="str">
        <f t="shared" si="191"/>
        <v/>
      </c>
      <c r="BL188" s="64" t="str">
        <f>IF($B188&lt;&gt;"",SUMIFS(进货台账!$I$3:$I$1869,进货台账!$E$3:$E$1869,$B188,进货台账!$B$3:$B$1869,LEFT($I$3,4),进货台账!$C$3:$C$1869,LEFT(BL$4,LEN(BL$4)-1)),"")</f>
        <v/>
      </c>
      <c r="BM188" s="64" t="str">
        <f>IF($B188&lt;&gt;"",SUMIFS(进货台账!$K$3:$K$1869,进货台账!$E$3:$E$1869,$B188,进货台账!$B$3:$B$1869,LEFT($I$3,4),进货台账!$C$3:$C$1869,LEFT(BL$4,LEN(BL$4)-1)),"")</f>
        <v/>
      </c>
      <c r="BN188" s="64" t="str">
        <f t="shared" si="192"/>
        <v/>
      </c>
      <c r="BO188" s="64" t="str">
        <f t="shared" si="193"/>
        <v/>
      </c>
      <c r="BP188" s="64" t="str">
        <f>IF($B188&lt;&gt;"",SUMIFS(销售台账!$I$3:$I$2654,销售台账!$E$3:$E$2654,$B188,销售台账!$B$3:$B$2654,LEFT($I$3,4),销售台账!$C$3:$C$2654,LEFT(BL$4,LEN(BL$4)-1)),"")</f>
        <v/>
      </c>
      <c r="BQ188" s="64" t="str">
        <f>IF($B188&lt;&gt;"",IFERROR(SUMIFS(销售台账!$K$3:$K$2654,销售台账!$E$3:$E$2654,$B188,销售台账!$B$3:$B$2654,LEFT($I$3,4),销售台账!$C$3:$C$2654,LEFT(BL$4,LEN(BL$4)-1))/BP188,0),"")</f>
        <v/>
      </c>
      <c r="BR188" s="64" t="str">
        <f>IF($B188&lt;&gt;"",SUMIFS(损耗登记!$I$3:$I$4999,损耗登记!$E$3:$E$4999,$B188,损耗登记!$B$3:$B$4999,LEFT($I$3,4),损耗登记!$C$3:$C$4999,LEFT(BL$4,LEN(BL$4)-1)),"")</f>
        <v/>
      </c>
      <c r="BS188" s="64" t="str">
        <f t="shared" si="194"/>
        <v/>
      </c>
      <c r="BT188" s="64" t="str">
        <f t="shared" si="195"/>
        <v/>
      </c>
      <c r="BU188" s="64" t="str">
        <f t="shared" si="196"/>
        <v/>
      </c>
      <c r="BV188" s="64" t="str">
        <f t="shared" si="197"/>
        <v/>
      </c>
      <c r="BW188" s="64" t="str">
        <f>IF($B188&lt;&gt;"",SUMIFS(进货台账!$I$3:$I$1869,进货台账!$E$3:$E$1869,$B188,进货台账!$B$3:$B$1869,LEFT($I$3,4),进货台账!$C$3:$C$1869,LEFT(BW$4,LEN(BW$4)-1)),"")</f>
        <v/>
      </c>
      <c r="BX188" s="64" t="str">
        <f>IF($B188&lt;&gt;"",SUMIFS(进货台账!$K$3:$K$1869,进货台账!$E$3:$E$1869,$B188,进货台账!$B$3:$B$1869,LEFT($I$3,4),进货台账!$C$3:$C$1869,LEFT(BW$4,LEN(BW$4)-1)),"")</f>
        <v/>
      </c>
      <c r="BY188" s="64" t="str">
        <f t="shared" si="198"/>
        <v/>
      </c>
      <c r="BZ188" s="64" t="str">
        <f t="shared" si="199"/>
        <v/>
      </c>
      <c r="CA188" s="64" t="str">
        <f>IF($B188&lt;&gt;"",SUMIFS(销售台账!$I$3:$I$2654,销售台账!$E$3:$E$2654,$B188,销售台账!$B$3:$B$2654,LEFT($I$3,4),销售台账!$C$3:$C$2654,LEFT(BW$4,LEN(BW$4)-1)),"")</f>
        <v/>
      </c>
      <c r="CB188" s="64" t="str">
        <f>IF($B188&lt;&gt;"",IFERROR(SUMIFS(销售台账!$K$3:$K$2654,销售台账!$E$3:$E$2654,$B188,销售台账!$B$3:$B$2654,LEFT($I$3,4),销售台账!$C$3:$C$2654,LEFT(BW$4,LEN(BW$4)-1))/CA188,0),"")</f>
        <v/>
      </c>
      <c r="CC188" s="64" t="str">
        <f>IF($B188&lt;&gt;"",SUMIFS(损耗登记!$I$3:$I$4999,损耗登记!$E$3:$E$4999,$B188,损耗登记!$B$3:$B$4999,LEFT($I$3,4),损耗登记!$C$3:$C$4999,LEFT(BW$4,LEN(BW$4)-1)),"")</f>
        <v/>
      </c>
      <c r="CD188" s="64" t="str">
        <f t="shared" si="200"/>
        <v/>
      </c>
      <c r="CE188" s="64" t="str">
        <f t="shared" si="201"/>
        <v/>
      </c>
      <c r="CF188" s="64" t="str">
        <f t="shared" si="202"/>
        <v/>
      </c>
      <c r="CG188" s="64" t="str">
        <f t="shared" si="203"/>
        <v/>
      </c>
      <c r="CH188" s="64" t="str">
        <f>IF($B188&lt;&gt;"",SUMIFS(进货台账!$I$3:$I$1869,进货台账!$E$3:$E$1869,$B188,进货台账!$B$3:$B$1869,LEFT($I$3,4),进货台账!$C$3:$C$1869,LEFT(CH$4,LEN(CH$4)-1)),"")</f>
        <v/>
      </c>
      <c r="CI188" s="64" t="str">
        <f>IF($B188&lt;&gt;"",SUMIFS(进货台账!$K$3:$K$1869,进货台账!$E$3:$E$1869,$B188,进货台账!$B$3:$B$1869,LEFT($I$3,4),进货台账!$C$3:$C$1869,LEFT(CH$4,LEN(CH$4)-1)),"")</f>
        <v/>
      </c>
      <c r="CJ188" s="64" t="str">
        <f t="shared" si="204"/>
        <v/>
      </c>
      <c r="CK188" s="64" t="str">
        <f t="shared" si="205"/>
        <v/>
      </c>
      <c r="CL188" s="64" t="str">
        <f>IF($B188&lt;&gt;"",SUMIFS(销售台账!$I$3:$I$2654,销售台账!$E$3:$E$2654,$B188,销售台账!$B$3:$B$2654,LEFT($I$3,4),销售台账!$C$3:$C$2654,LEFT(CH$4,LEN(CH$4)-1)),"")</f>
        <v/>
      </c>
      <c r="CM188" s="64" t="str">
        <f>IF($B188&lt;&gt;"",IFERROR(SUMIFS(销售台账!$K$3:$K$2654,销售台账!$E$3:$E$2654,$B188,销售台账!$B$3:$B$2654,LEFT($I$3,4),销售台账!$C$3:$C$2654,LEFT(CH$4,LEN(CH$4)-1))/CL188,0),"")</f>
        <v/>
      </c>
      <c r="CN188" s="64" t="str">
        <f>IF($B188&lt;&gt;"",SUMIFS(损耗登记!$I$3:$I$4999,损耗登记!$E$3:$E$4999,$B188,损耗登记!$B$3:$B$4999,LEFT($I$3,4),损耗登记!$C$3:$C$4999,LEFT(CH$4,LEN(CH$4)-1)),"")</f>
        <v/>
      </c>
      <c r="CO188" s="64" t="str">
        <f t="shared" si="206"/>
        <v/>
      </c>
      <c r="CP188" s="64" t="str">
        <f t="shared" si="207"/>
        <v/>
      </c>
      <c r="CQ188" s="64" t="str">
        <f t="shared" si="208"/>
        <v/>
      </c>
      <c r="CR188" s="64" t="str">
        <f t="shared" si="209"/>
        <v/>
      </c>
      <c r="CS188" s="64" t="str">
        <f>IF($B188&lt;&gt;"",SUMIFS(进货台账!$I$3:$I$1869,进货台账!$E$3:$E$1869,$B188,进货台账!$B$3:$B$1869,LEFT($I$3,4),进货台账!$C$3:$C$1869,LEFT(CS$4,LEN(CS$4)-1)),"")</f>
        <v/>
      </c>
      <c r="CT188" s="64" t="str">
        <f>IF($B188&lt;&gt;"",SUMIFS(进货台账!$K$3:$K$1869,进货台账!$E$3:$E$1869,$B188,进货台账!$B$3:$B$1869,LEFT($I$3,4),进货台账!$C$3:$C$1869,LEFT(CS$4,LEN(CS$4)-1)),"")</f>
        <v/>
      </c>
      <c r="CU188" s="64" t="str">
        <f t="shared" si="210"/>
        <v/>
      </c>
      <c r="CV188" s="64" t="str">
        <f t="shared" si="211"/>
        <v/>
      </c>
      <c r="CW188" s="64" t="str">
        <f>IF($B188&lt;&gt;"",SUMIFS(销售台账!$I$3:$I$2654,销售台账!$E$3:$E$2654,$B188,销售台账!$B$3:$B$2654,LEFT($I$3,4),销售台账!$C$3:$C$2654,LEFT(CS$4,LEN(CS$4)-1)),"")</f>
        <v/>
      </c>
      <c r="CX188" s="64" t="str">
        <f>IF($B188&lt;&gt;"",IFERROR(SUMIFS(销售台账!$K$3:$K$2654,销售台账!$E$3:$E$2654,$B188,销售台账!$B$3:$B$2654,LEFT($I$3,4),销售台账!$C$3:$C$2654,LEFT(CS$4,LEN(CS$4)-1))/CW188,0),"")</f>
        <v/>
      </c>
      <c r="CY188" s="64" t="str">
        <f>IF($B188&lt;&gt;"",SUMIFS(损耗登记!$I$3:$I$4999,损耗登记!$E$3:$E$4999,$B188,损耗登记!$B$3:$B$4999,LEFT($I$3,4),损耗登记!$C$3:$C$4999,LEFT(CS$4,LEN(CS$4)-1)),"")</f>
        <v/>
      </c>
      <c r="CZ188" s="64" t="str">
        <f t="shared" si="212"/>
        <v/>
      </c>
      <c r="DA188" s="64" t="str">
        <f t="shared" si="213"/>
        <v/>
      </c>
      <c r="DB188" s="64" t="str">
        <f t="shared" si="214"/>
        <v/>
      </c>
      <c r="DC188" s="64" t="str">
        <f t="shared" si="215"/>
        <v/>
      </c>
      <c r="DD188" s="64" t="str">
        <f>IF($B188&lt;&gt;"",SUMIFS(进货台账!$I$3:$I$1869,进货台账!$E$3:$E$1869,$B188,进货台账!$B$3:$B$1869,LEFT($I$3,4),进货台账!$C$3:$C$1869,LEFT(DD$4,LEN(DD$4)-1)),"")</f>
        <v/>
      </c>
      <c r="DE188" s="64" t="str">
        <f>IF($B188&lt;&gt;"",SUMIFS(进货台账!$K$3:$K$1869,进货台账!$E$3:$E$1869,$B188,进货台账!$B$3:$B$1869,LEFT($I$3,4),进货台账!$C$3:$C$1869,LEFT(DD$4,LEN(DD$4)-1)),"")</f>
        <v/>
      </c>
      <c r="DF188" s="64" t="str">
        <f t="shared" si="216"/>
        <v/>
      </c>
      <c r="DG188" s="64" t="str">
        <f t="shared" si="217"/>
        <v/>
      </c>
      <c r="DH188" s="64" t="str">
        <f>IF($B188&lt;&gt;"",SUMIFS(销售台账!$I$3:$I$2654,销售台账!$E$3:$E$2654,$B188,销售台账!$B$3:$B$2654,LEFT($I$3,4),销售台账!$C$3:$C$2654,LEFT(DD$4,LEN(DD$4)-1)),"")</f>
        <v/>
      </c>
      <c r="DI188" s="64" t="str">
        <f>IF($B188&lt;&gt;"",IFERROR(SUMIFS(销售台账!$K$3:$K$2654,销售台账!$E$3:$E$2654,$B188,销售台账!$B$3:$B$2654,LEFT($I$3,4),销售台账!$C$3:$C$2654,LEFT(DD$4,LEN(DD$4)-1))/DH188,0),"")</f>
        <v/>
      </c>
      <c r="DJ188" s="64" t="str">
        <f>IF($B188&lt;&gt;"",SUMIFS(损耗登记!$I$3:$I$4999,损耗登记!$E$3:$E$4999,$B188,损耗登记!$B$3:$B$4999,LEFT($I$3,4),损耗登记!$C$3:$C$4999,LEFT(DD$4,LEN(DD$4)-1)),"")</f>
        <v/>
      </c>
      <c r="DK188" s="64" t="str">
        <f t="shared" si="218"/>
        <v/>
      </c>
      <c r="DL188" s="64" t="str">
        <f t="shared" si="219"/>
        <v/>
      </c>
      <c r="DM188" s="64" t="str">
        <f t="shared" si="220"/>
        <v/>
      </c>
      <c r="DN188" s="64" t="str">
        <f t="shared" si="221"/>
        <v/>
      </c>
      <c r="DO188" s="64" t="str">
        <f>IF($B188&lt;&gt;"",SUMIFS(进货台账!$I$3:$I$1869,进货台账!$E$3:$E$1869,$B188,进货台账!$B$3:$B$1869,LEFT($I$3,4),进货台账!$C$3:$C$1869,LEFT(DO$4,LEN(DO$4)-1)),"")</f>
        <v/>
      </c>
      <c r="DP188" s="64" t="str">
        <f>IF($B188&lt;&gt;"",SUMIFS(进货台账!$K$3:$K$1869,进货台账!$E$3:$E$1869,$B188,进货台账!$B$3:$B$1869,LEFT($I$3,4),进货台账!$C$3:$C$1869,LEFT(DO$4,LEN(DO$4)-1)),"")</f>
        <v/>
      </c>
      <c r="DQ188" s="64" t="str">
        <f t="shared" si="222"/>
        <v/>
      </c>
      <c r="DR188" s="64" t="str">
        <f t="shared" si="223"/>
        <v/>
      </c>
      <c r="DS188" s="64" t="str">
        <f>IF($B188&lt;&gt;"",SUMIFS(销售台账!$I$3:$I$2654,销售台账!$E$3:$E$2654,$B188,销售台账!$B$3:$B$2654,LEFT($I$3,4),销售台账!$C$3:$C$2654,LEFT(DO$4,LEN(DO$4)-1)),"")</f>
        <v/>
      </c>
      <c r="DT188" s="64" t="str">
        <f>IF($B188&lt;&gt;"",IFERROR(SUMIFS(销售台账!$K$3:$K$2654,销售台账!$E$3:$E$2654,$B188,销售台账!$B$3:$B$2654,LEFT($I$3,4),销售台账!$C$3:$C$2654,LEFT(DO$4,LEN(DO$4)-1))/DS188,0),"")</f>
        <v/>
      </c>
      <c r="DU188" s="64" t="str">
        <f>IF($B188&lt;&gt;"",SUMIFS(损耗登记!$I$3:$I$4999,损耗登记!$E$3:$E$4999,$B188,损耗登记!$B$3:$B$4999,LEFT($I$3,4),损耗登记!$C$3:$C$4999,LEFT(DO$4,LEN(DO$4)-1)),"")</f>
        <v/>
      </c>
      <c r="DV188" s="64" t="str">
        <f t="shared" si="224"/>
        <v/>
      </c>
      <c r="DW188" s="64" t="str">
        <f t="shared" si="225"/>
        <v/>
      </c>
      <c r="DX188" s="64" t="str">
        <f t="shared" si="226"/>
        <v/>
      </c>
      <c r="DY188" s="64" t="str">
        <f t="shared" si="227"/>
        <v/>
      </c>
      <c r="DZ188" s="64" t="str">
        <f>IF($B188&lt;&gt;"",SUMIFS(进货台账!$I$3:$I$1869,进货台账!$E$3:$E$1869,$B188,进货台账!$B$3:$B$1869,LEFT($I$3,4),进货台账!$C$3:$C$1869,LEFT(DZ$4,LEN(DZ$4)-1)),"")</f>
        <v/>
      </c>
      <c r="EA188" s="64" t="str">
        <f>IF($B188&lt;&gt;"",SUMIFS(进货台账!$K$3:$K$1869,进货台账!$E$3:$E$1869,$B188,进货台账!$B$3:$B$1869,LEFT($I$3,4),进货台账!$C$3:$C$1869,LEFT(DZ$4,LEN(DZ$4)-1)),"")</f>
        <v/>
      </c>
      <c r="EB188" s="64" t="str">
        <f t="shared" si="228"/>
        <v/>
      </c>
      <c r="EC188" s="64" t="str">
        <f t="shared" si="229"/>
        <v/>
      </c>
      <c r="ED188" s="64" t="str">
        <f>IF($B188&lt;&gt;"",SUMIFS(销售台账!$I$3:$I$2654,销售台账!$E$3:$E$2654,$B188,销售台账!$B$3:$B$2654,LEFT($I$3,4),销售台账!$C$3:$C$2654,LEFT(DZ$4,LEN(DZ$4)-1)),"")</f>
        <v/>
      </c>
      <c r="EE188" s="64" t="str">
        <f>IF($B188&lt;&gt;"",IFERROR(SUMIFS(销售台账!$K$3:$K$2654,销售台账!$E$3:$E$2654,$B188,销售台账!$B$3:$B$2654,LEFT($I$3,4),销售台账!$C$3:$C$2654,LEFT(DZ$4,LEN(DZ$4)-1))/ED188,0),"")</f>
        <v/>
      </c>
      <c r="EF188" s="64" t="str">
        <f>IF($B188&lt;&gt;"",SUMIFS(损耗登记!$I$3:$I$4999,损耗登记!$E$3:$E$4999,$B188,损耗登记!$B$3:$B$4999,LEFT($I$3,4),损耗登记!$C$3:$C$4999,LEFT(DZ$4,LEN(DZ$4)-1)),"")</f>
        <v/>
      </c>
      <c r="EG188" s="64" t="str">
        <f t="shared" si="230"/>
        <v/>
      </c>
      <c r="EH188" s="64" t="str">
        <f t="shared" si="231"/>
        <v/>
      </c>
      <c r="EI188" s="64" t="str">
        <f t="shared" si="232"/>
        <v/>
      </c>
      <c r="EJ188" s="64" t="str">
        <f t="shared" si="233"/>
        <v/>
      </c>
    </row>
    <row r="189" s="44" customFormat="1" ht="22" customHeight="1" spans="1:140">
      <c r="A189" s="63" t="str">
        <f t="shared" si="234"/>
        <v/>
      </c>
      <c r="B189" s="63" t="str">
        <f>IF(商品参数!A185&lt;&gt;"",商品参数!A185,"")</f>
        <v/>
      </c>
      <c r="C189" s="64" t="str">
        <f>IFERROR(VLOOKUP(B189,商品参数!A:E,2,FALSE),"")</f>
        <v/>
      </c>
      <c r="D189" s="64" t="str">
        <f>IFERROR(VLOOKUP(B189,商品参数!A:E,3,FALSE),"")</f>
        <v/>
      </c>
      <c r="E189" s="64" t="str">
        <f>IFERROR(VLOOKUP(B189,商品参数!A:E,4,FALSE),"")</f>
        <v/>
      </c>
      <c r="F189" s="64" t="str">
        <f>IF(E189&lt;&gt;"",IFERROR(VLOOKUP(B189,商品参数!$A$3:$D$499,6,0),0),"")</f>
        <v/>
      </c>
      <c r="G189" s="64" t="str">
        <f>IF(E189&lt;&gt;"",IFERROR(VLOOKUP(B189,商品参数!$A$3:$E$499,7,0),0),"")</f>
        <v/>
      </c>
      <c r="H189" s="64" t="str">
        <f t="shared" si="168"/>
        <v/>
      </c>
      <c r="I189" s="64" t="str">
        <f>IF($B189&lt;&gt;"",SUMIFS(进货台账!$I$3:$I$1869,进货台账!$E$3:$E$1869,$B189,进货台账!$B$3:$B$1869,LEFT($I$3,4),进货台账!$C$3:$C$1869,LEFT(I$4,LEN(I$4)-1)),"")</f>
        <v/>
      </c>
      <c r="J189" s="64" t="str">
        <f>IF($B189&lt;&gt;"",SUMIFS(进货台账!$K$3:$K$1869,进货台账!$E$3:$E$1869,$B189,进货台账!$B$3:$B$1869,LEFT($I$3,4),进货台账!$C$3:$C$1869,LEFT(I$4,LEN(I$4)-1)),"")</f>
        <v/>
      </c>
      <c r="K189" s="64" t="str">
        <f t="shared" si="169"/>
        <v/>
      </c>
      <c r="L189" s="64" t="str">
        <f t="shared" si="170"/>
        <v/>
      </c>
      <c r="M189" s="64" t="str">
        <f>IF($B189&lt;&gt;"",SUMIFS(销售台账!$I$3:$I$2654,销售台账!$E$3:$E$2654,$B189,销售台账!$B$3:$B$2654,LEFT($I$3,4),销售台账!$C$3:$C$2654,LEFT(I$4,LEN(I$4)-1)),"")</f>
        <v/>
      </c>
      <c r="N189" s="64" t="str">
        <f>IF($B189&lt;&gt;"",IFERROR(SUMIFS(销售台账!$K$3:$K$2654,销售台账!$E$3:$E$2654,$B189,销售台账!$B$3:$B$2654,LEFT($I$3,4),销售台账!$C$3:$C$2654,LEFT(I$4,LEN(I$4)-1))/M189,0),"")</f>
        <v/>
      </c>
      <c r="O189" s="64" t="str">
        <f>IF($B189&lt;&gt;"",SUMIFS(损耗登记!$I$3:$I$4999,损耗登记!$E$3:$E$4999,$B189,损耗登记!$B$3:$B$4999,LEFT($I$3,4),损耗登记!$C$3:$C$4999,LEFT(I$4,LEN(I$4)-1)),"")</f>
        <v/>
      </c>
      <c r="P189" s="64" t="str">
        <f t="shared" si="171"/>
        <v/>
      </c>
      <c r="Q189" s="64" t="str">
        <f t="shared" si="172"/>
        <v/>
      </c>
      <c r="R189" s="64" t="str">
        <f t="shared" si="173"/>
        <v/>
      </c>
      <c r="S189" s="64" t="str">
        <f t="shared" si="235"/>
        <v/>
      </c>
      <c r="T189" s="64" t="str">
        <f>IF($B189&lt;&gt;"",SUMIFS(进货台账!$I$3:$I$1869,进货台账!$E$3:$E$1869,$B189,进货台账!$B$3:$B$1869,LEFT($I$3,4),进货台账!$C$3:$C$1869,LEFT(T$4,LEN(T$4)-1)),"")</f>
        <v/>
      </c>
      <c r="U189" s="64" t="str">
        <f>IF($B189&lt;&gt;"",SUMIFS(进货台账!$K$3:$K$1869,进货台账!$E$3:$E$1869,$B189,进货台账!$B$3:$B$1869,LEFT($I$3,4),进货台账!$C$3:$C$1869,LEFT(T$4,LEN(T$4)-1)),"")</f>
        <v/>
      </c>
      <c r="V189" s="64" t="str">
        <f t="shared" si="236"/>
        <v/>
      </c>
      <c r="W189" s="64" t="str">
        <f t="shared" si="237"/>
        <v/>
      </c>
      <c r="X189" s="64" t="str">
        <f>IF($B189&lt;&gt;"",SUMIFS(销售台账!$I$3:$I$2654,销售台账!$E$3:$E$2654,$B189,销售台账!$B$3:$B$2654,LEFT($I$3,4),销售台账!$C$3:$C$2654,LEFT(T$4,LEN(T$4)-1)),"")</f>
        <v/>
      </c>
      <c r="Y189" s="64" t="str">
        <f>IF($B189&lt;&gt;"",IFERROR(SUMIFS(销售台账!$K$3:$K$2654,销售台账!$E$3:$E$2654,$B189,销售台账!$B$3:$B$2654,LEFT($I$3,4),销售台账!$C$3:$C$2654,LEFT(T$4,LEN(T$4)-1))/X189,0),"")</f>
        <v/>
      </c>
      <c r="Z189" s="64" t="str">
        <f>IF($B189&lt;&gt;"",SUMIFS(损耗登记!$I$3:$I$4999,损耗登记!$E$3:$E$4999,$B189,损耗登记!$B$3:$B$4999,LEFT($I$3,4),损耗登记!$C$3:$C$4999,LEFT(T$4,LEN(T$4)-1)),"")</f>
        <v/>
      </c>
      <c r="AA189" s="64" t="str">
        <f t="shared" si="238"/>
        <v/>
      </c>
      <c r="AB189" s="64" t="str">
        <f t="shared" si="239"/>
        <v/>
      </c>
      <c r="AC189" s="64" t="str">
        <f t="shared" si="240"/>
        <v/>
      </c>
      <c r="AD189" s="64" t="str">
        <f t="shared" si="241"/>
        <v/>
      </c>
      <c r="AE189" s="64" t="str">
        <f>IF($B189&lt;&gt;"",SUMIFS(进货台账!$I$3:$I$1869,进货台账!$E$3:$E$1869,$B189,进货台账!$B$3:$B$1869,LEFT($I$3,4),进货台账!$C$3:$C$1869,LEFT(AE$4,LEN(AE$4)-1)),"")</f>
        <v/>
      </c>
      <c r="AF189" s="64" t="str">
        <f>IF($B189&lt;&gt;"",SUMIFS(进货台账!$K$3:$K$1869,进货台账!$E$3:$E$1869,$B189,进货台账!$B$3:$B$1869,LEFT($I$3,4),进货台账!$C$3:$C$1869,LEFT(AE$4,LEN(AE$4)-1)),"")</f>
        <v/>
      </c>
      <c r="AG189" s="64" t="str">
        <f t="shared" si="174"/>
        <v/>
      </c>
      <c r="AH189" s="64" t="str">
        <f t="shared" si="175"/>
        <v/>
      </c>
      <c r="AI189" s="64" t="str">
        <f>IF($B189&lt;&gt;"",SUMIFS(销售台账!$I$3:$I$2654,销售台账!$E$3:$E$2654,$B189,销售台账!$B$3:$B$2654,LEFT($I$3,4),销售台账!$C$3:$C$2654,LEFT(AE$4,LEN(AE$4)-1)),"")</f>
        <v/>
      </c>
      <c r="AJ189" s="64" t="str">
        <f>IF($B189&lt;&gt;"",IFERROR(SUMIFS(销售台账!$K$3:$K$2654,销售台账!$E$3:$E$2654,$B189,销售台账!$B$3:$B$2654,LEFT($I$3,4),销售台账!$C$3:$C$2654,LEFT(AE$4,LEN(AE$4)-1))/AI189,0),"")</f>
        <v/>
      </c>
      <c r="AK189" s="64" t="str">
        <f>IF($B189&lt;&gt;"",SUMIFS(损耗登记!$I$3:$I$4999,损耗登记!$E$3:$E$4999,$B189,损耗登记!$B$3:$B$4999,LEFT($I$3,4),损耗登记!$C$3:$C$4999,LEFT(AE$4,LEN(AE$4)-1)),"")</f>
        <v/>
      </c>
      <c r="AL189" s="64" t="str">
        <f t="shared" si="176"/>
        <v/>
      </c>
      <c r="AM189" s="64" t="str">
        <f t="shared" si="177"/>
        <v/>
      </c>
      <c r="AN189" s="64" t="str">
        <f t="shared" si="178"/>
        <v/>
      </c>
      <c r="AO189" s="64" t="str">
        <f t="shared" si="179"/>
        <v/>
      </c>
      <c r="AP189" s="64" t="str">
        <f>IF($B189&lt;&gt;"",SUMIFS(进货台账!$I$3:$I$1869,进货台账!$E$3:$E$1869,$B189,进货台账!$B$3:$B$1869,LEFT($I$3,4),进货台账!$C$3:$C$1869,LEFT(AP$4,LEN(AP$4)-1)),"")</f>
        <v/>
      </c>
      <c r="AQ189" s="64" t="str">
        <f>IF($B189&lt;&gt;"",SUMIFS(进货台账!$K$3:$K$1869,进货台账!$E$3:$E$1869,$B189,进货台账!$B$3:$B$1869,LEFT($I$3,4),进货台账!$C$3:$C$1869,LEFT(AP$4,LEN(AP$4)-1)),"")</f>
        <v/>
      </c>
      <c r="AR189" s="64" t="str">
        <f t="shared" si="180"/>
        <v/>
      </c>
      <c r="AS189" s="64" t="str">
        <f t="shared" si="181"/>
        <v/>
      </c>
      <c r="AT189" s="64" t="str">
        <f>IF($B189&lt;&gt;"",SUMIFS(销售台账!$I$3:$I$2654,销售台账!$E$3:$E$2654,$B189,销售台账!$B$3:$B$2654,LEFT($I$3,4),销售台账!$C$3:$C$2654,LEFT(AP$4,LEN(AP$4)-1)),"")</f>
        <v/>
      </c>
      <c r="AU189" s="64" t="str">
        <f>IF($B189&lt;&gt;"",IFERROR(SUMIFS(销售台账!$K$3:$K$2654,销售台账!$E$3:$E$2654,$B189,销售台账!$B$3:$B$2654,LEFT($I$3,4),销售台账!$C$3:$C$2654,LEFT(AP$4,LEN(AP$4)-1))/AT189,0),"")</f>
        <v/>
      </c>
      <c r="AV189" s="64" t="str">
        <f>IF($B189&lt;&gt;"",SUMIFS(损耗登记!$I$3:$I$4999,损耗登记!$E$3:$E$4999,$B189,损耗登记!$B$3:$B$4999,LEFT($I$3,4),损耗登记!$C$3:$C$4999,LEFT(AP$4,LEN(AP$4)-1)),"")</f>
        <v/>
      </c>
      <c r="AW189" s="64" t="str">
        <f t="shared" si="182"/>
        <v/>
      </c>
      <c r="AX189" s="64" t="str">
        <f t="shared" si="183"/>
        <v/>
      </c>
      <c r="AY189" s="64" t="str">
        <f t="shared" si="184"/>
        <v/>
      </c>
      <c r="AZ189" s="64" t="str">
        <f t="shared" si="185"/>
        <v/>
      </c>
      <c r="BA189" s="64" t="str">
        <f>IF($B189&lt;&gt;"",SUMIFS(进货台账!$I$3:$I$1869,进货台账!$E$3:$E$1869,$B189,进货台账!$B$3:$B$1869,LEFT($I$3,4),进货台账!$C$3:$C$1869,LEFT(BA$4,LEN(BA$4)-1)),"")</f>
        <v/>
      </c>
      <c r="BB189" s="64" t="str">
        <f>IF($B189&lt;&gt;"",SUMIFS(进货台账!$K$3:$K$1869,进货台账!$E$3:$E$1869,$B189,进货台账!$B$3:$B$1869,LEFT($I$3,4),进货台账!$C$3:$C$1869,LEFT(BA$4,LEN(BA$4)-1)),"")</f>
        <v/>
      </c>
      <c r="BC189" s="64" t="str">
        <f t="shared" si="186"/>
        <v/>
      </c>
      <c r="BD189" s="64" t="str">
        <f t="shared" si="187"/>
        <v/>
      </c>
      <c r="BE189" s="64" t="str">
        <f>IF($B189&lt;&gt;"",SUMIFS(销售台账!$I$3:$I$2654,销售台账!$E$3:$E$2654,$B189,销售台账!$B$3:$B$2654,LEFT($I$3,4),销售台账!$C$3:$C$2654,LEFT(BA$4,LEN(BA$4)-1)),"")</f>
        <v/>
      </c>
      <c r="BF189" s="64" t="str">
        <f>IF($B189&lt;&gt;"",IFERROR(SUMIFS(销售台账!$K$3:$K$2654,销售台账!$E$3:$E$2654,$B189,销售台账!$B$3:$B$2654,LEFT($I$3,4),销售台账!$C$3:$C$2654,LEFT(BA$4,LEN(BA$4)-1))/BE189,0),"")</f>
        <v/>
      </c>
      <c r="BG189" s="64" t="str">
        <f>IF($B189&lt;&gt;"",SUMIFS(损耗登记!$I$3:$I$4999,损耗登记!$E$3:$E$4999,$B189,损耗登记!$B$3:$B$4999,LEFT($I$3,4),损耗登记!$C$3:$C$4999,LEFT(BA$4,LEN(BA$4)-1)),"")</f>
        <v/>
      </c>
      <c r="BH189" s="64" t="str">
        <f t="shared" si="188"/>
        <v/>
      </c>
      <c r="BI189" s="64" t="str">
        <f t="shared" si="189"/>
        <v/>
      </c>
      <c r="BJ189" s="64" t="str">
        <f t="shared" si="190"/>
        <v/>
      </c>
      <c r="BK189" s="64" t="str">
        <f t="shared" si="191"/>
        <v/>
      </c>
      <c r="BL189" s="64" t="str">
        <f>IF($B189&lt;&gt;"",SUMIFS(进货台账!$I$3:$I$1869,进货台账!$E$3:$E$1869,$B189,进货台账!$B$3:$B$1869,LEFT($I$3,4),进货台账!$C$3:$C$1869,LEFT(BL$4,LEN(BL$4)-1)),"")</f>
        <v/>
      </c>
      <c r="BM189" s="64" t="str">
        <f>IF($B189&lt;&gt;"",SUMIFS(进货台账!$K$3:$K$1869,进货台账!$E$3:$E$1869,$B189,进货台账!$B$3:$B$1869,LEFT($I$3,4),进货台账!$C$3:$C$1869,LEFT(BL$4,LEN(BL$4)-1)),"")</f>
        <v/>
      </c>
      <c r="BN189" s="64" t="str">
        <f t="shared" si="192"/>
        <v/>
      </c>
      <c r="BO189" s="64" t="str">
        <f t="shared" si="193"/>
        <v/>
      </c>
      <c r="BP189" s="64" t="str">
        <f>IF($B189&lt;&gt;"",SUMIFS(销售台账!$I$3:$I$2654,销售台账!$E$3:$E$2654,$B189,销售台账!$B$3:$B$2654,LEFT($I$3,4),销售台账!$C$3:$C$2654,LEFT(BL$4,LEN(BL$4)-1)),"")</f>
        <v/>
      </c>
      <c r="BQ189" s="64" t="str">
        <f>IF($B189&lt;&gt;"",IFERROR(SUMIFS(销售台账!$K$3:$K$2654,销售台账!$E$3:$E$2654,$B189,销售台账!$B$3:$B$2654,LEFT($I$3,4),销售台账!$C$3:$C$2654,LEFT(BL$4,LEN(BL$4)-1))/BP189,0),"")</f>
        <v/>
      </c>
      <c r="BR189" s="64" t="str">
        <f>IF($B189&lt;&gt;"",SUMIFS(损耗登记!$I$3:$I$4999,损耗登记!$E$3:$E$4999,$B189,损耗登记!$B$3:$B$4999,LEFT($I$3,4),损耗登记!$C$3:$C$4999,LEFT(BL$4,LEN(BL$4)-1)),"")</f>
        <v/>
      </c>
      <c r="BS189" s="64" t="str">
        <f t="shared" si="194"/>
        <v/>
      </c>
      <c r="BT189" s="64" t="str">
        <f t="shared" si="195"/>
        <v/>
      </c>
      <c r="BU189" s="64" t="str">
        <f t="shared" si="196"/>
        <v/>
      </c>
      <c r="BV189" s="64" t="str">
        <f t="shared" si="197"/>
        <v/>
      </c>
      <c r="BW189" s="64" t="str">
        <f>IF($B189&lt;&gt;"",SUMIFS(进货台账!$I$3:$I$1869,进货台账!$E$3:$E$1869,$B189,进货台账!$B$3:$B$1869,LEFT($I$3,4),进货台账!$C$3:$C$1869,LEFT(BW$4,LEN(BW$4)-1)),"")</f>
        <v/>
      </c>
      <c r="BX189" s="64" t="str">
        <f>IF($B189&lt;&gt;"",SUMIFS(进货台账!$K$3:$K$1869,进货台账!$E$3:$E$1869,$B189,进货台账!$B$3:$B$1869,LEFT($I$3,4),进货台账!$C$3:$C$1869,LEFT(BW$4,LEN(BW$4)-1)),"")</f>
        <v/>
      </c>
      <c r="BY189" s="64" t="str">
        <f t="shared" si="198"/>
        <v/>
      </c>
      <c r="BZ189" s="64" t="str">
        <f t="shared" si="199"/>
        <v/>
      </c>
      <c r="CA189" s="64" t="str">
        <f>IF($B189&lt;&gt;"",SUMIFS(销售台账!$I$3:$I$2654,销售台账!$E$3:$E$2654,$B189,销售台账!$B$3:$B$2654,LEFT($I$3,4),销售台账!$C$3:$C$2654,LEFT(BW$4,LEN(BW$4)-1)),"")</f>
        <v/>
      </c>
      <c r="CB189" s="64" t="str">
        <f>IF($B189&lt;&gt;"",IFERROR(SUMIFS(销售台账!$K$3:$K$2654,销售台账!$E$3:$E$2654,$B189,销售台账!$B$3:$B$2654,LEFT($I$3,4),销售台账!$C$3:$C$2654,LEFT(BW$4,LEN(BW$4)-1))/CA189,0),"")</f>
        <v/>
      </c>
      <c r="CC189" s="64" t="str">
        <f>IF($B189&lt;&gt;"",SUMIFS(损耗登记!$I$3:$I$4999,损耗登记!$E$3:$E$4999,$B189,损耗登记!$B$3:$B$4999,LEFT($I$3,4),损耗登记!$C$3:$C$4999,LEFT(BW$4,LEN(BW$4)-1)),"")</f>
        <v/>
      </c>
      <c r="CD189" s="64" t="str">
        <f t="shared" si="200"/>
        <v/>
      </c>
      <c r="CE189" s="64" t="str">
        <f t="shared" si="201"/>
        <v/>
      </c>
      <c r="CF189" s="64" t="str">
        <f t="shared" si="202"/>
        <v/>
      </c>
      <c r="CG189" s="64" t="str">
        <f t="shared" si="203"/>
        <v/>
      </c>
      <c r="CH189" s="64" t="str">
        <f>IF($B189&lt;&gt;"",SUMIFS(进货台账!$I$3:$I$1869,进货台账!$E$3:$E$1869,$B189,进货台账!$B$3:$B$1869,LEFT($I$3,4),进货台账!$C$3:$C$1869,LEFT(CH$4,LEN(CH$4)-1)),"")</f>
        <v/>
      </c>
      <c r="CI189" s="64" t="str">
        <f>IF($B189&lt;&gt;"",SUMIFS(进货台账!$K$3:$K$1869,进货台账!$E$3:$E$1869,$B189,进货台账!$B$3:$B$1869,LEFT($I$3,4),进货台账!$C$3:$C$1869,LEFT(CH$4,LEN(CH$4)-1)),"")</f>
        <v/>
      </c>
      <c r="CJ189" s="64" t="str">
        <f t="shared" si="204"/>
        <v/>
      </c>
      <c r="CK189" s="64" t="str">
        <f t="shared" si="205"/>
        <v/>
      </c>
      <c r="CL189" s="64" t="str">
        <f>IF($B189&lt;&gt;"",SUMIFS(销售台账!$I$3:$I$2654,销售台账!$E$3:$E$2654,$B189,销售台账!$B$3:$B$2654,LEFT($I$3,4),销售台账!$C$3:$C$2654,LEFT(CH$4,LEN(CH$4)-1)),"")</f>
        <v/>
      </c>
      <c r="CM189" s="64" t="str">
        <f>IF($B189&lt;&gt;"",IFERROR(SUMIFS(销售台账!$K$3:$K$2654,销售台账!$E$3:$E$2654,$B189,销售台账!$B$3:$B$2654,LEFT($I$3,4),销售台账!$C$3:$C$2654,LEFT(CH$4,LEN(CH$4)-1))/CL189,0),"")</f>
        <v/>
      </c>
      <c r="CN189" s="64" t="str">
        <f>IF($B189&lt;&gt;"",SUMIFS(损耗登记!$I$3:$I$4999,损耗登记!$E$3:$E$4999,$B189,损耗登记!$B$3:$B$4999,LEFT($I$3,4),损耗登记!$C$3:$C$4999,LEFT(CH$4,LEN(CH$4)-1)),"")</f>
        <v/>
      </c>
      <c r="CO189" s="64" t="str">
        <f t="shared" si="206"/>
        <v/>
      </c>
      <c r="CP189" s="64" t="str">
        <f t="shared" si="207"/>
        <v/>
      </c>
      <c r="CQ189" s="64" t="str">
        <f t="shared" si="208"/>
        <v/>
      </c>
      <c r="CR189" s="64" t="str">
        <f t="shared" si="209"/>
        <v/>
      </c>
      <c r="CS189" s="64" t="str">
        <f>IF($B189&lt;&gt;"",SUMIFS(进货台账!$I$3:$I$1869,进货台账!$E$3:$E$1869,$B189,进货台账!$B$3:$B$1869,LEFT($I$3,4),进货台账!$C$3:$C$1869,LEFT(CS$4,LEN(CS$4)-1)),"")</f>
        <v/>
      </c>
      <c r="CT189" s="64" t="str">
        <f>IF($B189&lt;&gt;"",SUMIFS(进货台账!$K$3:$K$1869,进货台账!$E$3:$E$1869,$B189,进货台账!$B$3:$B$1869,LEFT($I$3,4),进货台账!$C$3:$C$1869,LEFT(CS$4,LEN(CS$4)-1)),"")</f>
        <v/>
      </c>
      <c r="CU189" s="64" t="str">
        <f t="shared" si="210"/>
        <v/>
      </c>
      <c r="CV189" s="64" t="str">
        <f t="shared" si="211"/>
        <v/>
      </c>
      <c r="CW189" s="64" t="str">
        <f>IF($B189&lt;&gt;"",SUMIFS(销售台账!$I$3:$I$2654,销售台账!$E$3:$E$2654,$B189,销售台账!$B$3:$B$2654,LEFT($I$3,4),销售台账!$C$3:$C$2654,LEFT(CS$4,LEN(CS$4)-1)),"")</f>
        <v/>
      </c>
      <c r="CX189" s="64" t="str">
        <f>IF($B189&lt;&gt;"",IFERROR(SUMIFS(销售台账!$K$3:$K$2654,销售台账!$E$3:$E$2654,$B189,销售台账!$B$3:$B$2654,LEFT($I$3,4),销售台账!$C$3:$C$2654,LEFT(CS$4,LEN(CS$4)-1))/CW189,0),"")</f>
        <v/>
      </c>
      <c r="CY189" s="64" t="str">
        <f>IF($B189&lt;&gt;"",SUMIFS(损耗登记!$I$3:$I$4999,损耗登记!$E$3:$E$4999,$B189,损耗登记!$B$3:$B$4999,LEFT($I$3,4),损耗登记!$C$3:$C$4999,LEFT(CS$4,LEN(CS$4)-1)),"")</f>
        <v/>
      </c>
      <c r="CZ189" s="64" t="str">
        <f t="shared" si="212"/>
        <v/>
      </c>
      <c r="DA189" s="64" t="str">
        <f t="shared" si="213"/>
        <v/>
      </c>
      <c r="DB189" s="64" t="str">
        <f t="shared" si="214"/>
        <v/>
      </c>
      <c r="DC189" s="64" t="str">
        <f t="shared" si="215"/>
        <v/>
      </c>
      <c r="DD189" s="64" t="str">
        <f>IF($B189&lt;&gt;"",SUMIFS(进货台账!$I$3:$I$1869,进货台账!$E$3:$E$1869,$B189,进货台账!$B$3:$B$1869,LEFT($I$3,4),进货台账!$C$3:$C$1869,LEFT(DD$4,LEN(DD$4)-1)),"")</f>
        <v/>
      </c>
      <c r="DE189" s="64" t="str">
        <f>IF($B189&lt;&gt;"",SUMIFS(进货台账!$K$3:$K$1869,进货台账!$E$3:$E$1869,$B189,进货台账!$B$3:$B$1869,LEFT($I$3,4),进货台账!$C$3:$C$1869,LEFT(DD$4,LEN(DD$4)-1)),"")</f>
        <v/>
      </c>
      <c r="DF189" s="64" t="str">
        <f t="shared" si="216"/>
        <v/>
      </c>
      <c r="DG189" s="64" t="str">
        <f t="shared" si="217"/>
        <v/>
      </c>
      <c r="DH189" s="64" t="str">
        <f>IF($B189&lt;&gt;"",SUMIFS(销售台账!$I$3:$I$2654,销售台账!$E$3:$E$2654,$B189,销售台账!$B$3:$B$2654,LEFT($I$3,4),销售台账!$C$3:$C$2654,LEFT(DD$4,LEN(DD$4)-1)),"")</f>
        <v/>
      </c>
      <c r="DI189" s="64" t="str">
        <f>IF($B189&lt;&gt;"",IFERROR(SUMIFS(销售台账!$K$3:$K$2654,销售台账!$E$3:$E$2654,$B189,销售台账!$B$3:$B$2654,LEFT($I$3,4),销售台账!$C$3:$C$2654,LEFT(DD$4,LEN(DD$4)-1))/DH189,0),"")</f>
        <v/>
      </c>
      <c r="DJ189" s="64" t="str">
        <f>IF($B189&lt;&gt;"",SUMIFS(损耗登记!$I$3:$I$4999,损耗登记!$E$3:$E$4999,$B189,损耗登记!$B$3:$B$4999,LEFT($I$3,4),损耗登记!$C$3:$C$4999,LEFT(DD$4,LEN(DD$4)-1)),"")</f>
        <v/>
      </c>
      <c r="DK189" s="64" t="str">
        <f t="shared" si="218"/>
        <v/>
      </c>
      <c r="DL189" s="64" t="str">
        <f t="shared" si="219"/>
        <v/>
      </c>
      <c r="DM189" s="64" t="str">
        <f t="shared" si="220"/>
        <v/>
      </c>
      <c r="DN189" s="64" t="str">
        <f t="shared" si="221"/>
        <v/>
      </c>
      <c r="DO189" s="64" t="str">
        <f>IF($B189&lt;&gt;"",SUMIFS(进货台账!$I$3:$I$1869,进货台账!$E$3:$E$1869,$B189,进货台账!$B$3:$B$1869,LEFT($I$3,4),进货台账!$C$3:$C$1869,LEFT(DO$4,LEN(DO$4)-1)),"")</f>
        <v/>
      </c>
      <c r="DP189" s="64" t="str">
        <f>IF($B189&lt;&gt;"",SUMIFS(进货台账!$K$3:$K$1869,进货台账!$E$3:$E$1869,$B189,进货台账!$B$3:$B$1869,LEFT($I$3,4),进货台账!$C$3:$C$1869,LEFT(DO$4,LEN(DO$4)-1)),"")</f>
        <v/>
      </c>
      <c r="DQ189" s="64" t="str">
        <f t="shared" si="222"/>
        <v/>
      </c>
      <c r="DR189" s="64" t="str">
        <f t="shared" si="223"/>
        <v/>
      </c>
      <c r="DS189" s="64" t="str">
        <f>IF($B189&lt;&gt;"",SUMIFS(销售台账!$I$3:$I$2654,销售台账!$E$3:$E$2654,$B189,销售台账!$B$3:$B$2654,LEFT($I$3,4),销售台账!$C$3:$C$2654,LEFT(DO$4,LEN(DO$4)-1)),"")</f>
        <v/>
      </c>
      <c r="DT189" s="64" t="str">
        <f>IF($B189&lt;&gt;"",IFERROR(SUMIFS(销售台账!$K$3:$K$2654,销售台账!$E$3:$E$2654,$B189,销售台账!$B$3:$B$2654,LEFT($I$3,4),销售台账!$C$3:$C$2654,LEFT(DO$4,LEN(DO$4)-1))/DS189,0),"")</f>
        <v/>
      </c>
      <c r="DU189" s="64" t="str">
        <f>IF($B189&lt;&gt;"",SUMIFS(损耗登记!$I$3:$I$4999,损耗登记!$E$3:$E$4999,$B189,损耗登记!$B$3:$B$4999,LEFT($I$3,4),损耗登记!$C$3:$C$4999,LEFT(DO$4,LEN(DO$4)-1)),"")</f>
        <v/>
      </c>
      <c r="DV189" s="64" t="str">
        <f t="shared" si="224"/>
        <v/>
      </c>
      <c r="DW189" s="64" t="str">
        <f t="shared" si="225"/>
        <v/>
      </c>
      <c r="DX189" s="64" t="str">
        <f t="shared" si="226"/>
        <v/>
      </c>
      <c r="DY189" s="64" t="str">
        <f t="shared" si="227"/>
        <v/>
      </c>
      <c r="DZ189" s="64" t="str">
        <f>IF($B189&lt;&gt;"",SUMIFS(进货台账!$I$3:$I$1869,进货台账!$E$3:$E$1869,$B189,进货台账!$B$3:$B$1869,LEFT($I$3,4),进货台账!$C$3:$C$1869,LEFT(DZ$4,LEN(DZ$4)-1)),"")</f>
        <v/>
      </c>
      <c r="EA189" s="64" t="str">
        <f>IF($B189&lt;&gt;"",SUMIFS(进货台账!$K$3:$K$1869,进货台账!$E$3:$E$1869,$B189,进货台账!$B$3:$B$1869,LEFT($I$3,4),进货台账!$C$3:$C$1869,LEFT(DZ$4,LEN(DZ$4)-1)),"")</f>
        <v/>
      </c>
      <c r="EB189" s="64" t="str">
        <f t="shared" si="228"/>
        <v/>
      </c>
      <c r="EC189" s="64" t="str">
        <f t="shared" si="229"/>
        <v/>
      </c>
      <c r="ED189" s="64" t="str">
        <f>IF($B189&lt;&gt;"",SUMIFS(销售台账!$I$3:$I$2654,销售台账!$E$3:$E$2654,$B189,销售台账!$B$3:$B$2654,LEFT($I$3,4),销售台账!$C$3:$C$2654,LEFT(DZ$4,LEN(DZ$4)-1)),"")</f>
        <v/>
      </c>
      <c r="EE189" s="64" t="str">
        <f>IF($B189&lt;&gt;"",IFERROR(SUMIFS(销售台账!$K$3:$K$2654,销售台账!$E$3:$E$2654,$B189,销售台账!$B$3:$B$2654,LEFT($I$3,4),销售台账!$C$3:$C$2654,LEFT(DZ$4,LEN(DZ$4)-1))/ED189,0),"")</f>
        <v/>
      </c>
      <c r="EF189" s="64" t="str">
        <f>IF($B189&lt;&gt;"",SUMIFS(损耗登记!$I$3:$I$4999,损耗登记!$E$3:$E$4999,$B189,损耗登记!$B$3:$B$4999,LEFT($I$3,4),损耗登记!$C$3:$C$4999,LEFT(DZ$4,LEN(DZ$4)-1)),"")</f>
        <v/>
      </c>
      <c r="EG189" s="64" t="str">
        <f t="shared" si="230"/>
        <v/>
      </c>
      <c r="EH189" s="64" t="str">
        <f t="shared" si="231"/>
        <v/>
      </c>
      <c r="EI189" s="64" t="str">
        <f t="shared" si="232"/>
        <v/>
      </c>
      <c r="EJ189" s="64" t="str">
        <f t="shared" si="233"/>
        <v/>
      </c>
    </row>
    <row r="190" s="44" customFormat="1" ht="22" customHeight="1" spans="1:140">
      <c r="A190" s="63" t="str">
        <f t="shared" si="234"/>
        <v/>
      </c>
      <c r="B190" s="63" t="str">
        <f>IF(商品参数!A186&lt;&gt;"",商品参数!A186,"")</f>
        <v/>
      </c>
      <c r="C190" s="64" t="str">
        <f>IFERROR(VLOOKUP(B190,商品参数!A:E,2,FALSE),"")</f>
        <v/>
      </c>
      <c r="D190" s="64" t="str">
        <f>IFERROR(VLOOKUP(B190,商品参数!A:E,3,FALSE),"")</f>
        <v/>
      </c>
      <c r="E190" s="64" t="str">
        <f>IFERROR(VLOOKUP(B190,商品参数!A:E,4,FALSE),"")</f>
        <v/>
      </c>
      <c r="F190" s="64" t="str">
        <f>IF(E190&lt;&gt;"",IFERROR(VLOOKUP(B190,商品参数!$A$3:$D$499,6,0),0),"")</f>
        <v/>
      </c>
      <c r="G190" s="64" t="str">
        <f>IF(E190&lt;&gt;"",IFERROR(VLOOKUP(B190,商品参数!$A$3:$E$499,7,0),0),"")</f>
        <v/>
      </c>
      <c r="H190" s="64" t="str">
        <f t="shared" si="168"/>
        <v/>
      </c>
      <c r="I190" s="64" t="str">
        <f>IF($B190&lt;&gt;"",SUMIFS(进货台账!$I$3:$I$1869,进货台账!$E$3:$E$1869,$B190,进货台账!$B$3:$B$1869,LEFT($I$3,4),进货台账!$C$3:$C$1869,LEFT(I$4,LEN(I$4)-1)),"")</f>
        <v/>
      </c>
      <c r="J190" s="64" t="str">
        <f>IF($B190&lt;&gt;"",SUMIFS(进货台账!$K$3:$K$1869,进货台账!$E$3:$E$1869,$B190,进货台账!$B$3:$B$1869,LEFT($I$3,4),进货台账!$C$3:$C$1869,LEFT(I$4,LEN(I$4)-1)),"")</f>
        <v/>
      </c>
      <c r="K190" s="64" t="str">
        <f t="shared" si="169"/>
        <v/>
      </c>
      <c r="L190" s="64" t="str">
        <f t="shared" si="170"/>
        <v/>
      </c>
      <c r="M190" s="64" t="str">
        <f>IF($B190&lt;&gt;"",SUMIFS(销售台账!$I$3:$I$2654,销售台账!$E$3:$E$2654,$B190,销售台账!$B$3:$B$2654,LEFT($I$3,4),销售台账!$C$3:$C$2654,LEFT(I$4,LEN(I$4)-1)),"")</f>
        <v/>
      </c>
      <c r="N190" s="64" t="str">
        <f>IF($B190&lt;&gt;"",IFERROR(SUMIFS(销售台账!$K$3:$K$2654,销售台账!$E$3:$E$2654,$B190,销售台账!$B$3:$B$2654,LEFT($I$3,4),销售台账!$C$3:$C$2654,LEFT(I$4,LEN(I$4)-1))/M190,0),"")</f>
        <v/>
      </c>
      <c r="O190" s="64" t="str">
        <f>IF($B190&lt;&gt;"",SUMIFS(损耗登记!$I$3:$I$4999,损耗登记!$E$3:$E$4999,$B190,损耗登记!$B$3:$B$4999,LEFT($I$3,4),损耗登记!$C$3:$C$4999,LEFT(I$4,LEN(I$4)-1)),"")</f>
        <v/>
      </c>
      <c r="P190" s="64" t="str">
        <f t="shared" si="171"/>
        <v/>
      </c>
      <c r="Q190" s="64" t="str">
        <f t="shared" si="172"/>
        <v/>
      </c>
      <c r="R190" s="64" t="str">
        <f t="shared" si="173"/>
        <v/>
      </c>
      <c r="S190" s="64" t="str">
        <f t="shared" si="235"/>
        <v/>
      </c>
      <c r="T190" s="64" t="str">
        <f>IF($B190&lt;&gt;"",SUMIFS(进货台账!$I$3:$I$1869,进货台账!$E$3:$E$1869,$B190,进货台账!$B$3:$B$1869,LEFT($I$3,4),进货台账!$C$3:$C$1869,LEFT(T$4,LEN(T$4)-1)),"")</f>
        <v/>
      </c>
      <c r="U190" s="64" t="str">
        <f>IF($B190&lt;&gt;"",SUMIFS(进货台账!$K$3:$K$1869,进货台账!$E$3:$E$1869,$B190,进货台账!$B$3:$B$1869,LEFT($I$3,4),进货台账!$C$3:$C$1869,LEFT(T$4,LEN(T$4)-1)),"")</f>
        <v/>
      </c>
      <c r="V190" s="64" t="str">
        <f t="shared" si="236"/>
        <v/>
      </c>
      <c r="W190" s="64" t="str">
        <f t="shared" si="237"/>
        <v/>
      </c>
      <c r="X190" s="64" t="str">
        <f>IF($B190&lt;&gt;"",SUMIFS(销售台账!$I$3:$I$2654,销售台账!$E$3:$E$2654,$B190,销售台账!$B$3:$B$2654,LEFT($I$3,4),销售台账!$C$3:$C$2654,LEFT(T$4,LEN(T$4)-1)),"")</f>
        <v/>
      </c>
      <c r="Y190" s="64" t="str">
        <f>IF($B190&lt;&gt;"",IFERROR(SUMIFS(销售台账!$K$3:$K$2654,销售台账!$E$3:$E$2654,$B190,销售台账!$B$3:$B$2654,LEFT($I$3,4),销售台账!$C$3:$C$2654,LEFT(T$4,LEN(T$4)-1))/X190,0),"")</f>
        <v/>
      </c>
      <c r="Z190" s="64" t="str">
        <f>IF($B190&lt;&gt;"",SUMIFS(损耗登记!$I$3:$I$4999,损耗登记!$E$3:$E$4999,$B190,损耗登记!$B$3:$B$4999,LEFT($I$3,4),损耗登记!$C$3:$C$4999,LEFT(T$4,LEN(T$4)-1)),"")</f>
        <v/>
      </c>
      <c r="AA190" s="64" t="str">
        <f t="shared" si="238"/>
        <v/>
      </c>
      <c r="AB190" s="64" t="str">
        <f t="shared" si="239"/>
        <v/>
      </c>
      <c r="AC190" s="64" t="str">
        <f t="shared" si="240"/>
        <v/>
      </c>
      <c r="AD190" s="64" t="str">
        <f t="shared" si="241"/>
        <v/>
      </c>
      <c r="AE190" s="64" t="str">
        <f>IF($B190&lt;&gt;"",SUMIFS(进货台账!$I$3:$I$1869,进货台账!$E$3:$E$1869,$B190,进货台账!$B$3:$B$1869,LEFT($I$3,4),进货台账!$C$3:$C$1869,LEFT(AE$4,LEN(AE$4)-1)),"")</f>
        <v/>
      </c>
      <c r="AF190" s="64" t="str">
        <f>IF($B190&lt;&gt;"",SUMIFS(进货台账!$K$3:$K$1869,进货台账!$E$3:$E$1869,$B190,进货台账!$B$3:$B$1869,LEFT($I$3,4),进货台账!$C$3:$C$1869,LEFT(AE$4,LEN(AE$4)-1)),"")</f>
        <v/>
      </c>
      <c r="AG190" s="64" t="str">
        <f t="shared" si="174"/>
        <v/>
      </c>
      <c r="AH190" s="64" t="str">
        <f t="shared" si="175"/>
        <v/>
      </c>
      <c r="AI190" s="64" t="str">
        <f>IF($B190&lt;&gt;"",SUMIFS(销售台账!$I$3:$I$2654,销售台账!$E$3:$E$2654,$B190,销售台账!$B$3:$B$2654,LEFT($I$3,4),销售台账!$C$3:$C$2654,LEFT(AE$4,LEN(AE$4)-1)),"")</f>
        <v/>
      </c>
      <c r="AJ190" s="64" t="str">
        <f>IF($B190&lt;&gt;"",IFERROR(SUMIFS(销售台账!$K$3:$K$2654,销售台账!$E$3:$E$2654,$B190,销售台账!$B$3:$B$2654,LEFT($I$3,4),销售台账!$C$3:$C$2654,LEFT(AE$4,LEN(AE$4)-1))/AI190,0),"")</f>
        <v/>
      </c>
      <c r="AK190" s="64" t="str">
        <f>IF($B190&lt;&gt;"",SUMIFS(损耗登记!$I$3:$I$4999,损耗登记!$E$3:$E$4999,$B190,损耗登记!$B$3:$B$4999,LEFT($I$3,4),损耗登记!$C$3:$C$4999,LEFT(AE$4,LEN(AE$4)-1)),"")</f>
        <v/>
      </c>
      <c r="AL190" s="64" t="str">
        <f t="shared" si="176"/>
        <v/>
      </c>
      <c r="AM190" s="64" t="str">
        <f t="shared" si="177"/>
        <v/>
      </c>
      <c r="AN190" s="64" t="str">
        <f t="shared" si="178"/>
        <v/>
      </c>
      <c r="AO190" s="64" t="str">
        <f t="shared" si="179"/>
        <v/>
      </c>
      <c r="AP190" s="64" t="str">
        <f>IF($B190&lt;&gt;"",SUMIFS(进货台账!$I$3:$I$1869,进货台账!$E$3:$E$1869,$B190,进货台账!$B$3:$B$1869,LEFT($I$3,4),进货台账!$C$3:$C$1869,LEFT(AP$4,LEN(AP$4)-1)),"")</f>
        <v/>
      </c>
      <c r="AQ190" s="64" t="str">
        <f>IF($B190&lt;&gt;"",SUMIFS(进货台账!$K$3:$K$1869,进货台账!$E$3:$E$1869,$B190,进货台账!$B$3:$B$1869,LEFT($I$3,4),进货台账!$C$3:$C$1869,LEFT(AP$4,LEN(AP$4)-1)),"")</f>
        <v/>
      </c>
      <c r="AR190" s="64" t="str">
        <f t="shared" si="180"/>
        <v/>
      </c>
      <c r="AS190" s="64" t="str">
        <f t="shared" si="181"/>
        <v/>
      </c>
      <c r="AT190" s="64" t="str">
        <f>IF($B190&lt;&gt;"",SUMIFS(销售台账!$I$3:$I$2654,销售台账!$E$3:$E$2654,$B190,销售台账!$B$3:$B$2654,LEFT($I$3,4),销售台账!$C$3:$C$2654,LEFT(AP$4,LEN(AP$4)-1)),"")</f>
        <v/>
      </c>
      <c r="AU190" s="64" t="str">
        <f>IF($B190&lt;&gt;"",IFERROR(SUMIFS(销售台账!$K$3:$K$2654,销售台账!$E$3:$E$2654,$B190,销售台账!$B$3:$B$2654,LEFT($I$3,4),销售台账!$C$3:$C$2654,LEFT(AP$4,LEN(AP$4)-1))/AT190,0),"")</f>
        <v/>
      </c>
      <c r="AV190" s="64" t="str">
        <f>IF($B190&lt;&gt;"",SUMIFS(损耗登记!$I$3:$I$4999,损耗登记!$E$3:$E$4999,$B190,损耗登记!$B$3:$B$4999,LEFT($I$3,4),损耗登记!$C$3:$C$4999,LEFT(AP$4,LEN(AP$4)-1)),"")</f>
        <v/>
      </c>
      <c r="AW190" s="64" t="str">
        <f t="shared" si="182"/>
        <v/>
      </c>
      <c r="AX190" s="64" t="str">
        <f t="shared" si="183"/>
        <v/>
      </c>
      <c r="AY190" s="64" t="str">
        <f t="shared" si="184"/>
        <v/>
      </c>
      <c r="AZ190" s="64" t="str">
        <f t="shared" si="185"/>
        <v/>
      </c>
      <c r="BA190" s="64" t="str">
        <f>IF($B190&lt;&gt;"",SUMIFS(进货台账!$I$3:$I$1869,进货台账!$E$3:$E$1869,$B190,进货台账!$B$3:$B$1869,LEFT($I$3,4),进货台账!$C$3:$C$1869,LEFT(BA$4,LEN(BA$4)-1)),"")</f>
        <v/>
      </c>
      <c r="BB190" s="64" t="str">
        <f>IF($B190&lt;&gt;"",SUMIFS(进货台账!$K$3:$K$1869,进货台账!$E$3:$E$1869,$B190,进货台账!$B$3:$B$1869,LEFT($I$3,4),进货台账!$C$3:$C$1869,LEFT(BA$4,LEN(BA$4)-1)),"")</f>
        <v/>
      </c>
      <c r="BC190" s="64" t="str">
        <f t="shared" si="186"/>
        <v/>
      </c>
      <c r="BD190" s="64" t="str">
        <f t="shared" si="187"/>
        <v/>
      </c>
      <c r="BE190" s="64" t="str">
        <f>IF($B190&lt;&gt;"",SUMIFS(销售台账!$I$3:$I$2654,销售台账!$E$3:$E$2654,$B190,销售台账!$B$3:$B$2654,LEFT($I$3,4),销售台账!$C$3:$C$2654,LEFT(BA$4,LEN(BA$4)-1)),"")</f>
        <v/>
      </c>
      <c r="BF190" s="64" t="str">
        <f>IF($B190&lt;&gt;"",IFERROR(SUMIFS(销售台账!$K$3:$K$2654,销售台账!$E$3:$E$2654,$B190,销售台账!$B$3:$B$2654,LEFT($I$3,4),销售台账!$C$3:$C$2654,LEFT(BA$4,LEN(BA$4)-1))/BE190,0),"")</f>
        <v/>
      </c>
      <c r="BG190" s="64" t="str">
        <f>IF($B190&lt;&gt;"",SUMIFS(损耗登记!$I$3:$I$4999,损耗登记!$E$3:$E$4999,$B190,损耗登记!$B$3:$B$4999,LEFT($I$3,4),损耗登记!$C$3:$C$4999,LEFT(BA$4,LEN(BA$4)-1)),"")</f>
        <v/>
      </c>
      <c r="BH190" s="64" t="str">
        <f t="shared" si="188"/>
        <v/>
      </c>
      <c r="BI190" s="64" t="str">
        <f t="shared" si="189"/>
        <v/>
      </c>
      <c r="BJ190" s="64" t="str">
        <f t="shared" si="190"/>
        <v/>
      </c>
      <c r="BK190" s="64" t="str">
        <f t="shared" si="191"/>
        <v/>
      </c>
      <c r="BL190" s="64" t="str">
        <f>IF($B190&lt;&gt;"",SUMIFS(进货台账!$I$3:$I$1869,进货台账!$E$3:$E$1869,$B190,进货台账!$B$3:$B$1869,LEFT($I$3,4),进货台账!$C$3:$C$1869,LEFT(BL$4,LEN(BL$4)-1)),"")</f>
        <v/>
      </c>
      <c r="BM190" s="64" t="str">
        <f>IF($B190&lt;&gt;"",SUMIFS(进货台账!$K$3:$K$1869,进货台账!$E$3:$E$1869,$B190,进货台账!$B$3:$B$1869,LEFT($I$3,4),进货台账!$C$3:$C$1869,LEFT(BL$4,LEN(BL$4)-1)),"")</f>
        <v/>
      </c>
      <c r="BN190" s="64" t="str">
        <f t="shared" si="192"/>
        <v/>
      </c>
      <c r="BO190" s="64" t="str">
        <f t="shared" si="193"/>
        <v/>
      </c>
      <c r="BP190" s="64" t="str">
        <f>IF($B190&lt;&gt;"",SUMIFS(销售台账!$I$3:$I$2654,销售台账!$E$3:$E$2654,$B190,销售台账!$B$3:$B$2654,LEFT($I$3,4),销售台账!$C$3:$C$2654,LEFT(BL$4,LEN(BL$4)-1)),"")</f>
        <v/>
      </c>
      <c r="BQ190" s="64" t="str">
        <f>IF($B190&lt;&gt;"",IFERROR(SUMIFS(销售台账!$K$3:$K$2654,销售台账!$E$3:$E$2654,$B190,销售台账!$B$3:$B$2654,LEFT($I$3,4),销售台账!$C$3:$C$2654,LEFT(BL$4,LEN(BL$4)-1))/BP190,0),"")</f>
        <v/>
      </c>
      <c r="BR190" s="64" t="str">
        <f>IF($B190&lt;&gt;"",SUMIFS(损耗登记!$I$3:$I$4999,损耗登记!$E$3:$E$4999,$B190,损耗登记!$B$3:$B$4999,LEFT($I$3,4),损耗登记!$C$3:$C$4999,LEFT(BL$4,LEN(BL$4)-1)),"")</f>
        <v/>
      </c>
      <c r="BS190" s="64" t="str">
        <f t="shared" si="194"/>
        <v/>
      </c>
      <c r="BT190" s="64" t="str">
        <f t="shared" si="195"/>
        <v/>
      </c>
      <c r="BU190" s="64" t="str">
        <f t="shared" si="196"/>
        <v/>
      </c>
      <c r="BV190" s="64" t="str">
        <f t="shared" si="197"/>
        <v/>
      </c>
      <c r="BW190" s="64" t="str">
        <f>IF($B190&lt;&gt;"",SUMIFS(进货台账!$I$3:$I$1869,进货台账!$E$3:$E$1869,$B190,进货台账!$B$3:$B$1869,LEFT($I$3,4),进货台账!$C$3:$C$1869,LEFT(BW$4,LEN(BW$4)-1)),"")</f>
        <v/>
      </c>
      <c r="BX190" s="64" t="str">
        <f>IF($B190&lt;&gt;"",SUMIFS(进货台账!$K$3:$K$1869,进货台账!$E$3:$E$1869,$B190,进货台账!$B$3:$B$1869,LEFT($I$3,4),进货台账!$C$3:$C$1869,LEFT(BW$4,LEN(BW$4)-1)),"")</f>
        <v/>
      </c>
      <c r="BY190" s="64" t="str">
        <f t="shared" si="198"/>
        <v/>
      </c>
      <c r="BZ190" s="64" t="str">
        <f t="shared" si="199"/>
        <v/>
      </c>
      <c r="CA190" s="64" t="str">
        <f>IF($B190&lt;&gt;"",SUMIFS(销售台账!$I$3:$I$2654,销售台账!$E$3:$E$2654,$B190,销售台账!$B$3:$B$2654,LEFT($I$3,4),销售台账!$C$3:$C$2654,LEFT(BW$4,LEN(BW$4)-1)),"")</f>
        <v/>
      </c>
      <c r="CB190" s="64" t="str">
        <f>IF($B190&lt;&gt;"",IFERROR(SUMIFS(销售台账!$K$3:$K$2654,销售台账!$E$3:$E$2654,$B190,销售台账!$B$3:$B$2654,LEFT($I$3,4),销售台账!$C$3:$C$2654,LEFT(BW$4,LEN(BW$4)-1))/CA190,0),"")</f>
        <v/>
      </c>
      <c r="CC190" s="64" t="str">
        <f>IF($B190&lt;&gt;"",SUMIFS(损耗登记!$I$3:$I$4999,损耗登记!$E$3:$E$4999,$B190,损耗登记!$B$3:$B$4999,LEFT($I$3,4),损耗登记!$C$3:$C$4999,LEFT(BW$4,LEN(BW$4)-1)),"")</f>
        <v/>
      </c>
      <c r="CD190" s="64" t="str">
        <f t="shared" si="200"/>
        <v/>
      </c>
      <c r="CE190" s="64" t="str">
        <f t="shared" si="201"/>
        <v/>
      </c>
      <c r="CF190" s="64" t="str">
        <f t="shared" si="202"/>
        <v/>
      </c>
      <c r="CG190" s="64" t="str">
        <f t="shared" si="203"/>
        <v/>
      </c>
      <c r="CH190" s="64" t="str">
        <f>IF($B190&lt;&gt;"",SUMIFS(进货台账!$I$3:$I$1869,进货台账!$E$3:$E$1869,$B190,进货台账!$B$3:$B$1869,LEFT($I$3,4),进货台账!$C$3:$C$1869,LEFT(CH$4,LEN(CH$4)-1)),"")</f>
        <v/>
      </c>
      <c r="CI190" s="64" t="str">
        <f>IF($B190&lt;&gt;"",SUMIFS(进货台账!$K$3:$K$1869,进货台账!$E$3:$E$1869,$B190,进货台账!$B$3:$B$1869,LEFT($I$3,4),进货台账!$C$3:$C$1869,LEFT(CH$4,LEN(CH$4)-1)),"")</f>
        <v/>
      </c>
      <c r="CJ190" s="64" t="str">
        <f t="shared" si="204"/>
        <v/>
      </c>
      <c r="CK190" s="64" t="str">
        <f t="shared" si="205"/>
        <v/>
      </c>
      <c r="CL190" s="64" t="str">
        <f>IF($B190&lt;&gt;"",SUMIFS(销售台账!$I$3:$I$2654,销售台账!$E$3:$E$2654,$B190,销售台账!$B$3:$B$2654,LEFT($I$3,4),销售台账!$C$3:$C$2654,LEFT(CH$4,LEN(CH$4)-1)),"")</f>
        <v/>
      </c>
      <c r="CM190" s="64" t="str">
        <f>IF($B190&lt;&gt;"",IFERROR(SUMIFS(销售台账!$K$3:$K$2654,销售台账!$E$3:$E$2654,$B190,销售台账!$B$3:$B$2654,LEFT($I$3,4),销售台账!$C$3:$C$2654,LEFT(CH$4,LEN(CH$4)-1))/CL190,0),"")</f>
        <v/>
      </c>
      <c r="CN190" s="64" t="str">
        <f>IF($B190&lt;&gt;"",SUMIFS(损耗登记!$I$3:$I$4999,损耗登记!$E$3:$E$4999,$B190,损耗登记!$B$3:$B$4999,LEFT($I$3,4),损耗登记!$C$3:$C$4999,LEFT(CH$4,LEN(CH$4)-1)),"")</f>
        <v/>
      </c>
      <c r="CO190" s="64" t="str">
        <f t="shared" si="206"/>
        <v/>
      </c>
      <c r="CP190" s="64" t="str">
        <f t="shared" si="207"/>
        <v/>
      </c>
      <c r="CQ190" s="64" t="str">
        <f t="shared" si="208"/>
        <v/>
      </c>
      <c r="CR190" s="64" t="str">
        <f t="shared" si="209"/>
        <v/>
      </c>
      <c r="CS190" s="64" t="str">
        <f>IF($B190&lt;&gt;"",SUMIFS(进货台账!$I$3:$I$1869,进货台账!$E$3:$E$1869,$B190,进货台账!$B$3:$B$1869,LEFT($I$3,4),进货台账!$C$3:$C$1869,LEFT(CS$4,LEN(CS$4)-1)),"")</f>
        <v/>
      </c>
      <c r="CT190" s="64" t="str">
        <f>IF($B190&lt;&gt;"",SUMIFS(进货台账!$K$3:$K$1869,进货台账!$E$3:$E$1869,$B190,进货台账!$B$3:$B$1869,LEFT($I$3,4),进货台账!$C$3:$C$1869,LEFT(CS$4,LEN(CS$4)-1)),"")</f>
        <v/>
      </c>
      <c r="CU190" s="64" t="str">
        <f t="shared" si="210"/>
        <v/>
      </c>
      <c r="CV190" s="64" t="str">
        <f t="shared" si="211"/>
        <v/>
      </c>
      <c r="CW190" s="64" t="str">
        <f>IF($B190&lt;&gt;"",SUMIFS(销售台账!$I$3:$I$2654,销售台账!$E$3:$E$2654,$B190,销售台账!$B$3:$B$2654,LEFT($I$3,4),销售台账!$C$3:$C$2654,LEFT(CS$4,LEN(CS$4)-1)),"")</f>
        <v/>
      </c>
      <c r="CX190" s="64" t="str">
        <f>IF($B190&lt;&gt;"",IFERROR(SUMIFS(销售台账!$K$3:$K$2654,销售台账!$E$3:$E$2654,$B190,销售台账!$B$3:$B$2654,LEFT($I$3,4),销售台账!$C$3:$C$2654,LEFT(CS$4,LEN(CS$4)-1))/CW190,0),"")</f>
        <v/>
      </c>
      <c r="CY190" s="64" t="str">
        <f>IF($B190&lt;&gt;"",SUMIFS(损耗登记!$I$3:$I$4999,损耗登记!$E$3:$E$4999,$B190,损耗登记!$B$3:$B$4999,LEFT($I$3,4),损耗登记!$C$3:$C$4999,LEFT(CS$4,LEN(CS$4)-1)),"")</f>
        <v/>
      </c>
      <c r="CZ190" s="64" t="str">
        <f t="shared" si="212"/>
        <v/>
      </c>
      <c r="DA190" s="64" t="str">
        <f t="shared" si="213"/>
        <v/>
      </c>
      <c r="DB190" s="64" t="str">
        <f t="shared" si="214"/>
        <v/>
      </c>
      <c r="DC190" s="64" t="str">
        <f t="shared" si="215"/>
        <v/>
      </c>
      <c r="DD190" s="64" t="str">
        <f>IF($B190&lt;&gt;"",SUMIFS(进货台账!$I$3:$I$1869,进货台账!$E$3:$E$1869,$B190,进货台账!$B$3:$B$1869,LEFT($I$3,4),进货台账!$C$3:$C$1869,LEFT(DD$4,LEN(DD$4)-1)),"")</f>
        <v/>
      </c>
      <c r="DE190" s="64" t="str">
        <f>IF($B190&lt;&gt;"",SUMIFS(进货台账!$K$3:$K$1869,进货台账!$E$3:$E$1869,$B190,进货台账!$B$3:$B$1869,LEFT($I$3,4),进货台账!$C$3:$C$1869,LEFT(DD$4,LEN(DD$4)-1)),"")</f>
        <v/>
      </c>
      <c r="DF190" s="64" t="str">
        <f t="shared" si="216"/>
        <v/>
      </c>
      <c r="DG190" s="64" t="str">
        <f t="shared" si="217"/>
        <v/>
      </c>
      <c r="DH190" s="64" t="str">
        <f>IF($B190&lt;&gt;"",SUMIFS(销售台账!$I$3:$I$2654,销售台账!$E$3:$E$2654,$B190,销售台账!$B$3:$B$2654,LEFT($I$3,4),销售台账!$C$3:$C$2654,LEFT(DD$4,LEN(DD$4)-1)),"")</f>
        <v/>
      </c>
      <c r="DI190" s="64" t="str">
        <f>IF($B190&lt;&gt;"",IFERROR(SUMIFS(销售台账!$K$3:$K$2654,销售台账!$E$3:$E$2654,$B190,销售台账!$B$3:$B$2654,LEFT($I$3,4),销售台账!$C$3:$C$2654,LEFT(DD$4,LEN(DD$4)-1))/DH190,0),"")</f>
        <v/>
      </c>
      <c r="DJ190" s="64" t="str">
        <f>IF($B190&lt;&gt;"",SUMIFS(损耗登记!$I$3:$I$4999,损耗登记!$E$3:$E$4999,$B190,损耗登记!$B$3:$B$4999,LEFT($I$3,4),损耗登记!$C$3:$C$4999,LEFT(DD$4,LEN(DD$4)-1)),"")</f>
        <v/>
      </c>
      <c r="DK190" s="64" t="str">
        <f t="shared" si="218"/>
        <v/>
      </c>
      <c r="DL190" s="64" t="str">
        <f t="shared" si="219"/>
        <v/>
      </c>
      <c r="DM190" s="64" t="str">
        <f t="shared" si="220"/>
        <v/>
      </c>
      <c r="DN190" s="64" t="str">
        <f t="shared" si="221"/>
        <v/>
      </c>
      <c r="DO190" s="64" t="str">
        <f>IF($B190&lt;&gt;"",SUMIFS(进货台账!$I$3:$I$1869,进货台账!$E$3:$E$1869,$B190,进货台账!$B$3:$B$1869,LEFT($I$3,4),进货台账!$C$3:$C$1869,LEFT(DO$4,LEN(DO$4)-1)),"")</f>
        <v/>
      </c>
      <c r="DP190" s="64" t="str">
        <f>IF($B190&lt;&gt;"",SUMIFS(进货台账!$K$3:$K$1869,进货台账!$E$3:$E$1869,$B190,进货台账!$B$3:$B$1869,LEFT($I$3,4),进货台账!$C$3:$C$1869,LEFT(DO$4,LEN(DO$4)-1)),"")</f>
        <v/>
      </c>
      <c r="DQ190" s="64" t="str">
        <f t="shared" si="222"/>
        <v/>
      </c>
      <c r="DR190" s="64" t="str">
        <f t="shared" si="223"/>
        <v/>
      </c>
      <c r="DS190" s="64" t="str">
        <f>IF($B190&lt;&gt;"",SUMIFS(销售台账!$I$3:$I$2654,销售台账!$E$3:$E$2654,$B190,销售台账!$B$3:$B$2654,LEFT($I$3,4),销售台账!$C$3:$C$2654,LEFT(DO$4,LEN(DO$4)-1)),"")</f>
        <v/>
      </c>
      <c r="DT190" s="64" t="str">
        <f>IF($B190&lt;&gt;"",IFERROR(SUMIFS(销售台账!$K$3:$K$2654,销售台账!$E$3:$E$2654,$B190,销售台账!$B$3:$B$2654,LEFT($I$3,4),销售台账!$C$3:$C$2654,LEFT(DO$4,LEN(DO$4)-1))/DS190,0),"")</f>
        <v/>
      </c>
      <c r="DU190" s="64" t="str">
        <f>IF($B190&lt;&gt;"",SUMIFS(损耗登记!$I$3:$I$4999,损耗登记!$E$3:$E$4999,$B190,损耗登记!$B$3:$B$4999,LEFT($I$3,4),损耗登记!$C$3:$C$4999,LEFT(DO$4,LEN(DO$4)-1)),"")</f>
        <v/>
      </c>
      <c r="DV190" s="64" t="str">
        <f t="shared" si="224"/>
        <v/>
      </c>
      <c r="DW190" s="64" t="str">
        <f t="shared" si="225"/>
        <v/>
      </c>
      <c r="DX190" s="64" t="str">
        <f t="shared" si="226"/>
        <v/>
      </c>
      <c r="DY190" s="64" t="str">
        <f t="shared" si="227"/>
        <v/>
      </c>
      <c r="DZ190" s="64" t="str">
        <f>IF($B190&lt;&gt;"",SUMIFS(进货台账!$I$3:$I$1869,进货台账!$E$3:$E$1869,$B190,进货台账!$B$3:$B$1869,LEFT($I$3,4),进货台账!$C$3:$C$1869,LEFT(DZ$4,LEN(DZ$4)-1)),"")</f>
        <v/>
      </c>
      <c r="EA190" s="64" t="str">
        <f>IF($B190&lt;&gt;"",SUMIFS(进货台账!$K$3:$K$1869,进货台账!$E$3:$E$1869,$B190,进货台账!$B$3:$B$1869,LEFT($I$3,4),进货台账!$C$3:$C$1869,LEFT(DZ$4,LEN(DZ$4)-1)),"")</f>
        <v/>
      </c>
      <c r="EB190" s="64" t="str">
        <f t="shared" si="228"/>
        <v/>
      </c>
      <c r="EC190" s="64" t="str">
        <f t="shared" si="229"/>
        <v/>
      </c>
      <c r="ED190" s="64" t="str">
        <f>IF($B190&lt;&gt;"",SUMIFS(销售台账!$I$3:$I$2654,销售台账!$E$3:$E$2654,$B190,销售台账!$B$3:$B$2654,LEFT($I$3,4),销售台账!$C$3:$C$2654,LEFT(DZ$4,LEN(DZ$4)-1)),"")</f>
        <v/>
      </c>
      <c r="EE190" s="64" t="str">
        <f>IF($B190&lt;&gt;"",IFERROR(SUMIFS(销售台账!$K$3:$K$2654,销售台账!$E$3:$E$2654,$B190,销售台账!$B$3:$B$2654,LEFT($I$3,4),销售台账!$C$3:$C$2654,LEFT(DZ$4,LEN(DZ$4)-1))/ED190,0),"")</f>
        <v/>
      </c>
      <c r="EF190" s="64" t="str">
        <f>IF($B190&lt;&gt;"",SUMIFS(损耗登记!$I$3:$I$4999,损耗登记!$E$3:$E$4999,$B190,损耗登记!$B$3:$B$4999,LEFT($I$3,4),损耗登记!$C$3:$C$4999,LEFT(DZ$4,LEN(DZ$4)-1)),"")</f>
        <v/>
      </c>
      <c r="EG190" s="64" t="str">
        <f t="shared" si="230"/>
        <v/>
      </c>
      <c r="EH190" s="64" t="str">
        <f t="shared" si="231"/>
        <v/>
      </c>
      <c r="EI190" s="64" t="str">
        <f t="shared" si="232"/>
        <v/>
      </c>
      <c r="EJ190" s="64" t="str">
        <f t="shared" si="233"/>
        <v/>
      </c>
    </row>
    <row r="191" s="44" customFormat="1" ht="22" customHeight="1" spans="1:140">
      <c r="A191" s="63" t="str">
        <f t="shared" si="234"/>
        <v/>
      </c>
      <c r="B191" s="63" t="str">
        <f>IF(商品参数!A187&lt;&gt;"",商品参数!A187,"")</f>
        <v/>
      </c>
      <c r="C191" s="64" t="str">
        <f>IFERROR(VLOOKUP(B191,商品参数!A:E,2,FALSE),"")</f>
        <v/>
      </c>
      <c r="D191" s="64" t="str">
        <f>IFERROR(VLOOKUP(B191,商品参数!A:E,3,FALSE),"")</f>
        <v/>
      </c>
      <c r="E191" s="64" t="str">
        <f>IFERROR(VLOOKUP(B191,商品参数!A:E,4,FALSE),"")</f>
        <v/>
      </c>
      <c r="F191" s="64" t="str">
        <f>IF(E191&lt;&gt;"",IFERROR(VLOOKUP(B191,商品参数!$A$3:$D$499,6,0),0),"")</f>
        <v/>
      </c>
      <c r="G191" s="64" t="str">
        <f>IF(E191&lt;&gt;"",IFERROR(VLOOKUP(B191,商品参数!$A$3:$E$499,7,0),0),"")</f>
        <v/>
      </c>
      <c r="H191" s="64" t="str">
        <f t="shared" si="168"/>
        <v/>
      </c>
      <c r="I191" s="64" t="str">
        <f>IF($B191&lt;&gt;"",SUMIFS(进货台账!$I$3:$I$1869,进货台账!$E$3:$E$1869,$B191,进货台账!$B$3:$B$1869,LEFT($I$3,4),进货台账!$C$3:$C$1869,LEFT(I$4,LEN(I$4)-1)),"")</f>
        <v/>
      </c>
      <c r="J191" s="64" t="str">
        <f>IF($B191&lt;&gt;"",SUMIFS(进货台账!$K$3:$K$1869,进货台账!$E$3:$E$1869,$B191,进货台账!$B$3:$B$1869,LEFT($I$3,4),进货台账!$C$3:$C$1869,LEFT(I$4,LEN(I$4)-1)),"")</f>
        <v/>
      </c>
      <c r="K191" s="64" t="str">
        <f t="shared" si="169"/>
        <v/>
      </c>
      <c r="L191" s="64" t="str">
        <f t="shared" si="170"/>
        <v/>
      </c>
      <c r="M191" s="64" t="str">
        <f>IF($B191&lt;&gt;"",SUMIFS(销售台账!$I$3:$I$2654,销售台账!$E$3:$E$2654,$B191,销售台账!$B$3:$B$2654,LEFT($I$3,4),销售台账!$C$3:$C$2654,LEFT(I$4,LEN(I$4)-1)),"")</f>
        <v/>
      </c>
      <c r="N191" s="64" t="str">
        <f>IF($B191&lt;&gt;"",IFERROR(SUMIFS(销售台账!$K$3:$K$2654,销售台账!$E$3:$E$2654,$B191,销售台账!$B$3:$B$2654,LEFT($I$3,4),销售台账!$C$3:$C$2654,LEFT(I$4,LEN(I$4)-1))/M191,0),"")</f>
        <v/>
      </c>
      <c r="O191" s="64" t="str">
        <f>IF($B191&lt;&gt;"",SUMIFS(损耗登记!$I$3:$I$4999,损耗登记!$E$3:$E$4999,$B191,损耗登记!$B$3:$B$4999,LEFT($I$3,4),损耗登记!$C$3:$C$4999,LEFT(I$4,LEN(I$4)-1)),"")</f>
        <v/>
      </c>
      <c r="P191" s="64" t="str">
        <f t="shared" si="171"/>
        <v/>
      </c>
      <c r="Q191" s="64" t="str">
        <f t="shared" si="172"/>
        <v/>
      </c>
      <c r="R191" s="64" t="str">
        <f t="shared" si="173"/>
        <v/>
      </c>
      <c r="S191" s="64" t="str">
        <f t="shared" si="235"/>
        <v/>
      </c>
      <c r="T191" s="64" t="str">
        <f>IF($B191&lt;&gt;"",SUMIFS(进货台账!$I$3:$I$1869,进货台账!$E$3:$E$1869,$B191,进货台账!$B$3:$B$1869,LEFT($I$3,4),进货台账!$C$3:$C$1869,LEFT(T$4,LEN(T$4)-1)),"")</f>
        <v/>
      </c>
      <c r="U191" s="64" t="str">
        <f>IF($B191&lt;&gt;"",SUMIFS(进货台账!$K$3:$K$1869,进货台账!$E$3:$E$1869,$B191,进货台账!$B$3:$B$1869,LEFT($I$3,4),进货台账!$C$3:$C$1869,LEFT(T$4,LEN(T$4)-1)),"")</f>
        <v/>
      </c>
      <c r="V191" s="64" t="str">
        <f t="shared" si="236"/>
        <v/>
      </c>
      <c r="W191" s="64" t="str">
        <f t="shared" si="237"/>
        <v/>
      </c>
      <c r="X191" s="64" t="str">
        <f>IF($B191&lt;&gt;"",SUMIFS(销售台账!$I$3:$I$2654,销售台账!$E$3:$E$2654,$B191,销售台账!$B$3:$B$2654,LEFT($I$3,4),销售台账!$C$3:$C$2654,LEFT(T$4,LEN(T$4)-1)),"")</f>
        <v/>
      </c>
      <c r="Y191" s="64" t="str">
        <f>IF($B191&lt;&gt;"",IFERROR(SUMIFS(销售台账!$K$3:$K$2654,销售台账!$E$3:$E$2654,$B191,销售台账!$B$3:$B$2654,LEFT($I$3,4),销售台账!$C$3:$C$2654,LEFT(T$4,LEN(T$4)-1))/X191,0),"")</f>
        <v/>
      </c>
      <c r="Z191" s="64" t="str">
        <f>IF($B191&lt;&gt;"",SUMIFS(损耗登记!$I$3:$I$4999,损耗登记!$E$3:$E$4999,$B191,损耗登记!$B$3:$B$4999,LEFT($I$3,4),损耗登记!$C$3:$C$4999,LEFT(T$4,LEN(T$4)-1)),"")</f>
        <v/>
      </c>
      <c r="AA191" s="64" t="str">
        <f t="shared" si="238"/>
        <v/>
      </c>
      <c r="AB191" s="64" t="str">
        <f t="shared" si="239"/>
        <v/>
      </c>
      <c r="AC191" s="64" t="str">
        <f t="shared" si="240"/>
        <v/>
      </c>
      <c r="AD191" s="64" t="str">
        <f t="shared" si="241"/>
        <v/>
      </c>
      <c r="AE191" s="64" t="str">
        <f>IF($B191&lt;&gt;"",SUMIFS(进货台账!$I$3:$I$1869,进货台账!$E$3:$E$1869,$B191,进货台账!$B$3:$B$1869,LEFT($I$3,4),进货台账!$C$3:$C$1869,LEFT(AE$4,LEN(AE$4)-1)),"")</f>
        <v/>
      </c>
      <c r="AF191" s="64" t="str">
        <f>IF($B191&lt;&gt;"",SUMIFS(进货台账!$K$3:$K$1869,进货台账!$E$3:$E$1869,$B191,进货台账!$B$3:$B$1869,LEFT($I$3,4),进货台账!$C$3:$C$1869,LEFT(AE$4,LEN(AE$4)-1)),"")</f>
        <v/>
      </c>
      <c r="AG191" s="64" t="str">
        <f t="shared" si="174"/>
        <v/>
      </c>
      <c r="AH191" s="64" t="str">
        <f t="shared" si="175"/>
        <v/>
      </c>
      <c r="AI191" s="64" t="str">
        <f>IF($B191&lt;&gt;"",SUMIFS(销售台账!$I$3:$I$2654,销售台账!$E$3:$E$2654,$B191,销售台账!$B$3:$B$2654,LEFT($I$3,4),销售台账!$C$3:$C$2654,LEFT(AE$4,LEN(AE$4)-1)),"")</f>
        <v/>
      </c>
      <c r="AJ191" s="64" t="str">
        <f>IF($B191&lt;&gt;"",IFERROR(SUMIFS(销售台账!$K$3:$K$2654,销售台账!$E$3:$E$2654,$B191,销售台账!$B$3:$B$2654,LEFT($I$3,4),销售台账!$C$3:$C$2654,LEFT(AE$4,LEN(AE$4)-1))/AI191,0),"")</f>
        <v/>
      </c>
      <c r="AK191" s="64" t="str">
        <f>IF($B191&lt;&gt;"",SUMIFS(损耗登记!$I$3:$I$4999,损耗登记!$E$3:$E$4999,$B191,损耗登记!$B$3:$B$4999,LEFT($I$3,4),损耗登记!$C$3:$C$4999,LEFT(AE$4,LEN(AE$4)-1)),"")</f>
        <v/>
      </c>
      <c r="AL191" s="64" t="str">
        <f t="shared" si="176"/>
        <v/>
      </c>
      <c r="AM191" s="64" t="str">
        <f t="shared" si="177"/>
        <v/>
      </c>
      <c r="AN191" s="64" t="str">
        <f t="shared" si="178"/>
        <v/>
      </c>
      <c r="AO191" s="64" t="str">
        <f t="shared" si="179"/>
        <v/>
      </c>
      <c r="AP191" s="64" t="str">
        <f>IF($B191&lt;&gt;"",SUMIFS(进货台账!$I$3:$I$1869,进货台账!$E$3:$E$1869,$B191,进货台账!$B$3:$B$1869,LEFT($I$3,4),进货台账!$C$3:$C$1869,LEFT(AP$4,LEN(AP$4)-1)),"")</f>
        <v/>
      </c>
      <c r="AQ191" s="64" t="str">
        <f>IF($B191&lt;&gt;"",SUMIFS(进货台账!$K$3:$K$1869,进货台账!$E$3:$E$1869,$B191,进货台账!$B$3:$B$1869,LEFT($I$3,4),进货台账!$C$3:$C$1869,LEFT(AP$4,LEN(AP$4)-1)),"")</f>
        <v/>
      </c>
      <c r="AR191" s="64" t="str">
        <f t="shared" si="180"/>
        <v/>
      </c>
      <c r="AS191" s="64" t="str">
        <f t="shared" si="181"/>
        <v/>
      </c>
      <c r="AT191" s="64" t="str">
        <f>IF($B191&lt;&gt;"",SUMIFS(销售台账!$I$3:$I$2654,销售台账!$E$3:$E$2654,$B191,销售台账!$B$3:$B$2654,LEFT($I$3,4),销售台账!$C$3:$C$2654,LEFT(AP$4,LEN(AP$4)-1)),"")</f>
        <v/>
      </c>
      <c r="AU191" s="64" t="str">
        <f>IF($B191&lt;&gt;"",IFERROR(SUMIFS(销售台账!$K$3:$K$2654,销售台账!$E$3:$E$2654,$B191,销售台账!$B$3:$B$2654,LEFT($I$3,4),销售台账!$C$3:$C$2654,LEFT(AP$4,LEN(AP$4)-1))/AT191,0),"")</f>
        <v/>
      </c>
      <c r="AV191" s="64" t="str">
        <f>IF($B191&lt;&gt;"",SUMIFS(损耗登记!$I$3:$I$4999,损耗登记!$E$3:$E$4999,$B191,损耗登记!$B$3:$B$4999,LEFT($I$3,4),损耗登记!$C$3:$C$4999,LEFT(AP$4,LEN(AP$4)-1)),"")</f>
        <v/>
      </c>
      <c r="AW191" s="64" t="str">
        <f t="shared" si="182"/>
        <v/>
      </c>
      <c r="AX191" s="64" t="str">
        <f t="shared" si="183"/>
        <v/>
      </c>
      <c r="AY191" s="64" t="str">
        <f t="shared" si="184"/>
        <v/>
      </c>
      <c r="AZ191" s="64" t="str">
        <f t="shared" si="185"/>
        <v/>
      </c>
      <c r="BA191" s="64" t="str">
        <f>IF($B191&lt;&gt;"",SUMIFS(进货台账!$I$3:$I$1869,进货台账!$E$3:$E$1869,$B191,进货台账!$B$3:$B$1869,LEFT($I$3,4),进货台账!$C$3:$C$1869,LEFT(BA$4,LEN(BA$4)-1)),"")</f>
        <v/>
      </c>
      <c r="BB191" s="64" t="str">
        <f>IF($B191&lt;&gt;"",SUMIFS(进货台账!$K$3:$K$1869,进货台账!$E$3:$E$1869,$B191,进货台账!$B$3:$B$1869,LEFT($I$3,4),进货台账!$C$3:$C$1869,LEFT(BA$4,LEN(BA$4)-1)),"")</f>
        <v/>
      </c>
      <c r="BC191" s="64" t="str">
        <f t="shared" si="186"/>
        <v/>
      </c>
      <c r="BD191" s="64" t="str">
        <f t="shared" si="187"/>
        <v/>
      </c>
      <c r="BE191" s="64" t="str">
        <f>IF($B191&lt;&gt;"",SUMIFS(销售台账!$I$3:$I$2654,销售台账!$E$3:$E$2654,$B191,销售台账!$B$3:$B$2654,LEFT($I$3,4),销售台账!$C$3:$C$2654,LEFT(BA$4,LEN(BA$4)-1)),"")</f>
        <v/>
      </c>
      <c r="BF191" s="64" t="str">
        <f>IF($B191&lt;&gt;"",IFERROR(SUMIFS(销售台账!$K$3:$K$2654,销售台账!$E$3:$E$2654,$B191,销售台账!$B$3:$B$2654,LEFT($I$3,4),销售台账!$C$3:$C$2654,LEFT(BA$4,LEN(BA$4)-1))/BE191,0),"")</f>
        <v/>
      </c>
      <c r="BG191" s="64" t="str">
        <f>IF($B191&lt;&gt;"",SUMIFS(损耗登记!$I$3:$I$4999,损耗登记!$E$3:$E$4999,$B191,损耗登记!$B$3:$B$4999,LEFT($I$3,4),损耗登记!$C$3:$C$4999,LEFT(BA$4,LEN(BA$4)-1)),"")</f>
        <v/>
      </c>
      <c r="BH191" s="64" t="str">
        <f t="shared" si="188"/>
        <v/>
      </c>
      <c r="BI191" s="64" t="str">
        <f t="shared" si="189"/>
        <v/>
      </c>
      <c r="BJ191" s="64" t="str">
        <f t="shared" si="190"/>
        <v/>
      </c>
      <c r="BK191" s="64" t="str">
        <f t="shared" si="191"/>
        <v/>
      </c>
      <c r="BL191" s="64" t="str">
        <f>IF($B191&lt;&gt;"",SUMIFS(进货台账!$I$3:$I$1869,进货台账!$E$3:$E$1869,$B191,进货台账!$B$3:$B$1869,LEFT($I$3,4),进货台账!$C$3:$C$1869,LEFT(BL$4,LEN(BL$4)-1)),"")</f>
        <v/>
      </c>
      <c r="BM191" s="64" t="str">
        <f>IF($B191&lt;&gt;"",SUMIFS(进货台账!$K$3:$K$1869,进货台账!$E$3:$E$1869,$B191,进货台账!$B$3:$B$1869,LEFT($I$3,4),进货台账!$C$3:$C$1869,LEFT(BL$4,LEN(BL$4)-1)),"")</f>
        <v/>
      </c>
      <c r="BN191" s="64" t="str">
        <f t="shared" si="192"/>
        <v/>
      </c>
      <c r="BO191" s="64" t="str">
        <f t="shared" si="193"/>
        <v/>
      </c>
      <c r="BP191" s="64" t="str">
        <f>IF($B191&lt;&gt;"",SUMIFS(销售台账!$I$3:$I$2654,销售台账!$E$3:$E$2654,$B191,销售台账!$B$3:$B$2654,LEFT($I$3,4),销售台账!$C$3:$C$2654,LEFT(BL$4,LEN(BL$4)-1)),"")</f>
        <v/>
      </c>
      <c r="BQ191" s="64" t="str">
        <f>IF($B191&lt;&gt;"",IFERROR(SUMIFS(销售台账!$K$3:$K$2654,销售台账!$E$3:$E$2654,$B191,销售台账!$B$3:$B$2654,LEFT($I$3,4),销售台账!$C$3:$C$2654,LEFT(BL$4,LEN(BL$4)-1))/BP191,0),"")</f>
        <v/>
      </c>
      <c r="BR191" s="64" t="str">
        <f>IF($B191&lt;&gt;"",SUMIFS(损耗登记!$I$3:$I$4999,损耗登记!$E$3:$E$4999,$B191,损耗登记!$B$3:$B$4999,LEFT($I$3,4),损耗登记!$C$3:$C$4999,LEFT(BL$4,LEN(BL$4)-1)),"")</f>
        <v/>
      </c>
      <c r="BS191" s="64" t="str">
        <f t="shared" si="194"/>
        <v/>
      </c>
      <c r="BT191" s="64" t="str">
        <f t="shared" si="195"/>
        <v/>
      </c>
      <c r="BU191" s="64" t="str">
        <f t="shared" si="196"/>
        <v/>
      </c>
      <c r="BV191" s="64" t="str">
        <f t="shared" si="197"/>
        <v/>
      </c>
      <c r="BW191" s="64" t="str">
        <f>IF($B191&lt;&gt;"",SUMIFS(进货台账!$I$3:$I$1869,进货台账!$E$3:$E$1869,$B191,进货台账!$B$3:$B$1869,LEFT($I$3,4),进货台账!$C$3:$C$1869,LEFT(BW$4,LEN(BW$4)-1)),"")</f>
        <v/>
      </c>
      <c r="BX191" s="64" t="str">
        <f>IF($B191&lt;&gt;"",SUMIFS(进货台账!$K$3:$K$1869,进货台账!$E$3:$E$1869,$B191,进货台账!$B$3:$B$1869,LEFT($I$3,4),进货台账!$C$3:$C$1869,LEFT(BW$4,LEN(BW$4)-1)),"")</f>
        <v/>
      </c>
      <c r="BY191" s="64" t="str">
        <f t="shared" si="198"/>
        <v/>
      </c>
      <c r="BZ191" s="64" t="str">
        <f t="shared" si="199"/>
        <v/>
      </c>
      <c r="CA191" s="64" t="str">
        <f>IF($B191&lt;&gt;"",SUMIFS(销售台账!$I$3:$I$2654,销售台账!$E$3:$E$2654,$B191,销售台账!$B$3:$B$2654,LEFT($I$3,4),销售台账!$C$3:$C$2654,LEFT(BW$4,LEN(BW$4)-1)),"")</f>
        <v/>
      </c>
      <c r="CB191" s="64" t="str">
        <f>IF($B191&lt;&gt;"",IFERROR(SUMIFS(销售台账!$K$3:$K$2654,销售台账!$E$3:$E$2654,$B191,销售台账!$B$3:$B$2654,LEFT($I$3,4),销售台账!$C$3:$C$2654,LEFT(BW$4,LEN(BW$4)-1))/CA191,0),"")</f>
        <v/>
      </c>
      <c r="CC191" s="64" t="str">
        <f>IF($B191&lt;&gt;"",SUMIFS(损耗登记!$I$3:$I$4999,损耗登记!$E$3:$E$4999,$B191,损耗登记!$B$3:$B$4999,LEFT($I$3,4),损耗登记!$C$3:$C$4999,LEFT(BW$4,LEN(BW$4)-1)),"")</f>
        <v/>
      </c>
      <c r="CD191" s="64" t="str">
        <f t="shared" si="200"/>
        <v/>
      </c>
      <c r="CE191" s="64" t="str">
        <f t="shared" si="201"/>
        <v/>
      </c>
      <c r="CF191" s="64" t="str">
        <f t="shared" si="202"/>
        <v/>
      </c>
      <c r="CG191" s="64" t="str">
        <f t="shared" si="203"/>
        <v/>
      </c>
      <c r="CH191" s="64" t="str">
        <f>IF($B191&lt;&gt;"",SUMIFS(进货台账!$I$3:$I$1869,进货台账!$E$3:$E$1869,$B191,进货台账!$B$3:$B$1869,LEFT($I$3,4),进货台账!$C$3:$C$1869,LEFT(CH$4,LEN(CH$4)-1)),"")</f>
        <v/>
      </c>
      <c r="CI191" s="64" t="str">
        <f>IF($B191&lt;&gt;"",SUMIFS(进货台账!$K$3:$K$1869,进货台账!$E$3:$E$1869,$B191,进货台账!$B$3:$B$1869,LEFT($I$3,4),进货台账!$C$3:$C$1869,LEFT(CH$4,LEN(CH$4)-1)),"")</f>
        <v/>
      </c>
      <c r="CJ191" s="64" t="str">
        <f t="shared" si="204"/>
        <v/>
      </c>
      <c r="CK191" s="64" t="str">
        <f t="shared" si="205"/>
        <v/>
      </c>
      <c r="CL191" s="64" t="str">
        <f>IF($B191&lt;&gt;"",SUMIFS(销售台账!$I$3:$I$2654,销售台账!$E$3:$E$2654,$B191,销售台账!$B$3:$B$2654,LEFT($I$3,4),销售台账!$C$3:$C$2654,LEFT(CH$4,LEN(CH$4)-1)),"")</f>
        <v/>
      </c>
      <c r="CM191" s="64" t="str">
        <f>IF($B191&lt;&gt;"",IFERROR(SUMIFS(销售台账!$K$3:$K$2654,销售台账!$E$3:$E$2654,$B191,销售台账!$B$3:$B$2654,LEFT($I$3,4),销售台账!$C$3:$C$2654,LEFT(CH$4,LEN(CH$4)-1))/CL191,0),"")</f>
        <v/>
      </c>
      <c r="CN191" s="64" t="str">
        <f>IF($B191&lt;&gt;"",SUMIFS(损耗登记!$I$3:$I$4999,损耗登记!$E$3:$E$4999,$B191,损耗登记!$B$3:$B$4999,LEFT($I$3,4),损耗登记!$C$3:$C$4999,LEFT(CH$4,LEN(CH$4)-1)),"")</f>
        <v/>
      </c>
      <c r="CO191" s="64" t="str">
        <f t="shared" si="206"/>
        <v/>
      </c>
      <c r="CP191" s="64" t="str">
        <f t="shared" si="207"/>
        <v/>
      </c>
      <c r="CQ191" s="64" t="str">
        <f t="shared" si="208"/>
        <v/>
      </c>
      <c r="CR191" s="64" t="str">
        <f t="shared" si="209"/>
        <v/>
      </c>
      <c r="CS191" s="64" t="str">
        <f>IF($B191&lt;&gt;"",SUMIFS(进货台账!$I$3:$I$1869,进货台账!$E$3:$E$1869,$B191,进货台账!$B$3:$B$1869,LEFT($I$3,4),进货台账!$C$3:$C$1869,LEFT(CS$4,LEN(CS$4)-1)),"")</f>
        <v/>
      </c>
      <c r="CT191" s="64" t="str">
        <f>IF($B191&lt;&gt;"",SUMIFS(进货台账!$K$3:$K$1869,进货台账!$E$3:$E$1869,$B191,进货台账!$B$3:$B$1869,LEFT($I$3,4),进货台账!$C$3:$C$1869,LEFT(CS$4,LEN(CS$4)-1)),"")</f>
        <v/>
      </c>
      <c r="CU191" s="64" t="str">
        <f t="shared" si="210"/>
        <v/>
      </c>
      <c r="CV191" s="64" t="str">
        <f t="shared" si="211"/>
        <v/>
      </c>
      <c r="CW191" s="64" t="str">
        <f>IF($B191&lt;&gt;"",SUMIFS(销售台账!$I$3:$I$2654,销售台账!$E$3:$E$2654,$B191,销售台账!$B$3:$B$2654,LEFT($I$3,4),销售台账!$C$3:$C$2654,LEFT(CS$4,LEN(CS$4)-1)),"")</f>
        <v/>
      </c>
      <c r="CX191" s="64" t="str">
        <f>IF($B191&lt;&gt;"",IFERROR(SUMIFS(销售台账!$K$3:$K$2654,销售台账!$E$3:$E$2654,$B191,销售台账!$B$3:$B$2654,LEFT($I$3,4),销售台账!$C$3:$C$2654,LEFT(CS$4,LEN(CS$4)-1))/CW191,0),"")</f>
        <v/>
      </c>
      <c r="CY191" s="64" t="str">
        <f>IF($B191&lt;&gt;"",SUMIFS(损耗登记!$I$3:$I$4999,损耗登记!$E$3:$E$4999,$B191,损耗登记!$B$3:$B$4999,LEFT($I$3,4),损耗登记!$C$3:$C$4999,LEFT(CS$4,LEN(CS$4)-1)),"")</f>
        <v/>
      </c>
      <c r="CZ191" s="64" t="str">
        <f t="shared" si="212"/>
        <v/>
      </c>
      <c r="DA191" s="64" t="str">
        <f t="shared" si="213"/>
        <v/>
      </c>
      <c r="DB191" s="64" t="str">
        <f t="shared" si="214"/>
        <v/>
      </c>
      <c r="DC191" s="64" t="str">
        <f t="shared" si="215"/>
        <v/>
      </c>
      <c r="DD191" s="64" t="str">
        <f>IF($B191&lt;&gt;"",SUMIFS(进货台账!$I$3:$I$1869,进货台账!$E$3:$E$1869,$B191,进货台账!$B$3:$B$1869,LEFT($I$3,4),进货台账!$C$3:$C$1869,LEFT(DD$4,LEN(DD$4)-1)),"")</f>
        <v/>
      </c>
      <c r="DE191" s="64" t="str">
        <f>IF($B191&lt;&gt;"",SUMIFS(进货台账!$K$3:$K$1869,进货台账!$E$3:$E$1869,$B191,进货台账!$B$3:$B$1869,LEFT($I$3,4),进货台账!$C$3:$C$1869,LEFT(DD$4,LEN(DD$4)-1)),"")</f>
        <v/>
      </c>
      <c r="DF191" s="64" t="str">
        <f t="shared" si="216"/>
        <v/>
      </c>
      <c r="DG191" s="64" t="str">
        <f t="shared" si="217"/>
        <v/>
      </c>
      <c r="DH191" s="64" t="str">
        <f>IF($B191&lt;&gt;"",SUMIFS(销售台账!$I$3:$I$2654,销售台账!$E$3:$E$2654,$B191,销售台账!$B$3:$B$2654,LEFT($I$3,4),销售台账!$C$3:$C$2654,LEFT(DD$4,LEN(DD$4)-1)),"")</f>
        <v/>
      </c>
      <c r="DI191" s="64" t="str">
        <f>IF($B191&lt;&gt;"",IFERROR(SUMIFS(销售台账!$K$3:$K$2654,销售台账!$E$3:$E$2654,$B191,销售台账!$B$3:$B$2654,LEFT($I$3,4),销售台账!$C$3:$C$2654,LEFT(DD$4,LEN(DD$4)-1))/DH191,0),"")</f>
        <v/>
      </c>
      <c r="DJ191" s="64" t="str">
        <f>IF($B191&lt;&gt;"",SUMIFS(损耗登记!$I$3:$I$4999,损耗登记!$E$3:$E$4999,$B191,损耗登记!$B$3:$B$4999,LEFT($I$3,4),损耗登记!$C$3:$C$4999,LEFT(DD$4,LEN(DD$4)-1)),"")</f>
        <v/>
      </c>
      <c r="DK191" s="64" t="str">
        <f t="shared" si="218"/>
        <v/>
      </c>
      <c r="DL191" s="64" t="str">
        <f t="shared" si="219"/>
        <v/>
      </c>
      <c r="DM191" s="64" t="str">
        <f t="shared" si="220"/>
        <v/>
      </c>
      <c r="DN191" s="64" t="str">
        <f t="shared" si="221"/>
        <v/>
      </c>
      <c r="DO191" s="64" t="str">
        <f>IF($B191&lt;&gt;"",SUMIFS(进货台账!$I$3:$I$1869,进货台账!$E$3:$E$1869,$B191,进货台账!$B$3:$B$1869,LEFT($I$3,4),进货台账!$C$3:$C$1869,LEFT(DO$4,LEN(DO$4)-1)),"")</f>
        <v/>
      </c>
      <c r="DP191" s="64" t="str">
        <f>IF($B191&lt;&gt;"",SUMIFS(进货台账!$K$3:$K$1869,进货台账!$E$3:$E$1869,$B191,进货台账!$B$3:$B$1869,LEFT($I$3,4),进货台账!$C$3:$C$1869,LEFT(DO$4,LEN(DO$4)-1)),"")</f>
        <v/>
      </c>
      <c r="DQ191" s="64" t="str">
        <f t="shared" si="222"/>
        <v/>
      </c>
      <c r="DR191" s="64" t="str">
        <f t="shared" si="223"/>
        <v/>
      </c>
      <c r="DS191" s="64" t="str">
        <f>IF($B191&lt;&gt;"",SUMIFS(销售台账!$I$3:$I$2654,销售台账!$E$3:$E$2654,$B191,销售台账!$B$3:$B$2654,LEFT($I$3,4),销售台账!$C$3:$C$2654,LEFT(DO$4,LEN(DO$4)-1)),"")</f>
        <v/>
      </c>
      <c r="DT191" s="64" t="str">
        <f>IF($B191&lt;&gt;"",IFERROR(SUMIFS(销售台账!$K$3:$K$2654,销售台账!$E$3:$E$2654,$B191,销售台账!$B$3:$B$2654,LEFT($I$3,4),销售台账!$C$3:$C$2654,LEFT(DO$4,LEN(DO$4)-1))/DS191,0),"")</f>
        <v/>
      </c>
      <c r="DU191" s="64" t="str">
        <f>IF($B191&lt;&gt;"",SUMIFS(损耗登记!$I$3:$I$4999,损耗登记!$E$3:$E$4999,$B191,损耗登记!$B$3:$B$4999,LEFT($I$3,4),损耗登记!$C$3:$C$4999,LEFT(DO$4,LEN(DO$4)-1)),"")</f>
        <v/>
      </c>
      <c r="DV191" s="64" t="str">
        <f t="shared" si="224"/>
        <v/>
      </c>
      <c r="DW191" s="64" t="str">
        <f t="shared" si="225"/>
        <v/>
      </c>
      <c r="DX191" s="64" t="str">
        <f t="shared" si="226"/>
        <v/>
      </c>
      <c r="DY191" s="64" t="str">
        <f t="shared" si="227"/>
        <v/>
      </c>
      <c r="DZ191" s="64" t="str">
        <f>IF($B191&lt;&gt;"",SUMIFS(进货台账!$I$3:$I$1869,进货台账!$E$3:$E$1869,$B191,进货台账!$B$3:$B$1869,LEFT($I$3,4),进货台账!$C$3:$C$1869,LEFT(DZ$4,LEN(DZ$4)-1)),"")</f>
        <v/>
      </c>
      <c r="EA191" s="64" t="str">
        <f>IF($B191&lt;&gt;"",SUMIFS(进货台账!$K$3:$K$1869,进货台账!$E$3:$E$1869,$B191,进货台账!$B$3:$B$1869,LEFT($I$3,4),进货台账!$C$3:$C$1869,LEFT(DZ$4,LEN(DZ$4)-1)),"")</f>
        <v/>
      </c>
      <c r="EB191" s="64" t="str">
        <f t="shared" si="228"/>
        <v/>
      </c>
      <c r="EC191" s="64" t="str">
        <f t="shared" si="229"/>
        <v/>
      </c>
      <c r="ED191" s="64" t="str">
        <f>IF($B191&lt;&gt;"",SUMIFS(销售台账!$I$3:$I$2654,销售台账!$E$3:$E$2654,$B191,销售台账!$B$3:$B$2654,LEFT($I$3,4),销售台账!$C$3:$C$2654,LEFT(DZ$4,LEN(DZ$4)-1)),"")</f>
        <v/>
      </c>
      <c r="EE191" s="64" t="str">
        <f>IF($B191&lt;&gt;"",IFERROR(SUMIFS(销售台账!$K$3:$K$2654,销售台账!$E$3:$E$2654,$B191,销售台账!$B$3:$B$2654,LEFT($I$3,4),销售台账!$C$3:$C$2654,LEFT(DZ$4,LEN(DZ$4)-1))/ED191,0),"")</f>
        <v/>
      </c>
      <c r="EF191" s="64" t="str">
        <f>IF($B191&lt;&gt;"",SUMIFS(损耗登记!$I$3:$I$4999,损耗登记!$E$3:$E$4999,$B191,损耗登记!$B$3:$B$4999,LEFT($I$3,4),损耗登记!$C$3:$C$4999,LEFT(DZ$4,LEN(DZ$4)-1)),"")</f>
        <v/>
      </c>
      <c r="EG191" s="64" t="str">
        <f t="shared" si="230"/>
        <v/>
      </c>
      <c r="EH191" s="64" t="str">
        <f t="shared" si="231"/>
        <v/>
      </c>
      <c r="EI191" s="64" t="str">
        <f t="shared" si="232"/>
        <v/>
      </c>
      <c r="EJ191" s="64" t="str">
        <f t="shared" si="233"/>
        <v/>
      </c>
    </row>
    <row r="192" s="44" customFormat="1" ht="22" customHeight="1" spans="1:140">
      <c r="A192" s="63" t="str">
        <f t="shared" si="234"/>
        <v/>
      </c>
      <c r="B192" s="63" t="str">
        <f>IF(商品参数!A188&lt;&gt;"",商品参数!A188,"")</f>
        <v/>
      </c>
      <c r="C192" s="64" t="str">
        <f>IFERROR(VLOOKUP(B192,商品参数!A:E,2,FALSE),"")</f>
        <v/>
      </c>
      <c r="D192" s="64" t="str">
        <f>IFERROR(VLOOKUP(B192,商品参数!A:E,3,FALSE),"")</f>
        <v/>
      </c>
      <c r="E192" s="64" t="str">
        <f>IFERROR(VLOOKUP(B192,商品参数!A:E,4,FALSE),"")</f>
        <v/>
      </c>
      <c r="F192" s="64" t="str">
        <f>IF(E192&lt;&gt;"",IFERROR(VLOOKUP(B192,商品参数!$A$3:$D$499,6,0),0),"")</f>
        <v/>
      </c>
      <c r="G192" s="64" t="str">
        <f>IF(E192&lt;&gt;"",IFERROR(VLOOKUP(B192,商品参数!$A$3:$E$499,7,0),0),"")</f>
        <v/>
      </c>
      <c r="H192" s="64" t="str">
        <f t="shared" si="168"/>
        <v/>
      </c>
      <c r="I192" s="64" t="str">
        <f>IF($B192&lt;&gt;"",SUMIFS(进货台账!$I$3:$I$1869,进货台账!$E$3:$E$1869,$B192,进货台账!$B$3:$B$1869,LEFT($I$3,4),进货台账!$C$3:$C$1869,LEFT(I$4,LEN(I$4)-1)),"")</f>
        <v/>
      </c>
      <c r="J192" s="64" t="str">
        <f>IF($B192&lt;&gt;"",SUMIFS(进货台账!$K$3:$K$1869,进货台账!$E$3:$E$1869,$B192,进货台账!$B$3:$B$1869,LEFT($I$3,4),进货台账!$C$3:$C$1869,LEFT(I$4,LEN(I$4)-1)),"")</f>
        <v/>
      </c>
      <c r="K192" s="64" t="str">
        <f t="shared" si="169"/>
        <v/>
      </c>
      <c r="L192" s="64" t="str">
        <f t="shared" si="170"/>
        <v/>
      </c>
      <c r="M192" s="64" t="str">
        <f>IF($B192&lt;&gt;"",SUMIFS(销售台账!$I$3:$I$2654,销售台账!$E$3:$E$2654,$B192,销售台账!$B$3:$B$2654,LEFT($I$3,4),销售台账!$C$3:$C$2654,LEFT(I$4,LEN(I$4)-1)),"")</f>
        <v/>
      </c>
      <c r="N192" s="64" t="str">
        <f>IF($B192&lt;&gt;"",IFERROR(SUMIFS(销售台账!$K$3:$K$2654,销售台账!$E$3:$E$2654,$B192,销售台账!$B$3:$B$2654,LEFT($I$3,4),销售台账!$C$3:$C$2654,LEFT(I$4,LEN(I$4)-1))/M192,0),"")</f>
        <v/>
      </c>
      <c r="O192" s="64" t="str">
        <f>IF($B192&lt;&gt;"",SUMIFS(损耗登记!$I$3:$I$4999,损耗登记!$E$3:$E$4999,$B192,损耗登记!$B$3:$B$4999,LEFT($I$3,4),损耗登记!$C$3:$C$4999,LEFT(I$4,LEN(I$4)-1)),"")</f>
        <v/>
      </c>
      <c r="P192" s="64" t="str">
        <f t="shared" si="171"/>
        <v/>
      </c>
      <c r="Q192" s="64" t="str">
        <f t="shared" si="172"/>
        <v/>
      </c>
      <c r="R192" s="64" t="str">
        <f t="shared" si="173"/>
        <v/>
      </c>
      <c r="S192" s="64" t="str">
        <f t="shared" si="235"/>
        <v/>
      </c>
      <c r="T192" s="64" t="str">
        <f>IF($B192&lt;&gt;"",SUMIFS(进货台账!$I$3:$I$1869,进货台账!$E$3:$E$1869,$B192,进货台账!$B$3:$B$1869,LEFT($I$3,4),进货台账!$C$3:$C$1869,LEFT(T$4,LEN(T$4)-1)),"")</f>
        <v/>
      </c>
      <c r="U192" s="64" t="str">
        <f>IF($B192&lt;&gt;"",SUMIFS(进货台账!$K$3:$K$1869,进货台账!$E$3:$E$1869,$B192,进货台账!$B$3:$B$1869,LEFT($I$3,4),进货台账!$C$3:$C$1869,LEFT(T$4,LEN(T$4)-1)),"")</f>
        <v/>
      </c>
      <c r="V192" s="64" t="str">
        <f t="shared" si="236"/>
        <v/>
      </c>
      <c r="W192" s="64" t="str">
        <f t="shared" si="237"/>
        <v/>
      </c>
      <c r="X192" s="64" t="str">
        <f>IF($B192&lt;&gt;"",SUMIFS(销售台账!$I$3:$I$2654,销售台账!$E$3:$E$2654,$B192,销售台账!$B$3:$B$2654,LEFT($I$3,4),销售台账!$C$3:$C$2654,LEFT(T$4,LEN(T$4)-1)),"")</f>
        <v/>
      </c>
      <c r="Y192" s="64" t="str">
        <f>IF($B192&lt;&gt;"",IFERROR(SUMIFS(销售台账!$K$3:$K$2654,销售台账!$E$3:$E$2654,$B192,销售台账!$B$3:$B$2654,LEFT($I$3,4),销售台账!$C$3:$C$2654,LEFT(T$4,LEN(T$4)-1))/X192,0),"")</f>
        <v/>
      </c>
      <c r="Z192" s="64" t="str">
        <f>IF($B192&lt;&gt;"",SUMIFS(损耗登记!$I$3:$I$4999,损耗登记!$E$3:$E$4999,$B192,损耗登记!$B$3:$B$4999,LEFT($I$3,4),损耗登记!$C$3:$C$4999,LEFT(T$4,LEN(T$4)-1)),"")</f>
        <v/>
      </c>
      <c r="AA192" s="64" t="str">
        <f t="shared" si="238"/>
        <v/>
      </c>
      <c r="AB192" s="64" t="str">
        <f t="shared" si="239"/>
        <v/>
      </c>
      <c r="AC192" s="64" t="str">
        <f t="shared" si="240"/>
        <v/>
      </c>
      <c r="AD192" s="64" t="str">
        <f t="shared" si="241"/>
        <v/>
      </c>
      <c r="AE192" s="64" t="str">
        <f>IF($B192&lt;&gt;"",SUMIFS(进货台账!$I$3:$I$1869,进货台账!$E$3:$E$1869,$B192,进货台账!$B$3:$B$1869,LEFT($I$3,4),进货台账!$C$3:$C$1869,LEFT(AE$4,LEN(AE$4)-1)),"")</f>
        <v/>
      </c>
      <c r="AF192" s="64" t="str">
        <f>IF($B192&lt;&gt;"",SUMIFS(进货台账!$K$3:$K$1869,进货台账!$E$3:$E$1869,$B192,进货台账!$B$3:$B$1869,LEFT($I$3,4),进货台账!$C$3:$C$1869,LEFT(AE$4,LEN(AE$4)-1)),"")</f>
        <v/>
      </c>
      <c r="AG192" s="64" t="str">
        <f t="shared" si="174"/>
        <v/>
      </c>
      <c r="AH192" s="64" t="str">
        <f t="shared" si="175"/>
        <v/>
      </c>
      <c r="AI192" s="64" t="str">
        <f>IF($B192&lt;&gt;"",SUMIFS(销售台账!$I$3:$I$2654,销售台账!$E$3:$E$2654,$B192,销售台账!$B$3:$B$2654,LEFT($I$3,4),销售台账!$C$3:$C$2654,LEFT(AE$4,LEN(AE$4)-1)),"")</f>
        <v/>
      </c>
      <c r="AJ192" s="64" t="str">
        <f>IF($B192&lt;&gt;"",IFERROR(SUMIFS(销售台账!$K$3:$K$2654,销售台账!$E$3:$E$2654,$B192,销售台账!$B$3:$B$2654,LEFT($I$3,4),销售台账!$C$3:$C$2654,LEFT(AE$4,LEN(AE$4)-1))/AI192,0),"")</f>
        <v/>
      </c>
      <c r="AK192" s="64" t="str">
        <f>IF($B192&lt;&gt;"",SUMIFS(损耗登记!$I$3:$I$4999,损耗登记!$E$3:$E$4999,$B192,损耗登记!$B$3:$B$4999,LEFT($I$3,4),损耗登记!$C$3:$C$4999,LEFT(AE$4,LEN(AE$4)-1)),"")</f>
        <v/>
      </c>
      <c r="AL192" s="64" t="str">
        <f t="shared" si="176"/>
        <v/>
      </c>
      <c r="AM192" s="64" t="str">
        <f t="shared" si="177"/>
        <v/>
      </c>
      <c r="AN192" s="64" t="str">
        <f t="shared" si="178"/>
        <v/>
      </c>
      <c r="AO192" s="64" t="str">
        <f t="shared" si="179"/>
        <v/>
      </c>
      <c r="AP192" s="64" t="str">
        <f>IF($B192&lt;&gt;"",SUMIFS(进货台账!$I$3:$I$1869,进货台账!$E$3:$E$1869,$B192,进货台账!$B$3:$B$1869,LEFT($I$3,4),进货台账!$C$3:$C$1869,LEFT(AP$4,LEN(AP$4)-1)),"")</f>
        <v/>
      </c>
      <c r="AQ192" s="64" t="str">
        <f>IF($B192&lt;&gt;"",SUMIFS(进货台账!$K$3:$K$1869,进货台账!$E$3:$E$1869,$B192,进货台账!$B$3:$B$1869,LEFT($I$3,4),进货台账!$C$3:$C$1869,LEFT(AP$4,LEN(AP$4)-1)),"")</f>
        <v/>
      </c>
      <c r="AR192" s="64" t="str">
        <f t="shared" si="180"/>
        <v/>
      </c>
      <c r="AS192" s="64" t="str">
        <f t="shared" si="181"/>
        <v/>
      </c>
      <c r="AT192" s="64" t="str">
        <f>IF($B192&lt;&gt;"",SUMIFS(销售台账!$I$3:$I$2654,销售台账!$E$3:$E$2654,$B192,销售台账!$B$3:$B$2654,LEFT($I$3,4),销售台账!$C$3:$C$2654,LEFT(AP$4,LEN(AP$4)-1)),"")</f>
        <v/>
      </c>
      <c r="AU192" s="64" t="str">
        <f>IF($B192&lt;&gt;"",IFERROR(SUMIFS(销售台账!$K$3:$K$2654,销售台账!$E$3:$E$2654,$B192,销售台账!$B$3:$B$2654,LEFT($I$3,4),销售台账!$C$3:$C$2654,LEFT(AP$4,LEN(AP$4)-1))/AT192,0),"")</f>
        <v/>
      </c>
      <c r="AV192" s="64" t="str">
        <f>IF($B192&lt;&gt;"",SUMIFS(损耗登记!$I$3:$I$4999,损耗登记!$E$3:$E$4999,$B192,损耗登记!$B$3:$B$4999,LEFT($I$3,4),损耗登记!$C$3:$C$4999,LEFT(AP$4,LEN(AP$4)-1)),"")</f>
        <v/>
      </c>
      <c r="AW192" s="64" t="str">
        <f t="shared" si="182"/>
        <v/>
      </c>
      <c r="AX192" s="64" t="str">
        <f t="shared" si="183"/>
        <v/>
      </c>
      <c r="AY192" s="64" t="str">
        <f t="shared" si="184"/>
        <v/>
      </c>
      <c r="AZ192" s="64" t="str">
        <f t="shared" si="185"/>
        <v/>
      </c>
      <c r="BA192" s="64" t="str">
        <f>IF($B192&lt;&gt;"",SUMIFS(进货台账!$I$3:$I$1869,进货台账!$E$3:$E$1869,$B192,进货台账!$B$3:$B$1869,LEFT($I$3,4),进货台账!$C$3:$C$1869,LEFT(BA$4,LEN(BA$4)-1)),"")</f>
        <v/>
      </c>
      <c r="BB192" s="64" t="str">
        <f>IF($B192&lt;&gt;"",SUMIFS(进货台账!$K$3:$K$1869,进货台账!$E$3:$E$1869,$B192,进货台账!$B$3:$B$1869,LEFT($I$3,4),进货台账!$C$3:$C$1869,LEFT(BA$4,LEN(BA$4)-1)),"")</f>
        <v/>
      </c>
      <c r="BC192" s="64" t="str">
        <f t="shared" si="186"/>
        <v/>
      </c>
      <c r="BD192" s="64" t="str">
        <f t="shared" si="187"/>
        <v/>
      </c>
      <c r="BE192" s="64" t="str">
        <f>IF($B192&lt;&gt;"",SUMIFS(销售台账!$I$3:$I$2654,销售台账!$E$3:$E$2654,$B192,销售台账!$B$3:$B$2654,LEFT($I$3,4),销售台账!$C$3:$C$2654,LEFT(BA$4,LEN(BA$4)-1)),"")</f>
        <v/>
      </c>
      <c r="BF192" s="64" t="str">
        <f>IF($B192&lt;&gt;"",IFERROR(SUMIFS(销售台账!$K$3:$K$2654,销售台账!$E$3:$E$2654,$B192,销售台账!$B$3:$B$2654,LEFT($I$3,4),销售台账!$C$3:$C$2654,LEFT(BA$4,LEN(BA$4)-1))/BE192,0),"")</f>
        <v/>
      </c>
      <c r="BG192" s="64" t="str">
        <f>IF($B192&lt;&gt;"",SUMIFS(损耗登记!$I$3:$I$4999,损耗登记!$E$3:$E$4999,$B192,损耗登记!$B$3:$B$4999,LEFT($I$3,4),损耗登记!$C$3:$C$4999,LEFT(BA$4,LEN(BA$4)-1)),"")</f>
        <v/>
      </c>
      <c r="BH192" s="64" t="str">
        <f t="shared" si="188"/>
        <v/>
      </c>
      <c r="BI192" s="64" t="str">
        <f t="shared" si="189"/>
        <v/>
      </c>
      <c r="BJ192" s="64" t="str">
        <f t="shared" si="190"/>
        <v/>
      </c>
      <c r="BK192" s="64" t="str">
        <f t="shared" si="191"/>
        <v/>
      </c>
      <c r="BL192" s="64" t="str">
        <f>IF($B192&lt;&gt;"",SUMIFS(进货台账!$I$3:$I$1869,进货台账!$E$3:$E$1869,$B192,进货台账!$B$3:$B$1869,LEFT($I$3,4),进货台账!$C$3:$C$1869,LEFT(BL$4,LEN(BL$4)-1)),"")</f>
        <v/>
      </c>
      <c r="BM192" s="64" t="str">
        <f>IF($B192&lt;&gt;"",SUMIFS(进货台账!$K$3:$K$1869,进货台账!$E$3:$E$1869,$B192,进货台账!$B$3:$B$1869,LEFT($I$3,4),进货台账!$C$3:$C$1869,LEFT(BL$4,LEN(BL$4)-1)),"")</f>
        <v/>
      </c>
      <c r="BN192" s="64" t="str">
        <f t="shared" si="192"/>
        <v/>
      </c>
      <c r="BO192" s="64" t="str">
        <f t="shared" si="193"/>
        <v/>
      </c>
      <c r="BP192" s="64" t="str">
        <f>IF($B192&lt;&gt;"",SUMIFS(销售台账!$I$3:$I$2654,销售台账!$E$3:$E$2654,$B192,销售台账!$B$3:$B$2654,LEFT($I$3,4),销售台账!$C$3:$C$2654,LEFT(BL$4,LEN(BL$4)-1)),"")</f>
        <v/>
      </c>
      <c r="BQ192" s="64" t="str">
        <f>IF($B192&lt;&gt;"",IFERROR(SUMIFS(销售台账!$K$3:$K$2654,销售台账!$E$3:$E$2654,$B192,销售台账!$B$3:$B$2654,LEFT($I$3,4),销售台账!$C$3:$C$2654,LEFT(BL$4,LEN(BL$4)-1))/BP192,0),"")</f>
        <v/>
      </c>
      <c r="BR192" s="64" t="str">
        <f>IF($B192&lt;&gt;"",SUMIFS(损耗登记!$I$3:$I$4999,损耗登记!$E$3:$E$4999,$B192,损耗登记!$B$3:$B$4999,LEFT($I$3,4),损耗登记!$C$3:$C$4999,LEFT(BL$4,LEN(BL$4)-1)),"")</f>
        <v/>
      </c>
      <c r="BS192" s="64" t="str">
        <f t="shared" si="194"/>
        <v/>
      </c>
      <c r="BT192" s="64" t="str">
        <f t="shared" si="195"/>
        <v/>
      </c>
      <c r="BU192" s="64" t="str">
        <f t="shared" si="196"/>
        <v/>
      </c>
      <c r="BV192" s="64" t="str">
        <f t="shared" si="197"/>
        <v/>
      </c>
      <c r="BW192" s="64" t="str">
        <f>IF($B192&lt;&gt;"",SUMIFS(进货台账!$I$3:$I$1869,进货台账!$E$3:$E$1869,$B192,进货台账!$B$3:$B$1869,LEFT($I$3,4),进货台账!$C$3:$C$1869,LEFT(BW$4,LEN(BW$4)-1)),"")</f>
        <v/>
      </c>
      <c r="BX192" s="64" t="str">
        <f>IF($B192&lt;&gt;"",SUMIFS(进货台账!$K$3:$K$1869,进货台账!$E$3:$E$1869,$B192,进货台账!$B$3:$B$1869,LEFT($I$3,4),进货台账!$C$3:$C$1869,LEFT(BW$4,LEN(BW$4)-1)),"")</f>
        <v/>
      </c>
      <c r="BY192" s="64" t="str">
        <f t="shared" si="198"/>
        <v/>
      </c>
      <c r="BZ192" s="64" t="str">
        <f t="shared" si="199"/>
        <v/>
      </c>
      <c r="CA192" s="64" t="str">
        <f>IF($B192&lt;&gt;"",SUMIFS(销售台账!$I$3:$I$2654,销售台账!$E$3:$E$2654,$B192,销售台账!$B$3:$B$2654,LEFT($I$3,4),销售台账!$C$3:$C$2654,LEFT(BW$4,LEN(BW$4)-1)),"")</f>
        <v/>
      </c>
      <c r="CB192" s="64" t="str">
        <f>IF($B192&lt;&gt;"",IFERROR(SUMIFS(销售台账!$K$3:$K$2654,销售台账!$E$3:$E$2654,$B192,销售台账!$B$3:$B$2654,LEFT($I$3,4),销售台账!$C$3:$C$2654,LEFT(BW$4,LEN(BW$4)-1))/CA192,0),"")</f>
        <v/>
      </c>
      <c r="CC192" s="64" t="str">
        <f>IF($B192&lt;&gt;"",SUMIFS(损耗登记!$I$3:$I$4999,损耗登记!$E$3:$E$4999,$B192,损耗登记!$B$3:$B$4999,LEFT($I$3,4),损耗登记!$C$3:$C$4999,LEFT(BW$4,LEN(BW$4)-1)),"")</f>
        <v/>
      </c>
      <c r="CD192" s="64" t="str">
        <f t="shared" si="200"/>
        <v/>
      </c>
      <c r="CE192" s="64" t="str">
        <f t="shared" si="201"/>
        <v/>
      </c>
      <c r="CF192" s="64" t="str">
        <f t="shared" si="202"/>
        <v/>
      </c>
      <c r="CG192" s="64" t="str">
        <f t="shared" si="203"/>
        <v/>
      </c>
      <c r="CH192" s="64" t="str">
        <f>IF($B192&lt;&gt;"",SUMIFS(进货台账!$I$3:$I$1869,进货台账!$E$3:$E$1869,$B192,进货台账!$B$3:$B$1869,LEFT($I$3,4),进货台账!$C$3:$C$1869,LEFT(CH$4,LEN(CH$4)-1)),"")</f>
        <v/>
      </c>
      <c r="CI192" s="64" t="str">
        <f>IF($B192&lt;&gt;"",SUMIFS(进货台账!$K$3:$K$1869,进货台账!$E$3:$E$1869,$B192,进货台账!$B$3:$B$1869,LEFT($I$3,4),进货台账!$C$3:$C$1869,LEFT(CH$4,LEN(CH$4)-1)),"")</f>
        <v/>
      </c>
      <c r="CJ192" s="64" t="str">
        <f t="shared" si="204"/>
        <v/>
      </c>
      <c r="CK192" s="64" t="str">
        <f t="shared" si="205"/>
        <v/>
      </c>
      <c r="CL192" s="64" t="str">
        <f>IF($B192&lt;&gt;"",SUMIFS(销售台账!$I$3:$I$2654,销售台账!$E$3:$E$2654,$B192,销售台账!$B$3:$B$2654,LEFT($I$3,4),销售台账!$C$3:$C$2654,LEFT(CH$4,LEN(CH$4)-1)),"")</f>
        <v/>
      </c>
      <c r="CM192" s="64" t="str">
        <f>IF($B192&lt;&gt;"",IFERROR(SUMIFS(销售台账!$K$3:$K$2654,销售台账!$E$3:$E$2654,$B192,销售台账!$B$3:$B$2654,LEFT($I$3,4),销售台账!$C$3:$C$2654,LEFT(CH$4,LEN(CH$4)-1))/CL192,0),"")</f>
        <v/>
      </c>
      <c r="CN192" s="64" t="str">
        <f>IF($B192&lt;&gt;"",SUMIFS(损耗登记!$I$3:$I$4999,损耗登记!$E$3:$E$4999,$B192,损耗登记!$B$3:$B$4999,LEFT($I$3,4),损耗登记!$C$3:$C$4999,LEFT(CH$4,LEN(CH$4)-1)),"")</f>
        <v/>
      </c>
      <c r="CO192" s="64" t="str">
        <f t="shared" si="206"/>
        <v/>
      </c>
      <c r="CP192" s="64" t="str">
        <f t="shared" si="207"/>
        <v/>
      </c>
      <c r="CQ192" s="64" t="str">
        <f t="shared" si="208"/>
        <v/>
      </c>
      <c r="CR192" s="64" t="str">
        <f t="shared" si="209"/>
        <v/>
      </c>
      <c r="CS192" s="64" t="str">
        <f>IF($B192&lt;&gt;"",SUMIFS(进货台账!$I$3:$I$1869,进货台账!$E$3:$E$1869,$B192,进货台账!$B$3:$B$1869,LEFT($I$3,4),进货台账!$C$3:$C$1869,LEFT(CS$4,LEN(CS$4)-1)),"")</f>
        <v/>
      </c>
      <c r="CT192" s="64" t="str">
        <f>IF($B192&lt;&gt;"",SUMIFS(进货台账!$K$3:$K$1869,进货台账!$E$3:$E$1869,$B192,进货台账!$B$3:$B$1869,LEFT($I$3,4),进货台账!$C$3:$C$1869,LEFT(CS$4,LEN(CS$4)-1)),"")</f>
        <v/>
      </c>
      <c r="CU192" s="64" t="str">
        <f t="shared" si="210"/>
        <v/>
      </c>
      <c r="CV192" s="64" t="str">
        <f t="shared" si="211"/>
        <v/>
      </c>
      <c r="CW192" s="64" t="str">
        <f>IF($B192&lt;&gt;"",SUMIFS(销售台账!$I$3:$I$2654,销售台账!$E$3:$E$2654,$B192,销售台账!$B$3:$B$2654,LEFT($I$3,4),销售台账!$C$3:$C$2654,LEFT(CS$4,LEN(CS$4)-1)),"")</f>
        <v/>
      </c>
      <c r="CX192" s="64" t="str">
        <f>IF($B192&lt;&gt;"",IFERROR(SUMIFS(销售台账!$K$3:$K$2654,销售台账!$E$3:$E$2654,$B192,销售台账!$B$3:$B$2654,LEFT($I$3,4),销售台账!$C$3:$C$2654,LEFT(CS$4,LEN(CS$4)-1))/CW192,0),"")</f>
        <v/>
      </c>
      <c r="CY192" s="64" t="str">
        <f>IF($B192&lt;&gt;"",SUMIFS(损耗登记!$I$3:$I$4999,损耗登记!$E$3:$E$4999,$B192,损耗登记!$B$3:$B$4999,LEFT($I$3,4),损耗登记!$C$3:$C$4999,LEFT(CS$4,LEN(CS$4)-1)),"")</f>
        <v/>
      </c>
      <c r="CZ192" s="64" t="str">
        <f t="shared" si="212"/>
        <v/>
      </c>
      <c r="DA192" s="64" t="str">
        <f t="shared" si="213"/>
        <v/>
      </c>
      <c r="DB192" s="64" t="str">
        <f t="shared" si="214"/>
        <v/>
      </c>
      <c r="DC192" s="64" t="str">
        <f t="shared" si="215"/>
        <v/>
      </c>
      <c r="DD192" s="64" t="str">
        <f>IF($B192&lt;&gt;"",SUMIFS(进货台账!$I$3:$I$1869,进货台账!$E$3:$E$1869,$B192,进货台账!$B$3:$B$1869,LEFT($I$3,4),进货台账!$C$3:$C$1869,LEFT(DD$4,LEN(DD$4)-1)),"")</f>
        <v/>
      </c>
      <c r="DE192" s="64" t="str">
        <f>IF($B192&lt;&gt;"",SUMIFS(进货台账!$K$3:$K$1869,进货台账!$E$3:$E$1869,$B192,进货台账!$B$3:$B$1869,LEFT($I$3,4),进货台账!$C$3:$C$1869,LEFT(DD$4,LEN(DD$4)-1)),"")</f>
        <v/>
      </c>
      <c r="DF192" s="64" t="str">
        <f t="shared" si="216"/>
        <v/>
      </c>
      <c r="DG192" s="64" t="str">
        <f t="shared" si="217"/>
        <v/>
      </c>
      <c r="DH192" s="64" t="str">
        <f>IF($B192&lt;&gt;"",SUMIFS(销售台账!$I$3:$I$2654,销售台账!$E$3:$E$2654,$B192,销售台账!$B$3:$B$2654,LEFT($I$3,4),销售台账!$C$3:$C$2654,LEFT(DD$4,LEN(DD$4)-1)),"")</f>
        <v/>
      </c>
      <c r="DI192" s="64" t="str">
        <f>IF($B192&lt;&gt;"",IFERROR(SUMIFS(销售台账!$K$3:$K$2654,销售台账!$E$3:$E$2654,$B192,销售台账!$B$3:$B$2654,LEFT($I$3,4),销售台账!$C$3:$C$2654,LEFT(DD$4,LEN(DD$4)-1))/DH192,0),"")</f>
        <v/>
      </c>
      <c r="DJ192" s="64" t="str">
        <f>IF($B192&lt;&gt;"",SUMIFS(损耗登记!$I$3:$I$4999,损耗登记!$E$3:$E$4999,$B192,损耗登记!$B$3:$B$4999,LEFT($I$3,4),损耗登记!$C$3:$C$4999,LEFT(DD$4,LEN(DD$4)-1)),"")</f>
        <v/>
      </c>
      <c r="DK192" s="64" t="str">
        <f t="shared" si="218"/>
        <v/>
      </c>
      <c r="DL192" s="64" t="str">
        <f t="shared" si="219"/>
        <v/>
      </c>
      <c r="DM192" s="64" t="str">
        <f t="shared" si="220"/>
        <v/>
      </c>
      <c r="DN192" s="64" t="str">
        <f t="shared" si="221"/>
        <v/>
      </c>
      <c r="DO192" s="64" t="str">
        <f>IF($B192&lt;&gt;"",SUMIFS(进货台账!$I$3:$I$1869,进货台账!$E$3:$E$1869,$B192,进货台账!$B$3:$B$1869,LEFT($I$3,4),进货台账!$C$3:$C$1869,LEFT(DO$4,LEN(DO$4)-1)),"")</f>
        <v/>
      </c>
      <c r="DP192" s="64" t="str">
        <f>IF($B192&lt;&gt;"",SUMIFS(进货台账!$K$3:$K$1869,进货台账!$E$3:$E$1869,$B192,进货台账!$B$3:$B$1869,LEFT($I$3,4),进货台账!$C$3:$C$1869,LEFT(DO$4,LEN(DO$4)-1)),"")</f>
        <v/>
      </c>
      <c r="DQ192" s="64" t="str">
        <f t="shared" si="222"/>
        <v/>
      </c>
      <c r="DR192" s="64" t="str">
        <f t="shared" si="223"/>
        <v/>
      </c>
      <c r="DS192" s="64" t="str">
        <f>IF($B192&lt;&gt;"",SUMIFS(销售台账!$I$3:$I$2654,销售台账!$E$3:$E$2654,$B192,销售台账!$B$3:$B$2654,LEFT($I$3,4),销售台账!$C$3:$C$2654,LEFT(DO$4,LEN(DO$4)-1)),"")</f>
        <v/>
      </c>
      <c r="DT192" s="64" t="str">
        <f>IF($B192&lt;&gt;"",IFERROR(SUMIFS(销售台账!$K$3:$K$2654,销售台账!$E$3:$E$2654,$B192,销售台账!$B$3:$B$2654,LEFT($I$3,4),销售台账!$C$3:$C$2654,LEFT(DO$4,LEN(DO$4)-1))/DS192,0),"")</f>
        <v/>
      </c>
      <c r="DU192" s="64" t="str">
        <f>IF($B192&lt;&gt;"",SUMIFS(损耗登记!$I$3:$I$4999,损耗登记!$E$3:$E$4999,$B192,损耗登记!$B$3:$B$4999,LEFT($I$3,4),损耗登记!$C$3:$C$4999,LEFT(DO$4,LEN(DO$4)-1)),"")</f>
        <v/>
      </c>
      <c r="DV192" s="64" t="str">
        <f t="shared" si="224"/>
        <v/>
      </c>
      <c r="DW192" s="64" t="str">
        <f t="shared" si="225"/>
        <v/>
      </c>
      <c r="DX192" s="64" t="str">
        <f t="shared" si="226"/>
        <v/>
      </c>
      <c r="DY192" s="64" t="str">
        <f t="shared" si="227"/>
        <v/>
      </c>
      <c r="DZ192" s="64" t="str">
        <f>IF($B192&lt;&gt;"",SUMIFS(进货台账!$I$3:$I$1869,进货台账!$E$3:$E$1869,$B192,进货台账!$B$3:$B$1869,LEFT($I$3,4),进货台账!$C$3:$C$1869,LEFT(DZ$4,LEN(DZ$4)-1)),"")</f>
        <v/>
      </c>
      <c r="EA192" s="64" t="str">
        <f>IF($B192&lt;&gt;"",SUMIFS(进货台账!$K$3:$K$1869,进货台账!$E$3:$E$1869,$B192,进货台账!$B$3:$B$1869,LEFT($I$3,4),进货台账!$C$3:$C$1869,LEFT(DZ$4,LEN(DZ$4)-1)),"")</f>
        <v/>
      </c>
      <c r="EB192" s="64" t="str">
        <f t="shared" si="228"/>
        <v/>
      </c>
      <c r="EC192" s="64" t="str">
        <f t="shared" si="229"/>
        <v/>
      </c>
      <c r="ED192" s="64" t="str">
        <f>IF($B192&lt;&gt;"",SUMIFS(销售台账!$I$3:$I$2654,销售台账!$E$3:$E$2654,$B192,销售台账!$B$3:$B$2654,LEFT($I$3,4),销售台账!$C$3:$C$2654,LEFT(DZ$4,LEN(DZ$4)-1)),"")</f>
        <v/>
      </c>
      <c r="EE192" s="64" t="str">
        <f>IF($B192&lt;&gt;"",IFERROR(SUMIFS(销售台账!$K$3:$K$2654,销售台账!$E$3:$E$2654,$B192,销售台账!$B$3:$B$2654,LEFT($I$3,4),销售台账!$C$3:$C$2654,LEFT(DZ$4,LEN(DZ$4)-1))/ED192,0),"")</f>
        <v/>
      </c>
      <c r="EF192" s="64" t="str">
        <f>IF($B192&lt;&gt;"",SUMIFS(损耗登记!$I$3:$I$4999,损耗登记!$E$3:$E$4999,$B192,损耗登记!$B$3:$B$4999,LEFT($I$3,4),损耗登记!$C$3:$C$4999,LEFT(DZ$4,LEN(DZ$4)-1)),"")</f>
        <v/>
      </c>
      <c r="EG192" s="64" t="str">
        <f t="shared" si="230"/>
        <v/>
      </c>
      <c r="EH192" s="64" t="str">
        <f t="shared" si="231"/>
        <v/>
      </c>
      <c r="EI192" s="64" t="str">
        <f t="shared" si="232"/>
        <v/>
      </c>
      <c r="EJ192" s="64" t="str">
        <f t="shared" si="233"/>
        <v/>
      </c>
    </row>
    <row r="193" s="44" customFormat="1" ht="22" customHeight="1" spans="1:140">
      <c r="A193" s="63" t="str">
        <f t="shared" si="234"/>
        <v/>
      </c>
      <c r="B193" s="63" t="str">
        <f>IF(商品参数!A189&lt;&gt;"",商品参数!A189,"")</f>
        <v/>
      </c>
      <c r="C193" s="64" t="str">
        <f>IFERROR(VLOOKUP(B193,商品参数!A:E,2,FALSE),"")</f>
        <v/>
      </c>
      <c r="D193" s="64" t="str">
        <f>IFERROR(VLOOKUP(B193,商品参数!A:E,3,FALSE),"")</f>
        <v/>
      </c>
      <c r="E193" s="64" t="str">
        <f>IFERROR(VLOOKUP(B193,商品参数!A:E,4,FALSE),"")</f>
        <v/>
      </c>
      <c r="F193" s="64" t="str">
        <f>IF(E193&lt;&gt;"",IFERROR(VLOOKUP(B193,商品参数!$A$3:$D$499,6,0),0),"")</f>
        <v/>
      </c>
      <c r="G193" s="64" t="str">
        <f>IF(E193&lt;&gt;"",IFERROR(VLOOKUP(B193,商品参数!$A$3:$E$499,7,0),0),"")</f>
        <v/>
      </c>
      <c r="H193" s="64" t="str">
        <f t="shared" si="168"/>
        <v/>
      </c>
      <c r="I193" s="64" t="str">
        <f>IF($B193&lt;&gt;"",SUMIFS(进货台账!$I$3:$I$1869,进货台账!$E$3:$E$1869,$B193,进货台账!$B$3:$B$1869,LEFT($I$3,4),进货台账!$C$3:$C$1869,LEFT(I$4,LEN(I$4)-1)),"")</f>
        <v/>
      </c>
      <c r="J193" s="64" t="str">
        <f>IF($B193&lt;&gt;"",SUMIFS(进货台账!$K$3:$K$1869,进货台账!$E$3:$E$1869,$B193,进货台账!$B$3:$B$1869,LEFT($I$3,4),进货台账!$C$3:$C$1869,LEFT(I$4,LEN(I$4)-1)),"")</f>
        <v/>
      </c>
      <c r="K193" s="64" t="str">
        <f t="shared" si="169"/>
        <v/>
      </c>
      <c r="L193" s="64" t="str">
        <f t="shared" si="170"/>
        <v/>
      </c>
      <c r="M193" s="64" t="str">
        <f>IF($B193&lt;&gt;"",SUMIFS(销售台账!$I$3:$I$2654,销售台账!$E$3:$E$2654,$B193,销售台账!$B$3:$B$2654,LEFT($I$3,4),销售台账!$C$3:$C$2654,LEFT(I$4,LEN(I$4)-1)),"")</f>
        <v/>
      </c>
      <c r="N193" s="64" t="str">
        <f>IF($B193&lt;&gt;"",IFERROR(SUMIFS(销售台账!$K$3:$K$2654,销售台账!$E$3:$E$2654,$B193,销售台账!$B$3:$B$2654,LEFT($I$3,4),销售台账!$C$3:$C$2654,LEFT(I$4,LEN(I$4)-1))/M193,0),"")</f>
        <v/>
      </c>
      <c r="O193" s="64" t="str">
        <f>IF($B193&lt;&gt;"",SUMIFS(损耗登记!$I$3:$I$4999,损耗登记!$E$3:$E$4999,$B193,损耗登记!$B$3:$B$4999,LEFT($I$3,4),损耗登记!$C$3:$C$4999,LEFT(I$4,LEN(I$4)-1)),"")</f>
        <v/>
      </c>
      <c r="P193" s="64" t="str">
        <f t="shared" si="171"/>
        <v/>
      </c>
      <c r="Q193" s="64" t="str">
        <f t="shared" si="172"/>
        <v/>
      </c>
      <c r="R193" s="64" t="str">
        <f t="shared" si="173"/>
        <v/>
      </c>
      <c r="S193" s="64" t="str">
        <f t="shared" si="235"/>
        <v/>
      </c>
      <c r="T193" s="64" t="str">
        <f>IF($B193&lt;&gt;"",SUMIFS(进货台账!$I$3:$I$1869,进货台账!$E$3:$E$1869,$B193,进货台账!$B$3:$B$1869,LEFT($I$3,4),进货台账!$C$3:$C$1869,LEFT(T$4,LEN(T$4)-1)),"")</f>
        <v/>
      </c>
      <c r="U193" s="64" t="str">
        <f>IF($B193&lt;&gt;"",SUMIFS(进货台账!$K$3:$K$1869,进货台账!$E$3:$E$1869,$B193,进货台账!$B$3:$B$1869,LEFT($I$3,4),进货台账!$C$3:$C$1869,LEFT(T$4,LEN(T$4)-1)),"")</f>
        <v/>
      </c>
      <c r="V193" s="64" t="str">
        <f t="shared" si="236"/>
        <v/>
      </c>
      <c r="W193" s="64" t="str">
        <f t="shared" si="237"/>
        <v/>
      </c>
      <c r="X193" s="64" t="str">
        <f>IF($B193&lt;&gt;"",SUMIFS(销售台账!$I$3:$I$2654,销售台账!$E$3:$E$2654,$B193,销售台账!$B$3:$B$2654,LEFT($I$3,4),销售台账!$C$3:$C$2654,LEFT(T$4,LEN(T$4)-1)),"")</f>
        <v/>
      </c>
      <c r="Y193" s="64" t="str">
        <f>IF($B193&lt;&gt;"",IFERROR(SUMIFS(销售台账!$K$3:$K$2654,销售台账!$E$3:$E$2654,$B193,销售台账!$B$3:$B$2654,LEFT($I$3,4),销售台账!$C$3:$C$2654,LEFT(T$4,LEN(T$4)-1))/X193,0),"")</f>
        <v/>
      </c>
      <c r="Z193" s="64" t="str">
        <f>IF($B193&lt;&gt;"",SUMIFS(损耗登记!$I$3:$I$4999,损耗登记!$E$3:$E$4999,$B193,损耗登记!$B$3:$B$4999,LEFT($I$3,4),损耗登记!$C$3:$C$4999,LEFT(T$4,LEN(T$4)-1)),"")</f>
        <v/>
      </c>
      <c r="AA193" s="64" t="str">
        <f t="shared" si="238"/>
        <v/>
      </c>
      <c r="AB193" s="64" t="str">
        <f t="shared" si="239"/>
        <v/>
      </c>
      <c r="AC193" s="64" t="str">
        <f t="shared" si="240"/>
        <v/>
      </c>
      <c r="AD193" s="64" t="str">
        <f t="shared" si="241"/>
        <v/>
      </c>
      <c r="AE193" s="64" t="str">
        <f>IF($B193&lt;&gt;"",SUMIFS(进货台账!$I$3:$I$1869,进货台账!$E$3:$E$1869,$B193,进货台账!$B$3:$B$1869,LEFT($I$3,4),进货台账!$C$3:$C$1869,LEFT(AE$4,LEN(AE$4)-1)),"")</f>
        <v/>
      </c>
      <c r="AF193" s="64" t="str">
        <f>IF($B193&lt;&gt;"",SUMIFS(进货台账!$K$3:$K$1869,进货台账!$E$3:$E$1869,$B193,进货台账!$B$3:$B$1869,LEFT($I$3,4),进货台账!$C$3:$C$1869,LEFT(AE$4,LEN(AE$4)-1)),"")</f>
        <v/>
      </c>
      <c r="AG193" s="64" t="str">
        <f t="shared" si="174"/>
        <v/>
      </c>
      <c r="AH193" s="64" t="str">
        <f t="shared" si="175"/>
        <v/>
      </c>
      <c r="AI193" s="64" t="str">
        <f>IF($B193&lt;&gt;"",SUMIFS(销售台账!$I$3:$I$2654,销售台账!$E$3:$E$2654,$B193,销售台账!$B$3:$B$2654,LEFT($I$3,4),销售台账!$C$3:$C$2654,LEFT(AE$4,LEN(AE$4)-1)),"")</f>
        <v/>
      </c>
      <c r="AJ193" s="64" t="str">
        <f>IF($B193&lt;&gt;"",IFERROR(SUMIFS(销售台账!$K$3:$K$2654,销售台账!$E$3:$E$2654,$B193,销售台账!$B$3:$B$2654,LEFT($I$3,4),销售台账!$C$3:$C$2654,LEFT(AE$4,LEN(AE$4)-1))/AI193,0),"")</f>
        <v/>
      </c>
      <c r="AK193" s="64" t="str">
        <f>IF($B193&lt;&gt;"",SUMIFS(损耗登记!$I$3:$I$4999,损耗登记!$E$3:$E$4999,$B193,损耗登记!$B$3:$B$4999,LEFT($I$3,4),损耗登记!$C$3:$C$4999,LEFT(AE$4,LEN(AE$4)-1)),"")</f>
        <v/>
      </c>
      <c r="AL193" s="64" t="str">
        <f t="shared" si="176"/>
        <v/>
      </c>
      <c r="AM193" s="64" t="str">
        <f t="shared" si="177"/>
        <v/>
      </c>
      <c r="AN193" s="64" t="str">
        <f t="shared" si="178"/>
        <v/>
      </c>
      <c r="AO193" s="64" t="str">
        <f t="shared" si="179"/>
        <v/>
      </c>
      <c r="AP193" s="64" t="str">
        <f>IF($B193&lt;&gt;"",SUMIFS(进货台账!$I$3:$I$1869,进货台账!$E$3:$E$1869,$B193,进货台账!$B$3:$B$1869,LEFT($I$3,4),进货台账!$C$3:$C$1869,LEFT(AP$4,LEN(AP$4)-1)),"")</f>
        <v/>
      </c>
      <c r="AQ193" s="64" t="str">
        <f>IF($B193&lt;&gt;"",SUMIFS(进货台账!$K$3:$K$1869,进货台账!$E$3:$E$1869,$B193,进货台账!$B$3:$B$1869,LEFT($I$3,4),进货台账!$C$3:$C$1869,LEFT(AP$4,LEN(AP$4)-1)),"")</f>
        <v/>
      </c>
      <c r="AR193" s="64" t="str">
        <f t="shared" si="180"/>
        <v/>
      </c>
      <c r="AS193" s="64" t="str">
        <f t="shared" si="181"/>
        <v/>
      </c>
      <c r="AT193" s="64" t="str">
        <f>IF($B193&lt;&gt;"",SUMIFS(销售台账!$I$3:$I$2654,销售台账!$E$3:$E$2654,$B193,销售台账!$B$3:$B$2654,LEFT($I$3,4),销售台账!$C$3:$C$2654,LEFT(AP$4,LEN(AP$4)-1)),"")</f>
        <v/>
      </c>
      <c r="AU193" s="64" t="str">
        <f>IF($B193&lt;&gt;"",IFERROR(SUMIFS(销售台账!$K$3:$K$2654,销售台账!$E$3:$E$2654,$B193,销售台账!$B$3:$B$2654,LEFT($I$3,4),销售台账!$C$3:$C$2654,LEFT(AP$4,LEN(AP$4)-1))/AT193,0),"")</f>
        <v/>
      </c>
      <c r="AV193" s="64" t="str">
        <f>IF($B193&lt;&gt;"",SUMIFS(损耗登记!$I$3:$I$4999,损耗登记!$E$3:$E$4999,$B193,损耗登记!$B$3:$B$4999,LEFT($I$3,4),损耗登记!$C$3:$C$4999,LEFT(AP$4,LEN(AP$4)-1)),"")</f>
        <v/>
      </c>
      <c r="AW193" s="64" t="str">
        <f t="shared" si="182"/>
        <v/>
      </c>
      <c r="AX193" s="64" t="str">
        <f t="shared" si="183"/>
        <v/>
      </c>
      <c r="AY193" s="64" t="str">
        <f t="shared" si="184"/>
        <v/>
      </c>
      <c r="AZ193" s="64" t="str">
        <f t="shared" si="185"/>
        <v/>
      </c>
      <c r="BA193" s="64" t="str">
        <f>IF($B193&lt;&gt;"",SUMIFS(进货台账!$I$3:$I$1869,进货台账!$E$3:$E$1869,$B193,进货台账!$B$3:$B$1869,LEFT($I$3,4),进货台账!$C$3:$C$1869,LEFT(BA$4,LEN(BA$4)-1)),"")</f>
        <v/>
      </c>
      <c r="BB193" s="64" t="str">
        <f>IF($B193&lt;&gt;"",SUMIFS(进货台账!$K$3:$K$1869,进货台账!$E$3:$E$1869,$B193,进货台账!$B$3:$B$1869,LEFT($I$3,4),进货台账!$C$3:$C$1869,LEFT(BA$4,LEN(BA$4)-1)),"")</f>
        <v/>
      </c>
      <c r="BC193" s="64" t="str">
        <f t="shared" si="186"/>
        <v/>
      </c>
      <c r="BD193" s="64" t="str">
        <f t="shared" si="187"/>
        <v/>
      </c>
      <c r="BE193" s="64" t="str">
        <f>IF($B193&lt;&gt;"",SUMIFS(销售台账!$I$3:$I$2654,销售台账!$E$3:$E$2654,$B193,销售台账!$B$3:$B$2654,LEFT($I$3,4),销售台账!$C$3:$C$2654,LEFT(BA$4,LEN(BA$4)-1)),"")</f>
        <v/>
      </c>
      <c r="BF193" s="64" t="str">
        <f>IF($B193&lt;&gt;"",IFERROR(SUMIFS(销售台账!$K$3:$K$2654,销售台账!$E$3:$E$2654,$B193,销售台账!$B$3:$B$2654,LEFT($I$3,4),销售台账!$C$3:$C$2654,LEFT(BA$4,LEN(BA$4)-1))/BE193,0),"")</f>
        <v/>
      </c>
      <c r="BG193" s="64" t="str">
        <f>IF($B193&lt;&gt;"",SUMIFS(损耗登记!$I$3:$I$4999,损耗登记!$E$3:$E$4999,$B193,损耗登记!$B$3:$B$4999,LEFT($I$3,4),损耗登记!$C$3:$C$4999,LEFT(BA$4,LEN(BA$4)-1)),"")</f>
        <v/>
      </c>
      <c r="BH193" s="64" t="str">
        <f t="shared" si="188"/>
        <v/>
      </c>
      <c r="BI193" s="64" t="str">
        <f t="shared" si="189"/>
        <v/>
      </c>
      <c r="BJ193" s="64" t="str">
        <f t="shared" si="190"/>
        <v/>
      </c>
      <c r="BK193" s="64" t="str">
        <f t="shared" si="191"/>
        <v/>
      </c>
      <c r="BL193" s="64" t="str">
        <f>IF($B193&lt;&gt;"",SUMIFS(进货台账!$I$3:$I$1869,进货台账!$E$3:$E$1869,$B193,进货台账!$B$3:$B$1869,LEFT($I$3,4),进货台账!$C$3:$C$1869,LEFT(BL$4,LEN(BL$4)-1)),"")</f>
        <v/>
      </c>
      <c r="BM193" s="64" t="str">
        <f>IF($B193&lt;&gt;"",SUMIFS(进货台账!$K$3:$K$1869,进货台账!$E$3:$E$1869,$B193,进货台账!$B$3:$B$1869,LEFT($I$3,4),进货台账!$C$3:$C$1869,LEFT(BL$4,LEN(BL$4)-1)),"")</f>
        <v/>
      </c>
      <c r="BN193" s="64" t="str">
        <f t="shared" si="192"/>
        <v/>
      </c>
      <c r="BO193" s="64" t="str">
        <f t="shared" si="193"/>
        <v/>
      </c>
      <c r="BP193" s="64" t="str">
        <f>IF($B193&lt;&gt;"",SUMIFS(销售台账!$I$3:$I$2654,销售台账!$E$3:$E$2654,$B193,销售台账!$B$3:$B$2654,LEFT($I$3,4),销售台账!$C$3:$C$2654,LEFT(BL$4,LEN(BL$4)-1)),"")</f>
        <v/>
      </c>
      <c r="BQ193" s="64" t="str">
        <f>IF($B193&lt;&gt;"",IFERROR(SUMIFS(销售台账!$K$3:$K$2654,销售台账!$E$3:$E$2654,$B193,销售台账!$B$3:$B$2654,LEFT($I$3,4),销售台账!$C$3:$C$2654,LEFT(BL$4,LEN(BL$4)-1))/BP193,0),"")</f>
        <v/>
      </c>
      <c r="BR193" s="64" t="str">
        <f>IF($B193&lt;&gt;"",SUMIFS(损耗登记!$I$3:$I$4999,损耗登记!$E$3:$E$4999,$B193,损耗登记!$B$3:$B$4999,LEFT($I$3,4),损耗登记!$C$3:$C$4999,LEFT(BL$4,LEN(BL$4)-1)),"")</f>
        <v/>
      </c>
      <c r="BS193" s="64" t="str">
        <f t="shared" si="194"/>
        <v/>
      </c>
      <c r="BT193" s="64" t="str">
        <f t="shared" si="195"/>
        <v/>
      </c>
      <c r="BU193" s="64" t="str">
        <f t="shared" si="196"/>
        <v/>
      </c>
      <c r="BV193" s="64" t="str">
        <f t="shared" si="197"/>
        <v/>
      </c>
      <c r="BW193" s="64" t="str">
        <f>IF($B193&lt;&gt;"",SUMIFS(进货台账!$I$3:$I$1869,进货台账!$E$3:$E$1869,$B193,进货台账!$B$3:$B$1869,LEFT($I$3,4),进货台账!$C$3:$C$1869,LEFT(BW$4,LEN(BW$4)-1)),"")</f>
        <v/>
      </c>
      <c r="BX193" s="64" t="str">
        <f>IF($B193&lt;&gt;"",SUMIFS(进货台账!$K$3:$K$1869,进货台账!$E$3:$E$1869,$B193,进货台账!$B$3:$B$1869,LEFT($I$3,4),进货台账!$C$3:$C$1869,LEFT(BW$4,LEN(BW$4)-1)),"")</f>
        <v/>
      </c>
      <c r="BY193" s="64" t="str">
        <f t="shared" si="198"/>
        <v/>
      </c>
      <c r="BZ193" s="64" t="str">
        <f t="shared" si="199"/>
        <v/>
      </c>
      <c r="CA193" s="64" t="str">
        <f>IF($B193&lt;&gt;"",SUMIFS(销售台账!$I$3:$I$2654,销售台账!$E$3:$E$2654,$B193,销售台账!$B$3:$B$2654,LEFT($I$3,4),销售台账!$C$3:$C$2654,LEFT(BW$4,LEN(BW$4)-1)),"")</f>
        <v/>
      </c>
      <c r="CB193" s="64" t="str">
        <f>IF($B193&lt;&gt;"",IFERROR(SUMIFS(销售台账!$K$3:$K$2654,销售台账!$E$3:$E$2654,$B193,销售台账!$B$3:$B$2654,LEFT($I$3,4),销售台账!$C$3:$C$2654,LEFT(BW$4,LEN(BW$4)-1))/CA193,0),"")</f>
        <v/>
      </c>
      <c r="CC193" s="64" t="str">
        <f>IF($B193&lt;&gt;"",SUMIFS(损耗登记!$I$3:$I$4999,损耗登记!$E$3:$E$4999,$B193,损耗登记!$B$3:$B$4999,LEFT($I$3,4),损耗登记!$C$3:$C$4999,LEFT(BW$4,LEN(BW$4)-1)),"")</f>
        <v/>
      </c>
      <c r="CD193" s="64" t="str">
        <f t="shared" si="200"/>
        <v/>
      </c>
      <c r="CE193" s="64" t="str">
        <f t="shared" si="201"/>
        <v/>
      </c>
      <c r="CF193" s="64" t="str">
        <f t="shared" si="202"/>
        <v/>
      </c>
      <c r="CG193" s="64" t="str">
        <f t="shared" si="203"/>
        <v/>
      </c>
      <c r="CH193" s="64" t="str">
        <f>IF($B193&lt;&gt;"",SUMIFS(进货台账!$I$3:$I$1869,进货台账!$E$3:$E$1869,$B193,进货台账!$B$3:$B$1869,LEFT($I$3,4),进货台账!$C$3:$C$1869,LEFT(CH$4,LEN(CH$4)-1)),"")</f>
        <v/>
      </c>
      <c r="CI193" s="64" t="str">
        <f>IF($B193&lt;&gt;"",SUMIFS(进货台账!$K$3:$K$1869,进货台账!$E$3:$E$1869,$B193,进货台账!$B$3:$B$1869,LEFT($I$3,4),进货台账!$C$3:$C$1869,LEFT(CH$4,LEN(CH$4)-1)),"")</f>
        <v/>
      </c>
      <c r="CJ193" s="64" t="str">
        <f t="shared" si="204"/>
        <v/>
      </c>
      <c r="CK193" s="64" t="str">
        <f t="shared" si="205"/>
        <v/>
      </c>
      <c r="CL193" s="64" t="str">
        <f>IF($B193&lt;&gt;"",SUMIFS(销售台账!$I$3:$I$2654,销售台账!$E$3:$E$2654,$B193,销售台账!$B$3:$B$2654,LEFT($I$3,4),销售台账!$C$3:$C$2654,LEFT(CH$4,LEN(CH$4)-1)),"")</f>
        <v/>
      </c>
      <c r="CM193" s="64" t="str">
        <f>IF($B193&lt;&gt;"",IFERROR(SUMIFS(销售台账!$K$3:$K$2654,销售台账!$E$3:$E$2654,$B193,销售台账!$B$3:$B$2654,LEFT($I$3,4),销售台账!$C$3:$C$2654,LEFT(CH$4,LEN(CH$4)-1))/CL193,0),"")</f>
        <v/>
      </c>
      <c r="CN193" s="64" t="str">
        <f>IF($B193&lt;&gt;"",SUMIFS(损耗登记!$I$3:$I$4999,损耗登记!$E$3:$E$4999,$B193,损耗登记!$B$3:$B$4999,LEFT($I$3,4),损耗登记!$C$3:$C$4999,LEFT(CH$4,LEN(CH$4)-1)),"")</f>
        <v/>
      </c>
      <c r="CO193" s="64" t="str">
        <f t="shared" si="206"/>
        <v/>
      </c>
      <c r="CP193" s="64" t="str">
        <f t="shared" si="207"/>
        <v/>
      </c>
      <c r="CQ193" s="64" t="str">
        <f t="shared" si="208"/>
        <v/>
      </c>
      <c r="CR193" s="64" t="str">
        <f t="shared" si="209"/>
        <v/>
      </c>
      <c r="CS193" s="64" t="str">
        <f>IF($B193&lt;&gt;"",SUMIFS(进货台账!$I$3:$I$1869,进货台账!$E$3:$E$1869,$B193,进货台账!$B$3:$B$1869,LEFT($I$3,4),进货台账!$C$3:$C$1869,LEFT(CS$4,LEN(CS$4)-1)),"")</f>
        <v/>
      </c>
      <c r="CT193" s="64" t="str">
        <f>IF($B193&lt;&gt;"",SUMIFS(进货台账!$K$3:$K$1869,进货台账!$E$3:$E$1869,$B193,进货台账!$B$3:$B$1869,LEFT($I$3,4),进货台账!$C$3:$C$1869,LEFT(CS$4,LEN(CS$4)-1)),"")</f>
        <v/>
      </c>
      <c r="CU193" s="64" t="str">
        <f t="shared" si="210"/>
        <v/>
      </c>
      <c r="CV193" s="64" t="str">
        <f t="shared" si="211"/>
        <v/>
      </c>
      <c r="CW193" s="64" t="str">
        <f>IF($B193&lt;&gt;"",SUMIFS(销售台账!$I$3:$I$2654,销售台账!$E$3:$E$2654,$B193,销售台账!$B$3:$B$2654,LEFT($I$3,4),销售台账!$C$3:$C$2654,LEFT(CS$4,LEN(CS$4)-1)),"")</f>
        <v/>
      </c>
      <c r="CX193" s="64" t="str">
        <f>IF($B193&lt;&gt;"",IFERROR(SUMIFS(销售台账!$K$3:$K$2654,销售台账!$E$3:$E$2654,$B193,销售台账!$B$3:$B$2654,LEFT($I$3,4),销售台账!$C$3:$C$2654,LEFT(CS$4,LEN(CS$4)-1))/CW193,0),"")</f>
        <v/>
      </c>
      <c r="CY193" s="64" t="str">
        <f>IF($B193&lt;&gt;"",SUMIFS(损耗登记!$I$3:$I$4999,损耗登记!$E$3:$E$4999,$B193,损耗登记!$B$3:$B$4999,LEFT($I$3,4),损耗登记!$C$3:$C$4999,LEFT(CS$4,LEN(CS$4)-1)),"")</f>
        <v/>
      </c>
      <c r="CZ193" s="64" t="str">
        <f t="shared" si="212"/>
        <v/>
      </c>
      <c r="DA193" s="64" t="str">
        <f t="shared" si="213"/>
        <v/>
      </c>
      <c r="DB193" s="64" t="str">
        <f t="shared" si="214"/>
        <v/>
      </c>
      <c r="DC193" s="64" t="str">
        <f t="shared" si="215"/>
        <v/>
      </c>
      <c r="DD193" s="64" t="str">
        <f>IF($B193&lt;&gt;"",SUMIFS(进货台账!$I$3:$I$1869,进货台账!$E$3:$E$1869,$B193,进货台账!$B$3:$B$1869,LEFT($I$3,4),进货台账!$C$3:$C$1869,LEFT(DD$4,LEN(DD$4)-1)),"")</f>
        <v/>
      </c>
      <c r="DE193" s="64" t="str">
        <f>IF($B193&lt;&gt;"",SUMIFS(进货台账!$K$3:$K$1869,进货台账!$E$3:$E$1869,$B193,进货台账!$B$3:$B$1869,LEFT($I$3,4),进货台账!$C$3:$C$1869,LEFT(DD$4,LEN(DD$4)-1)),"")</f>
        <v/>
      </c>
      <c r="DF193" s="64" t="str">
        <f t="shared" si="216"/>
        <v/>
      </c>
      <c r="DG193" s="64" t="str">
        <f t="shared" si="217"/>
        <v/>
      </c>
      <c r="DH193" s="64" t="str">
        <f>IF($B193&lt;&gt;"",SUMIFS(销售台账!$I$3:$I$2654,销售台账!$E$3:$E$2654,$B193,销售台账!$B$3:$B$2654,LEFT($I$3,4),销售台账!$C$3:$C$2654,LEFT(DD$4,LEN(DD$4)-1)),"")</f>
        <v/>
      </c>
      <c r="DI193" s="64" t="str">
        <f>IF($B193&lt;&gt;"",IFERROR(SUMIFS(销售台账!$K$3:$K$2654,销售台账!$E$3:$E$2654,$B193,销售台账!$B$3:$B$2654,LEFT($I$3,4),销售台账!$C$3:$C$2654,LEFT(DD$4,LEN(DD$4)-1))/DH193,0),"")</f>
        <v/>
      </c>
      <c r="DJ193" s="64" t="str">
        <f>IF($B193&lt;&gt;"",SUMIFS(损耗登记!$I$3:$I$4999,损耗登记!$E$3:$E$4999,$B193,损耗登记!$B$3:$B$4999,LEFT($I$3,4),损耗登记!$C$3:$C$4999,LEFT(DD$4,LEN(DD$4)-1)),"")</f>
        <v/>
      </c>
      <c r="DK193" s="64" t="str">
        <f t="shared" si="218"/>
        <v/>
      </c>
      <c r="DL193" s="64" t="str">
        <f t="shared" si="219"/>
        <v/>
      </c>
      <c r="DM193" s="64" t="str">
        <f t="shared" si="220"/>
        <v/>
      </c>
      <c r="DN193" s="64" t="str">
        <f t="shared" si="221"/>
        <v/>
      </c>
      <c r="DO193" s="64" t="str">
        <f>IF($B193&lt;&gt;"",SUMIFS(进货台账!$I$3:$I$1869,进货台账!$E$3:$E$1869,$B193,进货台账!$B$3:$B$1869,LEFT($I$3,4),进货台账!$C$3:$C$1869,LEFT(DO$4,LEN(DO$4)-1)),"")</f>
        <v/>
      </c>
      <c r="DP193" s="64" t="str">
        <f>IF($B193&lt;&gt;"",SUMIFS(进货台账!$K$3:$K$1869,进货台账!$E$3:$E$1869,$B193,进货台账!$B$3:$B$1869,LEFT($I$3,4),进货台账!$C$3:$C$1869,LEFT(DO$4,LEN(DO$4)-1)),"")</f>
        <v/>
      </c>
      <c r="DQ193" s="64" t="str">
        <f t="shared" si="222"/>
        <v/>
      </c>
      <c r="DR193" s="64" t="str">
        <f t="shared" si="223"/>
        <v/>
      </c>
      <c r="DS193" s="64" t="str">
        <f>IF($B193&lt;&gt;"",SUMIFS(销售台账!$I$3:$I$2654,销售台账!$E$3:$E$2654,$B193,销售台账!$B$3:$B$2654,LEFT($I$3,4),销售台账!$C$3:$C$2654,LEFT(DO$4,LEN(DO$4)-1)),"")</f>
        <v/>
      </c>
      <c r="DT193" s="64" t="str">
        <f>IF($B193&lt;&gt;"",IFERROR(SUMIFS(销售台账!$K$3:$K$2654,销售台账!$E$3:$E$2654,$B193,销售台账!$B$3:$B$2654,LEFT($I$3,4),销售台账!$C$3:$C$2654,LEFT(DO$4,LEN(DO$4)-1))/DS193,0),"")</f>
        <v/>
      </c>
      <c r="DU193" s="64" t="str">
        <f>IF($B193&lt;&gt;"",SUMIFS(损耗登记!$I$3:$I$4999,损耗登记!$E$3:$E$4999,$B193,损耗登记!$B$3:$B$4999,LEFT($I$3,4),损耗登记!$C$3:$C$4999,LEFT(DO$4,LEN(DO$4)-1)),"")</f>
        <v/>
      </c>
      <c r="DV193" s="64" t="str">
        <f t="shared" si="224"/>
        <v/>
      </c>
      <c r="DW193" s="64" t="str">
        <f t="shared" si="225"/>
        <v/>
      </c>
      <c r="DX193" s="64" t="str">
        <f t="shared" si="226"/>
        <v/>
      </c>
      <c r="DY193" s="64" t="str">
        <f t="shared" si="227"/>
        <v/>
      </c>
      <c r="DZ193" s="64" t="str">
        <f>IF($B193&lt;&gt;"",SUMIFS(进货台账!$I$3:$I$1869,进货台账!$E$3:$E$1869,$B193,进货台账!$B$3:$B$1869,LEFT($I$3,4),进货台账!$C$3:$C$1869,LEFT(DZ$4,LEN(DZ$4)-1)),"")</f>
        <v/>
      </c>
      <c r="EA193" s="64" t="str">
        <f>IF($B193&lt;&gt;"",SUMIFS(进货台账!$K$3:$K$1869,进货台账!$E$3:$E$1869,$B193,进货台账!$B$3:$B$1869,LEFT($I$3,4),进货台账!$C$3:$C$1869,LEFT(DZ$4,LEN(DZ$4)-1)),"")</f>
        <v/>
      </c>
      <c r="EB193" s="64" t="str">
        <f t="shared" si="228"/>
        <v/>
      </c>
      <c r="EC193" s="64" t="str">
        <f t="shared" si="229"/>
        <v/>
      </c>
      <c r="ED193" s="64" t="str">
        <f>IF($B193&lt;&gt;"",SUMIFS(销售台账!$I$3:$I$2654,销售台账!$E$3:$E$2654,$B193,销售台账!$B$3:$B$2654,LEFT($I$3,4),销售台账!$C$3:$C$2654,LEFT(DZ$4,LEN(DZ$4)-1)),"")</f>
        <v/>
      </c>
      <c r="EE193" s="64" t="str">
        <f>IF($B193&lt;&gt;"",IFERROR(SUMIFS(销售台账!$K$3:$K$2654,销售台账!$E$3:$E$2654,$B193,销售台账!$B$3:$B$2654,LEFT($I$3,4),销售台账!$C$3:$C$2654,LEFT(DZ$4,LEN(DZ$4)-1))/ED193,0),"")</f>
        <v/>
      </c>
      <c r="EF193" s="64" t="str">
        <f>IF($B193&lt;&gt;"",SUMIFS(损耗登记!$I$3:$I$4999,损耗登记!$E$3:$E$4999,$B193,损耗登记!$B$3:$B$4999,LEFT($I$3,4),损耗登记!$C$3:$C$4999,LEFT(DZ$4,LEN(DZ$4)-1)),"")</f>
        <v/>
      </c>
      <c r="EG193" s="64" t="str">
        <f t="shared" si="230"/>
        <v/>
      </c>
      <c r="EH193" s="64" t="str">
        <f t="shared" si="231"/>
        <v/>
      </c>
      <c r="EI193" s="64" t="str">
        <f t="shared" si="232"/>
        <v/>
      </c>
      <c r="EJ193" s="64" t="str">
        <f t="shared" si="233"/>
        <v/>
      </c>
    </row>
    <row r="194" s="44" customFormat="1" ht="22" customHeight="1" spans="1:140">
      <c r="A194" s="63" t="str">
        <f t="shared" si="234"/>
        <v/>
      </c>
      <c r="B194" s="63" t="str">
        <f>IF(商品参数!A190&lt;&gt;"",商品参数!A190,"")</f>
        <v/>
      </c>
      <c r="C194" s="64" t="str">
        <f>IFERROR(VLOOKUP(B194,商品参数!A:E,2,FALSE),"")</f>
        <v/>
      </c>
      <c r="D194" s="64" t="str">
        <f>IFERROR(VLOOKUP(B194,商品参数!A:E,3,FALSE),"")</f>
        <v/>
      </c>
      <c r="E194" s="64" t="str">
        <f>IFERROR(VLOOKUP(B194,商品参数!A:E,4,FALSE),"")</f>
        <v/>
      </c>
      <c r="F194" s="64" t="str">
        <f>IF(E194&lt;&gt;"",IFERROR(VLOOKUP(B194,商品参数!$A$3:$D$499,6,0),0),"")</f>
        <v/>
      </c>
      <c r="G194" s="64" t="str">
        <f>IF(E194&lt;&gt;"",IFERROR(VLOOKUP(B194,商品参数!$A$3:$E$499,7,0),0),"")</f>
        <v/>
      </c>
      <c r="H194" s="64" t="str">
        <f t="shared" si="168"/>
        <v/>
      </c>
      <c r="I194" s="64" t="str">
        <f>IF($B194&lt;&gt;"",SUMIFS(进货台账!$I$3:$I$1869,进货台账!$E$3:$E$1869,$B194,进货台账!$B$3:$B$1869,LEFT($I$3,4),进货台账!$C$3:$C$1869,LEFT(I$4,LEN(I$4)-1)),"")</f>
        <v/>
      </c>
      <c r="J194" s="64" t="str">
        <f>IF($B194&lt;&gt;"",SUMIFS(进货台账!$K$3:$K$1869,进货台账!$E$3:$E$1869,$B194,进货台账!$B$3:$B$1869,LEFT($I$3,4),进货台账!$C$3:$C$1869,LEFT(I$4,LEN(I$4)-1)),"")</f>
        <v/>
      </c>
      <c r="K194" s="64" t="str">
        <f t="shared" si="169"/>
        <v/>
      </c>
      <c r="L194" s="64" t="str">
        <f t="shared" si="170"/>
        <v/>
      </c>
      <c r="M194" s="64" t="str">
        <f>IF($B194&lt;&gt;"",SUMIFS(销售台账!$I$3:$I$2654,销售台账!$E$3:$E$2654,$B194,销售台账!$B$3:$B$2654,LEFT($I$3,4),销售台账!$C$3:$C$2654,LEFT(I$4,LEN(I$4)-1)),"")</f>
        <v/>
      </c>
      <c r="N194" s="64" t="str">
        <f>IF($B194&lt;&gt;"",IFERROR(SUMIFS(销售台账!$K$3:$K$2654,销售台账!$E$3:$E$2654,$B194,销售台账!$B$3:$B$2654,LEFT($I$3,4),销售台账!$C$3:$C$2654,LEFT(I$4,LEN(I$4)-1))/M194,0),"")</f>
        <v/>
      </c>
      <c r="O194" s="64" t="str">
        <f>IF($B194&lt;&gt;"",SUMIFS(损耗登记!$I$3:$I$4999,损耗登记!$E$3:$E$4999,$B194,损耗登记!$B$3:$B$4999,LEFT($I$3,4),损耗登记!$C$3:$C$4999,LEFT(I$4,LEN(I$4)-1)),"")</f>
        <v/>
      </c>
      <c r="P194" s="64" t="str">
        <f t="shared" si="171"/>
        <v/>
      </c>
      <c r="Q194" s="64" t="str">
        <f t="shared" si="172"/>
        <v/>
      </c>
      <c r="R194" s="64" t="str">
        <f t="shared" si="173"/>
        <v/>
      </c>
      <c r="S194" s="64" t="str">
        <f t="shared" si="235"/>
        <v/>
      </c>
      <c r="T194" s="64" t="str">
        <f>IF($B194&lt;&gt;"",SUMIFS(进货台账!$I$3:$I$1869,进货台账!$E$3:$E$1869,$B194,进货台账!$B$3:$B$1869,LEFT($I$3,4),进货台账!$C$3:$C$1869,LEFT(T$4,LEN(T$4)-1)),"")</f>
        <v/>
      </c>
      <c r="U194" s="64" t="str">
        <f>IF($B194&lt;&gt;"",SUMIFS(进货台账!$K$3:$K$1869,进货台账!$E$3:$E$1869,$B194,进货台账!$B$3:$B$1869,LEFT($I$3,4),进货台账!$C$3:$C$1869,LEFT(T$4,LEN(T$4)-1)),"")</f>
        <v/>
      </c>
      <c r="V194" s="64" t="str">
        <f t="shared" si="236"/>
        <v/>
      </c>
      <c r="W194" s="64" t="str">
        <f t="shared" si="237"/>
        <v/>
      </c>
      <c r="X194" s="64" t="str">
        <f>IF($B194&lt;&gt;"",SUMIFS(销售台账!$I$3:$I$2654,销售台账!$E$3:$E$2654,$B194,销售台账!$B$3:$B$2654,LEFT($I$3,4),销售台账!$C$3:$C$2654,LEFT(T$4,LEN(T$4)-1)),"")</f>
        <v/>
      </c>
      <c r="Y194" s="64" t="str">
        <f>IF($B194&lt;&gt;"",IFERROR(SUMIFS(销售台账!$K$3:$K$2654,销售台账!$E$3:$E$2654,$B194,销售台账!$B$3:$B$2654,LEFT($I$3,4),销售台账!$C$3:$C$2654,LEFT(T$4,LEN(T$4)-1))/X194,0),"")</f>
        <v/>
      </c>
      <c r="Z194" s="64" t="str">
        <f>IF($B194&lt;&gt;"",SUMIFS(损耗登记!$I$3:$I$4999,损耗登记!$E$3:$E$4999,$B194,损耗登记!$B$3:$B$4999,LEFT($I$3,4),损耗登记!$C$3:$C$4999,LEFT(T$4,LEN(T$4)-1)),"")</f>
        <v/>
      </c>
      <c r="AA194" s="64" t="str">
        <f t="shared" si="238"/>
        <v/>
      </c>
      <c r="AB194" s="64" t="str">
        <f t="shared" si="239"/>
        <v/>
      </c>
      <c r="AC194" s="64" t="str">
        <f t="shared" si="240"/>
        <v/>
      </c>
      <c r="AD194" s="64" t="str">
        <f t="shared" si="241"/>
        <v/>
      </c>
      <c r="AE194" s="64" t="str">
        <f>IF($B194&lt;&gt;"",SUMIFS(进货台账!$I$3:$I$1869,进货台账!$E$3:$E$1869,$B194,进货台账!$B$3:$B$1869,LEFT($I$3,4),进货台账!$C$3:$C$1869,LEFT(AE$4,LEN(AE$4)-1)),"")</f>
        <v/>
      </c>
      <c r="AF194" s="64" t="str">
        <f>IF($B194&lt;&gt;"",SUMIFS(进货台账!$K$3:$K$1869,进货台账!$E$3:$E$1869,$B194,进货台账!$B$3:$B$1869,LEFT($I$3,4),进货台账!$C$3:$C$1869,LEFT(AE$4,LEN(AE$4)-1)),"")</f>
        <v/>
      </c>
      <c r="AG194" s="64" t="str">
        <f t="shared" si="174"/>
        <v/>
      </c>
      <c r="AH194" s="64" t="str">
        <f t="shared" si="175"/>
        <v/>
      </c>
      <c r="AI194" s="64" t="str">
        <f>IF($B194&lt;&gt;"",SUMIFS(销售台账!$I$3:$I$2654,销售台账!$E$3:$E$2654,$B194,销售台账!$B$3:$B$2654,LEFT($I$3,4),销售台账!$C$3:$C$2654,LEFT(AE$4,LEN(AE$4)-1)),"")</f>
        <v/>
      </c>
      <c r="AJ194" s="64" t="str">
        <f>IF($B194&lt;&gt;"",IFERROR(SUMIFS(销售台账!$K$3:$K$2654,销售台账!$E$3:$E$2654,$B194,销售台账!$B$3:$B$2654,LEFT($I$3,4),销售台账!$C$3:$C$2654,LEFT(AE$4,LEN(AE$4)-1))/AI194,0),"")</f>
        <v/>
      </c>
      <c r="AK194" s="64" t="str">
        <f>IF($B194&lt;&gt;"",SUMIFS(损耗登记!$I$3:$I$4999,损耗登记!$E$3:$E$4999,$B194,损耗登记!$B$3:$B$4999,LEFT($I$3,4),损耗登记!$C$3:$C$4999,LEFT(AE$4,LEN(AE$4)-1)),"")</f>
        <v/>
      </c>
      <c r="AL194" s="64" t="str">
        <f t="shared" si="176"/>
        <v/>
      </c>
      <c r="AM194" s="64" t="str">
        <f t="shared" si="177"/>
        <v/>
      </c>
      <c r="AN194" s="64" t="str">
        <f t="shared" si="178"/>
        <v/>
      </c>
      <c r="AO194" s="64" t="str">
        <f t="shared" si="179"/>
        <v/>
      </c>
      <c r="AP194" s="64" t="str">
        <f>IF($B194&lt;&gt;"",SUMIFS(进货台账!$I$3:$I$1869,进货台账!$E$3:$E$1869,$B194,进货台账!$B$3:$B$1869,LEFT($I$3,4),进货台账!$C$3:$C$1869,LEFT(AP$4,LEN(AP$4)-1)),"")</f>
        <v/>
      </c>
      <c r="AQ194" s="64" t="str">
        <f>IF($B194&lt;&gt;"",SUMIFS(进货台账!$K$3:$K$1869,进货台账!$E$3:$E$1869,$B194,进货台账!$B$3:$B$1869,LEFT($I$3,4),进货台账!$C$3:$C$1869,LEFT(AP$4,LEN(AP$4)-1)),"")</f>
        <v/>
      </c>
      <c r="AR194" s="64" t="str">
        <f t="shared" si="180"/>
        <v/>
      </c>
      <c r="AS194" s="64" t="str">
        <f t="shared" si="181"/>
        <v/>
      </c>
      <c r="AT194" s="64" t="str">
        <f>IF($B194&lt;&gt;"",SUMIFS(销售台账!$I$3:$I$2654,销售台账!$E$3:$E$2654,$B194,销售台账!$B$3:$B$2654,LEFT($I$3,4),销售台账!$C$3:$C$2654,LEFT(AP$4,LEN(AP$4)-1)),"")</f>
        <v/>
      </c>
      <c r="AU194" s="64" t="str">
        <f>IF($B194&lt;&gt;"",IFERROR(SUMIFS(销售台账!$K$3:$K$2654,销售台账!$E$3:$E$2654,$B194,销售台账!$B$3:$B$2654,LEFT($I$3,4),销售台账!$C$3:$C$2654,LEFT(AP$4,LEN(AP$4)-1))/AT194,0),"")</f>
        <v/>
      </c>
      <c r="AV194" s="64" t="str">
        <f>IF($B194&lt;&gt;"",SUMIFS(损耗登记!$I$3:$I$4999,损耗登记!$E$3:$E$4999,$B194,损耗登记!$B$3:$B$4999,LEFT($I$3,4),损耗登记!$C$3:$C$4999,LEFT(AP$4,LEN(AP$4)-1)),"")</f>
        <v/>
      </c>
      <c r="AW194" s="64" t="str">
        <f t="shared" si="182"/>
        <v/>
      </c>
      <c r="AX194" s="64" t="str">
        <f t="shared" si="183"/>
        <v/>
      </c>
      <c r="AY194" s="64" t="str">
        <f t="shared" si="184"/>
        <v/>
      </c>
      <c r="AZ194" s="64" t="str">
        <f t="shared" si="185"/>
        <v/>
      </c>
      <c r="BA194" s="64" t="str">
        <f>IF($B194&lt;&gt;"",SUMIFS(进货台账!$I$3:$I$1869,进货台账!$E$3:$E$1869,$B194,进货台账!$B$3:$B$1869,LEFT($I$3,4),进货台账!$C$3:$C$1869,LEFT(BA$4,LEN(BA$4)-1)),"")</f>
        <v/>
      </c>
      <c r="BB194" s="64" t="str">
        <f>IF($B194&lt;&gt;"",SUMIFS(进货台账!$K$3:$K$1869,进货台账!$E$3:$E$1869,$B194,进货台账!$B$3:$B$1869,LEFT($I$3,4),进货台账!$C$3:$C$1869,LEFT(BA$4,LEN(BA$4)-1)),"")</f>
        <v/>
      </c>
      <c r="BC194" s="64" t="str">
        <f t="shared" si="186"/>
        <v/>
      </c>
      <c r="BD194" s="64" t="str">
        <f t="shared" si="187"/>
        <v/>
      </c>
      <c r="BE194" s="64" t="str">
        <f>IF($B194&lt;&gt;"",SUMIFS(销售台账!$I$3:$I$2654,销售台账!$E$3:$E$2654,$B194,销售台账!$B$3:$B$2654,LEFT($I$3,4),销售台账!$C$3:$C$2654,LEFT(BA$4,LEN(BA$4)-1)),"")</f>
        <v/>
      </c>
      <c r="BF194" s="64" t="str">
        <f>IF($B194&lt;&gt;"",IFERROR(SUMIFS(销售台账!$K$3:$K$2654,销售台账!$E$3:$E$2654,$B194,销售台账!$B$3:$B$2654,LEFT($I$3,4),销售台账!$C$3:$C$2654,LEFT(BA$4,LEN(BA$4)-1))/BE194,0),"")</f>
        <v/>
      </c>
      <c r="BG194" s="64" t="str">
        <f>IF($B194&lt;&gt;"",SUMIFS(损耗登记!$I$3:$I$4999,损耗登记!$E$3:$E$4999,$B194,损耗登记!$B$3:$B$4999,LEFT($I$3,4),损耗登记!$C$3:$C$4999,LEFT(BA$4,LEN(BA$4)-1)),"")</f>
        <v/>
      </c>
      <c r="BH194" s="64" t="str">
        <f t="shared" si="188"/>
        <v/>
      </c>
      <c r="BI194" s="64" t="str">
        <f t="shared" si="189"/>
        <v/>
      </c>
      <c r="BJ194" s="64" t="str">
        <f t="shared" si="190"/>
        <v/>
      </c>
      <c r="BK194" s="64" t="str">
        <f t="shared" si="191"/>
        <v/>
      </c>
      <c r="BL194" s="64" t="str">
        <f>IF($B194&lt;&gt;"",SUMIFS(进货台账!$I$3:$I$1869,进货台账!$E$3:$E$1869,$B194,进货台账!$B$3:$B$1869,LEFT($I$3,4),进货台账!$C$3:$C$1869,LEFT(BL$4,LEN(BL$4)-1)),"")</f>
        <v/>
      </c>
      <c r="BM194" s="64" t="str">
        <f>IF($B194&lt;&gt;"",SUMIFS(进货台账!$K$3:$K$1869,进货台账!$E$3:$E$1869,$B194,进货台账!$B$3:$B$1869,LEFT($I$3,4),进货台账!$C$3:$C$1869,LEFT(BL$4,LEN(BL$4)-1)),"")</f>
        <v/>
      </c>
      <c r="BN194" s="64" t="str">
        <f t="shared" si="192"/>
        <v/>
      </c>
      <c r="BO194" s="64" t="str">
        <f t="shared" si="193"/>
        <v/>
      </c>
      <c r="BP194" s="64" t="str">
        <f>IF($B194&lt;&gt;"",SUMIFS(销售台账!$I$3:$I$2654,销售台账!$E$3:$E$2654,$B194,销售台账!$B$3:$B$2654,LEFT($I$3,4),销售台账!$C$3:$C$2654,LEFT(BL$4,LEN(BL$4)-1)),"")</f>
        <v/>
      </c>
      <c r="BQ194" s="64" t="str">
        <f>IF($B194&lt;&gt;"",IFERROR(SUMIFS(销售台账!$K$3:$K$2654,销售台账!$E$3:$E$2654,$B194,销售台账!$B$3:$B$2654,LEFT($I$3,4),销售台账!$C$3:$C$2654,LEFT(BL$4,LEN(BL$4)-1))/BP194,0),"")</f>
        <v/>
      </c>
      <c r="BR194" s="64" t="str">
        <f>IF($B194&lt;&gt;"",SUMIFS(损耗登记!$I$3:$I$4999,损耗登记!$E$3:$E$4999,$B194,损耗登记!$B$3:$B$4999,LEFT($I$3,4),损耗登记!$C$3:$C$4999,LEFT(BL$4,LEN(BL$4)-1)),"")</f>
        <v/>
      </c>
      <c r="BS194" s="64" t="str">
        <f t="shared" si="194"/>
        <v/>
      </c>
      <c r="BT194" s="64" t="str">
        <f t="shared" si="195"/>
        <v/>
      </c>
      <c r="BU194" s="64" t="str">
        <f t="shared" si="196"/>
        <v/>
      </c>
      <c r="BV194" s="64" t="str">
        <f t="shared" si="197"/>
        <v/>
      </c>
      <c r="BW194" s="64" t="str">
        <f>IF($B194&lt;&gt;"",SUMIFS(进货台账!$I$3:$I$1869,进货台账!$E$3:$E$1869,$B194,进货台账!$B$3:$B$1869,LEFT($I$3,4),进货台账!$C$3:$C$1869,LEFT(BW$4,LEN(BW$4)-1)),"")</f>
        <v/>
      </c>
      <c r="BX194" s="64" t="str">
        <f>IF($B194&lt;&gt;"",SUMIFS(进货台账!$K$3:$K$1869,进货台账!$E$3:$E$1869,$B194,进货台账!$B$3:$B$1869,LEFT($I$3,4),进货台账!$C$3:$C$1869,LEFT(BW$4,LEN(BW$4)-1)),"")</f>
        <v/>
      </c>
      <c r="BY194" s="64" t="str">
        <f t="shared" si="198"/>
        <v/>
      </c>
      <c r="BZ194" s="64" t="str">
        <f t="shared" si="199"/>
        <v/>
      </c>
      <c r="CA194" s="64" t="str">
        <f>IF($B194&lt;&gt;"",SUMIFS(销售台账!$I$3:$I$2654,销售台账!$E$3:$E$2654,$B194,销售台账!$B$3:$B$2654,LEFT($I$3,4),销售台账!$C$3:$C$2654,LEFT(BW$4,LEN(BW$4)-1)),"")</f>
        <v/>
      </c>
      <c r="CB194" s="64" t="str">
        <f>IF($B194&lt;&gt;"",IFERROR(SUMIFS(销售台账!$K$3:$K$2654,销售台账!$E$3:$E$2654,$B194,销售台账!$B$3:$B$2654,LEFT($I$3,4),销售台账!$C$3:$C$2654,LEFT(BW$4,LEN(BW$4)-1))/CA194,0),"")</f>
        <v/>
      </c>
      <c r="CC194" s="64" t="str">
        <f>IF($B194&lt;&gt;"",SUMIFS(损耗登记!$I$3:$I$4999,损耗登记!$E$3:$E$4999,$B194,损耗登记!$B$3:$B$4999,LEFT($I$3,4),损耗登记!$C$3:$C$4999,LEFT(BW$4,LEN(BW$4)-1)),"")</f>
        <v/>
      </c>
      <c r="CD194" s="64" t="str">
        <f t="shared" si="200"/>
        <v/>
      </c>
      <c r="CE194" s="64" t="str">
        <f t="shared" si="201"/>
        <v/>
      </c>
      <c r="CF194" s="64" t="str">
        <f t="shared" si="202"/>
        <v/>
      </c>
      <c r="CG194" s="64" t="str">
        <f t="shared" si="203"/>
        <v/>
      </c>
      <c r="CH194" s="64" t="str">
        <f>IF($B194&lt;&gt;"",SUMIFS(进货台账!$I$3:$I$1869,进货台账!$E$3:$E$1869,$B194,进货台账!$B$3:$B$1869,LEFT($I$3,4),进货台账!$C$3:$C$1869,LEFT(CH$4,LEN(CH$4)-1)),"")</f>
        <v/>
      </c>
      <c r="CI194" s="64" t="str">
        <f>IF($B194&lt;&gt;"",SUMIFS(进货台账!$K$3:$K$1869,进货台账!$E$3:$E$1869,$B194,进货台账!$B$3:$B$1869,LEFT($I$3,4),进货台账!$C$3:$C$1869,LEFT(CH$4,LEN(CH$4)-1)),"")</f>
        <v/>
      </c>
      <c r="CJ194" s="64" t="str">
        <f t="shared" si="204"/>
        <v/>
      </c>
      <c r="CK194" s="64" t="str">
        <f t="shared" si="205"/>
        <v/>
      </c>
      <c r="CL194" s="64" t="str">
        <f>IF($B194&lt;&gt;"",SUMIFS(销售台账!$I$3:$I$2654,销售台账!$E$3:$E$2654,$B194,销售台账!$B$3:$B$2654,LEFT($I$3,4),销售台账!$C$3:$C$2654,LEFT(CH$4,LEN(CH$4)-1)),"")</f>
        <v/>
      </c>
      <c r="CM194" s="64" t="str">
        <f>IF($B194&lt;&gt;"",IFERROR(SUMIFS(销售台账!$K$3:$K$2654,销售台账!$E$3:$E$2654,$B194,销售台账!$B$3:$B$2654,LEFT($I$3,4),销售台账!$C$3:$C$2654,LEFT(CH$4,LEN(CH$4)-1))/CL194,0),"")</f>
        <v/>
      </c>
      <c r="CN194" s="64" t="str">
        <f>IF($B194&lt;&gt;"",SUMIFS(损耗登记!$I$3:$I$4999,损耗登记!$E$3:$E$4999,$B194,损耗登记!$B$3:$B$4999,LEFT($I$3,4),损耗登记!$C$3:$C$4999,LEFT(CH$4,LEN(CH$4)-1)),"")</f>
        <v/>
      </c>
      <c r="CO194" s="64" t="str">
        <f t="shared" si="206"/>
        <v/>
      </c>
      <c r="CP194" s="64" t="str">
        <f t="shared" si="207"/>
        <v/>
      </c>
      <c r="CQ194" s="64" t="str">
        <f t="shared" si="208"/>
        <v/>
      </c>
      <c r="CR194" s="64" t="str">
        <f t="shared" si="209"/>
        <v/>
      </c>
      <c r="CS194" s="64" t="str">
        <f>IF($B194&lt;&gt;"",SUMIFS(进货台账!$I$3:$I$1869,进货台账!$E$3:$E$1869,$B194,进货台账!$B$3:$B$1869,LEFT($I$3,4),进货台账!$C$3:$C$1869,LEFT(CS$4,LEN(CS$4)-1)),"")</f>
        <v/>
      </c>
      <c r="CT194" s="64" t="str">
        <f>IF($B194&lt;&gt;"",SUMIFS(进货台账!$K$3:$K$1869,进货台账!$E$3:$E$1869,$B194,进货台账!$B$3:$B$1869,LEFT($I$3,4),进货台账!$C$3:$C$1869,LEFT(CS$4,LEN(CS$4)-1)),"")</f>
        <v/>
      </c>
      <c r="CU194" s="64" t="str">
        <f t="shared" si="210"/>
        <v/>
      </c>
      <c r="CV194" s="64" t="str">
        <f t="shared" si="211"/>
        <v/>
      </c>
      <c r="CW194" s="64" t="str">
        <f>IF($B194&lt;&gt;"",SUMIFS(销售台账!$I$3:$I$2654,销售台账!$E$3:$E$2654,$B194,销售台账!$B$3:$B$2654,LEFT($I$3,4),销售台账!$C$3:$C$2654,LEFT(CS$4,LEN(CS$4)-1)),"")</f>
        <v/>
      </c>
      <c r="CX194" s="64" t="str">
        <f>IF($B194&lt;&gt;"",IFERROR(SUMIFS(销售台账!$K$3:$K$2654,销售台账!$E$3:$E$2654,$B194,销售台账!$B$3:$B$2654,LEFT($I$3,4),销售台账!$C$3:$C$2654,LEFT(CS$4,LEN(CS$4)-1))/CW194,0),"")</f>
        <v/>
      </c>
      <c r="CY194" s="64" t="str">
        <f>IF($B194&lt;&gt;"",SUMIFS(损耗登记!$I$3:$I$4999,损耗登记!$E$3:$E$4999,$B194,损耗登记!$B$3:$B$4999,LEFT($I$3,4),损耗登记!$C$3:$C$4999,LEFT(CS$4,LEN(CS$4)-1)),"")</f>
        <v/>
      </c>
      <c r="CZ194" s="64" t="str">
        <f t="shared" si="212"/>
        <v/>
      </c>
      <c r="DA194" s="64" t="str">
        <f t="shared" si="213"/>
        <v/>
      </c>
      <c r="DB194" s="64" t="str">
        <f t="shared" si="214"/>
        <v/>
      </c>
      <c r="DC194" s="64" t="str">
        <f t="shared" si="215"/>
        <v/>
      </c>
      <c r="DD194" s="64" t="str">
        <f>IF($B194&lt;&gt;"",SUMIFS(进货台账!$I$3:$I$1869,进货台账!$E$3:$E$1869,$B194,进货台账!$B$3:$B$1869,LEFT($I$3,4),进货台账!$C$3:$C$1869,LEFT(DD$4,LEN(DD$4)-1)),"")</f>
        <v/>
      </c>
      <c r="DE194" s="64" t="str">
        <f>IF($B194&lt;&gt;"",SUMIFS(进货台账!$K$3:$K$1869,进货台账!$E$3:$E$1869,$B194,进货台账!$B$3:$B$1869,LEFT($I$3,4),进货台账!$C$3:$C$1869,LEFT(DD$4,LEN(DD$4)-1)),"")</f>
        <v/>
      </c>
      <c r="DF194" s="64" t="str">
        <f t="shared" si="216"/>
        <v/>
      </c>
      <c r="DG194" s="64" t="str">
        <f t="shared" si="217"/>
        <v/>
      </c>
      <c r="DH194" s="64" t="str">
        <f>IF($B194&lt;&gt;"",SUMIFS(销售台账!$I$3:$I$2654,销售台账!$E$3:$E$2654,$B194,销售台账!$B$3:$B$2654,LEFT($I$3,4),销售台账!$C$3:$C$2654,LEFT(DD$4,LEN(DD$4)-1)),"")</f>
        <v/>
      </c>
      <c r="DI194" s="64" t="str">
        <f>IF($B194&lt;&gt;"",IFERROR(SUMIFS(销售台账!$K$3:$K$2654,销售台账!$E$3:$E$2654,$B194,销售台账!$B$3:$B$2654,LEFT($I$3,4),销售台账!$C$3:$C$2654,LEFT(DD$4,LEN(DD$4)-1))/DH194,0),"")</f>
        <v/>
      </c>
      <c r="DJ194" s="64" t="str">
        <f>IF($B194&lt;&gt;"",SUMIFS(损耗登记!$I$3:$I$4999,损耗登记!$E$3:$E$4999,$B194,损耗登记!$B$3:$B$4999,LEFT($I$3,4),损耗登记!$C$3:$C$4999,LEFT(DD$4,LEN(DD$4)-1)),"")</f>
        <v/>
      </c>
      <c r="DK194" s="64" t="str">
        <f t="shared" si="218"/>
        <v/>
      </c>
      <c r="DL194" s="64" t="str">
        <f t="shared" si="219"/>
        <v/>
      </c>
      <c r="DM194" s="64" t="str">
        <f t="shared" si="220"/>
        <v/>
      </c>
      <c r="DN194" s="64" t="str">
        <f t="shared" si="221"/>
        <v/>
      </c>
      <c r="DO194" s="64" t="str">
        <f>IF($B194&lt;&gt;"",SUMIFS(进货台账!$I$3:$I$1869,进货台账!$E$3:$E$1869,$B194,进货台账!$B$3:$B$1869,LEFT($I$3,4),进货台账!$C$3:$C$1869,LEFT(DO$4,LEN(DO$4)-1)),"")</f>
        <v/>
      </c>
      <c r="DP194" s="64" t="str">
        <f>IF($B194&lt;&gt;"",SUMIFS(进货台账!$K$3:$K$1869,进货台账!$E$3:$E$1869,$B194,进货台账!$B$3:$B$1869,LEFT($I$3,4),进货台账!$C$3:$C$1869,LEFT(DO$4,LEN(DO$4)-1)),"")</f>
        <v/>
      </c>
      <c r="DQ194" s="64" t="str">
        <f t="shared" si="222"/>
        <v/>
      </c>
      <c r="DR194" s="64" t="str">
        <f t="shared" si="223"/>
        <v/>
      </c>
      <c r="DS194" s="64" t="str">
        <f>IF($B194&lt;&gt;"",SUMIFS(销售台账!$I$3:$I$2654,销售台账!$E$3:$E$2654,$B194,销售台账!$B$3:$B$2654,LEFT($I$3,4),销售台账!$C$3:$C$2654,LEFT(DO$4,LEN(DO$4)-1)),"")</f>
        <v/>
      </c>
      <c r="DT194" s="64" t="str">
        <f>IF($B194&lt;&gt;"",IFERROR(SUMIFS(销售台账!$K$3:$K$2654,销售台账!$E$3:$E$2654,$B194,销售台账!$B$3:$B$2654,LEFT($I$3,4),销售台账!$C$3:$C$2654,LEFT(DO$4,LEN(DO$4)-1))/DS194,0),"")</f>
        <v/>
      </c>
      <c r="DU194" s="64" t="str">
        <f>IF($B194&lt;&gt;"",SUMIFS(损耗登记!$I$3:$I$4999,损耗登记!$E$3:$E$4999,$B194,损耗登记!$B$3:$B$4999,LEFT($I$3,4),损耗登记!$C$3:$C$4999,LEFT(DO$4,LEN(DO$4)-1)),"")</f>
        <v/>
      </c>
      <c r="DV194" s="64" t="str">
        <f t="shared" si="224"/>
        <v/>
      </c>
      <c r="DW194" s="64" t="str">
        <f t="shared" si="225"/>
        <v/>
      </c>
      <c r="DX194" s="64" t="str">
        <f t="shared" si="226"/>
        <v/>
      </c>
      <c r="DY194" s="64" t="str">
        <f t="shared" si="227"/>
        <v/>
      </c>
      <c r="DZ194" s="64" t="str">
        <f>IF($B194&lt;&gt;"",SUMIFS(进货台账!$I$3:$I$1869,进货台账!$E$3:$E$1869,$B194,进货台账!$B$3:$B$1869,LEFT($I$3,4),进货台账!$C$3:$C$1869,LEFT(DZ$4,LEN(DZ$4)-1)),"")</f>
        <v/>
      </c>
      <c r="EA194" s="64" t="str">
        <f>IF($B194&lt;&gt;"",SUMIFS(进货台账!$K$3:$K$1869,进货台账!$E$3:$E$1869,$B194,进货台账!$B$3:$B$1869,LEFT($I$3,4),进货台账!$C$3:$C$1869,LEFT(DZ$4,LEN(DZ$4)-1)),"")</f>
        <v/>
      </c>
      <c r="EB194" s="64" t="str">
        <f t="shared" si="228"/>
        <v/>
      </c>
      <c r="EC194" s="64" t="str">
        <f t="shared" si="229"/>
        <v/>
      </c>
      <c r="ED194" s="64" t="str">
        <f>IF($B194&lt;&gt;"",SUMIFS(销售台账!$I$3:$I$2654,销售台账!$E$3:$E$2654,$B194,销售台账!$B$3:$B$2654,LEFT($I$3,4),销售台账!$C$3:$C$2654,LEFT(DZ$4,LEN(DZ$4)-1)),"")</f>
        <v/>
      </c>
      <c r="EE194" s="64" t="str">
        <f>IF($B194&lt;&gt;"",IFERROR(SUMIFS(销售台账!$K$3:$K$2654,销售台账!$E$3:$E$2654,$B194,销售台账!$B$3:$B$2654,LEFT($I$3,4),销售台账!$C$3:$C$2654,LEFT(DZ$4,LEN(DZ$4)-1))/ED194,0),"")</f>
        <v/>
      </c>
      <c r="EF194" s="64" t="str">
        <f>IF($B194&lt;&gt;"",SUMIFS(损耗登记!$I$3:$I$4999,损耗登记!$E$3:$E$4999,$B194,损耗登记!$B$3:$B$4999,LEFT($I$3,4),损耗登记!$C$3:$C$4999,LEFT(DZ$4,LEN(DZ$4)-1)),"")</f>
        <v/>
      </c>
      <c r="EG194" s="64" t="str">
        <f t="shared" si="230"/>
        <v/>
      </c>
      <c r="EH194" s="64" t="str">
        <f t="shared" si="231"/>
        <v/>
      </c>
      <c r="EI194" s="64" t="str">
        <f t="shared" si="232"/>
        <v/>
      </c>
      <c r="EJ194" s="64" t="str">
        <f t="shared" si="233"/>
        <v/>
      </c>
    </row>
    <row r="195" s="44" customFormat="1" ht="22" customHeight="1" spans="1:140">
      <c r="A195" s="63" t="str">
        <f t="shared" si="234"/>
        <v/>
      </c>
      <c r="B195" s="63" t="str">
        <f>IF(商品参数!A191&lt;&gt;"",商品参数!A191,"")</f>
        <v/>
      </c>
      <c r="C195" s="64" t="str">
        <f>IFERROR(VLOOKUP(B195,商品参数!A:E,2,FALSE),"")</f>
        <v/>
      </c>
      <c r="D195" s="64" t="str">
        <f>IFERROR(VLOOKUP(B195,商品参数!A:E,3,FALSE),"")</f>
        <v/>
      </c>
      <c r="E195" s="64" t="str">
        <f>IFERROR(VLOOKUP(B195,商品参数!A:E,4,FALSE),"")</f>
        <v/>
      </c>
      <c r="F195" s="64" t="str">
        <f>IF(E195&lt;&gt;"",IFERROR(VLOOKUP(B195,商品参数!$A$3:$D$499,6,0),0),"")</f>
        <v/>
      </c>
      <c r="G195" s="64" t="str">
        <f>IF(E195&lt;&gt;"",IFERROR(VLOOKUP(B195,商品参数!$A$3:$E$499,7,0),0),"")</f>
        <v/>
      </c>
      <c r="H195" s="64" t="str">
        <f t="shared" si="168"/>
        <v/>
      </c>
      <c r="I195" s="64" t="str">
        <f>IF($B195&lt;&gt;"",SUMIFS(进货台账!$I$3:$I$1869,进货台账!$E$3:$E$1869,$B195,进货台账!$B$3:$B$1869,LEFT($I$3,4),进货台账!$C$3:$C$1869,LEFT(I$4,LEN(I$4)-1)),"")</f>
        <v/>
      </c>
      <c r="J195" s="64" t="str">
        <f>IF($B195&lt;&gt;"",SUMIFS(进货台账!$K$3:$K$1869,进货台账!$E$3:$E$1869,$B195,进货台账!$B$3:$B$1869,LEFT($I$3,4),进货台账!$C$3:$C$1869,LEFT(I$4,LEN(I$4)-1)),"")</f>
        <v/>
      </c>
      <c r="K195" s="64" t="str">
        <f t="shared" si="169"/>
        <v/>
      </c>
      <c r="L195" s="64" t="str">
        <f t="shared" si="170"/>
        <v/>
      </c>
      <c r="M195" s="64" t="str">
        <f>IF($B195&lt;&gt;"",SUMIFS(销售台账!$I$3:$I$2654,销售台账!$E$3:$E$2654,$B195,销售台账!$B$3:$B$2654,LEFT($I$3,4),销售台账!$C$3:$C$2654,LEFT(I$4,LEN(I$4)-1)),"")</f>
        <v/>
      </c>
      <c r="N195" s="64" t="str">
        <f>IF($B195&lt;&gt;"",IFERROR(SUMIFS(销售台账!$K$3:$K$2654,销售台账!$E$3:$E$2654,$B195,销售台账!$B$3:$B$2654,LEFT($I$3,4),销售台账!$C$3:$C$2654,LEFT(I$4,LEN(I$4)-1))/M195,0),"")</f>
        <v/>
      </c>
      <c r="O195" s="64" t="str">
        <f>IF($B195&lt;&gt;"",SUMIFS(损耗登记!$I$3:$I$4999,损耗登记!$E$3:$E$4999,$B195,损耗登记!$B$3:$B$4999,LEFT($I$3,4),损耗登记!$C$3:$C$4999,LEFT(I$4,LEN(I$4)-1)),"")</f>
        <v/>
      </c>
      <c r="P195" s="64" t="str">
        <f t="shared" si="171"/>
        <v/>
      </c>
      <c r="Q195" s="64" t="str">
        <f t="shared" si="172"/>
        <v/>
      </c>
      <c r="R195" s="64" t="str">
        <f t="shared" si="173"/>
        <v/>
      </c>
      <c r="S195" s="64" t="str">
        <f t="shared" si="235"/>
        <v/>
      </c>
      <c r="T195" s="64" t="str">
        <f>IF($B195&lt;&gt;"",SUMIFS(进货台账!$I$3:$I$1869,进货台账!$E$3:$E$1869,$B195,进货台账!$B$3:$B$1869,LEFT($I$3,4),进货台账!$C$3:$C$1869,LEFT(T$4,LEN(T$4)-1)),"")</f>
        <v/>
      </c>
      <c r="U195" s="64" t="str">
        <f>IF($B195&lt;&gt;"",SUMIFS(进货台账!$K$3:$K$1869,进货台账!$E$3:$E$1869,$B195,进货台账!$B$3:$B$1869,LEFT($I$3,4),进货台账!$C$3:$C$1869,LEFT(T$4,LEN(T$4)-1)),"")</f>
        <v/>
      </c>
      <c r="V195" s="64" t="str">
        <f t="shared" si="236"/>
        <v/>
      </c>
      <c r="W195" s="64" t="str">
        <f t="shared" si="237"/>
        <v/>
      </c>
      <c r="X195" s="64" t="str">
        <f>IF($B195&lt;&gt;"",SUMIFS(销售台账!$I$3:$I$2654,销售台账!$E$3:$E$2654,$B195,销售台账!$B$3:$B$2654,LEFT($I$3,4),销售台账!$C$3:$C$2654,LEFT(T$4,LEN(T$4)-1)),"")</f>
        <v/>
      </c>
      <c r="Y195" s="64" t="str">
        <f>IF($B195&lt;&gt;"",IFERROR(SUMIFS(销售台账!$K$3:$K$2654,销售台账!$E$3:$E$2654,$B195,销售台账!$B$3:$B$2654,LEFT($I$3,4),销售台账!$C$3:$C$2654,LEFT(T$4,LEN(T$4)-1))/X195,0),"")</f>
        <v/>
      </c>
      <c r="Z195" s="64" t="str">
        <f>IF($B195&lt;&gt;"",SUMIFS(损耗登记!$I$3:$I$4999,损耗登记!$E$3:$E$4999,$B195,损耗登记!$B$3:$B$4999,LEFT($I$3,4),损耗登记!$C$3:$C$4999,LEFT(T$4,LEN(T$4)-1)),"")</f>
        <v/>
      </c>
      <c r="AA195" s="64" t="str">
        <f t="shared" si="238"/>
        <v/>
      </c>
      <c r="AB195" s="64" t="str">
        <f t="shared" si="239"/>
        <v/>
      </c>
      <c r="AC195" s="64" t="str">
        <f t="shared" si="240"/>
        <v/>
      </c>
      <c r="AD195" s="64" t="str">
        <f t="shared" si="241"/>
        <v/>
      </c>
      <c r="AE195" s="64" t="str">
        <f>IF($B195&lt;&gt;"",SUMIFS(进货台账!$I$3:$I$1869,进货台账!$E$3:$E$1869,$B195,进货台账!$B$3:$B$1869,LEFT($I$3,4),进货台账!$C$3:$C$1869,LEFT(AE$4,LEN(AE$4)-1)),"")</f>
        <v/>
      </c>
      <c r="AF195" s="64" t="str">
        <f>IF($B195&lt;&gt;"",SUMIFS(进货台账!$K$3:$K$1869,进货台账!$E$3:$E$1869,$B195,进货台账!$B$3:$B$1869,LEFT($I$3,4),进货台账!$C$3:$C$1869,LEFT(AE$4,LEN(AE$4)-1)),"")</f>
        <v/>
      </c>
      <c r="AG195" s="64" t="str">
        <f t="shared" si="174"/>
        <v/>
      </c>
      <c r="AH195" s="64" t="str">
        <f t="shared" si="175"/>
        <v/>
      </c>
      <c r="AI195" s="64" t="str">
        <f>IF($B195&lt;&gt;"",SUMIFS(销售台账!$I$3:$I$2654,销售台账!$E$3:$E$2654,$B195,销售台账!$B$3:$B$2654,LEFT($I$3,4),销售台账!$C$3:$C$2654,LEFT(AE$4,LEN(AE$4)-1)),"")</f>
        <v/>
      </c>
      <c r="AJ195" s="64" t="str">
        <f>IF($B195&lt;&gt;"",IFERROR(SUMIFS(销售台账!$K$3:$K$2654,销售台账!$E$3:$E$2654,$B195,销售台账!$B$3:$B$2654,LEFT($I$3,4),销售台账!$C$3:$C$2654,LEFT(AE$4,LEN(AE$4)-1))/AI195,0),"")</f>
        <v/>
      </c>
      <c r="AK195" s="64" t="str">
        <f>IF($B195&lt;&gt;"",SUMIFS(损耗登记!$I$3:$I$4999,损耗登记!$E$3:$E$4999,$B195,损耗登记!$B$3:$B$4999,LEFT($I$3,4),损耗登记!$C$3:$C$4999,LEFT(AE$4,LEN(AE$4)-1)),"")</f>
        <v/>
      </c>
      <c r="AL195" s="64" t="str">
        <f t="shared" si="176"/>
        <v/>
      </c>
      <c r="AM195" s="64" t="str">
        <f t="shared" si="177"/>
        <v/>
      </c>
      <c r="AN195" s="64" t="str">
        <f t="shared" si="178"/>
        <v/>
      </c>
      <c r="AO195" s="64" t="str">
        <f t="shared" si="179"/>
        <v/>
      </c>
      <c r="AP195" s="64" t="str">
        <f>IF($B195&lt;&gt;"",SUMIFS(进货台账!$I$3:$I$1869,进货台账!$E$3:$E$1869,$B195,进货台账!$B$3:$B$1869,LEFT($I$3,4),进货台账!$C$3:$C$1869,LEFT(AP$4,LEN(AP$4)-1)),"")</f>
        <v/>
      </c>
      <c r="AQ195" s="64" t="str">
        <f>IF($B195&lt;&gt;"",SUMIFS(进货台账!$K$3:$K$1869,进货台账!$E$3:$E$1869,$B195,进货台账!$B$3:$B$1869,LEFT($I$3,4),进货台账!$C$3:$C$1869,LEFT(AP$4,LEN(AP$4)-1)),"")</f>
        <v/>
      </c>
      <c r="AR195" s="64" t="str">
        <f t="shared" si="180"/>
        <v/>
      </c>
      <c r="AS195" s="64" t="str">
        <f t="shared" si="181"/>
        <v/>
      </c>
      <c r="AT195" s="64" t="str">
        <f>IF($B195&lt;&gt;"",SUMIFS(销售台账!$I$3:$I$2654,销售台账!$E$3:$E$2654,$B195,销售台账!$B$3:$B$2654,LEFT($I$3,4),销售台账!$C$3:$C$2654,LEFT(AP$4,LEN(AP$4)-1)),"")</f>
        <v/>
      </c>
      <c r="AU195" s="64" t="str">
        <f>IF($B195&lt;&gt;"",IFERROR(SUMIFS(销售台账!$K$3:$K$2654,销售台账!$E$3:$E$2654,$B195,销售台账!$B$3:$B$2654,LEFT($I$3,4),销售台账!$C$3:$C$2654,LEFT(AP$4,LEN(AP$4)-1))/AT195,0),"")</f>
        <v/>
      </c>
      <c r="AV195" s="64" t="str">
        <f>IF($B195&lt;&gt;"",SUMIFS(损耗登记!$I$3:$I$4999,损耗登记!$E$3:$E$4999,$B195,损耗登记!$B$3:$B$4999,LEFT($I$3,4),损耗登记!$C$3:$C$4999,LEFT(AP$4,LEN(AP$4)-1)),"")</f>
        <v/>
      </c>
      <c r="AW195" s="64" t="str">
        <f t="shared" si="182"/>
        <v/>
      </c>
      <c r="AX195" s="64" t="str">
        <f t="shared" si="183"/>
        <v/>
      </c>
      <c r="AY195" s="64" t="str">
        <f t="shared" si="184"/>
        <v/>
      </c>
      <c r="AZ195" s="64" t="str">
        <f t="shared" si="185"/>
        <v/>
      </c>
      <c r="BA195" s="64" t="str">
        <f>IF($B195&lt;&gt;"",SUMIFS(进货台账!$I$3:$I$1869,进货台账!$E$3:$E$1869,$B195,进货台账!$B$3:$B$1869,LEFT($I$3,4),进货台账!$C$3:$C$1869,LEFT(BA$4,LEN(BA$4)-1)),"")</f>
        <v/>
      </c>
      <c r="BB195" s="64" t="str">
        <f>IF($B195&lt;&gt;"",SUMIFS(进货台账!$K$3:$K$1869,进货台账!$E$3:$E$1869,$B195,进货台账!$B$3:$B$1869,LEFT($I$3,4),进货台账!$C$3:$C$1869,LEFT(BA$4,LEN(BA$4)-1)),"")</f>
        <v/>
      </c>
      <c r="BC195" s="64" t="str">
        <f t="shared" si="186"/>
        <v/>
      </c>
      <c r="BD195" s="64" t="str">
        <f t="shared" si="187"/>
        <v/>
      </c>
      <c r="BE195" s="64" t="str">
        <f>IF($B195&lt;&gt;"",SUMIFS(销售台账!$I$3:$I$2654,销售台账!$E$3:$E$2654,$B195,销售台账!$B$3:$B$2654,LEFT($I$3,4),销售台账!$C$3:$C$2654,LEFT(BA$4,LEN(BA$4)-1)),"")</f>
        <v/>
      </c>
      <c r="BF195" s="64" t="str">
        <f>IF($B195&lt;&gt;"",IFERROR(SUMIFS(销售台账!$K$3:$K$2654,销售台账!$E$3:$E$2654,$B195,销售台账!$B$3:$B$2654,LEFT($I$3,4),销售台账!$C$3:$C$2654,LEFT(BA$4,LEN(BA$4)-1))/BE195,0),"")</f>
        <v/>
      </c>
      <c r="BG195" s="64" t="str">
        <f>IF($B195&lt;&gt;"",SUMIFS(损耗登记!$I$3:$I$4999,损耗登记!$E$3:$E$4999,$B195,损耗登记!$B$3:$B$4999,LEFT($I$3,4),损耗登记!$C$3:$C$4999,LEFT(BA$4,LEN(BA$4)-1)),"")</f>
        <v/>
      </c>
      <c r="BH195" s="64" t="str">
        <f t="shared" si="188"/>
        <v/>
      </c>
      <c r="BI195" s="64" t="str">
        <f t="shared" si="189"/>
        <v/>
      </c>
      <c r="BJ195" s="64" t="str">
        <f t="shared" si="190"/>
        <v/>
      </c>
      <c r="BK195" s="64" t="str">
        <f t="shared" si="191"/>
        <v/>
      </c>
      <c r="BL195" s="64" t="str">
        <f>IF($B195&lt;&gt;"",SUMIFS(进货台账!$I$3:$I$1869,进货台账!$E$3:$E$1869,$B195,进货台账!$B$3:$B$1869,LEFT($I$3,4),进货台账!$C$3:$C$1869,LEFT(BL$4,LEN(BL$4)-1)),"")</f>
        <v/>
      </c>
      <c r="BM195" s="64" t="str">
        <f>IF($B195&lt;&gt;"",SUMIFS(进货台账!$K$3:$K$1869,进货台账!$E$3:$E$1869,$B195,进货台账!$B$3:$B$1869,LEFT($I$3,4),进货台账!$C$3:$C$1869,LEFT(BL$4,LEN(BL$4)-1)),"")</f>
        <v/>
      </c>
      <c r="BN195" s="64" t="str">
        <f t="shared" si="192"/>
        <v/>
      </c>
      <c r="BO195" s="64" t="str">
        <f t="shared" si="193"/>
        <v/>
      </c>
      <c r="BP195" s="64" t="str">
        <f>IF($B195&lt;&gt;"",SUMIFS(销售台账!$I$3:$I$2654,销售台账!$E$3:$E$2654,$B195,销售台账!$B$3:$B$2654,LEFT($I$3,4),销售台账!$C$3:$C$2654,LEFT(BL$4,LEN(BL$4)-1)),"")</f>
        <v/>
      </c>
      <c r="BQ195" s="64" t="str">
        <f>IF($B195&lt;&gt;"",IFERROR(SUMIFS(销售台账!$K$3:$K$2654,销售台账!$E$3:$E$2654,$B195,销售台账!$B$3:$B$2654,LEFT($I$3,4),销售台账!$C$3:$C$2654,LEFT(BL$4,LEN(BL$4)-1))/BP195,0),"")</f>
        <v/>
      </c>
      <c r="BR195" s="64" t="str">
        <f>IF($B195&lt;&gt;"",SUMIFS(损耗登记!$I$3:$I$4999,损耗登记!$E$3:$E$4999,$B195,损耗登记!$B$3:$B$4999,LEFT($I$3,4),损耗登记!$C$3:$C$4999,LEFT(BL$4,LEN(BL$4)-1)),"")</f>
        <v/>
      </c>
      <c r="BS195" s="64" t="str">
        <f t="shared" si="194"/>
        <v/>
      </c>
      <c r="BT195" s="64" t="str">
        <f t="shared" si="195"/>
        <v/>
      </c>
      <c r="BU195" s="64" t="str">
        <f t="shared" si="196"/>
        <v/>
      </c>
      <c r="BV195" s="64" t="str">
        <f t="shared" si="197"/>
        <v/>
      </c>
      <c r="BW195" s="64" t="str">
        <f>IF($B195&lt;&gt;"",SUMIFS(进货台账!$I$3:$I$1869,进货台账!$E$3:$E$1869,$B195,进货台账!$B$3:$B$1869,LEFT($I$3,4),进货台账!$C$3:$C$1869,LEFT(BW$4,LEN(BW$4)-1)),"")</f>
        <v/>
      </c>
      <c r="BX195" s="64" t="str">
        <f>IF($B195&lt;&gt;"",SUMIFS(进货台账!$K$3:$K$1869,进货台账!$E$3:$E$1869,$B195,进货台账!$B$3:$B$1869,LEFT($I$3,4),进货台账!$C$3:$C$1869,LEFT(BW$4,LEN(BW$4)-1)),"")</f>
        <v/>
      </c>
      <c r="BY195" s="64" t="str">
        <f t="shared" si="198"/>
        <v/>
      </c>
      <c r="BZ195" s="64" t="str">
        <f t="shared" si="199"/>
        <v/>
      </c>
      <c r="CA195" s="64" t="str">
        <f>IF($B195&lt;&gt;"",SUMIFS(销售台账!$I$3:$I$2654,销售台账!$E$3:$E$2654,$B195,销售台账!$B$3:$B$2654,LEFT($I$3,4),销售台账!$C$3:$C$2654,LEFT(BW$4,LEN(BW$4)-1)),"")</f>
        <v/>
      </c>
      <c r="CB195" s="64" t="str">
        <f>IF($B195&lt;&gt;"",IFERROR(SUMIFS(销售台账!$K$3:$K$2654,销售台账!$E$3:$E$2654,$B195,销售台账!$B$3:$B$2654,LEFT($I$3,4),销售台账!$C$3:$C$2654,LEFT(BW$4,LEN(BW$4)-1))/CA195,0),"")</f>
        <v/>
      </c>
      <c r="CC195" s="64" t="str">
        <f>IF($B195&lt;&gt;"",SUMIFS(损耗登记!$I$3:$I$4999,损耗登记!$E$3:$E$4999,$B195,损耗登记!$B$3:$B$4999,LEFT($I$3,4),损耗登记!$C$3:$C$4999,LEFT(BW$4,LEN(BW$4)-1)),"")</f>
        <v/>
      </c>
      <c r="CD195" s="64" t="str">
        <f t="shared" si="200"/>
        <v/>
      </c>
      <c r="CE195" s="64" t="str">
        <f t="shared" si="201"/>
        <v/>
      </c>
      <c r="CF195" s="64" t="str">
        <f t="shared" si="202"/>
        <v/>
      </c>
      <c r="CG195" s="64" t="str">
        <f t="shared" si="203"/>
        <v/>
      </c>
      <c r="CH195" s="64" t="str">
        <f>IF($B195&lt;&gt;"",SUMIFS(进货台账!$I$3:$I$1869,进货台账!$E$3:$E$1869,$B195,进货台账!$B$3:$B$1869,LEFT($I$3,4),进货台账!$C$3:$C$1869,LEFT(CH$4,LEN(CH$4)-1)),"")</f>
        <v/>
      </c>
      <c r="CI195" s="64" t="str">
        <f>IF($B195&lt;&gt;"",SUMIFS(进货台账!$K$3:$K$1869,进货台账!$E$3:$E$1869,$B195,进货台账!$B$3:$B$1869,LEFT($I$3,4),进货台账!$C$3:$C$1869,LEFT(CH$4,LEN(CH$4)-1)),"")</f>
        <v/>
      </c>
      <c r="CJ195" s="64" t="str">
        <f t="shared" si="204"/>
        <v/>
      </c>
      <c r="CK195" s="64" t="str">
        <f t="shared" si="205"/>
        <v/>
      </c>
      <c r="CL195" s="64" t="str">
        <f>IF($B195&lt;&gt;"",SUMIFS(销售台账!$I$3:$I$2654,销售台账!$E$3:$E$2654,$B195,销售台账!$B$3:$B$2654,LEFT($I$3,4),销售台账!$C$3:$C$2654,LEFT(CH$4,LEN(CH$4)-1)),"")</f>
        <v/>
      </c>
      <c r="CM195" s="64" t="str">
        <f>IF($B195&lt;&gt;"",IFERROR(SUMIFS(销售台账!$K$3:$K$2654,销售台账!$E$3:$E$2654,$B195,销售台账!$B$3:$B$2654,LEFT($I$3,4),销售台账!$C$3:$C$2654,LEFT(CH$4,LEN(CH$4)-1))/CL195,0),"")</f>
        <v/>
      </c>
      <c r="CN195" s="64" t="str">
        <f>IF($B195&lt;&gt;"",SUMIFS(损耗登记!$I$3:$I$4999,损耗登记!$E$3:$E$4999,$B195,损耗登记!$B$3:$B$4999,LEFT($I$3,4),损耗登记!$C$3:$C$4999,LEFT(CH$4,LEN(CH$4)-1)),"")</f>
        <v/>
      </c>
      <c r="CO195" s="64" t="str">
        <f t="shared" si="206"/>
        <v/>
      </c>
      <c r="CP195" s="64" t="str">
        <f t="shared" si="207"/>
        <v/>
      </c>
      <c r="CQ195" s="64" t="str">
        <f t="shared" si="208"/>
        <v/>
      </c>
      <c r="CR195" s="64" t="str">
        <f t="shared" si="209"/>
        <v/>
      </c>
      <c r="CS195" s="64" t="str">
        <f>IF($B195&lt;&gt;"",SUMIFS(进货台账!$I$3:$I$1869,进货台账!$E$3:$E$1869,$B195,进货台账!$B$3:$B$1869,LEFT($I$3,4),进货台账!$C$3:$C$1869,LEFT(CS$4,LEN(CS$4)-1)),"")</f>
        <v/>
      </c>
      <c r="CT195" s="64" t="str">
        <f>IF($B195&lt;&gt;"",SUMIFS(进货台账!$K$3:$K$1869,进货台账!$E$3:$E$1869,$B195,进货台账!$B$3:$B$1869,LEFT($I$3,4),进货台账!$C$3:$C$1869,LEFT(CS$4,LEN(CS$4)-1)),"")</f>
        <v/>
      </c>
      <c r="CU195" s="64" t="str">
        <f t="shared" si="210"/>
        <v/>
      </c>
      <c r="CV195" s="64" t="str">
        <f t="shared" si="211"/>
        <v/>
      </c>
      <c r="CW195" s="64" t="str">
        <f>IF($B195&lt;&gt;"",SUMIFS(销售台账!$I$3:$I$2654,销售台账!$E$3:$E$2654,$B195,销售台账!$B$3:$B$2654,LEFT($I$3,4),销售台账!$C$3:$C$2654,LEFT(CS$4,LEN(CS$4)-1)),"")</f>
        <v/>
      </c>
      <c r="CX195" s="64" t="str">
        <f>IF($B195&lt;&gt;"",IFERROR(SUMIFS(销售台账!$K$3:$K$2654,销售台账!$E$3:$E$2654,$B195,销售台账!$B$3:$B$2654,LEFT($I$3,4),销售台账!$C$3:$C$2654,LEFT(CS$4,LEN(CS$4)-1))/CW195,0),"")</f>
        <v/>
      </c>
      <c r="CY195" s="64" t="str">
        <f>IF($B195&lt;&gt;"",SUMIFS(损耗登记!$I$3:$I$4999,损耗登记!$E$3:$E$4999,$B195,损耗登记!$B$3:$B$4999,LEFT($I$3,4),损耗登记!$C$3:$C$4999,LEFT(CS$4,LEN(CS$4)-1)),"")</f>
        <v/>
      </c>
      <c r="CZ195" s="64" t="str">
        <f t="shared" si="212"/>
        <v/>
      </c>
      <c r="DA195" s="64" t="str">
        <f t="shared" si="213"/>
        <v/>
      </c>
      <c r="DB195" s="64" t="str">
        <f t="shared" si="214"/>
        <v/>
      </c>
      <c r="DC195" s="64" t="str">
        <f t="shared" si="215"/>
        <v/>
      </c>
      <c r="DD195" s="64" t="str">
        <f>IF($B195&lt;&gt;"",SUMIFS(进货台账!$I$3:$I$1869,进货台账!$E$3:$E$1869,$B195,进货台账!$B$3:$B$1869,LEFT($I$3,4),进货台账!$C$3:$C$1869,LEFT(DD$4,LEN(DD$4)-1)),"")</f>
        <v/>
      </c>
      <c r="DE195" s="64" t="str">
        <f>IF($B195&lt;&gt;"",SUMIFS(进货台账!$K$3:$K$1869,进货台账!$E$3:$E$1869,$B195,进货台账!$B$3:$B$1869,LEFT($I$3,4),进货台账!$C$3:$C$1869,LEFT(DD$4,LEN(DD$4)-1)),"")</f>
        <v/>
      </c>
      <c r="DF195" s="64" t="str">
        <f t="shared" si="216"/>
        <v/>
      </c>
      <c r="DG195" s="64" t="str">
        <f t="shared" si="217"/>
        <v/>
      </c>
      <c r="DH195" s="64" t="str">
        <f>IF($B195&lt;&gt;"",SUMIFS(销售台账!$I$3:$I$2654,销售台账!$E$3:$E$2654,$B195,销售台账!$B$3:$B$2654,LEFT($I$3,4),销售台账!$C$3:$C$2654,LEFT(DD$4,LEN(DD$4)-1)),"")</f>
        <v/>
      </c>
      <c r="DI195" s="64" t="str">
        <f>IF($B195&lt;&gt;"",IFERROR(SUMIFS(销售台账!$K$3:$K$2654,销售台账!$E$3:$E$2654,$B195,销售台账!$B$3:$B$2654,LEFT($I$3,4),销售台账!$C$3:$C$2654,LEFT(DD$4,LEN(DD$4)-1))/DH195,0),"")</f>
        <v/>
      </c>
      <c r="DJ195" s="64" t="str">
        <f>IF($B195&lt;&gt;"",SUMIFS(损耗登记!$I$3:$I$4999,损耗登记!$E$3:$E$4999,$B195,损耗登记!$B$3:$B$4999,LEFT($I$3,4),损耗登记!$C$3:$C$4999,LEFT(DD$4,LEN(DD$4)-1)),"")</f>
        <v/>
      </c>
      <c r="DK195" s="64" t="str">
        <f t="shared" si="218"/>
        <v/>
      </c>
      <c r="DL195" s="64" t="str">
        <f t="shared" si="219"/>
        <v/>
      </c>
      <c r="DM195" s="64" t="str">
        <f t="shared" si="220"/>
        <v/>
      </c>
      <c r="DN195" s="64" t="str">
        <f t="shared" si="221"/>
        <v/>
      </c>
      <c r="DO195" s="64" t="str">
        <f>IF($B195&lt;&gt;"",SUMIFS(进货台账!$I$3:$I$1869,进货台账!$E$3:$E$1869,$B195,进货台账!$B$3:$B$1869,LEFT($I$3,4),进货台账!$C$3:$C$1869,LEFT(DO$4,LEN(DO$4)-1)),"")</f>
        <v/>
      </c>
      <c r="DP195" s="64" t="str">
        <f>IF($B195&lt;&gt;"",SUMIFS(进货台账!$K$3:$K$1869,进货台账!$E$3:$E$1869,$B195,进货台账!$B$3:$B$1869,LEFT($I$3,4),进货台账!$C$3:$C$1869,LEFT(DO$4,LEN(DO$4)-1)),"")</f>
        <v/>
      </c>
      <c r="DQ195" s="64" t="str">
        <f t="shared" si="222"/>
        <v/>
      </c>
      <c r="DR195" s="64" t="str">
        <f t="shared" si="223"/>
        <v/>
      </c>
      <c r="DS195" s="64" t="str">
        <f>IF($B195&lt;&gt;"",SUMIFS(销售台账!$I$3:$I$2654,销售台账!$E$3:$E$2654,$B195,销售台账!$B$3:$B$2654,LEFT($I$3,4),销售台账!$C$3:$C$2654,LEFT(DO$4,LEN(DO$4)-1)),"")</f>
        <v/>
      </c>
      <c r="DT195" s="64" t="str">
        <f>IF($B195&lt;&gt;"",IFERROR(SUMIFS(销售台账!$K$3:$K$2654,销售台账!$E$3:$E$2654,$B195,销售台账!$B$3:$B$2654,LEFT($I$3,4),销售台账!$C$3:$C$2654,LEFT(DO$4,LEN(DO$4)-1))/DS195,0),"")</f>
        <v/>
      </c>
      <c r="DU195" s="64" t="str">
        <f>IF($B195&lt;&gt;"",SUMIFS(损耗登记!$I$3:$I$4999,损耗登记!$E$3:$E$4999,$B195,损耗登记!$B$3:$B$4999,LEFT($I$3,4),损耗登记!$C$3:$C$4999,LEFT(DO$4,LEN(DO$4)-1)),"")</f>
        <v/>
      </c>
      <c r="DV195" s="64" t="str">
        <f t="shared" si="224"/>
        <v/>
      </c>
      <c r="DW195" s="64" t="str">
        <f t="shared" si="225"/>
        <v/>
      </c>
      <c r="DX195" s="64" t="str">
        <f t="shared" si="226"/>
        <v/>
      </c>
      <c r="DY195" s="64" t="str">
        <f t="shared" si="227"/>
        <v/>
      </c>
      <c r="DZ195" s="64" t="str">
        <f>IF($B195&lt;&gt;"",SUMIFS(进货台账!$I$3:$I$1869,进货台账!$E$3:$E$1869,$B195,进货台账!$B$3:$B$1869,LEFT($I$3,4),进货台账!$C$3:$C$1869,LEFT(DZ$4,LEN(DZ$4)-1)),"")</f>
        <v/>
      </c>
      <c r="EA195" s="64" t="str">
        <f>IF($B195&lt;&gt;"",SUMIFS(进货台账!$K$3:$K$1869,进货台账!$E$3:$E$1869,$B195,进货台账!$B$3:$B$1869,LEFT($I$3,4),进货台账!$C$3:$C$1869,LEFT(DZ$4,LEN(DZ$4)-1)),"")</f>
        <v/>
      </c>
      <c r="EB195" s="64" t="str">
        <f t="shared" si="228"/>
        <v/>
      </c>
      <c r="EC195" s="64" t="str">
        <f t="shared" si="229"/>
        <v/>
      </c>
      <c r="ED195" s="64" t="str">
        <f>IF($B195&lt;&gt;"",SUMIFS(销售台账!$I$3:$I$2654,销售台账!$E$3:$E$2654,$B195,销售台账!$B$3:$B$2654,LEFT($I$3,4),销售台账!$C$3:$C$2654,LEFT(DZ$4,LEN(DZ$4)-1)),"")</f>
        <v/>
      </c>
      <c r="EE195" s="64" t="str">
        <f>IF($B195&lt;&gt;"",IFERROR(SUMIFS(销售台账!$K$3:$K$2654,销售台账!$E$3:$E$2654,$B195,销售台账!$B$3:$B$2654,LEFT($I$3,4),销售台账!$C$3:$C$2654,LEFT(DZ$4,LEN(DZ$4)-1))/ED195,0),"")</f>
        <v/>
      </c>
      <c r="EF195" s="64" t="str">
        <f>IF($B195&lt;&gt;"",SUMIFS(损耗登记!$I$3:$I$4999,损耗登记!$E$3:$E$4999,$B195,损耗登记!$B$3:$B$4999,LEFT($I$3,4),损耗登记!$C$3:$C$4999,LEFT(DZ$4,LEN(DZ$4)-1)),"")</f>
        <v/>
      </c>
      <c r="EG195" s="64" t="str">
        <f t="shared" si="230"/>
        <v/>
      </c>
      <c r="EH195" s="64" t="str">
        <f t="shared" si="231"/>
        <v/>
      </c>
      <c r="EI195" s="64" t="str">
        <f t="shared" si="232"/>
        <v/>
      </c>
      <c r="EJ195" s="64" t="str">
        <f t="shared" si="233"/>
        <v/>
      </c>
    </row>
    <row r="196" s="44" customFormat="1" ht="22" customHeight="1" spans="1:140">
      <c r="A196" s="63" t="str">
        <f t="shared" si="234"/>
        <v/>
      </c>
      <c r="B196" s="63" t="str">
        <f>IF(商品参数!A192&lt;&gt;"",商品参数!A192,"")</f>
        <v/>
      </c>
      <c r="C196" s="64" t="str">
        <f>IFERROR(VLOOKUP(B196,商品参数!A:E,2,FALSE),"")</f>
        <v/>
      </c>
      <c r="D196" s="64" t="str">
        <f>IFERROR(VLOOKUP(B196,商品参数!A:E,3,FALSE),"")</f>
        <v/>
      </c>
      <c r="E196" s="64" t="str">
        <f>IFERROR(VLOOKUP(B196,商品参数!A:E,4,FALSE),"")</f>
        <v/>
      </c>
      <c r="F196" s="64" t="str">
        <f>IF(E196&lt;&gt;"",IFERROR(VLOOKUP(B196,商品参数!$A$3:$D$499,6,0),0),"")</f>
        <v/>
      </c>
      <c r="G196" s="64" t="str">
        <f>IF(E196&lt;&gt;"",IFERROR(VLOOKUP(B196,商品参数!$A$3:$E$499,7,0),0),"")</f>
        <v/>
      </c>
      <c r="H196" s="64" t="str">
        <f t="shared" si="168"/>
        <v/>
      </c>
      <c r="I196" s="64" t="str">
        <f>IF($B196&lt;&gt;"",SUMIFS(进货台账!$I$3:$I$1869,进货台账!$E$3:$E$1869,$B196,进货台账!$B$3:$B$1869,LEFT($I$3,4),进货台账!$C$3:$C$1869,LEFT(I$4,LEN(I$4)-1)),"")</f>
        <v/>
      </c>
      <c r="J196" s="64" t="str">
        <f>IF($B196&lt;&gt;"",SUMIFS(进货台账!$K$3:$K$1869,进货台账!$E$3:$E$1869,$B196,进货台账!$B$3:$B$1869,LEFT($I$3,4),进货台账!$C$3:$C$1869,LEFT(I$4,LEN(I$4)-1)),"")</f>
        <v/>
      </c>
      <c r="K196" s="64" t="str">
        <f t="shared" si="169"/>
        <v/>
      </c>
      <c r="L196" s="64" t="str">
        <f t="shared" si="170"/>
        <v/>
      </c>
      <c r="M196" s="64" t="str">
        <f>IF($B196&lt;&gt;"",SUMIFS(销售台账!$I$3:$I$2654,销售台账!$E$3:$E$2654,$B196,销售台账!$B$3:$B$2654,LEFT($I$3,4),销售台账!$C$3:$C$2654,LEFT(I$4,LEN(I$4)-1)),"")</f>
        <v/>
      </c>
      <c r="N196" s="64" t="str">
        <f>IF($B196&lt;&gt;"",IFERROR(SUMIFS(销售台账!$K$3:$K$2654,销售台账!$E$3:$E$2654,$B196,销售台账!$B$3:$B$2654,LEFT($I$3,4),销售台账!$C$3:$C$2654,LEFT(I$4,LEN(I$4)-1))/M196,0),"")</f>
        <v/>
      </c>
      <c r="O196" s="64" t="str">
        <f>IF($B196&lt;&gt;"",SUMIFS(损耗登记!$I$3:$I$4999,损耗登记!$E$3:$E$4999,$B196,损耗登记!$B$3:$B$4999,LEFT($I$3,4),损耗登记!$C$3:$C$4999,LEFT(I$4,LEN(I$4)-1)),"")</f>
        <v/>
      </c>
      <c r="P196" s="64" t="str">
        <f t="shared" si="171"/>
        <v/>
      </c>
      <c r="Q196" s="64" t="str">
        <f t="shared" si="172"/>
        <v/>
      </c>
      <c r="R196" s="64" t="str">
        <f t="shared" si="173"/>
        <v/>
      </c>
      <c r="S196" s="64" t="str">
        <f t="shared" si="235"/>
        <v/>
      </c>
      <c r="T196" s="64" t="str">
        <f>IF($B196&lt;&gt;"",SUMIFS(进货台账!$I$3:$I$1869,进货台账!$E$3:$E$1869,$B196,进货台账!$B$3:$B$1869,LEFT($I$3,4),进货台账!$C$3:$C$1869,LEFT(T$4,LEN(T$4)-1)),"")</f>
        <v/>
      </c>
      <c r="U196" s="64" t="str">
        <f>IF($B196&lt;&gt;"",SUMIFS(进货台账!$K$3:$K$1869,进货台账!$E$3:$E$1869,$B196,进货台账!$B$3:$B$1869,LEFT($I$3,4),进货台账!$C$3:$C$1869,LEFT(T$4,LEN(T$4)-1)),"")</f>
        <v/>
      </c>
      <c r="V196" s="64" t="str">
        <f t="shared" si="236"/>
        <v/>
      </c>
      <c r="W196" s="64" t="str">
        <f t="shared" si="237"/>
        <v/>
      </c>
      <c r="X196" s="64" t="str">
        <f>IF($B196&lt;&gt;"",SUMIFS(销售台账!$I$3:$I$2654,销售台账!$E$3:$E$2654,$B196,销售台账!$B$3:$B$2654,LEFT($I$3,4),销售台账!$C$3:$C$2654,LEFT(T$4,LEN(T$4)-1)),"")</f>
        <v/>
      </c>
      <c r="Y196" s="64" t="str">
        <f>IF($B196&lt;&gt;"",IFERROR(SUMIFS(销售台账!$K$3:$K$2654,销售台账!$E$3:$E$2654,$B196,销售台账!$B$3:$B$2654,LEFT($I$3,4),销售台账!$C$3:$C$2654,LEFT(T$4,LEN(T$4)-1))/X196,0),"")</f>
        <v/>
      </c>
      <c r="Z196" s="64" t="str">
        <f>IF($B196&lt;&gt;"",SUMIFS(损耗登记!$I$3:$I$4999,损耗登记!$E$3:$E$4999,$B196,损耗登记!$B$3:$B$4999,LEFT($I$3,4),损耗登记!$C$3:$C$4999,LEFT(T$4,LEN(T$4)-1)),"")</f>
        <v/>
      </c>
      <c r="AA196" s="64" t="str">
        <f t="shared" si="238"/>
        <v/>
      </c>
      <c r="AB196" s="64" t="str">
        <f t="shared" si="239"/>
        <v/>
      </c>
      <c r="AC196" s="64" t="str">
        <f t="shared" si="240"/>
        <v/>
      </c>
      <c r="AD196" s="64" t="str">
        <f t="shared" si="241"/>
        <v/>
      </c>
      <c r="AE196" s="64" t="str">
        <f>IF($B196&lt;&gt;"",SUMIFS(进货台账!$I$3:$I$1869,进货台账!$E$3:$E$1869,$B196,进货台账!$B$3:$B$1869,LEFT($I$3,4),进货台账!$C$3:$C$1869,LEFT(AE$4,LEN(AE$4)-1)),"")</f>
        <v/>
      </c>
      <c r="AF196" s="64" t="str">
        <f>IF($B196&lt;&gt;"",SUMIFS(进货台账!$K$3:$K$1869,进货台账!$E$3:$E$1869,$B196,进货台账!$B$3:$B$1869,LEFT($I$3,4),进货台账!$C$3:$C$1869,LEFT(AE$4,LEN(AE$4)-1)),"")</f>
        <v/>
      </c>
      <c r="AG196" s="64" t="str">
        <f t="shared" si="174"/>
        <v/>
      </c>
      <c r="AH196" s="64" t="str">
        <f t="shared" si="175"/>
        <v/>
      </c>
      <c r="AI196" s="64" t="str">
        <f>IF($B196&lt;&gt;"",SUMIFS(销售台账!$I$3:$I$2654,销售台账!$E$3:$E$2654,$B196,销售台账!$B$3:$B$2654,LEFT($I$3,4),销售台账!$C$3:$C$2654,LEFT(AE$4,LEN(AE$4)-1)),"")</f>
        <v/>
      </c>
      <c r="AJ196" s="64" t="str">
        <f>IF($B196&lt;&gt;"",IFERROR(SUMIFS(销售台账!$K$3:$K$2654,销售台账!$E$3:$E$2654,$B196,销售台账!$B$3:$B$2654,LEFT($I$3,4),销售台账!$C$3:$C$2654,LEFT(AE$4,LEN(AE$4)-1))/AI196,0),"")</f>
        <v/>
      </c>
      <c r="AK196" s="64" t="str">
        <f>IF($B196&lt;&gt;"",SUMIFS(损耗登记!$I$3:$I$4999,损耗登记!$E$3:$E$4999,$B196,损耗登记!$B$3:$B$4999,LEFT($I$3,4),损耗登记!$C$3:$C$4999,LEFT(AE$4,LEN(AE$4)-1)),"")</f>
        <v/>
      </c>
      <c r="AL196" s="64" t="str">
        <f t="shared" si="176"/>
        <v/>
      </c>
      <c r="AM196" s="64" t="str">
        <f t="shared" si="177"/>
        <v/>
      </c>
      <c r="AN196" s="64" t="str">
        <f t="shared" si="178"/>
        <v/>
      </c>
      <c r="AO196" s="64" t="str">
        <f t="shared" si="179"/>
        <v/>
      </c>
      <c r="AP196" s="64" t="str">
        <f>IF($B196&lt;&gt;"",SUMIFS(进货台账!$I$3:$I$1869,进货台账!$E$3:$E$1869,$B196,进货台账!$B$3:$B$1869,LEFT($I$3,4),进货台账!$C$3:$C$1869,LEFT(AP$4,LEN(AP$4)-1)),"")</f>
        <v/>
      </c>
      <c r="AQ196" s="64" t="str">
        <f>IF($B196&lt;&gt;"",SUMIFS(进货台账!$K$3:$K$1869,进货台账!$E$3:$E$1869,$B196,进货台账!$B$3:$B$1869,LEFT($I$3,4),进货台账!$C$3:$C$1869,LEFT(AP$4,LEN(AP$4)-1)),"")</f>
        <v/>
      </c>
      <c r="AR196" s="64" t="str">
        <f t="shared" si="180"/>
        <v/>
      </c>
      <c r="AS196" s="64" t="str">
        <f t="shared" si="181"/>
        <v/>
      </c>
      <c r="AT196" s="64" t="str">
        <f>IF($B196&lt;&gt;"",SUMIFS(销售台账!$I$3:$I$2654,销售台账!$E$3:$E$2654,$B196,销售台账!$B$3:$B$2654,LEFT($I$3,4),销售台账!$C$3:$C$2654,LEFT(AP$4,LEN(AP$4)-1)),"")</f>
        <v/>
      </c>
      <c r="AU196" s="64" t="str">
        <f>IF($B196&lt;&gt;"",IFERROR(SUMIFS(销售台账!$K$3:$K$2654,销售台账!$E$3:$E$2654,$B196,销售台账!$B$3:$B$2654,LEFT($I$3,4),销售台账!$C$3:$C$2654,LEFT(AP$4,LEN(AP$4)-1))/AT196,0),"")</f>
        <v/>
      </c>
      <c r="AV196" s="64" t="str">
        <f>IF($B196&lt;&gt;"",SUMIFS(损耗登记!$I$3:$I$4999,损耗登记!$E$3:$E$4999,$B196,损耗登记!$B$3:$B$4999,LEFT($I$3,4),损耗登记!$C$3:$C$4999,LEFT(AP$4,LEN(AP$4)-1)),"")</f>
        <v/>
      </c>
      <c r="AW196" s="64" t="str">
        <f t="shared" si="182"/>
        <v/>
      </c>
      <c r="AX196" s="64" t="str">
        <f t="shared" si="183"/>
        <v/>
      </c>
      <c r="AY196" s="64" t="str">
        <f t="shared" si="184"/>
        <v/>
      </c>
      <c r="AZ196" s="64" t="str">
        <f t="shared" si="185"/>
        <v/>
      </c>
      <c r="BA196" s="64" t="str">
        <f>IF($B196&lt;&gt;"",SUMIFS(进货台账!$I$3:$I$1869,进货台账!$E$3:$E$1869,$B196,进货台账!$B$3:$B$1869,LEFT($I$3,4),进货台账!$C$3:$C$1869,LEFT(BA$4,LEN(BA$4)-1)),"")</f>
        <v/>
      </c>
      <c r="BB196" s="64" t="str">
        <f>IF($B196&lt;&gt;"",SUMIFS(进货台账!$K$3:$K$1869,进货台账!$E$3:$E$1869,$B196,进货台账!$B$3:$B$1869,LEFT($I$3,4),进货台账!$C$3:$C$1869,LEFT(BA$4,LEN(BA$4)-1)),"")</f>
        <v/>
      </c>
      <c r="BC196" s="64" t="str">
        <f t="shared" si="186"/>
        <v/>
      </c>
      <c r="BD196" s="64" t="str">
        <f t="shared" si="187"/>
        <v/>
      </c>
      <c r="BE196" s="64" t="str">
        <f>IF($B196&lt;&gt;"",SUMIFS(销售台账!$I$3:$I$2654,销售台账!$E$3:$E$2654,$B196,销售台账!$B$3:$B$2654,LEFT($I$3,4),销售台账!$C$3:$C$2654,LEFT(BA$4,LEN(BA$4)-1)),"")</f>
        <v/>
      </c>
      <c r="BF196" s="64" t="str">
        <f>IF($B196&lt;&gt;"",IFERROR(SUMIFS(销售台账!$K$3:$K$2654,销售台账!$E$3:$E$2654,$B196,销售台账!$B$3:$B$2654,LEFT($I$3,4),销售台账!$C$3:$C$2654,LEFT(BA$4,LEN(BA$4)-1))/BE196,0),"")</f>
        <v/>
      </c>
      <c r="BG196" s="64" t="str">
        <f>IF($B196&lt;&gt;"",SUMIFS(损耗登记!$I$3:$I$4999,损耗登记!$E$3:$E$4999,$B196,损耗登记!$B$3:$B$4999,LEFT($I$3,4),损耗登记!$C$3:$C$4999,LEFT(BA$4,LEN(BA$4)-1)),"")</f>
        <v/>
      </c>
      <c r="BH196" s="64" t="str">
        <f t="shared" si="188"/>
        <v/>
      </c>
      <c r="BI196" s="64" t="str">
        <f t="shared" si="189"/>
        <v/>
      </c>
      <c r="BJ196" s="64" t="str">
        <f t="shared" si="190"/>
        <v/>
      </c>
      <c r="BK196" s="64" t="str">
        <f t="shared" si="191"/>
        <v/>
      </c>
      <c r="BL196" s="64" t="str">
        <f>IF($B196&lt;&gt;"",SUMIFS(进货台账!$I$3:$I$1869,进货台账!$E$3:$E$1869,$B196,进货台账!$B$3:$B$1869,LEFT($I$3,4),进货台账!$C$3:$C$1869,LEFT(BL$4,LEN(BL$4)-1)),"")</f>
        <v/>
      </c>
      <c r="BM196" s="64" t="str">
        <f>IF($B196&lt;&gt;"",SUMIFS(进货台账!$K$3:$K$1869,进货台账!$E$3:$E$1869,$B196,进货台账!$B$3:$B$1869,LEFT($I$3,4),进货台账!$C$3:$C$1869,LEFT(BL$4,LEN(BL$4)-1)),"")</f>
        <v/>
      </c>
      <c r="BN196" s="64" t="str">
        <f t="shared" si="192"/>
        <v/>
      </c>
      <c r="BO196" s="64" t="str">
        <f t="shared" si="193"/>
        <v/>
      </c>
      <c r="BP196" s="64" t="str">
        <f>IF($B196&lt;&gt;"",SUMIFS(销售台账!$I$3:$I$2654,销售台账!$E$3:$E$2654,$B196,销售台账!$B$3:$B$2654,LEFT($I$3,4),销售台账!$C$3:$C$2654,LEFT(BL$4,LEN(BL$4)-1)),"")</f>
        <v/>
      </c>
      <c r="BQ196" s="64" t="str">
        <f>IF($B196&lt;&gt;"",IFERROR(SUMIFS(销售台账!$K$3:$K$2654,销售台账!$E$3:$E$2654,$B196,销售台账!$B$3:$B$2654,LEFT($I$3,4),销售台账!$C$3:$C$2654,LEFT(BL$4,LEN(BL$4)-1))/BP196,0),"")</f>
        <v/>
      </c>
      <c r="BR196" s="64" t="str">
        <f>IF($B196&lt;&gt;"",SUMIFS(损耗登记!$I$3:$I$4999,损耗登记!$E$3:$E$4999,$B196,损耗登记!$B$3:$B$4999,LEFT($I$3,4),损耗登记!$C$3:$C$4999,LEFT(BL$4,LEN(BL$4)-1)),"")</f>
        <v/>
      </c>
      <c r="BS196" s="64" t="str">
        <f t="shared" si="194"/>
        <v/>
      </c>
      <c r="BT196" s="64" t="str">
        <f t="shared" si="195"/>
        <v/>
      </c>
      <c r="BU196" s="64" t="str">
        <f t="shared" si="196"/>
        <v/>
      </c>
      <c r="BV196" s="64" t="str">
        <f t="shared" si="197"/>
        <v/>
      </c>
      <c r="BW196" s="64" t="str">
        <f>IF($B196&lt;&gt;"",SUMIFS(进货台账!$I$3:$I$1869,进货台账!$E$3:$E$1869,$B196,进货台账!$B$3:$B$1869,LEFT($I$3,4),进货台账!$C$3:$C$1869,LEFT(BW$4,LEN(BW$4)-1)),"")</f>
        <v/>
      </c>
      <c r="BX196" s="64" t="str">
        <f>IF($B196&lt;&gt;"",SUMIFS(进货台账!$K$3:$K$1869,进货台账!$E$3:$E$1869,$B196,进货台账!$B$3:$B$1869,LEFT($I$3,4),进货台账!$C$3:$C$1869,LEFT(BW$4,LEN(BW$4)-1)),"")</f>
        <v/>
      </c>
      <c r="BY196" s="64" t="str">
        <f t="shared" si="198"/>
        <v/>
      </c>
      <c r="BZ196" s="64" t="str">
        <f t="shared" si="199"/>
        <v/>
      </c>
      <c r="CA196" s="64" t="str">
        <f>IF($B196&lt;&gt;"",SUMIFS(销售台账!$I$3:$I$2654,销售台账!$E$3:$E$2654,$B196,销售台账!$B$3:$B$2654,LEFT($I$3,4),销售台账!$C$3:$C$2654,LEFT(BW$4,LEN(BW$4)-1)),"")</f>
        <v/>
      </c>
      <c r="CB196" s="64" t="str">
        <f>IF($B196&lt;&gt;"",IFERROR(SUMIFS(销售台账!$K$3:$K$2654,销售台账!$E$3:$E$2654,$B196,销售台账!$B$3:$B$2654,LEFT($I$3,4),销售台账!$C$3:$C$2654,LEFT(BW$4,LEN(BW$4)-1))/CA196,0),"")</f>
        <v/>
      </c>
      <c r="CC196" s="64" t="str">
        <f>IF($B196&lt;&gt;"",SUMIFS(损耗登记!$I$3:$I$4999,损耗登记!$E$3:$E$4999,$B196,损耗登记!$B$3:$B$4999,LEFT($I$3,4),损耗登记!$C$3:$C$4999,LEFT(BW$4,LEN(BW$4)-1)),"")</f>
        <v/>
      </c>
      <c r="CD196" s="64" t="str">
        <f t="shared" si="200"/>
        <v/>
      </c>
      <c r="CE196" s="64" t="str">
        <f t="shared" si="201"/>
        <v/>
      </c>
      <c r="CF196" s="64" t="str">
        <f t="shared" si="202"/>
        <v/>
      </c>
      <c r="CG196" s="64" t="str">
        <f t="shared" si="203"/>
        <v/>
      </c>
      <c r="CH196" s="64" t="str">
        <f>IF($B196&lt;&gt;"",SUMIFS(进货台账!$I$3:$I$1869,进货台账!$E$3:$E$1869,$B196,进货台账!$B$3:$B$1869,LEFT($I$3,4),进货台账!$C$3:$C$1869,LEFT(CH$4,LEN(CH$4)-1)),"")</f>
        <v/>
      </c>
      <c r="CI196" s="64" t="str">
        <f>IF($B196&lt;&gt;"",SUMIFS(进货台账!$K$3:$K$1869,进货台账!$E$3:$E$1869,$B196,进货台账!$B$3:$B$1869,LEFT($I$3,4),进货台账!$C$3:$C$1869,LEFT(CH$4,LEN(CH$4)-1)),"")</f>
        <v/>
      </c>
      <c r="CJ196" s="64" t="str">
        <f t="shared" si="204"/>
        <v/>
      </c>
      <c r="CK196" s="64" t="str">
        <f t="shared" si="205"/>
        <v/>
      </c>
      <c r="CL196" s="64" t="str">
        <f>IF($B196&lt;&gt;"",SUMIFS(销售台账!$I$3:$I$2654,销售台账!$E$3:$E$2654,$B196,销售台账!$B$3:$B$2654,LEFT($I$3,4),销售台账!$C$3:$C$2654,LEFT(CH$4,LEN(CH$4)-1)),"")</f>
        <v/>
      </c>
      <c r="CM196" s="64" t="str">
        <f>IF($B196&lt;&gt;"",IFERROR(SUMIFS(销售台账!$K$3:$K$2654,销售台账!$E$3:$E$2654,$B196,销售台账!$B$3:$B$2654,LEFT($I$3,4),销售台账!$C$3:$C$2654,LEFT(CH$4,LEN(CH$4)-1))/CL196,0),"")</f>
        <v/>
      </c>
      <c r="CN196" s="64" t="str">
        <f>IF($B196&lt;&gt;"",SUMIFS(损耗登记!$I$3:$I$4999,损耗登记!$E$3:$E$4999,$B196,损耗登记!$B$3:$B$4999,LEFT($I$3,4),损耗登记!$C$3:$C$4999,LEFT(CH$4,LEN(CH$4)-1)),"")</f>
        <v/>
      </c>
      <c r="CO196" s="64" t="str">
        <f t="shared" si="206"/>
        <v/>
      </c>
      <c r="CP196" s="64" t="str">
        <f t="shared" si="207"/>
        <v/>
      </c>
      <c r="CQ196" s="64" t="str">
        <f t="shared" si="208"/>
        <v/>
      </c>
      <c r="CR196" s="64" t="str">
        <f t="shared" si="209"/>
        <v/>
      </c>
      <c r="CS196" s="64" t="str">
        <f>IF($B196&lt;&gt;"",SUMIFS(进货台账!$I$3:$I$1869,进货台账!$E$3:$E$1869,$B196,进货台账!$B$3:$B$1869,LEFT($I$3,4),进货台账!$C$3:$C$1869,LEFT(CS$4,LEN(CS$4)-1)),"")</f>
        <v/>
      </c>
      <c r="CT196" s="64" t="str">
        <f>IF($B196&lt;&gt;"",SUMIFS(进货台账!$K$3:$K$1869,进货台账!$E$3:$E$1869,$B196,进货台账!$B$3:$B$1869,LEFT($I$3,4),进货台账!$C$3:$C$1869,LEFT(CS$4,LEN(CS$4)-1)),"")</f>
        <v/>
      </c>
      <c r="CU196" s="64" t="str">
        <f t="shared" si="210"/>
        <v/>
      </c>
      <c r="CV196" s="64" t="str">
        <f t="shared" si="211"/>
        <v/>
      </c>
      <c r="CW196" s="64" t="str">
        <f>IF($B196&lt;&gt;"",SUMIFS(销售台账!$I$3:$I$2654,销售台账!$E$3:$E$2654,$B196,销售台账!$B$3:$B$2654,LEFT($I$3,4),销售台账!$C$3:$C$2654,LEFT(CS$4,LEN(CS$4)-1)),"")</f>
        <v/>
      </c>
      <c r="CX196" s="64" t="str">
        <f>IF($B196&lt;&gt;"",IFERROR(SUMIFS(销售台账!$K$3:$K$2654,销售台账!$E$3:$E$2654,$B196,销售台账!$B$3:$B$2654,LEFT($I$3,4),销售台账!$C$3:$C$2654,LEFT(CS$4,LEN(CS$4)-1))/CW196,0),"")</f>
        <v/>
      </c>
      <c r="CY196" s="64" t="str">
        <f>IF($B196&lt;&gt;"",SUMIFS(损耗登记!$I$3:$I$4999,损耗登记!$E$3:$E$4999,$B196,损耗登记!$B$3:$B$4999,LEFT($I$3,4),损耗登记!$C$3:$C$4999,LEFT(CS$4,LEN(CS$4)-1)),"")</f>
        <v/>
      </c>
      <c r="CZ196" s="64" t="str">
        <f t="shared" si="212"/>
        <v/>
      </c>
      <c r="DA196" s="64" t="str">
        <f t="shared" si="213"/>
        <v/>
      </c>
      <c r="DB196" s="64" t="str">
        <f t="shared" si="214"/>
        <v/>
      </c>
      <c r="DC196" s="64" t="str">
        <f t="shared" si="215"/>
        <v/>
      </c>
      <c r="DD196" s="64" t="str">
        <f>IF($B196&lt;&gt;"",SUMIFS(进货台账!$I$3:$I$1869,进货台账!$E$3:$E$1869,$B196,进货台账!$B$3:$B$1869,LEFT($I$3,4),进货台账!$C$3:$C$1869,LEFT(DD$4,LEN(DD$4)-1)),"")</f>
        <v/>
      </c>
      <c r="DE196" s="64" t="str">
        <f>IF($B196&lt;&gt;"",SUMIFS(进货台账!$K$3:$K$1869,进货台账!$E$3:$E$1869,$B196,进货台账!$B$3:$B$1869,LEFT($I$3,4),进货台账!$C$3:$C$1869,LEFT(DD$4,LEN(DD$4)-1)),"")</f>
        <v/>
      </c>
      <c r="DF196" s="64" t="str">
        <f t="shared" si="216"/>
        <v/>
      </c>
      <c r="DG196" s="64" t="str">
        <f t="shared" si="217"/>
        <v/>
      </c>
      <c r="DH196" s="64" t="str">
        <f>IF($B196&lt;&gt;"",SUMIFS(销售台账!$I$3:$I$2654,销售台账!$E$3:$E$2654,$B196,销售台账!$B$3:$B$2654,LEFT($I$3,4),销售台账!$C$3:$C$2654,LEFT(DD$4,LEN(DD$4)-1)),"")</f>
        <v/>
      </c>
      <c r="DI196" s="64" t="str">
        <f>IF($B196&lt;&gt;"",IFERROR(SUMIFS(销售台账!$K$3:$K$2654,销售台账!$E$3:$E$2654,$B196,销售台账!$B$3:$B$2654,LEFT($I$3,4),销售台账!$C$3:$C$2654,LEFT(DD$4,LEN(DD$4)-1))/DH196,0),"")</f>
        <v/>
      </c>
      <c r="DJ196" s="64" t="str">
        <f>IF($B196&lt;&gt;"",SUMIFS(损耗登记!$I$3:$I$4999,损耗登记!$E$3:$E$4999,$B196,损耗登记!$B$3:$B$4999,LEFT($I$3,4),损耗登记!$C$3:$C$4999,LEFT(DD$4,LEN(DD$4)-1)),"")</f>
        <v/>
      </c>
      <c r="DK196" s="64" t="str">
        <f t="shared" si="218"/>
        <v/>
      </c>
      <c r="DL196" s="64" t="str">
        <f t="shared" si="219"/>
        <v/>
      </c>
      <c r="DM196" s="64" t="str">
        <f t="shared" si="220"/>
        <v/>
      </c>
      <c r="DN196" s="64" t="str">
        <f t="shared" si="221"/>
        <v/>
      </c>
      <c r="DO196" s="64" t="str">
        <f>IF($B196&lt;&gt;"",SUMIFS(进货台账!$I$3:$I$1869,进货台账!$E$3:$E$1869,$B196,进货台账!$B$3:$B$1869,LEFT($I$3,4),进货台账!$C$3:$C$1869,LEFT(DO$4,LEN(DO$4)-1)),"")</f>
        <v/>
      </c>
      <c r="DP196" s="64" t="str">
        <f>IF($B196&lt;&gt;"",SUMIFS(进货台账!$K$3:$K$1869,进货台账!$E$3:$E$1869,$B196,进货台账!$B$3:$B$1869,LEFT($I$3,4),进货台账!$C$3:$C$1869,LEFT(DO$4,LEN(DO$4)-1)),"")</f>
        <v/>
      </c>
      <c r="DQ196" s="64" t="str">
        <f t="shared" si="222"/>
        <v/>
      </c>
      <c r="DR196" s="64" t="str">
        <f t="shared" si="223"/>
        <v/>
      </c>
      <c r="DS196" s="64" t="str">
        <f>IF($B196&lt;&gt;"",SUMIFS(销售台账!$I$3:$I$2654,销售台账!$E$3:$E$2654,$B196,销售台账!$B$3:$B$2654,LEFT($I$3,4),销售台账!$C$3:$C$2654,LEFT(DO$4,LEN(DO$4)-1)),"")</f>
        <v/>
      </c>
      <c r="DT196" s="64" t="str">
        <f>IF($B196&lt;&gt;"",IFERROR(SUMIFS(销售台账!$K$3:$K$2654,销售台账!$E$3:$E$2654,$B196,销售台账!$B$3:$B$2654,LEFT($I$3,4),销售台账!$C$3:$C$2654,LEFT(DO$4,LEN(DO$4)-1))/DS196,0),"")</f>
        <v/>
      </c>
      <c r="DU196" s="64" t="str">
        <f>IF($B196&lt;&gt;"",SUMIFS(损耗登记!$I$3:$I$4999,损耗登记!$E$3:$E$4999,$B196,损耗登记!$B$3:$B$4999,LEFT($I$3,4),损耗登记!$C$3:$C$4999,LEFT(DO$4,LEN(DO$4)-1)),"")</f>
        <v/>
      </c>
      <c r="DV196" s="64" t="str">
        <f t="shared" si="224"/>
        <v/>
      </c>
      <c r="DW196" s="64" t="str">
        <f t="shared" si="225"/>
        <v/>
      </c>
      <c r="DX196" s="64" t="str">
        <f t="shared" si="226"/>
        <v/>
      </c>
      <c r="DY196" s="64" t="str">
        <f t="shared" si="227"/>
        <v/>
      </c>
      <c r="DZ196" s="64" t="str">
        <f>IF($B196&lt;&gt;"",SUMIFS(进货台账!$I$3:$I$1869,进货台账!$E$3:$E$1869,$B196,进货台账!$B$3:$B$1869,LEFT($I$3,4),进货台账!$C$3:$C$1869,LEFT(DZ$4,LEN(DZ$4)-1)),"")</f>
        <v/>
      </c>
      <c r="EA196" s="64" t="str">
        <f>IF($B196&lt;&gt;"",SUMIFS(进货台账!$K$3:$K$1869,进货台账!$E$3:$E$1869,$B196,进货台账!$B$3:$B$1869,LEFT($I$3,4),进货台账!$C$3:$C$1869,LEFT(DZ$4,LEN(DZ$4)-1)),"")</f>
        <v/>
      </c>
      <c r="EB196" s="64" t="str">
        <f t="shared" si="228"/>
        <v/>
      </c>
      <c r="EC196" s="64" t="str">
        <f t="shared" si="229"/>
        <v/>
      </c>
      <c r="ED196" s="64" t="str">
        <f>IF($B196&lt;&gt;"",SUMIFS(销售台账!$I$3:$I$2654,销售台账!$E$3:$E$2654,$B196,销售台账!$B$3:$B$2654,LEFT($I$3,4),销售台账!$C$3:$C$2654,LEFT(DZ$4,LEN(DZ$4)-1)),"")</f>
        <v/>
      </c>
      <c r="EE196" s="64" t="str">
        <f>IF($B196&lt;&gt;"",IFERROR(SUMIFS(销售台账!$K$3:$K$2654,销售台账!$E$3:$E$2654,$B196,销售台账!$B$3:$B$2654,LEFT($I$3,4),销售台账!$C$3:$C$2654,LEFT(DZ$4,LEN(DZ$4)-1))/ED196,0),"")</f>
        <v/>
      </c>
      <c r="EF196" s="64" t="str">
        <f>IF($B196&lt;&gt;"",SUMIFS(损耗登记!$I$3:$I$4999,损耗登记!$E$3:$E$4999,$B196,损耗登记!$B$3:$B$4999,LEFT($I$3,4),损耗登记!$C$3:$C$4999,LEFT(DZ$4,LEN(DZ$4)-1)),"")</f>
        <v/>
      </c>
      <c r="EG196" s="64" t="str">
        <f t="shared" si="230"/>
        <v/>
      </c>
      <c r="EH196" s="64" t="str">
        <f t="shared" si="231"/>
        <v/>
      </c>
      <c r="EI196" s="64" t="str">
        <f t="shared" si="232"/>
        <v/>
      </c>
      <c r="EJ196" s="64" t="str">
        <f t="shared" si="233"/>
        <v/>
      </c>
    </row>
    <row r="197" s="44" customFormat="1" ht="22" customHeight="1" spans="1:140">
      <c r="A197" s="63" t="str">
        <f t="shared" si="234"/>
        <v/>
      </c>
      <c r="B197" s="63" t="str">
        <f>IF(商品参数!A193&lt;&gt;"",商品参数!A193,"")</f>
        <v/>
      </c>
      <c r="C197" s="64" t="str">
        <f>IFERROR(VLOOKUP(B197,商品参数!A:E,2,FALSE),"")</f>
        <v/>
      </c>
      <c r="D197" s="64" t="str">
        <f>IFERROR(VLOOKUP(B197,商品参数!A:E,3,FALSE),"")</f>
        <v/>
      </c>
      <c r="E197" s="64" t="str">
        <f>IFERROR(VLOOKUP(B197,商品参数!A:E,4,FALSE),"")</f>
        <v/>
      </c>
      <c r="F197" s="64" t="str">
        <f>IF(E197&lt;&gt;"",IFERROR(VLOOKUP(B197,商品参数!$A$3:$D$499,6,0),0),"")</f>
        <v/>
      </c>
      <c r="G197" s="64" t="str">
        <f>IF(E197&lt;&gt;"",IFERROR(VLOOKUP(B197,商品参数!$A$3:$E$499,7,0),0),"")</f>
        <v/>
      </c>
      <c r="H197" s="64" t="str">
        <f t="shared" si="168"/>
        <v/>
      </c>
      <c r="I197" s="64" t="str">
        <f>IF($B197&lt;&gt;"",SUMIFS(进货台账!$I$3:$I$1869,进货台账!$E$3:$E$1869,$B197,进货台账!$B$3:$B$1869,LEFT($I$3,4),进货台账!$C$3:$C$1869,LEFT(I$4,LEN(I$4)-1)),"")</f>
        <v/>
      </c>
      <c r="J197" s="64" t="str">
        <f>IF($B197&lt;&gt;"",SUMIFS(进货台账!$K$3:$K$1869,进货台账!$E$3:$E$1869,$B197,进货台账!$B$3:$B$1869,LEFT($I$3,4),进货台账!$C$3:$C$1869,LEFT(I$4,LEN(I$4)-1)),"")</f>
        <v/>
      </c>
      <c r="K197" s="64" t="str">
        <f t="shared" si="169"/>
        <v/>
      </c>
      <c r="L197" s="64" t="str">
        <f t="shared" si="170"/>
        <v/>
      </c>
      <c r="M197" s="64" t="str">
        <f>IF($B197&lt;&gt;"",SUMIFS(销售台账!$I$3:$I$2654,销售台账!$E$3:$E$2654,$B197,销售台账!$B$3:$B$2654,LEFT($I$3,4),销售台账!$C$3:$C$2654,LEFT(I$4,LEN(I$4)-1)),"")</f>
        <v/>
      </c>
      <c r="N197" s="64" t="str">
        <f>IF($B197&lt;&gt;"",IFERROR(SUMIFS(销售台账!$K$3:$K$2654,销售台账!$E$3:$E$2654,$B197,销售台账!$B$3:$B$2654,LEFT($I$3,4),销售台账!$C$3:$C$2654,LEFT(I$4,LEN(I$4)-1))/M197,0),"")</f>
        <v/>
      </c>
      <c r="O197" s="64" t="str">
        <f>IF($B197&lt;&gt;"",SUMIFS(损耗登记!$I$3:$I$4999,损耗登记!$E$3:$E$4999,$B197,损耗登记!$B$3:$B$4999,LEFT($I$3,4),损耗登记!$C$3:$C$4999,LEFT(I$4,LEN(I$4)-1)),"")</f>
        <v/>
      </c>
      <c r="P197" s="64" t="str">
        <f t="shared" si="171"/>
        <v/>
      </c>
      <c r="Q197" s="64" t="str">
        <f t="shared" si="172"/>
        <v/>
      </c>
      <c r="R197" s="64" t="str">
        <f t="shared" si="173"/>
        <v/>
      </c>
      <c r="S197" s="64" t="str">
        <f t="shared" si="235"/>
        <v/>
      </c>
      <c r="T197" s="64" t="str">
        <f>IF($B197&lt;&gt;"",SUMIFS(进货台账!$I$3:$I$1869,进货台账!$E$3:$E$1869,$B197,进货台账!$B$3:$B$1869,LEFT($I$3,4),进货台账!$C$3:$C$1869,LEFT(T$4,LEN(T$4)-1)),"")</f>
        <v/>
      </c>
      <c r="U197" s="64" t="str">
        <f>IF($B197&lt;&gt;"",SUMIFS(进货台账!$K$3:$K$1869,进货台账!$E$3:$E$1869,$B197,进货台账!$B$3:$B$1869,LEFT($I$3,4),进货台账!$C$3:$C$1869,LEFT(T$4,LEN(T$4)-1)),"")</f>
        <v/>
      </c>
      <c r="V197" s="64" t="str">
        <f t="shared" si="236"/>
        <v/>
      </c>
      <c r="W197" s="64" t="str">
        <f t="shared" si="237"/>
        <v/>
      </c>
      <c r="X197" s="64" t="str">
        <f>IF($B197&lt;&gt;"",SUMIFS(销售台账!$I$3:$I$2654,销售台账!$E$3:$E$2654,$B197,销售台账!$B$3:$B$2654,LEFT($I$3,4),销售台账!$C$3:$C$2654,LEFT(T$4,LEN(T$4)-1)),"")</f>
        <v/>
      </c>
      <c r="Y197" s="64" t="str">
        <f>IF($B197&lt;&gt;"",IFERROR(SUMIFS(销售台账!$K$3:$K$2654,销售台账!$E$3:$E$2654,$B197,销售台账!$B$3:$B$2654,LEFT($I$3,4),销售台账!$C$3:$C$2654,LEFT(T$4,LEN(T$4)-1))/X197,0),"")</f>
        <v/>
      </c>
      <c r="Z197" s="64" t="str">
        <f>IF($B197&lt;&gt;"",SUMIFS(损耗登记!$I$3:$I$4999,损耗登记!$E$3:$E$4999,$B197,损耗登记!$B$3:$B$4999,LEFT($I$3,4),损耗登记!$C$3:$C$4999,LEFT(T$4,LEN(T$4)-1)),"")</f>
        <v/>
      </c>
      <c r="AA197" s="64" t="str">
        <f t="shared" si="238"/>
        <v/>
      </c>
      <c r="AB197" s="64" t="str">
        <f t="shared" si="239"/>
        <v/>
      </c>
      <c r="AC197" s="64" t="str">
        <f t="shared" si="240"/>
        <v/>
      </c>
      <c r="AD197" s="64" t="str">
        <f t="shared" si="241"/>
        <v/>
      </c>
      <c r="AE197" s="64" t="str">
        <f>IF($B197&lt;&gt;"",SUMIFS(进货台账!$I$3:$I$1869,进货台账!$E$3:$E$1869,$B197,进货台账!$B$3:$B$1869,LEFT($I$3,4),进货台账!$C$3:$C$1869,LEFT(AE$4,LEN(AE$4)-1)),"")</f>
        <v/>
      </c>
      <c r="AF197" s="64" t="str">
        <f>IF($B197&lt;&gt;"",SUMIFS(进货台账!$K$3:$K$1869,进货台账!$E$3:$E$1869,$B197,进货台账!$B$3:$B$1869,LEFT($I$3,4),进货台账!$C$3:$C$1869,LEFT(AE$4,LEN(AE$4)-1)),"")</f>
        <v/>
      </c>
      <c r="AG197" s="64" t="str">
        <f t="shared" si="174"/>
        <v/>
      </c>
      <c r="AH197" s="64" t="str">
        <f t="shared" si="175"/>
        <v/>
      </c>
      <c r="AI197" s="64" t="str">
        <f>IF($B197&lt;&gt;"",SUMIFS(销售台账!$I$3:$I$2654,销售台账!$E$3:$E$2654,$B197,销售台账!$B$3:$B$2654,LEFT($I$3,4),销售台账!$C$3:$C$2654,LEFT(AE$4,LEN(AE$4)-1)),"")</f>
        <v/>
      </c>
      <c r="AJ197" s="64" t="str">
        <f>IF($B197&lt;&gt;"",IFERROR(SUMIFS(销售台账!$K$3:$K$2654,销售台账!$E$3:$E$2654,$B197,销售台账!$B$3:$B$2654,LEFT($I$3,4),销售台账!$C$3:$C$2654,LEFT(AE$4,LEN(AE$4)-1))/AI197,0),"")</f>
        <v/>
      </c>
      <c r="AK197" s="64" t="str">
        <f>IF($B197&lt;&gt;"",SUMIFS(损耗登记!$I$3:$I$4999,损耗登记!$E$3:$E$4999,$B197,损耗登记!$B$3:$B$4999,LEFT($I$3,4),损耗登记!$C$3:$C$4999,LEFT(AE$4,LEN(AE$4)-1)),"")</f>
        <v/>
      </c>
      <c r="AL197" s="64" t="str">
        <f t="shared" si="176"/>
        <v/>
      </c>
      <c r="AM197" s="64" t="str">
        <f t="shared" si="177"/>
        <v/>
      </c>
      <c r="AN197" s="64" t="str">
        <f t="shared" si="178"/>
        <v/>
      </c>
      <c r="AO197" s="64" t="str">
        <f t="shared" si="179"/>
        <v/>
      </c>
      <c r="AP197" s="64" t="str">
        <f>IF($B197&lt;&gt;"",SUMIFS(进货台账!$I$3:$I$1869,进货台账!$E$3:$E$1869,$B197,进货台账!$B$3:$B$1869,LEFT($I$3,4),进货台账!$C$3:$C$1869,LEFT(AP$4,LEN(AP$4)-1)),"")</f>
        <v/>
      </c>
      <c r="AQ197" s="64" t="str">
        <f>IF($B197&lt;&gt;"",SUMIFS(进货台账!$K$3:$K$1869,进货台账!$E$3:$E$1869,$B197,进货台账!$B$3:$B$1869,LEFT($I$3,4),进货台账!$C$3:$C$1869,LEFT(AP$4,LEN(AP$4)-1)),"")</f>
        <v/>
      </c>
      <c r="AR197" s="64" t="str">
        <f t="shared" si="180"/>
        <v/>
      </c>
      <c r="AS197" s="64" t="str">
        <f t="shared" si="181"/>
        <v/>
      </c>
      <c r="AT197" s="64" t="str">
        <f>IF($B197&lt;&gt;"",SUMIFS(销售台账!$I$3:$I$2654,销售台账!$E$3:$E$2654,$B197,销售台账!$B$3:$B$2654,LEFT($I$3,4),销售台账!$C$3:$C$2654,LEFT(AP$4,LEN(AP$4)-1)),"")</f>
        <v/>
      </c>
      <c r="AU197" s="64" t="str">
        <f>IF($B197&lt;&gt;"",IFERROR(SUMIFS(销售台账!$K$3:$K$2654,销售台账!$E$3:$E$2654,$B197,销售台账!$B$3:$B$2654,LEFT($I$3,4),销售台账!$C$3:$C$2654,LEFT(AP$4,LEN(AP$4)-1))/AT197,0),"")</f>
        <v/>
      </c>
      <c r="AV197" s="64" t="str">
        <f>IF($B197&lt;&gt;"",SUMIFS(损耗登记!$I$3:$I$4999,损耗登记!$E$3:$E$4999,$B197,损耗登记!$B$3:$B$4999,LEFT($I$3,4),损耗登记!$C$3:$C$4999,LEFT(AP$4,LEN(AP$4)-1)),"")</f>
        <v/>
      </c>
      <c r="AW197" s="64" t="str">
        <f t="shared" si="182"/>
        <v/>
      </c>
      <c r="AX197" s="64" t="str">
        <f t="shared" si="183"/>
        <v/>
      </c>
      <c r="AY197" s="64" t="str">
        <f t="shared" si="184"/>
        <v/>
      </c>
      <c r="AZ197" s="64" t="str">
        <f t="shared" si="185"/>
        <v/>
      </c>
      <c r="BA197" s="64" t="str">
        <f>IF($B197&lt;&gt;"",SUMIFS(进货台账!$I$3:$I$1869,进货台账!$E$3:$E$1869,$B197,进货台账!$B$3:$B$1869,LEFT($I$3,4),进货台账!$C$3:$C$1869,LEFT(BA$4,LEN(BA$4)-1)),"")</f>
        <v/>
      </c>
      <c r="BB197" s="64" t="str">
        <f>IF($B197&lt;&gt;"",SUMIFS(进货台账!$K$3:$K$1869,进货台账!$E$3:$E$1869,$B197,进货台账!$B$3:$B$1869,LEFT($I$3,4),进货台账!$C$3:$C$1869,LEFT(BA$4,LEN(BA$4)-1)),"")</f>
        <v/>
      </c>
      <c r="BC197" s="64" t="str">
        <f t="shared" si="186"/>
        <v/>
      </c>
      <c r="BD197" s="64" t="str">
        <f t="shared" si="187"/>
        <v/>
      </c>
      <c r="BE197" s="64" t="str">
        <f>IF($B197&lt;&gt;"",SUMIFS(销售台账!$I$3:$I$2654,销售台账!$E$3:$E$2654,$B197,销售台账!$B$3:$B$2654,LEFT($I$3,4),销售台账!$C$3:$C$2654,LEFT(BA$4,LEN(BA$4)-1)),"")</f>
        <v/>
      </c>
      <c r="BF197" s="64" t="str">
        <f>IF($B197&lt;&gt;"",IFERROR(SUMIFS(销售台账!$K$3:$K$2654,销售台账!$E$3:$E$2654,$B197,销售台账!$B$3:$B$2654,LEFT($I$3,4),销售台账!$C$3:$C$2654,LEFT(BA$4,LEN(BA$4)-1))/BE197,0),"")</f>
        <v/>
      </c>
      <c r="BG197" s="64" t="str">
        <f>IF($B197&lt;&gt;"",SUMIFS(损耗登记!$I$3:$I$4999,损耗登记!$E$3:$E$4999,$B197,损耗登记!$B$3:$B$4999,LEFT($I$3,4),损耗登记!$C$3:$C$4999,LEFT(BA$4,LEN(BA$4)-1)),"")</f>
        <v/>
      </c>
      <c r="BH197" s="64" t="str">
        <f t="shared" si="188"/>
        <v/>
      </c>
      <c r="BI197" s="64" t="str">
        <f t="shared" si="189"/>
        <v/>
      </c>
      <c r="BJ197" s="64" t="str">
        <f t="shared" si="190"/>
        <v/>
      </c>
      <c r="BK197" s="64" t="str">
        <f t="shared" si="191"/>
        <v/>
      </c>
      <c r="BL197" s="64" t="str">
        <f>IF($B197&lt;&gt;"",SUMIFS(进货台账!$I$3:$I$1869,进货台账!$E$3:$E$1869,$B197,进货台账!$B$3:$B$1869,LEFT($I$3,4),进货台账!$C$3:$C$1869,LEFT(BL$4,LEN(BL$4)-1)),"")</f>
        <v/>
      </c>
      <c r="BM197" s="64" t="str">
        <f>IF($B197&lt;&gt;"",SUMIFS(进货台账!$K$3:$K$1869,进货台账!$E$3:$E$1869,$B197,进货台账!$B$3:$B$1869,LEFT($I$3,4),进货台账!$C$3:$C$1869,LEFT(BL$4,LEN(BL$4)-1)),"")</f>
        <v/>
      </c>
      <c r="BN197" s="64" t="str">
        <f t="shared" si="192"/>
        <v/>
      </c>
      <c r="BO197" s="64" t="str">
        <f t="shared" si="193"/>
        <v/>
      </c>
      <c r="BP197" s="64" t="str">
        <f>IF($B197&lt;&gt;"",SUMIFS(销售台账!$I$3:$I$2654,销售台账!$E$3:$E$2654,$B197,销售台账!$B$3:$B$2654,LEFT($I$3,4),销售台账!$C$3:$C$2654,LEFT(BL$4,LEN(BL$4)-1)),"")</f>
        <v/>
      </c>
      <c r="BQ197" s="64" t="str">
        <f>IF($B197&lt;&gt;"",IFERROR(SUMIFS(销售台账!$K$3:$K$2654,销售台账!$E$3:$E$2654,$B197,销售台账!$B$3:$B$2654,LEFT($I$3,4),销售台账!$C$3:$C$2654,LEFT(BL$4,LEN(BL$4)-1))/BP197,0),"")</f>
        <v/>
      </c>
      <c r="BR197" s="64" t="str">
        <f>IF($B197&lt;&gt;"",SUMIFS(损耗登记!$I$3:$I$4999,损耗登记!$E$3:$E$4999,$B197,损耗登记!$B$3:$B$4999,LEFT($I$3,4),损耗登记!$C$3:$C$4999,LEFT(BL$4,LEN(BL$4)-1)),"")</f>
        <v/>
      </c>
      <c r="BS197" s="64" t="str">
        <f t="shared" si="194"/>
        <v/>
      </c>
      <c r="BT197" s="64" t="str">
        <f t="shared" si="195"/>
        <v/>
      </c>
      <c r="BU197" s="64" t="str">
        <f t="shared" si="196"/>
        <v/>
      </c>
      <c r="BV197" s="64" t="str">
        <f t="shared" si="197"/>
        <v/>
      </c>
      <c r="BW197" s="64" t="str">
        <f>IF($B197&lt;&gt;"",SUMIFS(进货台账!$I$3:$I$1869,进货台账!$E$3:$E$1869,$B197,进货台账!$B$3:$B$1869,LEFT($I$3,4),进货台账!$C$3:$C$1869,LEFT(BW$4,LEN(BW$4)-1)),"")</f>
        <v/>
      </c>
      <c r="BX197" s="64" t="str">
        <f>IF($B197&lt;&gt;"",SUMIFS(进货台账!$K$3:$K$1869,进货台账!$E$3:$E$1869,$B197,进货台账!$B$3:$B$1869,LEFT($I$3,4),进货台账!$C$3:$C$1869,LEFT(BW$4,LEN(BW$4)-1)),"")</f>
        <v/>
      </c>
      <c r="BY197" s="64" t="str">
        <f t="shared" si="198"/>
        <v/>
      </c>
      <c r="BZ197" s="64" t="str">
        <f t="shared" si="199"/>
        <v/>
      </c>
      <c r="CA197" s="64" t="str">
        <f>IF($B197&lt;&gt;"",SUMIFS(销售台账!$I$3:$I$2654,销售台账!$E$3:$E$2654,$B197,销售台账!$B$3:$B$2654,LEFT($I$3,4),销售台账!$C$3:$C$2654,LEFT(BW$4,LEN(BW$4)-1)),"")</f>
        <v/>
      </c>
      <c r="CB197" s="64" t="str">
        <f>IF($B197&lt;&gt;"",IFERROR(SUMIFS(销售台账!$K$3:$K$2654,销售台账!$E$3:$E$2654,$B197,销售台账!$B$3:$B$2654,LEFT($I$3,4),销售台账!$C$3:$C$2654,LEFT(BW$4,LEN(BW$4)-1))/CA197,0),"")</f>
        <v/>
      </c>
      <c r="CC197" s="64" t="str">
        <f>IF($B197&lt;&gt;"",SUMIFS(损耗登记!$I$3:$I$4999,损耗登记!$E$3:$E$4999,$B197,损耗登记!$B$3:$B$4999,LEFT($I$3,4),损耗登记!$C$3:$C$4999,LEFT(BW$4,LEN(BW$4)-1)),"")</f>
        <v/>
      </c>
      <c r="CD197" s="64" t="str">
        <f t="shared" si="200"/>
        <v/>
      </c>
      <c r="CE197" s="64" t="str">
        <f t="shared" si="201"/>
        <v/>
      </c>
      <c r="CF197" s="64" t="str">
        <f t="shared" si="202"/>
        <v/>
      </c>
      <c r="CG197" s="64" t="str">
        <f t="shared" si="203"/>
        <v/>
      </c>
      <c r="CH197" s="64" t="str">
        <f>IF($B197&lt;&gt;"",SUMIFS(进货台账!$I$3:$I$1869,进货台账!$E$3:$E$1869,$B197,进货台账!$B$3:$B$1869,LEFT($I$3,4),进货台账!$C$3:$C$1869,LEFT(CH$4,LEN(CH$4)-1)),"")</f>
        <v/>
      </c>
      <c r="CI197" s="64" t="str">
        <f>IF($B197&lt;&gt;"",SUMIFS(进货台账!$K$3:$K$1869,进货台账!$E$3:$E$1869,$B197,进货台账!$B$3:$B$1869,LEFT($I$3,4),进货台账!$C$3:$C$1869,LEFT(CH$4,LEN(CH$4)-1)),"")</f>
        <v/>
      </c>
      <c r="CJ197" s="64" t="str">
        <f t="shared" si="204"/>
        <v/>
      </c>
      <c r="CK197" s="64" t="str">
        <f t="shared" si="205"/>
        <v/>
      </c>
      <c r="CL197" s="64" t="str">
        <f>IF($B197&lt;&gt;"",SUMIFS(销售台账!$I$3:$I$2654,销售台账!$E$3:$E$2654,$B197,销售台账!$B$3:$B$2654,LEFT($I$3,4),销售台账!$C$3:$C$2654,LEFT(CH$4,LEN(CH$4)-1)),"")</f>
        <v/>
      </c>
      <c r="CM197" s="64" t="str">
        <f>IF($B197&lt;&gt;"",IFERROR(SUMIFS(销售台账!$K$3:$K$2654,销售台账!$E$3:$E$2654,$B197,销售台账!$B$3:$B$2654,LEFT($I$3,4),销售台账!$C$3:$C$2654,LEFT(CH$4,LEN(CH$4)-1))/CL197,0),"")</f>
        <v/>
      </c>
      <c r="CN197" s="64" t="str">
        <f>IF($B197&lt;&gt;"",SUMIFS(损耗登记!$I$3:$I$4999,损耗登记!$E$3:$E$4999,$B197,损耗登记!$B$3:$B$4999,LEFT($I$3,4),损耗登记!$C$3:$C$4999,LEFT(CH$4,LEN(CH$4)-1)),"")</f>
        <v/>
      </c>
      <c r="CO197" s="64" t="str">
        <f t="shared" si="206"/>
        <v/>
      </c>
      <c r="CP197" s="64" t="str">
        <f t="shared" si="207"/>
        <v/>
      </c>
      <c r="CQ197" s="64" t="str">
        <f t="shared" si="208"/>
        <v/>
      </c>
      <c r="CR197" s="64" t="str">
        <f t="shared" si="209"/>
        <v/>
      </c>
      <c r="CS197" s="64" t="str">
        <f>IF($B197&lt;&gt;"",SUMIFS(进货台账!$I$3:$I$1869,进货台账!$E$3:$E$1869,$B197,进货台账!$B$3:$B$1869,LEFT($I$3,4),进货台账!$C$3:$C$1869,LEFT(CS$4,LEN(CS$4)-1)),"")</f>
        <v/>
      </c>
      <c r="CT197" s="64" t="str">
        <f>IF($B197&lt;&gt;"",SUMIFS(进货台账!$K$3:$K$1869,进货台账!$E$3:$E$1869,$B197,进货台账!$B$3:$B$1869,LEFT($I$3,4),进货台账!$C$3:$C$1869,LEFT(CS$4,LEN(CS$4)-1)),"")</f>
        <v/>
      </c>
      <c r="CU197" s="64" t="str">
        <f t="shared" si="210"/>
        <v/>
      </c>
      <c r="CV197" s="64" t="str">
        <f t="shared" si="211"/>
        <v/>
      </c>
      <c r="CW197" s="64" t="str">
        <f>IF($B197&lt;&gt;"",SUMIFS(销售台账!$I$3:$I$2654,销售台账!$E$3:$E$2654,$B197,销售台账!$B$3:$B$2654,LEFT($I$3,4),销售台账!$C$3:$C$2654,LEFT(CS$4,LEN(CS$4)-1)),"")</f>
        <v/>
      </c>
      <c r="CX197" s="64" t="str">
        <f>IF($B197&lt;&gt;"",IFERROR(SUMIFS(销售台账!$K$3:$K$2654,销售台账!$E$3:$E$2654,$B197,销售台账!$B$3:$B$2654,LEFT($I$3,4),销售台账!$C$3:$C$2654,LEFT(CS$4,LEN(CS$4)-1))/CW197,0),"")</f>
        <v/>
      </c>
      <c r="CY197" s="64" t="str">
        <f>IF($B197&lt;&gt;"",SUMIFS(损耗登记!$I$3:$I$4999,损耗登记!$E$3:$E$4999,$B197,损耗登记!$B$3:$B$4999,LEFT($I$3,4),损耗登记!$C$3:$C$4999,LEFT(CS$4,LEN(CS$4)-1)),"")</f>
        <v/>
      </c>
      <c r="CZ197" s="64" t="str">
        <f t="shared" si="212"/>
        <v/>
      </c>
      <c r="DA197" s="64" t="str">
        <f t="shared" si="213"/>
        <v/>
      </c>
      <c r="DB197" s="64" t="str">
        <f t="shared" si="214"/>
        <v/>
      </c>
      <c r="DC197" s="64" t="str">
        <f t="shared" si="215"/>
        <v/>
      </c>
      <c r="DD197" s="64" t="str">
        <f>IF($B197&lt;&gt;"",SUMIFS(进货台账!$I$3:$I$1869,进货台账!$E$3:$E$1869,$B197,进货台账!$B$3:$B$1869,LEFT($I$3,4),进货台账!$C$3:$C$1869,LEFT(DD$4,LEN(DD$4)-1)),"")</f>
        <v/>
      </c>
      <c r="DE197" s="64" t="str">
        <f>IF($B197&lt;&gt;"",SUMIFS(进货台账!$K$3:$K$1869,进货台账!$E$3:$E$1869,$B197,进货台账!$B$3:$B$1869,LEFT($I$3,4),进货台账!$C$3:$C$1869,LEFT(DD$4,LEN(DD$4)-1)),"")</f>
        <v/>
      </c>
      <c r="DF197" s="64" t="str">
        <f t="shared" si="216"/>
        <v/>
      </c>
      <c r="DG197" s="64" t="str">
        <f t="shared" si="217"/>
        <v/>
      </c>
      <c r="DH197" s="64" t="str">
        <f>IF($B197&lt;&gt;"",SUMIFS(销售台账!$I$3:$I$2654,销售台账!$E$3:$E$2654,$B197,销售台账!$B$3:$B$2654,LEFT($I$3,4),销售台账!$C$3:$C$2654,LEFT(DD$4,LEN(DD$4)-1)),"")</f>
        <v/>
      </c>
      <c r="DI197" s="64" t="str">
        <f>IF($B197&lt;&gt;"",IFERROR(SUMIFS(销售台账!$K$3:$K$2654,销售台账!$E$3:$E$2654,$B197,销售台账!$B$3:$B$2654,LEFT($I$3,4),销售台账!$C$3:$C$2654,LEFT(DD$4,LEN(DD$4)-1))/DH197,0),"")</f>
        <v/>
      </c>
      <c r="DJ197" s="64" t="str">
        <f>IF($B197&lt;&gt;"",SUMIFS(损耗登记!$I$3:$I$4999,损耗登记!$E$3:$E$4999,$B197,损耗登记!$B$3:$B$4999,LEFT($I$3,4),损耗登记!$C$3:$C$4999,LEFT(DD$4,LEN(DD$4)-1)),"")</f>
        <v/>
      </c>
      <c r="DK197" s="64" t="str">
        <f t="shared" si="218"/>
        <v/>
      </c>
      <c r="DL197" s="64" t="str">
        <f t="shared" si="219"/>
        <v/>
      </c>
      <c r="DM197" s="64" t="str">
        <f t="shared" si="220"/>
        <v/>
      </c>
      <c r="DN197" s="64" t="str">
        <f t="shared" si="221"/>
        <v/>
      </c>
      <c r="DO197" s="64" t="str">
        <f>IF($B197&lt;&gt;"",SUMIFS(进货台账!$I$3:$I$1869,进货台账!$E$3:$E$1869,$B197,进货台账!$B$3:$B$1869,LEFT($I$3,4),进货台账!$C$3:$C$1869,LEFT(DO$4,LEN(DO$4)-1)),"")</f>
        <v/>
      </c>
      <c r="DP197" s="64" t="str">
        <f>IF($B197&lt;&gt;"",SUMIFS(进货台账!$K$3:$K$1869,进货台账!$E$3:$E$1869,$B197,进货台账!$B$3:$B$1869,LEFT($I$3,4),进货台账!$C$3:$C$1869,LEFT(DO$4,LEN(DO$4)-1)),"")</f>
        <v/>
      </c>
      <c r="DQ197" s="64" t="str">
        <f t="shared" si="222"/>
        <v/>
      </c>
      <c r="DR197" s="64" t="str">
        <f t="shared" si="223"/>
        <v/>
      </c>
      <c r="DS197" s="64" t="str">
        <f>IF($B197&lt;&gt;"",SUMIFS(销售台账!$I$3:$I$2654,销售台账!$E$3:$E$2654,$B197,销售台账!$B$3:$B$2654,LEFT($I$3,4),销售台账!$C$3:$C$2654,LEFT(DO$4,LEN(DO$4)-1)),"")</f>
        <v/>
      </c>
      <c r="DT197" s="64" t="str">
        <f>IF($B197&lt;&gt;"",IFERROR(SUMIFS(销售台账!$K$3:$K$2654,销售台账!$E$3:$E$2654,$B197,销售台账!$B$3:$B$2654,LEFT($I$3,4),销售台账!$C$3:$C$2654,LEFT(DO$4,LEN(DO$4)-1))/DS197,0),"")</f>
        <v/>
      </c>
      <c r="DU197" s="64" t="str">
        <f>IF($B197&lt;&gt;"",SUMIFS(损耗登记!$I$3:$I$4999,损耗登记!$E$3:$E$4999,$B197,损耗登记!$B$3:$B$4999,LEFT($I$3,4),损耗登记!$C$3:$C$4999,LEFT(DO$4,LEN(DO$4)-1)),"")</f>
        <v/>
      </c>
      <c r="DV197" s="64" t="str">
        <f t="shared" si="224"/>
        <v/>
      </c>
      <c r="DW197" s="64" t="str">
        <f t="shared" si="225"/>
        <v/>
      </c>
      <c r="DX197" s="64" t="str">
        <f t="shared" si="226"/>
        <v/>
      </c>
      <c r="DY197" s="64" t="str">
        <f t="shared" si="227"/>
        <v/>
      </c>
      <c r="DZ197" s="64" t="str">
        <f>IF($B197&lt;&gt;"",SUMIFS(进货台账!$I$3:$I$1869,进货台账!$E$3:$E$1869,$B197,进货台账!$B$3:$B$1869,LEFT($I$3,4),进货台账!$C$3:$C$1869,LEFT(DZ$4,LEN(DZ$4)-1)),"")</f>
        <v/>
      </c>
      <c r="EA197" s="64" t="str">
        <f>IF($B197&lt;&gt;"",SUMIFS(进货台账!$K$3:$K$1869,进货台账!$E$3:$E$1869,$B197,进货台账!$B$3:$B$1869,LEFT($I$3,4),进货台账!$C$3:$C$1869,LEFT(DZ$4,LEN(DZ$4)-1)),"")</f>
        <v/>
      </c>
      <c r="EB197" s="64" t="str">
        <f t="shared" si="228"/>
        <v/>
      </c>
      <c r="EC197" s="64" t="str">
        <f t="shared" si="229"/>
        <v/>
      </c>
      <c r="ED197" s="64" t="str">
        <f>IF($B197&lt;&gt;"",SUMIFS(销售台账!$I$3:$I$2654,销售台账!$E$3:$E$2654,$B197,销售台账!$B$3:$B$2654,LEFT($I$3,4),销售台账!$C$3:$C$2654,LEFT(DZ$4,LEN(DZ$4)-1)),"")</f>
        <v/>
      </c>
      <c r="EE197" s="64" t="str">
        <f>IF($B197&lt;&gt;"",IFERROR(SUMIFS(销售台账!$K$3:$K$2654,销售台账!$E$3:$E$2654,$B197,销售台账!$B$3:$B$2654,LEFT($I$3,4),销售台账!$C$3:$C$2654,LEFT(DZ$4,LEN(DZ$4)-1))/ED197,0),"")</f>
        <v/>
      </c>
      <c r="EF197" s="64" t="str">
        <f>IF($B197&lt;&gt;"",SUMIFS(损耗登记!$I$3:$I$4999,损耗登记!$E$3:$E$4999,$B197,损耗登记!$B$3:$B$4999,LEFT($I$3,4),损耗登记!$C$3:$C$4999,LEFT(DZ$4,LEN(DZ$4)-1)),"")</f>
        <v/>
      </c>
      <c r="EG197" s="64" t="str">
        <f t="shared" si="230"/>
        <v/>
      </c>
      <c r="EH197" s="64" t="str">
        <f t="shared" si="231"/>
        <v/>
      </c>
      <c r="EI197" s="64" t="str">
        <f t="shared" si="232"/>
        <v/>
      </c>
      <c r="EJ197" s="64" t="str">
        <f t="shared" si="233"/>
        <v/>
      </c>
    </row>
    <row r="198" s="44" customFormat="1" ht="22" customHeight="1" spans="1:140">
      <c r="A198" s="63" t="str">
        <f t="shared" si="234"/>
        <v/>
      </c>
      <c r="B198" s="63" t="str">
        <f>IF(商品参数!A194&lt;&gt;"",商品参数!A194,"")</f>
        <v/>
      </c>
      <c r="C198" s="64" t="str">
        <f>IFERROR(VLOOKUP(B198,商品参数!A:E,2,FALSE),"")</f>
        <v/>
      </c>
      <c r="D198" s="64" t="str">
        <f>IFERROR(VLOOKUP(B198,商品参数!A:E,3,FALSE),"")</f>
        <v/>
      </c>
      <c r="E198" s="64" t="str">
        <f>IFERROR(VLOOKUP(B198,商品参数!A:E,4,FALSE),"")</f>
        <v/>
      </c>
      <c r="F198" s="64" t="str">
        <f>IF(E198&lt;&gt;"",IFERROR(VLOOKUP(B198,商品参数!$A$3:$D$499,6,0),0),"")</f>
        <v/>
      </c>
      <c r="G198" s="64" t="str">
        <f>IF(E198&lt;&gt;"",IFERROR(VLOOKUP(B198,商品参数!$A$3:$E$499,7,0),0),"")</f>
        <v/>
      </c>
      <c r="H198" s="64" t="str">
        <f t="shared" si="168"/>
        <v/>
      </c>
      <c r="I198" s="64" t="str">
        <f>IF($B198&lt;&gt;"",SUMIFS(进货台账!$I$3:$I$1869,进货台账!$E$3:$E$1869,$B198,进货台账!$B$3:$B$1869,LEFT($I$3,4),进货台账!$C$3:$C$1869,LEFT(I$4,LEN(I$4)-1)),"")</f>
        <v/>
      </c>
      <c r="J198" s="64" t="str">
        <f>IF($B198&lt;&gt;"",SUMIFS(进货台账!$K$3:$K$1869,进货台账!$E$3:$E$1869,$B198,进货台账!$B$3:$B$1869,LEFT($I$3,4),进货台账!$C$3:$C$1869,LEFT(I$4,LEN(I$4)-1)),"")</f>
        <v/>
      </c>
      <c r="K198" s="64" t="str">
        <f t="shared" si="169"/>
        <v/>
      </c>
      <c r="L198" s="64" t="str">
        <f t="shared" si="170"/>
        <v/>
      </c>
      <c r="M198" s="64" t="str">
        <f>IF($B198&lt;&gt;"",SUMIFS(销售台账!$I$3:$I$2654,销售台账!$E$3:$E$2654,$B198,销售台账!$B$3:$B$2654,LEFT($I$3,4),销售台账!$C$3:$C$2654,LEFT(I$4,LEN(I$4)-1)),"")</f>
        <v/>
      </c>
      <c r="N198" s="64" t="str">
        <f>IF($B198&lt;&gt;"",IFERROR(SUMIFS(销售台账!$K$3:$K$2654,销售台账!$E$3:$E$2654,$B198,销售台账!$B$3:$B$2654,LEFT($I$3,4),销售台账!$C$3:$C$2654,LEFT(I$4,LEN(I$4)-1))/M198,0),"")</f>
        <v/>
      </c>
      <c r="O198" s="64" t="str">
        <f>IF($B198&lt;&gt;"",SUMIFS(损耗登记!$I$3:$I$4999,损耗登记!$E$3:$E$4999,$B198,损耗登记!$B$3:$B$4999,LEFT($I$3,4),损耗登记!$C$3:$C$4999,LEFT(I$4,LEN(I$4)-1)),"")</f>
        <v/>
      </c>
      <c r="P198" s="64" t="str">
        <f t="shared" si="171"/>
        <v/>
      </c>
      <c r="Q198" s="64" t="str">
        <f t="shared" si="172"/>
        <v/>
      </c>
      <c r="R198" s="64" t="str">
        <f t="shared" si="173"/>
        <v/>
      </c>
      <c r="S198" s="64" t="str">
        <f t="shared" si="235"/>
        <v/>
      </c>
      <c r="T198" s="64" t="str">
        <f>IF($B198&lt;&gt;"",SUMIFS(进货台账!$I$3:$I$1869,进货台账!$E$3:$E$1869,$B198,进货台账!$B$3:$B$1869,LEFT($I$3,4),进货台账!$C$3:$C$1869,LEFT(T$4,LEN(T$4)-1)),"")</f>
        <v/>
      </c>
      <c r="U198" s="64" t="str">
        <f>IF($B198&lt;&gt;"",SUMIFS(进货台账!$K$3:$K$1869,进货台账!$E$3:$E$1869,$B198,进货台账!$B$3:$B$1869,LEFT($I$3,4),进货台账!$C$3:$C$1869,LEFT(T$4,LEN(T$4)-1)),"")</f>
        <v/>
      </c>
      <c r="V198" s="64" t="str">
        <f t="shared" si="236"/>
        <v/>
      </c>
      <c r="W198" s="64" t="str">
        <f t="shared" si="237"/>
        <v/>
      </c>
      <c r="X198" s="64" t="str">
        <f>IF($B198&lt;&gt;"",SUMIFS(销售台账!$I$3:$I$2654,销售台账!$E$3:$E$2654,$B198,销售台账!$B$3:$B$2654,LEFT($I$3,4),销售台账!$C$3:$C$2654,LEFT(T$4,LEN(T$4)-1)),"")</f>
        <v/>
      </c>
      <c r="Y198" s="64" t="str">
        <f>IF($B198&lt;&gt;"",IFERROR(SUMIFS(销售台账!$K$3:$K$2654,销售台账!$E$3:$E$2654,$B198,销售台账!$B$3:$B$2654,LEFT($I$3,4),销售台账!$C$3:$C$2654,LEFT(T$4,LEN(T$4)-1))/X198,0),"")</f>
        <v/>
      </c>
      <c r="Z198" s="64" t="str">
        <f>IF($B198&lt;&gt;"",SUMIFS(损耗登记!$I$3:$I$4999,损耗登记!$E$3:$E$4999,$B198,损耗登记!$B$3:$B$4999,LEFT($I$3,4),损耗登记!$C$3:$C$4999,LEFT(T$4,LEN(T$4)-1)),"")</f>
        <v/>
      </c>
      <c r="AA198" s="64" t="str">
        <f t="shared" si="238"/>
        <v/>
      </c>
      <c r="AB198" s="64" t="str">
        <f t="shared" si="239"/>
        <v/>
      </c>
      <c r="AC198" s="64" t="str">
        <f t="shared" si="240"/>
        <v/>
      </c>
      <c r="AD198" s="64" t="str">
        <f t="shared" si="241"/>
        <v/>
      </c>
      <c r="AE198" s="64" t="str">
        <f>IF($B198&lt;&gt;"",SUMIFS(进货台账!$I$3:$I$1869,进货台账!$E$3:$E$1869,$B198,进货台账!$B$3:$B$1869,LEFT($I$3,4),进货台账!$C$3:$C$1869,LEFT(AE$4,LEN(AE$4)-1)),"")</f>
        <v/>
      </c>
      <c r="AF198" s="64" t="str">
        <f>IF($B198&lt;&gt;"",SUMIFS(进货台账!$K$3:$K$1869,进货台账!$E$3:$E$1869,$B198,进货台账!$B$3:$B$1869,LEFT($I$3,4),进货台账!$C$3:$C$1869,LEFT(AE$4,LEN(AE$4)-1)),"")</f>
        <v/>
      </c>
      <c r="AG198" s="64" t="str">
        <f t="shared" si="174"/>
        <v/>
      </c>
      <c r="AH198" s="64" t="str">
        <f t="shared" si="175"/>
        <v/>
      </c>
      <c r="AI198" s="64" t="str">
        <f>IF($B198&lt;&gt;"",SUMIFS(销售台账!$I$3:$I$2654,销售台账!$E$3:$E$2654,$B198,销售台账!$B$3:$B$2654,LEFT($I$3,4),销售台账!$C$3:$C$2654,LEFT(AE$4,LEN(AE$4)-1)),"")</f>
        <v/>
      </c>
      <c r="AJ198" s="64" t="str">
        <f>IF($B198&lt;&gt;"",IFERROR(SUMIFS(销售台账!$K$3:$K$2654,销售台账!$E$3:$E$2654,$B198,销售台账!$B$3:$B$2654,LEFT($I$3,4),销售台账!$C$3:$C$2654,LEFT(AE$4,LEN(AE$4)-1))/AI198,0),"")</f>
        <v/>
      </c>
      <c r="AK198" s="64" t="str">
        <f>IF($B198&lt;&gt;"",SUMIFS(损耗登记!$I$3:$I$4999,损耗登记!$E$3:$E$4999,$B198,损耗登记!$B$3:$B$4999,LEFT($I$3,4),损耗登记!$C$3:$C$4999,LEFT(AE$4,LEN(AE$4)-1)),"")</f>
        <v/>
      </c>
      <c r="AL198" s="64" t="str">
        <f t="shared" si="176"/>
        <v/>
      </c>
      <c r="AM198" s="64" t="str">
        <f t="shared" si="177"/>
        <v/>
      </c>
      <c r="AN198" s="64" t="str">
        <f t="shared" si="178"/>
        <v/>
      </c>
      <c r="AO198" s="64" t="str">
        <f t="shared" si="179"/>
        <v/>
      </c>
      <c r="AP198" s="64" t="str">
        <f>IF($B198&lt;&gt;"",SUMIFS(进货台账!$I$3:$I$1869,进货台账!$E$3:$E$1869,$B198,进货台账!$B$3:$B$1869,LEFT($I$3,4),进货台账!$C$3:$C$1869,LEFT(AP$4,LEN(AP$4)-1)),"")</f>
        <v/>
      </c>
      <c r="AQ198" s="64" t="str">
        <f>IF($B198&lt;&gt;"",SUMIFS(进货台账!$K$3:$K$1869,进货台账!$E$3:$E$1869,$B198,进货台账!$B$3:$B$1869,LEFT($I$3,4),进货台账!$C$3:$C$1869,LEFT(AP$4,LEN(AP$4)-1)),"")</f>
        <v/>
      </c>
      <c r="AR198" s="64" t="str">
        <f t="shared" si="180"/>
        <v/>
      </c>
      <c r="AS198" s="64" t="str">
        <f t="shared" si="181"/>
        <v/>
      </c>
      <c r="AT198" s="64" t="str">
        <f>IF($B198&lt;&gt;"",SUMIFS(销售台账!$I$3:$I$2654,销售台账!$E$3:$E$2654,$B198,销售台账!$B$3:$B$2654,LEFT($I$3,4),销售台账!$C$3:$C$2654,LEFT(AP$4,LEN(AP$4)-1)),"")</f>
        <v/>
      </c>
      <c r="AU198" s="64" t="str">
        <f>IF($B198&lt;&gt;"",IFERROR(SUMIFS(销售台账!$K$3:$K$2654,销售台账!$E$3:$E$2654,$B198,销售台账!$B$3:$B$2654,LEFT($I$3,4),销售台账!$C$3:$C$2654,LEFT(AP$4,LEN(AP$4)-1))/AT198,0),"")</f>
        <v/>
      </c>
      <c r="AV198" s="64" t="str">
        <f>IF($B198&lt;&gt;"",SUMIFS(损耗登记!$I$3:$I$4999,损耗登记!$E$3:$E$4999,$B198,损耗登记!$B$3:$B$4999,LEFT($I$3,4),损耗登记!$C$3:$C$4999,LEFT(AP$4,LEN(AP$4)-1)),"")</f>
        <v/>
      </c>
      <c r="AW198" s="64" t="str">
        <f t="shared" si="182"/>
        <v/>
      </c>
      <c r="AX198" s="64" t="str">
        <f t="shared" si="183"/>
        <v/>
      </c>
      <c r="AY198" s="64" t="str">
        <f t="shared" si="184"/>
        <v/>
      </c>
      <c r="AZ198" s="64" t="str">
        <f t="shared" si="185"/>
        <v/>
      </c>
      <c r="BA198" s="64" t="str">
        <f>IF($B198&lt;&gt;"",SUMIFS(进货台账!$I$3:$I$1869,进货台账!$E$3:$E$1869,$B198,进货台账!$B$3:$B$1869,LEFT($I$3,4),进货台账!$C$3:$C$1869,LEFT(BA$4,LEN(BA$4)-1)),"")</f>
        <v/>
      </c>
      <c r="BB198" s="64" t="str">
        <f>IF($B198&lt;&gt;"",SUMIFS(进货台账!$K$3:$K$1869,进货台账!$E$3:$E$1869,$B198,进货台账!$B$3:$B$1869,LEFT($I$3,4),进货台账!$C$3:$C$1869,LEFT(BA$4,LEN(BA$4)-1)),"")</f>
        <v/>
      </c>
      <c r="BC198" s="64" t="str">
        <f t="shared" si="186"/>
        <v/>
      </c>
      <c r="BD198" s="64" t="str">
        <f t="shared" si="187"/>
        <v/>
      </c>
      <c r="BE198" s="64" t="str">
        <f>IF($B198&lt;&gt;"",SUMIFS(销售台账!$I$3:$I$2654,销售台账!$E$3:$E$2654,$B198,销售台账!$B$3:$B$2654,LEFT($I$3,4),销售台账!$C$3:$C$2654,LEFT(BA$4,LEN(BA$4)-1)),"")</f>
        <v/>
      </c>
      <c r="BF198" s="64" t="str">
        <f>IF($B198&lt;&gt;"",IFERROR(SUMIFS(销售台账!$K$3:$K$2654,销售台账!$E$3:$E$2654,$B198,销售台账!$B$3:$B$2654,LEFT($I$3,4),销售台账!$C$3:$C$2654,LEFT(BA$4,LEN(BA$4)-1))/BE198,0),"")</f>
        <v/>
      </c>
      <c r="BG198" s="64" t="str">
        <f>IF($B198&lt;&gt;"",SUMIFS(损耗登记!$I$3:$I$4999,损耗登记!$E$3:$E$4999,$B198,损耗登记!$B$3:$B$4999,LEFT($I$3,4),损耗登记!$C$3:$C$4999,LEFT(BA$4,LEN(BA$4)-1)),"")</f>
        <v/>
      </c>
      <c r="BH198" s="64" t="str">
        <f t="shared" si="188"/>
        <v/>
      </c>
      <c r="BI198" s="64" t="str">
        <f t="shared" si="189"/>
        <v/>
      </c>
      <c r="BJ198" s="64" t="str">
        <f t="shared" si="190"/>
        <v/>
      </c>
      <c r="BK198" s="64" t="str">
        <f t="shared" si="191"/>
        <v/>
      </c>
      <c r="BL198" s="64" t="str">
        <f>IF($B198&lt;&gt;"",SUMIFS(进货台账!$I$3:$I$1869,进货台账!$E$3:$E$1869,$B198,进货台账!$B$3:$B$1869,LEFT($I$3,4),进货台账!$C$3:$C$1869,LEFT(BL$4,LEN(BL$4)-1)),"")</f>
        <v/>
      </c>
      <c r="BM198" s="64" t="str">
        <f>IF($B198&lt;&gt;"",SUMIFS(进货台账!$K$3:$K$1869,进货台账!$E$3:$E$1869,$B198,进货台账!$B$3:$B$1869,LEFT($I$3,4),进货台账!$C$3:$C$1869,LEFT(BL$4,LEN(BL$4)-1)),"")</f>
        <v/>
      </c>
      <c r="BN198" s="64" t="str">
        <f t="shared" si="192"/>
        <v/>
      </c>
      <c r="BO198" s="64" t="str">
        <f t="shared" si="193"/>
        <v/>
      </c>
      <c r="BP198" s="64" t="str">
        <f>IF($B198&lt;&gt;"",SUMIFS(销售台账!$I$3:$I$2654,销售台账!$E$3:$E$2654,$B198,销售台账!$B$3:$B$2654,LEFT($I$3,4),销售台账!$C$3:$C$2654,LEFT(BL$4,LEN(BL$4)-1)),"")</f>
        <v/>
      </c>
      <c r="BQ198" s="64" t="str">
        <f>IF($B198&lt;&gt;"",IFERROR(SUMIFS(销售台账!$K$3:$K$2654,销售台账!$E$3:$E$2654,$B198,销售台账!$B$3:$B$2654,LEFT($I$3,4),销售台账!$C$3:$C$2654,LEFT(BL$4,LEN(BL$4)-1))/BP198,0),"")</f>
        <v/>
      </c>
      <c r="BR198" s="64" t="str">
        <f>IF($B198&lt;&gt;"",SUMIFS(损耗登记!$I$3:$I$4999,损耗登记!$E$3:$E$4999,$B198,损耗登记!$B$3:$B$4999,LEFT($I$3,4),损耗登记!$C$3:$C$4999,LEFT(BL$4,LEN(BL$4)-1)),"")</f>
        <v/>
      </c>
      <c r="BS198" s="64" t="str">
        <f t="shared" si="194"/>
        <v/>
      </c>
      <c r="BT198" s="64" t="str">
        <f t="shared" si="195"/>
        <v/>
      </c>
      <c r="BU198" s="64" t="str">
        <f t="shared" si="196"/>
        <v/>
      </c>
      <c r="BV198" s="64" t="str">
        <f t="shared" si="197"/>
        <v/>
      </c>
      <c r="BW198" s="64" t="str">
        <f>IF($B198&lt;&gt;"",SUMIFS(进货台账!$I$3:$I$1869,进货台账!$E$3:$E$1869,$B198,进货台账!$B$3:$B$1869,LEFT($I$3,4),进货台账!$C$3:$C$1869,LEFT(BW$4,LEN(BW$4)-1)),"")</f>
        <v/>
      </c>
      <c r="BX198" s="64" t="str">
        <f>IF($B198&lt;&gt;"",SUMIFS(进货台账!$K$3:$K$1869,进货台账!$E$3:$E$1869,$B198,进货台账!$B$3:$B$1869,LEFT($I$3,4),进货台账!$C$3:$C$1869,LEFT(BW$4,LEN(BW$4)-1)),"")</f>
        <v/>
      </c>
      <c r="BY198" s="64" t="str">
        <f t="shared" si="198"/>
        <v/>
      </c>
      <c r="BZ198" s="64" t="str">
        <f t="shared" si="199"/>
        <v/>
      </c>
      <c r="CA198" s="64" t="str">
        <f>IF($B198&lt;&gt;"",SUMIFS(销售台账!$I$3:$I$2654,销售台账!$E$3:$E$2654,$B198,销售台账!$B$3:$B$2654,LEFT($I$3,4),销售台账!$C$3:$C$2654,LEFT(BW$4,LEN(BW$4)-1)),"")</f>
        <v/>
      </c>
      <c r="CB198" s="64" t="str">
        <f>IF($B198&lt;&gt;"",IFERROR(SUMIFS(销售台账!$K$3:$K$2654,销售台账!$E$3:$E$2654,$B198,销售台账!$B$3:$B$2654,LEFT($I$3,4),销售台账!$C$3:$C$2654,LEFT(BW$4,LEN(BW$4)-1))/CA198,0),"")</f>
        <v/>
      </c>
      <c r="CC198" s="64" t="str">
        <f>IF($B198&lt;&gt;"",SUMIFS(损耗登记!$I$3:$I$4999,损耗登记!$E$3:$E$4999,$B198,损耗登记!$B$3:$B$4999,LEFT($I$3,4),损耗登记!$C$3:$C$4999,LEFT(BW$4,LEN(BW$4)-1)),"")</f>
        <v/>
      </c>
      <c r="CD198" s="64" t="str">
        <f t="shared" si="200"/>
        <v/>
      </c>
      <c r="CE198" s="64" t="str">
        <f t="shared" si="201"/>
        <v/>
      </c>
      <c r="CF198" s="64" t="str">
        <f t="shared" si="202"/>
        <v/>
      </c>
      <c r="CG198" s="64" t="str">
        <f t="shared" si="203"/>
        <v/>
      </c>
      <c r="CH198" s="64" t="str">
        <f>IF($B198&lt;&gt;"",SUMIFS(进货台账!$I$3:$I$1869,进货台账!$E$3:$E$1869,$B198,进货台账!$B$3:$B$1869,LEFT($I$3,4),进货台账!$C$3:$C$1869,LEFT(CH$4,LEN(CH$4)-1)),"")</f>
        <v/>
      </c>
      <c r="CI198" s="64" t="str">
        <f>IF($B198&lt;&gt;"",SUMIFS(进货台账!$K$3:$K$1869,进货台账!$E$3:$E$1869,$B198,进货台账!$B$3:$B$1869,LEFT($I$3,4),进货台账!$C$3:$C$1869,LEFT(CH$4,LEN(CH$4)-1)),"")</f>
        <v/>
      </c>
      <c r="CJ198" s="64" t="str">
        <f t="shared" si="204"/>
        <v/>
      </c>
      <c r="CK198" s="64" t="str">
        <f t="shared" si="205"/>
        <v/>
      </c>
      <c r="CL198" s="64" t="str">
        <f>IF($B198&lt;&gt;"",SUMIFS(销售台账!$I$3:$I$2654,销售台账!$E$3:$E$2654,$B198,销售台账!$B$3:$B$2654,LEFT($I$3,4),销售台账!$C$3:$C$2654,LEFT(CH$4,LEN(CH$4)-1)),"")</f>
        <v/>
      </c>
      <c r="CM198" s="64" t="str">
        <f>IF($B198&lt;&gt;"",IFERROR(SUMIFS(销售台账!$K$3:$K$2654,销售台账!$E$3:$E$2654,$B198,销售台账!$B$3:$B$2654,LEFT($I$3,4),销售台账!$C$3:$C$2654,LEFT(CH$4,LEN(CH$4)-1))/CL198,0),"")</f>
        <v/>
      </c>
      <c r="CN198" s="64" t="str">
        <f>IF($B198&lt;&gt;"",SUMIFS(损耗登记!$I$3:$I$4999,损耗登记!$E$3:$E$4999,$B198,损耗登记!$B$3:$B$4999,LEFT($I$3,4),损耗登记!$C$3:$C$4999,LEFT(CH$4,LEN(CH$4)-1)),"")</f>
        <v/>
      </c>
      <c r="CO198" s="64" t="str">
        <f t="shared" si="206"/>
        <v/>
      </c>
      <c r="CP198" s="64" t="str">
        <f t="shared" si="207"/>
        <v/>
      </c>
      <c r="CQ198" s="64" t="str">
        <f t="shared" si="208"/>
        <v/>
      </c>
      <c r="CR198" s="64" t="str">
        <f t="shared" si="209"/>
        <v/>
      </c>
      <c r="CS198" s="64" t="str">
        <f>IF($B198&lt;&gt;"",SUMIFS(进货台账!$I$3:$I$1869,进货台账!$E$3:$E$1869,$B198,进货台账!$B$3:$B$1869,LEFT($I$3,4),进货台账!$C$3:$C$1869,LEFT(CS$4,LEN(CS$4)-1)),"")</f>
        <v/>
      </c>
      <c r="CT198" s="64" t="str">
        <f>IF($B198&lt;&gt;"",SUMIFS(进货台账!$K$3:$K$1869,进货台账!$E$3:$E$1869,$B198,进货台账!$B$3:$B$1869,LEFT($I$3,4),进货台账!$C$3:$C$1869,LEFT(CS$4,LEN(CS$4)-1)),"")</f>
        <v/>
      </c>
      <c r="CU198" s="64" t="str">
        <f t="shared" si="210"/>
        <v/>
      </c>
      <c r="CV198" s="64" t="str">
        <f t="shared" si="211"/>
        <v/>
      </c>
      <c r="CW198" s="64" t="str">
        <f>IF($B198&lt;&gt;"",SUMIFS(销售台账!$I$3:$I$2654,销售台账!$E$3:$E$2654,$B198,销售台账!$B$3:$B$2654,LEFT($I$3,4),销售台账!$C$3:$C$2654,LEFT(CS$4,LEN(CS$4)-1)),"")</f>
        <v/>
      </c>
      <c r="CX198" s="64" t="str">
        <f>IF($B198&lt;&gt;"",IFERROR(SUMIFS(销售台账!$K$3:$K$2654,销售台账!$E$3:$E$2654,$B198,销售台账!$B$3:$B$2654,LEFT($I$3,4),销售台账!$C$3:$C$2654,LEFT(CS$4,LEN(CS$4)-1))/CW198,0),"")</f>
        <v/>
      </c>
      <c r="CY198" s="64" t="str">
        <f>IF($B198&lt;&gt;"",SUMIFS(损耗登记!$I$3:$I$4999,损耗登记!$E$3:$E$4999,$B198,损耗登记!$B$3:$B$4999,LEFT($I$3,4),损耗登记!$C$3:$C$4999,LEFT(CS$4,LEN(CS$4)-1)),"")</f>
        <v/>
      </c>
      <c r="CZ198" s="64" t="str">
        <f t="shared" si="212"/>
        <v/>
      </c>
      <c r="DA198" s="64" t="str">
        <f t="shared" si="213"/>
        <v/>
      </c>
      <c r="DB198" s="64" t="str">
        <f t="shared" si="214"/>
        <v/>
      </c>
      <c r="DC198" s="64" t="str">
        <f t="shared" si="215"/>
        <v/>
      </c>
      <c r="DD198" s="64" t="str">
        <f>IF($B198&lt;&gt;"",SUMIFS(进货台账!$I$3:$I$1869,进货台账!$E$3:$E$1869,$B198,进货台账!$B$3:$B$1869,LEFT($I$3,4),进货台账!$C$3:$C$1869,LEFT(DD$4,LEN(DD$4)-1)),"")</f>
        <v/>
      </c>
      <c r="DE198" s="64" t="str">
        <f>IF($B198&lt;&gt;"",SUMIFS(进货台账!$K$3:$K$1869,进货台账!$E$3:$E$1869,$B198,进货台账!$B$3:$B$1869,LEFT($I$3,4),进货台账!$C$3:$C$1869,LEFT(DD$4,LEN(DD$4)-1)),"")</f>
        <v/>
      </c>
      <c r="DF198" s="64" t="str">
        <f t="shared" si="216"/>
        <v/>
      </c>
      <c r="DG198" s="64" t="str">
        <f t="shared" si="217"/>
        <v/>
      </c>
      <c r="DH198" s="64" t="str">
        <f>IF($B198&lt;&gt;"",SUMIFS(销售台账!$I$3:$I$2654,销售台账!$E$3:$E$2654,$B198,销售台账!$B$3:$B$2654,LEFT($I$3,4),销售台账!$C$3:$C$2654,LEFT(DD$4,LEN(DD$4)-1)),"")</f>
        <v/>
      </c>
      <c r="DI198" s="64" t="str">
        <f>IF($B198&lt;&gt;"",IFERROR(SUMIFS(销售台账!$K$3:$K$2654,销售台账!$E$3:$E$2654,$B198,销售台账!$B$3:$B$2654,LEFT($I$3,4),销售台账!$C$3:$C$2654,LEFT(DD$4,LEN(DD$4)-1))/DH198,0),"")</f>
        <v/>
      </c>
      <c r="DJ198" s="64" t="str">
        <f>IF($B198&lt;&gt;"",SUMIFS(损耗登记!$I$3:$I$4999,损耗登记!$E$3:$E$4999,$B198,损耗登记!$B$3:$B$4999,LEFT($I$3,4),损耗登记!$C$3:$C$4999,LEFT(DD$4,LEN(DD$4)-1)),"")</f>
        <v/>
      </c>
      <c r="DK198" s="64" t="str">
        <f t="shared" si="218"/>
        <v/>
      </c>
      <c r="DL198" s="64" t="str">
        <f t="shared" si="219"/>
        <v/>
      </c>
      <c r="DM198" s="64" t="str">
        <f t="shared" si="220"/>
        <v/>
      </c>
      <c r="DN198" s="64" t="str">
        <f t="shared" si="221"/>
        <v/>
      </c>
      <c r="DO198" s="64" t="str">
        <f>IF($B198&lt;&gt;"",SUMIFS(进货台账!$I$3:$I$1869,进货台账!$E$3:$E$1869,$B198,进货台账!$B$3:$B$1869,LEFT($I$3,4),进货台账!$C$3:$C$1869,LEFT(DO$4,LEN(DO$4)-1)),"")</f>
        <v/>
      </c>
      <c r="DP198" s="64" t="str">
        <f>IF($B198&lt;&gt;"",SUMIFS(进货台账!$K$3:$K$1869,进货台账!$E$3:$E$1869,$B198,进货台账!$B$3:$B$1869,LEFT($I$3,4),进货台账!$C$3:$C$1869,LEFT(DO$4,LEN(DO$4)-1)),"")</f>
        <v/>
      </c>
      <c r="DQ198" s="64" t="str">
        <f t="shared" si="222"/>
        <v/>
      </c>
      <c r="DR198" s="64" t="str">
        <f t="shared" si="223"/>
        <v/>
      </c>
      <c r="DS198" s="64" t="str">
        <f>IF($B198&lt;&gt;"",SUMIFS(销售台账!$I$3:$I$2654,销售台账!$E$3:$E$2654,$B198,销售台账!$B$3:$B$2654,LEFT($I$3,4),销售台账!$C$3:$C$2654,LEFT(DO$4,LEN(DO$4)-1)),"")</f>
        <v/>
      </c>
      <c r="DT198" s="64" t="str">
        <f>IF($B198&lt;&gt;"",IFERROR(SUMIFS(销售台账!$K$3:$K$2654,销售台账!$E$3:$E$2654,$B198,销售台账!$B$3:$B$2654,LEFT($I$3,4),销售台账!$C$3:$C$2654,LEFT(DO$4,LEN(DO$4)-1))/DS198,0),"")</f>
        <v/>
      </c>
      <c r="DU198" s="64" t="str">
        <f>IF($B198&lt;&gt;"",SUMIFS(损耗登记!$I$3:$I$4999,损耗登记!$E$3:$E$4999,$B198,损耗登记!$B$3:$B$4999,LEFT($I$3,4),损耗登记!$C$3:$C$4999,LEFT(DO$4,LEN(DO$4)-1)),"")</f>
        <v/>
      </c>
      <c r="DV198" s="64" t="str">
        <f t="shared" si="224"/>
        <v/>
      </c>
      <c r="DW198" s="64" t="str">
        <f t="shared" si="225"/>
        <v/>
      </c>
      <c r="DX198" s="64" t="str">
        <f t="shared" si="226"/>
        <v/>
      </c>
      <c r="DY198" s="64" t="str">
        <f t="shared" si="227"/>
        <v/>
      </c>
      <c r="DZ198" s="64" t="str">
        <f>IF($B198&lt;&gt;"",SUMIFS(进货台账!$I$3:$I$1869,进货台账!$E$3:$E$1869,$B198,进货台账!$B$3:$B$1869,LEFT($I$3,4),进货台账!$C$3:$C$1869,LEFT(DZ$4,LEN(DZ$4)-1)),"")</f>
        <v/>
      </c>
      <c r="EA198" s="64" t="str">
        <f>IF($B198&lt;&gt;"",SUMIFS(进货台账!$K$3:$K$1869,进货台账!$E$3:$E$1869,$B198,进货台账!$B$3:$B$1869,LEFT($I$3,4),进货台账!$C$3:$C$1869,LEFT(DZ$4,LEN(DZ$4)-1)),"")</f>
        <v/>
      </c>
      <c r="EB198" s="64" t="str">
        <f t="shared" si="228"/>
        <v/>
      </c>
      <c r="EC198" s="64" t="str">
        <f t="shared" si="229"/>
        <v/>
      </c>
      <c r="ED198" s="64" t="str">
        <f>IF($B198&lt;&gt;"",SUMIFS(销售台账!$I$3:$I$2654,销售台账!$E$3:$E$2654,$B198,销售台账!$B$3:$B$2654,LEFT($I$3,4),销售台账!$C$3:$C$2654,LEFT(DZ$4,LEN(DZ$4)-1)),"")</f>
        <v/>
      </c>
      <c r="EE198" s="64" t="str">
        <f>IF($B198&lt;&gt;"",IFERROR(SUMIFS(销售台账!$K$3:$K$2654,销售台账!$E$3:$E$2654,$B198,销售台账!$B$3:$B$2654,LEFT($I$3,4),销售台账!$C$3:$C$2654,LEFT(DZ$4,LEN(DZ$4)-1))/ED198,0),"")</f>
        <v/>
      </c>
      <c r="EF198" s="64" t="str">
        <f>IF($B198&lt;&gt;"",SUMIFS(损耗登记!$I$3:$I$4999,损耗登记!$E$3:$E$4999,$B198,损耗登记!$B$3:$B$4999,LEFT($I$3,4),损耗登记!$C$3:$C$4999,LEFT(DZ$4,LEN(DZ$4)-1)),"")</f>
        <v/>
      </c>
      <c r="EG198" s="64" t="str">
        <f t="shared" si="230"/>
        <v/>
      </c>
      <c r="EH198" s="64" t="str">
        <f t="shared" si="231"/>
        <v/>
      </c>
      <c r="EI198" s="64" t="str">
        <f t="shared" si="232"/>
        <v/>
      </c>
      <c r="EJ198" s="64" t="str">
        <f t="shared" si="233"/>
        <v/>
      </c>
    </row>
    <row r="199" s="44" customFormat="1" ht="22" customHeight="1" spans="1:140">
      <c r="A199" s="63" t="str">
        <f t="shared" si="234"/>
        <v/>
      </c>
      <c r="B199" s="63" t="str">
        <f>IF(商品参数!A195&lt;&gt;"",商品参数!A195,"")</f>
        <v/>
      </c>
      <c r="C199" s="64" t="str">
        <f>IFERROR(VLOOKUP(B199,商品参数!A:E,2,FALSE),"")</f>
        <v/>
      </c>
      <c r="D199" s="64" t="str">
        <f>IFERROR(VLOOKUP(B199,商品参数!A:E,3,FALSE),"")</f>
        <v/>
      </c>
      <c r="E199" s="64" t="str">
        <f>IFERROR(VLOOKUP(B199,商品参数!A:E,4,FALSE),"")</f>
        <v/>
      </c>
      <c r="F199" s="64" t="str">
        <f>IF(E199&lt;&gt;"",IFERROR(VLOOKUP(B199,商品参数!$A$3:$D$499,6,0),0),"")</f>
        <v/>
      </c>
      <c r="G199" s="64" t="str">
        <f>IF(E199&lt;&gt;"",IFERROR(VLOOKUP(B199,商品参数!$A$3:$E$499,7,0),0),"")</f>
        <v/>
      </c>
      <c r="H199" s="64" t="str">
        <f t="shared" si="168"/>
        <v/>
      </c>
      <c r="I199" s="64" t="str">
        <f>IF($B199&lt;&gt;"",SUMIFS(进货台账!$I$3:$I$1869,进货台账!$E$3:$E$1869,$B199,进货台账!$B$3:$B$1869,LEFT($I$3,4),进货台账!$C$3:$C$1869,LEFT(I$4,LEN(I$4)-1)),"")</f>
        <v/>
      </c>
      <c r="J199" s="64" t="str">
        <f>IF($B199&lt;&gt;"",SUMIFS(进货台账!$K$3:$K$1869,进货台账!$E$3:$E$1869,$B199,进货台账!$B$3:$B$1869,LEFT($I$3,4),进货台账!$C$3:$C$1869,LEFT(I$4,LEN(I$4)-1)),"")</f>
        <v/>
      </c>
      <c r="K199" s="64" t="str">
        <f t="shared" si="169"/>
        <v/>
      </c>
      <c r="L199" s="64" t="str">
        <f t="shared" si="170"/>
        <v/>
      </c>
      <c r="M199" s="64" t="str">
        <f>IF($B199&lt;&gt;"",SUMIFS(销售台账!$I$3:$I$2654,销售台账!$E$3:$E$2654,$B199,销售台账!$B$3:$B$2654,LEFT($I$3,4),销售台账!$C$3:$C$2654,LEFT(I$4,LEN(I$4)-1)),"")</f>
        <v/>
      </c>
      <c r="N199" s="64" t="str">
        <f>IF($B199&lt;&gt;"",IFERROR(SUMIFS(销售台账!$K$3:$K$2654,销售台账!$E$3:$E$2654,$B199,销售台账!$B$3:$B$2654,LEFT($I$3,4),销售台账!$C$3:$C$2654,LEFT(I$4,LEN(I$4)-1))/M199,0),"")</f>
        <v/>
      </c>
      <c r="O199" s="64" t="str">
        <f>IF($B199&lt;&gt;"",SUMIFS(损耗登记!$I$3:$I$4999,损耗登记!$E$3:$E$4999,$B199,损耗登记!$B$3:$B$4999,LEFT($I$3,4),损耗登记!$C$3:$C$4999,LEFT(I$4,LEN(I$4)-1)),"")</f>
        <v/>
      </c>
      <c r="P199" s="64" t="str">
        <f t="shared" si="171"/>
        <v/>
      </c>
      <c r="Q199" s="64" t="str">
        <f t="shared" si="172"/>
        <v/>
      </c>
      <c r="R199" s="64" t="str">
        <f t="shared" si="173"/>
        <v/>
      </c>
      <c r="S199" s="64" t="str">
        <f t="shared" si="235"/>
        <v/>
      </c>
      <c r="T199" s="64" t="str">
        <f>IF($B199&lt;&gt;"",SUMIFS(进货台账!$I$3:$I$1869,进货台账!$E$3:$E$1869,$B199,进货台账!$B$3:$B$1869,LEFT($I$3,4),进货台账!$C$3:$C$1869,LEFT(T$4,LEN(T$4)-1)),"")</f>
        <v/>
      </c>
      <c r="U199" s="64" t="str">
        <f>IF($B199&lt;&gt;"",SUMIFS(进货台账!$K$3:$K$1869,进货台账!$E$3:$E$1869,$B199,进货台账!$B$3:$B$1869,LEFT($I$3,4),进货台账!$C$3:$C$1869,LEFT(T$4,LEN(T$4)-1)),"")</f>
        <v/>
      </c>
      <c r="V199" s="64" t="str">
        <f t="shared" si="236"/>
        <v/>
      </c>
      <c r="W199" s="64" t="str">
        <f t="shared" si="237"/>
        <v/>
      </c>
      <c r="X199" s="64" t="str">
        <f>IF($B199&lt;&gt;"",SUMIFS(销售台账!$I$3:$I$2654,销售台账!$E$3:$E$2654,$B199,销售台账!$B$3:$B$2654,LEFT($I$3,4),销售台账!$C$3:$C$2654,LEFT(T$4,LEN(T$4)-1)),"")</f>
        <v/>
      </c>
      <c r="Y199" s="64" t="str">
        <f>IF($B199&lt;&gt;"",IFERROR(SUMIFS(销售台账!$K$3:$K$2654,销售台账!$E$3:$E$2654,$B199,销售台账!$B$3:$B$2654,LEFT($I$3,4),销售台账!$C$3:$C$2654,LEFT(T$4,LEN(T$4)-1))/X199,0),"")</f>
        <v/>
      </c>
      <c r="Z199" s="64" t="str">
        <f>IF($B199&lt;&gt;"",SUMIFS(损耗登记!$I$3:$I$4999,损耗登记!$E$3:$E$4999,$B199,损耗登记!$B$3:$B$4999,LEFT($I$3,4),损耗登记!$C$3:$C$4999,LEFT(T$4,LEN(T$4)-1)),"")</f>
        <v/>
      </c>
      <c r="AA199" s="64" t="str">
        <f t="shared" si="238"/>
        <v/>
      </c>
      <c r="AB199" s="64" t="str">
        <f t="shared" si="239"/>
        <v/>
      </c>
      <c r="AC199" s="64" t="str">
        <f t="shared" si="240"/>
        <v/>
      </c>
      <c r="AD199" s="64" t="str">
        <f t="shared" si="241"/>
        <v/>
      </c>
      <c r="AE199" s="64" t="str">
        <f>IF($B199&lt;&gt;"",SUMIFS(进货台账!$I$3:$I$1869,进货台账!$E$3:$E$1869,$B199,进货台账!$B$3:$B$1869,LEFT($I$3,4),进货台账!$C$3:$C$1869,LEFT(AE$4,LEN(AE$4)-1)),"")</f>
        <v/>
      </c>
      <c r="AF199" s="64" t="str">
        <f>IF($B199&lt;&gt;"",SUMIFS(进货台账!$K$3:$K$1869,进货台账!$E$3:$E$1869,$B199,进货台账!$B$3:$B$1869,LEFT($I$3,4),进货台账!$C$3:$C$1869,LEFT(AE$4,LEN(AE$4)-1)),"")</f>
        <v/>
      </c>
      <c r="AG199" s="64" t="str">
        <f t="shared" si="174"/>
        <v/>
      </c>
      <c r="AH199" s="64" t="str">
        <f t="shared" si="175"/>
        <v/>
      </c>
      <c r="AI199" s="64" t="str">
        <f>IF($B199&lt;&gt;"",SUMIFS(销售台账!$I$3:$I$2654,销售台账!$E$3:$E$2654,$B199,销售台账!$B$3:$B$2654,LEFT($I$3,4),销售台账!$C$3:$C$2654,LEFT(AE$4,LEN(AE$4)-1)),"")</f>
        <v/>
      </c>
      <c r="AJ199" s="64" t="str">
        <f>IF($B199&lt;&gt;"",IFERROR(SUMIFS(销售台账!$K$3:$K$2654,销售台账!$E$3:$E$2654,$B199,销售台账!$B$3:$B$2654,LEFT($I$3,4),销售台账!$C$3:$C$2654,LEFT(AE$4,LEN(AE$4)-1))/AI199,0),"")</f>
        <v/>
      </c>
      <c r="AK199" s="64" t="str">
        <f>IF($B199&lt;&gt;"",SUMIFS(损耗登记!$I$3:$I$4999,损耗登记!$E$3:$E$4999,$B199,损耗登记!$B$3:$B$4999,LEFT($I$3,4),损耗登记!$C$3:$C$4999,LEFT(AE$4,LEN(AE$4)-1)),"")</f>
        <v/>
      </c>
      <c r="AL199" s="64" t="str">
        <f t="shared" si="176"/>
        <v/>
      </c>
      <c r="AM199" s="64" t="str">
        <f t="shared" si="177"/>
        <v/>
      </c>
      <c r="AN199" s="64" t="str">
        <f t="shared" si="178"/>
        <v/>
      </c>
      <c r="AO199" s="64" t="str">
        <f t="shared" si="179"/>
        <v/>
      </c>
      <c r="AP199" s="64" t="str">
        <f>IF($B199&lt;&gt;"",SUMIFS(进货台账!$I$3:$I$1869,进货台账!$E$3:$E$1869,$B199,进货台账!$B$3:$B$1869,LEFT($I$3,4),进货台账!$C$3:$C$1869,LEFT(AP$4,LEN(AP$4)-1)),"")</f>
        <v/>
      </c>
      <c r="AQ199" s="64" t="str">
        <f>IF($B199&lt;&gt;"",SUMIFS(进货台账!$K$3:$K$1869,进货台账!$E$3:$E$1869,$B199,进货台账!$B$3:$B$1869,LEFT($I$3,4),进货台账!$C$3:$C$1869,LEFT(AP$4,LEN(AP$4)-1)),"")</f>
        <v/>
      </c>
      <c r="AR199" s="64" t="str">
        <f t="shared" si="180"/>
        <v/>
      </c>
      <c r="AS199" s="64" t="str">
        <f t="shared" si="181"/>
        <v/>
      </c>
      <c r="AT199" s="64" t="str">
        <f>IF($B199&lt;&gt;"",SUMIFS(销售台账!$I$3:$I$2654,销售台账!$E$3:$E$2654,$B199,销售台账!$B$3:$B$2654,LEFT($I$3,4),销售台账!$C$3:$C$2654,LEFT(AP$4,LEN(AP$4)-1)),"")</f>
        <v/>
      </c>
      <c r="AU199" s="64" t="str">
        <f>IF($B199&lt;&gt;"",IFERROR(SUMIFS(销售台账!$K$3:$K$2654,销售台账!$E$3:$E$2654,$B199,销售台账!$B$3:$B$2654,LEFT($I$3,4),销售台账!$C$3:$C$2654,LEFT(AP$4,LEN(AP$4)-1))/AT199,0),"")</f>
        <v/>
      </c>
      <c r="AV199" s="64" t="str">
        <f>IF($B199&lt;&gt;"",SUMIFS(损耗登记!$I$3:$I$4999,损耗登记!$E$3:$E$4999,$B199,损耗登记!$B$3:$B$4999,LEFT($I$3,4),损耗登记!$C$3:$C$4999,LEFT(AP$4,LEN(AP$4)-1)),"")</f>
        <v/>
      </c>
      <c r="AW199" s="64" t="str">
        <f t="shared" si="182"/>
        <v/>
      </c>
      <c r="AX199" s="64" t="str">
        <f t="shared" si="183"/>
        <v/>
      </c>
      <c r="AY199" s="64" t="str">
        <f t="shared" si="184"/>
        <v/>
      </c>
      <c r="AZ199" s="64" t="str">
        <f t="shared" si="185"/>
        <v/>
      </c>
      <c r="BA199" s="64" t="str">
        <f>IF($B199&lt;&gt;"",SUMIFS(进货台账!$I$3:$I$1869,进货台账!$E$3:$E$1869,$B199,进货台账!$B$3:$B$1869,LEFT($I$3,4),进货台账!$C$3:$C$1869,LEFT(BA$4,LEN(BA$4)-1)),"")</f>
        <v/>
      </c>
      <c r="BB199" s="64" t="str">
        <f>IF($B199&lt;&gt;"",SUMIFS(进货台账!$K$3:$K$1869,进货台账!$E$3:$E$1869,$B199,进货台账!$B$3:$B$1869,LEFT($I$3,4),进货台账!$C$3:$C$1869,LEFT(BA$4,LEN(BA$4)-1)),"")</f>
        <v/>
      </c>
      <c r="BC199" s="64" t="str">
        <f t="shared" si="186"/>
        <v/>
      </c>
      <c r="BD199" s="64" t="str">
        <f t="shared" si="187"/>
        <v/>
      </c>
      <c r="BE199" s="64" t="str">
        <f>IF($B199&lt;&gt;"",SUMIFS(销售台账!$I$3:$I$2654,销售台账!$E$3:$E$2654,$B199,销售台账!$B$3:$B$2654,LEFT($I$3,4),销售台账!$C$3:$C$2654,LEFT(BA$4,LEN(BA$4)-1)),"")</f>
        <v/>
      </c>
      <c r="BF199" s="64" t="str">
        <f>IF($B199&lt;&gt;"",IFERROR(SUMIFS(销售台账!$K$3:$K$2654,销售台账!$E$3:$E$2654,$B199,销售台账!$B$3:$B$2654,LEFT($I$3,4),销售台账!$C$3:$C$2654,LEFT(BA$4,LEN(BA$4)-1))/BE199,0),"")</f>
        <v/>
      </c>
      <c r="BG199" s="64" t="str">
        <f>IF($B199&lt;&gt;"",SUMIFS(损耗登记!$I$3:$I$4999,损耗登记!$E$3:$E$4999,$B199,损耗登记!$B$3:$B$4999,LEFT($I$3,4),损耗登记!$C$3:$C$4999,LEFT(BA$4,LEN(BA$4)-1)),"")</f>
        <v/>
      </c>
      <c r="BH199" s="64" t="str">
        <f t="shared" si="188"/>
        <v/>
      </c>
      <c r="BI199" s="64" t="str">
        <f t="shared" si="189"/>
        <v/>
      </c>
      <c r="BJ199" s="64" t="str">
        <f t="shared" si="190"/>
        <v/>
      </c>
      <c r="BK199" s="64" t="str">
        <f t="shared" si="191"/>
        <v/>
      </c>
      <c r="BL199" s="64" t="str">
        <f>IF($B199&lt;&gt;"",SUMIFS(进货台账!$I$3:$I$1869,进货台账!$E$3:$E$1869,$B199,进货台账!$B$3:$B$1869,LEFT($I$3,4),进货台账!$C$3:$C$1869,LEFT(BL$4,LEN(BL$4)-1)),"")</f>
        <v/>
      </c>
      <c r="BM199" s="64" t="str">
        <f>IF($B199&lt;&gt;"",SUMIFS(进货台账!$K$3:$K$1869,进货台账!$E$3:$E$1869,$B199,进货台账!$B$3:$B$1869,LEFT($I$3,4),进货台账!$C$3:$C$1869,LEFT(BL$4,LEN(BL$4)-1)),"")</f>
        <v/>
      </c>
      <c r="BN199" s="64" t="str">
        <f t="shared" si="192"/>
        <v/>
      </c>
      <c r="BO199" s="64" t="str">
        <f t="shared" si="193"/>
        <v/>
      </c>
      <c r="BP199" s="64" t="str">
        <f>IF($B199&lt;&gt;"",SUMIFS(销售台账!$I$3:$I$2654,销售台账!$E$3:$E$2654,$B199,销售台账!$B$3:$B$2654,LEFT($I$3,4),销售台账!$C$3:$C$2654,LEFT(BL$4,LEN(BL$4)-1)),"")</f>
        <v/>
      </c>
      <c r="BQ199" s="64" t="str">
        <f>IF($B199&lt;&gt;"",IFERROR(SUMIFS(销售台账!$K$3:$K$2654,销售台账!$E$3:$E$2654,$B199,销售台账!$B$3:$B$2654,LEFT($I$3,4),销售台账!$C$3:$C$2654,LEFT(BL$4,LEN(BL$4)-1))/BP199,0),"")</f>
        <v/>
      </c>
      <c r="BR199" s="64" t="str">
        <f>IF($B199&lt;&gt;"",SUMIFS(损耗登记!$I$3:$I$4999,损耗登记!$E$3:$E$4999,$B199,损耗登记!$B$3:$B$4999,LEFT($I$3,4),损耗登记!$C$3:$C$4999,LEFT(BL$4,LEN(BL$4)-1)),"")</f>
        <v/>
      </c>
      <c r="BS199" s="64" t="str">
        <f t="shared" si="194"/>
        <v/>
      </c>
      <c r="BT199" s="64" t="str">
        <f t="shared" si="195"/>
        <v/>
      </c>
      <c r="BU199" s="64" t="str">
        <f t="shared" si="196"/>
        <v/>
      </c>
      <c r="BV199" s="64" t="str">
        <f t="shared" si="197"/>
        <v/>
      </c>
      <c r="BW199" s="64" t="str">
        <f>IF($B199&lt;&gt;"",SUMIFS(进货台账!$I$3:$I$1869,进货台账!$E$3:$E$1869,$B199,进货台账!$B$3:$B$1869,LEFT($I$3,4),进货台账!$C$3:$C$1869,LEFT(BW$4,LEN(BW$4)-1)),"")</f>
        <v/>
      </c>
      <c r="BX199" s="64" t="str">
        <f>IF($B199&lt;&gt;"",SUMIFS(进货台账!$K$3:$K$1869,进货台账!$E$3:$E$1869,$B199,进货台账!$B$3:$B$1869,LEFT($I$3,4),进货台账!$C$3:$C$1869,LEFT(BW$4,LEN(BW$4)-1)),"")</f>
        <v/>
      </c>
      <c r="BY199" s="64" t="str">
        <f t="shared" si="198"/>
        <v/>
      </c>
      <c r="BZ199" s="64" t="str">
        <f t="shared" si="199"/>
        <v/>
      </c>
      <c r="CA199" s="64" t="str">
        <f>IF($B199&lt;&gt;"",SUMIFS(销售台账!$I$3:$I$2654,销售台账!$E$3:$E$2654,$B199,销售台账!$B$3:$B$2654,LEFT($I$3,4),销售台账!$C$3:$C$2654,LEFT(BW$4,LEN(BW$4)-1)),"")</f>
        <v/>
      </c>
      <c r="CB199" s="64" t="str">
        <f>IF($B199&lt;&gt;"",IFERROR(SUMIFS(销售台账!$K$3:$K$2654,销售台账!$E$3:$E$2654,$B199,销售台账!$B$3:$B$2654,LEFT($I$3,4),销售台账!$C$3:$C$2654,LEFT(BW$4,LEN(BW$4)-1))/CA199,0),"")</f>
        <v/>
      </c>
      <c r="CC199" s="64" t="str">
        <f>IF($B199&lt;&gt;"",SUMIFS(损耗登记!$I$3:$I$4999,损耗登记!$E$3:$E$4999,$B199,损耗登记!$B$3:$B$4999,LEFT($I$3,4),损耗登记!$C$3:$C$4999,LEFT(BW$4,LEN(BW$4)-1)),"")</f>
        <v/>
      </c>
      <c r="CD199" s="64" t="str">
        <f t="shared" si="200"/>
        <v/>
      </c>
      <c r="CE199" s="64" t="str">
        <f t="shared" si="201"/>
        <v/>
      </c>
      <c r="CF199" s="64" t="str">
        <f t="shared" si="202"/>
        <v/>
      </c>
      <c r="CG199" s="64" t="str">
        <f t="shared" si="203"/>
        <v/>
      </c>
      <c r="CH199" s="64" t="str">
        <f>IF($B199&lt;&gt;"",SUMIFS(进货台账!$I$3:$I$1869,进货台账!$E$3:$E$1869,$B199,进货台账!$B$3:$B$1869,LEFT($I$3,4),进货台账!$C$3:$C$1869,LEFT(CH$4,LEN(CH$4)-1)),"")</f>
        <v/>
      </c>
      <c r="CI199" s="64" t="str">
        <f>IF($B199&lt;&gt;"",SUMIFS(进货台账!$K$3:$K$1869,进货台账!$E$3:$E$1869,$B199,进货台账!$B$3:$B$1869,LEFT($I$3,4),进货台账!$C$3:$C$1869,LEFT(CH$4,LEN(CH$4)-1)),"")</f>
        <v/>
      </c>
      <c r="CJ199" s="64" t="str">
        <f t="shared" si="204"/>
        <v/>
      </c>
      <c r="CK199" s="64" t="str">
        <f t="shared" si="205"/>
        <v/>
      </c>
      <c r="CL199" s="64" t="str">
        <f>IF($B199&lt;&gt;"",SUMIFS(销售台账!$I$3:$I$2654,销售台账!$E$3:$E$2654,$B199,销售台账!$B$3:$B$2654,LEFT($I$3,4),销售台账!$C$3:$C$2654,LEFT(CH$4,LEN(CH$4)-1)),"")</f>
        <v/>
      </c>
      <c r="CM199" s="64" t="str">
        <f>IF($B199&lt;&gt;"",IFERROR(SUMIFS(销售台账!$K$3:$K$2654,销售台账!$E$3:$E$2654,$B199,销售台账!$B$3:$B$2654,LEFT($I$3,4),销售台账!$C$3:$C$2654,LEFT(CH$4,LEN(CH$4)-1))/CL199,0),"")</f>
        <v/>
      </c>
      <c r="CN199" s="64" t="str">
        <f>IF($B199&lt;&gt;"",SUMIFS(损耗登记!$I$3:$I$4999,损耗登记!$E$3:$E$4999,$B199,损耗登记!$B$3:$B$4999,LEFT($I$3,4),损耗登记!$C$3:$C$4999,LEFT(CH$4,LEN(CH$4)-1)),"")</f>
        <v/>
      </c>
      <c r="CO199" s="64" t="str">
        <f t="shared" si="206"/>
        <v/>
      </c>
      <c r="CP199" s="64" t="str">
        <f t="shared" si="207"/>
        <v/>
      </c>
      <c r="CQ199" s="64" t="str">
        <f t="shared" si="208"/>
        <v/>
      </c>
      <c r="CR199" s="64" t="str">
        <f t="shared" si="209"/>
        <v/>
      </c>
      <c r="CS199" s="64" t="str">
        <f>IF($B199&lt;&gt;"",SUMIFS(进货台账!$I$3:$I$1869,进货台账!$E$3:$E$1869,$B199,进货台账!$B$3:$B$1869,LEFT($I$3,4),进货台账!$C$3:$C$1869,LEFT(CS$4,LEN(CS$4)-1)),"")</f>
        <v/>
      </c>
      <c r="CT199" s="64" t="str">
        <f>IF($B199&lt;&gt;"",SUMIFS(进货台账!$K$3:$K$1869,进货台账!$E$3:$E$1869,$B199,进货台账!$B$3:$B$1869,LEFT($I$3,4),进货台账!$C$3:$C$1869,LEFT(CS$4,LEN(CS$4)-1)),"")</f>
        <v/>
      </c>
      <c r="CU199" s="64" t="str">
        <f t="shared" si="210"/>
        <v/>
      </c>
      <c r="CV199" s="64" t="str">
        <f t="shared" si="211"/>
        <v/>
      </c>
      <c r="CW199" s="64" t="str">
        <f>IF($B199&lt;&gt;"",SUMIFS(销售台账!$I$3:$I$2654,销售台账!$E$3:$E$2654,$B199,销售台账!$B$3:$B$2654,LEFT($I$3,4),销售台账!$C$3:$C$2654,LEFT(CS$4,LEN(CS$4)-1)),"")</f>
        <v/>
      </c>
      <c r="CX199" s="64" t="str">
        <f>IF($B199&lt;&gt;"",IFERROR(SUMIFS(销售台账!$K$3:$K$2654,销售台账!$E$3:$E$2654,$B199,销售台账!$B$3:$B$2654,LEFT($I$3,4),销售台账!$C$3:$C$2654,LEFT(CS$4,LEN(CS$4)-1))/CW199,0),"")</f>
        <v/>
      </c>
      <c r="CY199" s="64" t="str">
        <f>IF($B199&lt;&gt;"",SUMIFS(损耗登记!$I$3:$I$4999,损耗登记!$E$3:$E$4999,$B199,损耗登记!$B$3:$B$4999,LEFT($I$3,4),损耗登记!$C$3:$C$4999,LEFT(CS$4,LEN(CS$4)-1)),"")</f>
        <v/>
      </c>
      <c r="CZ199" s="64" t="str">
        <f t="shared" si="212"/>
        <v/>
      </c>
      <c r="DA199" s="64" t="str">
        <f t="shared" si="213"/>
        <v/>
      </c>
      <c r="DB199" s="64" t="str">
        <f t="shared" si="214"/>
        <v/>
      </c>
      <c r="DC199" s="64" t="str">
        <f t="shared" si="215"/>
        <v/>
      </c>
      <c r="DD199" s="64" t="str">
        <f>IF($B199&lt;&gt;"",SUMIFS(进货台账!$I$3:$I$1869,进货台账!$E$3:$E$1869,$B199,进货台账!$B$3:$B$1869,LEFT($I$3,4),进货台账!$C$3:$C$1869,LEFT(DD$4,LEN(DD$4)-1)),"")</f>
        <v/>
      </c>
      <c r="DE199" s="64" t="str">
        <f>IF($B199&lt;&gt;"",SUMIFS(进货台账!$K$3:$K$1869,进货台账!$E$3:$E$1869,$B199,进货台账!$B$3:$B$1869,LEFT($I$3,4),进货台账!$C$3:$C$1869,LEFT(DD$4,LEN(DD$4)-1)),"")</f>
        <v/>
      </c>
      <c r="DF199" s="64" t="str">
        <f t="shared" si="216"/>
        <v/>
      </c>
      <c r="DG199" s="64" t="str">
        <f t="shared" si="217"/>
        <v/>
      </c>
      <c r="DH199" s="64" t="str">
        <f>IF($B199&lt;&gt;"",SUMIFS(销售台账!$I$3:$I$2654,销售台账!$E$3:$E$2654,$B199,销售台账!$B$3:$B$2654,LEFT($I$3,4),销售台账!$C$3:$C$2654,LEFT(DD$4,LEN(DD$4)-1)),"")</f>
        <v/>
      </c>
      <c r="DI199" s="64" t="str">
        <f>IF($B199&lt;&gt;"",IFERROR(SUMIFS(销售台账!$K$3:$K$2654,销售台账!$E$3:$E$2654,$B199,销售台账!$B$3:$B$2654,LEFT($I$3,4),销售台账!$C$3:$C$2654,LEFT(DD$4,LEN(DD$4)-1))/DH199,0),"")</f>
        <v/>
      </c>
      <c r="DJ199" s="64" t="str">
        <f>IF($B199&lt;&gt;"",SUMIFS(损耗登记!$I$3:$I$4999,损耗登记!$E$3:$E$4999,$B199,损耗登记!$B$3:$B$4999,LEFT($I$3,4),损耗登记!$C$3:$C$4999,LEFT(DD$4,LEN(DD$4)-1)),"")</f>
        <v/>
      </c>
      <c r="DK199" s="64" t="str">
        <f t="shared" si="218"/>
        <v/>
      </c>
      <c r="DL199" s="64" t="str">
        <f t="shared" si="219"/>
        <v/>
      </c>
      <c r="DM199" s="64" t="str">
        <f t="shared" si="220"/>
        <v/>
      </c>
      <c r="DN199" s="64" t="str">
        <f t="shared" si="221"/>
        <v/>
      </c>
      <c r="DO199" s="64" t="str">
        <f>IF($B199&lt;&gt;"",SUMIFS(进货台账!$I$3:$I$1869,进货台账!$E$3:$E$1869,$B199,进货台账!$B$3:$B$1869,LEFT($I$3,4),进货台账!$C$3:$C$1869,LEFT(DO$4,LEN(DO$4)-1)),"")</f>
        <v/>
      </c>
      <c r="DP199" s="64" t="str">
        <f>IF($B199&lt;&gt;"",SUMIFS(进货台账!$K$3:$K$1869,进货台账!$E$3:$E$1869,$B199,进货台账!$B$3:$B$1869,LEFT($I$3,4),进货台账!$C$3:$C$1869,LEFT(DO$4,LEN(DO$4)-1)),"")</f>
        <v/>
      </c>
      <c r="DQ199" s="64" t="str">
        <f t="shared" si="222"/>
        <v/>
      </c>
      <c r="DR199" s="64" t="str">
        <f t="shared" si="223"/>
        <v/>
      </c>
      <c r="DS199" s="64" t="str">
        <f>IF($B199&lt;&gt;"",SUMIFS(销售台账!$I$3:$I$2654,销售台账!$E$3:$E$2654,$B199,销售台账!$B$3:$B$2654,LEFT($I$3,4),销售台账!$C$3:$C$2654,LEFT(DO$4,LEN(DO$4)-1)),"")</f>
        <v/>
      </c>
      <c r="DT199" s="64" t="str">
        <f>IF($B199&lt;&gt;"",IFERROR(SUMIFS(销售台账!$K$3:$K$2654,销售台账!$E$3:$E$2654,$B199,销售台账!$B$3:$B$2654,LEFT($I$3,4),销售台账!$C$3:$C$2654,LEFT(DO$4,LEN(DO$4)-1))/DS199,0),"")</f>
        <v/>
      </c>
      <c r="DU199" s="64" t="str">
        <f>IF($B199&lt;&gt;"",SUMIFS(损耗登记!$I$3:$I$4999,损耗登记!$E$3:$E$4999,$B199,损耗登记!$B$3:$B$4999,LEFT($I$3,4),损耗登记!$C$3:$C$4999,LEFT(DO$4,LEN(DO$4)-1)),"")</f>
        <v/>
      </c>
      <c r="DV199" s="64" t="str">
        <f t="shared" si="224"/>
        <v/>
      </c>
      <c r="DW199" s="64" t="str">
        <f t="shared" si="225"/>
        <v/>
      </c>
      <c r="DX199" s="64" t="str">
        <f t="shared" si="226"/>
        <v/>
      </c>
      <c r="DY199" s="64" t="str">
        <f t="shared" si="227"/>
        <v/>
      </c>
      <c r="DZ199" s="64" t="str">
        <f>IF($B199&lt;&gt;"",SUMIFS(进货台账!$I$3:$I$1869,进货台账!$E$3:$E$1869,$B199,进货台账!$B$3:$B$1869,LEFT($I$3,4),进货台账!$C$3:$C$1869,LEFT(DZ$4,LEN(DZ$4)-1)),"")</f>
        <v/>
      </c>
      <c r="EA199" s="64" t="str">
        <f>IF($B199&lt;&gt;"",SUMIFS(进货台账!$K$3:$K$1869,进货台账!$E$3:$E$1869,$B199,进货台账!$B$3:$B$1869,LEFT($I$3,4),进货台账!$C$3:$C$1869,LEFT(DZ$4,LEN(DZ$4)-1)),"")</f>
        <v/>
      </c>
      <c r="EB199" s="64" t="str">
        <f t="shared" si="228"/>
        <v/>
      </c>
      <c r="EC199" s="64" t="str">
        <f t="shared" si="229"/>
        <v/>
      </c>
      <c r="ED199" s="64" t="str">
        <f>IF($B199&lt;&gt;"",SUMIFS(销售台账!$I$3:$I$2654,销售台账!$E$3:$E$2654,$B199,销售台账!$B$3:$B$2654,LEFT($I$3,4),销售台账!$C$3:$C$2654,LEFT(DZ$4,LEN(DZ$4)-1)),"")</f>
        <v/>
      </c>
      <c r="EE199" s="64" t="str">
        <f>IF($B199&lt;&gt;"",IFERROR(SUMIFS(销售台账!$K$3:$K$2654,销售台账!$E$3:$E$2654,$B199,销售台账!$B$3:$B$2654,LEFT($I$3,4),销售台账!$C$3:$C$2654,LEFT(DZ$4,LEN(DZ$4)-1))/ED199,0),"")</f>
        <v/>
      </c>
      <c r="EF199" s="64" t="str">
        <f>IF($B199&lt;&gt;"",SUMIFS(损耗登记!$I$3:$I$4999,损耗登记!$E$3:$E$4999,$B199,损耗登记!$B$3:$B$4999,LEFT($I$3,4),损耗登记!$C$3:$C$4999,LEFT(DZ$4,LEN(DZ$4)-1)),"")</f>
        <v/>
      </c>
      <c r="EG199" s="64" t="str">
        <f t="shared" si="230"/>
        <v/>
      </c>
      <c r="EH199" s="64" t="str">
        <f t="shared" si="231"/>
        <v/>
      </c>
      <c r="EI199" s="64" t="str">
        <f t="shared" si="232"/>
        <v/>
      </c>
      <c r="EJ199" s="64" t="str">
        <f t="shared" si="233"/>
        <v/>
      </c>
    </row>
    <row r="200" s="44" customFormat="1" ht="22" customHeight="1" spans="1:140">
      <c r="A200" s="63" t="str">
        <f t="shared" si="234"/>
        <v/>
      </c>
      <c r="B200" s="63" t="str">
        <f>IF(商品参数!A196&lt;&gt;"",商品参数!A196,"")</f>
        <v/>
      </c>
      <c r="C200" s="64" t="str">
        <f>IFERROR(VLOOKUP(B200,商品参数!A:E,2,FALSE),"")</f>
        <v/>
      </c>
      <c r="D200" s="64" t="str">
        <f>IFERROR(VLOOKUP(B200,商品参数!A:E,3,FALSE),"")</f>
        <v/>
      </c>
      <c r="E200" s="64" t="str">
        <f>IFERROR(VLOOKUP(B200,商品参数!A:E,4,FALSE),"")</f>
        <v/>
      </c>
      <c r="F200" s="64" t="str">
        <f>IF(E200&lt;&gt;"",IFERROR(VLOOKUP(B200,商品参数!$A$3:$D$499,6,0),0),"")</f>
        <v/>
      </c>
      <c r="G200" s="64" t="str">
        <f>IF(E200&lt;&gt;"",IFERROR(VLOOKUP(B200,商品参数!$A$3:$E$499,7,0),0),"")</f>
        <v/>
      </c>
      <c r="H200" s="64" t="str">
        <f t="shared" ref="H200:H207" si="242">IF(E200&lt;&gt;"",F200*G200,"")</f>
        <v/>
      </c>
      <c r="I200" s="64" t="str">
        <f>IF($B200&lt;&gt;"",SUMIFS(进货台账!$I$3:$I$1869,进货台账!$E$3:$E$1869,$B200,进货台账!$B$3:$B$1869,LEFT($I$3,4),进货台账!$C$3:$C$1869,LEFT(I$4,LEN(I$4)-1)),"")</f>
        <v/>
      </c>
      <c r="J200" s="64" t="str">
        <f>IF($B200&lt;&gt;"",SUMIFS(进货台账!$K$3:$K$1869,进货台账!$E$3:$E$1869,$B200,进货台账!$B$3:$B$1869,LEFT($I$3,4),进货台账!$C$3:$C$1869,LEFT(I$4,LEN(I$4)-1)),"")</f>
        <v/>
      </c>
      <c r="K200" s="64" t="str">
        <f t="shared" ref="K200:K207" si="243">IF($B200&lt;&gt;"",IFERROR(J200/I200,0),"")</f>
        <v/>
      </c>
      <c r="L200" s="64" t="str">
        <f t="shared" ref="L200:L207" si="244">IF($B200&lt;&gt;"",IFERROR((H200+K200*I200)/(F200+I200),0),"")</f>
        <v/>
      </c>
      <c r="M200" s="64" t="str">
        <f>IF($B200&lt;&gt;"",SUMIFS(销售台账!$I$3:$I$2654,销售台账!$E$3:$E$2654,$B200,销售台账!$B$3:$B$2654,LEFT($I$3,4),销售台账!$C$3:$C$2654,LEFT(I$4,LEN(I$4)-1)),"")</f>
        <v/>
      </c>
      <c r="N200" s="64" t="str">
        <f>IF($B200&lt;&gt;"",IFERROR(SUMIFS(销售台账!$K$3:$K$2654,销售台账!$E$3:$E$2654,$B200,销售台账!$B$3:$B$2654,LEFT($I$3,4),销售台账!$C$3:$C$2654,LEFT(I$4,LEN(I$4)-1))/M200,0),"")</f>
        <v/>
      </c>
      <c r="O200" s="64" t="str">
        <f>IF($B200&lt;&gt;"",SUMIFS(损耗登记!$I$3:$I$4999,损耗登记!$E$3:$E$4999,$B200,损耗登记!$B$3:$B$4999,LEFT($I$3,4),损耗登记!$C$3:$C$4999,LEFT(I$4,LEN(I$4)-1)),"")</f>
        <v/>
      </c>
      <c r="P200" s="64" t="str">
        <f t="shared" ref="P200:P207" si="245">IF($B200&lt;&gt;"",L200*O200,"")</f>
        <v/>
      </c>
      <c r="Q200" s="64" t="str">
        <f t="shared" ref="Q200:Q207" si="246">IF($B200&lt;&gt;"",(N200-L200)*M200,"")</f>
        <v/>
      </c>
      <c r="R200" s="64" t="str">
        <f t="shared" ref="R200:R207" si="247">IF($B200&lt;&gt;"",F200+I200-M200-O200,"")</f>
        <v/>
      </c>
      <c r="S200" s="64" t="str">
        <f t="shared" si="235"/>
        <v/>
      </c>
      <c r="T200" s="64" t="str">
        <f>IF($B200&lt;&gt;"",SUMIFS(进货台账!$I$3:$I$1869,进货台账!$E$3:$E$1869,$B200,进货台账!$B$3:$B$1869,LEFT($I$3,4),进货台账!$C$3:$C$1869,LEFT(T$4,LEN(T$4)-1)),"")</f>
        <v/>
      </c>
      <c r="U200" s="64" t="str">
        <f>IF($B200&lt;&gt;"",SUMIFS(进货台账!$K$3:$K$1869,进货台账!$E$3:$E$1869,$B200,进货台账!$B$3:$B$1869,LEFT($I$3,4),进货台账!$C$3:$C$1869,LEFT(T$4,LEN(T$4)-1)),"")</f>
        <v/>
      </c>
      <c r="V200" s="64" t="str">
        <f t="shared" si="236"/>
        <v/>
      </c>
      <c r="W200" s="64" t="str">
        <f t="shared" si="237"/>
        <v/>
      </c>
      <c r="X200" s="64" t="str">
        <f>IF($B200&lt;&gt;"",SUMIFS(销售台账!$I$3:$I$2654,销售台账!$E$3:$E$2654,$B200,销售台账!$B$3:$B$2654,LEFT($I$3,4),销售台账!$C$3:$C$2654,LEFT(T$4,LEN(T$4)-1)),"")</f>
        <v/>
      </c>
      <c r="Y200" s="64" t="str">
        <f>IF($B200&lt;&gt;"",IFERROR(SUMIFS(销售台账!$K$3:$K$2654,销售台账!$E$3:$E$2654,$B200,销售台账!$B$3:$B$2654,LEFT($I$3,4),销售台账!$C$3:$C$2654,LEFT(T$4,LEN(T$4)-1))/X200,0),"")</f>
        <v/>
      </c>
      <c r="Z200" s="64" t="str">
        <f>IF($B200&lt;&gt;"",SUMIFS(损耗登记!$I$3:$I$4999,损耗登记!$E$3:$E$4999,$B200,损耗登记!$B$3:$B$4999,LEFT($I$3,4),损耗登记!$C$3:$C$4999,LEFT(T$4,LEN(T$4)-1)),"")</f>
        <v/>
      </c>
      <c r="AA200" s="64" t="str">
        <f t="shared" si="238"/>
        <v/>
      </c>
      <c r="AB200" s="64" t="str">
        <f t="shared" si="239"/>
        <v/>
      </c>
      <c r="AC200" s="64" t="str">
        <f t="shared" si="240"/>
        <v/>
      </c>
      <c r="AD200" s="64" t="str">
        <f t="shared" si="241"/>
        <v/>
      </c>
      <c r="AE200" s="64" t="str">
        <f>IF($B200&lt;&gt;"",SUMIFS(进货台账!$I$3:$I$1869,进货台账!$E$3:$E$1869,$B200,进货台账!$B$3:$B$1869,LEFT($I$3,4),进货台账!$C$3:$C$1869,LEFT(AE$4,LEN(AE$4)-1)),"")</f>
        <v/>
      </c>
      <c r="AF200" s="64" t="str">
        <f>IF($B200&lt;&gt;"",SUMIFS(进货台账!$K$3:$K$1869,进货台账!$E$3:$E$1869,$B200,进货台账!$B$3:$B$1869,LEFT($I$3,4),进货台账!$C$3:$C$1869,LEFT(AE$4,LEN(AE$4)-1)),"")</f>
        <v/>
      </c>
      <c r="AG200" s="64" t="str">
        <f t="shared" ref="AG200:AG207" si="248">IF($B200&lt;&gt;"",IFERROR(AF200/AE200,0),"")</f>
        <v/>
      </c>
      <c r="AH200" s="64" t="str">
        <f t="shared" ref="AH200:AH207" si="249">IF($B200&lt;&gt;"",IFERROR((AD200+AF200)/(AC200+AE200),0),"")</f>
        <v/>
      </c>
      <c r="AI200" s="64" t="str">
        <f>IF($B200&lt;&gt;"",SUMIFS(销售台账!$I$3:$I$2654,销售台账!$E$3:$E$2654,$B200,销售台账!$B$3:$B$2654,LEFT($I$3,4),销售台账!$C$3:$C$2654,LEFT(AE$4,LEN(AE$4)-1)),"")</f>
        <v/>
      </c>
      <c r="AJ200" s="64" t="str">
        <f>IF($B200&lt;&gt;"",IFERROR(SUMIFS(销售台账!$K$3:$K$2654,销售台账!$E$3:$E$2654,$B200,销售台账!$B$3:$B$2654,LEFT($I$3,4),销售台账!$C$3:$C$2654,LEFT(AE$4,LEN(AE$4)-1))/AI200,0),"")</f>
        <v/>
      </c>
      <c r="AK200" s="64" t="str">
        <f>IF($B200&lt;&gt;"",SUMIFS(损耗登记!$I$3:$I$4999,损耗登记!$E$3:$E$4999,$B200,损耗登记!$B$3:$B$4999,LEFT($I$3,4),损耗登记!$C$3:$C$4999,LEFT(AE$4,LEN(AE$4)-1)),"")</f>
        <v/>
      </c>
      <c r="AL200" s="64" t="str">
        <f t="shared" ref="AL200:AL207" si="250">IF($B200&lt;&gt;"",AH200*AK200,"")</f>
        <v/>
      </c>
      <c r="AM200" s="64" t="str">
        <f t="shared" ref="AM200:AM207" si="251">IF($B200&lt;&gt;"",(AJ200-AH200)*AI200,"")</f>
        <v/>
      </c>
      <c r="AN200" s="64" t="str">
        <f t="shared" ref="AN200:AN207" si="252">IF($B200&lt;&gt;"",AC200+AE200-AI200-AK200,"")</f>
        <v/>
      </c>
      <c r="AO200" s="64" t="str">
        <f t="shared" ref="AO200:AO207" si="253">IF($B200&lt;&gt;"",AH200*AN200,"")</f>
        <v/>
      </c>
      <c r="AP200" s="64" t="str">
        <f>IF($B200&lt;&gt;"",SUMIFS(进货台账!$I$3:$I$1869,进货台账!$E$3:$E$1869,$B200,进货台账!$B$3:$B$1869,LEFT($I$3,4),进货台账!$C$3:$C$1869,LEFT(AP$4,LEN(AP$4)-1)),"")</f>
        <v/>
      </c>
      <c r="AQ200" s="64" t="str">
        <f>IF($B200&lt;&gt;"",SUMIFS(进货台账!$K$3:$K$1869,进货台账!$E$3:$E$1869,$B200,进货台账!$B$3:$B$1869,LEFT($I$3,4),进货台账!$C$3:$C$1869,LEFT(AP$4,LEN(AP$4)-1)),"")</f>
        <v/>
      </c>
      <c r="AR200" s="64" t="str">
        <f t="shared" ref="AR200:AR207" si="254">IF($B200&lt;&gt;"",IFERROR(AQ200/AP200,0),"")</f>
        <v/>
      </c>
      <c r="AS200" s="64" t="str">
        <f t="shared" ref="AS200:AS207" si="255">IF($B200&lt;&gt;"",IFERROR((AO200+AQ200)/(AN200+AP200),0),"")</f>
        <v/>
      </c>
      <c r="AT200" s="64" t="str">
        <f>IF($B200&lt;&gt;"",SUMIFS(销售台账!$I$3:$I$2654,销售台账!$E$3:$E$2654,$B200,销售台账!$B$3:$B$2654,LEFT($I$3,4),销售台账!$C$3:$C$2654,LEFT(AP$4,LEN(AP$4)-1)),"")</f>
        <v/>
      </c>
      <c r="AU200" s="64" t="str">
        <f>IF($B200&lt;&gt;"",IFERROR(SUMIFS(销售台账!$K$3:$K$2654,销售台账!$E$3:$E$2654,$B200,销售台账!$B$3:$B$2654,LEFT($I$3,4),销售台账!$C$3:$C$2654,LEFT(AP$4,LEN(AP$4)-1))/AT200,0),"")</f>
        <v/>
      </c>
      <c r="AV200" s="64" t="str">
        <f>IF($B200&lt;&gt;"",SUMIFS(损耗登记!$I$3:$I$4999,损耗登记!$E$3:$E$4999,$B200,损耗登记!$B$3:$B$4999,LEFT($I$3,4),损耗登记!$C$3:$C$4999,LEFT(AP$4,LEN(AP$4)-1)),"")</f>
        <v/>
      </c>
      <c r="AW200" s="64" t="str">
        <f t="shared" ref="AW200:AW207" si="256">IF($B200&lt;&gt;"",AS200*AV200,"")</f>
        <v/>
      </c>
      <c r="AX200" s="64" t="str">
        <f t="shared" ref="AX200:AX207" si="257">IF($B200&lt;&gt;"",(AU200-AS200)*AT200,"")</f>
        <v/>
      </c>
      <c r="AY200" s="64" t="str">
        <f t="shared" ref="AY200:AY207" si="258">IF($B200&lt;&gt;"",AN200+AP200-AT200-AV200,"")</f>
        <v/>
      </c>
      <c r="AZ200" s="64" t="str">
        <f t="shared" ref="AZ200:AZ207" si="259">IF($B200&lt;&gt;"",AS200*AY200,"")</f>
        <v/>
      </c>
      <c r="BA200" s="64" t="str">
        <f>IF($B200&lt;&gt;"",SUMIFS(进货台账!$I$3:$I$1869,进货台账!$E$3:$E$1869,$B200,进货台账!$B$3:$B$1869,LEFT($I$3,4),进货台账!$C$3:$C$1869,LEFT(BA$4,LEN(BA$4)-1)),"")</f>
        <v/>
      </c>
      <c r="BB200" s="64" t="str">
        <f>IF($B200&lt;&gt;"",SUMIFS(进货台账!$K$3:$K$1869,进货台账!$E$3:$E$1869,$B200,进货台账!$B$3:$B$1869,LEFT($I$3,4),进货台账!$C$3:$C$1869,LEFT(BA$4,LEN(BA$4)-1)),"")</f>
        <v/>
      </c>
      <c r="BC200" s="64" t="str">
        <f t="shared" ref="BC200:BC207" si="260">IF($B200&lt;&gt;"",IFERROR(BB200/BA200,0),"")</f>
        <v/>
      </c>
      <c r="BD200" s="64" t="str">
        <f t="shared" ref="BD200:BD207" si="261">IF($B200&lt;&gt;"",IFERROR((AZ200+BB200)/(AY200+BA200),0),"")</f>
        <v/>
      </c>
      <c r="BE200" s="64" t="str">
        <f>IF($B200&lt;&gt;"",SUMIFS(销售台账!$I$3:$I$2654,销售台账!$E$3:$E$2654,$B200,销售台账!$B$3:$B$2654,LEFT($I$3,4),销售台账!$C$3:$C$2654,LEFT(BA$4,LEN(BA$4)-1)),"")</f>
        <v/>
      </c>
      <c r="BF200" s="64" t="str">
        <f>IF($B200&lt;&gt;"",IFERROR(SUMIFS(销售台账!$K$3:$K$2654,销售台账!$E$3:$E$2654,$B200,销售台账!$B$3:$B$2654,LEFT($I$3,4),销售台账!$C$3:$C$2654,LEFT(BA$4,LEN(BA$4)-1))/BE200,0),"")</f>
        <v/>
      </c>
      <c r="BG200" s="64" t="str">
        <f>IF($B200&lt;&gt;"",SUMIFS(损耗登记!$I$3:$I$4999,损耗登记!$E$3:$E$4999,$B200,损耗登记!$B$3:$B$4999,LEFT($I$3,4),损耗登记!$C$3:$C$4999,LEFT(BA$4,LEN(BA$4)-1)),"")</f>
        <v/>
      </c>
      <c r="BH200" s="64" t="str">
        <f t="shared" ref="BH200:BH207" si="262">IF($B200&lt;&gt;"",BD200*BG200,"")</f>
        <v/>
      </c>
      <c r="BI200" s="64" t="str">
        <f t="shared" ref="BI200:BI207" si="263">IF($B200&lt;&gt;"",(BF200-BD200)*BE200,"")</f>
        <v/>
      </c>
      <c r="BJ200" s="64" t="str">
        <f t="shared" ref="BJ200:BJ207" si="264">IF($B200&lt;&gt;"",AY200+BA200-BE200-BG200,"")</f>
        <v/>
      </c>
      <c r="BK200" s="64" t="str">
        <f t="shared" ref="BK200:BK207" si="265">IF($B200&lt;&gt;"",BD200*BJ200,"")</f>
        <v/>
      </c>
      <c r="BL200" s="64" t="str">
        <f>IF($B200&lt;&gt;"",SUMIFS(进货台账!$I$3:$I$1869,进货台账!$E$3:$E$1869,$B200,进货台账!$B$3:$B$1869,LEFT($I$3,4),进货台账!$C$3:$C$1869,LEFT(BL$4,LEN(BL$4)-1)),"")</f>
        <v/>
      </c>
      <c r="BM200" s="64" t="str">
        <f>IF($B200&lt;&gt;"",SUMIFS(进货台账!$K$3:$K$1869,进货台账!$E$3:$E$1869,$B200,进货台账!$B$3:$B$1869,LEFT($I$3,4),进货台账!$C$3:$C$1869,LEFT(BL$4,LEN(BL$4)-1)),"")</f>
        <v/>
      </c>
      <c r="BN200" s="64" t="str">
        <f t="shared" ref="BN200:BN207" si="266">IF($B200&lt;&gt;"",IFERROR(BM200/BL200,0),"")</f>
        <v/>
      </c>
      <c r="BO200" s="64" t="str">
        <f t="shared" ref="BO200:BO207" si="267">IF($B200&lt;&gt;"",IFERROR((BK200+BM200)/(BJ200+BL200),0),"")</f>
        <v/>
      </c>
      <c r="BP200" s="64" t="str">
        <f>IF($B200&lt;&gt;"",SUMIFS(销售台账!$I$3:$I$2654,销售台账!$E$3:$E$2654,$B200,销售台账!$B$3:$B$2654,LEFT($I$3,4),销售台账!$C$3:$C$2654,LEFT(BL$4,LEN(BL$4)-1)),"")</f>
        <v/>
      </c>
      <c r="BQ200" s="64" t="str">
        <f>IF($B200&lt;&gt;"",IFERROR(SUMIFS(销售台账!$K$3:$K$2654,销售台账!$E$3:$E$2654,$B200,销售台账!$B$3:$B$2654,LEFT($I$3,4),销售台账!$C$3:$C$2654,LEFT(BL$4,LEN(BL$4)-1))/BP200,0),"")</f>
        <v/>
      </c>
      <c r="BR200" s="64" t="str">
        <f>IF($B200&lt;&gt;"",SUMIFS(损耗登记!$I$3:$I$4999,损耗登记!$E$3:$E$4999,$B200,损耗登记!$B$3:$B$4999,LEFT($I$3,4),损耗登记!$C$3:$C$4999,LEFT(BL$4,LEN(BL$4)-1)),"")</f>
        <v/>
      </c>
      <c r="BS200" s="64" t="str">
        <f t="shared" ref="BS200:BS207" si="268">IF($B200&lt;&gt;"",BO200*BR200,"")</f>
        <v/>
      </c>
      <c r="BT200" s="64" t="str">
        <f t="shared" ref="BT200:BT207" si="269">IF($B200&lt;&gt;"",(BQ200-BO200)*BP200,"")</f>
        <v/>
      </c>
      <c r="BU200" s="64" t="str">
        <f t="shared" ref="BU200:BU207" si="270">IF($B200&lt;&gt;"",BJ200+BL200-BP200-BR200,"")</f>
        <v/>
      </c>
      <c r="BV200" s="64" t="str">
        <f t="shared" ref="BV200:BV207" si="271">IF($B200&lt;&gt;"",BO200*BU200,"")</f>
        <v/>
      </c>
      <c r="BW200" s="64" t="str">
        <f>IF($B200&lt;&gt;"",SUMIFS(进货台账!$I$3:$I$1869,进货台账!$E$3:$E$1869,$B200,进货台账!$B$3:$B$1869,LEFT($I$3,4),进货台账!$C$3:$C$1869,LEFT(BW$4,LEN(BW$4)-1)),"")</f>
        <v/>
      </c>
      <c r="BX200" s="64" t="str">
        <f>IF($B200&lt;&gt;"",SUMIFS(进货台账!$K$3:$K$1869,进货台账!$E$3:$E$1869,$B200,进货台账!$B$3:$B$1869,LEFT($I$3,4),进货台账!$C$3:$C$1869,LEFT(BW$4,LEN(BW$4)-1)),"")</f>
        <v/>
      </c>
      <c r="BY200" s="64" t="str">
        <f t="shared" ref="BY200:BY207" si="272">IF($B200&lt;&gt;"",IFERROR(BX200/BW200,0),"")</f>
        <v/>
      </c>
      <c r="BZ200" s="64" t="str">
        <f t="shared" ref="BZ200:BZ207" si="273">IF($B200&lt;&gt;"",IFERROR((BV200+BX200)/(BU200+BW200),0),"")</f>
        <v/>
      </c>
      <c r="CA200" s="64" t="str">
        <f>IF($B200&lt;&gt;"",SUMIFS(销售台账!$I$3:$I$2654,销售台账!$E$3:$E$2654,$B200,销售台账!$B$3:$B$2654,LEFT($I$3,4),销售台账!$C$3:$C$2654,LEFT(BW$4,LEN(BW$4)-1)),"")</f>
        <v/>
      </c>
      <c r="CB200" s="64" t="str">
        <f>IF($B200&lt;&gt;"",IFERROR(SUMIFS(销售台账!$K$3:$K$2654,销售台账!$E$3:$E$2654,$B200,销售台账!$B$3:$B$2654,LEFT($I$3,4),销售台账!$C$3:$C$2654,LEFT(BW$4,LEN(BW$4)-1))/CA200,0),"")</f>
        <v/>
      </c>
      <c r="CC200" s="64" t="str">
        <f>IF($B200&lt;&gt;"",SUMIFS(损耗登记!$I$3:$I$4999,损耗登记!$E$3:$E$4999,$B200,损耗登记!$B$3:$B$4999,LEFT($I$3,4),损耗登记!$C$3:$C$4999,LEFT(BW$4,LEN(BW$4)-1)),"")</f>
        <v/>
      </c>
      <c r="CD200" s="64" t="str">
        <f t="shared" ref="CD200:CD207" si="274">IF($B200&lt;&gt;"",BZ200*CC200,"")</f>
        <v/>
      </c>
      <c r="CE200" s="64" t="str">
        <f t="shared" ref="CE200:CE207" si="275">IF($B200&lt;&gt;"",(CB200-BZ200)*CA200,"")</f>
        <v/>
      </c>
      <c r="CF200" s="64" t="str">
        <f t="shared" ref="CF200:CF207" si="276">IF($B200&lt;&gt;"",BU200+BW200-CA200-CC200,"")</f>
        <v/>
      </c>
      <c r="CG200" s="64" t="str">
        <f t="shared" ref="CG200:CG207" si="277">IF($B200&lt;&gt;"",BZ200*CF200,"")</f>
        <v/>
      </c>
      <c r="CH200" s="64" t="str">
        <f>IF($B200&lt;&gt;"",SUMIFS(进货台账!$I$3:$I$1869,进货台账!$E$3:$E$1869,$B200,进货台账!$B$3:$B$1869,LEFT($I$3,4),进货台账!$C$3:$C$1869,LEFT(CH$4,LEN(CH$4)-1)),"")</f>
        <v/>
      </c>
      <c r="CI200" s="64" t="str">
        <f>IF($B200&lt;&gt;"",SUMIFS(进货台账!$K$3:$K$1869,进货台账!$E$3:$E$1869,$B200,进货台账!$B$3:$B$1869,LEFT($I$3,4),进货台账!$C$3:$C$1869,LEFT(CH$4,LEN(CH$4)-1)),"")</f>
        <v/>
      </c>
      <c r="CJ200" s="64" t="str">
        <f t="shared" ref="CJ200:CJ207" si="278">IF($B200&lt;&gt;"",IFERROR(CI200/CH200,0),"")</f>
        <v/>
      </c>
      <c r="CK200" s="64" t="str">
        <f t="shared" ref="CK200:CK207" si="279">IF($B200&lt;&gt;"",IFERROR((CG200+CI200)/(CF200+CH200),0),"")</f>
        <v/>
      </c>
      <c r="CL200" s="64" t="str">
        <f>IF($B200&lt;&gt;"",SUMIFS(销售台账!$I$3:$I$2654,销售台账!$E$3:$E$2654,$B200,销售台账!$B$3:$B$2654,LEFT($I$3,4),销售台账!$C$3:$C$2654,LEFT(CH$4,LEN(CH$4)-1)),"")</f>
        <v/>
      </c>
      <c r="CM200" s="64" t="str">
        <f>IF($B200&lt;&gt;"",IFERROR(SUMIFS(销售台账!$K$3:$K$2654,销售台账!$E$3:$E$2654,$B200,销售台账!$B$3:$B$2654,LEFT($I$3,4),销售台账!$C$3:$C$2654,LEFT(CH$4,LEN(CH$4)-1))/CL200,0),"")</f>
        <v/>
      </c>
      <c r="CN200" s="64" t="str">
        <f>IF($B200&lt;&gt;"",SUMIFS(损耗登记!$I$3:$I$4999,损耗登记!$E$3:$E$4999,$B200,损耗登记!$B$3:$B$4999,LEFT($I$3,4),损耗登记!$C$3:$C$4999,LEFT(CH$4,LEN(CH$4)-1)),"")</f>
        <v/>
      </c>
      <c r="CO200" s="64" t="str">
        <f t="shared" ref="CO200:CO207" si="280">IF($B200&lt;&gt;"",CK200*CN200,"")</f>
        <v/>
      </c>
      <c r="CP200" s="64" t="str">
        <f t="shared" ref="CP200:CP207" si="281">IF($B200&lt;&gt;"",(CM200-CK200)*CL200,"")</f>
        <v/>
      </c>
      <c r="CQ200" s="64" t="str">
        <f t="shared" ref="CQ200:CQ207" si="282">IF($B200&lt;&gt;"",CF200+CH200-CL200-CN200,"")</f>
        <v/>
      </c>
      <c r="CR200" s="64" t="str">
        <f t="shared" ref="CR200:CR207" si="283">IF($B200&lt;&gt;"",CK200*CQ200,"")</f>
        <v/>
      </c>
      <c r="CS200" s="64" t="str">
        <f>IF($B200&lt;&gt;"",SUMIFS(进货台账!$I$3:$I$1869,进货台账!$E$3:$E$1869,$B200,进货台账!$B$3:$B$1869,LEFT($I$3,4),进货台账!$C$3:$C$1869,LEFT(CS$4,LEN(CS$4)-1)),"")</f>
        <v/>
      </c>
      <c r="CT200" s="64" t="str">
        <f>IF($B200&lt;&gt;"",SUMIFS(进货台账!$K$3:$K$1869,进货台账!$E$3:$E$1869,$B200,进货台账!$B$3:$B$1869,LEFT($I$3,4),进货台账!$C$3:$C$1869,LEFT(CS$4,LEN(CS$4)-1)),"")</f>
        <v/>
      </c>
      <c r="CU200" s="64" t="str">
        <f t="shared" ref="CU200:CU207" si="284">IF($B200&lt;&gt;"",IFERROR(CT200/CS200,0),"")</f>
        <v/>
      </c>
      <c r="CV200" s="64" t="str">
        <f t="shared" ref="CV200:CV207" si="285">IF($B200&lt;&gt;"",IFERROR((CR200+CT200)/(CQ200+CS200),0),"")</f>
        <v/>
      </c>
      <c r="CW200" s="64" t="str">
        <f>IF($B200&lt;&gt;"",SUMIFS(销售台账!$I$3:$I$2654,销售台账!$E$3:$E$2654,$B200,销售台账!$B$3:$B$2654,LEFT($I$3,4),销售台账!$C$3:$C$2654,LEFT(CS$4,LEN(CS$4)-1)),"")</f>
        <v/>
      </c>
      <c r="CX200" s="64" t="str">
        <f>IF($B200&lt;&gt;"",IFERROR(SUMIFS(销售台账!$K$3:$K$2654,销售台账!$E$3:$E$2654,$B200,销售台账!$B$3:$B$2654,LEFT($I$3,4),销售台账!$C$3:$C$2654,LEFT(CS$4,LEN(CS$4)-1))/CW200,0),"")</f>
        <v/>
      </c>
      <c r="CY200" s="64" t="str">
        <f>IF($B200&lt;&gt;"",SUMIFS(损耗登记!$I$3:$I$4999,损耗登记!$E$3:$E$4999,$B200,损耗登记!$B$3:$B$4999,LEFT($I$3,4),损耗登记!$C$3:$C$4999,LEFT(CS$4,LEN(CS$4)-1)),"")</f>
        <v/>
      </c>
      <c r="CZ200" s="64" t="str">
        <f t="shared" ref="CZ200:CZ207" si="286">IF($B200&lt;&gt;"",CV200*CY200,"")</f>
        <v/>
      </c>
      <c r="DA200" s="64" t="str">
        <f t="shared" ref="DA200:DA207" si="287">IF($B200&lt;&gt;"",(CX200-CV200)*CW200,"")</f>
        <v/>
      </c>
      <c r="DB200" s="64" t="str">
        <f t="shared" ref="DB200:DB207" si="288">IF($B200&lt;&gt;"",CQ200+CS200-CW200-CY200,"")</f>
        <v/>
      </c>
      <c r="DC200" s="64" t="str">
        <f t="shared" ref="DC200:DC207" si="289">IF($B200&lt;&gt;"",CV200*DB200,"")</f>
        <v/>
      </c>
      <c r="DD200" s="64" t="str">
        <f>IF($B200&lt;&gt;"",SUMIFS(进货台账!$I$3:$I$1869,进货台账!$E$3:$E$1869,$B200,进货台账!$B$3:$B$1869,LEFT($I$3,4),进货台账!$C$3:$C$1869,LEFT(DD$4,LEN(DD$4)-1)),"")</f>
        <v/>
      </c>
      <c r="DE200" s="64" t="str">
        <f>IF($B200&lt;&gt;"",SUMIFS(进货台账!$K$3:$K$1869,进货台账!$E$3:$E$1869,$B200,进货台账!$B$3:$B$1869,LEFT($I$3,4),进货台账!$C$3:$C$1869,LEFT(DD$4,LEN(DD$4)-1)),"")</f>
        <v/>
      </c>
      <c r="DF200" s="64" t="str">
        <f t="shared" ref="DF200:DF207" si="290">IF($B200&lt;&gt;"",IFERROR(DE200/DD200,0),"")</f>
        <v/>
      </c>
      <c r="DG200" s="64" t="str">
        <f t="shared" ref="DG200:DG207" si="291">IF($B200&lt;&gt;"",IFERROR((DC200+DE200)/(DB200+DD200),0),"")</f>
        <v/>
      </c>
      <c r="DH200" s="64" t="str">
        <f>IF($B200&lt;&gt;"",SUMIFS(销售台账!$I$3:$I$2654,销售台账!$E$3:$E$2654,$B200,销售台账!$B$3:$B$2654,LEFT($I$3,4),销售台账!$C$3:$C$2654,LEFT(DD$4,LEN(DD$4)-1)),"")</f>
        <v/>
      </c>
      <c r="DI200" s="64" t="str">
        <f>IF($B200&lt;&gt;"",IFERROR(SUMIFS(销售台账!$K$3:$K$2654,销售台账!$E$3:$E$2654,$B200,销售台账!$B$3:$B$2654,LEFT($I$3,4),销售台账!$C$3:$C$2654,LEFT(DD$4,LEN(DD$4)-1))/DH200,0),"")</f>
        <v/>
      </c>
      <c r="DJ200" s="64" t="str">
        <f>IF($B200&lt;&gt;"",SUMIFS(损耗登记!$I$3:$I$4999,损耗登记!$E$3:$E$4999,$B200,损耗登记!$B$3:$B$4999,LEFT($I$3,4),损耗登记!$C$3:$C$4999,LEFT(DD$4,LEN(DD$4)-1)),"")</f>
        <v/>
      </c>
      <c r="DK200" s="64" t="str">
        <f t="shared" ref="DK200:DK207" si="292">IF($B200&lt;&gt;"",DG200*DJ200,"")</f>
        <v/>
      </c>
      <c r="DL200" s="64" t="str">
        <f t="shared" ref="DL200:DL207" si="293">IF($B200&lt;&gt;"",(DI200-DG200)*DH200,"")</f>
        <v/>
      </c>
      <c r="DM200" s="64" t="str">
        <f t="shared" ref="DM200:DM207" si="294">IF($B200&lt;&gt;"",DB200+DD200-DH200-DJ200,"")</f>
        <v/>
      </c>
      <c r="DN200" s="64" t="str">
        <f t="shared" ref="DN200:DN207" si="295">IF($B200&lt;&gt;"",DG200*DM200,"")</f>
        <v/>
      </c>
      <c r="DO200" s="64" t="str">
        <f>IF($B200&lt;&gt;"",SUMIFS(进货台账!$I$3:$I$1869,进货台账!$E$3:$E$1869,$B200,进货台账!$B$3:$B$1869,LEFT($I$3,4),进货台账!$C$3:$C$1869,LEFT(DO$4,LEN(DO$4)-1)),"")</f>
        <v/>
      </c>
      <c r="DP200" s="64" t="str">
        <f>IF($B200&lt;&gt;"",SUMIFS(进货台账!$K$3:$K$1869,进货台账!$E$3:$E$1869,$B200,进货台账!$B$3:$B$1869,LEFT($I$3,4),进货台账!$C$3:$C$1869,LEFT(DO$4,LEN(DO$4)-1)),"")</f>
        <v/>
      </c>
      <c r="DQ200" s="64" t="str">
        <f t="shared" ref="DQ200:DQ207" si="296">IF($B200&lt;&gt;"",IFERROR(DP200/DO200,0),"")</f>
        <v/>
      </c>
      <c r="DR200" s="64" t="str">
        <f t="shared" ref="DR200:DR207" si="297">IF($B200&lt;&gt;"",IFERROR((DN200+DP200)/(DM200+DO200),0),"")</f>
        <v/>
      </c>
      <c r="DS200" s="64" t="str">
        <f>IF($B200&lt;&gt;"",SUMIFS(销售台账!$I$3:$I$2654,销售台账!$E$3:$E$2654,$B200,销售台账!$B$3:$B$2654,LEFT($I$3,4),销售台账!$C$3:$C$2654,LEFT(DO$4,LEN(DO$4)-1)),"")</f>
        <v/>
      </c>
      <c r="DT200" s="64" t="str">
        <f>IF($B200&lt;&gt;"",IFERROR(SUMIFS(销售台账!$K$3:$K$2654,销售台账!$E$3:$E$2654,$B200,销售台账!$B$3:$B$2654,LEFT($I$3,4),销售台账!$C$3:$C$2654,LEFT(DO$4,LEN(DO$4)-1))/DS200,0),"")</f>
        <v/>
      </c>
      <c r="DU200" s="64" t="str">
        <f>IF($B200&lt;&gt;"",SUMIFS(损耗登记!$I$3:$I$4999,损耗登记!$E$3:$E$4999,$B200,损耗登记!$B$3:$B$4999,LEFT($I$3,4),损耗登记!$C$3:$C$4999,LEFT(DO$4,LEN(DO$4)-1)),"")</f>
        <v/>
      </c>
      <c r="DV200" s="64" t="str">
        <f t="shared" ref="DV200:DV207" si="298">IF($B200&lt;&gt;"",DR200*DU200,"")</f>
        <v/>
      </c>
      <c r="DW200" s="64" t="str">
        <f t="shared" ref="DW200:DW207" si="299">IF($B200&lt;&gt;"",(DT200-DR200)*DS200,"")</f>
        <v/>
      </c>
      <c r="DX200" s="64" t="str">
        <f t="shared" ref="DX200:DX207" si="300">IF($B200&lt;&gt;"",DM200+DO200-DS200-DU200,"")</f>
        <v/>
      </c>
      <c r="DY200" s="64" t="str">
        <f t="shared" ref="DY200:DY207" si="301">IF($B200&lt;&gt;"",DR200*DX200,"")</f>
        <v/>
      </c>
      <c r="DZ200" s="64" t="str">
        <f>IF($B200&lt;&gt;"",SUMIFS(进货台账!$I$3:$I$1869,进货台账!$E$3:$E$1869,$B200,进货台账!$B$3:$B$1869,LEFT($I$3,4),进货台账!$C$3:$C$1869,LEFT(DZ$4,LEN(DZ$4)-1)),"")</f>
        <v/>
      </c>
      <c r="EA200" s="64" t="str">
        <f>IF($B200&lt;&gt;"",SUMIFS(进货台账!$K$3:$K$1869,进货台账!$E$3:$E$1869,$B200,进货台账!$B$3:$B$1869,LEFT($I$3,4),进货台账!$C$3:$C$1869,LEFT(DZ$4,LEN(DZ$4)-1)),"")</f>
        <v/>
      </c>
      <c r="EB200" s="64" t="str">
        <f t="shared" ref="EB200:EB207" si="302">IF($B200&lt;&gt;"",IFERROR(EA200/DZ200,0),"")</f>
        <v/>
      </c>
      <c r="EC200" s="64" t="str">
        <f t="shared" ref="EC200:EC207" si="303">IF($B200&lt;&gt;"",IFERROR((DY200+EA200)/(DX200+DZ200),0),"")</f>
        <v/>
      </c>
      <c r="ED200" s="64" t="str">
        <f>IF($B200&lt;&gt;"",SUMIFS(销售台账!$I$3:$I$2654,销售台账!$E$3:$E$2654,$B200,销售台账!$B$3:$B$2654,LEFT($I$3,4),销售台账!$C$3:$C$2654,LEFT(DZ$4,LEN(DZ$4)-1)),"")</f>
        <v/>
      </c>
      <c r="EE200" s="64" t="str">
        <f>IF($B200&lt;&gt;"",IFERROR(SUMIFS(销售台账!$K$3:$K$2654,销售台账!$E$3:$E$2654,$B200,销售台账!$B$3:$B$2654,LEFT($I$3,4),销售台账!$C$3:$C$2654,LEFT(DZ$4,LEN(DZ$4)-1))/ED200,0),"")</f>
        <v/>
      </c>
      <c r="EF200" s="64" t="str">
        <f>IF($B200&lt;&gt;"",SUMIFS(损耗登记!$I$3:$I$4999,损耗登记!$E$3:$E$4999,$B200,损耗登记!$B$3:$B$4999,LEFT($I$3,4),损耗登记!$C$3:$C$4999,LEFT(DZ$4,LEN(DZ$4)-1)),"")</f>
        <v/>
      </c>
      <c r="EG200" s="64" t="str">
        <f t="shared" ref="EG200:EG207" si="304">IF($B200&lt;&gt;"",EC200*EF200,"")</f>
        <v/>
      </c>
      <c r="EH200" s="64" t="str">
        <f t="shared" ref="EH200:EH207" si="305">IF($B200&lt;&gt;"",(EE200-EC200)*ED200,"")</f>
        <v/>
      </c>
      <c r="EI200" s="64" t="str">
        <f t="shared" ref="EI200:EI207" si="306">IF($B200&lt;&gt;"",DX200+DZ200-ED200-EF200,"")</f>
        <v/>
      </c>
      <c r="EJ200" s="64" t="str">
        <f t="shared" ref="EJ200:EJ207" si="307">IF($B200&lt;&gt;"",EC200*EI200,"")</f>
        <v/>
      </c>
    </row>
    <row r="201" s="44" customFormat="1" ht="22" customHeight="1" spans="1:140">
      <c r="A201" s="63" t="str">
        <f t="shared" ref="A201:A207" si="308">IF(B201&lt;&gt;"",A200+1,"")</f>
        <v/>
      </c>
      <c r="B201" s="63" t="str">
        <f>IF(商品参数!A197&lt;&gt;"",商品参数!A197,"")</f>
        <v/>
      </c>
      <c r="C201" s="64" t="str">
        <f>IFERROR(VLOOKUP(B201,商品参数!A:E,2,FALSE),"")</f>
        <v/>
      </c>
      <c r="D201" s="64" t="str">
        <f>IFERROR(VLOOKUP(B201,商品参数!A:E,3,FALSE),"")</f>
        <v/>
      </c>
      <c r="E201" s="64" t="str">
        <f>IFERROR(VLOOKUP(B201,商品参数!A:E,4,FALSE),"")</f>
        <v/>
      </c>
      <c r="F201" s="64" t="str">
        <f>IF(E201&lt;&gt;"",IFERROR(VLOOKUP(B201,商品参数!$A$3:$D$499,6,0),0),"")</f>
        <v/>
      </c>
      <c r="G201" s="64" t="str">
        <f>IF(E201&lt;&gt;"",IFERROR(VLOOKUP(B201,商品参数!$A$3:$E$499,7,0),0),"")</f>
        <v/>
      </c>
      <c r="H201" s="64" t="str">
        <f t="shared" si="242"/>
        <v/>
      </c>
      <c r="I201" s="64" t="str">
        <f>IF($B201&lt;&gt;"",SUMIFS(进货台账!$I$3:$I$1869,进货台账!$E$3:$E$1869,$B201,进货台账!$B$3:$B$1869,LEFT($I$3,4),进货台账!$C$3:$C$1869,LEFT(I$4,LEN(I$4)-1)),"")</f>
        <v/>
      </c>
      <c r="J201" s="64" t="str">
        <f>IF($B201&lt;&gt;"",SUMIFS(进货台账!$K$3:$K$1869,进货台账!$E$3:$E$1869,$B201,进货台账!$B$3:$B$1869,LEFT($I$3,4),进货台账!$C$3:$C$1869,LEFT(I$4,LEN(I$4)-1)),"")</f>
        <v/>
      </c>
      <c r="K201" s="64" t="str">
        <f t="shared" si="243"/>
        <v/>
      </c>
      <c r="L201" s="64" t="str">
        <f t="shared" si="244"/>
        <v/>
      </c>
      <c r="M201" s="64" t="str">
        <f>IF($B201&lt;&gt;"",SUMIFS(销售台账!$I$3:$I$2654,销售台账!$E$3:$E$2654,$B201,销售台账!$B$3:$B$2654,LEFT($I$3,4),销售台账!$C$3:$C$2654,LEFT(I$4,LEN(I$4)-1)),"")</f>
        <v/>
      </c>
      <c r="N201" s="64" t="str">
        <f>IF($B201&lt;&gt;"",IFERROR(SUMIFS(销售台账!$K$3:$K$2654,销售台账!$E$3:$E$2654,$B201,销售台账!$B$3:$B$2654,LEFT($I$3,4),销售台账!$C$3:$C$2654,LEFT(I$4,LEN(I$4)-1))/M201,0),"")</f>
        <v/>
      </c>
      <c r="O201" s="64" t="str">
        <f>IF($B201&lt;&gt;"",SUMIFS(损耗登记!$I$3:$I$4999,损耗登记!$E$3:$E$4999,$B201,损耗登记!$B$3:$B$4999,LEFT($I$3,4),损耗登记!$C$3:$C$4999,LEFT(I$4,LEN(I$4)-1)),"")</f>
        <v/>
      </c>
      <c r="P201" s="64" t="str">
        <f t="shared" si="245"/>
        <v/>
      </c>
      <c r="Q201" s="64" t="str">
        <f t="shared" si="246"/>
        <v/>
      </c>
      <c r="R201" s="64" t="str">
        <f t="shared" si="247"/>
        <v/>
      </c>
      <c r="S201" s="64" t="str">
        <f t="shared" ref="S201:S207" si="309">IF($B201&lt;&gt;"",L201*R201,"")</f>
        <v/>
      </c>
      <c r="T201" s="64" t="str">
        <f>IF($B201&lt;&gt;"",SUMIFS(进货台账!$I$3:$I$1869,进货台账!$E$3:$E$1869,$B201,进货台账!$B$3:$B$1869,LEFT($I$3,4),进货台账!$C$3:$C$1869,LEFT(T$4,LEN(T$4)-1)),"")</f>
        <v/>
      </c>
      <c r="U201" s="64" t="str">
        <f>IF($B201&lt;&gt;"",SUMIFS(进货台账!$K$3:$K$1869,进货台账!$E$3:$E$1869,$B201,进货台账!$B$3:$B$1869,LEFT($I$3,4),进货台账!$C$3:$C$1869,LEFT(T$4,LEN(T$4)-1)),"")</f>
        <v/>
      </c>
      <c r="V201" s="64" t="str">
        <f t="shared" ref="V201:V207" si="310">IF($B201&lt;&gt;"",IFERROR(U201/T201,0),"")</f>
        <v/>
      </c>
      <c r="W201" s="64" t="str">
        <f t="shared" ref="W201:W207" si="311">IF($B201&lt;&gt;"",IFERROR((S201+U201)/(R201+T201),0),"")</f>
        <v/>
      </c>
      <c r="X201" s="64" t="str">
        <f>IF($B201&lt;&gt;"",SUMIFS(销售台账!$I$3:$I$2654,销售台账!$E$3:$E$2654,$B201,销售台账!$B$3:$B$2654,LEFT($I$3,4),销售台账!$C$3:$C$2654,LEFT(T$4,LEN(T$4)-1)),"")</f>
        <v/>
      </c>
      <c r="Y201" s="64" t="str">
        <f>IF($B201&lt;&gt;"",IFERROR(SUMIFS(销售台账!$K$3:$K$2654,销售台账!$E$3:$E$2654,$B201,销售台账!$B$3:$B$2654,LEFT($I$3,4),销售台账!$C$3:$C$2654,LEFT(T$4,LEN(T$4)-1))/X201,0),"")</f>
        <v/>
      </c>
      <c r="Z201" s="64" t="str">
        <f>IF($B201&lt;&gt;"",SUMIFS(损耗登记!$I$3:$I$4999,损耗登记!$E$3:$E$4999,$B201,损耗登记!$B$3:$B$4999,LEFT($I$3,4),损耗登记!$C$3:$C$4999,LEFT(T$4,LEN(T$4)-1)),"")</f>
        <v/>
      </c>
      <c r="AA201" s="64" t="str">
        <f t="shared" ref="AA201:AA207" si="312">IF($B201&lt;&gt;"",W201*Z201,"")</f>
        <v/>
      </c>
      <c r="AB201" s="64" t="str">
        <f t="shared" ref="AB201:AB207" si="313">IF($B201&lt;&gt;"",(Y201-W201)*X201,"")</f>
        <v/>
      </c>
      <c r="AC201" s="64" t="str">
        <f t="shared" ref="AC201:AC207" si="314">IF($B201&lt;&gt;"",R201+T201-X201-Z201,"")</f>
        <v/>
      </c>
      <c r="AD201" s="64" t="str">
        <f t="shared" ref="AD201:AD207" si="315">IF($B201&lt;&gt;"",W201*AC201,"")</f>
        <v/>
      </c>
      <c r="AE201" s="64" t="str">
        <f>IF($B201&lt;&gt;"",SUMIFS(进货台账!$I$3:$I$1869,进货台账!$E$3:$E$1869,$B201,进货台账!$B$3:$B$1869,LEFT($I$3,4),进货台账!$C$3:$C$1869,LEFT(AE$4,LEN(AE$4)-1)),"")</f>
        <v/>
      </c>
      <c r="AF201" s="64" t="str">
        <f>IF($B201&lt;&gt;"",SUMIFS(进货台账!$K$3:$K$1869,进货台账!$E$3:$E$1869,$B201,进货台账!$B$3:$B$1869,LEFT($I$3,4),进货台账!$C$3:$C$1869,LEFT(AE$4,LEN(AE$4)-1)),"")</f>
        <v/>
      </c>
      <c r="AG201" s="64" t="str">
        <f t="shared" si="248"/>
        <v/>
      </c>
      <c r="AH201" s="64" t="str">
        <f t="shared" si="249"/>
        <v/>
      </c>
      <c r="AI201" s="64" t="str">
        <f>IF($B201&lt;&gt;"",SUMIFS(销售台账!$I$3:$I$2654,销售台账!$E$3:$E$2654,$B201,销售台账!$B$3:$B$2654,LEFT($I$3,4),销售台账!$C$3:$C$2654,LEFT(AE$4,LEN(AE$4)-1)),"")</f>
        <v/>
      </c>
      <c r="AJ201" s="64" t="str">
        <f>IF($B201&lt;&gt;"",IFERROR(SUMIFS(销售台账!$K$3:$K$2654,销售台账!$E$3:$E$2654,$B201,销售台账!$B$3:$B$2654,LEFT($I$3,4),销售台账!$C$3:$C$2654,LEFT(AE$4,LEN(AE$4)-1))/AI201,0),"")</f>
        <v/>
      </c>
      <c r="AK201" s="64" t="str">
        <f>IF($B201&lt;&gt;"",SUMIFS(损耗登记!$I$3:$I$4999,损耗登记!$E$3:$E$4999,$B201,损耗登记!$B$3:$B$4999,LEFT($I$3,4),损耗登记!$C$3:$C$4999,LEFT(AE$4,LEN(AE$4)-1)),"")</f>
        <v/>
      </c>
      <c r="AL201" s="64" t="str">
        <f t="shared" si="250"/>
        <v/>
      </c>
      <c r="AM201" s="64" t="str">
        <f t="shared" si="251"/>
        <v/>
      </c>
      <c r="AN201" s="64" t="str">
        <f t="shared" si="252"/>
        <v/>
      </c>
      <c r="AO201" s="64" t="str">
        <f t="shared" si="253"/>
        <v/>
      </c>
      <c r="AP201" s="64" t="str">
        <f>IF($B201&lt;&gt;"",SUMIFS(进货台账!$I$3:$I$1869,进货台账!$E$3:$E$1869,$B201,进货台账!$B$3:$B$1869,LEFT($I$3,4),进货台账!$C$3:$C$1869,LEFT(AP$4,LEN(AP$4)-1)),"")</f>
        <v/>
      </c>
      <c r="AQ201" s="64" t="str">
        <f>IF($B201&lt;&gt;"",SUMIFS(进货台账!$K$3:$K$1869,进货台账!$E$3:$E$1869,$B201,进货台账!$B$3:$B$1869,LEFT($I$3,4),进货台账!$C$3:$C$1869,LEFT(AP$4,LEN(AP$4)-1)),"")</f>
        <v/>
      </c>
      <c r="AR201" s="64" t="str">
        <f t="shared" si="254"/>
        <v/>
      </c>
      <c r="AS201" s="64" t="str">
        <f t="shared" si="255"/>
        <v/>
      </c>
      <c r="AT201" s="64" t="str">
        <f>IF($B201&lt;&gt;"",SUMIFS(销售台账!$I$3:$I$2654,销售台账!$E$3:$E$2654,$B201,销售台账!$B$3:$B$2654,LEFT($I$3,4),销售台账!$C$3:$C$2654,LEFT(AP$4,LEN(AP$4)-1)),"")</f>
        <v/>
      </c>
      <c r="AU201" s="64" t="str">
        <f>IF($B201&lt;&gt;"",IFERROR(SUMIFS(销售台账!$K$3:$K$2654,销售台账!$E$3:$E$2654,$B201,销售台账!$B$3:$B$2654,LEFT($I$3,4),销售台账!$C$3:$C$2654,LEFT(AP$4,LEN(AP$4)-1))/AT201,0),"")</f>
        <v/>
      </c>
      <c r="AV201" s="64" t="str">
        <f>IF($B201&lt;&gt;"",SUMIFS(损耗登记!$I$3:$I$4999,损耗登记!$E$3:$E$4999,$B201,损耗登记!$B$3:$B$4999,LEFT($I$3,4),损耗登记!$C$3:$C$4999,LEFT(AP$4,LEN(AP$4)-1)),"")</f>
        <v/>
      </c>
      <c r="AW201" s="64" t="str">
        <f t="shared" si="256"/>
        <v/>
      </c>
      <c r="AX201" s="64" t="str">
        <f t="shared" si="257"/>
        <v/>
      </c>
      <c r="AY201" s="64" t="str">
        <f t="shared" si="258"/>
        <v/>
      </c>
      <c r="AZ201" s="64" t="str">
        <f t="shared" si="259"/>
        <v/>
      </c>
      <c r="BA201" s="64" t="str">
        <f>IF($B201&lt;&gt;"",SUMIFS(进货台账!$I$3:$I$1869,进货台账!$E$3:$E$1869,$B201,进货台账!$B$3:$B$1869,LEFT($I$3,4),进货台账!$C$3:$C$1869,LEFT(BA$4,LEN(BA$4)-1)),"")</f>
        <v/>
      </c>
      <c r="BB201" s="64" t="str">
        <f>IF($B201&lt;&gt;"",SUMIFS(进货台账!$K$3:$K$1869,进货台账!$E$3:$E$1869,$B201,进货台账!$B$3:$B$1869,LEFT($I$3,4),进货台账!$C$3:$C$1869,LEFT(BA$4,LEN(BA$4)-1)),"")</f>
        <v/>
      </c>
      <c r="BC201" s="64" t="str">
        <f t="shared" si="260"/>
        <v/>
      </c>
      <c r="BD201" s="64" t="str">
        <f t="shared" si="261"/>
        <v/>
      </c>
      <c r="BE201" s="64" t="str">
        <f>IF($B201&lt;&gt;"",SUMIFS(销售台账!$I$3:$I$2654,销售台账!$E$3:$E$2654,$B201,销售台账!$B$3:$B$2654,LEFT($I$3,4),销售台账!$C$3:$C$2654,LEFT(BA$4,LEN(BA$4)-1)),"")</f>
        <v/>
      </c>
      <c r="BF201" s="64" t="str">
        <f>IF($B201&lt;&gt;"",IFERROR(SUMIFS(销售台账!$K$3:$K$2654,销售台账!$E$3:$E$2654,$B201,销售台账!$B$3:$B$2654,LEFT($I$3,4),销售台账!$C$3:$C$2654,LEFT(BA$4,LEN(BA$4)-1))/BE201,0),"")</f>
        <v/>
      </c>
      <c r="BG201" s="64" t="str">
        <f>IF($B201&lt;&gt;"",SUMIFS(损耗登记!$I$3:$I$4999,损耗登记!$E$3:$E$4999,$B201,损耗登记!$B$3:$B$4999,LEFT($I$3,4),损耗登记!$C$3:$C$4999,LEFT(BA$4,LEN(BA$4)-1)),"")</f>
        <v/>
      </c>
      <c r="BH201" s="64" t="str">
        <f t="shared" si="262"/>
        <v/>
      </c>
      <c r="BI201" s="64" t="str">
        <f t="shared" si="263"/>
        <v/>
      </c>
      <c r="BJ201" s="64" t="str">
        <f t="shared" si="264"/>
        <v/>
      </c>
      <c r="BK201" s="64" t="str">
        <f t="shared" si="265"/>
        <v/>
      </c>
      <c r="BL201" s="64" t="str">
        <f>IF($B201&lt;&gt;"",SUMIFS(进货台账!$I$3:$I$1869,进货台账!$E$3:$E$1869,$B201,进货台账!$B$3:$B$1869,LEFT($I$3,4),进货台账!$C$3:$C$1869,LEFT(BL$4,LEN(BL$4)-1)),"")</f>
        <v/>
      </c>
      <c r="BM201" s="64" t="str">
        <f>IF($B201&lt;&gt;"",SUMIFS(进货台账!$K$3:$K$1869,进货台账!$E$3:$E$1869,$B201,进货台账!$B$3:$B$1869,LEFT($I$3,4),进货台账!$C$3:$C$1869,LEFT(BL$4,LEN(BL$4)-1)),"")</f>
        <v/>
      </c>
      <c r="BN201" s="64" t="str">
        <f t="shared" si="266"/>
        <v/>
      </c>
      <c r="BO201" s="64" t="str">
        <f t="shared" si="267"/>
        <v/>
      </c>
      <c r="BP201" s="64" t="str">
        <f>IF($B201&lt;&gt;"",SUMIFS(销售台账!$I$3:$I$2654,销售台账!$E$3:$E$2654,$B201,销售台账!$B$3:$B$2654,LEFT($I$3,4),销售台账!$C$3:$C$2654,LEFT(BL$4,LEN(BL$4)-1)),"")</f>
        <v/>
      </c>
      <c r="BQ201" s="64" t="str">
        <f>IF($B201&lt;&gt;"",IFERROR(SUMIFS(销售台账!$K$3:$K$2654,销售台账!$E$3:$E$2654,$B201,销售台账!$B$3:$B$2654,LEFT($I$3,4),销售台账!$C$3:$C$2654,LEFT(BL$4,LEN(BL$4)-1))/BP201,0),"")</f>
        <v/>
      </c>
      <c r="BR201" s="64" t="str">
        <f>IF($B201&lt;&gt;"",SUMIFS(损耗登记!$I$3:$I$4999,损耗登记!$E$3:$E$4999,$B201,损耗登记!$B$3:$B$4999,LEFT($I$3,4),损耗登记!$C$3:$C$4999,LEFT(BL$4,LEN(BL$4)-1)),"")</f>
        <v/>
      </c>
      <c r="BS201" s="64" t="str">
        <f t="shared" si="268"/>
        <v/>
      </c>
      <c r="BT201" s="64" t="str">
        <f t="shared" si="269"/>
        <v/>
      </c>
      <c r="BU201" s="64" t="str">
        <f t="shared" si="270"/>
        <v/>
      </c>
      <c r="BV201" s="64" t="str">
        <f t="shared" si="271"/>
        <v/>
      </c>
      <c r="BW201" s="64" t="str">
        <f>IF($B201&lt;&gt;"",SUMIFS(进货台账!$I$3:$I$1869,进货台账!$E$3:$E$1869,$B201,进货台账!$B$3:$B$1869,LEFT($I$3,4),进货台账!$C$3:$C$1869,LEFT(BW$4,LEN(BW$4)-1)),"")</f>
        <v/>
      </c>
      <c r="BX201" s="64" t="str">
        <f>IF($B201&lt;&gt;"",SUMIFS(进货台账!$K$3:$K$1869,进货台账!$E$3:$E$1869,$B201,进货台账!$B$3:$B$1869,LEFT($I$3,4),进货台账!$C$3:$C$1869,LEFT(BW$4,LEN(BW$4)-1)),"")</f>
        <v/>
      </c>
      <c r="BY201" s="64" t="str">
        <f t="shared" si="272"/>
        <v/>
      </c>
      <c r="BZ201" s="64" t="str">
        <f t="shared" si="273"/>
        <v/>
      </c>
      <c r="CA201" s="64" t="str">
        <f>IF($B201&lt;&gt;"",SUMIFS(销售台账!$I$3:$I$2654,销售台账!$E$3:$E$2654,$B201,销售台账!$B$3:$B$2654,LEFT($I$3,4),销售台账!$C$3:$C$2654,LEFT(BW$4,LEN(BW$4)-1)),"")</f>
        <v/>
      </c>
      <c r="CB201" s="64" t="str">
        <f>IF($B201&lt;&gt;"",IFERROR(SUMIFS(销售台账!$K$3:$K$2654,销售台账!$E$3:$E$2654,$B201,销售台账!$B$3:$B$2654,LEFT($I$3,4),销售台账!$C$3:$C$2654,LEFT(BW$4,LEN(BW$4)-1))/CA201,0),"")</f>
        <v/>
      </c>
      <c r="CC201" s="64" t="str">
        <f>IF($B201&lt;&gt;"",SUMIFS(损耗登记!$I$3:$I$4999,损耗登记!$E$3:$E$4999,$B201,损耗登记!$B$3:$B$4999,LEFT($I$3,4),损耗登记!$C$3:$C$4999,LEFT(BW$4,LEN(BW$4)-1)),"")</f>
        <v/>
      </c>
      <c r="CD201" s="64" t="str">
        <f t="shared" si="274"/>
        <v/>
      </c>
      <c r="CE201" s="64" t="str">
        <f t="shared" si="275"/>
        <v/>
      </c>
      <c r="CF201" s="64" t="str">
        <f t="shared" si="276"/>
        <v/>
      </c>
      <c r="CG201" s="64" t="str">
        <f t="shared" si="277"/>
        <v/>
      </c>
      <c r="CH201" s="64" t="str">
        <f>IF($B201&lt;&gt;"",SUMIFS(进货台账!$I$3:$I$1869,进货台账!$E$3:$E$1869,$B201,进货台账!$B$3:$B$1869,LEFT($I$3,4),进货台账!$C$3:$C$1869,LEFT(CH$4,LEN(CH$4)-1)),"")</f>
        <v/>
      </c>
      <c r="CI201" s="64" t="str">
        <f>IF($B201&lt;&gt;"",SUMIFS(进货台账!$K$3:$K$1869,进货台账!$E$3:$E$1869,$B201,进货台账!$B$3:$B$1869,LEFT($I$3,4),进货台账!$C$3:$C$1869,LEFT(CH$4,LEN(CH$4)-1)),"")</f>
        <v/>
      </c>
      <c r="CJ201" s="64" t="str">
        <f t="shared" si="278"/>
        <v/>
      </c>
      <c r="CK201" s="64" t="str">
        <f t="shared" si="279"/>
        <v/>
      </c>
      <c r="CL201" s="64" t="str">
        <f>IF($B201&lt;&gt;"",SUMIFS(销售台账!$I$3:$I$2654,销售台账!$E$3:$E$2654,$B201,销售台账!$B$3:$B$2654,LEFT($I$3,4),销售台账!$C$3:$C$2654,LEFT(CH$4,LEN(CH$4)-1)),"")</f>
        <v/>
      </c>
      <c r="CM201" s="64" t="str">
        <f>IF($B201&lt;&gt;"",IFERROR(SUMIFS(销售台账!$K$3:$K$2654,销售台账!$E$3:$E$2654,$B201,销售台账!$B$3:$B$2654,LEFT($I$3,4),销售台账!$C$3:$C$2654,LEFT(CH$4,LEN(CH$4)-1))/CL201,0),"")</f>
        <v/>
      </c>
      <c r="CN201" s="64" t="str">
        <f>IF($B201&lt;&gt;"",SUMIFS(损耗登记!$I$3:$I$4999,损耗登记!$E$3:$E$4999,$B201,损耗登记!$B$3:$B$4999,LEFT($I$3,4),损耗登记!$C$3:$C$4999,LEFT(CH$4,LEN(CH$4)-1)),"")</f>
        <v/>
      </c>
      <c r="CO201" s="64" t="str">
        <f t="shared" si="280"/>
        <v/>
      </c>
      <c r="CP201" s="64" t="str">
        <f t="shared" si="281"/>
        <v/>
      </c>
      <c r="CQ201" s="64" t="str">
        <f t="shared" si="282"/>
        <v/>
      </c>
      <c r="CR201" s="64" t="str">
        <f t="shared" si="283"/>
        <v/>
      </c>
      <c r="CS201" s="64" t="str">
        <f>IF($B201&lt;&gt;"",SUMIFS(进货台账!$I$3:$I$1869,进货台账!$E$3:$E$1869,$B201,进货台账!$B$3:$B$1869,LEFT($I$3,4),进货台账!$C$3:$C$1869,LEFT(CS$4,LEN(CS$4)-1)),"")</f>
        <v/>
      </c>
      <c r="CT201" s="64" t="str">
        <f>IF($B201&lt;&gt;"",SUMIFS(进货台账!$K$3:$K$1869,进货台账!$E$3:$E$1869,$B201,进货台账!$B$3:$B$1869,LEFT($I$3,4),进货台账!$C$3:$C$1869,LEFT(CS$4,LEN(CS$4)-1)),"")</f>
        <v/>
      </c>
      <c r="CU201" s="64" t="str">
        <f t="shared" si="284"/>
        <v/>
      </c>
      <c r="CV201" s="64" t="str">
        <f t="shared" si="285"/>
        <v/>
      </c>
      <c r="CW201" s="64" t="str">
        <f>IF($B201&lt;&gt;"",SUMIFS(销售台账!$I$3:$I$2654,销售台账!$E$3:$E$2654,$B201,销售台账!$B$3:$B$2654,LEFT($I$3,4),销售台账!$C$3:$C$2654,LEFT(CS$4,LEN(CS$4)-1)),"")</f>
        <v/>
      </c>
      <c r="CX201" s="64" t="str">
        <f>IF($B201&lt;&gt;"",IFERROR(SUMIFS(销售台账!$K$3:$K$2654,销售台账!$E$3:$E$2654,$B201,销售台账!$B$3:$B$2654,LEFT($I$3,4),销售台账!$C$3:$C$2654,LEFT(CS$4,LEN(CS$4)-1))/CW201,0),"")</f>
        <v/>
      </c>
      <c r="CY201" s="64" t="str">
        <f>IF($B201&lt;&gt;"",SUMIFS(损耗登记!$I$3:$I$4999,损耗登记!$E$3:$E$4999,$B201,损耗登记!$B$3:$B$4999,LEFT($I$3,4),损耗登记!$C$3:$C$4999,LEFT(CS$4,LEN(CS$4)-1)),"")</f>
        <v/>
      </c>
      <c r="CZ201" s="64" t="str">
        <f t="shared" si="286"/>
        <v/>
      </c>
      <c r="DA201" s="64" t="str">
        <f t="shared" si="287"/>
        <v/>
      </c>
      <c r="DB201" s="64" t="str">
        <f t="shared" si="288"/>
        <v/>
      </c>
      <c r="DC201" s="64" t="str">
        <f t="shared" si="289"/>
        <v/>
      </c>
      <c r="DD201" s="64" t="str">
        <f>IF($B201&lt;&gt;"",SUMIFS(进货台账!$I$3:$I$1869,进货台账!$E$3:$E$1869,$B201,进货台账!$B$3:$B$1869,LEFT($I$3,4),进货台账!$C$3:$C$1869,LEFT(DD$4,LEN(DD$4)-1)),"")</f>
        <v/>
      </c>
      <c r="DE201" s="64" t="str">
        <f>IF($B201&lt;&gt;"",SUMIFS(进货台账!$K$3:$K$1869,进货台账!$E$3:$E$1869,$B201,进货台账!$B$3:$B$1869,LEFT($I$3,4),进货台账!$C$3:$C$1869,LEFT(DD$4,LEN(DD$4)-1)),"")</f>
        <v/>
      </c>
      <c r="DF201" s="64" t="str">
        <f t="shared" si="290"/>
        <v/>
      </c>
      <c r="DG201" s="64" t="str">
        <f t="shared" si="291"/>
        <v/>
      </c>
      <c r="DH201" s="64" t="str">
        <f>IF($B201&lt;&gt;"",SUMIFS(销售台账!$I$3:$I$2654,销售台账!$E$3:$E$2654,$B201,销售台账!$B$3:$B$2654,LEFT($I$3,4),销售台账!$C$3:$C$2654,LEFT(DD$4,LEN(DD$4)-1)),"")</f>
        <v/>
      </c>
      <c r="DI201" s="64" t="str">
        <f>IF($B201&lt;&gt;"",IFERROR(SUMIFS(销售台账!$K$3:$K$2654,销售台账!$E$3:$E$2654,$B201,销售台账!$B$3:$B$2654,LEFT($I$3,4),销售台账!$C$3:$C$2654,LEFT(DD$4,LEN(DD$4)-1))/DH201,0),"")</f>
        <v/>
      </c>
      <c r="DJ201" s="64" t="str">
        <f>IF($B201&lt;&gt;"",SUMIFS(损耗登记!$I$3:$I$4999,损耗登记!$E$3:$E$4999,$B201,损耗登记!$B$3:$B$4999,LEFT($I$3,4),损耗登记!$C$3:$C$4999,LEFT(DD$4,LEN(DD$4)-1)),"")</f>
        <v/>
      </c>
      <c r="DK201" s="64" t="str">
        <f t="shared" si="292"/>
        <v/>
      </c>
      <c r="DL201" s="64" t="str">
        <f t="shared" si="293"/>
        <v/>
      </c>
      <c r="DM201" s="64" t="str">
        <f t="shared" si="294"/>
        <v/>
      </c>
      <c r="DN201" s="64" t="str">
        <f t="shared" si="295"/>
        <v/>
      </c>
      <c r="DO201" s="64" t="str">
        <f>IF($B201&lt;&gt;"",SUMIFS(进货台账!$I$3:$I$1869,进货台账!$E$3:$E$1869,$B201,进货台账!$B$3:$B$1869,LEFT($I$3,4),进货台账!$C$3:$C$1869,LEFT(DO$4,LEN(DO$4)-1)),"")</f>
        <v/>
      </c>
      <c r="DP201" s="64" t="str">
        <f>IF($B201&lt;&gt;"",SUMIFS(进货台账!$K$3:$K$1869,进货台账!$E$3:$E$1869,$B201,进货台账!$B$3:$B$1869,LEFT($I$3,4),进货台账!$C$3:$C$1869,LEFT(DO$4,LEN(DO$4)-1)),"")</f>
        <v/>
      </c>
      <c r="DQ201" s="64" t="str">
        <f t="shared" si="296"/>
        <v/>
      </c>
      <c r="DR201" s="64" t="str">
        <f t="shared" si="297"/>
        <v/>
      </c>
      <c r="DS201" s="64" t="str">
        <f>IF($B201&lt;&gt;"",SUMIFS(销售台账!$I$3:$I$2654,销售台账!$E$3:$E$2654,$B201,销售台账!$B$3:$B$2654,LEFT($I$3,4),销售台账!$C$3:$C$2654,LEFT(DO$4,LEN(DO$4)-1)),"")</f>
        <v/>
      </c>
      <c r="DT201" s="64" t="str">
        <f>IF($B201&lt;&gt;"",IFERROR(SUMIFS(销售台账!$K$3:$K$2654,销售台账!$E$3:$E$2654,$B201,销售台账!$B$3:$B$2654,LEFT($I$3,4),销售台账!$C$3:$C$2654,LEFT(DO$4,LEN(DO$4)-1))/DS201,0),"")</f>
        <v/>
      </c>
      <c r="DU201" s="64" t="str">
        <f>IF($B201&lt;&gt;"",SUMIFS(损耗登记!$I$3:$I$4999,损耗登记!$E$3:$E$4999,$B201,损耗登记!$B$3:$B$4999,LEFT($I$3,4),损耗登记!$C$3:$C$4999,LEFT(DO$4,LEN(DO$4)-1)),"")</f>
        <v/>
      </c>
      <c r="DV201" s="64" t="str">
        <f t="shared" si="298"/>
        <v/>
      </c>
      <c r="DW201" s="64" t="str">
        <f t="shared" si="299"/>
        <v/>
      </c>
      <c r="DX201" s="64" t="str">
        <f t="shared" si="300"/>
        <v/>
      </c>
      <c r="DY201" s="64" t="str">
        <f t="shared" si="301"/>
        <v/>
      </c>
      <c r="DZ201" s="64" t="str">
        <f>IF($B201&lt;&gt;"",SUMIFS(进货台账!$I$3:$I$1869,进货台账!$E$3:$E$1869,$B201,进货台账!$B$3:$B$1869,LEFT($I$3,4),进货台账!$C$3:$C$1869,LEFT(DZ$4,LEN(DZ$4)-1)),"")</f>
        <v/>
      </c>
      <c r="EA201" s="64" t="str">
        <f>IF($B201&lt;&gt;"",SUMIFS(进货台账!$K$3:$K$1869,进货台账!$E$3:$E$1869,$B201,进货台账!$B$3:$B$1869,LEFT($I$3,4),进货台账!$C$3:$C$1869,LEFT(DZ$4,LEN(DZ$4)-1)),"")</f>
        <v/>
      </c>
      <c r="EB201" s="64" t="str">
        <f t="shared" si="302"/>
        <v/>
      </c>
      <c r="EC201" s="64" t="str">
        <f t="shared" si="303"/>
        <v/>
      </c>
      <c r="ED201" s="64" t="str">
        <f>IF($B201&lt;&gt;"",SUMIFS(销售台账!$I$3:$I$2654,销售台账!$E$3:$E$2654,$B201,销售台账!$B$3:$B$2654,LEFT($I$3,4),销售台账!$C$3:$C$2654,LEFT(DZ$4,LEN(DZ$4)-1)),"")</f>
        <v/>
      </c>
      <c r="EE201" s="64" t="str">
        <f>IF($B201&lt;&gt;"",IFERROR(SUMIFS(销售台账!$K$3:$K$2654,销售台账!$E$3:$E$2654,$B201,销售台账!$B$3:$B$2654,LEFT($I$3,4),销售台账!$C$3:$C$2654,LEFT(DZ$4,LEN(DZ$4)-1))/ED201,0),"")</f>
        <v/>
      </c>
      <c r="EF201" s="64" t="str">
        <f>IF($B201&lt;&gt;"",SUMIFS(损耗登记!$I$3:$I$4999,损耗登记!$E$3:$E$4999,$B201,损耗登记!$B$3:$B$4999,LEFT($I$3,4),损耗登记!$C$3:$C$4999,LEFT(DZ$4,LEN(DZ$4)-1)),"")</f>
        <v/>
      </c>
      <c r="EG201" s="64" t="str">
        <f t="shared" si="304"/>
        <v/>
      </c>
      <c r="EH201" s="64" t="str">
        <f t="shared" si="305"/>
        <v/>
      </c>
      <c r="EI201" s="64" t="str">
        <f t="shared" si="306"/>
        <v/>
      </c>
      <c r="EJ201" s="64" t="str">
        <f t="shared" si="307"/>
        <v/>
      </c>
    </row>
    <row r="202" s="44" customFormat="1" ht="22" customHeight="1" spans="1:140">
      <c r="A202" s="63" t="str">
        <f t="shared" si="308"/>
        <v/>
      </c>
      <c r="B202" s="63" t="str">
        <f>IF(商品参数!A198&lt;&gt;"",商品参数!A198,"")</f>
        <v/>
      </c>
      <c r="C202" s="64" t="str">
        <f>IFERROR(VLOOKUP(B202,商品参数!A:E,2,FALSE),"")</f>
        <v/>
      </c>
      <c r="D202" s="64" t="str">
        <f>IFERROR(VLOOKUP(B202,商品参数!A:E,3,FALSE),"")</f>
        <v/>
      </c>
      <c r="E202" s="64" t="str">
        <f>IFERROR(VLOOKUP(B202,商品参数!A:E,4,FALSE),"")</f>
        <v/>
      </c>
      <c r="F202" s="64" t="str">
        <f>IF(E202&lt;&gt;"",IFERROR(VLOOKUP(B202,商品参数!$A$3:$D$499,6,0),0),"")</f>
        <v/>
      </c>
      <c r="G202" s="64" t="str">
        <f>IF(E202&lt;&gt;"",IFERROR(VLOOKUP(B202,商品参数!$A$3:$E$499,7,0),0),"")</f>
        <v/>
      </c>
      <c r="H202" s="64" t="str">
        <f t="shared" si="242"/>
        <v/>
      </c>
      <c r="I202" s="64" t="str">
        <f>IF($B202&lt;&gt;"",SUMIFS(进货台账!$I$3:$I$1869,进货台账!$E$3:$E$1869,$B202,进货台账!$B$3:$B$1869,LEFT($I$3,4),进货台账!$C$3:$C$1869,LEFT(I$4,LEN(I$4)-1)),"")</f>
        <v/>
      </c>
      <c r="J202" s="64" t="str">
        <f>IF($B202&lt;&gt;"",SUMIFS(进货台账!$K$3:$K$1869,进货台账!$E$3:$E$1869,$B202,进货台账!$B$3:$B$1869,LEFT($I$3,4),进货台账!$C$3:$C$1869,LEFT(I$4,LEN(I$4)-1)),"")</f>
        <v/>
      </c>
      <c r="K202" s="64" t="str">
        <f t="shared" si="243"/>
        <v/>
      </c>
      <c r="L202" s="64" t="str">
        <f t="shared" si="244"/>
        <v/>
      </c>
      <c r="M202" s="64" t="str">
        <f>IF($B202&lt;&gt;"",SUMIFS(销售台账!$I$3:$I$2654,销售台账!$E$3:$E$2654,$B202,销售台账!$B$3:$B$2654,LEFT($I$3,4),销售台账!$C$3:$C$2654,LEFT(I$4,LEN(I$4)-1)),"")</f>
        <v/>
      </c>
      <c r="N202" s="64" t="str">
        <f>IF($B202&lt;&gt;"",IFERROR(SUMIFS(销售台账!$K$3:$K$2654,销售台账!$E$3:$E$2654,$B202,销售台账!$B$3:$B$2654,LEFT($I$3,4),销售台账!$C$3:$C$2654,LEFT(I$4,LEN(I$4)-1))/M202,0),"")</f>
        <v/>
      </c>
      <c r="O202" s="64" t="str">
        <f>IF($B202&lt;&gt;"",SUMIFS(损耗登记!$I$3:$I$4999,损耗登记!$E$3:$E$4999,$B202,损耗登记!$B$3:$B$4999,LEFT($I$3,4),损耗登记!$C$3:$C$4999,LEFT(I$4,LEN(I$4)-1)),"")</f>
        <v/>
      </c>
      <c r="P202" s="64" t="str">
        <f t="shared" si="245"/>
        <v/>
      </c>
      <c r="Q202" s="64" t="str">
        <f t="shared" si="246"/>
        <v/>
      </c>
      <c r="R202" s="64" t="str">
        <f t="shared" si="247"/>
        <v/>
      </c>
      <c r="S202" s="64" t="str">
        <f t="shared" si="309"/>
        <v/>
      </c>
      <c r="T202" s="64" t="str">
        <f>IF($B202&lt;&gt;"",SUMIFS(进货台账!$I$3:$I$1869,进货台账!$E$3:$E$1869,$B202,进货台账!$B$3:$B$1869,LEFT($I$3,4),进货台账!$C$3:$C$1869,LEFT(T$4,LEN(T$4)-1)),"")</f>
        <v/>
      </c>
      <c r="U202" s="64" t="str">
        <f>IF($B202&lt;&gt;"",SUMIFS(进货台账!$K$3:$K$1869,进货台账!$E$3:$E$1869,$B202,进货台账!$B$3:$B$1869,LEFT($I$3,4),进货台账!$C$3:$C$1869,LEFT(T$4,LEN(T$4)-1)),"")</f>
        <v/>
      </c>
      <c r="V202" s="64" t="str">
        <f t="shared" si="310"/>
        <v/>
      </c>
      <c r="W202" s="64" t="str">
        <f t="shared" si="311"/>
        <v/>
      </c>
      <c r="X202" s="64" t="str">
        <f>IF($B202&lt;&gt;"",SUMIFS(销售台账!$I$3:$I$2654,销售台账!$E$3:$E$2654,$B202,销售台账!$B$3:$B$2654,LEFT($I$3,4),销售台账!$C$3:$C$2654,LEFT(T$4,LEN(T$4)-1)),"")</f>
        <v/>
      </c>
      <c r="Y202" s="64" t="str">
        <f>IF($B202&lt;&gt;"",IFERROR(SUMIFS(销售台账!$K$3:$K$2654,销售台账!$E$3:$E$2654,$B202,销售台账!$B$3:$B$2654,LEFT($I$3,4),销售台账!$C$3:$C$2654,LEFT(T$4,LEN(T$4)-1))/X202,0),"")</f>
        <v/>
      </c>
      <c r="Z202" s="64" t="str">
        <f>IF($B202&lt;&gt;"",SUMIFS(损耗登记!$I$3:$I$4999,损耗登记!$E$3:$E$4999,$B202,损耗登记!$B$3:$B$4999,LEFT($I$3,4),损耗登记!$C$3:$C$4999,LEFT(T$4,LEN(T$4)-1)),"")</f>
        <v/>
      </c>
      <c r="AA202" s="64" t="str">
        <f t="shared" si="312"/>
        <v/>
      </c>
      <c r="AB202" s="64" t="str">
        <f t="shared" si="313"/>
        <v/>
      </c>
      <c r="AC202" s="64" t="str">
        <f t="shared" si="314"/>
        <v/>
      </c>
      <c r="AD202" s="64" t="str">
        <f t="shared" si="315"/>
        <v/>
      </c>
      <c r="AE202" s="64" t="str">
        <f>IF($B202&lt;&gt;"",SUMIFS(进货台账!$I$3:$I$1869,进货台账!$E$3:$E$1869,$B202,进货台账!$B$3:$B$1869,LEFT($I$3,4),进货台账!$C$3:$C$1869,LEFT(AE$4,LEN(AE$4)-1)),"")</f>
        <v/>
      </c>
      <c r="AF202" s="64" t="str">
        <f>IF($B202&lt;&gt;"",SUMIFS(进货台账!$K$3:$K$1869,进货台账!$E$3:$E$1869,$B202,进货台账!$B$3:$B$1869,LEFT($I$3,4),进货台账!$C$3:$C$1869,LEFT(AE$4,LEN(AE$4)-1)),"")</f>
        <v/>
      </c>
      <c r="AG202" s="64" t="str">
        <f t="shared" si="248"/>
        <v/>
      </c>
      <c r="AH202" s="64" t="str">
        <f t="shared" si="249"/>
        <v/>
      </c>
      <c r="AI202" s="64" t="str">
        <f>IF($B202&lt;&gt;"",SUMIFS(销售台账!$I$3:$I$2654,销售台账!$E$3:$E$2654,$B202,销售台账!$B$3:$B$2654,LEFT($I$3,4),销售台账!$C$3:$C$2654,LEFT(AE$4,LEN(AE$4)-1)),"")</f>
        <v/>
      </c>
      <c r="AJ202" s="64" t="str">
        <f>IF($B202&lt;&gt;"",IFERROR(SUMIFS(销售台账!$K$3:$K$2654,销售台账!$E$3:$E$2654,$B202,销售台账!$B$3:$B$2654,LEFT($I$3,4),销售台账!$C$3:$C$2654,LEFT(AE$4,LEN(AE$4)-1))/AI202,0),"")</f>
        <v/>
      </c>
      <c r="AK202" s="64" t="str">
        <f>IF($B202&lt;&gt;"",SUMIFS(损耗登记!$I$3:$I$4999,损耗登记!$E$3:$E$4999,$B202,损耗登记!$B$3:$B$4999,LEFT($I$3,4),损耗登记!$C$3:$C$4999,LEFT(AE$4,LEN(AE$4)-1)),"")</f>
        <v/>
      </c>
      <c r="AL202" s="64" t="str">
        <f t="shared" si="250"/>
        <v/>
      </c>
      <c r="AM202" s="64" t="str">
        <f t="shared" si="251"/>
        <v/>
      </c>
      <c r="AN202" s="64" t="str">
        <f t="shared" si="252"/>
        <v/>
      </c>
      <c r="AO202" s="64" t="str">
        <f t="shared" si="253"/>
        <v/>
      </c>
      <c r="AP202" s="64" t="str">
        <f>IF($B202&lt;&gt;"",SUMIFS(进货台账!$I$3:$I$1869,进货台账!$E$3:$E$1869,$B202,进货台账!$B$3:$B$1869,LEFT($I$3,4),进货台账!$C$3:$C$1869,LEFT(AP$4,LEN(AP$4)-1)),"")</f>
        <v/>
      </c>
      <c r="AQ202" s="64" t="str">
        <f>IF($B202&lt;&gt;"",SUMIFS(进货台账!$K$3:$K$1869,进货台账!$E$3:$E$1869,$B202,进货台账!$B$3:$B$1869,LEFT($I$3,4),进货台账!$C$3:$C$1869,LEFT(AP$4,LEN(AP$4)-1)),"")</f>
        <v/>
      </c>
      <c r="AR202" s="64" t="str">
        <f t="shared" si="254"/>
        <v/>
      </c>
      <c r="AS202" s="64" t="str">
        <f t="shared" si="255"/>
        <v/>
      </c>
      <c r="AT202" s="64" t="str">
        <f>IF($B202&lt;&gt;"",SUMIFS(销售台账!$I$3:$I$2654,销售台账!$E$3:$E$2654,$B202,销售台账!$B$3:$B$2654,LEFT($I$3,4),销售台账!$C$3:$C$2654,LEFT(AP$4,LEN(AP$4)-1)),"")</f>
        <v/>
      </c>
      <c r="AU202" s="64" t="str">
        <f>IF($B202&lt;&gt;"",IFERROR(SUMIFS(销售台账!$K$3:$K$2654,销售台账!$E$3:$E$2654,$B202,销售台账!$B$3:$B$2654,LEFT($I$3,4),销售台账!$C$3:$C$2654,LEFT(AP$4,LEN(AP$4)-1))/AT202,0),"")</f>
        <v/>
      </c>
      <c r="AV202" s="64" t="str">
        <f>IF($B202&lt;&gt;"",SUMIFS(损耗登记!$I$3:$I$4999,损耗登记!$E$3:$E$4999,$B202,损耗登记!$B$3:$B$4999,LEFT($I$3,4),损耗登记!$C$3:$C$4999,LEFT(AP$4,LEN(AP$4)-1)),"")</f>
        <v/>
      </c>
      <c r="AW202" s="64" t="str">
        <f t="shared" si="256"/>
        <v/>
      </c>
      <c r="AX202" s="64" t="str">
        <f t="shared" si="257"/>
        <v/>
      </c>
      <c r="AY202" s="64" t="str">
        <f t="shared" si="258"/>
        <v/>
      </c>
      <c r="AZ202" s="64" t="str">
        <f t="shared" si="259"/>
        <v/>
      </c>
      <c r="BA202" s="64" t="str">
        <f>IF($B202&lt;&gt;"",SUMIFS(进货台账!$I$3:$I$1869,进货台账!$E$3:$E$1869,$B202,进货台账!$B$3:$B$1869,LEFT($I$3,4),进货台账!$C$3:$C$1869,LEFT(BA$4,LEN(BA$4)-1)),"")</f>
        <v/>
      </c>
      <c r="BB202" s="64" t="str">
        <f>IF($B202&lt;&gt;"",SUMIFS(进货台账!$K$3:$K$1869,进货台账!$E$3:$E$1869,$B202,进货台账!$B$3:$B$1869,LEFT($I$3,4),进货台账!$C$3:$C$1869,LEFT(BA$4,LEN(BA$4)-1)),"")</f>
        <v/>
      </c>
      <c r="BC202" s="64" t="str">
        <f t="shared" si="260"/>
        <v/>
      </c>
      <c r="BD202" s="64" t="str">
        <f t="shared" si="261"/>
        <v/>
      </c>
      <c r="BE202" s="64" t="str">
        <f>IF($B202&lt;&gt;"",SUMIFS(销售台账!$I$3:$I$2654,销售台账!$E$3:$E$2654,$B202,销售台账!$B$3:$B$2654,LEFT($I$3,4),销售台账!$C$3:$C$2654,LEFT(BA$4,LEN(BA$4)-1)),"")</f>
        <v/>
      </c>
      <c r="BF202" s="64" t="str">
        <f>IF($B202&lt;&gt;"",IFERROR(SUMIFS(销售台账!$K$3:$K$2654,销售台账!$E$3:$E$2654,$B202,销售台账!$B$3:$B$2654,LEFT($I$3,4),销售台账!$C$3:$C$2654,LEFT(BA$4,LEN(BA$4)-1))/BE202,0),"")</f>
        <v/>
      </c>
      <c r="BG202" s="64" t="str">
        <f>IF($B202&lt;&gt;"",SUMIFS(损耗登记!$I$3:$I$4999,损耗登记!$E$3:$E$4999,$B202,损耗登记!$B$3:$B$4999,LEFT($I$3,4),损耗登记!$C$3:$C$4999,LEFT(BA$4,LEN(BA$4)-1)),"")</f>
        <v/>
      </c>
      <c r="BH202" s="64" t="str">
        <f t="shared" si="262"/>
        <v/>
      </c>
      <c r="BI202" s="64" t="str">
        <f t="shared" si="263"/>
        <v/>
      </c>
      <c r="BJ202" s="64" t="str">
        <f t="shared" si="264"/>
        <v/>
      </c>
      <c r="BK202" s="64" t="str">
        <f t="shared" si="265"/>
        <v/>
      </c>
      <c r="BL202" s="64" t="str">
        <f>IF($B202&lt;&gt;"",SUMIFS(进货台账!$I$3:$I$1869,进货台账!$E$3:$E$1869,$B202,进货台账!$B$3:$B$1869,LEFT($I$3,4),进货台账!$C$3:$C$1869,LEFT(BL$4,LEN(BL$4)-1)),"")</f>
        <v/>
      </c>
      <c r="BM202" s="64" t="str">
        <f>IF($B202&lt;&gt;"",SUMIFS(进货台账!$K$3:$K$1869,进货台账!$E$3:$E$1869,$B202,进货台账!$B$3:$B$1869,LEFT($I$3,4),进货台账!$C$3:$C$1869,LEFT(BL$4,LEN(BL$4)-1)),"")</f>
        <v/>
      </c>
      <c r="BN202" s="64" t="str">
        <f t="shared" si="266"/>
        <v/>
      </c>
      <c r="BO202" s="64" t="str">
        <f t="shared" si="267"/>
        <v/>
      </c>
      <c r="BP202" s="64" t="str">
        <f>IF($B202&lt;&gt;"",SUMIFS(销售台账!$I$3:$I$2654,销售台账!$E$3:$E$2654,$B202,销售台账!$B$3:$B$2654,LEFT($I$3,4),销售台账!$C$3:$C$2654,LEFT(BL$4,LEN(BL$4)-1)),"")</f>
        <v/>
      </c>
      <c r="BQ202" s="64" t="str">
        <f>IF($B202&lt;&gt;"",IFERROR(SUMIFS(销售台账!$K$3:$K$2654,销售台账!$E$3:$E$2654,$B202,销售台账!$B$3:$B$2654,LEFT($I$3,4),销售台账!$C$3:$C$2654,LEFT(BL$4,LEN(BL$4)-1))/BP202,0),"")</f>
        <v/>
      </c>
      <c r="BR202" s="64" t="str">
        <f>IF($B202&lt;&gt;"",SUMIFS(损耗登记!$I$3:$I$4999,损耗登记!$E$3:$E$4999,$B202,损耗登记!$B$3:$B$4999,LEFT($I$3,4),损耗登记!$C$3:$C$4999,LEFT(BL$4,LEN(BL$4)-1)),"")</f>
        <v/>
      </c>
      <c r="BS202" s="64" t="str">
        <f t="shared" si="268"/>
        <v/>
      </c>
      <c r="BT202" s="64" t="str">
        <f t="shared" si="269"/>
        <v/>
      </c>
      <c r="BU202" s="64" t="str">
        <f t="shared" si="270"/>
        <v/>
      </c>
      <c r="BV202" s="64" t="str">
        <f t="shared" si="271"/>
        <v/>
      </c>
      <c r="BW202" s="64" t="str">
        <f>IF($B202&lt;&gt;"",SUMIFS(进货台账!$I$3:$I$1869,进货台账!$E$3:$E$1869,$B202,进货台账!$B$3:$B$1869,LEFT($I$3,4),进货台账!$C$3:$C$1869,LEFT(BW$4,LEN(BW$4)-1)),"")</f>
        <v/>
      </c>
      <c r="BX202" s="64" t="str">
        <f>IF($B202&lt;&gt;"",SUMIFS(进货台账!$K$3:$K$1869,进货台账!$E$3:$E$1869,$B202,进货台账!$B$3:$B$1869,LEFT($I$3,4),进货台账!$C$3:$C$1869,LEFT(BW$4,LEN(BW$4)-1)),"")</f>
        <v/>
      </c>
      <c r="BY202" s="64" t="str">
        <f t="shared" si="272"/>
        <v/>
      </c>
      <c r="BZ202" s="64" t="str">
        <f t="shared" si="273"/>
        <v/>
      </c>
      <c r="CA202" s="64" t="str">
        <f>IF($B202&lt;&gt;"",SUMIFS(销售台账!$I$3:$I$2654,销售台账!$E$3:$E$2654,$B202,销售台账!$B$3:$B$2654,LEFT($I$3,4),销售台账!$C$3:$C$2654,LEFT(BW$4,LEN(BW$4)-1)),"")</f>
        <v/>
      </c>
      <c r="CB202" s="64" t="str">
        <f>IF($B202&lt;&gt;"",IFERROR(SUMIFS(销售台账!$K$3:$K$2654,销售台账!$E$3:$E$2654,$B202,销售台账!$B$3:$B$2654,LEFT($I$3,4),销售台账!$C$3:$C$2654,LEFT(BW$4,LEN(BW$4)-1))/CA202,0),"")</f>
        <v/>
      </c>
      <c r="CC202" s="64" t="str">
        <f>IF($B202&lt;&gt;"",SUMIFS(损耗登记!$I$3:$I$4999,损耗登记!$E$3:$E$4999,$B202,损耗登记!$B$3:$B$4999,LEFT($I$3,4),损耗登记!$C$3:$C$4999,LEFT(BW$4,LEN(BW$4)-1)),"")</f>
        <v/>
      </c>
      <c r="CD202" s="64" t="str">
        <f t="shared" si="274"/>
        <v/>
      </c>
      <c r="CE202" s="64" t="str">
        <f t="shared" si="275"/>
        <v/>
      </c>
      <c r="CF202" s="64" t="str">
        <f t="shared" si="276"/>
        <v/>
      </c>
      <c r="CG202" s="64" t="str">
        <f t="shared" si="277"/>
        <v/>
      </c>
      <c r="CH202" s="64" t="str">
        <f>IF($B202&lt;&gt;"",SUMIFS(进货台账!$I$3:$I$1869,进货台账!$E$3:$E$1869,$B202,进货台账!$B$3:$B$1869,LEFT($I$3,4),进货台账!$C$3:$C$1869,LEFT(CH$4,LEN(CH$4)-1)),"")</f>
        <v/>
      </c>
      <c r="CI202" s="64" t="str">
        <f>IF($B202&lt;&gt;"",SUMIFS(进货台账!$K$3:$K$1869,进货台账!$E$3:$E$1869,$B202,进货台账!$B$3:$B$1869,LEFT($I$3,4),进货台账!$C$3:$C$1869,LEFT(CH$4,LEN(CH$4)-1)),"")</f>
        <v/>
      </c>
      <c r="CJ202" s="64" t="str">
        <f t="shared" si="278"/>
        <v/>
      </c>
      <c r="CK202" s="64" t="str">
        <f t="shared" si="279"/>
        <v/>
      </c>
      <c r="CL202" s="64" t="str">
        <f>IF($B202&lt;&gt;"",SUMIFS(销售台账!$I$3:$I$2654,销售台账!$E$3:$E$2654,$B202,销售台账!$B$3:$B$2654,LEFT($I$3,4),销售台账!$C$3:$C$2654,LEFT(CH$4,LEN(CH$4)-1)),"")</f>
        <v/>
      </c>
      <c r="CM202" s="64" t="str">
        <f>IF($B202&lt;&gt;"",IFERROR(SUMIFS(销售台账!$K$3:$K$2654,销售台账!$E$3:$E$2654,$B202,销售台账!$B$3:$B$2654,LEFT($I$3,4),销售台账!$C$3:$C$2654,LEFT(CH$4,LEN(CH$4)-1))/CL202,0),"")</f>
        <v/>
      </c>
      <c r="CN202" s="64" t="str">
        <f>IF($B202&lt;&gt;"",SUMIFS(损耗登记!$I$3:$I$4999,损耗登记!$E$3:$E$4999,$B202,损耗登记!$B$3:$B$4999,LEFT($I$3,4),损耗登记!$C$3:$C$4999,LEFT(CH$4,LEN(CH$4)-1)),"")</f>
        <v/>
      </c>
      <c r="CO202" s="64" t="str">
        <f t="shared" si="280"/>
        <v/>
      </c>
      <c r="CP202" s="64" t="str">
        <f t="shared" si="281"/>
        <v/>
      </c>
      <c r="CQ202" s="64" t="str">
        <f t="shared" si="282"/>
        <v/>
      </c>
      <c r="CR202" s="64" t="str">
        <f t="shared" si="283"/>
        <v/>
      </c>
      <c r="CS202" s="64" t="str">
        <f>IF($B202&lt;&gt;"",SUMIFS(进货台账!$I$3:$I$1869,进货台账!$E$3:$E$1869,$B202,进货台账!$B$3:$B$1869,LEFT($I$3,4),进货台账!$C$3:$C$1869,LEFT(CS$4,LEN(CS$4)-1)),"")</f>
        <v/>
      </c>
      <c r="CT202" s="64" t="str">
        <f>IF($B202&lt;&gt;"",SUMIFS(进货台账!$K$3:$K$1869,进货台账!$E$3:$E$1869,$B202,进货台账!$B$3:$B$1869,LEFT($I$3,4),进货台账!$C$3:$C$1869,LEFT(CS$4,LEN(CS$4)-1)),"")</f>
        <v/>
      </c>
      <c r="CU202" s="64" t="str">
        <f t="shared" si="284"/>
        <v/>
      </c>
      <c r="CV202" s="64" t="str">
        <f t="shared" si="285"/>
        <v/>
      </c>
      <c r="CW202" s="64" t="str">
        <f>IF($B202&lt;&gt;"",SUMIFS(销售台账!$I$3:$I$2654,销售台账!$E$3:$E$2654,$B202,销售台账!$B$3:$B$2654,LEFT($I$3,4),销售台账!$C$3:$C$2654,LEFT(CS$4,LEN(CS$4)-1)),"")</f>
        <v/>
      </c>
      <c r="CX202" s="64" t="str">
        <f>IF($B202&lt;&gt;"",IFERROR(SUMIFS(销售台账!$K$3:$K$2654,销售台账!$E$3:$E$2654,$B202,销售台账!$B$3:$B$2654,LEFT($I$3,4),销售台账!$C$3:$C$2654,LEFT(CS$4,LEN(CS$4)-1))/CW202,0),"")</f>
        <v/>
      </c>
      <c r="CY202" s="64" t="str">
        <f>IF($B202&lt;&gt;"",SUMIFS(损耗登记!$I$3:$I$4999,损耗登记!$E$3:$E$4999,$B202,损耗登记!$B$3:$B$4999,LEFT($I$3,4),损耗登记!$C$3:$C$4999,LEFT(CS$4,LEN(CS$4)-1)),"")</f>
        <v/>
      </c>
      <c r="CZ202" s="64" t="str">
        <f t="shared" si="286"/>
        <v/>
      </c>
      <c r="DA202" s="64" t="str">
        <f t="shared" si="287"/>
        <v/>
      </c>
      <c r="DB202" s="64" t="str">
        <f t="shared" si="288"/>
        <v/>
      </c>
      <c r="DC202" s="64" t="str">
        <f t="shared" si="289"/>
        <v/>
      </c>
      <c r="DD202" s="64" t="str">
        <f>IF($B202&lt;&gt;"",SUMIFS(进货台账!$I$3:$I$1869,进货台账!$E$3:$E$1869,$B202,进货台账!$B$3:$B$1869,LEFT($I$3,4),进货台账!$C$3:$C$1869,LEFT(DD$4,LEN(DD$4)-1)),"")</f>
        <v/>
      </c>
      <c r="DE202" s="64" t="str">
        <f>IF($B202&lt;&gt;"",SUMIFS(进货台账!$K$3:$K$1869,进货台账!$E$3:$E$1869,$B202,进货台账!$B$3:$B$1869,LEFT($I$3,4),进货台账!$C$3:$C$1869,LEFT(DD$4,LEN(DD$4)-1)),"")</f>
        <v/>
      </c>
      <c r="DF202" s="64" t="str">
        <f t="shared" si="290"/>
        <v/>
      </c>
      <c r="DG202" s="64" t="str">
        <f t="shared" si="291"/>
        <v/>
      </c>
      <c r="DH202" s="64" t="str">
        <f>IF($B202&lt;&gt;"",SUMIFS(销售台账!$I$3:$I$2654,销售台账!$E$3:$E$2654,$B202,销售台账!$B$3:$B$2654,LEFT($I$3,4),销售台账!$C$3:$C$2654,LEFT(DD$4,LEN(DD$4)-1)),"")</f>
        <v/>
      </c>
      <c r="DI202" s="64" t="str">
        <f>IF($B202&lt;&gt;"",IFERROR(SUMIFS(销售台账!$K$3:$K$2654,销售台账!$E$3:$E$2654,$B202,销售台账!$B$3:$B$2654,LEFT($I$3,4),销售台账!$C$3:$C$2654,LEFT(DD$4,LEN(DD$4)-1))/DH202,0),"")</f>
        <v/>
      </c>
      <c r="DJ202" s="64" t="str">
        <f>IF($B202&lt;&gt;"",SUMIFS(损耗登记!$I$3:$I$4999,损耗登记!$E$3:$E$4999,$B202,损耗登记!$B$3:$B$4999,LEFT($I$3,4),损耗登记!$C$3:$C$4999,LEFT(DD$4,LEN(DD$4)-1)),"")</f>
        <v/>
      </c>
      <c r="DK202" s="64" t="str">
        <f t="shared" si="292"/>
        <v/>
      </c>
      <c r="DL202" s="64" t="str">
        <f t="shared" si="293"/>
        <v/>
      </c>
      <c r="DM202" s="64" t="str">
        <f t="shared" si="294"/>
        <v/>
      </c>
      <c r="DN202" s="64" t="str">
        <f t="shared" si="295"/>
        <v/>
      </c>
      <c r="DO202" s="64" t="str">
        <f>IF($B202&lt;&gt;"",SUMIFS(进货台账!$I$3:$I$1869,进货台账!$E$3:$E$1869,$B202,进货台账!$B$3:$B$1869,LEFT($I$3,4),进货台账!$C$3:$C$1869,LEFT(DO$4,LEN(DO$4)-1)),"")</f>
        <v/>
      </c>
      <c r="DP202" s="64" t="str">
        <f>IF($B202&lt;&gt;"",SUMIFS(进货台账!$K$3:$K$1869,进货台账!$E$3:$E$1869,$B202,进货台账!$B$3:$B$1869,LEFT($I$3,4),进货台账!$C$3:$C$1869,LEFT(DO$4,LEN(DO$4)-1)),"")</f>
        <v/>
      </c>
      <c r="DQ202" s="64" t="str">
        <f t="shared" si="296"/>
        <v/>
      </c>
      <c r="DR202" s="64" t="str">
        <f t="shared" si="297"/>
        <v/>
      </c>
      <c r="DS202" s="64" t="str">
        <f>IF($B202&lt;&gt;"",SUMIFS(销售台账!$I$3:$I$2654,销售台账!$E$3:$E$2654,$B202,销售台账!$B$3:$B$2654,LEFT($I$3,4),销售台账!$C$3:$C$2654,LEFT(DO$4,LEN(DO$4)-1)),"")</f>
        <v/>
      </c>
      <c r="DT202" s="64" t="str">
        <f>IF($B202&lt;&gt;"",IFERROR(SUMIFS(销售台账!$K$3:$K$2654,销售台账!$E$3:$E$2654,$B202,销售台账!$B$3:$B$2654,LEFT($I$3,4),销售台账!$C$3:$C$2654,LEFT(DO$4,LEN(DO$4)-1))/DS202,0),"")</f>
        <v/>
      </c>
      <c r="DU202" s="64" t="str">
        <f>IF($B202&lt;&gt;"",SUMIFS(损耗登记!$I$3:$I$4999,损耗登记!$E$3:$E$4999,$B202,损耗登记!$B$3:$B$4999,LEFT($I$3,4),损耗登记!$C$3:$C$4999,LEFT(DO$4,LEN(DO$4)-1)),"")</f>
        <v/>
      </c>
      <c r="DV202" s="64" t="str">
        <f t="shared" si="298"/>
        <v/>
      </c>
      <c r="DW202" s="64" t="str">
        <f t="shared" si="299"/>
        <v/>
      </c>
      <c r="DX202" s="64" t="str">
        <f t="shared" si="300"/>
        <v/>
      </c>
      <c r="DY202" s="64" t="str">
        <f t="shared" si="301"/>
        <v/>
      </c>
      <c r="DZ202" s="64" t="str">
        <f>IF($B202&lt;&gt;"",SUMIFS(进货台账!$I$3:$I$1869,进货台账!$E$3:$E$1869,$B202,进货台账!$B$3:$B$1869,LEFT($I$3,4),进货台账!$C$3:$C$1869,LEFT(DZ$4,LEN(DZ$4)-1)),"")</f>
        <v/>
      </c>
      <c r="EA202" s="64" t="str">
        <f>IF($B202&lt;&gt;"",SUMIFS(进货台账!$K$3:$K$1869,进货台账!$E$3:$E$1869,$B202,进货台账!$B$3:$B$1869,LEFT($I$3,4),进货台账!$C$3:$C$1869,LEFT(DZ$4,LEN(DZ$4)-1)),"")</f>
        <v/>
      </c>
      <c r="EB202" s="64" t="str">
        <f t="shared" si="302"/>
        <v/>
      </c>
      <c r="EC202" s="64" t="str">
        <f t="shared" si="303"/>
        <v/>
      </c>
      <c r="ED202" s="64" t="str">
        <f>IF($B202&lt;&gt;"",SUMIFS(销售台账!$I$3:$I$2654,销售台账!$E$3:$E$2654,$B202,销售台账!$B$3:$B$2654,LEFT($I$3,4),销售台账!$C$3:$C$2654,LEFT(DZ$4,LEN(DZ$4)-1)),"")</f>
        <v/>
      </c>
      <c r="EE202" s="64" t="str">
        <f>IF($B202&lt;&gt;"",IFERROR(SUMIFS(销售台账!$K$3:$K$2654,销售台账!$E$3:$E$2654,$B202,销售台账!$B$3:$B$2654,LEFT($I$3,4),销售台账!$C$3:$C$2654,LEFT(DZ$4,LEN(DZ$4)-1))/ED202,0),"")</f>
        <v/>
      </c>
      <c r="EF202" s="64" t="str">
        <f>IF($B202&lt;&gt;"",SUMIFS(损耗登记!$I$3:$I$4999,损耗登记!$E$3:$E$4999,$B202,损耗登记!$B$3:$B$4999,LEFT($I$3,4),损耗登记!$C$3:$C$4999,LEFT(DZ$4,LEN(DZ$4)-1)),"")</f>
        <v/>
      </c>
      <c r="EG202" s="64" t="str">
        <f t="shared" si="304"/>
        <v/>
      </c>
      <c r="EH202" s="64" t="str">
        <f t="shared" si="305"/>
        <v/>
      </c>
      <c r="EI202" s="64" t="str">
        <f t="shared" si="306"/>
        <v/>
      </c>
      <c r="EJ202" s="64" t="str">
        <f t="shared" si="307"/>
        <v/>
      </c>
    </row>
    <row r="203" s="44" customFormat="1" ht="22" customHeight="1" spans="1:140">
      <c r="A203" s="63" t="str">
        <f t="shared" si="308"/>
        <v/>
      </c>
      <c r="B203" s="63" t="str">
        <f>IF(商品参数!A199&lt;&gt;"",商品参数!A199,"")</f>
        <v/>
      </c>
      <c r="C203" s="64" t="str">
        <f>IFERROR(VLOOKUP(B203,商品参数!A:E,2,FALSE),"")</f>
        <v/>
      </c>
      <c r="D203" s="64" t="str">
        <f>IFERROR(VLOOKUP(B203,商品参数!A:E,3,FALSE),"")</f>
        <v/>
      </c>
      <c r="E203" s="64" t="str">
        <f>IFERROR(VLOOKUP(B203,商品参数!A:E,4,FALSE),"")</f>
        <v/>
      </c>
      <c r="F203" s="64" t="str">
        <f>IF(E203&lt;&gt;"",IFERROR(VLOOKUP(B203,商品参数!$A$3:$D$499,6,0),0),"")</f>
        <v/>
      </c>
      <c r="G203" s="64" t="str">
        <f>IF(E203&lt;&gt;"",IFERROR(VLOOKUP(B203,商品参数!$A$3:$E$499,7,0),0),"")</f>
        <v/>
      </c>
      <c r="H203" s="64" t="str">
        <f t="shared" si="242"/>
        <v/>
      </c>
      <c r="I203" s="64" t="str">
        <f>IF($B203&lt;&gt;"",SUMIFS(进货台账!$I$3:$I$1869,进货台账!$E$3:$E$1869,$B203,进货台账!$B$3:$B$1869,LEFT($I$3,4),进货台账!$C$3:$C$1869,LEFT(I$4,LEN(I$4)-1)),"")</f>
        <v/>
      </c>
      <c r="J203" s="64" t="str">
        <f>IF($B203&lt;&gt;"",SUMIFS(进货台账!$K$3:$K$1869,进货台账!$E$3:$E$1869,$B203,进货台账!$B$3:$B$1869,LEFT($I$3,4),进货台账!$C$3:$C$1869,LEFT(I$4,LEN(I$4)-1)),"")</f>
        <v/>
      </c>
      <c r="K203" s="64" t="str">
        <f t="shared" si="243"/>
        <v/>
      </c>
      <c r="L203" s="64" t="str">
        <f t="shared" si="244"/>
        <v/>
      </c>
      <c r="M203" s="64" t="str">
        <f>IF($B203&lt;&gt;"",SUMIFS(销售台账!$I$3:$I$2654,销售台账!$E$3:$E$2654,$B203,销售台账!$B$3:$B$2654,LEFT($I$3,4),销售台账!$C$3:$C$2654,LEFT(I$4,LEN(I$4)-1)),"")</f>
        <v/>
      </c>
      <c r="N203" s="64" t="str">
        <f>IF($B203&lt;&gt;"",IFERROR(SUMIFS(销售台账!$K$3:$K$2654,销售台账!$E$3:$E$2654,$B203,销售台账!$B$3:$B$2654,LEFT($I$3,4),销售台账!$C$3:$C$2654,LEFT(I$4,LEN(I$4)-1))/M203,0),"")</f>
        <v/>
      </c>
      <c r="O203" s="64" t="str">
        <f>IF($B203&lt;&gt;"",SUMIFS(损耗登记!$I$3:$I$4999,损耗登记!$E$3:$E$4999,$B203,损耗登记!$B$3:$B$4999,LEFT($I$3,4),损耗登记!$C$3:$C$4999,LEFT(I$4,LEN(I$4)-1)),"")</f>
        <v/>
      </c>
      <c r="P203" s="64" t="str">
        <f t="shared" si="245"/>
        <v/>
      </c>
      <c r="Q203" s="64" t="str">
        <f t="shared" si="246"/>
        <v/>
      </c>
      <c r="R203" s="64" t="str">
        <f t="shared" si="247"/>
        <v/>
      </c>
      <c r="S203" s="64" t="str">
        <f t="shared" si="309"/>
        <v/>
      </c>
      <c r="T203" s="64" t="str">
        <f>IF($B203&lt;&gt;"",SUMIFS(进货台账!$I$3:$I$1869,进货台账!$E$3:$E$1869,$B203,进货台账!$B$3:$B$1869,LEFT($I$3,4),进货台账!$C$3:$C$1869,LEFT(T$4,LEN(T$4)-1)),"")</f>
        <v/>
      </c>
      <c r="U203" s="64" t="str">
        <f>IF($B203&lt;&gt;"",SUMIFS(进货台账!$K$3:$K$1869,进货台账!$E$3:$E$1869,$B203,进货台账!$B$3:$B$1869,LEFT($I$3,4),进货台账!$C$3:$C$1869,LEFT(T$4,LEN(T$4)-1)),"")</f>
        <v/>
      </c>
      <c r="V203" s="64" t="str">
        <f t="shared" si="310"/>
        <v/>
      </c>
      <c r="W203" s="64" t="str">
        <f t="shared" si="311"/>
        <v/>
      </c>
      <c r="X203" s="64" t="str">
        <f>IF($B203&lt;&gt;"",SUMIFS(销售台账!$I$3:$I$2654,销售台账!$E$3:$E$2654,$B203,销售台账!$B$3:$B$2654,LEFT($I$3,4),销售台账!$C$3:$C$2654,LEFT(T$4,LEN(T$4)-1)),"")</f>
        <v/>
      </c>
      <c r="Y203" s="64" t="str">
        <f>IF($B203&lt;&gt;"",IFERROR(SUMIFS(销售台账!$K$3:$K$2654,销售台账!$E$3:$E$2654,$B203,销售台账!$B$3:$B$2654,LEFT($I$3,4),销售台账!$C$3:$C$2654,LEFT(T$4,LEN(T$4)-1))/X203,0),"")</f>
        <v/>
      </c>
      <c r="Z203" s="64" t="str">
        <f>IF($B203&lt;&gt;"",SUMIFS(损耗登记!$I$3:$I$4999,损耗登记!$E$3:$E$4999,$B203,损耗登记!$B$3:$B$4999,LEFT($I$3,4),损耗登记!$C$3:$C$4999,LEFT(T$4,LEN(T$4)-1)),"")</f>
        <v/>
      </c>
      <c r="AA203" s="64" t="str">
        <f t="shared" si="312"/>
        <v/>
      </c>
      <c r="AB203" s="64" t="str">
        <f t="shared" si="313"/>
        <v/>
      </c>
      <c r="AC203" s="64" t="str">
        <f t="shared" si="314"/>
        <v/>
      </c>
      <c r="AD203" s="64" t="str">
        <f t="shared" si="315"/>
        <v/>
      </c>
      <c r="AE203" s="64" t="str">
        <f>IF($B203&lt;&gt;"",SUMIFS(进货台账!$I$3:$I$1869,进货台账!$E$3:$E$1869,$B203,进货台账!$B$3:$B$1869,LEFT($I$3,4),进货台账!$C$3:$C$1869,LEFT(AE$4,LEN(AE$4)-1)),"")</f>
        <v/>
      </c>
      <c r="AF203" s="64" t="str">
        <f>IF($B203&lt;&gt;"",SUMIFS(进货台账!$K$3:$K$1869,进货台账!$E$3:$E$1869,$B203,进货台账!$B$3:$B$1869,LEFT($I$3,4),进货台账!$C$3:$C$1869,LEFT(AE$4,LEN(AE$4)-1)),"")</f>
        <v/>
      </c>
      <c r="AG203" s="64" t="str">
        <f t="shared" si="248"/>
        <v/>
      </c>
      <c r="AH203" s="64" t="str">
        <f t="shared" si="249"/>
        <v/>
      </c>
      <c r="AI203" s="64" t="str">
        <f>IF($B203&lt;&gt;"",SUMIFS(销售台账!$I$3:$I$2654,销售台账!$E$3:$E$2654,$B203,销售台账!$B$3:$B$2654,LEFT($I$3,4),销售台账!$C$3:$C$2654,LEFT(AE$4,LEN(AE$4)-1)),"")</f>
        <v/>
      </c>
      <c r="AJ203" s="64" t="str">
        <f>IF($B203&lt;&gt;"",IFERROR(SUMIFS(销售台账!$K$3:$K$2654,销售台账!$E$3:$E$2654,$B203,销售台账!$B$3:$B$2654,LEFT($I$3,4),销售台账!$C$3:$C$2654,LEFT(AE$4,LEN(AE$4)-1))/AI203,0),"")</f>
        <v/>
      </c>
      <c r="AK203" s="64" t="str">
        <f>IF($B203&lt;&gt;"",SUMIFS(损耗登记!$I$3:$I$4999,损耗登记!$E$3:$E$4999,$B203,损耗登记!$B$3:$B$4999,LEFT($I$3,4),损耗登记!$C$3:$C$4999,LEFT(AE$4,LEN(AE$4)-1)),"")</f>
        <v/>
      </c>
      <c r="AL203" s="64" t="str">
        <f t="shared" si="250"/>
        <v/>
      </c>
      <c r="AM203" s="64" t="str">
        <f t="shared" si="251"/>
        <v/>
      </c>
      <c r="AN203" s="64" t="str">
        <f t="shared" si="252"/>
        <v/>
      </c>
      <c r="AO203" s="64" t="str">
        <f t="shared" si="253"/>
        <v/>
      </c>
      <c r="AP203" s="64" t="str">
        <f>IF($B203&lt;&gt;"",SUMIFS(进货台账!$I$3:$I$1869,进货台账!$E$3:$E$1869,$B203,进货台账!$B$3:$B$1869,LEFT($I$3,4),进货台账!$C$3:$C$1869,LEFT(AP$4,LEN(AP$4)-1)),"")</f>
        <v/>
      </c>
      <c r="AQ203" s="64" t="str">
        <f>IF($B203&lt;&gt;"",SUMIFS(进货台账!$K$3:$K$1869,进货台账!$E$3:$E$1869,$B203,进货台账!$B$3:$B$1869,LEFT($I$3,4),进货台账!$C$3:$C$1869,LEFT(AP$4,LEN(AP$4)-1)),"")</f>
        <v/>
      </c>
      <c r="AR203" s="64" t="str">
        <f t="shared" si="254"/>
        <v/>
      </c>
      <c r="AS203" s="64" t="str">
        <f t="shared" si="255"/>
        <v/>
      </c>
      <c r="AT203" s="64" t="str">
        <f>IF($B203&lt;&gt;"",SUMIFS(销售台账!$I$3:$I$2654,销售台账!$E$3:$E$2654,$B203,销售台账!$B$3:$B$2654,LEFT($I$3,4),销售台账!$C$3:$C$2654,LEFT(AP$4,LEN(AP$4)-1)),"")</f>
        <v/>
      </c>
      <c r="AU203" s="64" t="str">
        <f>IF($B203&lt;&gt;"",IFERROR(SUMIFS(销售台账!$K$3:$K$2654,销售台账!$E$3:$E$2654,$B203,销售台账!$B$3:$B$2654,LEFT($I$3,4),销售台账!$C$3:$C$2654,LEFT(AP$4,LEN(AP$4)-1))/AT203,0),"")</f>
        <v/>
      </c>
      <c r="AV203" s="64" t="str">
        <f>IF($B203&lt;&gt;"",SUMIFS(损耗登记!$I$3:$I$4999,损耗登记!$E$3:$E$4999,$B203,损耗登记!$B$3:$B$4999,LEFT($I$3,4),损耗登记!$C$3:$C$4999,LEFT(AP$4,LEN(AP$4)-1)),"")</f>
        <v/>
      </c>
      <c r="AW203" s="64" t="str">
        <f t="shared" si="256"/>
        <v/>
      </c>
      <c r="AX203" s="64" t="str">
        <f t="shared" si="257"/>
        <v/>
      </c>
      <c r="AY203" s="64" t="str">
        <f t="shared" si="258"/>
        <v/>
      </c>
      <c r="AZ203" s="64" t="str">
        <f t="shared" si="259"/>
        <v/>
      </c>
      <c r="BA203" s="64" t="str">
        <f>IF($B203&lt;&gt;"",SUMIFS(进货台账!$I$3:$I$1869,进货台账!$E$3:$E$1869,$B203,进货台账!$B$3:$B$1869,LEFT($I$3,4),进货台账!$C$3:$C$1869,LEFT(BA$4,LEN(BA$4)-1)),"")</f>
        <v/>
      </c>
      <c r="BB203" s="64" t="str">
        <f>IF($B203&lt;&gt;"",SUMIFS(进货台账!$K$3:$K$1869,进货台账!$E$3:$E$1869,$B203,进货台账!$B$3:$B$1869,LEFT($I$3,4),进货台账!$C$3:$C$1869,LEFT(BA$4,LEN(BA$4)-1)),"")</f>
        <v/>
      </c>
      <c r="BC203" s="64" t="str">
        <f t="shared" si="260"/>
        <v/>
      </c>
      <c r="BD203" s="64" t="str">
        <f t="shared" si="261"/>
        <v/>
      </c>
      <c r="BE203" s="64" t="str">
        <f>IF($B203&lt;&gt;"",SUMIFS(销售台账!$I$3:$I$2654,销售台账!$E$3:$E$2654,$B203,销售台账!$B$3:$B$2654,LEFT($I$3,4),销售台账!$C$3:$C$2654,LEFT(BA$4,LEN(BA$4)-1)),"")</f>
        <v/>
      </c>
      <c r="BF203" s="64" t="str">
        <f>IF($B203&lt;&gt;"",IFERROR(SUMIFS(销售台账!$K$3:$K$2654,销售台账!$E$3:$E$2654,$B203,销售台账!$B$3:$B$2654,LEFT($I$3,4),销售台账!$C$3:$C$2654,LEFT(BA$4,LEN(BA$4)-1))/BE203,0),"")</f>
        <v/>
      </c>
      <c r="BG203" s="64" t="str">
        <f>IF($B203&lt;&gt;"",SUMIFS(损耗登记!$I$3:$I$4999,损耗登记!$E$3:$E$4999,$B203,损耗登记!$B$3:$B$4999,LEFT($I$3,4),损耗登记!$C$3:$C$4999,LEFT(BA$4,LEN(BA$4)-1)),"")</f>
        <v/>
      </c>
      <c r="BH203" s="64" t="str">
        <f t="shared" si="262"/>
        <v/>
      </c>
      <c r="BI203" s="64" t="str">
        <f t="shared" si="263"/>
        <v/>
      </c>
      <c r="BJ203" s="64" t="str">
        <f t="shared" si="264"/>
        <v/>
      </c>
      <c r="BK203" s="64" t="str">
        <f t="shared" si="265"/>
        <v/>
      </c>
      <c r="BL203" s="64" t="str">
        <f>IF($B203&lt;&gt;"",SUMIFS(进货台账!$I$3:$I$1869,进货台账!$E$3:$E$1869,$B203,进货台账!$B$3:$B$1869,LEFT($I$3,4),进货台账!$C$3:$C$1869,LEFT(BL$4,LEN(BL$4)-1)),"")</f>
        <v/>
      </c>
      <c r="BM203" s="64" t="str">
        <f>IF($B203&lt;&gt;"",SUMIFS(进货台账!$K$3:$K$1869,进货台账!$E$3:$E$1869,$B203,进货台账!$B$3:$B$1869,LEFT($I$3,4),进货台账!$C$3:$C$1869,LEFT(BL$4,LEN(BL$4)-1)),"")</f>
        <v/>
      </c>
      <c r="BN203" s="64" t="str">
        <f t="shared" si="266"/>
        <v/>
      </c>
      <c r="BO203" s="64" t="str">
        <f t="shared" si="267"/>
        <v/>
      </c>
      <c r="BP203" s="64" t="str">
        <f>IF($B203&lt;&gt;"",SUMIFS(销售台账!$I$3:$I$2654,销售台账!$E$3:$E$2654,$B203,销售台账!$B$3:$B$2654,LEFT($I$3,4),销售台账!$C$3:$C$2654,LEFT(BL$4,LEN(BL$4)-1)),"")</f>
        <v/>
      </c>
      <c r="BQ203" s="64" t="str">
        <f>IF($B203&lt;&gt;"",IFERROR(SUMIFS(销售台账!$K$3:$K$2654,销售台账!$E$3:$E$2654,$B203,销售台账!$B$3:$B$2654,LEFT($I$3,4),销售台账!$C$3:$C$2654,LEFT(BL$4,LEN(BL$4)-1))/BP203,0),"")</f>
        <v/>
      </c>
      <c r="BR203" s="64" t="str">
        <f>IF($B203&lt;&gt;"",SUMIFS(损耗登记!$I$3:$I$4999,损耗登记!$E$3:$E$4999,$B203,损耗登记!$B$3:$B$4999,LEFT($I$3,4),损耗登记!$C$3:$C$4999,LEFT(BL$4,LEN(BL$4)-1)),"")</f>
        <v/>
      </c>
      <c r="BS203" s="64" t="str">
        <f t="shared" si="268"/>
        <v/>
      </c>
      <c r="BT203" s="64" t="str">
        <f t="shared" si="269"/>
        <v/>
      </c>
      <c r="BU203" s="64" t="str">
        <f t="shared" si="270"/>
        <v/>
      </c>
      <c r="BV203" s="64" t="str">
        <f t="shared" si="271"/>
        <v/>
      </c>
      <c r="BW203" s="64" t="str">
        <f>IF($B203&lt;&gt;"",SUMIFS(进货台账!$I$3:$I$1869,进货台账!$E$3:$E$1869,$B203,进货台账!$B$3:$B$1869,LEFT($I$3,4),进货台账!$C$3:$C$1869,LEFT(BW$4,LEN(BW$4)-1)),"")</f>
        <v/>
      </c>
      <c r="BX203" s="64" t="str">
        <f>IF($B203&lt;&gt;"",SUMIFS(进货台账!$K$3:$K$1869,进货台账!$E$3:$E$1869,$B203,进货台账!$B$3:$B$1869,LEFT($I$3,4),进货台账!$C$3:$C$1869,LEFT(BW$4,LEN(BW$4)-1)),"")</f>
        <v/>
      </c>
      <c r="BY203" s="64" t="str">
        <f t="shared" si="272"/>
        <v/>
      </c>
      <c r="BZ203" s="64" t="str">
        <f t="shared" si="273"/>
        <v/>
      </c>
      <c r="CA203" s="64" t="str">
        <f>IF($B203&lt;&gt;"",SUMIFS(销售台账!$I$3:$I$2654,销售台账!$E$3:$E$2654,$B203,销售台账!$B$3:$B$2654,LEFT($I$3,4),销售台账!$C$3:$C$2654,LEFT(BW$4,LEN(BW$4)-1)),"")</f>
        <v/>
      </c>
      <c r="CB203" s="64" t="str">
        <f>IF($B203&lt;&gt;"",IFERROR(SUMIFS(销售台账!$K$3:$K$2654,销售台账!$E$3:$E$2654,$B203,销售台账!$B$3:$B$2654,LEFT($I$3,4),销售台账!$C$3:$C$2654,LEFT(BW$4,LEN(BW$4)-1))/CA203,0),"")</f>
        <v/>
      </c>
      <c r="CC203" s="64" t="str">
        <f>IF($B203&lt;&gt;"",SUMIFS(损耗登记!$I$3:$I$4999,损耗登记!$E$3:$E$4999,$B203,损耗登记!$B$3:$B$4999,LEFT($I$3,4),损耗登记!$C$3:$C$4999,LEFT(BW$4,LEN(BW$4)-1)),"")</f>
        <v/>
      </c>
      <c r="CD203" s="64" t="str">
        <f t="shared" si="274"/>
        <v/>
      </c>
      <c r="CE203" s="64" t="str">
        <f t="shared" si="275"/>
        <v/>
      </c>
      <c r="CF203" s="64" t="str">
        <f t="shared" si="276"/>
        <v/>
      </c>
      <c r="CG203" s="64" t="str">
        <f t="shared" si="277"/>
        <v/>
      </c>
      <c r="CH203" s="64" t="str">
        <f>IF($B203&lt;&gt;"",SUMIFS(进货台账!$I$3:$I$1869,进货台账!$E$3:$E$1869,$B203,进货台账!$B$3:$B$1869,LEFT($I$3,4),进货台账!$C$3:$C$1869,LEFT(CH$4,LEN(CH$4)-1)),"")</f>
        <v/>
      </c>
      <c r="CI203" s="64" t="str">
        <f>IF($B203&lt;&gt;"",SUMIFS(进货台账!$K$3:$K$1869,进货台账!$E$3:$E$1869,$B203,进货台账!$B$3:$B$1869,LEFT($I$3,4),进货台账!$C$3:$C$1869,LEFT(CH$4,LEN(CH$4)-1)),"")</f>
        <v/>
      </c>
      <c r="CJ203" s="64" t="str">
        <f t="shared" si="278"/>
        <v/>
      </c>
      <c r="CK203" s="64" t="str">
        <f t="shared" si="279"/>
        <v/>
      </c>
      <c r="CL203" s="64" t="str">
        <f>IF($B203&lt;&gt;"",SUMIFS(销售台账!$I$3:$I$2654,销售台账!$E$3:$E$2654,$B203,销售台账!$B$3:$B$2654,LEFT($I$3,4),销售台账!$C$3:$C$2654,LEFT(CH$4,LEN(CH$4)-1)),"")</f>
        <v/>
      </c>
      <c r="CM203" s="64" t="str">
        <f>IF($B203&lt;&gt;"",IFERROR(SUMIFS(销售台账!$K$3:$K$2654,销售台账!$E$3:$E$2654,$B203,销售台账!$B$3:$B$2654,LEFT($I$3,4),销售台账!$C$3:$C$2654,LEFT(CH$4,LEN(CH$4)-1))/CL203,0),"")</f>
        <v/>
      </c>
      <c r="CN203" s="64" t="str">
        <f>IF($B203&lt;&gt;"",SUMIFS(损耗登记!$I$3:$I$4999,损耗登记!$E$3:$E$4999,$B203,损耗登记!$B$3:$B$4999,LEFT($I$3,4),损耗登记!$C$3:$C$4999,LEFT(CH$4,LEN(CH$4)-1)),"")</f>
        <v/>
      </c>
      <c r="CO203" s="64" t="str">
        <f t="shared" si="280"/>
        <v/>
      </c>
      <c r="CP203" s="64" t="str">
        <f t="shared" si="281"/>
        <v/>
      </c>
      <c r="CQ203" s="64" t="str">
        <f t="shared" si="282"/>
        <v/>
      </c>
      <c r="CR203" s="64" t="str">
        <f t="shared" si="283"/>
        <v/>
      </c>
      <c r="CS203" s="64" t="str">
        <f>IF($B203&lt;&gt;"",SUMIFS(进货台账!$I$3:$I$1869,进货台账!$E$3:$E$1869,$B203,进货台账!$B$3:$B$1869,LEFT($I$3,4),进货台账!$C$3:$C$1869,LEFT(CS$4,LEN(CS$4)-1)),"")</f>
        <v/>
      </c>
      <c r="CT203" s="64" t="str">
        <f>IF($B203&lt;&gt;"",SUMIFS(进货台账!$K$3:$K$1869,进货台账!$E$3:$E$1869,$B203,进货台账!$B$3:$B$1869,LEFT($I$3,4),进货台账!$C$3:$C$1869,LEFT(CS$4,LEN(CS$4)-1)),"")</f>
        <v/>
      </c>
      <c r="CU203" s="64" t="str">
        <f t="shared" si="284"/>
        <v/>
      </c>
      <c r="CV203" s="64" t="str">
        <f t="shared" si="285"/>
        <v/>
      </c>
      <c r="CW203" s="64" t="str">
        <f>IF($B203&lt;&gt;"",SUMIFS(销售台账!$I$3:$I$2654,销售台账!$E$3:$E$2654,$B203,销售台账!$B$3:$B$2654,LEFT($I$3,4),销售台账!$C$3:$C$2654,LEFT(CS$4,LEN(CS$4)-1)),"")</f>
        <v/>
      </c>
      <c r="CX203" s="64" t="str">
        <f>IF($B203&lt;&gt;"",IFERROR(SUMIFS(销售台账!$K$3:$K$2654,销售台账!$E$3:$E$2654,$B203,销售台账!$B$3:$B$2654,LEFT($I$3,4),销售台账!$C$3:$C$2654,LEFT(CS$4,LEN(CS$4)-1))/CW203,0),"")</f>
        <v/>
      </c>
      <c r="CY203" s="64" t="str">
        <f>IF($B203&lt;&gt;"",SUMIFS(损耗登记!$I$3:$I$4999,损耗登记!$E$3:$E$4999,$B203,损耗登记!$B$3:$B$4999,LEFT($I$3,4),损耗登记!$C$3:$C$4999,LEFT(CS$4,LEN(CS$4)-1)),"")</f>
        <v/>
      </c>
      <c r="CZ203" s="64" t="str">
        <f t="shared" si="286"/>
        <v/>
      </c>
      <c r="DA203" s="64" t="str">
        <f t="shared" si="287"/>
        <v/>
      </c>
      <c r="DB203" s="64" t="str">
        <f t="shared" si="288"/>
        <v/>
      </c>
      <c r="DC203" s="64" t="str">
        <f t="shared" si="289"/>
        <v/>
      </c>
      <c r="DD203" s="64" t="str">
        <f>IF($B203&lt;&gt;"",SUMIFS(进货台账!$I$3:$I$1869,进货台账!$E$3:$E$1869,$B203,进货台账!$B$3:$B$1869,LEFT($I$3,4),进货台账!$C$3:$C$1869,LEFT(DD$4,LEN(DD$4)-1)),"")</f>
        <v/>
      </c>
      <c r="DE203" s="64" t="str">
        <f>IF($B203&lt;&gt;"",SUMIFS(进货台账!$K$3:$K$1869,进货台账!$E$3:$E$1869,$B203,进货台账!$B$3:$B$1869,LEFT($I$3,4),进货台账!$C$3:$C$1869,LEFT(DD$4,LEN(DD$4)-1)),"")</f>
        <v/>
      </c>
      <c r="DF203" s="64" t="str">
        <f t="shared" si="290"/>
        <v/>
      </c>
      <c r="DG203" s="64" t="str">
        <f t="shared" si="291"/>
        <v/>
      </c>
      <c r="DH203" s="64" t="str">
        <f>IF($B203&lt;&gt;"",SUMIFS(销售台账!$I$3:$I$2654,销售台账!$E$3:$E$2654,$B203,销售台账!$B$3:$B$2654,LEFT($I$3,4),销售台账!$C$3:$C$2654,LEFT(DD$4,LEN(DD$4)-1)),"")</f>
        <v/>
      </c>
      <c r="DI203" s="64" t="str">
        <f>IF($B203&lt;&gt;"",IFERROR(SUMIFS(销售台账!$K$3:$K$2654,销售台账!$E$3:$E$2654,$B203,销售台账!$B$3:$B$2654,LEFT($I$3,4),销售台账!$C$3:$C$2654,LEFT(DD$4,LEN(DD$4)-1))/DH203,0),"")</f>
        <v/>
      </c>
      <c r="DJ203" s="64" t="str">
        <f>IF($B203&lt;&gt;"",SUMIFS(损耗登记!$I$3:$I$4999,损耗登记!$E$3:$E$4999,$B203,损耗登记!$B$3:$B$4999,LEFT($I$3,4),损耗登记!$C$3:$C$4999,LEFT(DD$4,LEN(DD$4)-1)),"")</f>
        <v/>
      </c>
      <c r="DK203" s="64" t="str">
        <f t="shared" si="292"/>
        <v/>
      </c>
      <c r="DL203" s="64" t="str">
        <f t="shared" si="293"/>
        <v/>
      </c>
      <c r="DM203" s="64" t="str">
        <f t="shared" si="294"/>
        <v/>
      </c>
      <c r="DN203" s="64" t="str">
        <f t="shared" si="295"/>
        <v/>
      </c>
      <c r="DO203" s="64" t="str">
        <f>IF($B203&lt;&gt;"",SUMIFS(进货台账!$I$3:$I$1869,进货台账!$E$3:$E$1869,$B203,进货台账!$B$3:$B$1869,LEFT($I$3,4),进货台账!$C$3:$C$1869,LEFT(DO$4,LEN(DO$4)-1)),"")</f>
        <v/>
      </c>
      <c r="DP203" s="64" t="str">
        <f>IF($B203&lt;&gt;"",SUMIFS(进货台账!$K$3:$K$1869,进货台账!$E$3:$E$1869,$B203,进货台账!$B$3:$B$1869,LEFT($I$3,4),进货台账!$C$3:$C$1869,LEFT(DO$4,LEN(DO$4)-1)),"")</f>
        <v/>
      </c>
      <c r="DQ203" s="64" t="str">
        <f t="shared" si="296"/>
        <v/>
      </c>
      <c r="DR203" s="64" t="str">
        <f t="shared" si="297"/>
        <v/>
      </c>
      <c r="DS203" s="64" t="str">
        <f>IF($B203&lt;&gt;"",SUMIFS(销售台账!$I$3:$I$2654,销售台账!$E$3:$E$2654,$B203,销售台账!$B$3:$B$2654,LEFT($I$3,4),销售台账!$C$3:$C$2654,LEFT(DO$4,LEN(DO$4)-1)),"")</f>
        <v/>
      </c>
      <c r="DT203" s="64" t="str">
        <f>IF($B203&lt;&gt;"",IFERROR(SUMIFS(销售台账!$K$3:$K$2654,销售台账!$E$3:$E$2654,$B203,销售台账!$B$3:$B$2654,LEFT($I$3,4),销售台账!$C$3:$C$2654,LEFT(DO$4,LEN(DO$4)-1))/DS203,0),"")</f>
        <v/>
      </c>
      <c r="DU203" s="64" t="str">
        <f>IF($B203&lt;&gt;"",SUMIFS(损耗登记!$I$3:$I$4999,损耗登记!$E$3:$E$4999,$B203,损耗登记!$B$3:$B$4999,LEFT($I$3,4),损耗登记!$C$3:$C$4999,LEFT(DO$4,LEN(DO$4)-1)),"")</f>
        <v/>
      </c>
      <c r="DV203" s="64" t="str">
        <f t="shared" si="298"/>
        <v/>
      </c>
      <c r="DW203" s="64" t="str">
        <f t="shared" si="299"/>
        <v/>
      </c>
      <c r="DX203" s="64" t="str">
        <f t="shared" si="300"/>
        <v/>
      </c>
      <c r="DY203" s="64" t="str">
        <f t="shared" si="301"/>
        <v/>
      </c>
      <c r="DZ203" s="64" t="str">
        <f>IF($B203&lt;&gt;"",SUMIFS(进货台账!$I$3:$I$1869,进货台账!$E$3:$E$1869,$B203,进货台账!$B$3:$B$1869,LEFT($I$3,4),进货台账!$C$3:$C$1869,LEFT(DZ$4,LEN(DZ$4)-1)),"")</f>
        <v/>
      </c>
      <c r="EA203" s="64" t="str">
        <f>IF($B203&lt;&gt;"",SUMIFS(进货台账!$K$3:$K$1869,进货台账!$E$3:$E$1869,$B203,进货台账!$B$3:$B$1869,LEFT($I$3,4),进货台账!$C$3:$C$1869,LEFT(DZ$4,LEN(DZ$4)-1)),"")</f>
        <v/>
      </c>
      <c r="EB203" s="64" t="str">
        <f t="shared" si="302"/>
        <v/>
      </c>
      <c r="EC203" s="64" t="str">
        <f t="shared" si="303"/>
        <v/>
      </c>
      <c r="ED203" s="64" t="str">
        <f>IF($B203&lt;&gt;"",SUMIFS(销售台账!$I$3:$I$2654,销售台账!$E$3:$E$2654,$B203,销售台账!$B$3:$B$2654,LEFT($I$3,4),销售台账!$C$3:$C$2654,LEFT(DZ$4,LEN(DZ$4)-1)),"")</f>
        <v/>
      </c>
      <c r="EE203" s="64" t="str">
        <f>IF($B203&lt;&gt;"",IFERROR(SUMIFS(销售台账!$K$3:$K$2654,销售台账!$E$3:$E$2654,$B203,销售台账!$B$3:$B$2654,LEFT($I$3,4),销售台账!$C$3:$C$2654,LEFT(DZ$4,LEN(DZ$4)-1))/ED203,0),"")</f>
        <v/>
      </c>
      <c r="EF203" s="64" t="str">
        <f>IF($B203&lt;&gt;"",SUMIFS(损耗登记!$I$3:$I$4999,损耗登记!$E$3:$E$4999,$B203,损耗登记!$B$3:$B$4999,LEFT($I$3,4),损耗登记!$C$3:$C$4999,LEFT(DZ$4,LEN(DZ$4)-1)),"")</f>
        <v/>
      </c>
      <c r="EG203" s="64" t="str">
        <f t="shared" si="304"/>
        <v/>
      </c>
      <c r="EH203" s="64" t="str">
        <f t="shared" si="305"/>
        <v/>
      </c>
      <c r="EI203" s="64" t="str">
        <f t="shared" si="306"/>
        <v/>
      </c>
      <c r="EJ203" s="64" t="str">
        <f t="shared" si="307"/>
        <v/>
      </c>
    </row>
    <row r="204" s="44" customFormat="1" ht="22" customHeight="1" spans="1:140">
      <c r="A204" s="63" t="str">
        <f t="shared" si="308"/>
        <v/>
      </c>
      <c r="B204" s="63" t="str">
        <f>IF(商品参数!A200&lt;&gt;"",商品参数!A200,"")</f>
        <v/>
      </c>
      <c r="C204" s="64" t="str">
        <f>IFERROR(VLOOKUP(B204,商品参数!A:E,2,FALSE),"")</f>
        <v/>
      </c>
      <c r="D204" s="64" t="str">
        <f>IFERROR(VLOOKUP(B204,商品参数!A:E,3,FALSE),"")</f>
        <v/>
      </c>
      <c r="E204" s="64" t="str">
        <f>IFERROR(VLOOKUP(B204,商品参数!A:E,4,FALSE),"")</f>
        <v/>
      </c>
      <c r="F204" s="64" t="str">
        <f>IF(E204&lt;&gt;"",IFERROR(VLOOKUP(B204,商品参数!$A$3:$D$499,6,0),0),"")</f>
        <v/>
      </c>
      <c r="G204" s="64" t="str">
        <f>IF(E204&lt;&gt;"",IFERROR(VLOOKUP(B204,商品参数!$A$3:$E$499,7,0),0),"")</f>
        <v/>
      </c>
      <c r="H204" s="64" t="str">
        <f t="shared" si="242"/>
        <v/>
      </c>
      <c r="I204" s="64" t="str">
        <f>IF($B204&lt;&gt;"",SUMIFS(进货台账!$I$3:$I$1869,进货台账!$E$3:$E$1869,$B204,进货台账!$B$3:$B$1869,LEFT($I$3,4),进货台账!$C$3:$C$1869,LEFT(I$4,LEN(I$4)-1)),"")</f>
        <v/>
      </c>
      <c r="J204" s="64" t="str">
        <f>IF($B204&lt;&gt;"",SUMIFS(进货台账!$K$3:$K$1869,进货台账!$E$3:$E$1869,$B204,进货台账!$B$3:$B$1869,LEFT($I$3,4),进货台账!$C$3:$C$1869,LEFT(I$4,LEN(I$4)-1)),"")</f>
        <v/>
      </c>
      <c r="K204" s="64" t="str">
        <f t="shared" si="243"/>
        <v/>
      </c>
      <c r="L204" s="64" t="str">
        <f t="shared" si="244"/>
        <v/>
      </c>
      <c r="M204" s="64" t="str">
        <f>IF($B204&lt;&gt;"",SUMIFS(销售台账!$I$3:$I$2654,销售台账!$E$3:$E$2654,$B204,销售台账!$B$3:$B$2654,LEFT($I$3,4),销售台账!$C$3:$C$2654,LEFT(I$4,LEN(I$4)-1)),"")</f>
        <v/>
      </c>
      <c r="N204" s="64" t="str">
        <f>IF($B204&lt;&gt;"",IFERROR(SUMIFS(销售台账!$K$3:$K$2654,销售台账!$E$3:$E$2654,$B204,销售台账!$B$3:$B$2654,LEFT($I$3,4),销售台账!$C$3:$C$2654,LEFT(I$4,LEN(I$4)-1))/M204,0),"")</f>
        <v/>
      </c>
      <c r="O204" s="64" t="str">
        <f>IF($B204&lt;&gt;"",SUMIFS(损耗登记!$I$3:$I$4999,损耗登记!$E$3:$E$4999,$B204,损耗登记!$B$3:$B$4999,LEFT($I$3,4),损耗登记!$C$3:$C$4999,LEFT(I$4,LEN(I$4)-1)),"")</f>
        <v/>
      </c>
      <c r="P204" s="64" t="str">
        <f t="shared" si="245"/>
        <v/>
      </c>
      <c r="Q204" s="64" t="str">
        <f t="shared" si="246"/>
        <v/>
      </c>
      <c r="R204" s="64" t="str">
        <f t="shared" si="247"/>
        <v/>
      </c>
      <c r="S204" s="64" t="str">
        <f t="shared" si="309"/>
        <v/>
      </c>
      <c r="T204" s="64" t="str">
        <f>IF($B204&lt;&gt;"",SUMIFS(进货台账!$I$3:$I$1869,进货台账!$E$3:$E$1869,$B204,进货台账!$B$3:$B$1869,LEFT($I$3,4),进货台账!$C$3:$C$1869,LEFT(T$4,LEN(T$4)-1)),"")</f>
        <v/>
      </c>
      <c r="U204" s="64" t="str">
        <f>IF($B204&lt;&gt;"",SUMIFS(进货台账!$K$3:$K$1869,进货台账!$E$3:$E$1869,$B204,进货台账!$B$3:$B$1869,LEFT($I$3,4),进货台账!$C$3:$C$1869,LEFT(T$4,LEN(T$4)-1)),"")</f>
        <v/>
      </c>
      <c r="V204" s="64" t="str">
        <f t="shared" si="310"/>
        <v/>
      </c>
      <c r="W204" s="64" t="str">
        <f t="shared" si="311"/>
        <v/>
      </c>
      <c r="X204" s="64" t="str">
        <f>IF($B204&lt;&gt;"",SUMIFS(销售台账!$I$3:$I$2654,销售台账!$E$3:$E$2654,$B204,销售台账!$B$3:$B$2654,LEFT($I$3,4),销售台账!$C$3:$C$2654,LEFT(T$4,LEN(T$4)-1)),"")</f>
        <v/>
      </c>
      <c r="Y204" s="64" t="str">
        <f>IF($B204&lt;&gt;"",IFERROR(SUMIFS(销售台账!$K$3:$K$2654,销售台账!$E$3:$E$2654,$B204,销售台账!$B$3:$B$2654,LEFT($I$3,4),销售台账!$C$3:$C$2654,LEFT(T$4,LEN(T$4)-1))/X204,0),"")</f>
        <v/>
      </c>
      <c r="Z204" s="64" t="str">
        <f>IF($B204&lt;&gt;"",SUMIFS(损耗登记!$I$3:$I$4999,损耗登记!$E$3:$E$4999,$B204,损耗登记!$B$3:$B$4999,LEFT($I$3,4),损耗登记!$C$3:$C$4999,LEFT(T$4,LEN(T$4)-1)),"")</f>
        <v/>
      </c>
      <c r="AA204" s="64" t="str">
        <f t="shared" si="312"/>
        <v/>
      </c>
      <c r="AB204" s="64" t="str">
        <f t="shared" si="313"/>
        <v/>
      </c>
      <c r="AC204" s="64" t="str">
        <f t="shared" si="314"/>
        <v/>
      </c>
      <c r="AD204" s="64" t="str">
        <f t="shared" si="315"/>
        <v/>
      </c>
      <c r="AE204" s="64" t="str">
        <f>IF($B204&lt;&gt;"",SUMIFS(进货台账!$I$3:$I$1869,进货台账!$E$3:$E$1869,$B204,进货台账!$B$3:$B$1869,LEFT($I$3,4),进货台账!$C$3:$C$1869,LEFT(AE$4,LEN(AE$4)-1)),"")</f>
        <v/>
      </c>
      <c r="AF204" s="64" t="str">
        <f>IF($B204&lt;&gt;"",SUMIFS(进货台账!$K$3:$K$1869,进货台账!$E$3:$E$1869,$B204,进货台账!$B$3:$B$1869,LEFT($I$3,4),进货台账!$C$3:$C$1869,LEFT(AE$4,LEN(AE$4)-1)),"")</f>
        <v/>
      </c>
      <c r="AG204" s="64" t="str">
        <f t="shared" si="248"/>
        <v/>
      </c>
      <c r="AH204" s="64" t="str">
        <f t="shared" si="249"/>
        <v/>
      </c>
      <c r="AI204" s="64" t="str">
        <f>IF($B204&lt;&gt;"",SUMIFS(销售台账!$I$3:$I$2654,销售台账!$E$3:$E$2654,$B204,销售台账!$B$3:$B$2654,LEFT($I$3,4),销售台账!$C$3:$C$2654,LEFT(AE$4,LEN(AE$4)-1)),"")</f>
        <v/>
      </c>
      <c r="AJ204" s="64" t="str">
        <f>IF($B204&lt;&gt;"",IFERROR(SUMIFS(销售台账!$K$3:$K$2654,销售台账!$E$3:$E$2654,$B204,销售台账!$B$3:$B$2654,LEFT($I$3,4),销售台账!$C$3:$C$2654,LEFT(AE$4,LEN(AE$4)-1))/AI204,0),"")</f>
        <v/>
      </c>
      <c r="AK204" s="64" t="str">
        <f>IF($B204&lt;&gt;"",SUMIFS(损耗登记!$I$3:$I$4999,损耗登记!$E$3:$E$4999,$B204,损耗登记!$B$3:$B$4999,LEFT($I$3,4),损耗登记!$C$3:$C$4999,LEFT(AE$4,LEN(AE$4)-1)),"")</f>
        <v/>
      </c>
      <c r="AL204" s="64" t="str">
        <f t="shared" si="250"/>
        <v/>
      </c>
      <c r="AM204" s="64" t="str">
        <f t="shared" si="251"/>
        <v/>
      </c>
      <c r="AN204" s="64" t="str">
        <f t="shared" si="252"/>
        <v/>
      </c>
      <c r="AO204" s="64" t="str">
        <f t="shared" si="253"/>
        <v/>
      </c>
      <c r="AP204" s="64" t="str">
        <f>IF($B204&lt;&gt;"",SUMIFS(进货台账!$I$3:$I$1869,进货台账!$E$3:$E$1869,$B204,进货台账!$B$3:$B$1869,LEFT($I$3,4),进货台账!$C$3:$C$1869,LEFT(AP$4,LEN(AP$4)-1)),"")</f>
        <v/>
      </c>
      <c r="AQ204" s="64" t="str">
        <f>IF($B204&lt;&gt;"",SUMIFS(进货台账!$K$3:$K$1869,进货台账!$E$3:$E$1869,$B204,进货台账!$B$3:$B$1869,LEFT($I$3,4),进货台账!$C$3:$C$1869,LEFT(AP$4,LEN(AP$4)-1)),"")</f>
        <v/>
      </c>
      <c r="AR204" s="64" t="str">
        <f t="shared" si="254"/>
        <v/>
      </c>
      <c r="AS204" s="64" t="str">
        <f t="shared" si="255"/>
        <v/>
      </c>
      <c r="AT204" s="64" t="str">
        <f>IF($B204&lt;&gt;"",SUMIFS(销售台账!$I$3:$I$2654,销售台账!$E$3:$E$2654,$B204,销售台账!$B$3:$B$2654,LEFT($I$3,4),销售台账!$C$3:$C$2654,LEFT(AP$4,LEN(AP$4)-1)),"")</f>
        <v/>
      </c>
      <c r="AU204" s="64" t="str">
        <f>IF($B204&lt;&gt;"",IFERROR(SUMIFS(销售台账!$K$3:$K$2654,销售台账!$E$3:$E$2654,$B204,销售台账!$B$3:$B$2654,LEFT($I$3,4),销售台账!$C$3:$C$2654,LEFT(AP$4,LEN(AP$4)-1))/AT204,0),"")</f>
        <v/>
      </c>
      <c r="AV204" s="64" t="str">
        <f>IF($B204&lt;&gt;"",SUMIFS(损耗登记!$I$3:$I$4999,损耗登记!$E$3:$E$4999,$B204,损耗登记!$B$3:$B$4999,LEFT($I$3,4),损耗登记!$C$3:$C$4999,LEFT(AP$4,LEN(AP$4)-1)),"")</f>
        <v/>
      </c>
      <c r="AW204" s="64" t="str">
        <f t="shared" si="256"/>
        <v/>
      </c>
      <c r="AX204" s="64" t="str">
        <f t="shared" si="257"/>
        <v/>
      </c>
      <c r="AY204" s="64" t="str">
        <f t="shared" si="258"/>
        <v/>
      </c>
      <c r="AZ204" s="64" t="str">
        <f t="shared" si="259"/>
        <v/>
      </c>
      <c r="BA204" s="64" t="str">
        <f>IF($B204&lt;&gt;"",SUMIFS(进货台账!$I$3:$I$1869,进货台账!$E$3:$E$1869,$B204,进货台账!$B$3:$B$1869,LEFT($I$3,4),进货台账!$C$3:$C$1869,LEFT(BA$4,LEN(BA$4)-1)),"")</f>
        <v/>
      </c>
      <c r="BB204" s="64" t="str">
        <f>IF($B204&lt;&gt;"",SUMIFS(进货台账!$K$3:$K$1869,进货台账!$E$3:$E$1869,$B204,进货台账!$B$3:$B$1869,LEFT($I$3,4),进货台账!$C$3:$C$1869,LEFT(BA$4,LEN(BA$4)-1)),"")</f>
        <v/>
      </c>
      <c r="BC204" s="64" t="str">
        <f t="shared" si="260"/>
        <v/>
      </c>
      <c r="BD204" s="64" t="str">
        <f t="shared" si="261"/>
        <v/>
      </c>
      <c r="BE204" s="64" t="str">
        <f>IF($B204&lt;&gt;"",SUMIFS(销售台账!$I$3:$I$2654,销售台账!$E$3:$E$2654,$B204,销售台账!$B$3:$B$2654,LEFT($I$3,4),销售台账!$C$3:$C$2654,LEFT(BA$4,LEN(BA$4)-1)),"")</f>
        <v/>
      </c>
      <c r="BF204" s="64" t="str">
        <f>IF($B204&lt;&gt;"",IFERROR(SUMIFS(销售台账!$K$3:$K$2654,销售台账!$E$3:$E$2654,$B204,销售台账!$B$3:$B$2654,LEFT($I$3,4),销售台账!$C$3:$C$2654,LEFT(BA$4,LEN(BA$4)-1))/BE204,0),"")</f>
        <v/>
      </c>
      <c r="BG204" s="64" t="str">
        <f>IF($B204&lt;&gt;"",SUMIFS(损耗登记!$I$3:$I$4999,损耗登记!$E$3:$E$4999,$B204,损耗登记!$B$3:$B$4999,LEFT($I$3,4),损耗登记!$C$3:$C$4999,LEFT(BA$4,LEN(BA$4)-1)),"")</f>
        <v/>
      </c>
      <c r="BH204" s="64" t="str">
        <f t="shared" si="262"/>
        <v/>
      </c>
      <c r="BI204" s="64" t="str">
        <f t="shared" si="263"/>
        <v/>
      </c>
      <c r="BJ204" s="64" t="str">
        <f t="shared" si="264"/>
        <v/>
      </c>
      <c r="BK204" s="64" t="str">
        <f t="shared" si="265"/>
        <v/>
      </c>
      <c r="BL204" s="64" t="str">
        <f>IF($B204&lt;&gt;"",SUMIFS(进货台账!$I$3:$I$1869,进货台账!$E$3:$E$1869,$B204,进货台账!$B$3:$B$1869,LEFT($I$3,4),进货台账!$C$3:$C$1869,LEFT(BL$4,LEN(BL$4)-1)),"")</f>
        <v/>
      </c>
      <c r="BM204" s="64" t="str">
        <f>IF($B204&lt;&gt;"",SUMIFS(进货台账!$K$3:$K$1869,进货台账!$E$3:$E$1869,$B204,进货台账!$B$3:$B$1869,LEFT($I$3,4),进货台账!$C$3:$C$1869,LEFT(BL$4,LEN(BL$4)-1)),"")</f>
        <v/>
      </c>
      <c r="BN204" s="64" t="str">
        <f t="shared" si="266"/>
        <v/>
      </c>
      <c r="BO204" s="64" t="str">
        <f t="shared" si="267"/>
        <v/>
      </c>
      <c r="BP204" s="64" t="str">
        <f>IF($B204&lt;&gt;"",SUMIFS(销售台账!$I$3:$I$2654,销售台账!$E$3:$E$2654,$B204,销售台账!$B$3:$B$2654,LEFT($I$3,4),销售台账!$C$3:$C$2654,LEFT(BL$4,LEN(BL$4)-1)),"")</f>
        <v/>
      </c>
      <c r="BQ204" s="64" t="str">
        <f>IF($B204&lt;&gt;"",IFERROR(SUMIFS(销售台账!$K$3:$K$2654,销售台账!$E$3:$E$2654,$B204,销售台账!$B$3:$B$2654,LEFT($I$3,4),销售台账!$C$3:$C$2654,LEFT(BL$4,LEN(BL$4)-1))/BP204,0),"")</f>
        <v/>
      </c>
      <c r="BR204" s="64" t="str">
        <f>IF($B204&lt;&gt;"",SUMIFS(损耗登记!$I$3:$I$4999,损耗登记!$E$3:$E$4999,$B204,损耗登记!$B$3:$B$4999,LEFT($I$3,4),损耗登记!$C$3:$C$4999,LEFT(BL$4,LEN(BL$4)-1)),"")</f>
        <v/>
      </c>
      <c r="BS204" s="64" t="str">
        <f t="shared" si="268"/>
        <v/>
      </c>
      <c r="BT204" s="64" t="str">
        <f t="shared" si="269"/>
        <v/>
      </c>
      <c r="BU204" s="64" t="str">
        <f t="shared" si="270"/>
        <v/>
      </c>
      <c r="BV204" s="64" t="str">
        <f t="shared" si="271"/>
        <v/>
      </c>
      <c r="BW204" s="64" t="str">
        <f>IF($B204&lt;&gt;"",SUMIFS(进货台账!$I$3:$I$1869,进货台账!$E$3:$E$1869,$B204,进货台账!$B$3:$B$1869,LEFT($I$3,4),进货台账!$C$3:$C$1869,LEFT(BW$4,LEN(BW$4)-1)),"")</f>
        <v/>
      </c>
      <c r="BX204" s="64" t="str">
        <f>IF($B204&lt;&gt;"",SUMIFS(进货台账!$K$3:$K$1869,进货台账!$E$3:$E$1869,$B204,进货台账!$B$3:$B$1869,LEFT($I$3,4),进货台账!$C$3:$C$1869,LEFT(BW$4,LEN(BW$4)-1)),"")</f>
        <v/>
      </c>
      <c r="BY204" s="64" t="str">
        <f t="shared" si="272"/>
        <v/>
      </c>
      <c r="BZ204" s="64" t="str">
        <f t="shared" si="273"/>
        <v/>
      </c>
      <c r="CA204" s="64" t="str">
        <f>IF($B204&lt;&gt;"",SUMIFS(销售台账!$I$3:$I$2654,销售台账!$E$3:$E$2654,$B204,销售台账!$B$3:$B$2654,LEFT($I$3,4),销售台账!$C$3:$C$2654,LEFT(BW$4,LEN(BW$4)-1)),"")</f>
        <v/>
      </c>
      <c r="CB204" s="64" t="str">
        <f>IF($B204&lt;&gt;"",IFERROR(SUMIFS(销售台账!$K$3:$K$2654,销售台账!$E$3:$E$2654,$B204,销售台账!$B$3:$B$2654,LEFT($I$3,4),销售台账!$C$3:$C$2654,LEFT(BW$4,LEN(BW$4)-1))/CA204,0),"")</f>
        <v/>
      </c>
      <c r="CC204" s="64" t="str">
        <f>IF($B204&lt;&gt;"",SUMIFS(损耗登记!$I$3:$I$4999,损耗登记!$E$3:$E$4999,$B204,损耗登记!$B$3:$B$4999,LEFT($I$3,4),损耗登记!$C$3:$C$4999,LEFT(BW$4,LEN(BW$4)-1)),"")</f>
        <v/>
      </c>
      <c r="CD204" s="64" t="str">
        <f t="shared" si="274"/>
        <v/>
      </c>
      <c r="CE204" s="64" t="str">
        <f t="shared" si="275"/>
        <v/>
      </c>
      <c r="CF204" s="64" t="str">
        <f t="shared" si="276"/>
        <v/>
      </c>
      <c r="CG204" s="64" t="str">
        <f t="shared" si="277"/>
        <v/>
      </c>
      <c r="CH204" s="64" t="str">
        <f>IF($B204&lt;&gt;"",SUMIFS(进货台账!$I$3:$I$1869,进货台账!$E$3:$E$1869,$B204,进货台账!$B$3:$B$1869,LEFT($I$3,4),进货台账!$C$3:$C$1869,LEFT(CH$4,LEN(CH$4)-1)),"")</f>
        <v/>
      </c>
      <c r="CI204" s="64" t="str">
        <f>IF($B204&lt;&gt;"",SUMIFS(进货台账!$K$3:$K$1869,进货台账!$E$3:$E$1869,$B204,进货台账!$B$3:$B$1869,LEFT($I$3,4),进货台账!$C$3:$C$1869,LEFT(CH$4,LEN(CH$4)-1)),"")</f>
        <v/>
      </c>
      <c r="CJ204" s="64" t="str">
        <f t="shared" si="278"/>
        <v/>
      </c>
      <c r="CK204" s="64" t="str">
        <f t="shared" si="279"/>
        <v/>
      </c>
      <c r="CL204" s="64" t="str">
        <f>IF($B204&lt;&gt;"",SUMIFS(销售台账!$I$3:$I$2654,销售台账!$E$3:$E$2654,$B204,销售台账!$B$3:$B$2654,LEFT($I$3,4),销售台账!$C$3:$C$2654,LEFT(CH$4,LEN(CH$4)-1)),"")</f>
        <v/>
      </c>
      <c r="CM204" s="64" t="str">
        <f>IF($B204&lt;&gt;"",IFERROR(SUMIFS(销售台账!$K$3:$K$2654,销售台账!$E$3:$E$2654,$B204,销售台账!$B$3:$B$2654,LEFT($I$3,4),销售台账!$C$3:$C$2654,LEFT(CH$4,LEN(CH$4)-1))/CL204,0),"")</f>
        <v/>
      </c>
      <c r="CN204" s="64" t="str">
        <f>IF($B204&lt;&gt;"",SUMIFS(损耗登记!$I$3:$I$4999,损耗登记!$E$3:$E$4999,$B204,损耗登记!$B$3:$B$4999,LEFT($I$3,4),损耗登记!$C$3:$C$4999,LEFT(CH$4,LEN(CH$4)-1)),"")</f>
        <v/>
      </c>
      <c r="CO204" s="64" t="str">
        <f t="shared" si="280"/>
        <v/>
      </c>
      <c r="CP204" s="64" t="str">
        <f t="shared" si="281"/>
        <v/>
      </c>
      <c r="CQ204" s="64" t="str">
        <f t="shared" si="282"/>
        <v/>
      </c>
      <c r="CR204" s="64" t="str">
        <f t="shared" si="283"/>
        <v/>
      </c>
      <c r="CS204" s="64" t="str">
        <f>IF($B204&lt;&gt;"",SUMIFS(进货台账!$I$3:$I$1869,进货台账!$E$3:$E$1869,$B204,进货台账!$B$3:$B$1869,LEFT($I$3,4),进货台账!$C$3:$C$1869,LEFT(CS$4,LEN(CS$4)-1)),"")</f>
        <v/>
      </c>
      <c r="CT204" s="64" t="str">
        <f>IF($B204&lt;&gt;"",SUMIFS(进货台账!$K$3:$K$1869,进货台账!$E$3:$E$1869,$B204,进货台账!$B$3:$B$1869,LEFT($I$3,4),进货台账!$C$3:$C$1869,LEFT(CS$4,LEN(CS$4)-1)),"")</f>
        <v/>
      </c>
      <c r="CU204" s="64" t="str">
        <f t="shared" si="284"/>
        <v/>
      </c>
      <c r="CV204" s="64" t="str">
        <f t="shared" si="285"/>
        <v/>
      </c>
      <c r="CW204" s="64" t="str">
        <f>IF($B204&lt;&gt;"",SUMIFS(销售台账!$I$3:$I$2654,销售台账!$E$3:$E$2654,$B204,销售台账!$B$3:$B$2654,LEFT($I$3,4),销售台账!$C$3:$C$2654,LEFT(CS$4,LEN(CS$4)-1)),"")</f>
        <v/>
      </c>
      <c r="CX204" s="64" t="str">
        <f>IF($B204&lt;&gt;"",IFERROR(SUMIFS(销售台账!$K$3:$K$2654,销售台账!$E$3:$E$2654,$B204,销售台账!$B$3:$B$2654,LEFT($I$3,4),销售台账!$C$3:$C$2654,LEFT(CS$4,LEN(CS$4)-1))/CW204,0),"")</f>
        <v/>
      </c>
      <c r="CY204" s="64" t="str">
        <f>IF($B204&lt;&gt;"",SUMIFS(损耗登记!$I$3:$I$4999,损耗登记!$E$3:$E$4999,$B204,损耗登记!$B$3:$B$4999,LEFT($I$3,4),损耗登记!$C$3:$C$4999,LEFT(CS$4,LEN(CS$4)-1)),"")</f>
        <v/>
      </c>
      <c r="CZ204" s="64" t="str">
        <f t="shared" si="286"/>
        <v/>
      </c>
      <c r="DA204" s="64" t="str">
        <f t="shared" si="287"/>
        <v/>
      </c>
      <c r="DB204" s="64" t="str">
        <f t="shared" si="288"/>
        <v/>
      </c>
      <c r="DC204" s="64" t="str">
        <f t="shared" si="289"/>
        <v/>
      </c>
      <c r="DD204" s="64" t="str">
        <f>IF($B204&lt;&gt;"",SUMIFS(进货台账!$I$3:$I$1869,进货台账!$E$3:$E$1869,$B204,进货台账!$B$3:$B$1869,LEFT($I$3,4),进货台账!$C$3:$C$1869,LEFT(DD$4,LEN(DD$4)-1)),"")</f>
        <v/>
      </c>
      <c r="DE204" s="64" t="str">
        <f>IF($B204&lt;&gt;"",SUMIFS(进货台账!$K$3:$K$1869,进货台账!$E$3:$E$1869,$B204,进货台账!$B$3:$B$1869,LEFT($I$3,4),进货台账!$C$3:$C$1869,LEFT(DD$4,LEN(DD$4)-1)),"")</f>
        <v/>
      </c>
      <c r="DF204" s="64" t="str">
        <f t="shared" si="290"/>
        <v/>
      </c>
      <c r="DG204" s="64" t="str">
        <f t="shared" si="291"/>
        <v/>
      </c>
      <c r="DH204" s="64" t="str">
        <f>IF($B204&lt;&gt;"",SUMIFS(销售台账!$I$3:$I$2654,销售台账!$E$3:$E$2654,$B204,销售台账!$B$3:$B$2654,LEFT($I$3,4),销售台账!$C$3:$C$2654,LEFT(DD$4,LEN(DD$4)-1)),"")</f>
        <v/>
      </c>
      <c r="DI204" s="64" t="str">
        <f>IF($B204&lt;&gt;"",IFERROR(SUMIFS(销售台账!$K$3:$K$2654,销售台账!$E$3:$E$2654,$B204,销售台账!$B$3:$B$2654,LEFT($I$3,4),销售台账!$C$3:$C$2654,LEFT(DD$4,LEN(DD$4)-1))/DH204,0),"")</f>
        <v/>
      </c>
      <c r="DJ204" s="64" t="str">
        <f>IF($B204&lt;&gt;"",SUMIFS(损耗登记!$I$3:$I$4999,损耗登记!$E$3:$E$4999,$B204,损耗登记!$B$3:$B$4999,LEFT($I$3,4),损耗登记!$C$3:$C$4999,LEFT(DD$4,LEN(DD$4)-1)),"")</f>
        <v/>
      </c>
      <c r="DK204" s="64" t="str">
        <f t="shared" si="292"/>
        <v/>
      </c>
      <c r="DL204" s="64" t="str">
        <f t="shared" si="293"/>
        <v/>
      </c>
      <c r="DM204" s="64" t="str">
        <f t="shared" si="294"/>
        <v/>
      </c>
      <c r="DN204" s="64" t="str">
        <f t="shared" si="295"/>
        <v/>
      </c>
      <c r="DO204" s="64" t="str">
        <f>IF($B204&lt;&gt;"",SUMIFS(进货台账!$I$3:$I$1869,进货台账!$E$3:$E$1869,$B204,进货台账!$B$3:$B$1869,LEFT($I$3,4),进货台账!$C$3:$C$1869,LEFT(DO$4,LEN(DO$4)-1)),"")</f>
        <v/>
      </c>
      <c r="DP204" s="64" t="str">
        <f>IF($B204&lt;&gt;"",SUMIFS(进货台账!$K$3:$K$1869,进货台账!$E$3:$E$1869,$B204,进货台账!$B$3:$B$1869,LEFT($I$3,4),进货台账!$C$3:$C$1869,LEFT(DO$4,LEN(DO$4)-1)),"")</f>
        <v/>
      </c>
      <c r="DQ204" s="64" t="str">
        <f t="shared" si="296"/>
        <v/>
      </c>
      <c r="DR204" s="64" t="str">
        <f t="shared" si="297"/>
        <v/>
      </c>
      <c r="DS204" s="64" t="str">
        <f>IF($B204&lt;&gt;"",SUMIFS(销售台账!$I$3:$I$2654,销售台账!$E$3:$E$2654,$B204,销售台账!$B$3:$B$2654,LEFT($I$3,4),销售台账!$C$3:$C$2654,LEFT(DO$4,LEN(DO$4)-1)),"")</f>
        <v/>
      </c>
      <c r="DT204" s="64" t="str">
        <f>IF($B204&lt;&gt;"",IFERROR(SUMIFS(销售台账!$K$3:$K$2654,销售台账!$E$3:$E$2654,$B204,销售台账!$B$3:$B$2654,LEFT($I$3,4),销售台账!$C$3:$C$2654,LEFT(DO$4,LEN(DO$4)-1))/DS204,0),"")</f>
        <v/>
      </c>
      <c r="DU204" s="64" t="str">
        <f>IF($B204&lt;&gt;"",SUMIFS(损耗登记!$I$3:$I$4999,损耗登记!$E$3:$E$4999,$B204,损耗登记!$B$3:$B$4999,LEFT($I$3,4),损耗登记!$C$3:$C$4999,LEFT(DO$4,LEN(DO$4)-1)),"")</f>
        <v/>
      </c>
      <c r="DV204" s="64" t="str">
        <f t="shared" si="298"/>
        <v/>
      </c>
      <c r="DW204" s="64" t="str">
        <f t="shared" si="299"/>
        <v/>
      </c>
      <c r="DX204" s="64" t="str">
        <f t="shared" si="300"/>
        <v/>
      </c>
      <c r="DY204" s="64" t="str">
        <f t="shared" si="301"/>
        <v/>
      </c>
      <c r="DZ204" s="64" t="str">
        <f>IF($B204&lt;&gt;"",SUMIFS(进货台账!$I$3:$I$1869,进货台账!$E$3:$E$1869,$B204,进货台账!$B$3:$B$1869,LEFT($I$3,4),进货台账!$C$3:$C$1869,LEFT(DZ$4,LEN(DZ$4)-1)),"")</f>
        <v/>
      </c>
      <c r="EA204" s="64" t="str">
        <f>IF($B204&lt;&gt;"",SUMIFS(进货台账!$K$3:$K$1869,进货台账!$E$3:$E$1869,$B204,进货台账!$B$3:$B$1869,LEFT($I$3,4),进货台账!$C$3:$C$1869,LEFT(DZ$4,LEN(DZ$4)-1)),"")</f>
        <v/>
      </c>
      <c r="EB204" s="64" t="str">
        <f t="shared" si="302"/>
        <v/>
      </c>
      <c r="EC204" s="64" t="str">
        <f t="shared" si="303"/>
        <v/>
      </c>
      <c r="ED204" s="64" t="str">
        <f>IF($B204&lt;&gt;"",SUMIFS(销售台账!$I$3:$I$2654,销售台账!$E$3:$E$2654,$B204,销售台账!$B$3:$B$2654,LEFT($I$3,4),销售台账!$C$3:$C$2654,LEFT(DZ$4,LEN(DZ$4)-1)),"")</f>
        <v/>
      </c>
      <c r="EE204" s="64" t="str">
        <f>IF($B204&lt;&gt;"",IFERROR(SUMIFS(销售台账!$K$3:$K$2654,销售台账!$E$3:$E$2654,$B204,销售台账!$B$3:$B$2654,LEFT($I$3,4),销售台账!$C$3:$C$2654,LEFT(DZ$4,LEN(DZ$4)-1))/ED204,0),"")</f>
        <v/>
      </c>
      <c r="EF204" s="64" t="str">
        <f>IF($B204&lt;&gt;"",SUMIFS(损耗登记!$I$3:$I$4999,损耗登记!$E$3:$E$4999,$B204,损耗登记!$B$3:$B$4999,LEFT($I$3,4),损耗登记!$C$3:$C$4999,LEFT(DZ$4,LEN(DZ$4)-1)),"")</f>
        <v/>
      </c>
      <c r="EG204" s="64" t="str">
        <f t="shared" si="304"/>
        <v/>
      </c>
      <c r="EH204" s="64" t="str">
        <f t="shared" si="305"/>
        <v/>
      </c>
      <c r="EI204" s="64" t="str">
        <f t="shared" si="306"/>
        <v/>
      </c>
      <c r="EJ204" s="64" t="str">
        <f t="shared" si="307"/>
        <v/>
      </c>
    </row>
    <row r="205" s="44" customFormat="1" ht="22" customHeight="1" spans="1:140">
      <c r="A205" s="63" t="str">
        <f t="shared" si="308"/>
        <v/>
      </c>
      <c r="B205" s="63" t="str">
        <f>IF(商品参数!A201&lt;&gt;"",商品参数!A201,"")</f>
        <v/>
      </c>
      <c r="C205" s="64" t="str">
        <f>IFERROR(VLOOKUP(B205,商品参数!A:E,2,FALSE),"")</f>
        <v/>
      </c>
      <c r="D205" s="64" t="str">
        <f>IFERROR(VLOOKUP(B205,商品参数!A:E,3,FALSE),"")</f>
        <v/>
      </c>
      <c r="E205" s="64" t="str">
        <f>IFERROR(VLOOKUP(B205,商品参数!A:E,4,FALSE),"")</f>
        <v/>
      </c>
      <c r="F205" s="64" t="str">
        <f>IF(E205&lt;&gt;"",IFERROR(VLOOKUP(B205,商品参数!$A$3:$D$499,6,0),0),"")</f>
        <v/>
      </c>
      <c r="G205" s="64" t="str">
        <f>IF(E205&lt;&gt;"",IFERROR(VLOOKUP(B205,商品参数!$A$3:$E$499,7,0),0),"")</f>
        <v/>
      </c>
      <c r="H205" s="64" t="str">
        <f t="shared" si="242"/>
        <v/>
      </c>
      <c r="I205" s="64" t="str">
        <f>IF($B205&lt;&gt;"",SUMIFS(进货台账!$I$3:$I$1869,进货台账!$E$3:$E$1869,$B205,进货台账!$B$3:$B$1869,LEFT($I$3,4),进货台账!$C$3:$C$1869,LEFT(I$4,LEN(I$4)-1)),"")</f>
        <v/>
      </c>
      <c r="J205" s="64" t="str">
        <f>IF($B205&lt;&gt;"",SUMIFS(进货台账!$K$3:$K$1869,进货台账!$E$3:$E$1869,$B205,进货台账!$B$3:$B$1869,LEFT($I$3,4),进货台账!$C$3:$C$1869,LEFT(I$4,LEN(I$4)-1)),"")</f>
        <v/>
      </c>
      <c r="K205" s="64" t="str">
        <f t="shared" si="243"/>
        <v/>
      </c>
      <c r="L205" s="64" t="str">
        <f t="shared" si="244"/>
        <v/>
      </c>
      <c r="M205" s="64" t="str">
        <f>IF($B205&lt;&gt;"",SUMIFS(销售台账!$I$3:$I$2654,销售台账!$E$3:$E$2654,$B205,销售台账!$B$3:$B$2654,LEFT($I$3,4),销售台账!$C$3:$C$2654,LEFT(I$4,LEN(I$4)-1)),"")</f>
        <v/>
      </c>
      <c r="N205" s="64" t="str">
        <f>IF($B205&lt;&gt;"",IFERROR(SUMIFS(销售台账!$K$3:$K$2654,销售台账!$E$3:$E$2654,$B205,销售台账!$B$3:$B$2654,LEFT($I$3,4),销售台账!$C$3:$C$2654,LEFT(I$4,LEN(I$4)-1))/M205,0),"")</f>
        <v/>
      </c>
      <c r="O205" s="64" t="str">
        <f>IF($B205&lt;&gt;"",SUMIFS(损耗登记!$I$3:$I$4999,损耗登记!$E$3:$E$4999,$B205,损耗登记!$B$3:$B$4999,LEFT($I$3,4),损耗登记!$C$3:$C$4999,LEFT(I$4,LEN(I$4)-1)),"")</f>
        <v/>
      </c>
      <c r="P205" s="64" t="str">
        <f t="shared" si="245"/>
        <v/>
      </c>
      <c r="Q205" s="64" t="str">
        <f t="shared" si="246"/>
        <v/>
      </c>
      <c r="R205" s="64" t="str">
        <f t="shared" si="247"/>
        <v/>
      </c>
      <c r="S205" s="64" t="str">
        <f t="shared" si="309"/>
        <v/>
      </c>
      <c r="T205" s="64" t="str">
        <f>IF($B205&lt;&gt;"",SUMIFS(进货台账!$I$3:$I$1869,进货台账!$E$3:$E$1869,$B205,进货台账!$B$3:$B$1869,LEFT($I$3,4),进货台账!$C$3:$C$1869,LEFT(T$4,LEN(T$4)-1)),"")</f>
        <v/>
      </c>
      <c r="U205" s="64" t="str">
        <f>IF($B205&lt;&gt;"",SUMIFS(进货台账!$K$3:$K$1869,进货台账!$E$3:$E$1869,$B205,进货台账!$B$3:$B$1869,LEFT($I$3,4),进货台账!$C$3:$C$1869,LEFT(T$4,LEN(T$4)-1)),"")</f>
        <v/>
      </c>
      <c r="V205" s="64" t="str">
        <f t="shared" si="310"/>
        <v/>
      </c>
      <c r="W205" s="64" t="str">
        <f t="shared" si="311"/>
        <v/>
      </c>
      <c r="X205" s="64" t="str">
        <f>IF($B205&lt;&gt;"",SUMIFS(销售台账!$I$3:$I$2654,销售台账!$E$3:$E$2654,$B205,销售台账!$B$3:$B$2654,LEFT($I$3,4),销售台账!$C$3:$C$2654,LEFT(T$4,LEN(T$4)-1)),"")</f>
        <v/>
      </c>
      <c r="Y205" s="64" t="str">
        <f>IF($B205&lt;&gt;"",IFERROR(SUMIFS(销售台账!$K$3:$K$2654,销售台账!$E$3:$E$2654,$B205,销售台账!$B$3:$B$2654,LEFT($I$3,4),销售台账!$C$3:$C$2654,LEFT(T$4,LEN(T$4)-1))/X205,0),"")</f>
        <v/>
      </c>
      <c r="Z205" s="64" t="str">
        <f>IF($B205&lt;&gt;"",SUMIFS(损耗登记!$I$3:$I$4999,损耗登记!$E$3:$E$4999,$B205,损耗登记!$B$3:$B$4999,LEFT($I$3,4),损耗登记!$C$3:$C$4999,LEFT(T$4,LEN(T$4)-1)),"")</f>
        <v/>
      </c>
      <c r="AA205" s="64" t="str">
        <f t="shared" si="312"/>
        <v/>
      </c>
      <c r="AB205" s="64" t="str">
        <f t="shared" si="313"/>
        <v/>
      </c>
      <c r="AC205" s="64" t="str">
        <f t="shared" si="314"/>
        <v/>
      </c>
      <c r="AD205" s="64" t="str">
        <f t="shared" si="315"/>
        <v/>
      </c>
      <c r="AE205" s="64" t="str">
        <f>IF($B205&lt;&gt;"",SUMIFS(进货台账!$I$3:$I$1869,进货台账!$E$3:$E$1869,$B205,进货台账!$B$3:$B$1869,LEFT($I$3,4),进货台账!$C$3:$C$1869,LEFT(AE$4,LEN(AE$4)-1)),"")</f>
        <v/>
      </c>
      <c r="AF205" s="64" t="str">
        <f>IF($B205&lt;&gt;"",SUMIFS(进货台账!$K$3:$K$1869,进货台账!$E$3:$E$1869,$B205,进货台账!$B$3:$B$1869,LEFT($I$3,4),进货台账!$C$3:$C$1869,LEFT(AE$4,LEN(AE$4)-1)),"")</f>
        <v/>
      </c>
      <c r="AG205" s="64" t="str">
        <f t="shared" si="248"/>
        <v/>
      </c>
      <c r="AH205" s="64" t="str">
        <f t="shared" si="249"/>
        <v/>
      </c>
      <c r="AI205" s="64" t="str">
        <f>IF($B205&lt;&gt;"",SUMIFS(销售台账!$I$3:$I$2654,销售台账!$E$3:$E$2654,$B205,销售台账!$B$3:$B$2654,LEFT($I$3,4),销售台账!$C$3:$C$2654,LEFT(AE$4,LEN(AE$4)-1)),"")</f>
        <v/>
      </c>
      <c r="AJ205" s="64" t="str">
        <f>IF($B205&lt;&gt;"",IFERROR(SUMIFS(销售台账!$K$3:$K$2654,销售台账!$E$3:$E$2654,$B205,销售台账!$B$3:$B$2654,LEFT($I$3,4),销售台账!$C$3:$C$2654,LEFT(AE$4,LEN(AE$4)-1))/AI205,0),"")</f>
        <v/>
      </c>
      <c r="AK205" s="64" t="str">
        <f>IF($B205&lt;&gt;"",SUMIFS(损耗登记!$I$3:$I$4999,损耗登记!$E$3:$E$4999,$B205,损耗登记!$B$3:$B$4999,LEFT($I$3,4),损耗登记!$C$3:$C$4999,LEFT(AE$4,LEN(AE$4)-1)),"")</f>
        <v/>
      </c>
      <c r="AL205" s="64" t="str">
        <f t="shared" si="250"/>
        <v/>
      </c>
      <c r="AM205" s="64" t="str">
        <f t="shared" si="251"/>
        <v/>
      </c>
      <c r="AN205" s="64" t="str">
        <f t="shared" si="252"/>
        <v/>
      </c>
      <c r="AO205" s="64" t="str">
        <f t="shared" si="253"/>
        <v/>
      </c>
      <c r="AP205" s="64" t="str">
        <f>IF($B205&lt;&gt;"",SUMIFS(进货台账!$I$3:$I$1869,进货台账!$E$3:$E$1869,$B205,进货台账!$B$3:$B$1869,LEFT($I$3,4),进货台账!$C$3:$C$1869,LEFT(AP$4,LEN(AP$4)-1)),"")</f>
        <v/>
      </c>
      <c r="AQ205" s="64" t="str">
        <f>IF($B205&lt;&gt;"",SUMIFS(进货台账!$K$3:$K$1869,进货台账!$E$3:$E$1869,$B205,进货台账!$B$3:$B$1869,LEFT($I$3,4),进货台账!$C$3:$C$1869,LEFT(AP$4,LEN(AP$4)-1)),"")</f>
        <v/>
      </c>
      <c r="AR205" s="64" t="str">
        <f t="shared" si="254"/>
        <v/>
      </c>
      <c r="AS205" s="64" t="str">
        <f t="shared" si="255"/>
        <v/>
      </c>
      <c r="AT205" s="64" t="str">
        <f>IF($B205&lt;&gt;"",SUMIFS(销售台账!$I$3:$I$2654,销售台账!$E$3:$E$2654,$B205,销售台账!$B$3:$B$2654,LEFT($I$3,4),销售台账!$C$3:$C$2654,LEFT(AP$4,LEN(AP$4)-1)),"")</f>
        <v/>
      </c>
      <c r="AU205" s="64" t="str">
        <f>IF($B205&lt;&gt;"",IFERROR(SUMIFS(销售台账!$K$3:$K$2654,销售台账!$E$3:$E$2654,$B205,销售台账!$B$3:$B$2654,LEFT($I$3,4),销售台账!$C$3:$C$2654,LEFT(AP$4,LEN(AP$4)-1))/AT205,0),"")</f>
        <v/>
      </c>
      <c r="AV205" s="64" t="str">
        <f>IF($B205&lt;&gt;"",SUMIFS(损耗登记!$I$3:$I$4999,损耗登记!$E$3:$E$4999,$B205,损耗登记!$B$3:$B$4999,LEFT($I$3,4),损耗登记!$C$3:$C$4999,LEFT(AP$4,LEN(AP$4)-1)),"")</f>
        <v/>
      </c>
      <c r="AW205" s="64" t="str">
        <f t="shared" si="256"/>
        <v/>
      </c>
      <c r="AX205" s="64" t="str">
        <f t="shared" si="257"/>
        <v/>
      </c>
      <c r="AY205" s="64" t="str">
        <f t="shared" si="258"/>
        <v/>
      </c>
      <c r="AZ205" s="64" t="str">
        <f t="shared" si="259"/>
        <v/>
      </c>
      <c r="BA205" s="64" t="str">
        <f>IF($B205&lt;&gt;"",SUMIFS(进货台账!$I$3:$I$1869,进货台账!$E$3:$E$1869,$B205,进货台账!$B$3:$B$1869,LEFT($I$3,4),进货台账!$C$3:$C$1869,LEFT(BA$4,LEN(BA$4)-1)),"")</f>
        <v/>
      </c>
      <c r="BB205" s="64" t="str">
        <f>IF($B205&lt;&gt;"",SUMIFS(进货台账!$K$3:$K$1869,进货台账!$E$3:$E$1869,$B205,进货台账!$B$3:$B$1869,LEFT($I$3,4),进货台账!$C$3:$C$1869,LEFT(BA$4,LEN(BA$4)-1)),"")</f>
        <v/>
      </c>
      <c r="BC205" s="64" t="str">
        <f t="shared" si="260"/>
        <v/>
      </c>
      <c r="BD205" s="64" t="str">
        <f t="shared" si="261"/>
        <v/>
      </c>
      <c r="BE205" s="64" t="str">
        <f>IF($B205&lt;&gt;"",SUMIFS(销售台账!$I$3:$I$2654,销售台账!$E$3:$E$2654,$B205,销售台账!$B$3:$B$2654,LEFT($I$3,4),销售台账!$C$3:$C$2654,LEFT(BA$4,LEN(BA$4)-1)),"")</f>
        <v/>
      </c>
      <c r="BF205" s="64" t="str">
        <f>IF($B205&lt;&gt;"",IFERROR(SUMIFS(销售台账!$K$3:$K$2654,销售台账!$E$3:$E$2654,$B205,销售台账!$B$3:$B$2654,LEFT($I$3,4),销售台账!$C$3:$C$2654,LEFT(BA$4,LEN(BA$4)-1))/BE205,0),"")</f>
        <v/>
      </c>
      <c r="BG205" s="64" t="str">
        <f>IF($B205&lt;&gt;"",SUMIFS(损耗登记!$I$3:$I$4999,损耗登记!$E$3:$E$4999,$B205,损耗登记!$B$3:$B$4999,LEFT($I$3,4),损耗登记!$C$3:$C$4999,LEFT(BA$4,LEN(BA$4)-1)),"")</f>
        <v/>
      </c>
      <c r="BH205" s="64" t="str">
        <f t="shared" si="262"/>
        <v/>
      </c>
      <c r="BI205" s="64" t="str">
        <f t="shared" si="263"/>
        <v/>
      </c>
      <c r="BJ205" s="64" t="str">
        <f t="shared" si="264"/>
        <v/>
      </c>
      <c r="BK205" s="64" t="str">
        <f t="shared" si="265"/>
        <v/>
      </c>
      <c r="BL205" s="64" t="str">
        <f>IF($B205&lt;&gt;"",SUMIFS(进货台账!$I$3:$I$1869,进货台账!$E$3:$E$1869,$B205,进货台账!$B$3:$B$1869,LEFT($I$3,4),进货台账!$C$3:$C$1869,LEFT(BL$4,LEN(BL$4)-1)),"")</f>
        <v/>
      </c>
      <c r="BM205" s="64" t="str">
        <f>IF($B205&lt;&gt;"",SUMIFS(进货台账!$K$3:$K$1869,进货台账!$E$3:$E$1869,$B205,进货台账!$B$3:$B$1869,LEFT($I$3,4),进货台账!$C$3:$C$1869,LEFT(BL$4,LEN(BL$4)-1)),"")</f>
        <v/>
      </c>
      <c r="BN205" s="64" t="str">
        <f t="shared" si="266"/>
        <v/>
      </c>
      <c r="BO205" s="64" t="str">
        <f t="shared" si="267"/>
        <v/>
      </c>
      <c r="BP205" s="64" t="str">
        <f>IF($B205&lt;&gt;"",SUMIFS(销售台账!$I$3:$I$2654,销售台账!$E$3:$E$2654,$B205,销售台账!$B$3:$B$2654,LEFT($I$3,4),销售台账!$C$3:$C$2654,LEFT(BL$4,LEN(BL$4)-1)),"")</f>
        <v/>
      </c>
      <c r="BQ205" s="64" t="str">
        <f>IF($B205&lt;&gt;"",IFERROR(SUMIFS(销售台账!$K$3:$K$2654,销售台账!$E$3:$E$2654,$B205,销售台账!$B$3:$B$2654,LEFT($I$3,4),销售台账!$C$3:$C$2654,LEFT(BL$4,LEN(BL$4)-1))/BP205,0),"")</f>
        <v/>
      </c>
      <c r="BR205" s="64" t="str">
        <f>IF($B205&lt;&gt;"",SUMIFS(损耗登记!$I$3:$I$4999,损耗登记!$E$3:$E$4999,$B205,损耗登记!$B$3:$B$4999,LEFT($I$3,4),损耗登记!$C$3:$C$4999,LEFT(BL$4,LEN(BL$4)-1)),"")</f>
        <v/>
      </c>
      <c r="BS205" s="64" t="str">
        <f t="shared" si="268"/>
        <v/>
      </c>
      <c r="BT205" s="64" t="str">
        <f t="shared" si="269"/>
        <v/>
      </c>
      <c r="BU205" s="64" t="str">
        <f t="shared" si="270"/>
        <v/>
      </c>
      <c r="BV205" s="64" t="str">
        <f t="shared" si="271"/>
        <v/>
      </c>
      <c r="BW205" s="64" t="str">
        <f>IF($B205&lt;&gt;"",SUMIFS(进货台账!$I$3:$I$1869,进货台账!$E$3:$E$1869,$B205,进货台账!$B$3:$B$1869,LEFT($I$3,4),进货台账!$C$3:$C$1869,LEFT(BW$4,LEN(BW$4)-1)),"")</f>
        <v/>
      </c>
      <c r="BX205" s="64" t="str">
        <f>IF($B205&lt;&gt;"",SUMIFS(进货台账!$K$3:$K$1869,进货台账!$E$3:$E$1869,$B205,进货台账!$B$3:$B$1869,LEFT($I$3,4),进货台账!$C$3:$C$1869,LEFT(BW$4,LEN(BW$4)-1)),"")</f>
        <v/>
      </c>
      <c r="BY205" s="64" t="str">
        <f t="shared" si="272"/>
        <v/>
      </c>
      <c r="BZ205" s="64" t="str">
        <f t="shared" si="273"/>
        <v/>
      </c>
      <c r="CA205" s="64" t="str">
        <f>IF($B205&lt;&gt;"",SUMIFS(销售台账!$I$3:$I$2654,销售台账!$E$3:$E$2654,$B205,销售台账!$B$3:$B$2654,LEFT($I$3,4),销售台账!$C$3:$C$2654,LEFT(BW$4,LEN(BW$4)-1)),"")</f>
        <v/>
      </c>
      <c r="CB205" s="64" t="str">
        <f>IF($B205&lt;&gt;"",IFERROR(SUMIFS(销售台账!$K$3:$K$2654,销售台账!$E$3:$E$2654,$B205,销售台账!$B$3:$B$2654,LEFT($I$3,4),销售台账!$C$3:$C$2654,LEFT(BW$4,LEN(BW$4)-1))/CA205,0),"")</f>
        <v/>
      </c>
      <c r="CC205" s="64" t="str">
        <f>IF($B205&lt;&gt;"",SUMIFS(损耗登记!$I$3:$I$4999,损耗登记!$E$3:$E$4999,$B205,损耗登记!$B$3:$B$4999,LEFT($I$3,4),损耗登记!$C$3:$C$4999,LEFT(BW$4,LEN(BW$4)-1)),"")</f>
        <v/>
      </c>
      <c r="CD205" s="64" t="str">
        <f t="shared" si="274"/>
        <v/>
      </c>
      <c r="CE205" s="64" t="str">
        <f t="shared" si="275"/>
        <v/>
      </c>
      <c r="CF205" s="64" t="str">
        <f t="shared" si="276"/>
        <v/>
      </c>
      <c r="CG205" s="64" t="str">
        <f t="shared" si="277"/>
        <v/>
      </c>
      <c r="CH205" s="64" t="str">
        <f>IF($B205&lt;&gt;"",SUMIFS(进货台账!$I$3:$I$1869,进货台账!$E$3:$E$1869,$B205,进货台账!$B$3:$B$1869,LEFT($I$3,4),进货台账!$C$3:$C$1869,LEFT(CH$4,LEN(CH$4)-1)),"")</f>
        <v/>
      </c>
      <c r="CI205" s="64" t="str">
        <f>IF($B205&lt;&gt;"",SUMIFS(进货台账!$K$3:$K$1869,进货台账!$E$3:$E$1869,$B205,进货台账!$B$3:$B$1869,LEFT($I$3,4),进货台账!$C$3:$C$1869,LEFT(CH$4,LEN(CH$4)-1)),"")</f>
        <v/>
      </c>
      <c r="CJ205" s="64" t="str">
        <f t="shared" si="278"/>
        <v/>
      </c>
      <c r="CK205" s="64" t="str">
        <f t="shared" si="279"/>
        <v/>
      </c>
      <c r="CL205" s="64" t="str">
        <f>IF($B205&lt;&gt;"",SUMIFS(销售台账!$I$3:$I$2654,销售台账!$E$3:$E$2654,$B205,销售台账!$B$3:$B$2654,LEFT($I$3,4),销售台账!$C$3:$C$2654,LEFT(CH$4,LEN(CH$4)-1)),"")</f>
        <v/>
      </c>
      <c r="CM205" s="64" t="str">
        <f>IF($B205&lt;&gt;"",IFERROR(SUMIFS(销售台账!$K$3:$K$2654,销售台账!$E$3:$E$2654,$B205,销售台账!$B$3:$B$2654,LEFT($I$3,4),销售台账!$C$3:$C$2654,LEFT(CH$4,LEN(CH$4)-1))/CL205,0),"")</f>
        <v/>
      </c>
      <c r="CN205" s="64" t="str">
        <f>IF($B205&lt;&gt;"",SUMIFS(损耗登记!$I$3:$I$4999,损耗登记!$E$3:$E$4999,$B205,损耗登记!$B$3:$B$4999,LEFT($I$3,4),损耗登记!$C$3:$C$4999,LEFT(CH$4,LEN(CH$4)-1)),"")</f>
        <v/>
      </c>
      <c r="CO205" s="64" t="str">
        <f t="shared" si="280"/>
        <v/>
      </c>
      <c r="CP205" s="64" t="str">
        <f t="shared" si="281"/>
        <v/>
      </c>
      <c r="CQ205" s="64" t="str">
        <f t="shared" si="282"/>
        <v/>
      </c>
      <c r="CR205" s="64" t="str">
        <f t="shared" si="283"/>
        <v/>
      </c>
      <c r="CS205" s="64" t="str">
        <f>IF($B205&lt;&gt;"",SUMIFS(进货台账!$I$3:$I$1869,进货台账!$E$3:$E$1869,$B205,进货台账!$B$3:$B$1869,LEFT($I$3,4),进货台账!$C$3:$C$1869,LEFT(CS$4,LEN(CS$4)-1)),"")</f>
        <v/>
      </c>
      <c r="CT205" s="64" t="str">
        <f>IF($B205&lt;&gt;"",SUMIFS(进货台账!$K$3:$K$1869,进货台账!$E$3:$E$1869,$B205,进货台账!$B$3:$B$1869,LEFT($I$3,4),进货台账!$C$3:$C$1869,LEFT(CS$4,LEN(CS$4)-1)),"")</f>
        <v/>
      </c>
      <c r="CU205" s="64" t="str">
        <f t="shared" si="284"/>
        <v/>
      </c>
      <c r="CV205" s="64" t="str">
        <f t="shared" si="285"/>
        <v/>
      </c>
      <c r="CW205" s="64" t="str">
        <f>IF($B205&lt;&gt;"",SUMIFS(销售台账!$I$3:$I$2654,销售台账!$E$3:$E$2654,$B205,销售台账!$B$3:$B$2654,LEFT($I$3,4),销售台账!$C$3:$C$2654,LEFT(CS$4,LEN(CS$4)-1)),"")</f>
        <v/>
      </c>
      <c r="CX205" s="64" t="str">
        <f>IF($B205&lt;&gt;"",IFERROR(SUMIFS(销售台账!$K$3:$K$2654,销售台账!$E$3:$E$2654,$B205,销售台账!$B$3:$B$2654,LEFT($I$3,4),销售台账!$C$3:$C$2654,LEFT(CS$4,LEN(CS$4)-1))/CW205,0),"")</f>
        <v/>
      </c>
      <c r="CY205" s="64" t="str">
        <f>IF($B205&lt;&gt;"",SUMIFS(损耗登记!$I$3:$I$4999,损耗登记!$E$3:$E$4999,$B205,损耗登记!$B$3:$B$4999,LEFT($I$3,4),损耗登记!$C$3:$C$4999,LEFT(CS$4,LEN(CS$4)-1)),"")</f>
        <v/>
      </c>
      <c r="CZ205" s="64" t="str">
        <f t="shared" si="286"/>
        <v/>
      </c>
      <c r="DA205" s="64" t="str">
        <f t="shared" si="287"/>
        <v/>
      </c>
      <c r="DB205" s="64" t="str">
        <f t="shared" si="288"/>
        <v/>
      </c>
      <c r="DC205" s="64" t="str">
        <f t="shared" si="289"/>
        <v/>
      </c>
      <c r="DD205" s="64" t="str">
        <f>IF($B205&lt;&gt;"",SUMIFS(进货台账!$I$3:$I$1869,进货台账!$E$3:$E$1869,$B205,进货台账!$B$3:$B$1869,LEFT($I$3,4),进货台账!$C$3:$C$1869,LEFT(DD$4,LEN(DD$4)-1)),"")</f>
        <v/>
      </c>
      <c r="DE205" s="64" t="str">
        <f>IF($B205&lt;&gt;"",SUMIFS(进货台账!$K$3:$K$1869,进货台账!$E$3:$E$1869,$B205,进货台账!$B$3:$B$1869,LEFT($I$3,4),进货台账!$C$3:$C$1869,LEFT(DD$4,LEN(DD$4)-1)),"")</f>
        <v/>
      </c>
      <c r="DF205" s="64" t="str">
        <f t="shared" si="290"/>
        <v/>
      </c>
      <c r="DG205" s="64" t="str">
        <f t="shared" si="291"/>
        <v/>
      </c>
      <c r="DH205" s="64" t="str">
        <f>IF($B205&lt;&gt;"",SUMIFS(销售台账!$I$3:$I$2654,销售台账!$E$3:$E$2654,$B205,销售台账!$B$3:$B$2654,LEFT($I$3,4),销售台账!$C$3:$C$2654,LEFT(DD$4,LEN(DD$4)-1)),"")</f>
        <v/>
      </c>
      <c r="DI205" s="64" t="str">
        <f>IF($B205&lt;&gt;"",IFERROR(SUMIFS(销售台账!$K$3:$K$2654,销售台账!$E$3:$E$2654,$B205,销售台账!$B$3:$B$2654,LEFT($I$3,4),销售台账!$C$3:$C$2654,LEFT(DD$4,LEN(DD$4)-1))/DH205,0),"")</f>
        <v/>
      </c>
      <c r="DJ205" s="64" t="str">
        <f>IF($B205&lt;&gt;"",SUMIFS(损耗登记!$I$3:$I$4999,损耗登记!$E$3:$E$4999,$B205,损耗登记!$B$3:$B$4999,LEFT($I$3,4),损耗登记!$C$3:$C$4999,LEFT(DD$4,LEN(DD$4)-1)),"")</f>
        <v/>
      </c>
      <c r="DK205" s="64" t="str">
        <f t="shared" si="292"/>
        <v/>
      </c>
      <c r="DL205" s="64" t="str">
        <f t="shared" si="293"/>
        <v/>
      </c>
      <c r="DM205" s="64" t="str">
        <f t="shared" si="294"/>
        <v/>
      </c>
      <c r="DN205" s="64" t="str">
        <f t="shared" si="295"/>
        <v/>
      </c>
      <c r="DO205" s="64" t="str">
        <f>IF($B205&lt;&gt;"",SUMIFS(进货台账!$I$3:$I$1869,进货台账!$E$3:$E$1869,$B205,进货台账!$B$3:$B$1869,LEFT($I$3,4),进货台账!$C$3:$C$1869,LEFT(DO$4,LEN(DO$4)-1)),"")</f>
        <v/>
      </c>
      <c r="DP205" s="64" t="str">
        <f>IF($B205&lt;&gt;"",SUMIFS(进货台账!$K$3:$K$1869,进货台账!$E$3:$E$1869,$B205,进货台账!$B$3:$B$1869,LEFT($I$3,4),进货台账!$C$3:$C$1869,LEFT(DO$4,LEN(DO$4)-1)),"")</f>
        <v/>
      </c>
      <c r="DQ205" s="64" t="str">
        <f t="shared" si="296"/>
        <v/>
      </c>
      <c r="DR205" s="64" t="str">
        <f t="shared" si="297"/>
        <v/>
      </c>
      <c r="DS205" s="64" t="str">
        <f>IF($B205&lt;&gt;"",SUMIFS(销售台账!$I$3:$I$2654,销售台账!$E$3:$E$2654,$B205,销售台账!$B$3:$B$2654,LEFT($I$3,4),销售台账!$C$3:$C$2654,LEFT(DO$4,LEN(DO$4)-1)),"")</f>
        <v/>
      </c>
      <c r="DT205" s="64" t="str">
        <f>IF($B205&lt;&gt;"",IFERROR(SUMIFS(销售台账!$K$3:$K$2654,销售台账!$E$3:$E$2654,$B205,销售台账!$B$3:$B$2654,LEFT($I$3,4),销售台账!$C$3:$C$2654,LEFT(DO$4,LEN(DO$4)-1))/DS205,0),"")</f>
        <v/>
      </c>
      <c r="DU205" s="64" t="str">
        <f>IF($B205&lt;&gt;"",SUMIFS(损耗登记!$I$3:$I$4999,损耗登记!$E$3:$E$4999,$B205,损耗登记!$B$3:$B$4999,LEFT($I$3,4),损耗登记!$C$3:$C$4999,LEFT(DO$4,LEN(DO$4)-1)),"")</f>
        <v/>
      </c>
      <c r="DV205" s="64" t="str">
        <f t="shared" si="298"/>
        <v/>
      </c>
      <c r="DW205" s="64" t="str">
        <f t="shared" si="299"/>
        <v/>
      </c>
      <c r="DX205" s="64" t="str">
        <f t="shared" si="300"/>
        <v/>
      </c>
      <c r="DY205" s="64" t="str">
        <f t="shared" si="301"/>
        <v/>
      </c>
      <c r="DZ205" s="64" t="str">
        <f>IF($B205&lt;&gt;"",SUMIFS(进货台账!$I$3:$I$1869,进货台账!$E$3:$E$1869,$B205,进货台账!$B$3:$B$1869,LEFT($I$3,4),进货台账!$C$3:$C$1869,LEFT(DZ$4,LEN(DZ$4)-1)),"")</f>
        <v/>
      </c>
      <c r="EA205" s="64" t="str">
        <f>IF($B205&lt;&gt;"",SUMIFS(进货台账!$K$3:$K$1869,进货台账!$E$3:$E$1869,$B205,进货台账!$B$3:$B$1869,LEFT($I$3,4),进货台账!$C$3:$C$1869,LEFT(DZ$4,LEN(DZ$4)-1)),"")</f>
        <v/>
      </c>
      <c r="EB205" s="64" t="str">
        <f t="shared" si="302"/>
        <v/>
      </c>
      <c r="EC205" s="64" t="str">
        <f t="shared" si="303"/>
        <v/>
      </c>
      <c r="ED205" s="64" t="str">
        <f>IF($B205&lt;&gt;"",SUMIFS(销售台账!$I$3:$I$2654,销售台账!$E$3:$E$2654,$B205,销售台账!$B$3:$B$2654,LEFT($I$3,4),销售台账!$C$3:$C$2654,LEFT(DZ$4,LEN(DZ$4)-1)),"")</f>
        <v/>
      </c>
      <c r="EE205" s="64" t="str">
        <f>IF($B205&lt;&gt;"",IFERROR(SUMIFS(销售台账!$K$3:$K$2654,销售台账!$E$3:$E$2654,$B205,销售台账!$B$3:$B$2654,LEFT($I$3,4),销售台账!$C$3:$C$2654,LEFT(DZ$4,LEN(DZ$4)-1))/ED205,0),"")</f>
        <v/>
      </c>
      <c r="EF205" s="64" t="str">
        <f>IF($B205&lt;&gt;"",SUMIFS(损耗登记!$I$3:$I$4999,损耗登记!$E$3:$E$4999,$B205,损耗登记!$B$3:$B$4999,LEFT($I$3,4),损耗登记!$C$3:$C$4999,LEFT(DZ$4,LEN(DZ$4)-1)),"")</f>
        <v/>
      </c>
      <c r="EG205" s="64" t="str">
        <f t="shared" si="304"/>
        <v/>
      </c>
      <c r="EH205" s="64" t="str">
        <f t="shared" si="305"/>
        <v/>
      </c>
      <c r="EI205" s="64" t="str">
        <f t="shared" si="306"/>
        <v/>
      </c>
      <c r="EJ205" s="64" t="str">
        <f t="shared" si="307"/>
        <v/>
      </c>
    </row>
    <row r="206" s="44" customFormat="1" ht="22" customHeight="1" spans="1:140">
      <c r="A206" s="63" t="str">
        <f t="shared" si="308"/>
        <v/>
      </c>
      <c r="B206" s="63" t="str">
        <f>IF(商品参数!A202&lt;&gt;"",商品参数!A202,"")</f>
        <v/>
      </c>
      <c r="C206" s="64" t="str">
        <f>IFERROR(VLOOKUP(B206,商品参数!A:E,2,FALSE),"")</f>
        <v/>
      </c>
      <c r="D206" s="64" t="str">
        <f>IFERROR(VLOOKUP(B206,商品参数!A:E,3,FALSE),"")</f>
        <v/>
      </c>
      <c r="E206" s="64" t="str">
        <f>IFERROR(VLOOKUP(B206,商品参数!A:E,4,FALSE),"")</f>
        <v/>
      </c>
      <c r="F206" s="64" t="str">
        <f>IF(E206&lt;&gt;"",IFERROR(VLOOKUP(B206,商品参数!$A$3:$D$499,6,0),0),"")</f>
        <v/>
      </c>
      <c r="G206" s="64" t="str">
        <f>IF(E206&lt;&gt;"",IFERROR(VLOOKUP(B206,商品参数!$A$3:$E$499,7,0),0),"")</f>
        <v/>
      </c>
      <c r="H206" s="64" t="str">
        <f t="shared" si="242"/>
        <v/>
      </c>
      <c r="I206" s="64" t="str">
        <f>IF($B206&lt;&gt;"",SUMIFS(进货台账!$I$3:$I$1869,进货台账!$E$3:$E$1869,$B206,进货台账!$B$3:$B$1869,LEFT($I$3,4),进货台账!$C$3:$C$1869,LEFT(I$4,LEN(I$4)-1)),"")</f>
        <v/>
      </c>
      <c r="J206" s="64" t="str">
        <f>IF($B206&lt;&gt;"",SUMIFS(进货台账!$K$3:$K$1869,进货台账!$E$3:$E$1869,$B206,进货台账!$B$3:$B$1869,LEFT($I$3,4),进货台账!$C$3:$C$1869,LEFT(I$4,LEN(I$4)-1)),"")</f>
        <v/>
      </c>
      <c r="K206" s="64" t="str">
        <f t="shared" si="243"/>
        <v/>
      </c>
      <c r="L206" s="64" t="str">
        <f t="shared" si="244"/>
        <v/>
      </c>
      <c r="M206" s="64" t="str">
        <f>IF($B206&lt;&gt;"",SUMIFS(销售台账!$I$3:$I$2654,销售台账!$E$3:$E$2654,$B206,销售台账!$B$3:$B$2654,LEFT($I$3,4),销售台账!$C$3:$C$2654,LEFT(I$4,LEN(I$4)-1)),"")</f>
        <v/>
      </c>
      <c r="N206" s="64" t="str">
        <f>IF($B206&lt;&gt;"",IFERROR(SUMIFS(销售台账!$K$3:$K$2654,销售台账!$E$3:$E$2654,$B206,销售台账!$B$3:$B$2654,LEFT($I$3,4),销售台账!$C$3:$C$2654,LEFT(I$4,LEN(I$4)-1))/M206,0),"")</f>
        <v/>
      </c>
      <c r="O206" s="64" t="str">
        <f>IF($B206&lt;&gt;"",SUMIFS(损耗登记!$I$3:$I$4999,损耗登记!$E$3:$E$4999,$B206,损耗登记!$B$3:$B$4999,LEFT($I$3,4),损耗登记!$C$3:$C$4999,LEFT(I$4,LEN(I$4)-1)),"")</f>
        <v/>
      </c>
      <c r="P206" s="64" t="str">
        <f t="shared" si="245"/>
        <v/>
      </c>
      <c r="Q206" s="64" t="str">
        <f t="shared" si="246"/>
        <v/>
      </c>
      <c r="R206" s="64" t="str">
        <f t="shared" si="247"/>
        <v/>
      </c>
      <c r="S206" s="64" t="str">
        <f t="shared" si="309"/>
        <v/>
      </c>
      <c r="T206" s="64" t="str">
        <f>IF($B206&lt;&gt;"",SUMIFS(进货台账!$I$3:$I$1869,进货台账!$E$3:$E$1869,$B206,进货台账!$B$3:$B$1869,LEFT($I$3,4),进货台账!$C$3:$C$1869,LEFT(T$4,LEN(T$4)-1)),"")</f>
        <v/>
      </c>
      <c r="U206" s="64" t="str">
        <f>IF($B206&lt;&gt;"",SUMIFS(进货台账!$K$3:$K$1869,进货台账!$E$3:$E$1869,$B206,进货台账!$B$3:$B$1869,LEFT($I$3,4),进货台账!$C$3:$C$1869,LEFT(T$4,LEN(T$4)-1)),"")</f>
        <v/>
      </c>
      <c r="V206" s="64" t="str">
        <f t="shared" si="310"/>
        <v/>
      </c>
      <c r="W206" s="64" t="str">
        <f t="shared" si="311"/>
        <v/>
      </c>
      <c r="X206" s="64" t="str">
        <f>IF($B206&lt;&gt;"",SUMIFS(销售台账!$I$3:$I$2654,销售台账!$E$3:$E$2654,$B206,销售台账!$B$3:$B$2654,LEFT($I$3,4),销售台账!$C$3:$C$2654,LEFT(T$4,LEN(T$4)-1)),"")</f>
        <v/>
      </c>
      <c r="Y206" s="64" t="str">
        <f>IF($B206&lt;&gt;"",IFERROR(SUMIFS(销售台账!$K$3:$K$2654,销售台账!$E$3:$E$2654,$B206,销售台账!$B$3:$B$2654,LEFT($I$3,4),销售台账!$C$3:$C$2654,LEFT(T$4,LEN(T$4)-1))/X206,0),"")</f>
        <v/>
      </c>
      <c r="Z206" s="64" t="str">
        <f>IF($B206&lt;&gt;"",SUMIFS(损耗登记!$I$3:$I$4999,损耗登记!$E$3:$E$4999,$B206,损耗登记!$B$3:$B$4999,LEFT($I$3,4),损耗登记!$C$3:$C$4999,LEFT(T$4,LEN(T$4)-1)),"")</f>
        <v/>
      </c>
      <c r="AA206" s="64" t="str">
        <f t="shared" si="312"/>
        <v/>
      </c>
      <c r="AB206" s="64" t="str">
        <f t="shared" si="313"/>
        <v/>
      </c>
      <c r="AC206" s="64" t="str">
        <f t="shared" si="314"/>
        <v/>
      </c>
      <c r="AD206" s="64" t="str">
        <f t="shared" si="315"/>
        <v/>
      </c>
      <c r="AE206" s="64" t="str">
        <f>IF($B206&lt;&gt;"",SUMIFS(进货台账!$I$3:$I$1869,进货台账!$E$3:$E$1869,$B206,进货台账!$B$3:$B$1869,LEFT($I$3,4),进货台账!$C$3:$C$1869,LEFT(AE$4,LEN(AE$4)-1)),"")</f>
        <v/>
      </c>
      <c r="AF206" s="64" t="str">
        <f>IF($B206&lt;&gt;"",SUMIFS(进货台账!$K$3:$K$1869,进货台账!$E$3:$E$1869,$B206,进货台账!$B$3:$B$1869,LEFT($I$3,4),进货台账!$C$3:$C$1869,LEFT(AE$4,LEN(AE$4)-1)),"")</f>
        <v/>
      </c>
      <c r="AG206" s="64" t="str">
        <f t="shared" si="248"/>
        <v/>
      </c>
      <c r="AH206" s="64" t="str">
        <f t="shared" si="249"/>
        <v/>
      </c>
      <c r="AI206" s="64" t="str">
        <f>IF($B206&lt;&gt;"",SUMIFS(销售台账!$I$3:$I$2654,销售台账!$E$3:$E$2654,$B206,销售台账!$B$3:$B$2654,LEFT($I$3,4),销售台账!$C$3:$C$2654,LEFT(AE$4,LEN(AE$4)-1)),"")</f>
        <v/>
      </c>
      <c r="AJ206" s="64" t="str">
        <f>IF($B206&lt;&gt;"",IFERROR(SUMIFS(销售台账!$K$3:$K$2654,销售台账!$E$3:$E$2654,$B206,销售台账!$B$3:$B$2654,LEFT($I$3,4),销售台账!$C$3:$C$2654,LEFT(AE$4,LEN(AE$4)-1))/AI206,0),"")</f>
        <v/>
      </c>
      <c r="AK206" s="64" t="str">
        <f>IF($B206&lt;&gt;"",SUMIFS(损耗登记!$I$3:$I$4999,损耗登记!$E$3:$E$4999,$B206,损耗登记!$B$3:$B$4999,LEFT($I$3,4),损耗登记!$C$3:$C$4999,LEFT(AE$4,LEN(AE$4)-1)),"")</f>
        <v/>
      </c>
      <c r="AL206" s="64" t="str">
        <f t="shared" si="250"/>
        <v/>
      </c>
      <c r="AM206" s="64" t="str">
        <f t="shared" si="251"/>
        <v/>
      </c>
      <c r="AN206" s="64" t="str">
        <f t="shared" si="252"/>
        <v/>
      </c>
      <c r="AO206" s="64" t="str">
        <f t="shared" si="253"/>
        <v/>
      </c>
      <c r="AP206" s="64" t="str">
        <f>IF($B206&lt;&gt;"",SUMIFS(进货台账!$I$3:$I$1869,进货台账!$E$3:$E$1869,$B206,进货台账!$B$3:$B$1869,LEFT($I$3,4),进货台账!$C$3:$C$1869,LEFT(AP$4,LEN(AP$4)-1)),"")</f>
        <v/>
      </c>
      <c r="AQ206" s="64" t="str">
        <f>IF($B206&lt;&gt;"",SUMIFS(进货台账!$K$3:$K$1869,进货台账!$E$3:$E$1869,$B206,进货台账!$B$3:$B$1869,LEFT($I$3,4),进货台账!$C$3:$C$1869,LEFT(AP$4,LEN(AP$4)-1)),"")</f>
        <v/>
      </c>
      <c r="AR206" s="64" t="str">
        <f t="shared" si="254"/>
        <v/>
      </c>
      <c r="AS206" s="64" t="str">
        <f t="shared" si="255"/>
        <v/>
      </c>
      <c r="AT206" s="64" t="str">
        <f>IF($B206&lt;&gt;"",SUMIFS(销售台账!$I$3:$I$2654,销售台账!$E$3:$E$2654,$B206,销售台账!$B$3:$B$2654,LEFT($I$3,4),销售台账!$C$3:$C$2654,LEFT(AP$4,LEN(AP$4)-1)),"")</f>
        <v/>
      </c>
      <c r="AU206" s="64" t="str">
        <f>IF($B206&lt;&gt;"",IFERROR(SUMIFS(销售台账!$K$3:$K$2654,销售台账!$E$3:$E$2654,$B206,销售台账!$B$3:$B$2654,LEFT($I$3,4),销售台账!$C$3:$C$2654,LEFT(AP$4,LEN(AP$4)-1))/AT206,0),"")</f>
        <v/>
      </c>
      <c r="AV206" s="64" t="str">
        <f>IF($B206&lt;&gt;"",SUMIFS(损耗登记!$I$3:$I$4999,损耗登记!$E$3:$E$4999,$B206,损耗登记!$B$3:$B$4999,LEFT($I$3,4),损耗登记!$C$3:$C$4999,LEFT(AP$4,LEN(AP$4)-1)),"")</f>
        <v/>
      </c>
      <c r="AW206" s="64" t="str">
        <f t="shared" si="256"/>
        <v/>
      </c>
      <c r="AX206" s="64" t="str">
        <f t="shared" si="257"/>
        <v/>
      </c>
      <c r="AY206" s="64" t="str">
        <f t="shared" si="258"/>
        <v/>
      </c>
      <c r="AZ206" s="64" t="str">
        <f t="shared" si="259"/>
        <v/>
      </c>
      <c r="BA206" s="64" t="str">
        <f>IF($B206&lt;&gt;"",SUMIFS(进货台账!$I$3:$I$1869,进货台账!$E$3:$E$1869,$B206,进货台账!$B$3:$B$1869,LEFT($I$3,4),进货台账!$C$3:$C$1869,LEFT(BA$4,LEN(BA$4)-1)),"")</f>
        <v/>
      </c>
      <c r="BB206" s="64" t="str">
        <f>IF($B206&lt;&gt;"",SUMIFS(进货台账!$K$3:$K$1869,进货台账!$E$3:$E$1869,$B206,进货台账!$B$3:$B$1869,LEFT($I$3,4),进货台账!$C$3:$C$1869,LEFT(BA$4,LEN(BA$4)-1)),"")</f>
        <v/>
      </c>
      <c r="BC206" s="64" t="str">
        <f t="shared" si="260"/>
        <v/>
      </c>
      <c r="BD206" s="64" t="str">
        <f t="shared" si="261"/>
        <v/>
      </c>
      <c r="BE206" s="64" t="str">
        <f>IF($B206&lt;&gt;"",SUMIFS(销售台账!$I$3:$I$2654,销售台账!$E$3:$E$2654,$B206,销售台账!$B$3:$B$2654,LEFT($I$3,4),销售台账!$C$3:$C$2654,LEFT(BA$4,LEN(BA$4)-1)),"")</f>
        <v/>
      </c>
      <c r="BF206" s="64" t="str">
        <f>IF($B206&lt;&gt;"",IFERROR(SUMIFS(销售台账!$K$3:$K$2654,销售台账!$E$3:$E$2654,$B206,销售台账!$B$3:$B$2654,LEFT($I$3,4),销售台账!$C$3:$C$2654,LEFT(BA$4,LEN(BA$4)-1))/BE206,0),"")</f>
        <v/>
      </c>
      <c r="BG206" s="64" t="str">
        <f>IF($B206&lt;&gt;"",SUMIFS(损耗登记!$I$3:$I$4999,损耗登记!$E$3:$E$4999,$B206,损耗登记!$B$3:$B$4999,LEFT($I$3,4),损耗登记!$C$3:$C$4999,LEFT(BA$4,LEN(BA$4)-1)),"")</f>
        <v/>
      </c>
      <c r="BH206" s="64" t="str">
        <f t="shared" si="262"/>
        <v/>
      </c>
      <c r="BI206" s="64" t="str">
        <f t="shared" si="263"/>
        <v/>
      </c>
      <c r="BJ206" s="64" t="str">
        <f t="shared" si="264"/>
        <v/>
      </c>
      <c r="BK206" s="64" t="str">
        <f t="shared" si="265"/>
        <v/>
      </c>
      <c r="BL206" s="64" t="str">
        <f>IF($B206&lt;&gt;"",SUMIFS(进货台账!$I$3:$I$1869,进货台账!$E$3:$E$1869,$B206,进货台账!$B$3:$B$1869,LEFT($I$3,4),进货台账!$C$3:$C$1869,LEFT(BL$4,LEN(BL$4)-1)),"")</f>
        <v/>
      </c>
      <c r="BM206" s="64" t="str">
        <f>IF($B206&lt;&gt;"",SUMIFS(进货台账!$K$3:$K$1869,进货台账!$E$3:$E$1869,$B206,进货台账!$B$3:$B$1869,LEFT($I$3,4),进货台账!$C$3:$C$1869,LEFT(BL$4,LEN(BL$4)-1)),"")</f>
        <v/>
      </c>
      <c r="BN206" s="64" t="str">
        <f t="shared" si="266"/>
        <v/>
      </c>
      <c r="BO206" s="64" t="str">
        <f t="shared" si="267"/>
        <v/>
      </c>
      <c r="BP206" s="64" t="str">
        <f>IF($B206&lt;&gt;"",SUMIFS(销售台账!$I$3:$I$2654,销售台账!$E$3:$E$2654,$B206,销售台账!$B$3:$B$2654,LEFT($I$3,4),销售台账!$C$3:$C$2654,LEFT(BL$4,LEN(BL$4)-1)),"")</f>
        <v/>
      </c>
      <c r="BQ206" s="64" t="str">
        <f>IF($B206&lt;&gt;"",IFERROR(SUMIFS(销售台账!$K$3:$K$2654,销售台账!$E$3:$E$2654,$B206,销售台账!$B$3:$B$2654,LEFT($I$3,4),销售台账!$C$3:$C$2654,LEFT(BL$4,LEN(BL$4)-1))/BP206,0),"")</f>
        <v/>
      </c>
      <c r="BR206" s="64" t="str">
        <f>IF($B206&lt;&gt;"",SUMIFS(损耗登记!$I$3:$I$4999,损耗登记!$E$3:$E$4999,$B206,损耗登记!$B$3:$B$4999,LEFT($I$3,4),损耗登记!$C$3:$C$4999,LEFT(BL$4,LEN(BL$4)-1)),"")</f>
        <v/>
      </c>
      <c r="BS206" s="64" t="str">
        <f t="shared" si="268"/>
        <v/>
      </c>
      <c r="BT206" s="64" t="str">
        <f t="shared" si="269"/>
        <v/>
      </c>
      <c r="BU206" s="64" t="str">
        <f t="shared" si="270"/>
        <v/>
      </c>
      <c r="BV206" s="64" t="str">
        <f t="shared" si="271"/>
        <v/>
      </c>
      <c r="BW206" s="64" t="str">
        <f>IF($B206&lt;&gt;"",SUMIFS(进货台账!$I$3:$I$1869,进货台账!$E$3:$E$1869,$B206,进货台账!$B$3:$B$1869,LEFT($I$3,4),进货台账!$C$3:$C$1869,LEFT(BW$4,LEN(BW$4)-1)),"")</f>
        <v/>
      </c>
      <c r="BX206" s="64" t="str">
        <f>IF($B206&lt;&gt;"",SUMIFS(进货台账!$K$3:$K$1869,进货台账!$E$3:$E$1869,$B206,进货台账!$B$3:$B$1869,LEFT($I$3,4),进货台账!$C$3:$C$1869,LEFT(BW$4,LEN(BW$4)-1)),"")</f>
        <v/>
      </c>
      <c r="BY206" s="64" t="str">
        <f t="shared" si="272"/>
        <v/>
      </c>
      <c r="BZ206" s="64" t="str">
        <f t="shared" si="273"/>
        <v/>
      </c>
      <c r="CA206" s="64" t="str">
        <f>IF($B206&lt;&gt;"",SUMIFS(销售台账!$I$3:$I$2654,销售台账!$E$3:$E$2654,$B206,销售台账!$B$3:$B$2654,LEFT($I$3,4),销售台账!$C$3:$C$2654,LEFT(BW$4,LEN(BW$4)-1)),"")</f>
        <v/>
      </c>
      <c r="CB206" s="64" t="str">
        <f>IF($B206&lt;&gt;"",IFERROR(SUMIFS(销售台账!$K$3:$K$2654,销售台账!$E$3:$E$2654,$B206,销售台账!$B$3:$B$2654,LEFT($I$3,4),销售台账!$C$3:$C$2654,LEFT(BW$4,LEN(BW$4)-1))/CA206,0),"")</f>
        <v/>
      </c>
      <c r="CC206" s="64" t="str">
        <f>IF($B206&lt;&gt;"",SUMIFS(损耗登记!$I$3:$I$4999,损耗登记!$E$3:$E$4999,$B206,损耗登记!$B$3:$B$4999,LEFT($I$3,4),损耗登记!$C$3:$C$4999,LEFT(BW$4,LEN(BW$4)-1)),"")</f>
        <v/>
      </c>
      <c r="CD206" s="64" t="str">
        <f t="shared" si="274"/>
        <v/>
      </c>
      <c r="CE206" s="64" t="str">
        <f t="shared" si="275"/>
        <v/>
      </c>
      <c r="CF206" s="64" t="str">
        <f t="shared" si="276"/>
        <v/>
      </c>
      <c r="CG206" s="64" t="str">
        <f t="shared" si="277"/>
        <v/>
      </c>
      <c r="CH206" s="64" t="str">
        <f>IF($B206&lt;&gt;"",SUMIFS(进货台账!$I$3:$I$1869,进货台账!$E$3:$E$1869,$B206,进货台账!$B$3:$B$1869,LEFT($I$3,4),进货台账!$C$3:$C$1869,LEFT(CH$4,LEN(CH$4)-1)),"")</f>
        <v/>
      </c>
      <c r="CI206" s="64" t="str">
        <f>IF($B206&lt;&gt;"",SUMIFS(进货台账!$K$3:$K$1869,进货台账!$E$3:$E$1869,$B206,进货台账!$B$3:$B$1869,LEFT($I$3,4),进货台账!$C$3:$C$1869,LEFT(CH$4,LEN(CH$4)-1)),"")</f>
        <v/>
      </c>
      <c r="CJ206" s="64" t="str">
        <f t="shared" si="278"/>
        <v/>
      </c>
      <c r="CK206" s="64" t="str">
        <f t="shared" si="279"/>
        <v/>
      </c>
      <c r="CL206" s="64" t="str">
        <f>IF($B206&lt;&gt;"",SUMIFS(销售台账!$I$3:$I$2654,销售台账!$E$3:$E$2654,$B206,销售台账!$B$3:$B$2654,LEFT($I$3,4),销售台账!$C$3:$C$2654,LEFT(CH$4,LEN(CH$4)-1)),"")</f>
        <v/>
      </c>
      <c r="CM206" s="64" t="str">
        <f>IF($B206&lt;&gt;"",IFERROR(SUMIFS(销售台账!$K$3:$K$2654,销售台账!$E$3:$E$2654,$B206,销售台账!$B$3:$B$2654,LEFT($I$3,4),销售台账!$C$3:$C$2654,LEFT(CH$4,LEN(CH$4)-1))/CL206,0),"")</f>
        <v/>
      </c>
      <c r="CN206" s="64" t="str">
        <f>IF($B206&lt;&gt;"",SUMIFS(损耗登记!$I$3:$I$4999,损耗登记!$E$3:$E$4999,$B206,损耗登记!$B$3:$B$4999,LEFT($I$3,4),损耗登记!$C$3:$C$4999,LEFT(CH$4,LEN(CH$4)-1)),"")</f>
        <v/>
      </c>
      <c r="CO206" s="64" t="str">
        <f t="shared" si="280"/>
        <v/>
      </c>
      <c r="CP206" s="64" t="str">
        <f t="shared" si="281"/>
        <v/>
      </c>
      <c r="CQ206" s="64" t="str">
        <f t="shared" si="282"/>
        <v/>
      </c>
      <c r="CR206" s="64" t="str">
        <f t="shared" si="283"/>
        <v/>
      </c>
      <c r="CS206" s="64" t="str">
        <f>IF($B206&lt;&gt;"",SUMIFS(进货台账!$I$3:$I$1869,进货台账!$E$3:$E$1869,$B206,进货台账!$B$3:$B$1869,LEFT($I$3,4),进货台账!$C$3:$C$1869,LEFT(CS$4,LEN(CS$4)-1)),"")</f>
        <v/>
      </c>
      <c r="CT206" s="64" t="str">
        <f>IF($B206&lt;&gt;"",SUMIFS(进货台账!$K$3:$K$1869,进货台账!$E$3:$E$1869,$B206,进货台账!$B$3:$B$1869,LEFT($I$3,4),进货台账!$C$3:$C$1869,LEFT(CS$4,LEN(CS$4)-1)),"")</f>
        <v/>
      </c>
      <c r="CU206" s="64" t="str">
        <f t="shared" si="284"/>
        <v/>
      </c>
      <c r="CV206" s="64" t="str">
        <f t="shared" si="285"/>
        <v/>
      </c>
      <c r="CW206" s="64" t="str">
        <f>IF($B206&lt;&gt;"",SUMIFS(销售台账!$I$3:$I$2654,销售台账!$E$3:$E$2654,$B206,销售台账!$B$3:$B$2654,LEFT($I$3,4),销售台账!$C$3:$C$2654,LEFT(CS$4,LEN(CS$4)-1)),"")</f>
        <v/>
      </c>
      <c r="CX206" s="64" t="str">
        <f>IF($B206&lt;&gt;"",IFERROR(SUMIFS(销售台账!$K$3:$K$2654,销售台账!$E$3:$E$2654,$B206,销售台账!$B$3:$B$2654,LEFT($I$3,4),销售台账!$C$3:$C$2654,LEFT(CS$4,LEN(CS$4)-1))/CW206,0),"")</f>
        <v/>
      </c>
      <c r="CY206" s="64" t="str">
        <f>IF($B206&lt;&gt;"",SUMIFS(损耗登记!$I$3:$I$4999,损耗登记!$E$3:$E$4999,$B206,损耗登记!$B$3:$B$4999,LEFT($I$3,4),损耗登记!$C$3:$C$4999,LEFT(CS$4,LEN(CS$4)-1)),"")</f>
        <v/>
      </c>
      <c r="CZ206" s="64" t="str">
        <f t="shared" si="286"/>
        <v/>
      </c>
      <c r="DA206" s="64" t="str">
        <f t="shared" si="287"/>
        <v/>
      </c>
      <c r="DB206" s="64" t="str">
        <f t="shared" si="288"/>
        <v/>
      </c>
      <c r="DC206" s="64" t="str">
        <f t="shared" si="289"/>
        <v/>
      </c>
      <c r="DD206" s="64" t="str">
        <f>IF($B206&lt;&gt;"",SUMIFS(进货台账!$I$3:$I$1869,进货台账!$E$3:$E$1869,$B206,进货台账!$B$3:$B$1869,LEFT($I$3,4),进货台账!$C$3:$C$1869,LEFT(DD$4,LEN(DD$4)-1)),"")</f>
        <v/>
      </c>
      <c r="DE206" s="64" t="str">
        <f>IF($B206&lt;&gt;"",SUMIFS(进货台账!$K$3:$K$1869,进货台账!$E$3:$E$1869,$B206,进货台账!$B$3:$B$1869,LEFT($I$3,4),进货台账!$C$3:$C$1869,LEFT(DD$4,LEN(DD$4)-1)),"")</f>
        <v/>
      </c>
      <c r="DF206" s="64" t="str">
        <f t="shared" si="290"/>
        <v/>
      </c>
      <c r="DG206" s="64" t="str">
        <f t="shared" si="291"/>
        <v/>
      </c>
      <c r="DH206" s="64" t="str">
        <f>IF($B206&lt;&gt;"",SUMIFS(销售台账!$I$3:$I$2654,销售台账!$E$3:$E$2654,$B206,销售台账!$B$3:$B$2654,LEFT($I$3,4),销售台账!$C$3:$C$2654,LEFT(DD$4,LEN(DD$4)-1)),"")</f>
        <v/>
      </c>
      <c r="DI206" s="64" t="str">
        <f>IF($B206&lt;&gt;"",IFERROR(SUMIFS(销售台账!$K$3:$K$2654,销售台账!$E$3:$E$2654,$B206,销售台账!$B$3:$B$2654,LEFT($I$3,4),销售台账!$C$3:$C$2654,LEFT(DD$4,LEN(DD$4)-1))/DH206,0),"")</f>
        <v/>
      </c>
      <c r="DJ206" s="64" t="str">
        <f>IF($B206&lt;&gt;"",SUMIFS(损耗登记!$I$3:$I$4999,损耗登记!$E$3:$E$4999,$B206,损耗登记!$B$3:$B$4999,LEFT($I$3,4),损耗登记!$C$3:$C$4999,LEFT(DD$4,LEN(DD$4)-1)),"")</f>
        <v/>
      </c>
      <c r="DK206" s="64" t="str">
        <f t="shared" si="292"/>
        <v/>
      </c>
      <c r="DL206" s="64" t="str">
        <f t="shared" si="293"/>
        <v/>
      </c>
      <c r="DM206" s="64" t="str">
        <f t="shared" si="294"/>
        <v/>
      </c>
      <c r="DN206" s="64" t="str">
        <f t="shared" si="295"/>
        <v/>
      </c>
      <c r="DO206" s="64" t="str">
        <f>IF($B206&lt;&gt;"",SUMIFS(进货台账!$I$3:$I$1869,进货台账!$E$3:$E$1869,$B206,进货台账!$B$3:$B$1869,LEFT($I$3,4),进货台账!$C$3:$C$1869,LEFT(DO$4,LEN(DO$4)-1)),"")</f>
        <v/>
      </c>
      <c r="DP206" s="64" t="str">
        <f>IF($B206&lt;&gt;"",SUMIFS(进货台账!$K$3:$K$1869,进货台账!$E$3:$E$1869,$B206,进货台账!$B$3:$B$1869,LEFT($I$3,4),进货台账!$C$3:$C$1869,LEFT(DO$4,LEN(DO$4)-1)),"")</f>
        <v/>
      </c>
      <c r="DQ206" s="64" t="str">
        <f t="shared" si="296"/>
        <v/>
      </c>
      <c r="DR206" s="64" t="str">
        <f t="shared" si="297"/>
        <v/>
      </c>
      <c r="DS206" s="64" t="str">
        <f>IF($B206&lt;&gt;"",SUMIFS(销售台账!$I$3:$I$2654,销售台账!$E$3:$E$2654,$B206,销售台账!$B$3:$B$2654,LEFT($I$3,4),销售台账!$C$3:$C$2654,LEFT(DO$4,LEN(DO$4)-1)),"")</f>
        <v/>
      </c>
      <c r="DT206" s="64" t="str">
        <f>IF($B206&lt;&gt;"",IFERROR(SUMIFS(销售台账!$K$3:$K$2654,销售台账!$E$3:$E$2654,$B206,销售台账!$B$3:$B$2654,LEFT($I$3,4),销售台账!$C$3:$C$2654,LEFT(DO$4,LEN(DO$4)-1))/DS206,0),"")</f>
        <v/>
      </c>
      <c r="DU206" s="64" t="str">
        <f>IF($B206&lt;&gt;"",SUMIFS(损耗登记!$I$3:$I$4999,损耗登记!$E$3:$E$4999,$B206,损耗登记!$B$3:$B$4999,LEFT($I$3,4),损耗登记!$C$3:$C$4999,LEFT(DO$4,LEN(DO$4)-1)),"")</f>
        <v/>
      </c>
      <c r="DV206" s="64" t="str">
        <f t="shared" si="298"/>
        <v/>
      </c>
      <c r="DW206" s="64" t="str">
        <f t="shared" si="299"/>
        <v/>
      </c>
      <c r="DX206" s="64" t="str">
        <f t="shared" si="300"/>
        <v/>
      </c>
      <c r="DY206" s="64" t="str">
        <f t="shared" si="301"/>
        <v/>
      </c>
      <c r="DZ206" s="64" t="str">
        <f>IF($B206&lt;&gt;"",SUMIFS(进货台账!$I$3:$I$1869,进货台账!$E$3:$E$1869,$B206,进货台账!$B$3:$B$1869,LEFT($I$3,4),进货台账!$C$3:$C$1869,LEFT(DZ$4,LEN(DZ$4)-1)),"")</f>
        <v/>
      </c>
      <c r="EA206" s="64" t="str">
        <f>IF($B206&lt;&gt;"",SUMIFS(进货台账!$K$3:$K$1869,进货台账!$E$3:$E$1869,$B206,进货台账!$B$3:$B$1869,LEFT($I$3,4),进货台账!$C$3:$C$1869,LEFT(DZ$4,LEN(DZ$4)-1)),"")</f>
        <v/>
      </c>
      <c r="EB206" s="64" t="str">
        <f t="shared" si="302"/>
        <v/>
      </c>
      <c r="EC206" s="64" t="str">
        <f t="shared" si="303"/>
        <v/>
      </c>
      <c r="ED206" s="64" t="str">
        <f>IF($B206&lt;&gt;"",SUMIFS(销售台账!$I$3:$I$2654,销售台账!$E$3:$E$2654,$B206,销售台账!$B$3:$B$2654,LEFT($I$3,4),销售台账!$C$3:$C$2654,LEFT(DZ$4,LEN(DZ$4)-1)),"")</f>
        <v/>
      </c>
      <c r="EE206" s="64" t="str">
        <f>IF($B206&lt;&gt;"",IFERROR(SUMIFS(销售台账!$K$3:$K$2654,销售台账!$E$3:$E$2654,$B206,销售台账!$B$3:$B$2654,LEFT($I$3,4),销售台账!$C$3:$C$2654,LEFT(DZ$4,LEN(DZ$4)-1))/ED206,0),"")</f>
        <v/>
      </c>
      <c r="EF206" s="64" t="str">
        <f>IF($B206&lt;&gt;"",SUMIFS(损耗登记!$I$3:$I$4999,损耗登记!$E$3:$E$4999,$B206,损耗登记!$B$3:$B$4999,LEFT($I$3,4),损耗登记!$C$3:$C$4999,LEFT(DZ$4,LEN(DZ$4)-1)),"")</f>
        <v/>
      </c>
      <c r="EG206" s="64" t="str">
        <f t="shared" si="304"/>
        <v/>
      </c>
      <c r="EH206" s="64" t="str">
        <f t="shared" si="305"/>
        <v/>
      </c>
      <c r="EI206" s="64" t="str">
        <f t="shared" si="306"/>
        <v/>
      </c>
      <c r="EJ206" s="64" t="str">
        <f t="shared" si="307"/>
        <v/>
      </c>
    </row>
    <row r="207" s="23" customFormat="1" ht="22" customHeight="1" spans="1:140">
      <c r="A207" s="70" t="str">
        <f t="shared" si="308"/>
        <v/>
      </c>
      <c r="B207" s="63" t="str">
        <f>IF(商品参数!A203&lt;&gt;"",商品参数!A203,"")</f>
        <v/>
      </c>
      <c r="C207" s="64" t="str">
        <f>IFERROR(VLOOKUP(B207,商品参数!A:E,2,FALSE),"")</f>
        <v/>
      </c>
      <c r="D207" s="64" t="str">
        <f>IFERROR(VLOOKUP(B207,商品参数!A:E,3,FALSE),"")</f>
        <v/>
      </c>
      <c r="E207" s="64" t="str">
        <f>IFERROR(VLOOKUP(B207,商品参数!A:E,4,FALSE),"")</f>
        <v/>
      </c>
      <c r="F207" s="64" t="str">
        <f>IF(E207&lt;&gt;"",IFERROR(VLOOKUP(B207,商品参数!$A$3:$D$499,6,0),0),"")</f>
        <v/>
      </c>
      <c r="G207" s="64" t="str">
        <f>IF(E207&lt;&gt;"",IFERROR(VLOOKUP(B207,商品参数!$A$3:$E$499,7,0),0),"")</f>
        <v/>
      </c>
      <c r="H207" s="71" t="str">
        <f t="shared" si="242"/>
        <v/>
      </c>
      <c r="I207" s="71" t="str">
        <f>IF($B207&lt;&gt;"",SUMIFS(进货台账!$I$3:$I$1869,进货台账!$E$3:$E$1869,$B207,进货台账!$B$3:$B$1869,LEFT($I$3,4),进货台账!$C$3:$C$1869,LEFT(I$4,LEN(I$4)-1)),"")</f>
        <v/>
      </c>
      <c r="J207" s="71" t="str">
        <f>IF($B207&lt;&gt;"",SUMIFS(进货台账!$K$3:$K$1869,进货台账!$E$3:$E$1869,$B207,进货台账!$B$3:$B$1869,LEFT($I$3,4),进货台账!$C$3:$C$1869,LEFT(I$4,LEN(I$4)-1)),"")</f>
        <v/>
      </c>
      <c r="K207" s="71" t="str">
        <f t="shared" si="243"/>
        <v/>
      </c>
      <c r="L207" s="71" t="str">
        <f t="shared" si="244"/>
        <v/>
      </c>
      <c r="M207" s="71" t="str">
        <f>IF($B207&lt;&gt;"",SUMIFS(销售台账!$I$3:$I$2654,销售台账!$E$3:$E$2654,$B207,销售台账!$B$3:$B$2654,LEFT($I$3,4),销售台账!$C$3:$C$2654,LEFT(I$4,LEN(I$4)-1)),"")</f>
        <v/>
      </c>
      <c r="N207" s="71" t="str">
        <f>IF($B207&lt;&gt;"",IFERROR(SUMIFS(销售台账!$K$3:$K$2654,销售台账!$E$3:$E$2654,$B207,销售台账!$B$3:$B$2654,LEFT($I$3,4),销售台账!$C$3:$C$2654,LEFT(I$4,LEN(I$4)-1))/M207,0),"")</f>
        <v/>
      </c>
      <c r="O207" s="71" t="str">
        <f>IF($B207&lt;&gt;"",SUMIFS(损耗登记!$I$3:$I$4999,损耗登记!$E$3:$E$4999,$B207,损耗登记!$B$3:$B$4999,LEFT($I$3,4),损耗登记!$C$3:$C$4999,LEFT(I$4,LEN(I$4)-1)),"")</f>
        <v/>
      </c>
      <c r="P207" s="71" t="str">
        <f t="shared" si="245"/>
        <v/>
      </c>
      <c r="Q207" s="71" t="str">
        <f t="shared" si="246"/>
        <v/>
      </c>
      <c r="R207" s="71" t="str">
        <f t="shared" si="247"/>
        <v/>
      </c>
      <c r="S207" s="71" t="str">
        <f t="shared" si="309"/>
        <v/>
      </c>
      <c r="T207" s="71" t="str">
        <f>IF($B207&lt;&gt;"",SUMIFS(进货台账!$I$3:$I$1869,进货台账!$E$3:$E$1869,$B207,进货台账!$B$3:$B$1869,LEFT($I$3,4),进货台账!$C$3:$C$1869,LEFT(T$4,LEN(T$4)-1)),"")</f>
        <v/>
      </c>
      <c r="U207" s="71" t="str">
        <f>IF($B207&lt;&gt;"",SUMIFS(进货台账!$K$3:$K$1869,进货台账!$E$3:$E$1869,$B207,进货台账!$B$3:$B$1869,LEFT($I$3,4),进货台账!$C$3:$C$1869,LEFT(T$4,LEN(T$4)-1)),"")</f>
        <v/>
      </c>
      <c r="V207" s="71" t="str">
        <f t="shared" si="310"/>
        <v/>
      </c>
      <c r="W207" s="71" t="str">
        <f t="shared" si="311"/>
        <v/>
      </c>
      <c r="X207" s="71" t="str">
        <f>IF($B207&lt;&gt;"",SUMIFS(销售台账!$I$3:$I$2654,销售台账!$E$3:$E$2654,$B207,销售台账!$B$3:$B$2654,LEFT($I$3,4),销售台账!$C$3:$C$2654,LEFT(T$4,LEN(T$4)-1)),"")</f>
        <v/>
      </c>
      <c r="Y207" s="71" t="str">
        <f>IF($B207&lt;&gt;"",IFERROR(SUMIFS(销售台账!$K$3:$K$2654,销售台账!$E$3:$E$2654,$B207,销售台账!$B$3:$B$2654,LEFT($I$3,4),销售台账!$C$3:$C$2654,LEFT(T$4,LEN(T$4)-1))/X207,0),"")</f>
        <v/>
      </c>
      <c r="Z207" s="71" t="str">
        <f>IF($B207&lt;&gt;"",SUMIFS(损耗登记!$I$3:$I$4999,损耗登记!$E$3:$E$4999,$B207,损耗登记!$B$3:$B$4999,LEFT($I$3,4),损耗登记!$C$3:$C$4999,LEFT(T$4,LEN(T$4)-1)),"")</f>
        <v/>
      </c>
      <c r="AA207" s="71" t="str">
        <f t="shared" si="312"/>
        <v/>
      </c>
      <c r="AB207" s="71" t="str">
        <f t="shared" si="313"/>
        <v/>
      </c>
      <c r="AC207" s="71" t="str">
        <f t="shared" si="314"/>
        <v/>
      </c>
      <c r="AD207" s="71" t="str">
        <f t="shared" si="315"/>
        <v/>
      </c>
      <c r="AE207" s="71" t="str">
        <f>IF($B207&lt;&gt;"",SUMIFS(进货台账!$I$3:$I$1869,进货台账!$E$3:$E$1869,$B207,进货台账!$B$3:$B$1869,LEFT($I$3,4),进货台账!$C$3:$C$1869,LEFT(AE$4,LEN(AE$4)-1)),"")</f>
        <v/>
      </c>
      <c r="AF207" s="71" t="str">
        <f>IF($B207&lt;&gt;"",SUMIFS(进货台账!$K$3:$K$1869,进货台账!$E$3:$E$1869,$B207,进货台账!$B$3:$B$1869,LEFT($I$3,4),进货台账!$C$3:$C$1869,LEFT(AE$4,LEN(AE$4)-1)),"")</f>
        <v/>
      </c>
      <c r="AG207" s="71" t="str">
        <f t="shared" si="248"/>
        <v/>
      </c>
      <c r="AH207" s="71" t="str">
        <f t="shared" si="249"/>
        <v/>
      </c>
      <c r="AI207" s="71" t="str">
        <f>IF($B207&lt;&gt;"",SUMIFS(销售台账!$I$3:$I$2654,销售台账!$E$3:$E$2654,$B207,销售台账!$B$3:$B$2654,LEFT($I$3,4),销售台账!$C$3:$C$2654,LEFT(AE$4,LEN(AE$4)-1)),"")</f>
        <v/>
      </c>
      <c r="AJ207" s="71" t="str">
        <f>IF($B207&lt;&gt;"",IFERROR(SUMIFS(销售台账!$K$3:$K$2654,销售台账!$E$3:$E$2654,$B207,销售台账!$B$3:$B$2654,LEFT($I$3,4),销售台账!$C$3:$C$2654,LEFT(AE$4,LEN(AE$4)-1))/AI207,0),"")</f>
        <v/>
      </c>
      <c r="AK207" s="71" t="str">
        <f>IF($B207&lt;&gt;"",SUMIFS(损耗登记!$I$3:$I$4999,损耗登记!$E$3:$E$4999,$B207,损耗登记!$B$3:$B$4999,LEFT($I$3,4),损耗登记!$C$3:$C$4999,LEFT(AE$4,LEN(AE$4)-1)),"")</f>
        <v/>
      </c>
      <c r="AL207" s="71" t="str">
        <f t="shared" si="250"/>
        <v/>
      </c>
      <c r="AM207" s="71" t="str">
        <f t="shared" si="251"/>
        <v/>
      </c>
      <c r="AN207" s="71" t="str">
        <f t="shared" si="252"/>
        <v/>
      </c>
      <c r="AO207" s="71" t="str">
        <f t="shared" si="253"/>
        <v/>
      </c>
      <c r="AP207" s="71" t="str">
        <f>IF($B207&lt;&gt;"",SUMIFS(进货台账!$I$3:$I$1869,进货台账!$E$3:$E$1869,$B207,进货台账!$B$3:$B$1869,LEFT($I$3,4),进货台账!$C$3:$C$1869,LEFT(AP$4,LEN(AP$4)-1)),"")</f>
        <v/>
      </c>
      <c r="AQ207" s="71" t="str">
        <f>IF($B207&lt;&gt;"",SUMIFS(进货台账!$K$3:$K$1869,进货台账!$E$3:$E$1869,$B207,进货台账!$B$3:$B$1869,LEFT($I$3,4),进货台账!$C$3:$C$1869,LEFT(AP$4,LEN(AP$4)-1)),"")</f>
        <v/>
      </c>
      <c r="AR207" s="71" t="str">
        <f t="shared" si="254"/>
        <v/>
      </c>
      <c r="AS207" s="71" t="str">
        <f t="shared" si="255"/>
        <v/>
      </c>
      <c r="AT207" s="71" t="str">
        <f>IF($B207&lt;&gt;"",SUMIFS(销售台账!$I$3:$I$2654,销售台账!$E$3:$E$2654,$B207,销售台账!$B$3:$B$2654,LEFT($I$3,4),销售台账!$C$3:$C$2654,LEFT(AP$4,LEN(AP$4)-1)),"")</f>
        <v/>
      </c>
      <c r="AU207" s="71" t="str">
        <f>IF($B207&lt;&gt;"",IFERROR(SUMIFS(销售台账!$K$3:$K$2654,销售台账!$E$3:$E$2654,$B207,销售台账!$B$3:$B$2654,LEFT($I$3,4),销售台账!$C$3:$C$2654,LEFT(AP$4,LEN(AP$4)-1))/AT207,0),"")</f>
        <v/>
      </c>
      <c r="AV207" s="71" t="str">
        <f>IF($B207&lt;&gt;"",SUMIFS(损耗登记!$I$3:$I$4999,损耗登记!$E$3:$E$4999,$B207,损耗登记!$B$3:$B$4999,LEFT($I$3,4),损耗登记!$C$3:$C$4999,LEFT(AP$4,LEN(AP$4)-1)),"")</f>
        <v/>
      </c>
      <c r="AW207" s="71" t="str">
        <f t="shared" si="256"/>
        <v/>
      </c>
      <c r="AX207" s="71" t="str">
        <f t="shared" si="257"/>
        <v/>
      </c>
      <c r="AY207" s="71" t="str">
        <f t="shared" si="258"/>
        <v/>
      </c>
      <c r="AZ207" s="71" t="str">
        <f t="shared" si="259"/>
        <v/>
      </c>
      <c r="BA207" s="71" t="str">
        <f>IF($B207&lt;&gt;"",SUMIFS(进货台账!$I$3:$I$1869,进货台账!$E$3:$E$1869,$B207,进货台账!$B$3:$B$1869,LEFT($I$3,4),进货台账!$C$3:$C$1869,LEFT(BA$4,LEN(BA$4)-1)),"")</f>
        <v/>
      </c>
      <c r="BB207" s="71" t="str">
        <f>IF($B207&lt;&gt;"",SUMIFS(进货台账!$K$3:$K$1869,进货台账!$E$3:$E$1869,$B207,进货台账!$B$3:$B$1869,LEFT($I$3,4),进货台账!$C$3:$C$1869,LEFT(BA$4,LEN(BA$4)-1)),"")</f>
        <v/>
      </c>
      <c r="BC207" s="71" t="str">
        <f t="shared" si="260"/>
        <v/>
      </c>
      <c r="BD207" s="71" t="str">
        <f t="shared" si="261"/>
        <v/>
      </c>
      <c r="BE207" s="71" t="str">
        <f>IF($B207&lt;&gt;"",SUMIFS(销售台账!$I$3:$I$2654,销售台账!$E$3:$E$2654,$B207,销售台账!$B$3:$B$2654,LEFT($I$3,4),销售台账!$C$3:$C$2654,LEFT(BA$4,LEN(BA$4)-1)),"")</f>
        <v/>
      </c>
      <c r="BF207" s="71" t="str">
        <f>IF($B207&lt;&gt;"",IFERROR(SUMIFS(销售台账!$K$3:$K$2654,销售台账!$E$3:$E$2654,$B207,销售台账!$B$3:$B$2654,LEFT($I$3,4),销售台账!$C$3:$C$2654,LEFT(BA$4,LEN(BA$4)-1))/BE207,0),"")</f>
        <v/>
      </c>
      <c r="BG207" s="71" t="str">
        <f>IF($B207&lt;&gt;"",SUMIFS(损耗登记!$I$3:$I$4999,损耗登记!$E$3:$E$4999,$B207,损耗登记!$B$3:$B$4999,LEFT($I$3,4),损耗登记!$C$3:$C$4999,LEFT(BA$4,LEN(BA$4)-1)),"")</f>
        <v/>
      </c>
      <c r="BH207" s="71" t="str">
        <f t="shared" si="262"/>
        <v/>
      </c>
      <c r="BI207" s="71" t="str">
        <f t="shared" si="263"/>
        <v/>
      </c>
      <c r="BJ207" s="71" t="str">
        <f t="shared" si="264"/>
        <v/>
      </c>
      <c r="BK207" s="71" t="str">
        <f t="shared" si="265"/>
        <v/>
      </c>
      <c r="BL207" s="71" t="str">
        <f>IF($B207&lt;&gt;"",SUMIFS(进货台账!$I$3:$I$1869,进货台账!$E$3:$E$1869,$B207,进货台账!$B$3:$B$1869,LEFT($I$3,4),进货台账!$C$3:$C$1869,LEFT(BL$4,LEN(BL$4)-1)),"")</f>
        <v/>
      </c>
      <c r="BM207" s="71" t="str">
        <f>IF($B207&lt;&gt;"",SUMIFS(进货台账!$K$3:$K$1869,进货台账!$E$3:$E$1869,$B207,进货台账!$B$3:$B$1869,LEFT($I$3,4),进货台账!$C$3:$C$1869,LEFT(BL$4,LEN(BL$4)-1)),"")</f>
        <v/>
      </c>
      <c r="BN207" s="71" t="str">
        <f t="shared" si="266"/>
        <v/>
      </c>
      <c r="BO207" s="71" t="str">
        <f t="shared" si="267"/>
        <v/>
      </c>
      <c r="BP207" s="71" t="str">
        <f>IF($B207&lt;&gt;"",SUMIFS(销售台账!$I$3:$I$2654,销售台账!$E$3:$E$2654,$B207,销售台账!$B$3:$B$2654,LEFT($I$3,4),销售台账!$C$3:$C$2654,LEFT(BL$4,LEN(BL$4)-1)),"")</f>
        <v/>
      </c>
      <c r="BQ207" s="71" t="str">
        <f>IF($B207&lt;&gt;"",IFERROR(SUMIFS(销售台账!$K$3:$K$2654,销售台账!$E$3:$E$2654,$B207,销售台账!$B$3:$B$2654,LEFT($I$3,4),销售台账!$C$3:$C$2654,LEFT(BL$4,LEN(BL$4)-1))/BP207,0),"")</f>
        <v/>
      </c>
      <c r="BR207" s="71" t="str">
        <f>IF($B207&lt;&gt;"",SUMIFS(损耗登记!$I$3:$I$4999,损耗登记!$E$3:$E$4999,$B207,损耗登记!$B$3:$B$4999,LEFT($I$3,4),损耗登记!$C$3:$C$4999,LEFT(BL$4,LEN(BL$4)-1)),"")</f>
        <v/>
      </c>
      <c r="BS207" s="71" t="str">
        <f t="shared" si="268"/>
        <v/>
      </c>
      <c r="BT207" s="71" t="str">
        <f t="shared" si="269"/>
        <v/>
      </c>
      <c r="BU207" s="71" t="str">
        <f t="shared" si="270"/>
        <v/>
      </c>
      <c r="BV207" s="71" t="str">
        <f t="shared" si="271"/>
        <v/>
      </c>
      <c r="BW207" s="71" t="str">
        <f>IF($B207&lt;&gt;"",SUMIFS(进货台账!$I$3:$I$1869,进货台账!$E$3:$E$1869,$B207,进货台账!$B$3:$B$1869,LEFT($I$3,4),进货台账!$C$3:$C$1869,LEFT(BW$4,LEN(BW$4)-1)),"")</f>
        <v/>
      </c>
      <c r="BX207" s="71" t="str">
        <f>IF($B207&lt;&gt;"",SUMIFS(进货台账!$K$3:$K$1869,进货台账!$E$3:$E$1869,$B207,进货台账!$B$3:$B$1869,LEFT($I$3,4),进货台账!$C$3:$C$1869,LEFT(BW$4,LEN(BW$4)-1)),"")</f>
        <v/>
      </c>
      <c r="BY207" s="71" t="str">
        <f t="shared" si="272"/>
        <v/>
      </c>
      <c r="BZ207" s="71" t="str">
        <f t="shared" si="273"/>
        <v/>
      </c>
      <c r="CA207" s="71" t="str">
        <f>IF($B207&lt;&gt;"",SUMIFS(销售台账!$I$3:$I$2654,销售台账!$E$3:$E$2654,$B207,销售台账!$B$3:$B$2654,LEFT($I$3,4),销售台账!$C$3:$C$2654,LEFT(BW$4,LEN(BW$4)-1)),"")</f>
        <v/>
      </c>
      <c r="CB207" s="71" t="str">
        <f>IF($B207&lt;&gt;"",IFERROR(SUMIFS(销售台账!$K$3:$K$2654,销售台账!$E$3:$E$2654,$B207,销售台账!$B$3:$B$2654,LEFT($I$3,4),销售台账!$C$3:$C$2654,LEFT(BW$4,LEN(BW$4)-1))/CA207,0),"")</f>
        <v/>
      </c>
      <c r="CC207" s="71" t="str">
        <f>IF($B207&lt;&gt;"",SUMIFS(损耗登记!$I$3:$I$4999,损耗登记!$E$3:$E$4999,$B207,损耗登记!$B$3:$B$4999,LEFT($I$3,4),损耗登记!$C$3:$C$4999,LEFT(BW$4,LEN(BW$4)-1)),"")</f>
        <v/>
      </c>
      <c r="CD207" s="71" t="str">
        <f t="shared" si="274"/>
        <v/>
      </c>
      <c r="CE207" s="71" t="str">
        <f t="shared" si="275"/>
        <v/>
      </c>
      <c r="CF207" s="71" t="str">
        <f t="shared" si="276"/>
        <v/>
      </c>
      <c r="CG207" s="71" t="str">
        <f t="shared" si="277"/>
        <v/>
      </c>
      <c r="CH207" s="71" t="str">
        <f>IF($B207&lt;&gt;"",SUMIFS(进货台账!$I$3:$I$1869,进货台账!$E$3:$E$1869,$B207,进货台账!$B$3:$B$1869,LEFT($I$3,4),进货台账!$C$3:$C$1869,LEFT(CH$4,LEN(CH$4)-1)),"")</f>
        <v/>
      </c>
      <c r="CI207" s="71" t="str">
        <f>IF($B207&lt;&gt;"",SUMIFS(进货台账!$K$3:$K$1869,进货台账!$E$3:$E$1869,$B207,进货台账!$B$3:$B$1869,LEFT($I$3,4),进货台账!$C$3:$C$1869,LEFT(CH$4,LEN(CH$4)-1)),"")</f>
        <v/>
      </c>
      <c r="CJ207" s="71" t="str">
        <f t="shared" si="278"/>
        <v/>
      </c>
      <c r="CK207" s="71" t="str">
        <f t="shared" si="279"/>
        <v/>
      </c>
      <c r="CL207" s="71" t="str">
        <f>IF($B207&lt;&gt;"",SUMIFS(销售台账!$I$3:$I$2654,销售台账!$E$3:$E$2654,$B207,销售台账!$B$3:$B$2654,LEFT($I$3,4),销售台账!$C$3:$C$2654,LEFT(CH$4,LEN(CH$4)-1)),"")</f>
        <v/>
      </c>
      <c r="CM207" s="71" t="str">
        <f>IF($B207&lt;&gt;"",IFERROR(SUMIFS(销售台账!$K$3:$K$2654,销售台账!$E$3:$E$2654,$B207,销售台账!$B$3:$B$2654,LEFT($I$3,4),销售台账!$C$3:$C$2654,LEFT(CH$4,LEN(CH$4)-1))/CL207,0),"")</f>
        <v/>
      </c>
      <c r="CN207" s="71" t="str">
        <f>IF($B207&lt;&gt;"",SUMIFS(损耗登记!$I$3:$I$4999,损耗登记!$E$3:$E$4999,$B207,损耗登记!$B$3:$B$4999,LEFT($I$3,4),损耗登记!$C$3:$C$4999,LEFT(CH$4,LEN(CH$4)-1)),"")</f>
        <v/>
      </c>
      <c r="CO207" s="71" t="str">
        <f t="shared" si="280"/>
        <v/>
      </c>
      <c r="CP207" s="71" t="str">
        <f t="shared" si="281"/>
        <v/>
      </c>
      <c r="CQ207" s="71" t="str">
        <f t="shared" si="282"/>
        <v/>
      </c>
      <c r="CR207" s="71" t="str">
        <f t="shared" si="283"/>
        <v/>
      </c>
      <c r="CS207" s="71" t="str">
        <f>IF($B207&lt;&gt;"",SUMIFS(进货台账!$I$3:$I$1869,进货台账!$E$3:$E$1869,$B207,进货台账!$B$3:$B$1869,LEFT($I$3,4),进货台账!$C$3:$C$1869,LEFT(CS$4,LEN(CS$4)-1)),"")</f>
        <v/>
      </c>
      <c r="CT207" s="71" t="str">
        <f>IF($B207&lt;&gt;"",SUMIFS(进货台账!$K$3:$K$1869,进货台账!$E$3:$E$1869,$B207,进货台账!$B$3:$B$1869,LEFT($I$3,4),进货台账!$C$3:$C$1869,LEFT(CS$4,LEN(CS$4)-1)),"")</f>
        <v/>
      </c>
      <c r="CU207" s="71" t="str">
        <f t="shared" si="284"/>
        <v/>
      </c>
      <c r="CV207" s="71" t="str">
        <f t="shared" si="285"/>
        <v/>
      </c>
      <c r="CW207" s="71" t="str">
        <f>IF($B207&lt;&gt;"",SUMIFS(销售台账!$I$3:$I$2654,销售台账!$E$3:$E$2654,$B207,销售台账!$B$3:$B$2654,LEFT($I$3,4),销售台账!$C$3:$C$2654,LEFT(CS$4,LEN(CS$4)-1)),"")</f>
        <v/>
      </c>
      <c r="CX207" s="71" t="str">
        <f>IF($B207&lt;&gt;"",IFERROR(SUMIFS(销售台账!$K$3:$K$2654,销售台账!$E$3:$E$2654,$B207,销售台账!$B$3:$B$2654,LEFT($I$3,4),销售台账!$C$3:$C$2654,LEFT(CS$4,LEN(CS$4)-1))/CW207,0),"")</f>
        <v/>
      </c>
      <c r="CY207" s="71" t="str">
        <f>IF($B207&lt;&gt;"",SUMIFS(损耗登记!$I$3:$I$4999,损耗登记!$E$3:$E$4999,$B207,损耗登记!$B$3:$B$4999,LEFT($I$3,4),损耗登记!$C$3:$C$4999,LEFT(CS$4,LEN(CS$4)-1)),"")</f>
        <v/>
      </c>
      <c r="CZ207" s="71" t="str">
        <f t="shared" si="286"/>
        <v/>
      </c>
      <c r="DA207" s="71" t="str">
        <f t="shared" si="287"/>
        <v/>
      </c>
      <c r="DB207" s="71" t="str">
        <f t="shared" si="288"/>
        <v/>
      </c>
      <c r="DC207" s="71" t="str">
        <f t="shared" si="289"/>
        <v/>
      </c>
      <c r="DD207" s="71" t="str">
        <f>IF($B207&lt;&gt;"",SUMIFS(进货台账!$I$3:$I$1869,进货台账!$E$3:$E$1869,$B207,进货台账!$B$3:$B$1869,LEFT($I$3,4),进货台账!$C$3:$C$1869,LEFT(DD$4,LEN(DD$4)-1)),"")</f>
        <v/>
      </c>
      <c r="DE207" s="71" t="str">
        <f>IF($B207&lt;&gt;"",SUMIFS(进货台账!$K$3:$K$1869,进货台账!$E$3:$E$1869,$B207,进货台账!$B$3:$B$1869,LEFT($I$3,4),进货台账!$C$3:$C$1869,LEFT(DD$4,LEN(DD$4)-1)),"")</f>
        <v/>
      </c>
      <c r="DF207" s="71" t="str">
        <f t="shared" si="290"/>
        <v/>
      </c>
      <c r="DG207" s="71" t="str">
        <f t="shared" si="291"/>
        <v/>
      </c>
      <c r="DH207" s="71" t="str">
        <f>IF($B207&lt;&gt;"",SUMIFS(销售台账!$I$3:$I$2654,销售台账!$E$3:$E$2654,$B207,销售台账!$B$3:$B$2654,LEFT($I$3,4),销售台账!$C$3:$C$2654,LEFT(DD$4,LEN(DD$4)-1)),"")</f>
        <v/>
      </c>
      <c r="DI207" s="71" t="str">
        <f>IF($B207&lt;&gt;"",IFERROR(SUMIFS(销售台账!$K$3:$K$2654,销售台账!$E$3:$E$2654,$B207,销售台账!$B$3:$B$2654,LEFT($I$3,4),销售台账!$C$3:$C$2654,LEFT(DD$4,LEN(DD$4)-1))/DH207,0),"")</f>
        <v/>
      </c>
      <c r="DJ207" s="71" t="str">
        <f>IF($B207&lt;&gt;"",SUMIFS(损耗登记!$I$3:$I$4999,损耗登记!$E$3:$E$4999,$B207,损耗登记!$B$3:$B$4999,LEFT($I$3,4),损耗登记!$C$3:$C$4999,LEFT(DD$4,LEN(DD$4)-1)),"")</f>
        <v/>
      </c>
      <c r="DK207" s="71" t="str">
        <f t="shared" si="292"/>
        <v/>
      </c>
      <c r="DL207" s="71" t="str">
        <f t="shared" si="293"/>
        <v/>
      </c>
      <c r="DM207" s="71" t="str">
        <f t="shared" si="294"/>
        <v/>
      </c>
      <c r="DN207" s="71" t="str">
        <f t="shared" si="295"/>
        <v/>
      </c>
      <c r="DO207" s="71" t="str">
        <f>IF($B207&lt;&gt;"",SUMIFS(进货台账!$I$3:$I$1869,进货台账!$E$3:$E$1869,$B207,进货台账!$B$3:$B$1869,LEFT($I$3,4),进货台账!$C$3:$C$1869,LEFT(DO$4,LEN(DO$4)-1)),"")</f>
        <v/>
      </c>
      <c r="DP207" s="71" t="str">
        <f>IF($B207&lt;&gt;"",SUMIFS(进货台账!$K$3:$K$1869,进货台账!$E$3:$E$1869,$B207,进货台账!$B$3:$B$1869,LEFT($I$3,4),进货台账!$C$3:$C$1869,LEFT(DO$4,LEN(DO$4)-1)),"")</f>
        <v/>
      </c>
      <c r="DQ207" s="71" t="str">
        <f t="shared" si="296"/>
        <v/>
      </c>
      <c r="DR207" s="71" t="str">
        <f t="shared" si="297"/>
        <v/>
      </c>
      <c r="DS207" s="71" t="str">
        <f>IF($B207&lt;&gt;"",SUMIFS(销售台账!$I$3:$I$2654,销售台账!$E$3:$E$2654,$B207,销售台账!$B$3:$B$2654,LEFT($I$3,4),销售台账!$C$3:$C$2654,LEFT(DO$4,LEN(DO$4)-1)),"")</f>
        <v/>
      </c>
      <c r="DT207" s="71" t="str">
        <f>IF($B207&lt;&gt;"",IFERROR(SUMIFS(销售台账!$K$3:$K$2654,销售台账!$E$3:$E$2654,$B207,销售台账!$B$3:$B$2654,LEFT($I$3,4),销售台账!$C$3:$C$2654,LEFT(DO$4,LEN(DO$4)-1))/DS207,0),"")</f>
        <v/>
      </c>
      <c r="DU207" s="71" t="str">
        <f>IF($B207&lt;&gt;"",SUMIFS(损耗登记!$I$3:$I$4999,损耗登记!$E$3:$E$4999,$B207,损耗登记!$B$3:$B$4999,LEFT($I$3,4),损耗登记!$C$3:$C$4999,LEFT(DO$4,LEN(DO$4)-1)),"")</f>
        <v/>
      </c>
      <c r="DV207" s="71" t="str">
        <f t="shared" si="298"/>
        <v/>
      </c>
      <c r="DW207" s="71" t="str">
        <f t="shared" si="299"/>
        <v/>
      </c>
      <c r="DX207" s="71" t="str">
        <f t="shared" si="300"/>
        <v/>
      </c>
      <c r="DY207" s="71" t="str">
        <f t="shared" si="301"/>
        <v/>
      </c>
      <c r="DZ207" s="71" t="str">
        <f>IF($B207&lt;&gt;"",SUMIFS(进货台账!$I$3:$I$1869,进货台账!$E$3:$E$1869,$B207,进货台账!$B$3:$B$1869,LEFT($I$3,4),进货台账!$C$3:$C$1869,LEFT(DZ$4,LEN(DZ$4)-1)),"")</f>
        <v/>
      </c>
      <c r="EA207" s="71" t="str">
        <f>IF($B207&lt;&gt;"",SUMIFS(进货台账!$K$3:$K$1869,进货台账!$E$3:$E$1869,$B207,进货台账!$B$3:$B$1869,LEFT($I$3,4),进货台账!$C$3:$C$1869,LEFT(DZ$4,LEN(DZ$4)-1)),"")</f>
        <v/>
      </c>
      <c r="EB207" s="71" t="str">
        <f t="shared" si="302"/>
        <v/>
      </c>
      <c r="EC207" s="71" t="str">
        <f t="shared" si="303"/>
        <v/>
      </c>
      <c r="ED207" s="71" t="str">
        <f>IF($B207&lt;&gt;"",SUMIFS(销售台账!$I$3:$I$2654,销售台账!$E$3:$E$2654,$B207,销售台账!$B$3:$B$2654,LEFT($I$3,4),销售台账!$C$3:$C$2654,LEFT(DZ$4,LEN(DZ$4)-1)),"")</f>
        <v/>
      </c>
      <c r="EE207" s="71" t="str">
        <f>IF($B207&lt;&gt;"",IFERROR(SUMIFS(销售台账!$K$3:$K$2654,销售台账!$E$3:$E$2654,$B207,销售台账!$B$3:$B$2654,LEFT($I$3,4),销售台账!$C$3:$C$2654,LEFT(DZ$4,LEN(DZ$4)-1))/ED207,0),"")</f>
        <v/>
      </c>
      <c r="EF207" s="71" t="str">
        <f>IF($B207&lt;&gt;"",SUMIFS(损耗登记!$I$3:$I$4999,损耗登记!$E$3:$E$4999,$B207,损耗登记!$B$3:$B$4999,LEFT($I$3,4),损耗登记!$C$3:$C$4999,LEFT(DZ$4,LEN(DZ$4)-1)),"")</f>
        <v/>
      </c>
      <c r="EG207" s="71" t="str">
        <f t="shared" si="304"/>
        <v/>
      </c>
      <c r="EH207" s="71" t="str">
        <f t="shared" si="305"/>
        <v/>
      </c>
      <c r="EI207" s="71" t="str">
        <f t="shared" si="306"/>
        <v/>
      </c>
      <c r="EJ207" s="71" t="str">
        <f t="shared" si="307"/>
        <v/>
      </c>
    </row>
  </sheetData>
  <mergeCells count="23">
    <mergeCell ref="A1:S1"/>
    <mergeCell ref="I3:EJ3"/>
    <mergeCell ref="I4:S4"/>
    <mergeCell ref="T4:AD4"/>
    <mergeCell ref="AE4:AO4"/>
    <mergeCell ref="AP4:AZ4"/>
    <mergeCell ref="BA4:BK4"/>
    <mergeCell ref="BL4:BV4"/>
    <mergeCell ref="BW4:CG4"/>
    <mergeCell ref="CH4:CR4"/>
    <mergeCell ref="CS4:DC4"/>
    <mergeCell ref="DD4:DN4"/>
    <mergeCell ref="DO4:DY4"/>
    <mergeCell ref="DZ4:EJ4"/>
    <mergeCell ref="A6:E6"/>
    <mergeCell ref="A3:A5"/>
    <mergeCell ref="B3:B5"/>
    <mergeCell ref="C3:C5"/>
    <mergeCell ref="D3:D5"/>
    <mergeCell ref="E3:E5"/>
    <mergeCell ref="F3:F5"/>
    <mergeCell ref="G3:G5"/>
    <mergeCell ref="H3:H5"/>
  </mergeCells>
  <pageMargins left="0.699305555555556" right="0.699305555555556" top="0.75" bottom="0.75" header="0.3" footer="0.3"/>
  <pageSetup paperSize="9" orientation="portrait"/>
  <headerFooter/>
  <ignoredErrors>
    <ignoredError sqref="K6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workbookViewId="0">
      <selection activeCell="N8" sqref="N8"/>
    </sheetView>
  </sheetViews>
  <sheetFormatPr defaultColWidth="9" defaultRowHeight="16.5"/>
  <cols>
    <col min="1" max="1" width="11.625" style="26" customWidth="1"/>
    <col min="2" max="8" width="9.625" style="26" customWidth="1"/>
    <col min="9" max="21" width="9" style="10"/>
  </cols>
  <sheetData>
    <row r="1" ht="31" customHeight="1" spans="1:8">
      <c r="A1" s="30" t="s">
        <v>83</v>
      </c>
      <c r="B1" s="30"/>
      <c r="C1" s="30"/>
      <c r="D1" s="30"/>
      <c r="E1" s="30"/>
      <c r="F1" s="30"/>
      <c r="G1" s="30"/>
      <c r="H1" s="30"/>
    </row>
    <row r="2" spans="1:8">
      <c r="A2" s="31" t="s">
        <v>51</v>
      </c>
      <c r="B2" s="32"/>
      <c r="C2" s="32"/>
      <c r="H2" s="33" t="s">
        <v>84</v>
      </c>
    </row>
    <row r="3" ht="21.75" customHeight="1" spans="1:8">
      <c r="A3" s="34" t="s">
        <v>85</v>
      </c>
      <c r="B3" s="35" t="s">
        <v>86</v>
      </c>
      <c r="C3" s="35"/>
      <c r="D3" s="35"/>
      <c r="E3" s="35"/>
      <c r="F3" s="35" t="s">
        <v>87</v>
      </c>
      <c r="G3" s="35"/>
      <c r="H3" s="35"/>
    </row>
    <row r="4" s="29" customFormat="1" ht="21.75" customHeight="1" spans="1:21">
      <c r="A4" s="36"/>
      <c r="B4" s="37" t="s">
        <v>88</v>
      </c>
      <c r="C4" s="37" t="s">
        <v>89</v>
      </c>
      <c r="D4" s="37" t="s">
        <v>81</v>
      </c>
      <c r="E4" s="37" t="s">
        <v>90</v>
      </c>
      <c r="F4" s="37" t="s">
        <v>91</v>
      </c>
      <c r="G4" s="37" t="s">
        <v>92</v>
      </c>
      <c r="H4" s="37" t="s">
        <v>93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ht="25.5" customHeight="1" spans="1:8">
      <c r="A5" s="38">
        <v>43101</v>
      </c>
      <c r="B5" s="39">
        <f>'毛利测算（自动生成）'!I6*'毛利测算（自动生成）'!K6</f>
        <v>0</v>
      </c>
      <c r="C5" s="39">
        <f>'毛利测算（自动生成）'!M6*'毛利测算（自动生成）'!N6</f>
        <v>0</v>
      </c>
      <c r="D5" s="39">
        <f>'毛利测算（自动生成）'!Q6</f>
        <v>0</v>
      </c>
      <c r="E5" s="39">
        <f>'毛利测算（自动生成）'!P6</f>
        <v>0</v>
      </c>
      <c r="F5" s="39">
        <f>D5-E5</f>
        <v>0</v>
      </c>
      <c r="G5" s="40">
        <f>IFERROR(D5/C5,0)</f>
        <v>0</v>
      </c>
      <c r="H5" s="40">
        <f>IFERROR(F5/C5,0)</f>
        <v>0</v>
      </c>
    </row>
    <row r="6" ht="25.5" customHeight="1" spans="1:8">
      <c r="A6" s="38">
        <v>43132</v>
      </c>
      <c r="B6" s="39">
        <f>'毛利测算（自动生成）'!T6*'毛利测算（自动生成）'!V6</f>
        <v>0</v>
      </c>
      <c r="C6" s="39">
        <f>'毛利测算（自动生成）'!X6*'毛利测算（自动生成）'!Y6</f>
        <v>0</v>
      </c>
      <c r="D6" s="39">
        <f>'毛利测算（自动生成）'!AB6</f>
        <v>0</v>
      </c>
      <c r="E6" s="39">
        <f>'毛利测算（自动生成）'!AA6</f>
        <v>0</v>
      </c>
      <c r="F6" s="39">
        <f t="shared" ref="F6:F16" si="0">D6-E6</f>
        <v>0</v>
      </c>
      <c r="G6" s="40">
        <f>IFERROR(D6/C6,0)</f>
        <v>0</v>
      </c>
      <c r="H6" s="40">
        <f>IFERROR(F6/C6,0)</f>
        <v>0</v>
      </c>
    </row>
    <row r="7" ht="25.5" customHeight="1" spans="1:8">
      <c r="A7" s="38">
        <v>43160</v>
      </c>
      <c r="B7" s="39">
        <f>'毛利测算（自动生成）'!AE6*'毛利测算（自动生成）'!AF6</f>
        <v>401718</v>
      </c>
      <c r="C7" s="39">
        <f>'毛利测算（自动生成）'!AI6*'毛利测算（自动生成）'!AJ6</f>
        <v>2945</v>
      </c>
      <c r="D7" s="39">
        <f>'毛利测算（自动生成）'!AM6</f>
        <v>360</v>
      </c>
      <c r="E7" s="39">
        <f>'毛利测算（自动生成）'!AL6</f>
        <v>45</v>
      </c>
      <c r="F7" s="39">
        <f t="shared" si="0"/>
        <v>315</v>
      </c>
      <c r="G7" s="40">
        <f>IFERROR(D7/C7,0)</f>
        <v>0.122241086587436</v>
      </c>
      <c r="H7" s="40">
        <f>IFERROR(F7/C7,0)</f>
        <v>0.106960950764007</v>
      </c>
    </row>
    <row r="8" ht="25.5" customHeight="1" spans="1:8">
      <c r="A8" s="38">
        <v>43191</v>
      </c>
      <c r="B8" s="39">
        <f>'毛利测算（自动生成）'!AP6*'毛利测算（自动生成）'!AQ6</f>
        <v>0</v>
      </c>
      <c r="C8" s="39">
        <f>'毛利测算（自动生成）'!AT6*'毛利测算（自动生成）'!AU6</f>
        <v>0</v>
      </c>
      <c r="D8" s="39">
        <f>'毛利测算（自动生成）'!AW6</f>
        <v>0</v>
      </c>
      <c r="E8" s="39">
        <f>'毛利测算（自动生成）'!AW6</f>
        <v>0</v>
      </c>
      <c r="F8" s="39">
        <f t="shared" si="0"/>
        <v>0</v>
      </c>
      <c r="G8" s="40">
        <f>IFERROR(D8/C8,0)</f>
        <v>0</v>
      </c>
      <c r="H8" s="40">
        <f>IFERROR(F8/C8,0)</f>
        <v>0</v>
      </c>
    </row>
    <row r="9" ht="25.5" customHeight="1" spans="1:8">
      <c r="A9" s="38">
        <v>43221</v>
      </c>
      <c r="B9" s="39">
        <f>'毛利测算（自动生成）'!BA6*'毛利测算（自动生成）'!BC6</f>
        <v>0</v>
      </c>
      <c r="C9" s="39">
        <f>'毛利测算（自动生成）'!BE6*'毛利测算（自动生成）'!BF6</f>
        <v>0</v>
      </c>
      <c r="D9" s="39">
        <f>'毛利测算（自动生成）'!BI6</f>
        <v>0</v>
      </c>
      <c r="E9" s="39">
        <f>'毛利测算（自动生成）'!BH6</f>
        <v>0</v>
      </c>
      <c r="F9" s="39">
        <f t="shared" si="0"/>
        <v>0</v>
      </c>
      <c r="G9" s="40">
        <f t="shared" ref="G6:G19" si="1">IFERROR(D9/C9,0)</f>
        <v>0</v>
      </c>
      <c r="H9" s="40">
        <f t="shared" ref="H6:H19" si="2">IFERROR(F9/C9,0)</f>
        <v>0</v>
      </c>
    </row>
    <row r="10" ht="25.5" customHeight="1" spans="1:8">
      <c r="A10" s="38">
        <v>43252</v>
      </c>
      <c r="B10" s="39">
        <f>'毛利测算（自动生成）'!BL6*'毛利测算（自动生成）'!BN6</f>
        <v>0</v>
      </c>
      <c r="C10" s="39">
        <f>'毛利测算（自动生成）'!BP6*'毛利测算（自动生成）'!BQ6</f>
        <v>0</v>
      </c>
      <c r="D10" s="39">
        <f>'毛利测算（自动生成）'!BT6</f>
        <v>0</v>
      </c>
      <c r="E10" s="39">
        <f>'毛利测算（自动生成）'!BS6</f>
        <v>0</v>
      </c>
      <c r="F10" s="39">
        <f t="shared" si="0"/>
        <v>0</v>
      </c>
      <c r="G10" s="40">
        <f t="shared" si="1"/>
        <v>0</v>
      </c>
      <c r="H10" s="40">
        <f t="shared" si="2"/>
        <v>0</v>
      </c>
    </row>
    <row r="11" ht="25.5" customHeight="1" spans="1:8">
      <c r="A11" s="38">
        <v>43282</v>
      </c>
      <c r="B11" s="39">
        <f>'毛利测算（自动生成）'!BW6*'毛利测算（自动生成）'!BY6</f>
        <v>0</v>
      </c>
      <c r="C11" s="39">
        <f>'毛利测算（自动生成）'!CA6*'毛利测算（自动生成）'!CB6</f>
        <v>0</v>
      </c>
      <c r="D11" s="39">
        <f>'毛利测算（自动生成）'!CE6</f>
        <v>0</v>
      </c>
      <c r="E11" s="39">
        <f>'毛利测算（自动生成）'!CD6</f>
        <v>0</v>
      </c>
      <c r="F11" s="39">
        <f t="shared" si="0"/>
        <v>0</v>
      </c>
      <c r="G11" s="40">
        <f t="shared" si="1"/>
        <v>0</v>
      </c>
      <c r="H11" s="40">
        <f t="shared" si="2"/>
        <v>0</v>
      </c>
    </row>
    <row r="12" ht="25.5" customHeight="1" spans="1:8">
      <c r="A12" s="38">
        <v>43313</v>
      </c>
      <c r="B12" s="39">
        <f>'毛利测算（自动生成）'!CH6*'毛利测算（自动生成）'!CJ6</f>
        <v>0</v>
      </c>
      <c r="C12" s="39">
        <f>'毛利测算（自动生成）'!CL6*'毛利测算（自动生成）'!CM6</f>
        <v>0</v>
      </c>
      <c r="D12" s="39">
        <f>'毛利测算（自动生成）'!CP6</f>
        <v>0</v>
      </c>
      <c r="E12" s="39">
        <f>'毛利测算（自动生成）'!CO6</f>
        <v>0</v>
      </c>
      <c r="F12" s="39">
        <f t="shared" si="0"/>
        <v>0</v>
      </c>
      <c r="G12" s="40">
        <f t="shared" si="1"/>
        <v>0</v>
      </c>
      <c r="H12" s="40">
        <f t="shared" si="2"/>
        <v>0</v>
      </c>
    </row>
    <row r="13" ht="25.5" customHeight="1" spans="1:8">
      <c r="A13" s="38">
        <v>43344</v>
      </c>
      <c r="B13" s="39">
        <f>'毛利测算（自动生成）'!CS6*'毛利测算（自动生成）'!CU6</f>
        <v>0</v>
      </c>
      <c r="C13" s="39">
        <f>'毛利测算（自动生成）'!CW6*'毛利测算（自动生成）'!CX6</f>
        <v>0</v>
      </c>
      <c r="D13" s="39">
        <f>'毛利测算（自动生成）'!DA6</f>
        <v>0</v>
      </c>
      <c r="E13" s="39">
        <f>'毛利测算（自动生成）'!CZ6</f>
        <v>0</v>
      </c>
      <c r="F13" s="39">
        <f t="shared" si="0"/>
        <v>0</v>
      </c>
      <c r="G13" s="40">
        <f t="shared" si="1"/>
        <v>0</v>
      </c>
      <c r="H13" s="40">
        <f t="shared" si="2"/>
        <v>0</v>
      </c>
    </row>
    <row r="14" ht="25.5" customHeight="1" spans="1:8">
      <c r="A14" s="38">
        <v>43374</v>
      </c>
      <c r="B14" s="39">
        <f>'毛利测算（自动生成）'!DD6*'毛利测算（自动生成）'!DF6</f>
        <v>0</v>
      </c>
      <c r="C14" s="39">
        <f>'毛利测算（自动生成）'!DH6*'毛利测算（自动生成）'!DI6</f>
        <v>0</v>
      </c>
      <c r="D14" s="39">
        <f>'毛利测算（自动生成）'!DL6</f>
        <v>0</v>
      </c>
      <c r="E14" s="39">
        <f>'毛利测算（自动生成）'!DK6</f>
        <v>0</v>
      </c>
      <c r="F14" s="39">
        <f t="shared" si="0"/>
        <v>0</v>
      </c>
      <c r="G14" s="40">
        <f t="shared" si="1"/>
        <v>0</v>
      </c>
      <c r="H14" s="40">
        <f t="shared" si="2"/>
        <v>0</v>
      </c>
    </row>
    <row r="15" ht="25.5" customHeight="1" spans="1:8">
      <c r="A15" s="38">
        <v>43405</v>
      </c>
      <c r="B15" s="39">
        <f>'毛利测算（自动生成）'!DO6*'毛利测算（自动生成）'!DQ6</f>
        <v>0</v>
      </c>
      <c r="C15" s="39">
        <f>'毛利测算（自动生成）'!DS6*'毛利测算（自动生成）'!DT6</f>
        <v>0</v>
      </c>
      <c r="D15" s="39">
        <f>'毛利测算（自动生成）'!DW6</f>
        <v>0</v>
      </c>
      <c r="E15" s="39">
        <f>'毛利测算（自动生成）'!DV6</f>
        <v>0</v>
      </c>
      <c r="F15" s="39">
        <f t="shared" si="0"/>
        <v>0</v>
      </c>
      <c r="G15" s="40">
        <f t="shared" si="1"/>
        <v>0</v>
      </c>
      <c r="H15" s="40">
        <f t="shared" si="2"/>
        <v>0</v>
      </c>
    </row>
    <row r="16" ht="25.5" customHeight="1" spans="1:8">
      <c r="A16" s="38">
        <v>43435</v>
      </c>
      <c r="B16" s="39">
        <f>'毛利测算（自动生成）'!DZ6*'毛利测算（自动生成）'!EB6</f>
        <v>0</v>
      </c>
      <c r="C16" s="39">
        <f>'毛利测算（自动生成）'!ED6*'毛利测算（自动生成）'!EE6</f>
        <v>0</v>
      </c>
      <c r="D16" s="39">
        <f>'毛利测算（自动生成）'!EH6</f>
        <v>0</v>
      </c>
      <c r="E16" s="39">
        <f>'毛利测算（自动生成）'!EG6</f>
        <v>0</v>
      </c>
      <c r="F16" s="39">
        <f t="shared" si="0"/>
        <v>0</v>
      </c>
      <c r="G16" s="40">
        <f t="shared" si="1"/>
        <v>0</v>
      </c>
      <c r="H16" s="40">
        <f t="shared" si="2"/>
        <v>0</v>
      </c>
    </row>
  </sheetData>
  <mergeCells count="4">
    <mergeCell ref="A1:H1"/>
    <mergeCell ref="B3:E3"/>
    <mergeCell ref="F3:H3"/>
    <mergeCell ref="A3:A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主页</vt:lpstr>
      <vt:lpstr>商品参数</vt:lpstr>
      <vt:lpstr>进货台账</vt:lpstr>
      <vt:lpstr>销售台账</vt:lpstr>
      <vt:lpstr>损耗登记</vt:lpstr>
      <vt:lpstr>库存统计表</vt:lpstr>
      <vt:lpstr>商品进销存（自动生成）</vt:lpstr>
      <vt:lpstr>毛利测算（自动生成）</vt:lpstr>
      <vt:lpstr>利润统计及分析（自动生成）</vt:lpstr>
      <vt:lpstr>供应商信息</vt:lpstr>
      <vt:lpstr>客户信息</vt:lpstr>
      <vt:lpstr>付款明细表</vt:lpstr>
      <vt:lpstr>应付统计表</vt:lpstr>
      <vt:lpstr>收款明细</vt:lpstr>
      <vt:lpstr>应收统计表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心翔</dc:creator>
  <cp:lastModifiedBy>Administrator</cp:lastModifiedBy>
  <dcterms:created xsi:type="dcterms:W3CDTF">2012-10-18T15:29:00Z</dcterms:created>
  <cp:lastPrinted>2012-10-19T13:25:00Z</cp:lastPrinted>
  <dcterms:modified xsi:type="dcterms:W3CDTF">2018-02-27T07:50:42Z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